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-mmm-yyyy"/>
    <numFmt numFmtId="166" formatCode="[&gt;=10000000]&quot;₹&quot;##\,##\,##\,##0;[&gt;=100000]&quot;₹&quot;##\,##\,##0;&quot;₹&quot;#,##0"/>
    <numFmt numFmtId="167" formatCode="+0.0%;-0.0%;0.0%"/>
    <numFmt numFmtId="168" formatCode="0.0%"/>
    <numFmt numFmtId="169" formatCode="0.000000"/>
    <numFmt numFmtId="170" formatCode="&quot;₹&quot;#,##0"/>
    <numFmt numFmtId="171" formatCode="+0.0%;-0.0%"/>
  </numFmts>
  <fonts count="3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b val="1"/>
      <color rgb="00D4AF37"/>
      <sz val="10"/>
    </font>
    <font>
      <name val="Calibri"/>
      <b val="1"/>
      <color rgb="00D4AF37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D4AF37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  <fill>
      <patternFill patternType="solid">
        <fgColor rgb="000B3D91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D4AF37"/>
      </left>
      <right style="thin">
        <color rgb="00D4AF37"/>
      </right>
      <top style="thin">
        <color rgb="00D4AF37"/>
      </top>
      <bottom style="thin">
        <color rgb="00D4AF37"/>
      </bottom>
    </border>
    <border>
      <left style="thick">
        <color rgb="00D4AF37"/>
      </left>
    </border>
    <border>
      <right style="thick">
        <color rgb="000F172A"/>
      </right>
    </border>
    <border>
      <left style="thick">
        <color rgb="00D4AF37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D4AF37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5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6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8" fontId="17" fillId="6" borderId="7" applyAlignment="1" pivotButton="0" quotePrefix="0" xfId="0">
      <alignment horizontal="left" vertical="center" indent="1"/>
    </xf>
    <xf numFmtId="167" fontId="17" fillId="6" borderId="7" applyAlignment="1" pivotButton="0" quotePrefix="0" xfId="0">
      <alignment horizontal="left" vertical="center" indent="1"/>
    </xf>
    <xf numFmtId="3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170" fontId="17" fillId="6" borderId="7" applyAlignment="1" pivotButton="0" quotePrefix="0" xfId="0">
      <alignment horizontal="left" vertical="center" indent="1"/>
    </xf>
    <xf numFmtId="171" fontId="17" fillId="6" borderId="7" applyAlignment="1" pivotButton="0" quotePrefix="0" xfId="0">
      <alignment horizontal="left" vertical="center" indent="1"/>
    </xf>
    <xf numFmtId="0" fontId="20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1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0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3" fontId="9" fillId="6" borderId="8" applyAlignment="1" pivotButton="0" quotePrefix="0" xfId="0">
      <alignment horizontal="center" vertical="center" wrapText="1"/>
    </xf>
    <xf numFmtId="168" fontId="9" fillId="6" borderId="8" applyAlignment="1" pivotButton="0" quotePrefix="0" xfId="0">
      <alignment horizontal="center" vertical="center" wrapText="1"/>
    </xf>
    <xf numFmtId="49" fontId="22" fillId="6" borderId="8" applyAlignment="1" pivotButton="0" quotePrefix="0" xfId="0">
      <alignment horizontal="center" vertical="center" wrapText="1"/>
    </xf>
    <xf numFmtId="0" fontId="22" fillId="6" borderId="8" applyAlignment="1" pivotButton="0" quotePrefix="0" xfId="0">
      <alignment horizontal="center" vertical="center" wrapText="1"/>
    </xf>
    <xf numFmtId="166" fontId="22" fillId="6" borderId="8" applyAlignment="1" pivotButton="0" quotePrefix="0" xfId="0">
      <alignment horizontal="center" vertical="center" wrapText="1"/>
    </xf>
    <xf numFmtId="3" fontId="22" fillId="6" borderId="8" applyAlignment="1" pivotButton="0" quotePrefix="0" xfId="0">
      <alignment horizontal="center" vertical="center" wrapText="1"/>
    </xf>
    <xf numFmtId="168" fontId="22" fillId="6" borderId="8" applyAlignment="1" pivotButton="0" quotePrefix="0" xfId="0">
      <alignment horizontal="center" vertical="center" wrapText="1"/>
    </xf>
    <xf numFmtId="0" fontId="23" fillId="4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28" fillId="3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5" fillId="0" borderId="1" pivotButton="0" quotePrefix="0" xfId="0"/>
    <xf numFmtId="166" fontId="6" fillId="0" borderId="1" pivotButton="0" quotePrefix="0" xfId="0"/>
    <xf numFmtId="166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69" fontId="6" fillId="0" borderId="1" pivotButton="0" quotePrefix="0" xfId="0"/>
    <xf numFmtId="167" fontId="6" fillId="0" borderId="1" pivotButton="0" quotePrefix="0" xfId="0"/>
    <xf numFmtId="168" fontId="6" fillId="0" borderId="1" pivotButton="0" quotePrefix="0" xfId="0"/>
    <xf numFmtId="167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7" fontId="29" fillId="5" borderId="1" pivotButton="0" quotePrefix="0" xfId="0"/>
    <xf numFmtId="168" fontId="15" fillId="0" borderId="1" pivotButton="0" quotePrefix="0" xfId="0"/>
    <xf numFmtId="168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1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3" fontId="0" fillId="0" borderId="1" pivotButton="0" quotePrefix="0" xfId="0"/>
    <xf numFmtId="169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4" fillId="7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  <xf numFmtId="0" fontId="26" fillId="2" borderId="0" applyAlignment="1" pivotButton="0" quotePrefix="0" xfId="0">
      <alignment horizontal="center" vertical="center" wrapText="1"/>
    </xf>
    <xf numFmtId="0" fontId="1" fillId="7" borderId="0" pivotButton="0" quotePrefix="0" xfId="0"/>
    <xf numFmtId="0" fontId="2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'Calc'!$AE$13:$BB$13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D4AF37"/>
            </a:solidFill>
            <a:ln xmlns:a="http://schemas.openxmlformats.org/drawingml/2006/main" w="28000">
              <a:solidFill>
                <a:srgbClr val="D4AF3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D4AF37"/>
            </a:solidFill>
            <a:ln xmlns:a="http://schemas.openxmlformats.org/drawingml/2006/main">
              <a:solidFill>
                <a:srgbClr val="D4AF37"/>
              </a:solidFill>
              <a:prstDash val="solid"/>
            </a:ln>
          </spPr>
          <cat>
            <numRef>
              <f>'Calc'!$A$21:$A$24</f>
            </numRef>
          </cat>
          <val>
            <numRef>
              <f>'Calc'!$B$21:$B$24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0B3D9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'Calc'!$D$21:$D$24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'Calc'!B28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4AF37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B3D91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E4002B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2A9D8F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'Calc'!$A$29:$A$32</f>
            </numRef>
          </cat>
          <val>
            <numRef>
              <f>'Calc'!$B$29:$B$32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'Calc'!B36</f>
            </strRef>
          </tx>
          <spPr>
            <a:solidFill xmlns:a="http://schemas.openxmlformats.org/drawingml/2006/main">
              <a:srgbClr val="D4AF37"/>
            </a:solidFill>
            <a:ln xmlns:a="http://schemas.openxmlformats.org/drawingml/2006/main">
              <a:solidFill>
                <a:srgbClr val="D4AF37"/>
              </a:solidFill>
              <a:prstDash val="solid"/>
            </a:ln>
          </spPr>
          <cat>
            <numRef>
              <f>'Calc'!$A$37:$A$39</f>
            </numRef>
          </cat>
          <val>
            <numRef>
              <f>'Calc'!$B$37:$B$39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'Calc'!D28</f>
            </strRef>
          </tx>
          <spPr>
            <a:solidFill xmlns:a="http://schemas.openxmlformats.org/drawingml/2006/main">
              <a:srgbClr val="D4AF37"/>
            </a:solidFill>
            <a:ln xmlns:a="http://schemas.openxmlformats.org/drawingml/2006/main">
              <a:solidFill>
                <a:srgbClr val="D4AF37"/>
              </a:solidFill>
              <a:prstDash val="solid"/>
            </a:ln>
          </spPr>
          <cat>
            <numRef>
              <f>'Calc'!$A$29:$A$32</f>
            </numRef>
          </cat>
          <val>
            <numRef>
              <f>'Calc'!$D$29:$D$32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format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'Diagnostic'!D14</f>
            </strRef>
          </tx>
          <spPr>
            <a:solidFill xmlns:a="http://schemas.openxmlformats.org/drawingml/2006/main">
              <a:srgbClr val="0B3D91"/>
            </a:solidFill>
            <a:ln xmlns:a="http://schemas.openxmlformats.org/drawingml/2006/main">
              <a:prstDash val="solid"/>
            </a:ln>
          </spPr>
          <cat>
            <numRef>
              <f>'Diagnostic'!$A$15:$A$18</f>
            </numRef>
          </cat>
          <val>
            <numRef>
              <f>'Diagnostic'!$D$15:$D$18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1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0B3D9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E4002B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Relationship Type="http://schemas.openxmlformats.org/officeDocument/2006/relationships/chart" Target="/xl/charts/chart17.xml" Id="rId17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23</col>
      <colOff>171450</colOff>
      <row>12</row>
      <rowOff>19050</rowOff>
    </from>
    <ext cx="630000" cy="360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1</col>
      <colOff>0</colOff>
      <row>37</row>
      <rowOff>0</rowOff>
    </from>
    <ext cx="5652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  <oneCellAnchor>
    <from>
      <col>13</col>
      <colOff>0</colOff>
      <row>37</row>
      <rowOff>0</rowOff>
    </from>
    <ext cx="5652000" cy="2664000"/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lianceretail" displayName="tblRelianceretail" ref="A9:W6009" headerRowCount="1">
  <autoFilter ref="A9:W6009"/>
  <tableColumns count="23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State"/>
    <tableColumn id="19" name="StoreAgeYrs"/>
    <tableColumn id="20" name="SameStore"/>
    <tableColumn id="21" name="Footfall"/>
    <tableColumn id="22" name="Bills"/>
    <tableColumn id="23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D4AF37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RELIANCE RETAIL · Formats, Footfall &amp; Same-Store Growth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Grocery · Fashion · Electronics · JioMart · 4 zones of India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Reliance Retail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Format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"&amp;TEXT(SUM(Data!$W$10:$W$6009),"#,##0")&amp;" of 6,000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Items sold</t>
        </is>
      </c>
      <c r="S8" s="10" t="n"/>
      <c r="T8" s="10" t="n"/>
      <c r="U8" s="11" t="n"/>
      <c r="V8" s="9" t="inlineStr">
        <is>
          <t>🏷️ Discount %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SUMIFS(Data!$O$10:$O$6009,Data!$W$10:$W$6009,1)</f>
        <v/>
      </c>
      <c r="C9" s="13" t="n"/>
      <c r="D9" s="13" t="n"/>
      <c r="E9" s="14" t="n"/>
      <c r="F9" s="12">
        <f>SUMIFS(Data!$Q$10:$Q$6009,Data!$W$10:$W$6009,1)</f>
        <v/>
      </c>
      <c r="G9" s="13" t="n"/>
      <c r="H9" s="13" t="n"/>
      <c r="I9" s="14" t="n"/>
      <c r="J9" s="15">
        <f>IFERROR(SUMIFS(Data!$Q$10:$Q$6009,Data!$W$10:$W$6009,1)/SUMIFS(Data!$O$10:$O$6009,Data!$W$10:$W$6009,1),0)</f>
        <v/>
      </c>
      <c r="K9" s="13" t="n"/>
      <c r="L9" s="13" t="n"/>
      <c r="M9" s="14" t="n"/>
      <c r="N9" s="16">
        <f>IFERROR(SUMIFS(Data!$O$10:$O$6009,Data!$W$10:$W$6009,1,Data!$C$10:$C$6009,2026)/SUMIFS(Data!$O$10:$O$6009,Data!$W$10:$W$6009,1,Data!$C$10:$C$6009,2025)-1,0)</f>
        <v/>
      </c>
      <c r="O9" s="13" t="n"/>
      <c r="P9" s="13" t="n"/>
      <c r="Q9" s="14" t="n"/>
      <c r="R9" s="17">
        <f>SUMIFS(Data!$K$10:$K$6009,Data!$W$10:$W$6009,1)</f>
        <v/>
      </c>
      <c r="S9" s="13" t="n"/>
      <c r="T9" s="13" t="n"/>
      <c r="U9" s="14" t="n"/>
      <c r="V9" s="15">
        <f>IFERROR(SUMIFS(Data!$N$10:$N$6009,Data!$W$10:$W$6009,1)/SUMIFS(Data!$M$10:$M$6009,Data!$W$10:$W$6009,1),0)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"&amp;TEXT(IFERROR(SUMIFS(Data!$O$10:$O$6009,Data!$W$10:$W$6009,1,Data!$C$10:$C$6009,2026)/SUMIFS(Data!$O$10:$O$6009,Data!$W$10:$W$6009,1,Data!$C$10:$C$6009,2025)-1,0),"+0.0%;-0.0%")&amp;"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12%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volume</t>
        </is>
      </c>
      <c r="S10" s="19" t="n"/>
      <c r="T10" s="19" t="n"/>
      <c r="U10" s="20" t="n"/>
      <c r="V10" s="18" t="inlineStr">
        <is>
          <t>Watch if &gt; 7%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🚶 Footfall</t>
        </is>
      </c>
      <c r="C12" s="10" t="n"/>
      <c r="D12" s="10" t="n"/>
      <c r="E12" s="11" t="n"/>
      <c r="F12" s="9" t="inlineStr">
        <is>
          <t>🔁 Conversion %</t>
        </is>
      </c>
      <c r="G12" s="10" t="n"/>
      <c r="H12" s="10" t="n"/>
      <c r="I12" s="11" t="n"/>
      <c r="J12" s="9" t="inlineStr">
        <is>
          <t>🧾 Avg bill value</t>
        </is>
      </c>
      <c r="K12" s="10" t="n"/>
      <c r="L12" s="10" t="n"/>
      <c r="M12" s="11" t="n"/>
      <c r="N12" s="9" t="inlineStr">
        <is>
          <t>🏪 Same-store growth</t>
        </is>
      </c>
      <c r="O12" s="10" t="n"/>
      <c r="P12" s="10" t="n"/>
      <c r="Q12" s="11" t="n"/>
      <c r="R12" s="9" t="inlineStr">
        <is>
          <t>📲 JioMart share</t>
        </is>
      </c>
      <c r="S12" s="10" t="n"/>
      <c r="T12" s="10" t="n"/>
      <c r="U12" s="11" t="n"/>
      <c r="V12" s="9" t="inlineStr">
        <is>
          <t>🥦 Grocery share</t>
        </is>
      </c>
      <c r="W12" s="10" t="n"/>
      <c r="X12" s="10" t="n"/>
      <c r="Y12" s="11" t="n"/>
      <c r="Z12" s="1" t="n"/>
    </row>
    <row r="13" ht="30" customHeight="1">
      <c r="A13" s="1" t="n"/>
      <c r="B13" s="17">
        <f>SUMIFS(Data!$U$10:$U$6009,Data!$W$10:$W$6009,1)</f>
        <v/>
      </c>
      <c r="C13" s="13" t="n"/>
      <c r="D13" s="13" t="n"/>
      <c r="E13" s="14" t="n"/>
      <c r="F13" s="15">
        <f>IFERROR(SUMIFS(Data!$V$10:$V$6009,Data!$W$10:$W$6009,1)/SUMIFS(Data!$U$10:$U$6009,Data!$W$10:$W$6009,1),0)</f>
        <v/>
      </c>
      <c r="G13" s="13" t="n"/>
      <c r="H13" s="13" t="n"/>
      <c r="I13" s="14" t="n"/>
      <c r="J13" s="21">
        <f>IFERROR(SUMIFS(Data!$O$10:$O$6009,Data!$W$10:$W$6009,1)/SUMIFS(Data!$V$10:$V$6009,Data!$W$10:$W$6009,1),0)</f>
        <v/>
      </c>
      <c r="K13" s="13" t="n"/>
      <c r="L13" s="13" t="n"/>
      <c r="M13" s="14" t="n"/>
      <c r="N13" s="22">
        <f>IFERROR(SUMIFS(Data!$O$10:$O$6009,Data!$W$10:$W$6009,1,Data!$T$10:$T$6009,"Yes",Data!$C$10:$C$6009,2026)/SUMIFS(Data!$O$10:$O$6009,Data!$W$10:$W$6009,1,Data!$T$10:$T$6009,"Yes",Data!$C$10:$C$6009,2025)-1,0)</f>
        <v/>
      </c>
      <c r="O13" s="13" t="n"/>
      <c r="P13" s="13" t="n"/>
      <c r="Q13" s="14" t="n"/>
      <c r="R13" s="15">
        <f>IFERROR(SUMIFS(Data!$O$10:$O$6009,Data!$W$10:$W$6009,1,Data!$G$10:$G$6009,"JioMart")/SUMIFS(Data!$O$10:$O$6009,Data!$W$10:$W$6009,1),0)</f>
        <v/>
      </c>
      <c r="S13" s="13" t="n"/>
      <c r="T13" s="13" t="n"/>
      <c r="U13" s="14" t="n"/>
      <c r="V13" s="15">
        <f>IFERROR(SUMIFS(Data!$O$10:$O$6009,Data!$W$10:$W$6009,1,Data!$G$10:$G$6009,"Grocery")/SUMIFS(Data!$O$10:$O$6009,Data!$W$10:$W$6009,1),0)</f>
        <v/>
      </c>
      <c r="W13" s="13" t="n"/>
      <c r="X13" s="13" t="n"/>
      <c r="Y13" s="14" t="n"/>
      <c r="Z13" s="1" t="n"/>
    </row>
    <row r="14" ht="15" customHeight="1">
      <c r="A14" s="1" t="n"/>
      <c r="B14" s="18" t="inlineStr">
        <is>
          <t>Visitors (app visits for JioMart)</t>
        </is>
      </c>
      <c r="C14" s="19" t="n"/>
      <c r="D14" s="19" t="n"/>
      <c r="E14" s="20" t="n"/>
      <c r="F14" s="18" t="inlineStr">
        <is>
          <t>Bills ÷ footfall</t>
        </is>
      </c>
      <c r="G14" s="19" t="n"/>
      <c r="H14" s="19" t="n"/>
      <c r="I14" s="20" t="n"/>
      <c r="J14" s="18" t="inlineStr">
        <is>
          <t>Revenue ÷ bills</t>
        </is>
      </c>
      <c r="K14" s="19" t="n"/>
      <c r="L14" s="19" t="n"/>
      <c r="M14" s="20" t="n"/>
      <c r="N14" s="18" t="inlineStr">
        <is>
          <t>Like-for-like (store ≥ 1 yr)</t>
        </is>
      </c>
      <c r="O14" s="19" t="n"/>
      <c r="P14" s="19" t="n"/>
      <c r="Q14" s="20" t="n"/>
      <c r="R14" s="18" t="inlineStr">
        <is>
          <t>Online format</t>
        </is>
      </c>
      <c r="S14" s="19" t="n"/>
      <c r="T14" s="19" t="n"/>
      <c r="U14" s="20" t="n"/>
      <c r="V14" s="18" t="inlineStr">
        <is>
          <t>Daily needs</t>
        </is>
      </c>
      <c r="W14" s="19" t="n"/>
      <c r="X14" s="19" t="n"/>
      <c r="Y14" s="20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3" t="inlineStr">
        <is>
          <t>★ Insights · live formulas, they change with the filters</t>
        </is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1" t="n"/>
    </row>
    <row r="17" ht="17" customHeight="1">
      <c r="A17" s="1" t="n"/>
      <c r="B17" s="24">
        <f>"Top region: "&amp;INDEX(Calc!$A$21:$A$24,MATCH(MAX(Calc!$B$21:$B$24),Calc!$B$21:$B$24,0))&amp;" with "&amp;TEXT(IFERROR(MAX(Calc!$B$21:$B$24)/SUM(Calc!$B$21:$B$24),0),"0%")&amp;" of revenue"</f>
        <v/>
      </c>
      <c r="C17" s="24" t="n"/>
      <c r="D17" s="24" t="n"/>
      <c r="E17" s="24" t="n"/>
      <c r="F17" s="24" t="n"/>
      <c r="G17" s="24" t="n"/>
      <c r="H17" s="24" t="n"/>
      <c r="I17" s="24" t="n"/>
      <c r="J17" s="24" t="n"/>
      <c r="K17" s="24" t="n"/>
      <c r="L17" s="24" t="n"/>
      <c r="M17" s="24" t="n"/>
      <c r="N17" s="24" t="n"/>
      <c r="O17" s="24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4" t="n"/>
      <c r="Y17" s="24" t="n"/>
      <c r="Z17" s="1" t="n"/>
    </row>
    <row r="18" ht="17" customHeight="1">
      <c r="A18" s="1" t="n"/>
      <c r="B18" s="24">
        <f>"Biggest format: "&amp;INDEX(Calc!$A$29:$A$32,MATCH(MAX(Calc!$B$29:$B$32),Calc!$B$29:$B$32,0))&amp;"  |  Best margin: "&amp;INDEX(Calc!$A$29:$A$32,MATCH(MAX(Calc!$E$29:$E$32),Calc!$E$29:$E$32,0))&amp;" ("&amp;TEXT(MAX(Calc!$E$29:$E$32),"0%")&amp;")"</f>
        <v/>
      </c>
      <c r="C18" s="24" t="n"/>
      <c r="D18" s="24" t="n"/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24" t="n"/>
      <c r="O18" s="24" t="n"/>
      <c r="P18" s="24" t="n"/>
      <c r="Q18" s="24" t="n"/>
      <c r="R18" s="24" t="n"/>
      <c r="S18" s="24" t="n"/>
      <c r="T18" s="24" t="n"/>
      <c r="U18" s="24" t="n"/>
      <c r="V18" s="24" t="n"/>
      <c r="W18" s="24" t="n"/>
      <c r="X18" s="24" t="n"/>
      <c r="Y18" s="24" t="n"/>
      <c r="Z18" s="1" t="n"/>
    </row>
    <row r="19" ht="17" customHeight="1">
      <c r="A19" s="1" t="n"/>
      <c r="B19" s="24">
        <f>"Revenue is "&amp;IF(SUMIFS(Data!$O$10:$O$6009,Data!$W$10:$W$6009,1,Data!$C$10:$C$6009,2026)&gt;=SUMIFS(Data!$O$10:$O$6009,Data!$W$10:$W$6009,1,Data!$C$10:$C$6009,2025),"UP ","DOWN ")&amp;TEXT(IFERROR(SUMIFS(Data!$O$10:$O$6009,Data!$W$10:$W$6009,1,Data!$C$10:$C$6009,2026)/SUMIFS(Data!$O$10:$O$6009,Data!$W$10:$W$6009,1,Data!$C$10:$C$6009,2025)-1,0),"+0.0%;-0.0%")&amp;" vs last year; best month in 2026: "&amp;INDEX(Calc!$A$5:$A$16,MATCH(MAX(Calc!$C$5:$C$16),Calc!$C$5:$C$16,0))</f>
        <v/>
      </c>
      <c r="C19" s="24" t="n"/>
      <c r="D19" s="24" t="n"/>
      <c r="E19" s="24" t="n"/>
      <c r="F19" s="24" t="n"/>
      <c r="G19" s="24" t="n"/>
      <c r="H19" s="24" t="n"/>
      <c r="I19" s="24" t="n"/>
      <c r="J19" s="24" t="n"/>
      <c r="K19" s="24" t="n"/>
      <c r="L19" s="24" t="n"/>
      <c r="M19" s="24" t="n"/>
      <c r="N19" s="24" t="n"/>
      <c r="O19" s="24" t="n"/>
      <c r="P19" s="24" t="n"/>
      <c r="Q19" s="24" t="n"/>
      <c r="R19" s="24" t="n"/>
      <c r="S19" s="24" t="n"/>
      <c r="T19" s="24" t="n"/>
      <c r="U19" s="24" t="n"/>
      <c r="V19" s="24" t="n"/>
      <c r="W19" s="24" t="n"/>
      <c r="X19" s="24" t="n"/>
      <c r="Y19" s="24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5">
        <f>"Revenue "&amp;IF(SUM(Calc!$C$5:$C$16)&gt;=SUM(Calc!$B$5:$B$16),"up ","down ")&amp;TEXT(ABS(IFERROR(SUM(Calc!$C$5:$C$16)/SUM(Calc!$B$5:$B$16)-1,0)),"0.0%")&amp;" vs 2025 · AC 2026 vs PY 2025"</f>
        <v/>
      </c>
      <c r="C21" s="25" t="n"/>
      <c r="D21" s="25" t="n"/>
      <c r="E21" s="25" t="n"/>
      <c r="F21" s="25" t="n"/>
      <c r="G21" s="25" t="n"/>
      <c r="H21" s="25" t="n"/>
      <c r="I21" s="25" t="n"/>
      <c r="J21" s="25">
        <f>INDEX(Calc!$A$21:$A$24,MATCH(MAX(Calc!$B$21:$B$24),Calc!$B$21:$B$24,0))&amp;" leads revenue ("&amp;TEXT(IFERROR(MAX(Calc!$B$21:$B$24)/SUM(Calc!$B$21:$B$24),0),"0%")&amp;") · bars = revenue, line = margin %"</f>
        <v/>
      </c>
      <c r="K21" s="25" t="n"/>
      <c r="L21" s="25" t="n"/>
      <c r="M21" s="25" t="n"/>
      <c r="N21" s="25" t="n"/>
      <c r="O21" s="25" t="n"/>
      <c r="P21" s="25" t="n"/>
      <c r="Q21" s="25" t="n"/>
      <c r="R21" s="25">
        <f>INDEX(Calc!$A$29:$A$32,MATCH(MAX(Calc!$B$29:$B$32),Calc!$B$29:$B$32,0))&amp;" leads with "&amp;TEXT(IFERROR(MAX(Calc!$B$29:$B$32)/SUM(Calc!$B$29:$B$32),0),"0%")&amp;" · Format revenue mix"</f>
        <v/>
      </c>
      <c r="S21" s="25" t="n"/>
      <c r="T21" s="25" t="n"/>
      <c r="U21" s="25" t="n"/>
      <c r="V21" s="25" t="n"/>
      <c r="W21" s="25" t="n"/>
      <c r="X21" s="25" t="n"/>
      <c r="Y21" s="25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5">
        <f>INDEX(Calc!$A$37:$A$39,MATCH(MAX(Calc!$B$37:$B$39),Calc!$B$37:$B$39,0))&amp;" leads with "&amp;TEXT(IFERROR(MAX(Calc!$B$37:$B$39)/SUM(Calc!$B$37:$B$39),0),"0%")&amp;" · Revenue by channel"</f>
        <v/>
      </c>
      <c r="C37" s="25" t="n"/>
      <c r="D37" s="25" t="n"/>
      <c r="E37" s="25" t="n"/>
      <c r="F37" s="25" t="n"/>
      <c r="G37" s="25" t="n"/>
      <c r="H37" s="25" t="n"/>
      <c r="I37" s="25" t="n"/>
      <c r="J37" s="25" t="n"/>
      <c r="K37" s="25" t="n"/>
      <c r="L37" s="25" t="n"/>
      <c r="M37" s="25" t="n"/>
      <c r="N37" s="25">
        <f>INDEX(Calc!$A$29:$A$32,MATCH(MAX(Calc!$D$29:$D$32),Calc!$D$29:$D$32,0))&amp;" leads with "&amp;TEXT(IFERROR(MAX(Calc!$D$29:$D$32)/SUM(Calc!$D$29:$D$32),0),"0%")&amp;" · Profit by format"</f>
        <v/>
      </c>
      <c r="O37" s="25" t="n"/>
      <c r="P37" s="25" t="n"/>
      <c r="Q37" s="25" t="n"/>
      <c r="R37" s="25" t="n"/>
      <c r="S37" s="25" t="n"/>
      <c r="T37" s="25" t="n"/>
      <c r="U37" s="25" t="n"/>
      <c r="V37" s="25" t="n"/>
      <c r="W37" s="25" t="n"/>
      <c r="X37" s="25" t="n"/>
      <c r="Y37" s="25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6" t="inlineStr">
        <is>
          <t>Top 5 formats by revenue</t>
        </is>
      </c>
      <c r="C53" s="26" t="n"/>
      <c r="D53" s="26" t="n"/>
      <c r="E53" s="26" t="n"/>
      <c r="F53" s="26" t="n"/>
      <c r="G53" s="26" t="n"/>
      <c r="H53" s="26" t="n"/>
      <c r="I53" s="26" t="n"/>
      <c r="J53" s="26" t="n"/>
      <c r="K53" s="26" t="n"/>
      <c r="L53" s="26" t="n"/>
      <c r="M53" s="26" t="n"/>
      <c r="N53" s="26" t="n"/>
      <c r="O53" s="26" t="n"/>
      <c r="P53" s="26" t="n"/>
      <c r="Q53" s="26" t="n"/>
      <c r="R53" s="26" t="n"/>
      <c r="S53" s="26" t="n"/>
      <c r="T53" s="26" t="n"/>
      <c r="U53" s="26" t="n"/>
      <c r="V53" s="26" t="n"/>
      <c r="W53" s="26" t="n"/>
      <c r="X53" s="26" t="n"/>
      <c r="Y53" s="26" t="n"/>
      <c r="Z53" s="1" t="n"/>
    </row>
    <row r="54">
      <c r="A54" s="1" t="n"/>
      <c r="B54" s="27" t="inlineStr">
        <is>
          <t>Rank</t>
        </is>
      </c>
      <c r="C54" s="27" t="n"/>
      <c r="D54" s="27" t="n"/>
      <c r="E54" s="27" t="n"/>
      <c r="F54" s="27" t="inlineStr">
        <is>
          <t>Format</t>
        </is>
      </c>
      <c r="G54" s="27" t="n"/>
      <c r="H54" s="27" t="n"/>
      <c r="I54" s="27" t="n"/>
      <c r="J54" s="27" t="inlineStr">
        <is>
          <t>Revenue</t>
        </is>
      </c>
      <c r="K54" s="27" t="n"/>
      <c r="L54" s="27" t="n"/>
      <c r="M54" s="27" t="n"/>
      <c r="N54" s="27" t="inlineStr">
        <is>
          <t>Items sold</t>
        </is>
      </c>
      <c r="O54" s="27" t="n"/>
      <c r="P54" s="27" t="n"/>
      <c r="Q54" s="27" t="n"/>
      <c r="R54" s="27" t="inlineStr">
        <is>
          <t>Profit</t>
        </is>
      </c>
      <c r="S54" s="27" t="n"/>
      <c r="T54" s="27" t="n"/>
      <c r="U54" s="27" t="n"/>
      <c r="V54" s="27" t="inlineStr">
        <is>
          <t>Margin %</t>
        </is>
      </c>
      <c r="W54" s="27" t="n"/>
      <c r="X54" s="27" t="n"/>
      <c r="Y54" s="27" t="n"/>
      <c r="Z54" s="1" t="n"/>
    </row>
    <row r="55" ht="17" customHeight="1">
      <c r="A55" s="1" t="n"/>
      <c r="B55" s="28" t="n">
        <v>1</v>
      </c>
      <c r="C55" s="28" t="n"/>
      <c r="D55" s="28" t="n"/>
      <c r="E55" s="28" t="n"/>
      <c r="F55" s="29">
        <f>IFERROR(INDEX(Calc!$A$29:$A$32,MATCH(LARGE(Calc!$F$29:$F$32,$B55),Calc!$F$29:$F$32,0)),"-")</f>
        <v/>
      </c>
      <c r="G55" s="30" t="n"/>
      <c r="H55" s="30" t="n"/>
      <c r="I55" s="30" t="n"/>
      <c r="J55" s="31">
        <f>IFERROR(INDEX(Calc!$B$29:$B$32,MATCH(LARGE(Calc!$F$29:$F$32,$B55),Calc!$F$29:$F$32,0)),"-")</f>
        <v/>
      </c>
      <c r="K55" s="30" t="n"/>
      <c r="L55" s="30" t="n"/>
      <c r="M55" s="30" t="n"/>
      <c r="N55" s="32">
        <f>IFERROR(INDEX(Calc!$C$29:$C$32,MATCH(LARGE(Calc!$F$29:$F$32,$B55),Calc!$F$29:$F$32,0)),"-")</f>
        <v/>
      </c>
      <c r="O55" s="30" t="n"/>
      <c r="P55" s="30" t="n"/>
      <c r="Q55" s="30" t="n"/>
      <c r="R55" s="31">
        <f>IFERROR(INDEX(Calc!$D$29:$D$32,MATCH(LARGE(Calc!$F$29:$F$32,$B55),Calc!$F$29:$F$32,0)),"-")</f>
        <v/>
      </c>
      <c r="S55" s="30" t="n"/>
      <c r="T55" s="30" t="n"/>
      <c r="U55" s="30" t="n"/>
      <c r="V55" s="33">
        <f>IFERROR(INDEX(Calc!$E$29:$E$32,MATCH(LARGE(Calc!$F$29:$F$32,$B55),Calc!$F$29:$F$32,0)),"-")</f>
        <v/>
      </c>
      <c r="W55" s="30" t="n"/>
      <c r="X55" s="30" t="n"/>
      <c r="Y55" s="30" t="n"/>
      <c r="Z55" s="1" t="n"/>
    </row>
    <row r="56" ht="17" customHeight="1">
      <c r="A56" s="1" t="n"/>
      <c r="B56" s="28" t="n">
        <v>2</v>
      </c>
      <c r="C56" s="28" t="n"/>
      <c r="D56" s="28" t="n"/>
      <c r="E56" s="28" t="n"/>
      <c r="F56" s="34">
        <f>IFERROR(INDEX(Calc!$A$29:$A$32,MATCH(LARGE(Calc!$F$29:$F$32,$B56),Calc!$F$29:$F$32,0)),"-")</f>
        <v/>
      </c>
      <c r="G56" s="35" t="n"/>
      <c r="H56" s="35" t="n"/>
      <c r="I56" s="35" t="n"/>
      <c r="J56" s="36">
        <f>IFERROR(INDEX(Calc!$B$29:$B$32,MATCH(LARGE(Calc!$F$29:$F$32,$B56),Calc!$F$29:$F$32,0)),"-")</f>
        <v/>
      </c>
      <c r="K56" s="35" t="n"/>
      <c r="L56" s="35" t="n"/>
      <c r="M56" s="35" t="n"/>
      <c r="N56" s="37">
        <f>IFERROR(INDEX(Calc!$C$29:$C$32,MATCH(LARGE(Calc!$F$29:$F$32,$B56),Calc!$F$29:$F$32,0)),"-")</f>
        <v/>
      </c>
      <c r="O56" s="35" t="n"/>
      <c r="P56" s="35" t="n"/>
      <c r="Q56" s="35" t="n"/>
      <c r="R56" s="36">
        <f>IFERROR(INDEX(Calc!$D$29:$D$32,MATCH(LARGE(Calc!$F$29:$F$32,$B56),Calc!$F$29:$F$32,0)),"-")</f>
        <v/>
      </c>
      <c r="S56" s="35" t="n"/>
      <c r="T56" s="35" t="n"/>
      <c r="U56" s="35" t="n"/>
      <c r="V56" s="38">
        <f>IFERROR(INDEX(Calc!$E$29:$E$32,MATCH(LARGE(Calc!$F$29:$F$32,$B56),Calc!$F$29:$F$32,0)),"-")</f>
        <v/>
      </c>
      <c r="W56" s="35" t="n"/>
      <c r="X56" s="35" t="n"/>
      <c r="Y56" s="35" t="n"/>
      <c r="Z56" s="1" t="n"/>
    </row>
    <row r="57" ht="17" customHeight="1">
      <c r="A57" s="1" t="n"/>
      <c r="B57" s="28" t="n">
        <v>3</v>
      </c>
      <c r="C57" s="28" t="n"/>
      <c r="D57" s="28" t="n"/>
      <c r="E57" s="28" t="n"/>
      <c r="F57" s="34">
        <f>IFERROR(INDEX(Calc!$A$29:$A$32,MATCH(LARGE(Calc!$F$29:$F$32,$B57),Calc!$F$29:$F$32,0)),"-")</f>
        <v/>
      </c>
      <c r="G57" s="35" t="n"/>
      <c r="H57" s="35" t="n"/>
      <c r="I57" s="35" t="n"/>
      <c r="J57" s="36">
        <f>IFERROR(INDEX(Calc!$B$29:$B$32,MATCH(LARGE(Calc!$F$29:$F$32,$B57),Calc!$F$29:$F$32,0)),"-")</f>
        <v/>
      </c>
      <c r="K57" s="35" t="n"/>
      <c r="L57" s="35" t="n"/>
      <c r="M57" s="35" t="n"/>
      <c r="N57" s="37">
        <f>IFERROR(INDEX(Calc!$C$29:$C$32,MATCH(LARGE(Calc!$F$29:$F$32,$B57),Calc!$F$29:$F$32,0)),"-")</f>
        <v/>
      </c>
      <c r="O57" s="35" t="n"/>
      <c r="P57" s="35" t="n"/>
      <c r="Q57" s="35" t="n"/>
      <c r="R57" s="36">
        <f>IFERROR(INDEX(Calc!$D$29:$D$32,MATCH(LARGE(Calc!$F$29:$F$32,$B57),Calc!$F$29:$F$32,0)),"-")</f>
        <v/>
      </c>
      <c r="S57" s="35" t="n"/>
      <c r="T57" s="35" t="n"/>
      <c r="U57" s="35" t="n"/>
      <c r="V57" s="38">
        <f>IFERROR(INDEX(Calc!$E$29:$E$32,MATCH(LARGE(Calc!$F$29:$F$32,$B57),Calc!$F$29:$F$32,0)),"-")</f>
        <v/>
      </c>
      <c r="W57" s="35" t="n"/>
      <c r="X57" s="35" t="n"/>
      <c r="Y57" s="35" t="n"/>
      <c r="Z57" s="1" t="n"/>
    </row>
    <row r="58" ht="17" customHeight="1">
      <c r="A58" s="1" t="n"/>
      <c r="B58" s="28" t="n">
        <v>4</v>
      </c>
      <c r="C58" s="28" t="n"/>
      <c r="D58" s="28" t="n"/>
      <c r="E58" s="28" t="n"/>
      <c r="F58" s="34">
        <f>IFERROR(INDEX(Calc!$A$29:$A$32,MATCH(LARGE(Calc!$F$29:$F$32,$B58),Calc!$F$29:$F$32,0)),"-")</f>
        <v/>
      </c>
      <c r="G58" s="35" t="n"/>
      <c r="H58" s="35" t="n"/>
      <c r="I58" s="35" t="n"/>
      <c r="J58" s="36">
        <f>IFERROR(INDEX(Calc!$B$29:$B$32,MATCH(LARGE(Calc!$F$29:$F$32,$B58),Calc!$F$29:$F$32,0)),"-")</f>
        <v/>
      </c>
      <c r="K58" s="35" t="n"/>
      <c r="L58" s="35" t="n"/>
      <c r="M58" s="35" t="n"/>
      <c r="N58" s="37">
        <f>IFERROR(INDEX(Calc!$C$29:$C$32,MATCH(LARGE(Calc!$F$29:$F$32,$B58),Calc!$F$29:$F$32,0)),"-")</f>
        <v/>
      </c>
      <c r="O58" s="35" t="n"/>
      <c r="P58" s="35" t="n"/>
      <c r="Q58" s="35" t="n"/>
      <c r="R58" s="36">
        <f>IFERROR(INDEX(Calc!$D$29:$D$32,MATCH(LARGE(Calc!$F$29:$F$32,$B58),Calc!$F$29:$F$32,0)),"-")</f>
        <v/>
      </c>
      <c r="S58" s="35" t="n"/>
      <c r="T58" s="35" t="n"/>
      <c r="U58" s="35" t="n"/>
      <c r="V58" s="38">
        <f>IFERROR(INDEX(Calc!$E$29:$E$32,MATCH(LARGE(Calc!$F$29:$F$32,$B58),Calc!$F$29:$F$32,0)),"-")</f>
        <v/>
      </c>
      <c r="W58" s="35" t="n"/>
      <c r="X58" s="35" t="n"/>
      <c r="Y58" s="35" t="n"/>
      <c r="Z58" s="1" t="n"/>
    </row>
    <row r="59" ht="17" customHeight="1">
      <c r="A59" s="1" t="n"/>
      <c r="B59" s="28" t="n">
        <v>5</v>
      </c>
      <c r="C59" s="28" t="n"/>
      <c r="D59" s="28" t="n"/>
      <c r="E59" s="28" t="n"/>
      <c r="F59" s="34">
        <f>IFERROR(INDEX(Calc!$A$29:$A$32,MATCH(LARGE(Calc!$F$29:$F$32,$B59),Calc!$F$29:$F$32,0)),"-")</f>
        <v/>
      </c>
      <c r="G59" s="35" t="n"/>
      <c r="H59" s="35" t="n"/>
      <c r="I59" s="35" t="n"/>
      <c r="J59" s="36">
        <f>IFERROR(INDEX(Calc!$B$29:$B$32,MATCH(LARGE(Calc!$F$29:$F$32,$B59),Calc!$F$29:$F$32,0)),"-")</f>
        <v/>
      </c>
      <c r="K59" s="35" t="n"/>
      <c r="L59" s="35" t="n"/>
      <c r="M59" s="35" t="n"/>
      <c r="N59" s="37">
        <f>IFERROR(INDEX(Calc!$C$29:$C$32,MATCH(LARGE(Calc!$F$29:$F$32,$B59),Calc!$F$29:$F$32,0)),"-")</f>
        <v/>
      </c>
      <c r="O59" s="35" t="n"/>
      <c r="P59" s="35" t="n"/>
      <c r="Q59" s="35" t="n"/>
      <c r="R59" s="36">
        <f>IFERROR(INDEX(Calc!$D$29:$D$32,MATCH(LARGE(Calc!$F$29:$F$32,$B59),Calc!$F$29:$F$32,0)),"-")</f>
        <v/>
      </c>
      <c r="S59" s="35" t="n"/>
      <c r="T59" s="35" t="n"/>
      <c r="U59" s="35" t="n"/>
      <c r="V59" s="38">
        <f>IFERROR(INDEX(Calc!$E$29:$E$32,MATCH(LARGE(Calc!$F$29:$F$32,$B59),Calc!$F$29:$F$32,0)),"-")</f>
        <v/>
      </c>
      <c r="W59" s="35" t="n"/>
      <c r="X59" s="35" t="n"/>
      <c r="Y59" s="35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39" t="inlineStr">
        <is>
          <t>Made for the Excel course at ravindrabagale.com/excel (Top 50 Company Dashboards). Colours are inspired only; no logos. Example data only.</t>
        </is>
      </c>
      <c r="C61" s="40" t="n"/>
      <c r="D61" s="40" t="n"/>
      <c r="E61" s="40" t="n"/>
      <c r="F61" s="40" t="n"/>
      <c r="G61" s="40" t="n"/>
      <c r="H61" s="40" t="n"/>
      <c r="I61" s="40" t="n"/>
      <c r="J61" s="40" t="n"/>
      <c r="K61" s="40" t="n"/>
      <c r="L61" s="40" t="n"/>
      <c r="M61" s="40" t="n"/>
      <c r="N61" s="40" t="n"/>
      <c r="O61" s="40" t="n"/>
      <c r="P61" s="40" t="n"/>
      <c r="Q61" s="40" t="n"/>
      <c r="R61" s="40" t="n"/>
      <c r="S61" s="40" t="n"/>
      <c r="T61" s="40" t="n"/>
      <c r="U61" s="40" t="n"/>
      <c r="V61" s="40" t="n"/>
      <c r="W61" s="40" t="n"/>
      <c r="X61" s="40" t="n"/>
      <c r="Y61" s="40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90">
    <mergeCell ref="C6:D6"/>
    <mergeCell ref="J56:M56"/>
    <mergeCell ref="V57:Y57"/>
    <mergeCell ref="B17:Y17"/>
    <mergeCell ref="B37:M37"/>
    <mergeCell ref="B19:Y19"/>
    <mergeCell ref="N9:P9"/>
    <mergeCell ref="F9:H9"/>
    <mergeCell ref="V58:Y58"/>
    <mergeCell ref="J59:M59"/>
    <mergeCell ref="B12:E12"/>
    <mergeCell ref="B5:Y5"/>
    <mergeCell ref="N12:Q12"/>
    <mergeCell ref="F59:I59"/>
    <mergeCell ref="B14:E14"/>
    <mergeCell ref="B4:Y4"/>
    <mergeCell ref="N14:Q14"/>
    <mergeCell ref="R55:U55"/>
    <mergeCell ref="R12:U12"/>
    <mergeCell ref="J13:L13"/>
    <mergeCell ref="J55:M55"/>
    <mergeCell ref="L6:Y6"/>
    <mergeCell ref="V13:X13"/>
    <mergeCell ref="R54:U54"/>
    <mergeCell ref="F56:I56"/>
    <mergeCell ref="I6:J6"/>
    <mergeCell ref="F58:I58"/>
    <mergeCell ref="R56:U56"/>
    <mergeCell ref="F6:G6"/>
    <mergeCell ref="R58:U58"/>
    <mergeCell ref="J58:M58"/>
    <mergeCell ref="B21:I21"/>
    <mergeCell ref="V56:Y56"/>
    <mergeCell ref="F57:I57"/>
    <mergeCell ref="R8:U8"/>
    <mergeCell ref="J8:M8"/>
    <mergeCell ref="B9:D9"/>
    <mergeCell ref="F54:I54"/>
    <mergeCell ref="R10:U10"/>
    <mergeCell ref="J57:M57"/>
    <mergeCell ref="J10:M10"/>
    <mergeCell ref="R21:Y21"/>
    <mergeCell ref="R59:U59"/>
    <mergeCell ref="R9:T9"/>
    <mergeCell ref="V10:Y10"/>
    <mergeCell ref="R13:T13"/>
    <mergeCell ref="N37:Y37"/>
    <mergeCell ref="J12:M12"/>
    <mergeCell ref="B13:D13"/>
    <mergeCell ref="B55:E55"/>
    <mergeCell ref="B61:Y61"/>
    <mergeCell ref="F13:H13"/>
    <mergeCell ref="B54:E54"/>
    <mergeCell ref="N54:Q54"/>
    <mergeCell ref="F10:I10"/>
    <mergeCell ref="R57:U57"/>
    <mergeCell ref="B56:E56"/>
    <mergeCell ref="V8:Y8"/>
    <mergeCell ref="B58:E58"/>
    <mergeCell ref="N56:Q56"/>
    <mergeCell ref="B57:E57"/>
    <mergeCell ref="N8:Q8"/>
    <mergeCell ref="F8:I8"/>
    <mergeCell ref="B16:Y16"/>
    <mergeCell ref="J21:Q21"/>
    <mergeCell ref="J9:L9"/>
    <mergeCell ref="N10:Q10"/>
    <mergeCell ref="B18:Y18"/>
    <mergeCell ref="N59:Q59"/>
    <mergeCell ref="V9:X9"/>
    <mergeCell ref="F14:I14"/>
    <mergeCell ref="B53:Y53"/>
    <mergeCell ref="R14:U14"/>
    <mergeCell ref="V55:Y55"/>
    <mergeCell ref="V12:Y12"/>
    <mergeCell ref="N13:P13"/>
    <mergeCell ref="N55:Q55"/>
    <mergeCell ref="B59:E59"/>
    <mergeCell ref="J14:M14"/>
    <mergeCell ref="V14:Y14"/>
    <mergeCell ref="V54:Y54"/>
    <mergeCell ref="F55:I55"/>
    <mergeCell ref="F12:I12"/>
    <mergeCell ref="V59:Y59"/>
    <mergeCell ref="B8:E8"/>
    <mergeCell ref="N58:Q58"/>
    <mergeCell ref="B1:Y2"/>
    <mergeCell ref="J54:M54"/>
    <mergeCell ref="B10:E10"/>
    <mergeCell ref="N57:Q57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0.12</formula>
    </cfRule>
  </conditionalFormatting>
  <conditionalFormatting sqref="N9">
    <cfRule type="cellIs" priority="3" operator="greaterThanOrEqual" dxfId="1">
      <formula>0</formula>
    </cfRule>
  </conditionalFormatting>
  <conditionalFormatting sqref="V9">
    <cfRule type="cellIs" priority="4" operator="greaterThan" dxfId="0">
      <formula>0.07</formula>
    </cfRule>
  </conditionalFormatting>
  <conditionalFormatting sqref="N13">
    <cfRule type="cellIs" priority="5" operator="greaterThanOrEqual" dxfId="1">
      <formula>0.05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=Lists!$A$2:$A$6</formula1>
    </dataValidation>
    <dataValidation sqref="F6" showDropDown="0" showInputMessage="0" showErrorMessage="0" allowBlank="0" error="Pick a value from the list" prompt="Pick All or one Format" type="list">
      <formula1>=Lists!$B$2:$B$6</formula1>
    </dataValidation>
    <dataValidation sqref="I6" showDropDown="0" showInputMessage="0" showErrorMessage="0" allowBlank="0" error="Pick a value from the list" prompt="Pick All or one Channel" type="list">
      <formula1>=Lists!$C$2:$C$5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4AF37"/>
    <outlinePr summaryBelow="1" summaryRight="1"/>
    <pageSetUpPr fitToPage="1"/>
  </sheetPr>
  <dimension ref="A1:I3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1" t="inlineStr">
        <is>
          <t xml:space="preserve">  1 · Descriptive: what happened?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</row>
    <row r="2">
      <c r="A2" s="42" t="inlineStr">
        <is>
          <t>EXAMPLE DATA: every number in this workbook is made up for practice. It is not real Reliance Retail data and not an official report.</t>
        </is>
      </c>
      <c r="B2" s="42" t="n"/>
      <c r="C2" s="42" t="n"/>
      <c r="D2" s="42" t="n"/>
      <c r="E2" s="42" t="n"/>
      <c r="F2" s="42" t="n"/>
      <c r="G2" s="42" t="n"/>
      <c r="H2" s="42" t="n"/>
      <c r="I2" s="42" t="n"/>
    </row>
    <row r="3" ht="32" customHeight="1">
      <c r="A3" s="43" t="inlineStr">
        <is>
          <t>Pivot-style summary built with SUMIFS. It follows the Dashboard filters (Inc = 1). Read across a row to compare regions; read down to compare formats.</t>
        </is>
      </c>
      <c r="B3" s="43" t="n"/>
      <c r="C3" s="43" t="n"/>
      <c r="D3" s="43" t="n"/>
      <c r="E3" s="43" t="n"/>
      <c r="F3" s="43" t="n"/>
      <c r="G3" s="43" t="n"/>
      <c r="H3" s="43" t="n"/>
      <c r="I3" s="43" t="n"/>
    </row>
    <row r="5">
      <c r="A5" s="44" t="inlineStr">
        <is>
          <t xml:space="preserve">  Revenue by format × region (like a PivotTable)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</row>
    <row r="6">
      <c r="A6" s="45" t="inlineStr">
        <is>
          <t>Format</t>
        </is>
      </c>
      <c r="B6" s="45" t="inlineStr">
        <is>
          <t>West</t>
        </is>
      </c>
      <c r="C6" s="45" t="inlineStr">
        <is>
          <t>North</t>
        </is>
      </c>
      <c r="D6" s="45" t="inlineStr">
        <is>
          <t>South</t>
        </is>
      </c>
      <c r="E6" s="45" t="inlineStr">
        <is>
          <t>East</t>
        </is>
      </c>
      <c r="F6" s="45" t="inlineStr">
        <is>
          <t>Total</t>
        </is>
      </c>
    </row>
    <row r="7">
      <c r="A7" s="46" t="inlineStr">
        <is>
          <t>Grocery</t>
        </is>
      </c>
      <c r="B7" s="47">
        <f>SUMIFS(Data!$O$10:$O$6009,Data!$W$10:$W$6009,1,Data!$G$10:$G$6009,$A7,Data!$E$10:$E$6009,B$6)</f>
        <v/>
      </c>
      <c r="C7" s="47">
        <f>SUMIFS(Data!$O$10:$O$6009,Data!$W$10:$W$6009,1,Data!$G$10:$G$6009,$A7,Data!$E$10:$E$6009,C$6)</f>
        <v/>
      </c>
      <c r="D7" s="47">
        <f>SUMIFS(Data!$O$10:$O$6009,Data!$W$10:$W$6009,1,Data!$G$10:$G$6009,$A7,Data!$E$10:$E$6009,D$6)</f>
        <v/>
      </c>
      <c r="E7" s="47">
        <f>SUMIFS(Data!$O$10:$O$6009,Data!$W$10:$W$6009,1,Data!$G$10:$G$6009,$A7,Data!$E$10:$E$6009,E$6)</f>
        <v/>
      </c>
      <c r="F7" s="48">
        <f>SUM(B7:E7)</f>
        <v/>
      </c>
    </row>
    <row r="8">
      <c r="A8" s="46" t="inlineStr">
        <is>
          <t>Fashion</t>
        </is>
      </c>
      <c r="B8" s="47">
        <f>SUMIFS(Data!$O$10:$O$6009,Data!$W$10:$W$6009,1,Data!$G$10:$G$6009,$A8,Data!$E$10:$E$6009,B$6)</f>
        <v/>
      </c>
      <c r="C8" s="47">
        <f>SUMIFS(Data!$O$10:$O$6009,Data!$W$10:$W$6009,1,Data!$G$10:$G$6009,$A8,Data!$E$10:$E$6009,C$6)</f>
        <v/>
      </c>
      <c r="D8" s="47">
        <f>SUMIFS(Data!$O$10:$O$6009,Data!$W$10:$W$6009,1,Data!$G$10:$G$6009,$A8,Data!$E$10:$E$6009,D$6)</f>
        <v/>
      </c>
      <c r="E8" s="47">
        <f>SUMIFS(Data!$O$10:$O$6009,Data!$W$10:$W$6009,1,Data!$G$10:$G$6009,$A8,Data!$E$10:$E$6009,E$6)</f>
        <v/>
      </c>
      <c r="F8" s="48">
        <f>SUM(B8:E8)</f>
        <v/>
      </c>
    </row>
    <row r="9">
      <c r="A9" s="46" t="inlineStr">
        <is>
          <t>Electronics</t>
        </is>
      </c>
      <c r="B9" s="47">
        <f>SUMIFS(Data!$O$10:$O$6009,Data!$W$10:$W$6009,1,Data!$G$10:$G$6009,$A9,Data!$E$10:$E$6009,B$6)</f>
        <v/>
      </c>
      <c r="C9" s="47">
        <f>SUMIFS(Data!$O$10:$O$6009,Data!$W$10:$W$6009,1,Data!$G$10:$G$6009,$A9,Data!$E$10:$E$6009,C$6)</f>
        <v/>
      </c>
      <c r="D9" s="47">
        <f>SUMIFS(Data!$O$10:$O$6009,Data!$W$10:$W$6009,1,Data!$G$10:$G$6009,$A9,Data!$E$10:$E$6009,D$6)</f>
        <v/>
      </c>
      <c r="E9" s="47">
        <f>SUMIFS(Data!$O$10:$O$6009,Data!$W$10:$W$6009,1,Data!$G$10:$G$6009,$A9,Data!$E$10:$E$6009,E$6)</f>
        <v/>
      </c>
      <c r="F9" s="48">
        <f>SUM(B9:E9)</f>
        <v/>
      </c>
    </row>
    <row r="10">
      <c r="A10" s="46" t="inlineStr">
        <is>
          <t>JioMart</t>
        </is>
      </c>
      <c r="B10" s="47">
        <f>SUMIFS(Data!$O$10:$O$6009,Data!$W$10:$W$6009,1,Data!$G$10:$G$6009,$A10,Data!$E$10:$E$6009,B$6)</f>
        <v/>
      </c>
      <c r="C10" s="47">
        <f>SUMIFS(Data!$O$10:$O$6009,Data!$W$10:$W$6009,1,Data!$G$10:$G$6009,$A10,Data!$E$10:$E$6009,C$6)</f>
        <v/>
      </c>
      <c r="D10" s="47">
        <f>SUMIFS(Data!$O$10:$O$6009,Data!$W$10:$W$6009,1,Data!$G$10:$G$6009,$A10,Data!$E$10:$E$6009,D$6)</f>
        <v/>
      </c>
      <c r="E10" s="47">
        <f>SUMIFS(Data!$O$10:$O$6009,Data!$W$10:$W$6009,1,Data!$G$10:$G$6009,$A10,Data!$E$10:$E$6009,E$6)</f>
        <v/>
      </c>
      <c r="F10" s="48">
        <f>SUM(B10:E10)</f>
        <v/>
      </c>
    </row>
    <row r="11">
      <c r="A11" s="46" t="inlineStr">
        <is>
          <t>Total</t>
        </is>
      </c>
      <c r="B11" s="48">
        <f>SUM(B7:B10)</f>
        <v/>
      </c>
      <c r="C11" s="48">
        <f>SUM(C7:C10)</f>
        <v/>
      </c>
      <c r="D11" s="48">
        <f>SUM(D7:D10)</f>
        <v/>
      </c>
      <c r="E11" s="48">
        <f>SUM(E7:E10)</f>
        <v/>
      </c>
      <c r="F11" s="48">
        <f>SUM(F7:F10)</f>
        <v/>
      </c>
    </row>
    <row r="13">
      <c r="A13" s="44" t="inlineStr">
        <is>
          <t xml:space="preserve">  Revenue by year × channel</t>
        </is>
      </c>
      <c r="B13" s="44" t="n"/>
      <c r="C13" s="44" t="n"/>
      <c r="D13" s="44" t="n"/>
      <c r="E13" s="44" t="n"/>
      <c r="F13" s="44" t="n"/>
      <c r="G13" s="44" t="n"/>
      <c r="H13" s="44" t="n"/>
      <c r="I13" s="44" t="n"/>
    </row>
    <row r="14">
      <c r="A14" s="45" t="inlineStr">
        <is>
          <t>Year</t>
        </is>
      </c>
      <c r="B14" s="45" t="inlineStr">
        <is>
          <t>Store walk-in</t>
        </is>
      </c>
      <c r="C14" s="45" t="inlineStr">
        <is>
          <t>Home delivery</t>
        </is>
      </c>
      <c r="D14" s="45" t="inlineStr">
        <is>
          <t>Click &amp; collect</t>
        </is>
      </c>
      <c r="E14" s="45" t="inlineStr">
        <is>
          <t>Total</t>
        </is>
      </c>
    </row>
    <row r="15">
      <c r="A15" s="49" t="n">
        <v>2025</v>
      </c>
      <c r="B15" s="47">
        <f>SUMIFS(Data!$O$10:$O$6009,Data!$W$10:$W$6009,1,Data!$C$10:$C$6009,$A15,Data!$H$10:$H$6009,B$14)</f>
        <v/>
      </c>
      <c r="C15" s="47">
        <f>SUMIFS(Data!$O$10:$O$6009,Data!$W$10:$W$6009,1,Data!$C$10:$C$6009,$A15,Data!$H$10:$H$6009,C$14)</f>
        <v/>
      </c>
      <c r="D15" s="47">
        <f>SUMIFS(Data!$O$10:$O$6009,Data!$W$10:$W$6009,1,Data!$C$10:$C$6009,$A15,Data!$H$10:$H$6009,D$14)</f>
        <v/>
      </c>
      <c r="E15" s="48">
        <f>SUM(B15:D15)</f>
        <v/>
      </c>
    </row>
    <row r="16">
      <c r="A16" s="49" t="n">
        <v>2026</v>
      </c>
      <c r="B16" s="47">
        <f>SUMIFS(Data!$O$10:$O$6009,Data!$W$10:$W$6009,1,Data!$C$10:$C$6009,$A16,Data!$H$10:$H$6009,B$14)</f>
        <v/>
      </c>
      <c r="C16" s="47">
        <f>SUMIFS(Data!$O$10:$O$6009,Data!$W$10:$W$6009,1,Data!$C$10:$C$6009,$A16,Data!$H$10:$H$6009,C$14)</f>
        <v/>
      </c>
      <c r="D16" s="47">
        <f>SUMIFS(Data!$O$10:$O$6009,Data!$W$10:$W$6009,1,Data!$C$10:$C$6009,$A16,Data!$H$10:$H$6009,D$14)</f>
        <v/>
      </c>
      <c r="E16" s="48">
        <f>SUM(B16:D16)</f>
        <v/>
      </c>
    </row>
    <row r="18">
      <c r="A18" s="44" t="inlineStr">
        <is>
          <t xml:space="preserve">  Top 5 states by revenue (top-N with LARGE, INDEX, MATCH)</t>
        </is>
      </c>
      <c r="B18" s="44" t="n"/>
      <c r="C18" s="44" t="n"/>
      <c r="D18" s="44" t="n"/>
      <c r="E18" s="44" t="n"/>
      <c r="F18" s="44" t="n"/>
      <c r="G18" s="44" t="n"/>
      <c r="H18" s="44" t="n"/>
      <c r="I18" s="44" t="n"/>
    </row>
    <row r="19">
      <c r="A19" s="45" t="inlineStr">
        <is>
          <t>State</t>
        </is>
      </c>
      <c r="B19" s="45" t="inlineStr">
        <is>
          <t>Revenue</t>
        </is>
      </c>
      <c r="C19" s="45" t="inlineStr">
        <is>
          <t>Rank key</t>
        </is>
      </c>
      <c r="E19" s="50" t="inlineStr">
        <is>
          <t>Rank</t>
        </is>
      </c>
      <c r="F19" s="50" t="inlineStr">
        <is>
          <t>Top state</t>
        </is>
      </c>
      <c r="G19" s="50" t="inlineStr">
        <is>
          <t>Revenue</t>
        </is>
      </c>
    </row>
    <row r="20">
      <c r="A20" s="51" t="inlineStr">
        <is>
          <t>Bihar</t>
        </is>
      </c>
      <c r="B20" s="47">
        <f>SUMIFS(Data!$O$10:$O$6009,Data!$W$10:$W$6009,1,Data!$R$10:$R$6009,$A20)</f>
        <v/>
      </c>
      <c r="C20" s="52">
        <f>B20+ROW()/1000000</f>
        <v/>
      </c>
      <c r="E20" s="49" t="n">
        <v>1</v>
      </c>
      <c r="F20" s="46">
        <f>IFERROR(INDEX($A$20:$A$33,MATCH(LARGE($C$20:$C$33,E20),$C$20:$C$33,0)),"")</f>
        <v/>
      </c>
      <c r="G20" s="47">
        <f>IFERROR(INDEX($B$20:$B$33,MATCH(LARGE($C$20:$C$33,E20),$C$20:$C$33,0)),"")</f>
        <v/>
      </c>
    </row>
    <row r="21">
      <c r="A21" s="51" t="inlineStr">
        <is>
          <t>Delhi</t>
        </is>
      </c>
      <c r="B21" s="47">
        <f>SUMIFS(Data!$O$10:$O$6009,Data!$W$10:$W$6009,1,Data!$R$10:$R$6009,$A21)</f>
        <v/>
      </c>
      <c r="C21" s="52">
        <f>B21+ROW()/1000000</f>
        <v/>
      </c>
      <c r="E21" s="49" t="n">
        <v>2</v>
      </c>
      <c r="F21" s="46">
        <f>IFERROR(INDEX($A$20:$A$33,MATCH(LARGE($C$20:$C$33,E21),$C$20:$C$33,0)),"")</f>
        <v/>
      </c>
      <c r="G21" s="47">
        <f>IFERROR(INDEX($B$20:$B$33,MATCH(LARGE($C$20:$C$33,E21),$C$20:$C$33,0)),"")</f>
        <v/>
      </c>
    </row>
    <row r="22">
      <c r="A22" s="51" t="inlineStr">
        <is>
          <t>Goa</t>
        </is>
      </c>
      <c r="B22" s="47">
        <f>SUMIFS(Data!$O$10:$O$6009,Data!$W$10:$W$6009,1,Data!$R$10:$R$6009,$A22)</f>
        <v/>
      </c>
      <c r="C22" s="52">
        <f>B22+ROW()/1000000</f>
        <v/>
      </c>
      <c r="E22" s="49" t="n">
        <v>3</v>
      </c>
      <c r="F22" s="46">
        <f>IFERROR(INDEX($A$20:$A$33,MATCH(LARGE($C$20:$C$33,E22),$C$20:$C$33,0)),"")</f>
        <v/>
      </c>
      <c r="G22" s="47">
        <f>IFERROR(INDEX($B$20:$B$33,MATCH(LARGE($C$20:$C$33,E22),$C$20:$C$33,0)),"")</f>
        <v/>
      </c>
    </row>
    <row r="23">
      <c r="A23" s="51" t="inlineStr">
        <is>
          <t>Gujarat</t>
        </is>
      </c>
      <c r="B23" s="47">
        <f>SUMIFS(Data!$O$10:$O$6009,Data!$W$10:$W$6009,1,Data!$R$10:$R$6009,$A23)</f>
        <v/>
      </c>
      <c r="C23" s="52">
        <f>B23+ROW()/1000000</f>
        <v/>
      </c>
      <c r="E23" s="49" t="n">
        <v>4</v>
      </c>
      <c r="F23" s="46">
        <f>IFERROR(INDEX($A$20:$A$33,MATCH(LARGE($C$20:$C$33,E23),$C$20:$C$33,0)),"")</f>
        <v/>
      </c>
      <c r="G23" s="47">
        <f>IFERROR(INDEX($B$20:$B$33,MATCH(LARGE($C$20:$C$33,E23),$C$20:$C$33,0)),"")</f>
        <v/>
      </c>
    </row>
    <row r="24">
      <c r="A24" s="51" t="inlineStr">
        <is>
          <t>Karnataka</t>
        </is>
      </c>
      <c r="B24" s="47">
        <f>SUMIFS(Data!$O$10:$O$6009,Data!$W$10:$W$6009,1,Data!$R$10:$R$6009,$A24)</f>
        <v/>
      </c>
      <c r="C24" s="52">
        <f>B24+ROW()/1000000</f>
        <v/>
      </c>
      <c r="E24" s="49" t="n">
        <v>5</v>
      </c>
      <c r="F24" s="46">
        <f>IFERROR(INDEX($A$20:$A$33,MATCH(LARGE($C$20:$C$33,E24),$C$20:$C$33,0)),"")</f>
        <v/>
      </c>
      <c r="G24" s="47">
        <f>IFERROR(INDEX($B$20:$B$33,MATCH(LARGE($C$20:$C$33,E24),$C$20:$C$33,0)),"")</f>
        <v/>
      </c>
    </row>
    <row r="25">
      <c r="A25" s="51" t="inlineStr">
        <is>
          <t>Kerala</t>
        </is>
      </c>
      <c r="B25" s="47">
        <f>SUMIFS(Data!$O$10:$O$6009,Data!$W$10:$W$6009,1,Data!$R$10:$R$6009,$A25)</f>
        <v/>
      </c>
      <c r="C25" s="52">
        <f>B25+ROW()/1000000</f>
        <v/>
      </c>
    </row>
    <row r="26">
      <c r="A26" s="51" t="inlineStr">
        <is>
          <t>Maharashtra</t>
        </is>
      </c>
      <c r="B26" s="47">
        <f>SUMIFS(Data!$O$10:$O$6009,Data!$W$10:$W$6009,1,Data!$R$10:$R$6009,$A26)</f>
        <v/>
      </c>
      <c r="C26" s="52">
        <f>B26+ROW()/1000000</f>
        <v/>
      </c>
    </row>
    <row r="27">
      <c r="A27" s="51" t="inlineStr">
        <is>
          <t>Odisha</t>
        </is>
      </c>
      <c r="B27" s="47">
        <f>SUMIFS(Data!$O$10:$O$6009,Data!$W$10:$W$6009,1,Data!$R$10:$R$6009,$A27)</f>
        <v/>
      </c>
      <c r="C27" s="52">
        <f>B27+ROW()/1000000</f>
        <v/>
      </c>
    </row>
    <row r="28">
      <c r="A28" s="51" t="inlineStr">
        <is>
          <t>Punjab</t>
        </is>
      </c>
      <c r="B28" s="47">
        <f>SUMIFS(Data!$O$10:$O$6009,Data!$W$10:$W$6009,1,Data!$R$10:$R$6009,$A28)</f>
        <v/>
      </c>
      <c r="C28" s="52">
        <f>B28+ROW()/1000000</f>
        <v/>
      </c>
    </row>
    <row r="29">
      <c r="A29" s="51" t="inlineStr">
        <is>
          <t>Rajasthan</t>
        </is>
      </c>
      <c r="B29" s="47">
        <f>SUMIFS(Data!$O$10:$O$6009,Data!$W$10:$W$6009,1,Data!$R$10:$R$6009,$A29)</f>
        <v/>
      </c>
      <c r="C29" s="52">
        <f>B29+ROW()/1000000</f>
        <v/>
      </c>
    </row>
    <row r="30">
      <c r="A30" s="51" t="inlineStr">
        <is>
          <t>Tamil Nadu</t>
        </is>
      </c>
      <c r="B30" s="47">
        <f>SUMIFS(Data!$O$10:$O$6009,Data!$W$10:$W$6009,1,Data!$R$10:$R$6009,$A30)</f>
        <v/>
      </c>
      <c r="C30" s="52">
        <f>B30+ROW()/1000000</f>
        <v/>
      </c>
    </row>
    <row r="31">
      <c r="A31" s="51" t="inlineStr">
        <is>
          <t>Telangana</t>
        </is>
      </c>
      <c r="B31" s="47">
        <f>SUMIFS(Data!$O$10:$O$6009,Data!$W$10:$W$6009,1,Data!$R$10:$R$6009,$A31)</f>
        <v/>
      </c>
      <c r="C31" s="52">
        <f>B31+ROW()/1000000</f>
        <v/>
      </c>
    </row>
    <row r="32">
      <c r="A32" s="51" t="inlineStr">
        <is>
          <t>Uttar Pradesh</t>
        </is>
      </c>
      <c r="B32" s="47">
        <f>SUMIFS(Data!$O$10:$O$6009,Data!$W$10:$W$6009,1,Data!$R$10:$R$6009,$A32)</f>
        <v/>
      </c>
      <c r="C32" s="52">
        <f>B32+ROW()/1000000</f>
        <v/>
      </c>
    </row>
    <row r="33">
      <c r="A33" s="51" t="inlineStr">
        <is>
          <t>West Bengal</t>
        </is>
      </c>
      <c r="B33" s="47">
        <f>SUMIFS(Data!$O$10:$O$6009,Data!$W$10:$W$6009,1,Data!$R$10:$R$6009,$A33)</f>
        <v/>
      </c>
      <c r="C33" s="52">
        <f>B33+ROW()/1000000</f>
        <v/>
      </c>
    </row>
  </sheetData>
  <mergeCells count="6">
    <mergeCell ref="A2:I2"/>
    <mergeCell ref="A5:I5"/>
    <mergeCell ref="A13:I13"/>
    <mergeCell ref="A1:I1"/>
    <mergeCell ref="A18:I18"/>
    <mergeCell ref="A3:I3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D4AF37"/>
    <outlinePr summaryBelow="1" summaryRight="1"/>
    <pageSetUpPr fitToPage="1"/>
  </sheetPr>
  <dimension ref="A1:I3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1" t="inlineStr">
        <is>
          <t xml:space="preserve">  2 · Diagnostic: why did it happen?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</row>
    <row r="2">
      <c r="A2" s="42" t="inlineStr">
        <is>
          <t>EXAMPLE DATA: every number in this workbook is made up for practice. It is not real Reliance Retail data and not an official report.</t>
        </is>
      </c>
      <c r="B2" s="42" t="n"/>
      <c r="C2" s="42" t="n"/>
      <c r="D2" s="42" t="n"/>
      <c r="E2" s="42" t="n"/>
      <c r="F2" s="42" t="n"/>
      <c r="G2" s="42" t="n"/>
      <c r="H2" s="42" t="n"/>
      <c r="I2" s="42" t="n"/>
    </row>
    <row r="3" ht="32" customHeight="1">
      <c r="A3" s="43" t="inlineStr">
        <is>
          <t>Compare 2026 (AC) with 2025 (PY). ΔPY = AC − PY. 'Share of change' says which item drove the total change (contribution analysis). Green = good for the business, red = bad (IBCS).</t>
        </is>
      </c>
      <c r="B3" s="43" t="n"/>
      <c r="C3" s="43" t="n"/>
      <c r="D3" s="43" t="n"/>
      <c r="E3" s="43" t="n"/>
      <c r="F3" s="43" t="n"/>
      <c r="G3" s="43" t="n"/>
      <c r="H3" s="43" t="n"/>
      <c r="I3" s="43" t="n"/>
    </row>
    <row r="5">
      <c r="A5" s="44" t="inlineStr">
        <is>
          <t xml:space="preserve">  Drill-down by region: PY vs AC and contribution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</row>
    <row r="6">
      <c r="A6" s="45" t="inlineStr">
        <is>
          <t>Region</t>
        </is>
      </c>
      <c r="B6" s="45" t="inlineStr">
        <is>
          <t>PY 2025</t>
        </is>
      </c>
      <c r="C6" s="45" t="inlineStr">
        <is>
          <t>AC 2026</t>
        </is>
      </c>
      <c r="D6" s="45" t="inlineStr">
        <is>
          <t>ΔPY</t>
        </is>
      </c>
      <c r="E6" s="45" t="inlineStr">
        <is>
          <t>ΔPY%</t>
        </is>
      </c>
      <c r="F6" s="45" t="inlineStr">
        <is>
          <t>Share of change</t>
        </is>
      </c>
      <c r="G6" s="45" t="inlineStr">
        <is>
          <t>Margin % AC</t>
        </is>
      </c>
    </row>
    <row r="7">
      <c r="A7" s="46" t="inlineStr">
        <is>
          <t>West</t>
        </is>
      </c>
      <c r="B7" s="47">
        <f>SUMIFS(Data!$O$10:$O$6009,Data!$W$10:$W$6009,1,Data!$E$10:$E$6009,$A7,Data!$C$10:$C$6009,2025)</f>
        <v/>
      </c>
      <c r="C7" s="47">
        <f>SUMIFS(Data!$O$10:$O$6009,Data!$W$10:$W$6009,1,Data!$E$10:$E$6009,$A7,Data!$C$10:$C$6009,2026)</f>
        <v/>
      </c>
      <c r="D7" s="47">
        <f>C7-B7</f>
        <v/>
      </c>
      <c r="E7" s="53">
        <f>IFERROR(D7/B7,0)</f>
        <v/>
      </c>
      <c r="F7" s="54">
        <f>IFERROR(D7/D$11,0)</f>
        <v/>
      </c>
      <c r="G7" s="54">
        <f>IFERROR(SUMIFS(Data!$Q$10:$Q$6009,Data!$W$10:$W$6009,1,Data!$E$10:$E$6009,$A7,Data!$C$10:$C$6009,2026)/C7,0)</f>
        <v/>
      </c>
    </row>
    <row r="8">
      <c r="A8" s="46" t="inlineStr">
        <is>
          <t>North</t>
        </is>
      </c>
      <c r="B8" s="47">
        <f>SUMIFS(Data!$O$10:$O$6009,Data!$W$10:$W$6009,1,Data!$E$10:$E$6009,$A8,Data!$C$10:$C$6009,2025)</f>
        <v/>
      </c>
      <c r="C8" s="47">
        <f>SUMIFS(Data!$O$10:$O$6009,Data!$W$10:$W$6009,1,Data!$E$10:$E$6009,$A8,Data!$C$10:$C$6009,2026)</f>
        <v/>
      </c>
      <c r="D8" s="47">
        <f>C8-B8</f>
        <v/>
      </c>
      <c r="E8" s="53">
        <f>IFERROR(D8/B8,0)</f>
        <v/>
      </c>
      <c r="F8" s="54">
        <f>IFERROR(D8/D$11,0)</f>
        <v/>
      </c>
      <c r="G8" s="54">
        <f>IFERROR(SUMIFS(Data!$Q$10:$Q$6009,Data!$W$10:$W$6009,1,Data!$E$10:$E$6009,$A8,Data!$C$10:$C$6009,2026)/C8,0)</f>
        <v/>
      </c>
    </row>
    <row r="9">
      <c r="A9" s="46" t="inlineStr">
        <is>
          <t>South</t>
        </is>
      </c>
      <c r="B9" s="47">
        <f>SUMIFS(Data!$O$10:$O$6009,Data!$W$10:$W$6009,1,Data!$E$10:$E$6009,$A9,Data!$C$10:$C$6009,2025)</f>
        <v/>
      </c>
      <c r="C9" s="47">
        <f>SUMIFS(Data!$O$10:$O$6009,Data!$W$10:$W$6009,1,Data!$E$10:$E$6009,$A9,Data!$C$10:$C$6009,2026)</f>
        <v/>
      </c>
      <c r="D9" s="47">
        <f>C9-B9</f>
        <v/>
      </c>
      <c r="E9" s="53">
        <f>IFERROR(D9/B9,0)</f>
        <v/>
      </c>
      <c r="F9" s="54">
        <f>IFERROR(D9/D$11,0)</f>
        <v/>
      </c>
      <c r="G9" s="54">
        <f>IFERROR(SUMIFS(Data!$Q$10:$Q$6009,Data!$W$10:$W$6009,1,Data!$E$10:$E$6009,$A9,Data!$C$10:$C$6009,2026)/C9,0)</f>
        <v/>
      </c>
    </row>
    <row r="10">
      <c r="A10" s="46" t="inlineStr">
        <is>
          <t>East</t>
        </is>
      </c>
      <c r="B10" s="47">
        <f>SUMIFS(Data!$O$10:$O$6009,Data!$W$10:$W$6009,1,Data!$E$10:$E$6009,$A10,Data!$C$10:$C$6009,2025)</f>
        <v/>
      </c>
      <c r="C10" s="47">
        <f>SUMIFS(Data!$O$10:$O$6009,Data!$W$10:$W$6009,1,Data!$E$10:$E$6009,$A10,Data!$C$10:$C$6009,2026)</f>
        <v/>
      </c>
      <c r="D10" s="47">
        <f>C10-B10</f>
        <v/>
      </c>
      <c r="E10" s="53">
        <f>IFERROR(D10/B10,0)</f>
        <v/>
      </c>
      <c r="F10" s="54">
        <f>IFERROR(D10/D$11,0)</f>
        <v/>
      </c>
      <c r="G10" s="54">
        <f>IFERROR(SUMIFS(Data!$Q$10:$Q$6009,Data!$W$10:$W$6009,1,Data!$E$10:$E$6009,$A10,Data!$C$10:$C$6009,2026)/C10,0)</f>
        <v/>
      </c>
    </row>
    <row r="11">
      <c r="A11" s="46" t="inlineStr">
        <is>
          <t>Total</t>
        </is>
      </c>
      <c r="B11" s="48">
        <f>SUM(B7:B10)</f>
        <v/>
      </c>
      <c r="C11" s="48">
        <f>SUM(C7:C10)</f>
        <v/>
      </c>
      <c r="D11" s="48">
        <f>SUM(D7:D10)</f>
        <v/>
      </c>
      <c r="E11" s="55">
        <f>IFERROR(D11/B11,0)</f>
        <v/>
      </c>
    </row>
    <row r="13">
      <c r="A13" s="44" t="inlineStr">
        <is>
          <t xml:space="preserve">  Drill-down by format: PY vs AC and contribution</t>
        </is>
      </c>
      <c r="B13" s="44" t="n"/>
      <c r="C13" s="44" t="n"/>
      <c r="D13" s="44" t="n"/>
      <c r="E13" s="44" t="n"/>
      <c r="F13" s="44" t="n"/>
      <c r="G13" s="44" t="n"/>
      <c r="H13" s="44" t="n"/>
      <c r="I13" s="44" t="n"/>
    </row>
    <row r="14">
      <c r="A14" s="45" t="inlineStr">
        <is>
          <t>Format</t>
        </is>
      </c>
      <c r="B14" s="45" t="inlineStr">
        <is>
          <t>PY 2025</t>
        </is>
      </c>
      <c r="C14" s="45" t="inlineStr">
        <is>
          <t>AC 2026</t>
        </is>
      </c>
      <c r="D14" s="45" t="inlineStr">
        <is>
          <t>ΔPY</t>
        </is>
      </c>
      <c r="E14" s="45" t="inlineStr">
        <is>
          <t>ΔPY%</t>
        </is>
      </c>
      <c r="F14" s="45" t="inlineStr">
        <is>
          <t>Share of change</t>
        </is>
      </c>
      <c r="G14" s="45" t="inlineStr">
        <is>
          <t>Margin % AC</t>
        </is>
      </c>
    </row>
    <row r="15">
      <c r="A15" s="46" t="inlineStr">
        <is>
          <t>Grocery</t>
        </is>
      </c>
      <c r="B15" s="47">
        <f>SUMIFS(Data!$O$10:$O$6009,Data!$W$10:$W$6009,1,Data!$G$10:$G$6009,$A15,Data!$C$10:$C$6009,2025)</f>
        <v/>
      </c>
      <c r="C15" s="47">
        <f>SUMIFS(Data!$O$10:$O$6009,Data!$W$10:$W$6009,1,Data!$G$10:$G$6009,$A15,Data!$C$10:$C$6009,2026)</f>
        <v/>
      </c>
      <c r="D15" s="47">
        <f>C15-B15</f>
        <v/>
      </c>
      <c r="E15" s="53">
        <f>IFERROR(D15/B15,0)</f>
        <v/>
      </c>
      <c r="F15" s="54">
        <f>IFERROR(D15/D$19,0)</f>
        <v/>
      </c>
      <c r="G15" s="54">
        <f>IFERROR(SUMIFS(Data!$Q$10:$Q$6009,Data!$W$10:$W$6009,1,Data!$G$10:$G$6009,$A15,Data!$C$10:$C$6009,2026)/C15,0)</f>
        <v/>
      </c>
    </row>
    <row r="16">
      <c r="A16" s="46" t="inlineStr">
        <is>
          <t>Fashion</t>
        </is>
      </c>
      <c r="B16" s="47">
        <f>SUMIFS(Data!$O$10:$O$6009,Data!$W$10:$W$6009,1,Data!$G$10:$G$6009,$A16,Data!$C$10:$C$6009,2025)</f>
        <v/>
      </c>
      <c r="C16" s="47">
        <f>SUMIFS(Data!$O$10:$O$6009,Data!$W$10:$W$6009,1,Data!$G$10:$G$6009,$A16,Data!$C$10:$C$6009,2026)</f>
        <v/>
      </c>
      <c r="D16" s="47">
        <f>C16-B16</f>
        <v/>
      </c>
      <c r="E16" s="53">
        <f>IFERROR(D16/B16,0)</f>
        <v/>
      </c>
      <c r="F16" s="54">
        <f>IFERROR(D16/D$19,0)</f>
        <v/>
      </c>
      <c r="G16" s="54">
        <f>IFERROR(SUMIFS(Data!$Q$10:$Q$6009,Data!$W$10:$W$6009,1,Data!$G$10:$G$6009,$A16,Data!$C$10:$C$6009,2026)/C16,0)</f>
        <v/>
      </c>
    </row>
    <row r="17">
      <c r="A17" s="46" t="inlineStr">
        <is>
          <t>Electronics</t>
        </is>
      </c>
      <c r="B17" s="47">
        <f>SUMIFS(Data!$O$10:$O$6009,Data!$W$10:$W$6009,1,Data!$G$10:$G$6009,$A17,Data!$C$10:$C$6009,2025)</f>
        <v/>
      </c>
      <c r="C17" s="47">
        <f>SUMIFS(Data!$O$10:$O$6009,Data!$W$10:$W$6009,1,Data!$G$10:$G$6009,$A17,Data!$C$10:$C$6009,2026)</f>
        <v/>
      </c>
      <c r="D17" s="47">
        <f>C17-B17</f>
        <v/>
      </c>
      <c r="E17" s="53">
        <f>IFERROR(D17/B17,0)</f>
        <v/>
      </c>
      <c r="F17" s="54">
        <f>IFERROR(D17/D$19,0)</f>
        <v/>
      </c>
      <c r="G17" s="54">
        <f>IFERROR(SUMIFS(Data!$Q$10:$Q$6009,Data!$W$10:$W$6009,1,Data!$G$10:$G$6009,$A17,Data!$C$10:$C$6009,2026)/C17,0)</f>
        <v/>
      </c>
    </row>
    <row r="18">
      <c r="A18" s="46" t="inlineStr">
        <is>
          <t>JioMart</t>
        </is>
      </c>
      <c r="B18" s="47">
        <f>SUMIFS(Data!$O$10:$O$6009,Data!$W$10:$W$6009,1,Data!$G$10:$G$6009,$A18,Data!$C$10:$C$6009,2025)</f>
        <v/>
      </c>
      <c r="C18" s="47">
        <f>SUMIFS(Data!$O$10:$O$6009,Data!$W$10:$W$6009,1,Data!$G$10:$G$6009,$A18,Data!$C$10:$C$6009,2026)</f>
        <v/>
      </c>
      <c r="D18" s="47">
        <f>C18-B18</f>
        <v/>
      </c>
      <c r="E18" s="53">
        <f>IFERROR(D18/B18,0)</f>
        <v/>
      </c>
      <c r="F18" s="54">
        <f>IFERROR(D18/D$19,0)</f>
        <v/>
      </c>
      <c r="G18" s="54">
        <f>IFERROR(SUMIFS(Data!$Q$10:$Q$6009,Data!$W$10:$W$6009,1,Data!$G$10:$G$6009,$A18,Data!$C$10:$C$6009,2026)/C18,0)</f>
        <v/>
      </c>
    </row>
    <row r="19">
      <c r="A19" s="46" t="inlineStr">
        <is>
          <t>Total</t>
        </is>
      </c>
      <c r="B19" s="48">
        <f>SUM(B15:B18)</f>
        <v/>
      </c>
      <c r="C19" s="48">
        <f>SUM(C15:C18)</f>
        <v/>
      </c>
      <c r="D19" s="48">
        <f>SUM(D15:D18)</f>
        <v/>
      </c>
      <c r="E19" s="55">
        <f>IFERROR(D19/B19,0)</f>
        <v/>
      </c>
    </row>
    <row r="21">
      <c r="A21" s="44" t="inlineStr">
        <is>
          <t xml:space="preserve">  Drill-down by channel: PY vs AC and contribution</t>
        </is>
      </c>
      <c r="B21" s="44" t="n"/>
      <c r="C21" s="44" t="n"/>
      <c r="D21" s="44" t="n"/>
      <c r="E21" s="44" t="n"/>
      <c r="F21" s="44" t="n"/>
      <c r="G21" s="44" t="n"/>
      <c r="H21" s="44" t="n"/>
      <c r="I21" s="44" t="n"/>
    </row>
    <row r="22">
      <c r="A22" s="45" t="inlineStr">
        <is>
          <t>Channel</t>
        </is>
      </c>
      <c r="B22" s="45" t="inlineStr">
        <is>
          <t>PY 2025</t>
        </is>
      </c>
      <c r="C22" s="45" t="inlineStr">
        <is>
          <t>AC 2026</t>
        </is>
      </c>
      <c r="D22" s="45" t="inlineStr">
        <is>
          <t>ΔPY</t>
        </is>
      </c>
      <c r="E22" s="45" t="inlineStr">
        <is>
          <t>ΔPY%</t>
        </is>
      </c>
      <c r="F22" s="45" t="inlineStr">
        <is>
          <t>Share of change</t>
        </is>
      </c>
      <c r="G22" s="45" t="inlineStr">
        <is>
          <t>Margin % AC</t>
        </is>
      </c>
    </row>
    <row r="23">
      <c r="A23" s="46" t="inlineStr">
        <is>
          <t>Store walk-in</t>
        </is>
      </c>
      <c r="B23" s="47">
        <f>SUMIFS(Data!$O$10:$O$6009,Data!$W$10:$W$6009,1,Data!$H$10:$H$6009,$A23,Data!$C$10:$C$6009,2025)</f>
        <v/>
      </c>
      <c r="C23" s="47">
        <f>SUMIFS(Data!$O$10:$O$6009,Data!$W$10:$W$6009,1,Data!$H$10:$H$6009,$A23,Data!$C$10:$C$6009,2026)</f>
        <v/>
      </c>
      <c r="D23" s="47">
        <f>C23-B23</f>
        <v/>
      </c>
      <c r="E23" s="53">
        <f>IFERROR(D23/B23,0)</f>
        <v/>
      </c>
      <c r="F23" s="54">
        <f>IFERROR(D23/D$26,0)</f>
        <v/>
      </c>
      <c r="G23" s="54">
        <f>IFERROR(SUMIFS(Data!$Q$10:$Q$6009,Data!$W$10:$W$6009,1,Data!$H$10:$H$6009,$A23,Data!$C$10:$C$6009,2026)/C23,0)</f>
        <v/>
      </c>
    </row>
    <row r="24">
      <c r="A24" s="46" t="inlineStr">
        <is>
          <t>Home delivery</t>
        </is>
      </c>
      <c r="B24" s="47">
        <f>SUMIFS(Data!$O$10:$O$6009,Data!$W$10:$W$6009,1,Data!$H$10:$H$6009,$A24,Data!$C$10:$C$6009,2025)</f>
        <v/>
      </c>
      <c r="C24" s="47">
        <f>SUMIFS(Data!$O$10:$O$6009,Data!$W$10:$W$6009,1,Data!$H$10:$H$6009,$A24,Data!$C$10:$C$6009,2026)</f>
        <v/>
      </c>
      <c r="D24" s="47">
        <f>C24-B24</f>
        <v/>
      </c>
      <c r="E24" s="53">
        <f>IFERROR(D24/B24,0)</f>
        <v/>
      </c>
      <c r="F24" s="54">
        <f>IFERROR(D24/D$26,0)</f>
        <v/>
      </c>
      <c r="G24" s="54">
        <f>IFERROR(SUMIFS(Data!$Q$10:$Q$6009,Data!$W$10:$W$6009,1,Data!$H$10:$H$6009,$A24,Data!$C$10:$C$6009,2026)/C24,0)</f>
        <v/>
      </c>
    </row>
    <row r="25">
      <c r="A25" s="46" t="inlineStr">
        <is>
          <t>Click &amp; collect</t>
        </is>
      </c>
      <c r="B25" s="47">
        <f>SUMIFS(Data!$O$10:$O$6009,Data!$W$10:$W$6009,1,Data!$H$10:$H$6009,$A25,Data!$C$10:$C$6009,2025)</f>
        <v/>
      </c>
      <c r="C25" s="47">
        <f>SUMIFS(Data!$O$10:$O$6009,Data!$W$10:$W$6009,1,Data!$H$10:$H$6009,$A25,Data!$C$10:$C$6009,2026)</f>
        <v/>
      </c>
      <c r="D25" s="47">
        <f>C25-B25</f>
        <v/>
      </c>
      <c r="E25" s="53">
        <f>IFERROR(D25/B25,0)</f>
        <v/>
      </c>
      <c r="F25" s="54">
        <f>IFERROR(D25/D$26,0)</f>
        <v/>
      </c>
      <c r="G25" s="54">
        <f>IFERROR(SUMIFS(Data!$Q$10:$Q$6009,Data!$W$10:$W$6009,1,Data!$H$10:$H$6009,$A25,Data!$C$10:$C$6009,2026)/C25,0)</f>
        <v/>
      </c>
    </row>
    <row r="26">
      <c r="A26" s="46" t="inlineStr">
        <is>
          <t>Total</t>
        </is>
      </c>
      <c r="B26" s="48">
        <f>SUM(B23:B25)</f>
        <v/>
      </c>
      <c r="C26" s="48">
        <f>SUM(C23:C25)</f>
        <v/>
      </c>
      <c r="D26" s="48">
        <f>SUM(D23:D25)</f>
        <v/>
      </c>
      <c r="E26" s="55">
        <f>IFERROR(D26/B26,0)</f>
        <v/>
      </c>
    </row>
    <row r="28">
      <c r="A28" s="44" t="inlineStr">
        <is>
          <t xml:space="preserve">  Correlation check (CORREL, all rows): does one number move with another?</t>
        </is>
      </c>
      <c r="B28" s="44" t="n"/>
      <c r="C28" s="44" t="n"/>
      <c r="D28" s="44" t="n"/>
      <c r="E28" s="44" t="n"/>
      <c r="F28" s="44" t="n"/>
      <c r="G28" s="44" t="n"/>
      <c r="H28" s="44" t="n"/>
      <c r="I28" s="44" t="n"/>
    </row>
    <row r="29">
      <c r="A29" s="45" t="inlineStr">
        <is>
          <t>Pair</t>
        </is>
      </c>
      <c r="B29" s="45" t="inlineStr">
        <is>
          <t>CORREL</t>
        </is>
      </c>
      <c r="C29" s="45" t="inlineStr">
        <is>
          <t>Reading</t>
        </is>
      </c>
    </row>
    <row r="30">
      <c r="A30" s="46" t="inlineStr">
        <is>
          <t>Discount vs Qty</t>
        </is>
      </c>
      <c r="B30" s="56">
        <f>CORREL(Data!$N$10:$N$6009,Data!$K$10:$K$6009)</f>
        <v/>
      </c>
      <c r="C30" s="51">
        <f>IF(ABS(B30)&lt;0.3,"Weak link",IF(ABS(B30)&lt;0.7,"Medium link","Strong link"))&amp;IF(B30&gt;=0," (move together)"," (move opposite)")</f>
        <v/>
      </c>
    </row>
    <row r="31">
      <c r="A31" s="46" t="inlineStr">
        <is>
          <t>Price vs Qty</t>
        </is>
      </c>
      <c r="B31" s="56">
        <f>CORREL(Data!$L$10:$L$6009,Data!$K$10:$K$6009)</f>
        <v/>
      </c>
      <c r="C31" s="51">
        <f>IF(ABS(B31)&lt;0.3,"Weak link",IF(ABS(B31)&lt;0.7,"Medium link","Strong link"))&amp;IF(B31&gt;=0," (move together)"," (move opposite)")</f>
        <v/>
      </c>
    </row>
    <row r="32">
      <c r="A32" s="46" t="inlineStr">
        <is>
          <t>Discount vs Profit</t>
        </is>
      </c>
      <c r="B32" s="56">
        <f>CORREL(Data!$N$10:$N$6009,Data!$Q$10:$Q$6009)</f>
        <v/>
      </c>
      <c r="C32" s="51">
        <f>IF(ABS(B32)&lt;0.3,"Weak link",IF(ABS(B32)&lt;0.7,"Medium link","Strong link"))&amp;IF(B32&gt;=0," (move together)"," (move opposite)")</f>
        <v/>
      </c>
    </row>
  </sheetData>
  <mergeCells count="7">
    <mergeCell ref="A2:I2"/>
    <mergeCell ref="A5:I5"/>
    <mergeCell ref="A28:I28"/>
    <mergeCell ref="A13:I13"/>
    <mergeCell ref="A1:I1"/>
    <mergeCell ref="A3:I3"/>
    <mergeCell ref="A21:I21"/>
  </mergeCells>
  <conditionalFormatting sqref="D7:D11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1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5:D19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5:E19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3:D26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3:E26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D4AF37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1" t="inlineStr">
        <is>
          <t xml:space="preserve">  3 · Predictive: what will happen next?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</row>
    <row r="2">
      <c r="A2" s="42" t="inlineStr">
        <is>
          <t>EXAMPLE DATA: every number in this workbook is made up for practice. It is not real Reliance Retail data and not an official report.</t>
        </is>
      </c>
      <c r="B2" s="42" t="n"/>
      <c r="C2" s="42" t="n"/>
      <c r="D2" s="42" t="n"/>
      <c r="E2" s="42" t="n"/>
      <c r="F2" s="42" t="n"/>
      <c r="G2" s="42" t="n"/>
      <c r="H2" s="42" t="n"/>
      <c r="I2" s="42" t="n"/>
    </row>
    <row r="3" ht="32" customHeight="1">
      <c r="A3" s="43" t="inlineStr">
        <is>
          <t>24 months of actual revenue (t = 1..24), a 3-month moving average, and a 12-month forecast with FORECAST.LINEAR and TREND (a straight-line trend). The chart adds a linear trendline.</t>
        </is>
      </c>
      <c r="B3" s="43" t="n"/>
      <c r="C3" s="43" t="n"/>
      <c r="D3" s="43" t="n"/>
      <c r="E3" s="43" t="n"/>
      <c r="F3" s="43" t="n"/>
      <c r="G3" s="43" t="n"/>
      <c r="H3" s="43" t="n"/>
      <c r="I3" s="43" t="n"/>
    </row>
    <row r="5">
      <c r="A5" s="45" t="inlineStr">
        <is>
          <t>Year</t>
        </is>
      </c>
      <c r="B5" s="45" t="inlineStr">
        <is>
          <t>Month</t>
        </is>
      </c>
      <c r="C5" s="45" t="inlineStr">
        <is>
          <t>t</t>
        </is>
      </c>
      <c r="D5" s="45" t="inlineStr">
        <is>
          <t>Actual revenue</t>
        </is>
      </c>
      <c r="E5" s="45" t="inlineStr">
        <is>
          <t>3-month moving avg</t>
        </is>
      </c>
      <c r="F5" s="45" t="inlineStr">
        <is>
          <t>Forecast (FORECAST.LINEAR)</t>
        </is>
      </c>
      <c r="G5" s="45" t="inlineStr">
        <is>
          <t>Check (TREND)</t>
        </is>
      </c>
    </row>
    <row r="6">
      <c r="A6" s="57" t="n">
        <v>2025</v>
      </c>
      <c r="B6" s="51" t="inlineStr">
        <is>
          <t>Jan</t>
        </is>
      </c>
      <c r="C6" s="57" t="n">
        <v>1</v>
      </c>
      <c r="D6" s="47">
        <f>SUMIFS(Data!$O$10:$O$6009,Data!$W$10:$W$6009,1,Data!$C$10:$C$6009,A6,Data!$D$10:$D$6009,B6)</f>
        <v/>
      </c>
    </row>
    <row r="7">
      <c r="A7" s="57" t="n">
        <v>2025</v>
      </c>
      <c r="B7" s="51" t="inlineStr">
        <is>
          <t>Feb</t>
        </is>
      </c>
      <c r="C7" s="57" t="n">
        <v>2</v>
      </c>
      <c r="D7" s="47">
        <f>SUMIFS(Data!$O$10:$O$6009,Data!$W$10:$W$6009,1,Data!$C$10:$C$6009,A7,Data!$D$10:$D$6009,B7)</f>
        <v/>
      </c>
    </row>
    <row r="8">
      <c r="A8" s="57" t="n">
        <v>2025</v>
      </c>
      <c r="B8" s="51" t="inlineStr">
        <is>
          <t>Mar</t>
        </is>
      </c>
      <c r="C8" s="57" t="n">
        <v>3</v>
      </c>
      <c r="D8" s="47">
        <f>SUMIFS(Data!$O$10:$O$6009,Data!$W$10:$W$6009,1,Data!$C$10:$C$6009,A8,Data!$D$10:$D$6009,B8)</f>
        <v/>
      </c>
      <c r="E8" s="47">
        <f>AVERAGE(D6:D8)</f>
        <v/>
      </c>
    </row>
    <row r="9">
      <c r="A9" s="57" t="n">
        <v>2025</v>
      </c>
      <c r="B9" s="51" t="inlineStr">
        <is>
          <t>Apr</t>
        </is>
      </c>
      <c r="C9" s="57" t="n">
        <v>4</v>
      </c>
      <c r="D9" s="47">
        <f>SUMIFS(Data!$O$10:$O$6009,Data!$W$10:$W$6009,1,Data!$C$10:$C$6009,A9,Data!$D$10:$D$6009,B9)</f>
        <v/>
      </c>
      <c r="E9" s="47">
        <f>AVERAGE(D7:D9)</f>
        <v/>
      </c>
    </row>
    <row r="10">
      <c r="A10" s="57" t="n">
        <v>2025</v>
      </c>
      <c r="B10" s="51" t="inlineStr">
        <is>
          <t>May</t>
        </is>
      </c>
      <c r="C10" s="57" t="n">
        <v>5</v>
      </c>
      <c r="D10" s="47">
        <f>SUMIFS(Data!$O$10:$O$6009,Data!$W$10:$W$6009,1,Data!$C$10:$C$6009,A10,Data!$D$10:$D$6009,B10)</f>
        <v/>
      </c>
      <c r="E10" s="47">
        <f>AVERAGE(D8:D10)</f>
        <v/>
      </c>
    </row>
    <row r="11">
      <c r="A11" s="57" t="n">
        <v>2025</v>
      </c>
      <c r="B11" s="51" t="inlineStr">
        <is>
          <t>Jun</t>
        </is>
      </c>
      <c r="C11" s="57" t="n">
        <v>6</v>
      </c>
      <c r="D11" s="47">
        <f>SUMIFS(Data!$O$10:$O$6009,Data!$W$10:$W$6009,1,Data!$C$10:$C$6009,A11,Data!$D$10:$D$6009,B11)</f>
        <v/>
      </c>
      <c r="E11" s="47">
        <f>AVERAGE(D9:D11)</f>
        <v/>
      </c>
    </row>
    <row r="12">
      <c r="A12" s="57" t="n">
        <v>2025</v>
      </c>
      <c r="B12" s="51" t="inlineStr">
        <is>
          <t>Jul</t>
        </is>
      </c>
      <c r="C12" s="57" t="n">
        <v>7</v>
      </c>
      <c r="D12" s="47">
        <f>SUMIFS(Data!$O$10:$O$6009,Data!$W$10:$W$6009,1,Data!$C$10:$C$6009,A12,Data!$D$10:$D$6009,B12)</f>
        <v/>
      </c>
      <c r="E12" s="47">
        <f>AVERAGE(D10:D12)</f>
        <v/>
      </c>
    </row>
    <row r="13">
      <c r="A13" s="57" t="n">
        <v>2025</v>
      </c>
      <c r="B13" s="51" t="inlineStr">
        <is>
          <t>Aug</t>
        </is>
      </c>
      <c r="C13" s="57" t="n">
        <v>8</v>
      </c>
      <c r="D13" s="47">
        <f>SUMIFS(Data!$O$10:$O$6009,Data!$W$10:$W$6009,1,Data!$C$10:$C$6009,A13,Data!$D$10:$D$6009,B13)</f>
        <v/>
      </c>
      <c r="E13" s="47">
        <f>AVERAGE(D11:D13)</f>
        <v/>
      </c>
    </row>
    <row r="14">
      <c r="A14" s="57" t="n">
        <v>2025</v>
      </c>
      <c r="B14" s="51" t="inlineStr">
        <is>
          <t>Sep</t>
        </is>
      </c>
      <c r="C14" s="57" t="n">
        <v>9</v>
      </c>
      <c r="D14" s="47">
        <f>SUMIFS(Data!$O$10:$O$6009,Data!$W$10:$W$6009,1,Data!$C$10:$C$6009,A14,Data!$D$10:$D$6009,B14)</f>
        <v/>
      </c>
      <c r="E14" s="47">
        <f>AVERAGE(D12:D14)</f>
        <v/>
      </c>
    </row>
    <row r="15">
      <c r="A15" s="57" t="n">
        <v>2025</v>
      </c>
      <c r="B15" s="51" t="inlineStr">
        <is>
          <t>Oct</t>
        </is>
      </c>
      <c r="C15" s="57" t="n">
        <v>10</v>
      </c>
      <c r="D15" s="47">
        <f>SUMIFS(Data!$O$10:$O$6009,Data!$W$10:$W$6009,1,Data!$C$10:$C$6009,A15,Data!$D$10:$D$6009,B15)</f>
        <v/>
      </c>
      <c r="E15" s="47">
        <f>AVERAGE(D13:D15)</f>
        <v/>
      </c>
    </row>
    <row r="16">
      <c r="A16" s="57" t="n">
        <v>2025</v>
      </c>
      <c r="B16" s="51" t="inlineStr">
        <is>
          <t>Nov</t>
        </is>
      </c>
      <c r="C16" s="57" t="n">
        <v>11</v>
      </c>
      <c r="D16" s="47">
        <f>SUMIFS(Data!$O$10:$O$6009,Data!$W$10:$W$6009,1,Data!$C$10:$C$6009,A16,Data!$D$10:$D$6009,B16)</f>
        <v/>
      </c>
      <c r="E16" s="47">
        <f>AVERAGE(D14:D16)</f>
        <v/>
      </c>
    </row>
    <row r="17">
      <c r="A17" s="57" t="n">
        <v>2025</v>
      </c>
      <c r="B17" s="51" t="inlineStr">
        <is>
          <t>Dec</t>
        </is>
      </c>
      <c r="C17" s="57" t="n">
        <v>12</v>
      </c>
      <c r="D17" s="47">
        <f>SUMIFS(Data!$O$10:$O$6009,Data!$W$10:$W$6009,1,Data!$C$10:$C$6009,A17,Data!$D$10:$D$6009,B17)</f>
        <v/>
      </c>
      <c r="E17" s="47">
        <f>AVERAGE(D15:D17)</f>
        <v/>
      </c>
    </row>
    <row r="18">
      <c r="A18" s="57" t="n">
        <v>2026</v>
      </c>
      <c r="B18" s="51" t="inlineStr">
        <is>
          <t>Jan</t>
        </is>
      </c>
      <c r="C18" s="57" t="n">
        <v>13</v>
      </c>
      <c r="D18" s="47">
        <f>SUMIFS(Data!$O$10:$O$6009,Data!$W$10:$W$6009,1,Data!$C$10:$C$6009,A18,Data!$D$10:$D$6009,B18)</f>
        <v/>
      </c>
      <c r="E18" s="47">
        <f>AVERAGE(D16:D18)</f>
        <v/>
      </c>
    </row>
    <row r="19">
      <c r="A19" s="57" t="n">
        <v>2026</v>
      </c>
      <c r="B19" s="51" t="inlineStr">
        <is>
          <t>Feb</t>
        </is>
      </c>
      <c r="C19" s="57" t="n">
        <v>14</v>
      </c>
      <c r="D19" s="47">
        <f>SUMIFS(Data!$O$10:$O$6009,Data!$W$10:$W$6009,1,Data!$C$10:$C$6009,A19,Data!$D$10:$D$6009,B19)</f>
        <v/>
      </c>
      <c r="E19" s="47">
        <f>AVERAGE(D17:D19)</f>
        <v/>
      </c>
    </row>
    <row r="20">
      <c r="A20" s="57" t="n">
        <v>2026</v>
      </c>
      <c r="B20" s="51" t="inlineStr">
        <is>
          <t>Mar</t>
        </is>
      </c>
      <c r="C20" s="57" t="n">
        <v>15</v>
      </c>
      <c r="D20" s="47">
        <f>SUMIFS(Data!$O$10:$O$6009,Data!$W$10:$W$6009,1,Data!$C$10:$C$6009,A20,Data!$D$10:$D$6009,B20)</f>
        <v/>
      </c>
      <c r="E20" s="47">
        <f>AVERAGE(D18:D20)</f>
        <v/>
      </c>
    </row>
    <row r="21">
      <c r="A21" s="57" t="n">
        <v>2026</v>
      </c>
      <c r="B21" s="51" t="inlineStr">
        <is>
          <t>Apr</t>
        </is>
      </c>
      <c r="C21" s="57" t="n">
        <v>16</v>
      </c>
      <c r="D21" s="47">
        <f>SUMIFS(Data!$O$10:$O$6009,Data!$W$10:$W$6009,1,Data!$C$10:$C$6009,A21,Data!$D$10:$D$6009,B21)</f>
        <v/>
      </c>
      <c r="E21" s="47">
        <f>AVERAGE(D19:D21)</f>
        <v/>
      </c>
    </row>
    <row r="22">
      <c r="A22" s="57" t="n">
        <v>2026</v>
      </c>
      <c r="B22" s="51" t="inlineStr">
        <is>
          <t>May</t>
        </is>
      </c>
      <c r="C22" s="57" t="n">
        <v>17</v>
      </c>
      <c r="D22" s="47">
        <f>SUMIFS(Data!$O$10:$O$6009,Data!$W$10:$W$6009,1,Data!$C$10:$C$6009,A22,Data!$D$10:$D$6009,B22)</f>
        <v/>
      </c>
      <c r="E22" s="47">
        <f>AVERAGE(D20:D22)</f>
        <v/>
      </c>
    </row>
    <row r="23">
      <c r="A23" s="57" t="n">
        <v>2026</v>
      </c>
      <c r="B23" s="51" t="inlineStr">
        <is>
          <t>Jun</t>
        </is>
      </c>
      <c r="C23" s="57" t="n">
        <v>18</v>
      </c>
      <c r="D23" s="47">
        <f>SUMIFS(Data!$O$10:$O$6009,Data!$W$10:$W$6009,1,Data!$C$10:$C$6009,A23,Data!$D$10:$D$6009,B23)</f>
        <v/>
      </c>
      <c r="E23" s="47">
        <f>AVERAGE(D21:D23)</f>
        <v/>
      </c>
    </row>
    <row r="24">
      <c r="A24" s="57" t="n">
        <v>2026</v>
      </c>
      <c r="B24" s="51" t="inlineStr">
        <is>
          <t>Jul</t>
        </is>
      </c>
      <c r="C24" s="57" t="n">
        <v>19</v>
      </c>
      <c r="D24" s="47">
        <f>SUMIFS(Data!$O$10:$O$6009,Data!$W$10:$W$6009,1,Data!$C$10:$C$6009,A24,Data!$D$10:$D$6009,B24)</f>
        <v/>
      </c>
      <c r="E24" s="47">
        <f>AVERAGE(D22:D24)</f>
        <v/>
      </c>
    </row>
    <row r="25">
      <c r="A25" s="57" t="n">
        <v>2026</v>
      </c>
      <c r="B25" s="51" t="inlineStr">
        <is>
          <t>Aug</t>
        </is>
      </c>
      <c r="C25" s="57" t="n">
        <v>20</v>
      </c>
      <c r="D25" s="47">
        <f>SUMIFS(Data!$O$10:$O$6009,Data!$W$10:$W$6009,1,Data!$C$10:$C$6009,A25,Data!$D$10:$D$6009,B25)</f>
        <v/>
      </c>
      <c r="E25" s="47">
        <f>AVERAGE(D23:D25)</f>
        <v/>
      </c>
    </row>
    <row r="26">
      <c r="A26" s="57" t="n">
        <v>2026</v>
      </c>
      <c r="B26" s="51" t="inlineStr">
        <is>
          <t>Sep</t>
        </is>
      </c>
      <c r="C26" s="57" t="n">
        <v>21</v>
      </c>
      <c r="D26" s="47">
        <f>SUMIFS(Data!$O$10:$O$6009,Data!$W$10:$W$6009,1,Data!$C$10:$C$6009,A26,Data!$D$10:$D$6009,B26)</f>
        <v/>
      </c>
      <c r="E26" s="47">
        <f>AVERAGE(D24:D26)</f>
        <v/>
      </c>
    </row>
    <row r="27">
      <c r="A27" s="57" t="n">
        <v>2026</v>
      </c>
      <c r="B27" s="51" t="inlineStr">
        <is>
          <t>Oct</t>
        </is>
      </c>
      <c r="C27" s="57" t="n">
        <v>22</v>
      </c>
      <c r="D27" s="47">
        <f>SUMIFS(Data!$O$10:$O$6009,Data!$W$10:$W$6009,1,Data!$C$10:$C$6009,A27,Data!$D$10:$D$6009,B27)</f>
        <v/>
      </c>
      <c r="E27" s="47">
        <f>AVERAGE(D25:D27)</f>
        <v/>
      </c>
    </row>
    <row r="28">
      <c r="A28" s="57" t="n">
        <v>2026</v>
      </c>
      <c r="B28" s="51" t="inlineStr">
        <is>
          <t>Nov</t>
        </is>
      </c>
      <c r="C28" s="57" t="n">
        <v>23</v>
      </c>
      <c r="D28" s="47">
        <f>SUMIFS(Data!$O$10:$O$6009,Data!$W$10:$W$6009,1,Data!$C$10:$C$6009,A28,Data!$D$10:$D$6009,B28)</f>
        <v/>
      </c>
      <c r="E28" s="47">
        <f>AVERAGE(D26:D28)</f>
        <v/>
      </c>
    </row>
    <row r="29">
      <c r="A29" s="57" t="n">
        <v>2026</v>
      </c>
      <c r="B29" s="51" t="inlineStr">
        <is>
          <t>Dec</t>
        </is>
      </c>
      <c r="C29" s="57" t="n">
        <v>24</v>
      </c>
      <c r="D29" s="47">
        <f>SUMIFS(Data!$O$10:$O$6009,Data!$W$10:$W$6009,1,Data!$C$10:$C$6009,A29,Data!$D$10:$D$6009,B29)</f>
        <v/>
      </c>
      <c r="E29" s="47">
        <f>AVERAGE(D27:D29)</f>
        <v/>
      </c>
      <c r="F29" s="47">
        <f>D29</f>
        <v/>
      </c>
    </row>
    <row r="30">
      <c r="A30" s="57" t="n">
        <v>2027</v>
      </c>
      <c r="B30" s="51" t="inlineStr">
        <is>
          <t>Jan</t>
        </is>
      </c>
      <c r="C30" s="57" t="n">
        <v>25</v>
      </c>
      <c r="F30" s="48">
        <f>_xlfn.FORECAST.LINEAR(C30,$D$6:$D$29,$C$6:$C$29)</f>
        <v/>
      </c>
      <c r="G30" s="47">
        <f>TREND($D$6:$D$29,$C$6:$C$29,C30)</f>
        <v/>
      </c>
    </row>
    <row r="31">
      <c r="A31" s="57" t="n">
        <v>2027</v>
      </c>
      <c r="B31" s="51" t="inlineStr">
        <is>
          <t>Feb</t>
        </is>
      </c>
      <c r="C31" s="57" t="n">
        <v>26</v>
      </c>
      <c r="F31" s="48">
        <f>_xlfn.FORECAST.LINEAR(C31,$D$6:$D$29,$C$6:$C$29)</f>
        <v/>
      </c>
      <c r="G31" s="47">
        <f>TREND($D$6:$D$29,$C$6:$C$29,C31)</f>
        <v/>
      </c>
    </row>
    <row r="32">
      <c r="A32" s="57" t="n">
        <v>2027</v>
      </c>
      <c r="B32" s="51" t="inlineStr">
        <is>
          <t>Mar</t>
        </is>
      </c>
      <c r="C32" s="57" t="n">
        <v>27</v>
      </c>
      <c r="F32" s="48">
        <f>_xlfn.FORECAST.LINEAR(C32,$D$6:$D$29,$C$6:$C$29)</f>
        <v/>
      </c>
      <c r="G32" s="47">
        <f>TREND($D$6:$D$29,$C$6:$C$29,C32)</f>
        <v/>
      </c>
    </row>
    <row r="33">
      <c r="A33" s="57" t="n">
        <v>2027</v>
      </c>
      <c r="B33" s="51" t="inlineStr">
        <is>
          <t>Apr</t>
        </is>
      </c>
      <c r="C33" s="57" t="n">
        <v>28</v>
      </c>
      <c r="F33" s="48">
        <f>_xlfn.FORECAST.LINEAR(C33,$D$6:$D$29,$C$6:$C$29)</f>
        <v/>
      </c>
      <c r="G33" s="47">
        <f>TREND($D$6:$D$29,$C$6:$C$29,C33)</f>
        <v/>
      </c>
    </row>
    <row r="34">
      <c r="A34" s="57" t="n">
        <v>2027</v>
      </c>
      <c r="B34" s="51" t="inlineStr">
        <is>
          <t>May</t>
        </is>
      </c>
      <c r="C34" s="57" t="n">
        <v>29</v>
      </c>
      <c r="F34" s="48">
        <f>_xlfn.FORECAST.LINEAR(C34,$D$6:$D$29,$C$6:$C$29)</f>
        <v/>
      </c>
      <c r="G34" s="47">
        <f>TREND($D$6:$D$29,$C$6:$C$29,C34)</f>
        <v/>
      </c>
    </row>
    <row r="35">
      <c r="A35" s="57" t="n">
        <v>2027</v>
      </c>
      <c r="B35" s="51" t="inlineStr">
        <is>
          <t>Jun</t>
        </is>
      </c>
      <c r="C35" s="57" t="n">
        <v>30</v>
      </c>
      <c r="F35" s="48">
        <f>_xlfn.FORECAST.LINEAR(C35,$D$6:$D$29,$C$6:$C$29)</f>
        <v/>
      </c>
      <c r="G35" s="47">
        <f>TREND($D$6:$D$29,$C$6:$C$29,C35)</f>
        <v/>
      </c>
    </row>
    <row r="36">
      <c r="A36" s="57" t="n">
        <v>2027</v>
      </c>
      <c r="B36" s="51" t="inlineStr">
        <is>
          <t>Jul</t>
        </is>
      </c>
      <c r="C36" s="57" t="n">
        <v>31</v>
      </c>
      <c r="F36" s="48">
        <f>_xlfn.FORECAST.LINEAR(C36,$D$6:$D$29,$C$6:$C$29)</f>
        <v/>
      </c>
      <c r="G36" s="47">
        <f>TREND($D$6:$D$29,$C$6:$C$29,C36)</f>
        <v/>
      </c>
    </row>
    <row r="37">
      <c r="A37" s="57" t="n">
        <v>2027</v>
      </c>
      <c r="B37" s="51" t="inlineStr">
        <is>
          <t>Aug</t>
        </is>
      </c>
      <c r="C37" s="57" t="n">
        <v>32</v>
      </c>
      <c r="F37" s="48">
        <f>_xlfn.FORECAST.LINEAR(C37,$D$6:$D$29,$C$6:$C$29)</f>
        <v/>
      </c>
      <c r="G37" s="47">
        <f>TREND($D$6:$D$29,$C$6:$C$29,C37)</f>
        <v/>
      </c>
    </row>
    <row r="38">
      <c r="A38" s="57" t="n">
        <v>2027</v>
      </c>
      <c r="B38" s="51" t="inlineStr">
        <is>
          <t>Sep</t>
        </is>
      </c>
      <c r="C38" s="57" t="n">
        <v>33</v>
      </c>
      <c r="F38" s="48">
        <f>_xlfn.FORECAST.LINEAR(C38,$D$6:$D$29,$C$6:$C$29)</f>
        <v/>
      </c>
      <c r="G38" s="47">
        <f>TREND($D$6:$D$29,$C$6:$C$29,C38)</f>
        <v/>
      </c>
    </row>
    <row r="39">
      <c r="A39" s="57" t="n">
        <v>2027</v>
      </c>
      <c r="B39" s="51" t="inlineStr">
        <is>
          <t>Oct</t>
        </is>
      </c>
      <c r="C39" s="57" t="n">
        <v>34</v>
      </c>
      <c r="F39" s="48">
        <f>_xlfn.FORECAST.LINEAR(C39,$D$6:$D$29,$C$6:$C$29)</f>
        <v/>
      </c>
      <c r="G39" s="47">
        <f>TREND($D$6:$D$29,$C$6:$C$29,C39)</f>
        <v/>
      </c>
    </row>
    <row r="40">
      <c r="A40" s="57" t="n">
        <v>2027</v>
      </c>
      <c r="B40" s="51" t="inlineStr">
        <is>
          <t>Nov</t>
        </is>
      </c>
      <c r="C40" s="57" t="n">
        <v>35</v>
      </c>
      <c r="F40" s="48">
        <f>_xlfn.FORECAST.LINEAR(C40,$D$6:$D$29,$C$6:$C$29)</f>
        <v/>
      </c>
      <c r="G40" s="47">
        <f>TREND($D$6:$D$29,$C$6:$C$29,C40)</f>
        <v/>
      </c>
    </row>
    <row r="41">
      <c r="A41" s="57" t="n">
        <v>2027</v>
      </c>
      <c r="B41" s="51" t="inlineStr">
        <is>
          <t>Dec</t>
        </is>
      </c>
      <c r="C41" s="57" t="n">
        <v>36</v>
      </c>
      <c r="F41" s="48">
        <f>_xlfn.FORECAST.LINEAR(C41,$D$6:$D$29,$C$6:$C$29)</f>
        <v/>
      </c>
      <c r="G41" s="47">
        <f>TREND($D$6:$D$29,$C$6:$C$29,C41)</f>
        <v/>
      </c>
    </row>
    <row r="43">
      <c r="A43" s="46" t="inlineStr">
        <is>
          <t>Trend per month (SLOPE)</t>
        </is>
      </c>
      <c r="D43" s="47">
        <f>SLOPE(D6:D29,C6:C29)</f>
        <v/>
      </c>
    </row>
    <row r="44">
      <c r="A44" s="46" t="inlineStr">
        <is>
          <t>Forecast total 2027</t>
        </is>
      </c>
      <c r="D44" s="48">
        <f>SUM(F30:F41)</f>
        <v/>
      </c>
    </row>
    <row r="45">
      <c r="A45" s="46" t="inlineStr">
        <is>
          <t>Fit (R², RSQ)</t>
        </is>
      </c>
      <c r="D45" s="56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D4AF37"/>
    <outlinePr summaryBelow="1" summaryRight="1"/>
    <pageSetUpPr fitToPage="1"/>
  </sheetPr>
  <dimension ref="A1:I4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1" t="inlineStr">
        <is>
          <t xml:space="preserve">  4 · Prescriptive: what should we do?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</row>
    <row r="2">
      <c r="A2" s="42" t="inlineStr">
        <is>
          <t>EXAMPLE DATA: every number in this workbook is made up for practice. It is not real Reliance Retail data and not an official report.</t>
        </is>
      </c>
      <c r="B2" s="42" t="n"/>
      <c r="C2" s="42" t="n"/>
      <c r="D2" s="42" t="n"/>
      <c r="E2" s="42" t="n"/>
      <c r="F2" s="42" t="n"/>
      <c r="G2" s="42" t="n"/>
      <c r="H2" s="42" t="n"/>
      <c r="I2" s="42" t="n"/>
    </row>
    <row r="3" ht="32" customHeight="1">
      <c r="A3" s="43" t="inlineStr">
        <is>
          <t>Change the yellow inputs to test a plan (what-if). Then use Goal Seek to find the price change for a target margin. The action table uses IF rules to suggest a next step.</t>
        </is>
      </c>
      <c r="B3" s="43" t="n"/>
      <c r="C3" s="43" t="n"/>
      <c r="D3" s="43" t="n"/>
      <c r="E3" s="43" t="n"/>
      <c r="F3" s="43" t="n"/>
      <c r="G3" s="43" t="n"/>
      <c r="H3" s="43" t="n"/>
      <c r="I3" s="43" t="n"/>
    </row>
    <row r="5">
      <c r="A5" s="44" t="inlineStr">
        <is>
          <t xml:space="preserve">  Base: year 2026, rows in view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</row>
    <row r="6">
      <c r="A6" s="46" t="inlineStr">
        <is>
          <t>Gross sales 2026</t>
        </is>
      </c>
      <c r="B6" s="47">
        <f>SUMIFS(Data!$M$10:$M$6009,Data!$W$10:$W$6009,1,Data!$C$10:$C$6009,2026)</f>
        <v/>
      </c>
    </row>
    <row r="7">
      <c r="A7" s="46" t="inlineStr">
        <is>
          <t>Discount 2026</t>
        </is>
      </c>
      <c r="B7" s="47">
        <f>SUMIFS(Data!$N$10:$N$6009,Data!$W$10:$W$6009,1,Data!$C$10:$C$6009,2026)</f>
        <v/>
      </c>
    </row>
    <row r="8">
      <c r="A8" s="46" t="inlineStr">
        <is>
          <t>Cost 2026</t>
        </is>
      </c>
      <c r="B8" s="47">
        <f>SUMIFS(Data!$P$10:$P$6009,Data!$W$10:$W$6009,1,Data!$C$10:$C$6009,2026)</f>
        <v/>
      </c>
    </row>
    <row r="9">
      <c r="A9" s="46" t="inlineStr">
        <is>
          <t>Revenue 2026</t>
        </is>
      </c>
      <c r="B9" s="47">
        <f>B6-B7</f>
        <v/>
      </c>
    </row>
    <row r="10">
      <c r="A10" s="46" t="inlineStr">
        <is>
          <t>Profit 2026</t>
        </is>
      </c>
      <c r="B10" s="47">
        <f>B9-B8</f>
        <v/>
      </c>
    </row>
    <row r="11">
      <c r="A11" s="46" t="inlineStr">
        <is>
          <t>Margin 2026</t>
        </is>
      </c>
      <c r="B11" s="54">
        <f>IFERROR(B10/B9,0)</f>
        <v/>
      </c>
    </row>
    <row r="13">
      <c r="A13" s="44" t="inlineStr">
        <is>
          <t xml:space="preserve">  What-if inputs (yellow: type here)</t>
        </is>
      </c>
      <c r="B13" s="44" t="n"/>
      <c r="C13" s="44" t="n"/>
      <c r="D13" s="44" t="n"/>
      <c r="E13" s="44" t="n"/>
      <c r="F13" s="44" t="n"/>
      <c r="G13" s="44" t="n"/>
      <c r="H13" s="44" t="n"/>
      <c r="I13" s="44" t="n"/>
    </row>
    <row r="14">
      <c r="A14" s="46" t="inlineStr">
        <is>
          <t>Price change %</t>
        </is>
      </c>
      <c r="B14" s="58" t="n">
        <v>0.03</v>
      </c>
    </row>
    <row r="15">
      <c r="A15" s="46" t="inlineStr">
        <is>
          <t>Discount change %</t>
        </is>
      </c>
      <c r="B15" s="58" t="n">
        <v>-0.1</v>
      </c>
    </row>
    <row r="16">
      <c r="A16" s="46" t="inlineStr">
        <is>
          <t>Cost change %</t>
        </is>
      </c>
      <c r="B16" s="58" t="n">
        <v>0.02</v>
      </c>
    </row>
    <row r="17">
      <c r="A17" s="46" t="inlineStr">
        <is>
          <t>Volume change %</t>
        </is>
      </c>
      <c r="B17" s="58" t="n">
        <v>-0.01</v>
      </c>
    </row>
    <row r="19">
      <c r="A19" s="44" t="inlineStr">
        <is>
          <t xml:space="preserve">  What-if result</t>
        </is>
      </c>
      <c r="B19" s="44" t="n"/>
      <c r="C19" s="44" t="n"/>
      <c r="D19" s="44" t="n"/>
      <c r="E19" s="44" t="n"/>
      <c r="F19" s="44" t="n"/>
      <c r="G19" s="44" t="n"/>
      <c r="H19" s="44" t="n"/>
      <c r="I19" s="44" t="n"/>
    </row>
    <row r="20">
      <c r="A20" s="46" t="inlineStr">
        <is>
          <t>New revenue</t>
        </is>
      </c>
      <c r="B20" s="48">
        <f>(B6*(1+B14)-B7*(1+B15))*(1+B17)</f>
        <v/>
      </c>
    </row>
    <row r="21">
      <c r="A21" s="46" t="inlineStr">
        <is>
          <t>New cost</t>
        </is>
      </c>
      <c r="B21" s="48">
        <f>B8*(1+B16)*(1+B17)</f>
        <v/>
      </c>
    </row>
    <row r="22">
      <c r="A22" s="46" t="inlineStr">
        <is>
          <t>New profit</t>
        </is>
      </c>
      <c r="B22" s="48">
        <f>B20-B21</f>
        <v/>
      </c>
    </row>
    <row r="23">
      <c r="A23" s="46" t="inlineStr">
        <is>
          <t>New margin</t>
        </is>
      </c>
      <c r="B23" s="59">
        <f>IFERROR(B22/B20,0)</f>
        <v/>
      </c>
    </row>
    <row r="24">
      <c r="A24" s="46" t="inlineStr">
        <is>
          <t>Profit change vs base</t>
        </is>
      </c>
      <c r="B24" s="48">
        <f>B22-B10</f>
        <v/>
      </c>
    </row>
    <row r="26">
      <c r="A26" s="44" t="inlineStr">
        <is>
          <t xml:space="preserve">  Goal Seek (Data › What-If Analysis › Goal Seek)</t>
        </is>
      </c>
      <c r="B26" s="44" t="n"/>
      <c r="C26" s="44" t="n"/>
      <c r="D26" s="44" t="n"/>
      <c r="E26" s="44" t="n"/>
      <c r="F26" s="44" t="n"/>
      <c r="G26" s="44" t="n"/>
      <c r="H26" s="44" t="n"/>
      <c r="I26" s="44" t="n"/>
    </row>
    <row r="27">
      <c r="A27" s="46" t="inlineStr">
        <is>
          <t>Target margin</t>
        </is>
      </c>
      <c r="B27" s="60" t="n">
        <v>0.2</v>
      </c>
    </row>
    <row r="28" ht="30" customHeight="1">
      <c r="A28" s="46" t="inlineStr">
        <is>
          <t>Steps</t>
        </is>
      </c>
      <c r="B28" s="61" t="inlineStr">
        <is>
          <t>1) Click B23 (New margin). 2) Data › What-If Analysis › Goal Seek. 3) Set cell: B23, To value: the target in B27, By changing cell: B14 (Price change %). 4) OK.</t>
        </is>
      </c>
      <c r="C28" s="61" t="n"/>
      <c r="D28" s="61" t="n"/>
      <c r="E28" s="61" t="n"/>
      <c r="F28" s="61" t="n"/>
      <c r="G28" s="61" t="n"/>
      <c r="H28" s="61" t="n"/>
      <c r="I28" s="61" t="n"/>
    </row>
    <row r="29" ht="30" customHeight="1">
      <c r="A29" s="46" t="inlineStr">
        <is>
          <t>Check answer</t>
        </is>
      </c>
      <c r="B29" s="61" t="inlineStr">
        <is>
          <t>The cell below gives the exact price change, so you can check Goal Seek.</t>
        </is>
      </c>
      <c r="C29" s="61" t="n"/>
      <c r="D29" s="61" t="n"/>
      <c r="E29" s="61" t="n"/>
      <c r="F29" s="61" t="n"/>
      <c r="G29" s="61" t="n"/>
      <c r="H29" s="61" t="n"/>
      <c r="I29" s="61" t="n"/>
    </row>
    <row r="30">
      <c r="A30" s="46" t="inlineStr">
        <is>
          <t>Price change needed</t>
        </is>
      </c>
      <c r="B30" s="62">
        <f>IFERROR((B8*(1+B16)/(1-B27)+B7*(1+B15))/B6-1,0)</f>
        <v/>
      </c>
    </row>
    <row r="31">
      <c r="A31" s="46" t="inlineStr">
        <is>
          <t>Revenue needed</t>
        </is>
      </c>
      <c r="B31" s="48">
        <f>B8*(1+B16)*(1+B17)/(1-B27)</f>
        <v/>
      </c>
    </row>
    <row r="33">
      <c r="A33" s="44" t="inlineStr">
        <is>
          <t xml:space="preserve">  Action table: IF rules give a recommendation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</row>
    <row r="34">
      <c r="A34" s="46" t="inlineStr">
        <is>
          <t>Rules</t>
        </is>
      </c>
      <c r="B34" s="61" t="inlineStr">
        <is>
          <t>Margin &lt; 12% → fix price/discount · ΔPY% &lt; 0 → find the cause, push sales · ΔPY% ≥ 10% and margin OK → invest to grow · else → keep steady</t>
        </is>
      </c>
      <c r="C34" s="61" t="n"/>
      <c r="D34" s="61" t="n"/>
      <c r="E34" s="61" t="n"/>
      <c r="F34" s="61" t="n"/>
      <c r="G34" s="61" t="n"/>
      <c r="H34" s="61" t="n"/>
      <c r="I34" s="61" t="n"/>
    </row>
    <row r="35">
      <c r="A35" s="45" t="inlineStr">
        <is>
          <t>Item</t>
        </is>
      </c>
      <c r="B35" s="45" t="inlineStr">
        <is>
          <t>ΔPY%</t>
        </is>
      </c>
      <c r="C35" s="45" t="inlineStr">
        <is>
          <t>Margin % AC</t>
        </is>
      </c>
      <c r="D35" s="45" t="inlineStr">
        <is>
          <t>Recommendation</t>
        </is>
      </c>
    </row>
    <row r="36">
      <c r="A36" s="46">
        <f>Diagnostic!A15</f>
        <v/>
      </c>
      <c r="B36" s="53">
        <f>Diagnostic!E15</f>
        <v/>
      </c>
      <c r="C36" s="54">
        <f>Diagnostic!G15</f>
        <v/>
      </c>
      <c r="D36" s="46">
        <f>IF(C36&lt;0.12,"Fix price / cut discount",IF(B36&lt;0,"Find the cause, push sales",IF(B36&gt;=0.1,"Invest to grow","Keep steady")))</f>
        <v/>
      </c>
      <c r="E36" s="63" t="n"/>
      <c r="F36" s="63" t="n"/>
      <c r="G36" s="64" t="n"/>
    </row>
    <row r="37">
      <c r="A37" s="46">
        <f>Diagnostic!A16</f>
        <v/>
      </c>
      <c r="B37" s="53">
        <f>Diagnostic!E16</f>
        <v/>
      </c>
      <c r="C37" s="54">
        <f>Diagnostic!G16</f>
        <v/>
      </c>
      <c r="D37" s="46">
        <f>IF(C37&lt;0.12,"Fix price / cut discount",IF(B37&lt;0,"Find the cause, push sales",IF(B37&gt;=0.1,"Invest to grow","Keep steady")))</f>
        <v/>
      </c>
      <c r="E37" s="63" t="n"/>
      <c r="F37" s="63" t="n"/>
      <c r="G37" s="64" t="n"/>
    </row>
    <row r="38">
      <c r="A38" s="46">
        <f>Diagnostic!A17</f>
        <v/>
      </c>
      <c r="B38" s="53">
        <f>Diagnostic!E17</f>
        <v/>
      </c>
      <c r="C38" s="54">
        <f>Diagnostic!G17</f>
        <v/>
      </c>
      <c r="D38" s="46">
        <f>IF(C38&lt;0.12,"Fix price / cut discount",IF(B38&lt;0,"Find the cause, push sales",IF(B38&gt;=0.1,"Invest to grow","Keep steady")))</f>
        <v/>
      </c>
      <c r="E38" s="63" t="n"/>
      <c r="F38" s="63" t="n"/>
      <c r="G38" s="64" t="n"/>
    </row>
    <row r="39">
      <c r="A39" s="46">
        <f>Diagnostic!A18</f>
        <v/>
      </c>
      <c r="B39" s="53">
        <f>Diagnostic!E18</f>
        <v/>
      </c>
      <c r="C39" s="54">
        <f>Diagnostic!G18</f>
        <v/>
      </c>
      <c r="D39" s="46">
        <f>IF(C39&lt;0.12,"Fix price / cut discount",IF(B39&lt;0,"Find the cause, push sales",IF(B39&gt;=0.1,"Invest to grow","Keep steady")))</f>
        <v/>
      </c>
      <c r="E39" s="63" t="n"/>
      <c r="F39" s="63" t="n"/>
      <c r="G39" s="64" t="n"/>
    </row>
    <row r="40">
      <c r="A40" s="46">
        <f>Diagnostic!A7</f>
        <v/>
      </c>
      <c r="B40" s="53">
        <f>Diagnostic!E7</f>
        <v/>
      </c>
      <c r="C40" s="54">
        <f>Diagnostic!G7</f>
        <v/>
      </c>
      <c r="D40" s="46">
        <f>IF(C40&lt;0.12,"Fix price / cut discount",IF(B40&lt;0,"Find the cause, push sales",IF(B40&gt;=0.1,"Invest to grow","Keep steady")))</f>
        <v/>
      </c>
      <c r="E40" s="63" t="n"/>
      <c r="F40" s="63" t="n"/>
      <c r="G40" s="64" t="n"/>
    </row>
    <row r="41">
      <c r="A41" s="46">
        <f>Diagnostic!A8</f>
        <v/>
      </c>
      <c r="B41" s="53">
        <f>Diagnostic!E8</f>
        <v/>
      </c>
      <c r="C41" s="54">
        <f>Diagnostic!G8</f>
        <v/>
      </c>
      <c r="D41" s="46">
        <f>IF(C41&lt;0.12,"Fix price / cut discount",IF(B41&lt;0,"Find the cause, push sales",IF(B41&gt;=0.1,"Invest to grow","Keep steady")))</f>
        <v/>
      </c>
      <c r="E41" s="63" t="n"/>
      <c r="F41" s="63" t="n"/>
      <c r="G41" s="64" t="n"/>
    </row>
    <row r="42">
      <c r="A42" s="46">
        <f>Diagnostic!A9</f>
        <v/>
      </c>
      <c r="B42" s="53">
        <f>Diagnostic!E9</f>
        <v/>
      </c>
      <c r="C42" s="54">
        <f>Diagnostic!G9</f>
        <v/>
      </c>
      <c r="D42" s="46">
        <f>IF(C42&lt;0.12,"Fix price / cut discount",IF(B42&lt;0,"Find the cause, push sales",IF(B42&gt;=0.1,"Invest to grow","Keep steady")))</f>
        <v/>
      </c>
      <c r="E42" s="63" t="n"/>
      <c r="F42" s="63" t="n"/>
      <c r="G42" s="64" t="n"/>
    </row>
    <row r="43">
      <c r="A43" s="46">
        <f>Diagnostic!A10</f>
        <v/>
      </c>
      <c r="B43" s="53">
        <f>Diagnostic!E10</f>
        <v/>
      </c>
      <c r="C43" s="54">
        <f>Diagnostic!G10</f>
        <v/>
      </c>
      <c r="D43" s="46">
        <f>IF(C43&lt;0.12,"Fix price / cut discount",IF(B43&lt;0,"Find the cause, push sales",IF(B43&gt;=0.1,"Invest to grow","Keep steady")))</f>
        <v/>
      </c>
      <c r="E43" s="63" t="n"/>
      <c r="F43" s="63" t="n"/>
      <c r="G43" s="64" t="n"/>
    </row>
  </sheetData>
  <mergeCells count="19">
    <mergeCell ref="D39:G39"/>
    <mergeCell ref="A3:I3"/>
    <mergeCell ref="D42:G42"/>
    <mergeCell ref="D38:G38"/>
    <mergeCell ref="A26:I26"/>
    <mergeCell ref="A2:I2"/>
    <mergeCell ref="A33:I33"/>
    <mergeCell ref="A5:I5"/>
    <mergeCell ref="D40:G40"/>
    <mergeCell ref="A19:I19"/>
    <mergeCell ref="B29:I29"/>
    <mergeCell ref="D36:G36"/>
    <mergeCell ref="A13:I13"/>
    <mergeCell ref="B34:I34"/>
    <mergeCell ref="B28:I28"/>
    <mergeCell ref="D41:G41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0B3D91"/>
    <outlinePr summaryBelow="1" summaryRight="1"/>
    <pageSetUpPr fitToPage="1"/>
  </sheetPr>
  <dimension ref="A1:W60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4" customWidth="1" min="19" max="19"/>
    <col width="12" customWidth="1" min="20" max="20"/>
    <col width="11" customWidth="1" min="21" max="21"/>
    <col width="11" customWidth="1" min="22" max="22"/>
    <col width="11" customWidth="1" min="23" max="23"/>
  </cols>
  <sheetData>
    <row r="1">
      <c r="A1" s="65" t="inlineStr">
        <is>
          <t>About this data</t>
        </is>
      </c>
      <c r="B1" s="65" t="n"/>
      <c r="C1" s="65" t="n"/>
      <c r="D1" s="65" t="n"/>
      <c r="E1" s="65" t="n"/>
      <c r="F1" s="65" t="n"/>
      <c r="G1" s="65" t="n"/>
      <c r="H1" s="65" t="n"/>
      <c r="I1" s="65" t="n"/>
      <c r="J1" s="65" t="n"/>
    </row>
    <row r="2" ht="30" customHeight="1">
      <c r="A2" s="66" t="inlineStr">
        <is>
          <t>EXAMPLE PRACTICE DATA, not real Reliance Retail figures. Every number is simulated for learning Excel; it is not from any Reliance Retail report.</t>
        </is>
      </c>
      <c r="B2" s="66" t="n"/>
      <c r="C2" s="66" t="n"/>
      <c r="D2" s="66" t="n"/>
      <c r="E2" s="66" t="n"/>
      <c r="F2" s="66" t="n"/>
      <c r="G2" s="66" t="n"/>
      <c r="H2" s="66" t="n"/>
      <c r="I2" s="66" t="n"/>
      <c r="J2" s="66" t="n"/>
      <c r="K2" s="66" t="n"/>
      <c r="L2" s="66" t="n"/>
      <c r="M2" s="66" t="n"/>
      <c r="N2" s="66" t="n"/>
    </row>
    <row r="3" ht="30" customHeight="1">
      <c r="A3" s="61" t="inlineStr">
        <is>
          <t>What it is: made-up weekly sales for Reliance Retail-like stores and its online app across India. Country is India; the State column shows where.</t>
        </is>
      </c>
      <c r="B3" s="61" t="n"/>
      <c r="C3" s="61" t="n"/>
      <c r="D3" s="61" t="n"/>
      <c r="E3" s="61" t="n"/>
      <c r="F3" s="61" t="n"/>
      <c r="G3" s="61" t="n"/>
      <c r="H3" s="61" t="n"/>
      <c r="I3" s="61" t="n"/>
      <c r="J3" s="61" t="n"/>
      <c r="K3" s="61" t="n"/>
      <c r="L3" s="61" t="n"/>
      <c r="M3" s="61" t="n"/>
      <c r="N3" s="61" t="n"/>
    </row>
    <row r="4" ht="16" customHeight="1">
      <c r="A4" s="61" t="inlineStr">
        <is>
          <t>One row = one store's (or JioMart's) sales of one format in one week. Years: Jan 2025 to Dec 2026. Money is in Indian rupees (₹).</t>
        </is>
      </c>
      <c r="B4" s="61" t="n"/>
      <c r="C4" s="61" t="n"/>
      <c r="D4" s="61" t="n"/>
      <c r="E4" s="61" t="n"/>
      <c r="F4" s="61" t="n"/>
      <c r="G4" s="61" t="n"/>
      <c r="H4" s="61" t="n"/>
      <c r="I4" s="61" t="n"/>
      <c r="J4" s="61" t="n"/>
      <c r="K4" s="61" t="n"/>
      <c r="L4" s="61" t="n"/>
      <c r="M4" s="61" t="n"/>
      <c r="N4" s="61" t="n"/>
    </row>
    <row r="5" ht="30" customHeight="1">
      <c r="A5" s="61" t="inlineStr">
        <is>
          <t>Columns: ID = row number · Date / Year / Month = when · Region / Country = where · Product = format · Channel = how it was sold · CustomerType = who bought · Manager = person in charge (made-up name).</t>
        </is>
      </c>
      <c r="B5" s="61" t="n"/>
      <c r="C5" s="61" t="n"/>
      <c r="D5" s="61" t="n"/>
      <c r="E5" s="61" t="n"/>
      <c r="F5" s="61" t="n"/>
      <c r="G5" s="61" t="n"/>
      <c r="H5" s="61" t="n"/>
      <c r="I5" s="61" t="n"/>
      <c r="J5" s="61" t="n"/>
      <c r="K5" s="61" t="n"/>
      <c r="L5" s="61" t="n"/>
      <c r="M5" s="61" t="n"/>
      <c r="N5" s="61" t="n"/>
    </row>
    <row r="6" ht="30" customHeight="1">
      <c r="A6" s="61" t="inlineStr">
        <is>
          <t>Qty = items sold in the week · Price = price of one unit · GrossSales = Qty × Price · Discount = money given off · Revenue = GrossSales − Discount · Cost = cost of what was sold · Profit = Revenue − Cost.</t>
        </is>
      </c>
      <c r="B6" s="61" t="n"/>
      <c r="C6" s="61" t="n"/>
      <c r="D6" s="61" t="n"/>
      <c r="E6" s="61" t="n"/>
      <c r="F6" s="61" t="n"/>
      <c r="G6" s="61" t="n"/>
      <c r="H6" s="61" t="n"/>
      <c r="I6" s="61" t="n"/>
      <c r="J6" s="61" t="n"/>
      <c r="K6" s="61" t="n"/>
      <c r="L6" s="61" t="n"/>
      <c r="M6" s="61" t="n"/>
      <c r="N6" s="61" t="n"/>
    </row>
    <row r="7" ht="30" customHeight="1">
      <c r="A7" s="61" t="inlineStr">
        <is>
          <t>Extra columns: State = Indian state of the store · StoreAgeYrs = years since the store opened · SameStore = Yes if the store is older than 1 year (like-for-like) · Footfall = people who walked in (or app visits for JioMart) · Bills = number of bills (purchases). Inc (last column) = 1 if the row matches the Dashboard filters.</t>
        </is>
      </c>
      <c r="B7" s="61" t="n"/>
      <c r="C7" s="61" t="n"/>
      <c r="D7" s="61" t="n"/>
      <c r="E7" s="61" t="n"/>
      <c r="F7" s="61" t="n"/>
      <c r="G7" s="61" t="n"/>
      <c r="H7" s="61" t="n"/>
      <c r="I7" s="61" t="n"/>
      <c r="J7" s="61" t="n"/>
      <c r="K7" s="61" t="n"/>
      <c r="L7" s="61" t="n"/>
      <c r="M7" s="61" t="n"/>
      <c r="N7" s="61" t="n"/>
    </row>
    <row r="9">
      <c r="A9" s="67" t="inlineStr">
        <is>
          <t>ID</t>
        </is>
      </c>
      <c r="B9" s="67" t="inlineStr">
        <is>
          <t>Date</t>
        </is>
      </c>
      <c r="C9" s="67" t="inlineStr">
        <is>
          <t>Year</t>
        </is>
      </c>
      <c r="D9" s="67" t="inlineStr">
        <is>
          <t>Month</t>
        </is>
      </c>
      <c r="E9" s="67" t="inlineStr">
        <is>
          <t>Region</t>
        </is>
      </c>
      <c r="F9" s="67" t="inlineStr">
        <is>
          <t>Country</t>
        </is>
      </c>
      <c r="G9" s="67" t="inlineStr">
        <is>
          <t>Product</t>
        </is>
      </c>
      <c r="H9" s="67" t="inlineStr">
        <is>
          <t>Channel</t>
        </is>
      </c>
      <c r="I9" s="67" t="inlineStr">
        <is>
          <t>CustomerType</t>
        </is>
      </c>
      <c r="J9" s="67" t="inlineStr">
        <is>
          <t>Manager</t>
        </is>
      </c>
      <c r="K9" s="67" t="inlineStr">
        <is>
          <t>Qty</t>
        </is>
      </c>
      <c r="L9" s="67" t="inlineStr">
        <is>
          <t>Price</t>
        </is>
      </c>
      <c r="M9" s="67" t="inlineStr">
        <is>
          <t>GrossSales</t>
        </is>
      </c>
      <c r="N9" s="67" t="inlineStr">
        <is>
          <t>Discount</t>
        </is>
      </c>
      <c r="O9" s="67" t="inlineStr">
        <is>
          <t>Revenue</t>
        </is>
      </c>
      <c r="P9" s="67" t="inlineStr">
        <is>
          <t>Cost</t>
        </is>
      </c>
      <c r="Q9" s="67" t="inlineStr">
        <is>
          <t>Profit</t>
        </is>
      </c>
      <c r="R9" s="67" t="inlineStr">
        <is>
          <t>State</t>
        </is>
      </c>
      <c r="S9" s="67" t="inlineStr">
        <is>
          <t>StoreAgeYrs</t>
        </is>
      </c>
      <c r="T9" s="67" t="inlineStr">
        <is>
          <t>SameStore</t>
        </is>
      </c>
      <c r="U9" s="67" t="inlineStr">
        <is>
          <t>Footfall</t>
        </is>
      </c>
      <c r="V9" s="67" t="inlineStr">
        <is>
          <t>Bills</t>
        </is>
      </c>
      <c r="W9" s="68" t="inlineStr">
        <is>
          <t>Inc</t>
        </is>
      </c>
    </row>
    <row r="10">
      <c r="A10" t="inlineStr">
        <is>
          <t>RR100001</t>
        </is>
      </c>
      <c r="B10" s="69" t="n">
        <v>45658</v>
      </c>
      <c r="C10" s="70" t="n">
        <v>2025</v>
      </c>
      <c r="D10" t="inlineStr">
        <is>
          <t>Jan</t>
        </is>
      </c>
      <c r="E10" t="inlineStr">
        <is>
          <t>West</t>
        </is>
      </c>
      <c r="F10" t="inlineStr">
        <is>
          <t>India</t>
        </is>
      </c>
      <c r="G10" t="inlineStr">
        <is>
          <t>Fashion</t>
        </is>
      </c>
      <c r="H10" t="inlineStr">
        <is>
          <t>Home delivery</t>
        </is>
      </c>
      <c r="I10" t="inlineStr">
        <is>
          <t>Member</t>
        </is>
      </c>
      <c r="J10" t="inlineStr">
        <is>
          <t>Priya Nair</t>
        </is>
      </c>
      <c r="K10" s="71" t="n">
        <v>622</v>
      </c>
      <c r="L10" s="72" t="n">
        <v>771.39</v>
      </c>
      <c r="M10" s="72" t="n">
        <v>479804.58</v>
      </c>
      <c r="N10" s="72" t="n">
        <v>38384.37</v>
      </c>
      <c r="O10" s="72" t="n">
        <v>441420.21</v>
      </c>
      <c r="P10" s="72" t="n">
        <v>250862.48</v>
      </c>
      <c r="Q10" s="72" t="n">
        <v>190557.73</v>
      </c>
      <c r="R10" t="inlineStr">
        <is>
          <t>Maharashtra</t>
        </is>
      </c>
      <c r="S10" s="71" t="n">
        <v>3</v>
      </c>
      <c r="T10" t="inlineStr">
        <is>
          <t>Yes</t>
        </is>
      </c>
      <c r="U10" s="71" t="n">
        <v>369</v>
      </c>
      <c r="V10" s="71" t="n">
        <v>155</v>
      </c>
      <c r="W10">
        <f>IF(AND(OR(Dashboard!$C$6="All",E10=Dashboard!$C$6),OR(Dashboard!$F$6="All",G10=Dashboard!$F$6),OR(Dashboard!$I$6="All",H10=Dashboard!$I$6)),1,0)</f>
        <v/>
      </c>
    </row>
    <row r="11">
      <c r="A11" t="inlineStr">
        <is>
          <t>RR100002</t>
        </is>
      </c>
      <c r="B11" s="69" t="n">
        <v>45658</v>
      </c>
      <c r="C11" s="70" t="n">
        <v>2025</v>
      </c>
      <c r="D11" t="inlineStr">
        <is>
          <t>Jan</t>
        </is>
      </c>
      <c r="E11" t="inlineStr">
        <is>
          <t>South</t>
        </is>
      </c>
      <c r="F11" t="inlineStr">
        <is>
          <t>India</t>
        </is>
      </c>
      <c r="G11" t="inlineStr">
        <is>
          <t>Fashion</t>
        </is>
      </c>
      <c r="H11" t="inlineStr">
        <is>
          <t>Store walk-in</t>
        </is>
      </c>
      <c r="I11" t="inlineStr">
        <is>
          <t>Member</t>
        </is>
      </c>
      <c r="J11" t="inlineStr">
        <is>
          <t>Carlos Silva</t>
        </is>
      </c>
      <c r="K11" s="71" t="n">
        <v>747</v>
      </c>
      <c r="L11" s="72" t="n">
        <v>759.12</v>
      </c>
      <c r="M11" s="72" t="n">
        <v>567062.64</v>
      </c>
      <c r="N11" s="72" t="n">
        <v>11341.25</v>
      </c>
      <c r="O11" s="72" t="n">
        <v>555721.39</v>
      </c>
      <c r="P11" s="72" t="n">
        <v>312175.13</v>
      </c>
      <c r="Q11" s="72" t="n">
        <v>243546.26</v>
      </c>
      <c r="R11" t="inlineStr">
        <is>
          <t>Telangana</t>
        </is>
      </c>
      <c r="S11" s="71" t="n">
        <v>3</v>
      </c>
      <c r="T11" t="inlineStr">
        <is>
          <t>Yes</t>
        </is>
      </c>
      <c r="U11" s="71" t="n">
        <v>233</v>
      </c>
      <c r="V11" s="71" t="n">
        <v>96</v>
      </c>
      <c r="W11">
        <f>IF(AND(OR(Dashboard!$C$6="All",E11=Dashboard!$C$6),OR(Dashboard!$F$6="All",G11=Dashboard!$F$6),OR(Dashboard!$I$6="All",H11=Dashboard!$I$6)),1,0)</f>
        <v/>
      </c>
    </row>
    <row r="12">
      <c r="A12" t="inlineStr">
        <is>
          <t>RR100003</t>
        </is>
      </c>
      <c r="B12" s="69" t="n">
        <v>45658</v>
      </c>
      <c r="C12" s="70" t="n">
        <v>2025</v>
      </c>
      <c r="D12" t="inlineStr">
        <is>
          <t>Jan</t>
        </is>
      </c>
      <c r="E12" t="inlineStr">
        <is>
          <t>South</t>
        </is>
      </c>
      <c r="F12" t="inlineStr">
        <is>
          <t>India</t>
        </is>
      </c>
      <c r="G12" t="inlineStr">
        <is>
          <t>Fashion</t>
        </is>
      </c>
      <c r="H12" t="inlineStr">
        <is>
          <t>Store walk-in</t>
        </is>
      </c>
      <c r="I12" t="inlineStr">
        <is>
          <t>Walk-in guest</t>
        </is>
      </c>
      <c r="J12" t="inlineStr">
        <is>
          <t>Olivia Brown</t>
        </is>
      </c>
      <c r="K12" s="71" t="n">
        <v>592</v>
      </c>
      <c r="L12" s="72" t="n">
        <v>762.36</v>
      </c>
      <c r="M12" s="72" t="n">
        <v>451317.12</v>
      </c>
      <c r="N12" s="72" t="n">
        <v>9026.34</v>
      </c>
      <c r="O12" s="72" t="n">
        <v>442290.78</v>
      </c>
      <c r="P12" s="72" t="n">
        <v>249957.35</v>
      </c>
      <c r="Q12" s="72" t="n">
        <v>192333.43</v>
      </c>
      <c r="R12" t="inlineStr">
        <is>
          <t>Telangana</t>
        </is>
      </c>
      <c r="S12" s="71" t="n">
        <v>0</v>
      </c>
      <c r="T12" t="inlineStr">
        <is>
          <t>No</t>
        </is>
      </c>
      <c r="U12" s="71" t="n">
        <v>372</v>
      </c>
      <c r="V12" s="71" t="n">
        <v>140</v>
      </c>
      <c r="W12">
        <f>IF(AND(OR(Dashboard!$C$6="All",E12=Dashboard!$C$6),OR(Dashboard!$F$6="All",G12=Dashboard!$F$6),OR(Dashboard!$I$6="All",H12=Dashboard!$I$6)),1,0)</f>
        <v/>
      </c>
    </row>
    <row r="13">
      <c r="A13" t="inlineStr">
        <is>
          <t>RR100004</t>
        </is>
      </c>
      <c r="B13" s="69" t="n">
        <v>45658</v>
      </c>
      <c r="C13" s="70" t="n">
        <v>2025</v>
      </c>
      <c r="D13" t="inlineStr">
        <is>
          <t>Jan</t>
        </is>
      </c>
      <c r="E13" t="inlineStr">
        <is>
          <t>South</t>
        </is>
      </c>
      <c r="F13" t="inlineStr">
        <is>
          <t>India</t>
        </is>
      </c>
      <c r="G13" t="inlineStr">
        <is>
          <t>Grocery</t>
        </is>
      </c>
      <c r="H13" t="inlineStr">
        <is>
          <t>Store walk-in</t>
        </is>
      </c>
      <c r="I13" t="inlineStr">
        <is>
          <t>Member</t>
        </is>
      </c>
      <c r="J13" t="inlineStr">
        <is>
          <t>Wei Chen</t>
        </is>
      </c>
      <c r="K13" s="71" t="n">
        <v>1816</v>
      </c>
      <c r="L13" s="72" t="n">
        <v>190.88</v>
      </c>
      <c r="M13" s="72" t="n">
        <v>346638.08</v>
      </c>
      <c r="N13" s="72" t="n">
        <v>6932.76</v>
      </c>
      <c r="O13" s="72" t="n">
        <v>339705.32</v>
      </c>
      <c r="P13" s="72" t="n">
        <v>277006.96</v>
      </c>
      <c r="Q13" s="72" t="n">
        <v>62698.36</v>
      </c>
      <c r="R13" t="inlineStr">
        <is>
          <t>Tamil Nadu</t>
        </is>
      </c>
      <c r="S13" s="71" t="n">
        <v>0</v>
      </c>
      <c r="T13" t="inlineStr">
        <is>
          <t>No</t>
        </is>
      </c>
      <c r="U13" s="71" t="n">
        <v>756</v>
      </c>
      <c r="V13" s="71" t="n">
        <v>329</v>
      </c>
      <c r="W13">
        <f>IF(AND(OR(Dashboard!$C$6="All",E13=Dashboard!$C$6),OR(Dashboard!$F$6="All",G13=Dashboard!$F$6),OR(Dashboard!$I$6="All",H13=Dashboard!$I$6)),1,0)</f>
        <v/>
      </c>
    </row>
    <row r="14">
      <c r="A14" t="inlineStr">
        <is>
          <t>RR100005</t>
        </is>
      </c>
      <c r="B14" s="69" t="n">
        <v>45658</v>
      </c>
      <c r="C14" s="70" t="n">
        <v>2025</v>
      </c>
      <c r="D14" t="inlineStr">
        <is>
          <t>Jan</t>
        </is>
      </c>
      <c r="E14" t="inlineStr">
        <is>
          <t>West</t>
        </is>
      </c>
      <c r="F14" t="inlineStr">
        <is>
          <t>India</t>
        </is>
      </c>
      <c r="G14" t="inlineStr">
        <is>
          <t>JioMart</t>
        </is>
      </c>
      <c r="H14" t="inlineStr">
        <is>
          <t>Home delivery</t>
        </is>
      </c>
      <c r="I14" t="inlineStr">
        <is>
          <t>Walk-in guest</t>
        </is>
      </c>
      <c r="J14" t="inlineStr">
        <is>
          <t>Ravindra Patil</t>
        </is>
      </c>
      <c r="K14" s="71" t="n">
        <v>1744</v>
      </c>
      <c r="L14" s="72" t="n">
        <v>432.08</v>
      </c>
      <c r="M14" s="72" t="n">
        <v>753547.52</v>
      </c>
      <c r="N14" s="72" t="n">
        <v>60283.8</v>
      </c>
      <c r="O14" s="72" t="n">
        <v>693263.72</v>
      </c>
      <c r="P14" s="72" t="n">
        <v>576613.92</v>
      </c>
      <c r="Q14" s="72" t="n">
        <v>116649.8</v>
      </c>
      <c r="R14" t="inlineStr">
        <is>
          <t>Gujarat</t>
        </is>
      </c>
      <c r="S14" s="71" t="n">
        <v>5</v>
      </c>
      <c r="T14" t="inlineStr">
        <is>
          <t>Yes</t>
        </is>
      </c>
      <c r="U14" s="71" t="n">
        <v>2949</v>
      </c>
      <c r="V14" s="71" t="n">
        <v>194</v>
      </c>
      <c r="W14">
        <f>IF(AND(OR(Dashboard!$C$6="All",E14=Dashboard!$C$6),OR(Dashboard!$F$6="All",G14=Dashboard!$F$6),OR(Dashboard!$I$6="All",H14=Dashboard!$I$6)),1,0)</f>
        <v/>
      </c>
    </row>
    <row r="15">
      <c r="A15" t="inlineStr">
        <is>
          <t>RR100006</t>
        </is>
      </c>
      <c r="B15" s="69" t="n">
        <v>45658</v>
      </c>
      <c r="C15" s="70" t="n">
        <v>2025</v>
      </c>
      <c r="D15" t="inlineStr">
        <is>
          <t>Jan</t>
        </is>
      </c>
      <c r="E15" t="inlineStr">
        <is>
          <t>North</t>
        </is>
      </c>
      <c r="F15" t="inlineStr">
        <is>
          <t>India</t>
        </is>
      </c>
      <c r="G15" t="inlineStr">
        <is>
          <t>JioMart</t>
        </is>
      </c>
      <c r="H15" t="inlineStr">
        <is>
          <t>Home delivery</t>
        </is>
      </c>
      <c r="I15" t="inlineStr">
        <is>
          <t>Member</t>
        </is>
      </c>
      <c r="J15" t="inlineStr">
        <is>
          <t>Sara Rossi</t>
        </is>
      </c>
      <c r="K15" s="71" t="n">
        <v>2266</v>
      </c>
      <c r="L15" s="72" t="n">
        <v>419.11</v>
      </c>
      <c r="M15" s="72" t="n">
        <v>949703.26</v>
      </c>
      <c r="N15" s="72" t="n">
        <v>47485.16</v>
      </c>
      <c r="O15" s="72" t="n">
        <v>902218.1</v>
      </c>
      <c r="P15" s="72" t="n">
        <v>758317.92</v>
      </c>
      <c r="Q15" s="72" t="n">
        <v>143900.18</v>
      </c>
      <c r="R15" t="inlineStr">
        <is>
          <t>Punjab</t>
        </is>
      </c>
      <c r="S15" s="71" t="n">
        <v>2</v>
      </c>
      <c r="T15" t="inlineStr">
        <is>
          <t>Yes</t>
        </is>
      </c>
      <c r="U15" s="71" t="n">
        <v>4479</v>
      </c>
      <c r="V15" s="71" t="n">
        <v>296</v>
      </c>
      <c r="W15">
        <f>IF(AND(OR(Dashboard!$C$6="All",E15=Dashboard!$C$6),OR(Dashboard!$F$6="All",G15=Dashboard!$F$6),OR(Dashboard!$I$6="All",H15=Dashboard!$I$6)),1,0)</f>
        <v/>
      </c>
    </row>
    <row r="16">
      <c r="A16" t="inlineStr">
        <is>
          <t>RR100007</t>
        </is>
      </c>
      <c r="B16" s="69" t="n">
        <v>45658</v>
      </c>
      <c r="C16" s="70" t="n">
        <v>2025</v>
      </c>
      <c r="D16" t="inlineStr">
        <is>
          <t>Jan</t>
        </is>
      </c>
      <c r="E16" t="inlineStr">
        <is>
          <t>South</t>
        </is>
      </c>
      <c r="F16" t="inlineStr">
        <is>
          <t>India</t>
        </is>
      </c>
      <c r="G16" t="inlineStr">
        <is>
          <t>JioMart</t>
        </is>
      </c>
      <c r="H16" t="inlineStr">
        <is>
          <t>Home delivery</t>
        </is>
      </c>
      <c r="I16" t="inlineStr">
        <is>
          <t>Member</t>
        </is>
      </c>
      <c r="J16" t="inlineStr">
        <is>
          <t>Aisha Bello</t>
        </is>
      </c>
      <c r="K16" s="71" t="n">
        <v>3226</v>
      </c>
      <c r="L16" s="72" t="n">
        <v>409.93</v>
      </c>
      <c r="M16" s="72" t="n">
        <v>1322434.18</v>
      </c>
      <c r="N16" s="72" t="n">
        <v>105794.73</v>
      </c>
      <c r="O16" s="72" t="n">
        <v>1216639.45</v>
      </c>
      <c r="P16" s="72" t="n">
        <v>1053151.38</v>
      </c>
      <c r="Q16" s="72" t="n">
        <v>163488.07</v>
      </c>
      <c r="R16" t="inlineStr">
        <is>
          <t>Kerala</t>
        </is>
      </c>
      <c r="S16" s="71" t="n">
        <v>3</v>
      </c>
      <c r="T16" t="inlineStr">
        <is>
          <t>Yes</t>
        </is>
      </c>
      <c r="U16" s="71" t="n">
        <v>6327</v>
      </c>
      <c r="V16" s="71" t="n">
        <v>430</v>
      </c>
      <c r="W16">
        <f>IF(AND(OR(Dashboard!$C$6="All",E16=Dashboard!$C$6),OR(Dashboard!$F$6="All",G16=Dashboard!$F$6),OR(Dashboard!$I$6="All",H16=Dashboard!$I$6)),1,0)</f>
        <v/>
      </c>
    </row>
    <row r="17">
      <c r="A17" t="inlineStr">
        <is>
          <t>RR100008</t>
        </is>
      </c>
      <c r="B17" s="69" t="n">
        <v>45658</v>
      </c>
      <c r="C17" s="70" t="n">
        <v>2025</v>
      </c>
      <c r="D17" t="inlineStr">
        <is>
          <t>Jan</t>
        </is>
      </c>
      <c r="E17" t="inlineStr">
        <is>
          <t>South</t>
        </is>
      </c>
      <c r="F17" t="inlineStr">
        <is>
          <t>India</t>
        </is>
      </c>
      <c r="G17" t="inlineStr">
        <is>
          <t>Grocery</t>
        </is>
      </c>
      <c r="H17" t="inlineStr">
        <is>
          <t>Store walk-in</t>
        </is>
      </c>
      <c r="I17" t="inlineStr">
        <is>
          <t>Member</t>
        </is>
      </c>
      <c r="J17" t="inlineStr">
        <is>
          <t>Mei Lin</t>
        </is>
      </c>
      <c r="K17" s="71" t="n">
        <v>864</v>
      </c>
      <c r="L17" s="72" t="n">
        <v>189.75</v>
      </c>
      <c r="M17" s="72" t="n">
        <v>163944</v>
      </c>
      <c r="N17" s="72" t="n">
        <v>13115.52</v>
      </c>
      <c r="O17" s="72" t="n">
        <v>150828.48</v>
      </c>
      <c r="P17" s="72" t="n">
        <v>131655.77</v>
      </c>
      <c r="Q17" s="72" t="n">
        <v>19172.71</v>
      </c>
      <c r="R17" t="inlineStr">
        <is>
          <t>Kerala</t>
        </is>
      </c>
      <c r="S17" s="71" t="n">
        <v>1</v>
      </c>
      <c r="T17" t="inlineStr">
        <is>
          <t>Yes</t>
        </is>
      </c>
      <c r="U17" s="71" t="n">
        <v>280</v>
      </c>
      <c r="V17" s="71" t="n">
        <v>110</v>
      </c>
      <c r="W17">
        <f>IF(AND(OR(Dashboard!$C$6="All",E17=Dashboard!$C$6),OR(Dashboard!$F$6="All",G17=Dashboard!$F$6),OR(Dashboard!$I$6="All",H17=Dashboard!$I$6)),1,0)</f>
        <v/>
      </c>
    </row>
    <row r="18">
      <c r="A18" t="inlineStr">
        <is>
          <t>RR100009</t>
        </is>
      </c>
      <c r="B18" s="69" t="n">
        <v>45659</v>
      </c>
      <c r="C18" s="70" t="n">
        <v>2025</v>
      </c>
      <c r="D18" t="inlineStr">
        <is>
          <t>Jan</t>
        </is>
      </c>
      <c r="E18" t="inlineStr">
        <is>
          <t>North</t>
        </is>
      </c>
      <c r="F18" t="inlineStr">
        <is>
          <t>India</t>
        </is>
      </c>
      <c r="G18" t="inlineStr">
        <is>
          <t>JioMart</t>
        </is>
      </c>
      <c r="H18" t="inlineStr">
        <is>
          <t>Home delivery</t>
        </is>
      </c>
      <c r="I18" t="inlineStr">
        <is>
          <t>Member</t>
        </is>
      </c>
      <c r="J18" t="inlineStr">
        <is>
          <t>Aisha Bello</t>
        </is>
      </c>
      <c r="K18" s="71" t="n">
        <v>2553</v>
      </c>
      <c r="L18" s="72" t="n">
        <v>372.96</v>
      </c>
      <c r="M18" s="72" t="n">
        <v>952166.88</v>
      </c>
      <c r="N18" s="72" t="n">
        <v>142825.03</v>
      </c>
      <c r="O18" s="72" t="n">
        <v>809341.85</v>
      </c>
      <c r="P18" s="72" t="n">
        <v>873227.54</v>
      </c>
      <c r="Q18" s="72" t="n">
        <v>-63885.69</v>
      </c>
      <c r="R18" t="inlineStr">
        <is>
          <t>Delhi</t>
        </is>
      </c>
      <c r="S18" s="71" t="n">
        <v>0</v>
      </c>
      <c r="T18" t="inlineStr">
        <is>
          <t>No</t>
        </is>
      </c>
      <c r="U18" s="71" t="n">
        <v>4486</v>
      </c>
      <c r="V18" s="71" t="n">
        <v>333</v>
      </c>
      <c r="W18">
        <f>IF(AND(OR(Dashboard!$C$6="All",E18=Dashboard!$C$6),OR(Dashboard!$F$6="All",G18=Dashboard!$F$6),OR(Dashboard!$I$6="All",H18=Dashboard!$I$6)),1,0)</f>
        <v/>
      </c>
    </row>
    <row r="19">
      <c r="A19" t="inlineStr">
        <is>
          <t>RR100010</t>
        </is>
      </c>
      <c r="B19" s="69" t="n">
        <v>45659</v>
      </c>
      <c r="C19" s="70" t="n">
        <v>2025</v>
      </c>
      <c r="D19" t="inlineStr">
        <is>
          <t>Jan</t>
        </is>
      </c>
      <c r="E19" t="inlineStr">
        <is>
          <t>South</t>
        </is>
      </c>
      <c r="F19" t="inlineStr">
        <is>
          <t>India</t>
        </is>
      </c>
      <c r="G19" t="inlineStr">
        <is>
          <t>Fashion</t>
        </is>
      </c>
      <c r="H19" t="inlineStr">
        <is>
          <t>Store walk-in</t>
        </is>
      </c>
      <c r="I19" t="inlineStr">
        <is>
          <t>Walk-in guest</t>
        </is>
      </c>
      <c r="J19" t="inlineStr">
        <is>
          <t>Carlos Silva</t>
        </is>
      </c>
      <c r="K19" s="71" t="n">
        <v>172</v>
      </c>
      <c r="L19" s="72" t="n">
        <v>807.39</v>
      </c>
      <c r="M19" s="72" t="n">
        <v>138871.08</v>
      </c>
      <c r="N19" s="72" t="n">
        <v>20830.66</v>
      </c>
      <c r="O19" s="72" t="n">
        <v>118040.42</v>
      </c>
      <c r="P19" s="72" t="n">
        <v>69756.83</v>
      </c>
      <c r="Q19" s="72" t="n">
        <v>48283.59</v>
      </c>
      <c r="R19" t="inlineStr">
        <is>
          <t>Telangana</t>
        </is>
      </c>
      <c r="S19" s="71" t="n">
        <v>8</v>
      </c>
      <c r="T19" t="inlineStr">
        <is>
          <t>Yes</t>
        </is>
      </c>
      <c r="U19" s="71" t="n">
        <v>54</v>
      </c>
      <c r="V19" s="71" t="n">
        <v>20</v>
      </c>
      <c r="W19">
        <f>IF(AND(OR(Dashboard!$C$6="All",E19=Dashboard!$C$6),OR(Dashboard!$F$6="All",G19=Dashboard!$F$6),OR(Dashboard!$I$6="All",H19=Dashboard!$I$6)),1,0)</f>
        <v/>
      </c>
    </row>
    <row r="20">
      <c r="A20" t="inlineStr">
        <is>
          <t>RR100011</t>
        </is>
      </c>
      <c r="B20" s="69" t="n">
        <v>45659</v>
      </c>
      <c r="C20" s="70" t="n">
        <v>2025</v>
      </c>
      <c r="D20" t="inlineStr">
        <is>
          <t>Jan</t>
        </is>
      </c>
      <c r="E20" t="inlineStr">
        <is>
          <t>North</t>
        </is>
      </c>
      <c r="F20" t="inlineStr">
        <is>
          <t>India</t>
        </is>
      </c>
      <c r="G20" t="inlineStr">
        <is>
          <t>JioMart</t>
        </is>
      </c>
      <c r="H20" t="inlineStr">
        <is>
          <t>Home delivery</t>
        </is>
      </c>
      <c r="I20" t="inlineStr">
        <is>
          <t>Member</t>
        </is>
      </c>
      <c r="J20" t="inlineStr">
        <is>
          <t>Yuki Sato</t>
        </is>
      </c>
      <c r="K20" s="71" t="n">
        <v>2170</v>
      </c>
      <c r="L20" s="72" t="n">
        <v>441.83</v>
      </c>
      <c r="M20" s="72" t="n">
        <v>958771.1</v>
      </c>
      <c r="N20" s="72" t="n">
        <v>19175.42</v>
      </c>
      <c r="O20" s="72" t="n">
        <v>939595.6800000001</v>
      </c>
      <c r="P20" s="72" t="n">
        <v>706201.97</v>
      </c>
      <c r="Q20" s="72" t="n">
        <v>233393.71</v>
      </c>
      <c r="R20" t="inlineStr">
        <is>
          <t>Uttar Pradesh</t>
        </is>
      </c>
      <c r="S20" s="71" t="n">
        <v>8</v>
      </c>
      <c r="T20" t="inlineStr">
        <is>
          <t>Yes</t>
        </is>
      </c>
      <c r="U20" s="71" t="n">
        <v>5706</v>
      </c>
      <c r="V20" s="71" t="n">
        <v>422</v>
      </c>
      <c r="W20">
        <f>IF(AND(OR(Dashboard!$C$6="All",E20=Dashboard!$C$6),OR(Dashboard!$F$6="All",G20=Dashboard!$F$6),OR(Dashboard!$I$6="All",H20=Dashboard!$I$6)),1,0)</f>
        <v/>
      </c>
    </row>
    <row r="21">
      <c r="A21" t="inlineStr">
        <is>
          <t>RR100012</t>
        </is>
      </c>
      <c r="B21" s="69" t="n">
        <v>45659</v>
      </c>
      <c r="C21" s="70" t="n">
        <v>2025</v>
      </c>
      <c r="D21" t="inlineStr">
        <is>
          <t>Jan</t>
        </is>
      </c>
      <c r="E21" t="inlineStr">
        <is>
          <t>North</t>
        </is>
      </c>
      <c r="F21" t="inlineStr">
        <is>
          <t>India</t>
        </is>
      </c>
      <c r="G21" t="inlineStr">
        <is>
          <t>Fashion</t>
        </is>
      </c>
      <c r="H21" t="inlineStr">
        <is>
          <t>Store walk-in</t>
        </is>
      </c>
      <c r="I21" t="inlineStr">
        <is>
          <t>Walk-in guest</t>
        </is>
      </c>
      <c r="J21" t="inlineStr">
        <is>
          <t>Olivia Brown</t>
        </is>
      </c>
      <c r="K21" s="71" t="n">
        <v>404</v>
      </c>
      <c r="L21" s="72" t="n">
        <v>787.12</v>
      </c>
      <c r="M21" s="72" t="n">
        <v>317996.48</v>
      </c>
      <c r="N21" s="72" t="n">
        <v>47699.47</v>
      </c>
      <c r="O21" s="72" t="n">
        <v>270297.01</v>
      </c>
      <c r="P21" s="72" t="n">
        <v>164609.23</v>
      </c>
      <c r="Q21" s="72" t="n">
        <v>105687.78</v>
      </c>
      <c r="R21" t="inlineStr">
        <is>
          <t>Punjab</t>
        </is>
      </c>
      <c r="S21" s="71" t="n">
        <v>1</v>
      </c>
      <c r="T21" t="inlineStr">
        <is>
          <t>Yes</t>
        </is>
      </c>
      <c r="U21" s="71" t="n">
        <v>137</v>
      </c>
      <c r="V21" s="71" t="n">
        <v>50</v>
      </c>
      <c r="W21">
        <f>IF(AND(OR(Dashboard!$C$6="All",E21=Dashboard!$C$6),OR(Dashboard!$F$6="All",G21=Dashboard!$F$6),OR(Dashboard!$I$6="All",H21=Dashboard!$I$6)),1,0)</f>
        <v/>
      </c>
    </row>
    <row r="22">
      <c r="A22" t="inlineStr">
        <is>
          <t>RR100013</t>
        </is>
      </c>
      <c r="B22" s="69" t="n">
        <v>45659</v>
      </c>
      <c r="C22" s="70" t="n">
        <v>2025</v>
      </c>
      <c r="D22" t="inlineStr">
        <is>
          <t>Jan</t>
        </is>
      </c>
      <c r="E22" t="inlineStr">
        <is>
          <t>West</t>
        </is>
      </c>
      <c r="F22" t="inlineStr">
        <is>
          <t>India</t>
        </is>
      </c>
      <c r="G22" t="inlineStr">
        <is>
          <t>JioMart</t>
        </is>
      </c>
      <c r="H22" t="inlineStr">
        <is>
          <t>Home delivery</t>
        </is>
      </c>
      <c r="I22" t="inlineStr">
        <is>
          <t>Walk-in guest</t>
        </is>
      </c>
      <c r="J22" t="inlineStr">
        <is>
          <t>Mei Lin</t>
        </is>
      </c>
      <c r="K22" s="71" t="n">
        <v>2209</v>
      </c>
      <c r="L22" s="72" t="n">
        <v>468.76</v>
      </c>
      <c r="M22" s="72" t="n">
        <v>1035490.84</v>
      </c>
      <c r="N22" s="72" t="n">
        <v>103549.08</v>
      </c>
      <c r="O22" s="72" t="n">
        <v>931941.76</v>
      </c>
      <c r="P22" s="72" t="n">
        <v>769357.85</v>
      </c>
      <c r="Q22" s="72" t="n">
        <v>162583.91</v>
      </c>
      <c r="R22" t="inlineStr">
        <is>
          <t>Gujarat</t>
        </is>
      </c>
      <c r="S22" s="71" t="n">
        <v>0</v>
      </c>
      <c r="T22" t="inlineStr">
        <is>
          <t>No</t>
        </is>
      </c>
      <c r="U22" s="71" t="n">
        <v>8577</v>
      </c>
      <c r="V22" s="71" t="n">
        <v>608</v>
      </c>
      <c r="W22">
        <f>IF(AND(OR(Dashboard!$C$6="All",E22=Dashboard!$C$6),OR(Dashboard!$F$6="All",G22=Dashboard!$F$6),OR(Dashboard!$I$6="All",H22=Dashboard!$I$6)),1,0)</f>
        <v/>
      </c>
    </row>
    <row r="23">
      <c r="A23" t="inlineStr">
        <is>
          <t>RR100014</t>
        </is>
      </c>
      <c r="B23" s="69" t="n">
        <v>45659</v>
      </c>
      <c r="C23" s="70" t="n">
        <v>2025</v>
      </c>
      <c r="D23" t="inlineStr">
        <is>
          <t>Jan</t>
        </is>
      </c>
      <c r="E23" t="inlineStr">
        <is>
          <t>West</t>
        </is>
      </c>
      <c r="F23" t="inlineStr">
        <is>
          <t>India</t>
        </is>
      </c>
      <c r="G23" t="inlineStr">
        <is>
          <t>JioMart</t>
        </is>
      </c>
      <c r="H23" t="inlineStr">
        <is>
          <t>Home delivery</t>
        </is>
      </c>
      <c r="I23" t="inlineStr">
        <is>
          <t>Walk-in guest</t>
        </is>
      </c>
      <c r="J23" t="inlineStr">
        <is>
          <t>Noah Smith</t>
        </is>
      </c>
      <c r="K23" s="71" t="n">
        <v>2329</v>
      </c>
      <c r="L23" s="72" t="n">
        <v>466.91</v>
      </c>
      <c r="M23" s="72" t="n">
        <v>1087433.39</v>
      </c>
      <c r="N23" s="72" t="n">
        <v>86994.67</v>
      </c>
      <c r="O23" s="72" t="n">
        <v>1000438.72</v>
      </c>
      <c r="P23" s="72" t="n">
        <v>757224.02</v>
      </c>
      <c r="Q23" s="72" t="n">
        <v>243214.7</v>
      </c>
      <c r="R23" t="inlineStr">
        <is>
          <t>Maharashtra</t>
        </is>
      </c>
      <c r="S23" s="71" t="n">
        <v>5</v>
      </c>
      <c r="T23" t="inlineStr">
        <is>
          <t>Yes</t>
        </is>
      </c>
      <c r="U23" s="71" t="n">
        <v>5404</v>
      </c>
      <c r="V23" s="71" t="n">
        <v>316</v>
      </c>
      <c r="W23">
        <f>IF(AND(OR(Dashboard!$C$6="All",E23=Dashboard!$C$6),OR(Dashboard!$F$6="All",G23=Dashboard!$F$6),OR(Dashboard!$I$6="All",H23=Dashboard!$I$6)),1,0)</f>
        <v/>
      </c>
    </row>
    <row r="24">
      <c r="A24" t="inlineStr">
        <is>
          <t>RR100015</t>
        </is>
      </c>
      <c r="B24" s="69" t="n">
        <v>45659</v>
      </c>
      <c r="C24" s="70" t="n">
        <v>2025</v>
      </c>
      <c r="D24" t="inlineStr">
        <is>
          <t>Jan</t>
        </is>
      </c>
      <c r="E24" t="inlineStr">
        <is>
          <t>South</t>
        </is>
      </c>
      <c r="F24" t="inlineStr">
        <is>
          <t>India</t>
        </is>
      </c>
      <c r="G24" t="inlineStr">
        <is>
          <t>Electronics</t>
        </is>
      </c>
      <c r="H24" t="inlineStr">
        <is>
          <t>Store walk-in</t>
        </is>
      </c>
      <c r="I24" t="inlineStr">
        <is>
          <t>Walk-in guest</t>
        </is>
      </c>
      <c r="J24" t="inlineStr">
        <is>
          <t>Aisha Bello</t>
        </is>
      </c>
      <c r="K24" s="71" t="n">
        <v>162</v>
      </c>
      <c r="L24" s="72" t="n">
        <v>9628.139999999999</v>
      </c>
      <c r="M24" s="72" t="n">
        <v>1559758.68</v>
      </c>
      <c r="N24" s="72" t="n">
        <v>31195.17</v>
      </c>
      <c r="O24" s="72" t="n">
        <v>1528563.51</v>
      </c>
      <c r="P24" s="72" t="n">
        <v>1301173.24</v>
      </c>
      <c r="Q24" s="72" t="n">
        <v>227390.27</v>
      </c>
      <c r="R24" t="inlineStr">
        <is>
          <t>Tamil Nadu</t>
        </is>
      </c>
      <c r="S24" s="71" t="n">
        <v>0</v>
      </c>
      <c r="T24" t="inlineStr">
        <is>
          <t>No</t>
        </is>
      </c>
      <c r="U24" s="71" t="n">
        <v>294</v>
      </c>
      <c r="V24" s="71" t="n">
        <v>124</v>
      </c>
      <c r="W24">
        <f>IF(AND(OR(Dashboard!$C$6="All",E24=Dashboard!$C$6),OR(Dashboard!$F$6="All",G24=Dashboard!$F$6),OR(Dashboard!$I$6="All",H24=Dashboard!$I$6)),1,0)</f>
        <v/>
      </c>
    </row>
    <row r="25">
      <c r="A25" t="inlineStr">
        <is>
          <t>RR100016</t>
        </is>
      </c>
      <c r="B25" s="69" t="n">
        <v>45660</v>
      </c>
      <c r="C25" s="70" t="n">
        <v>2025</v>
      </c>
      <c r="D25" t="inlineStr">
        <is>
          <t>Jan</t>
        </is>
      </c>
      <c r="E25" t="inlineStr">
        <is>
          <t>North</t>
        </is>
      </c>
      <c r="F25" t="inlineStr">
        <is>
          <t>India</t>
        </is>
      </c>
      <c r="G25" t="inlineStr">
        <is>
          <t>Grocery</t>
        </is>
      </c>
      <c r="H25" t="inlineStr">
        <is>
          <t>Store walk-in</t>
        </is>
      </c>
      <c r="I25" t="inlineStr">
        <is>
          <t>Member</t>
        </is>
      </c>
      <c r="J25" t="inlineStr">
        <is>
          <t>Wei Chen</t>
        </is>
      </c>
      <c r="K25" s="71" t="n">
        <v>380</v>
      </c>
      <c r="L25" s="72" t="n">
        <v>182.89</v>
      </c>
      <c r="M25" s="72" t="n">
        <v>69498.2</v>
      </c>
      <c r="N25" s="72" t="n">
        <v>3474.91</v>
      </c>
      <c r="O25" s="72" t="n">
        <v>66023.28999999999</v>
      </c>
      <c r="P25" s="72" t="n">
        <v>56278.39</v>
      </c>
      <c r="Q25" s="72" t="n">
        <v>9744.9</v>
      </c>
      <c r="R25" t="inlineStr">
        <is>
          <t>Punjab</t>
        </is>
      </c>
      <c r="S25" s="71" t="n">
        <v>5</v>
      </c>
      <c r="T25" t="inlineStr">
        <is>
          <t>Yes</t>
        </is>
      </c>
      <c r="U25" s="71" t="n">
        <v>179</v>
      </c>
      <c r="V25" s="71" t="n">
        <v>76</v>
      </c>
      <c r="W25">
        <f>IF(AND(OR(Dashboard!$C$6="All",E25=Dashboard!$C$6),OR(Dashboard!$F$6="All",G25=Dashboard!$F$6),OR(Dashboard!$I$6="All",H25=Dashboard!$I$6)),1,0)</f>
        <v/>
      </c>
    </row>
    <row r="26">
      <c r="A26" t="inlineStr">
        <is>
          <t>RR100017</t>
        </is>
      </c>
      <c r="B26" s="69" t="n">
        <v>45660</v>
      </c>
      <c r="C26" s="70" t="n">
        <v>2025</v>
      </c>
      <c r="D26" t="inlineStr">
        <is>
          <t>Jan</t>
        </is>
      </c>
      <c r="E26" t="inlineStr">
        <is>
          <t>West</t>
        </is>
      </c>
      <c r="F26" t="inlineStr">
        <is>
          <t>India</t>
        </is>
      </c>
      <c r="G26" t="inlineStr">
        <is>
          <t>Grocery</t>
        </is>
      </c>
      <c r="H26" t="inlineStr">
        <is>
          <t>Click &amp; collect</t>
        </is>
      </c>
      <c r="I26" t="inlineStr">
        <is>
          <t>Walk-in guest</t>
        </is>
      </c>
      <c r="J26" t="inlineStr">
        <is>
          <t>Zoya Ahmed</t>
        </is>
      </c>
      <c r="K26" s="71" t="n">
        <v>1082</v>
      </c>
      <c r="L26" s="72" t="n">
        <v>184.37</v>
      </c>
      <c r="M26" s="72" t="n">
        <v>199488.34</v>
      </c>
      <c r="N26" s="72" t="n">
        <v>9974.42</v>
      </c>
      <c r="O26" s="72" t="n">
        <v>189513.92</v>
      </c>
      <c r="P26" s="72" t="n">
        <v>153756.55</v>
      </c>
      <c r="Q26" s="72" t="n">
        <v>35757.37</v>
      </c>
      <c r="R26" t="inlineStr">
        <is>
          <t>Gujarat</t>
        </is>
      </c>
      <c r="S26" s="71" t="n">
        <v>8</v>
      </c>
      <c r="T26" t="inlineStr">
        <is>
          <t>Yes</t>
        </is>
      </c>
      <c r="U26" s="71" t="n">
        <v>732</v>
      </c>
      <c r="V26" s="71" t="n">
        <v>289</v>
      </c>
      <c r="W26">
        <f>IF(AND(OR(Dashboard!$C$6="All",E26=Dashboard!$C$6),OR(Dashboard!$F$6="All",G26=Dashboard!$F$6),OR(Dashboard!$I$6="All",H26=Dashboard!$I$6)),1,0)</f>
        <v/>
      </c>
    </row>
    <row r="27">
      <c r="A27" t="inlineStr">
        <is>
          <t>RR100018</t>
        </is>
      </c>
      <c r="B27" s="69" t="n">
        <v>45660</v>
      </c>
      <c r="C27" s="70" t="n">
        <v>2025</v>
      </c>
      <c r="D27" t="inlineStr">
        <is>
          <t>Jan</t>
        </is>
      </c>
      <c r="E27" t="inlineStr">
        <is>
          <t>North</t>
        </is>
      </c>
      <c r="F27" t="inlineStr">
        <is>
          <t>India</t>
        </is>
      </c>
      <c r="G27" t="inlineStr">
        <is>
          <t>JioMart</t>
        </is>
      </c>
      <c r="H27" t="inlineStr">
        <is>
          <t>Home delivery</t>
        </is>
      </c>
      <c r="I27" t="inlineStr">
        <is>
          <t>Member</t>
        </is>
      </c>
      <c r="J27" t="inlineStr">
        <is>
          <t>Sara Rossi</t>
        </is>
      </c>
      <c r="K27" s="71" t="n">
        <v>3928</v>
      </c>
      <c r="L27" s="72" t="n">
        <v>452.88</v>
      </c>
      <c r="M27" s="72" t="n">
        <v>1778912.64</v>
      </c>
      <c r="N27" s="72" t="n">
        <v>177891.26</v>
      </c>
      <c r="O27" s="72" t="n">
        <v>1601021.38</v>
      </c>
      <c r="P27" s="72" t="n">
        <v>1275452.13</v>
      </c>
      <c r="Q27" s="72" t="n">
        <v>325569.25</v>
      </c>
      <c r="R27" t="inlineStr">
        <is>
          <t>Punjab</t>
        </is>
      </c>
      <c r="S27" s="71" t="n">
        <v>5</v>
      </c>
      <c r="T27" t="inlineStr">
        <is>
          <t>Yes</t>
        </is>
      </c>
      <c r="U27" s="71" t="n">
        <v>7563</v>
      </c>
      <c r="V27" s="71" t="n">
        <v>452</v>
      </c>
      <c r="W27">
        <f>IF(AND(OR(Dashboard!$C$6="All",E27=Dashboard!$C$6),OR(Dashboard!$F$6="All",G27=Dashboard!$F$6),OR(Dashboard!$I$6="All",H27=Dashboard!$I$6)),1,0)</f>
        <v/>
      </c>
    </row>
    <row r="28">
      <c r="A28" t="inlineStr">
        <is>
          <t>RR100019</t>
        </is>
      </c>
      <c r="B28" s="69" t="n">
        <v>45660</v>
      </c>
      <c r="C28" s="70" t="n">
        <v>2025</v>
      </c>
      <c r="D28" t="inlineStr">
        <is>
          <t>Jan</t>
        </is>
      </c>
      <c r="E28" t="inlineStr">
        <is>
          <t>North</t>
        </is>
      </c>
      <c r="F28" t="inlineStr">
        <is>
          <t>India</t>
        </is>
      </c>
      <c r="G28" t="inlineStr">
        <is>
          <t>JioMart</t>
        </is>
      </c>
      <c r="H28" t="inlineStr">
        <is>
          <t>Home delivery</t>
        </is>
      </c>
      <c r="I28" t="inlineStr">
        <is>
          <t>Walk-in guest</t>
        </is>
      </c>
      <c r="J28" t="inlineStr">
        <is>
          <t>Priya Nair</t>
        </is>
      </c>
      <c r="K28" s="71" t="n">
        <v>3368</v>
      </c>
      <c r="L28" s="72" t="n">
        <v>382.95</v>
      </c>
      <c r="M28" s="72" t="n">
        <v>1289775.6</v>
      </c>
      <c r="N28" s="72" t="n">
        <v>25795.51</v>
      </c>
      <c r="O28" s="72" t="n">
        <v>1263980.09</v>
      </c>
      <c r="P28" s="72" t="n">
        <v>1116492.2</v>
      </c>
      <c r="Q28" s="72" t="n">
        <v>147487.89</v>
      </c>
      <c r="R28" t="inlineStr">
        <is>
          <t>Rajasthan</t>
        </is>
      </c>
      <c r="S28" s="71" t="n">
        <v>5</v>
      </c>
      <c r="T28" t="inlineStr">
        <is>
          <t>Yes</t>
        </is>
      </c>
      <c r="U28" s="71" t="n">
        <v>9010</v>
      </c>
      <c r="V28" s="71" t="n">
        <v>527</v>
      </c>
      <c r="W28">
        <f>IF(AND(OR(Dashboard!$C$6="All",E28=Dashboard!$C$6),OR(Dashboard!$F$6="All",G28=Dashboard!$F$6),OR(Dashboard!$I$6="All",H28=Dashboard!$I$6)),1,0)</f>
        <v/>
      </c>
    </row>
    <row r="29">
      <c r="A29" t="inlineStr">
        <is>
          <t>RR100020</t>
        </is>
      </c>
      <c r="B29" s="69" t="n">
        <v>45660</v>
      </c>
      <c r="C29" s="70" t="n">
        <v>2025</v>
      </c>
      <c r="D29" t="inlineStr">
        <is>
          <t>Jan</t>
        </is>
      </c>
      <c r="E29" t="inlineStr">
        <is>
          <t>South</t>
        </is>
      </c>
      <c r="F29" t="inlineStr">
        <is>
          <t>India</t>
        </is>
      </c>
      <c r="G29" t="inlineStr">
        <is>
          <t>Fashion</t>
        </is>
      </c>
      <c r="H29" t="inlineStr">
        <is>
          <t>Store walk-in</t>
        </is>
      </c>
      <c r="I29" t="inlineStr">
        <is>
          <t>Walk-in guest</t>
        </is>
      </c>
      <c r="J29" t="inlineStr">
        <is>
          <t>Fatima Al-Saud</t>
        </is>
      </c>
      <c r="K29" s="71" t="n">
        <v>1007</v>
      </c>
      <c r="L29" s="72" t="n">
        <v>838.49</v>
      </c>
      <c r="M29" s="72" t="n">
        <v>844359.4300000001</v>
      </c>
      <c r="N29" s="72" t="n">
        <v>67548.75</v>
      </c>
      <c r="O29" s="72" t="n">
        <v>776810.6800000001</v>
      </c>
      <c r="P29" s="72" t="n">
        <v>403588.04</v>
      </c>
      <c r="Q29" s="72" t="n">
        <v>373222.64</v>
      </c>
      <c r="R29" t="inlineStr">
        <is>
          <t>Kerala</t>
        </is>
      </c>
      <c r="S29" s="71" t="n">
        <v>5</v>
      </c>
      <c r="T29" t="inlineStr">
        <is>
          <t>Yes</t>
        </is>
      </c>
      <c r="U29" s="71" t="n">
        <v>603</v>
      </c>
      <c r="V29" s="71" t="n">
        <v>246</v>
      </c>
      <c r="W29">
        <f>IF(AND(OR(Dashboard!$C$6="All",E29=Dashboard!$C$6),OR(Dashboard!$F$6="All",G29=Dashboard!$F$6),OR(Dashboard!$I$6="All",H29=Dashboard!$I$6)),1,0)</f>
        <v/>
      </c>
    </row>
    <row r="30">
      <c r="A30" t="inlineStr">
        <is>
          <t>RR100021</t>
        </is>
      </c>
      <c r="B30" s="69" t="n">
        <v>45660</v>
      </c>
      <c r="C30" s="70" t="n">
        <v>2025</v>
      </c>
      <c r="D30" t="inlineStr">
        <is>
          <t>Jan</t>
        </is>
      </c>
      <c r="E30" t="inlineStr">
        <is>
          <t>East</t>
        </is>
      </c>
      <c r="F30" t="inlineStr">
        <is>
          <t>India</t>
        </is>
      </c>
      <c r="G30" t="inlineStr">
        <is>
          <t>Grocery</t>
        </is>
      </c>
      <c r="H30" t="inlineStr">
        <is>
          <t>Store walk-in</t>
        </is>
      </c>
      <c r="I30" t="inlineStr">
        <is>
          <t>Member</t>
        </is>
      </c>
      <c r="J30" t="inlineStr">
        <is>
          <t>Liam O'Brien</t>
        </is>
      </c>
      <c r="K30" s="71" t="n">
        <v>3730</v>
      </c>
      <c r="L30" s="72" t="n">
        <v>179.43</v>
      </c>
      <c r="M30" s="72" t="n">
        <v>669273.9</v>
      </c>
      <c r="N30" s="72" t="n">
        <v>66927.39</v>
      </c>
      <c r="O30" s="72" t="n">
        <v>602346.51</v>
      </c>
      <c r="P30" s="72" t="n">
        <v>555841.8100000001</v>
      </c>
      <c r="Q30" s="72" t="n">
        <v>46504.7</v>
      </c>
      <c r="R30" t="inlineStr">
        <is>
          <t>West Bengal</t>
        </is>
      </c>
      <c r="S30" s="71" t="n">
        <v>8</v>
      </c>
      <c r="T30" t="inlineStr">
        <is>
          <t>Yes</t>
        </is>
      </c>
      <c r="U30" s="71" t="n">
        <v>3759</v>
      </c>
      <c r="V30" s="71" t="n">
        <v>1052</v>
      </c>
      <c r="W30">
        <f>IF(AND(OR(Dashboard!$C$6="All",E30=Dashboard!$C$6),OR(Dashboard!$F$6="All",G30=Dashboard!$F$6),OR(Dashboard!$I$6="All",H30=Dashboard!$I$6)),1,0)</f>
        <v/>
      </c>
    </row>
    <row r="31">
      <c r="A31" t="inlineStr">
        <is>
          <t>RR100022</t>
        </is>
      </c>
      <c r="B31" s="69" t="n">
        <v>45660</v>
      </c>
      <c r="C31" s="70" t="n">
        <v>2025</v>
      </c>
      <c r="D31" t="inlineStr">
        <is>
          <t>Jan</t>
        </is>
      </c>
      <c r="E31" t="inlineStr">
        <is>
          <t>West</t>
        </is>
      </c>
      <c r="F31" t="inlineStr">
        <is>
          <t>India</t>
        </is>
      </c>
      <c r="G31" t="inlineStr">
        <is>
          <t>Fashion</t>
        </is>
      </c>
      <c r="H31" t="inlineStr">
        <is>
          <t>Store walk-in</t>
        </is>
      </c>
      <c r="I31" t="inlineStr">
        <is>
          <t>Member</t>
        </is>
      </c>
      <c r="J31" t="inlineStr">
        <is>
          <t>Priya Nair</t>
        </is>
      </c>
      <c r="K31" s="71" t="n">
        <v>633</v>
      </c>
      <c r="L31" s="72" t="n">
        <v>793.9299999999999</v>
      </c>
      <c r="M31" s="72" t="n">
        <v>502557.69</v>
      </c>
      <c r="N31" s="72" t="n">
        <v>40204.62</v>
      </c>
      <c r="O31" s="72" t="n">
        <v>462353.07</v>
      </c>
      <c r="P31" s="72" t="n">
        <v>268403.57</v>
      </c>
      <c r="Q31" s="72" t="n">
        <v>193949.5</v>
      </c>
      <c r="R31" t="inlineStr">
        <is>
          <t>Maharashtra</t>
        </is>
      </c>
      <c r="S31" s="71" t="n">
        <v>5</v>
      </c>
      <c r="T31" t="inlineStr">
        <is>
          <t>Yes</t>
        </is>
      </c>
      <c r="U31" s="71" t="n">
        <v>246</v>
      </c>
      <c r="V31" s="71" t="n">
        <v>85</v>
      </c>
      <c r="W31">
        <f>IF(AND(OR(Dashboard!$C$6="All",E31=Dashboard!$C$6),OR(Dashboard!$F$6="All",G31=Dashboard!$F$6),OR(Dashboard!$I$6="All",H31=Dashboard!$I$6)),1,0)</f>
        <v/>
      </c>
    </row>
    <row r="32">
      <c r="A32" t="inlineStr">
        <is>
          <t>RR100023</t>
        </is>
      </c>
      <c r="B32" s="69" t="n">
        <v>45660</v>
      </c>
      <c r="C32" s="70" t="n">
        <v>2025</v>
      </c>
      <c r="D32" t="inlineStr">
        <is>
          <t>Jan</t>
        </is>
      </c>
      <c r="E32" t="inlineStr">
        <is>
          <t>South</t>
        </is>
      </c>
      <c r="F32" t="inlineStr">
        <is>
          <t>India</t>
        </is>
      </c>
      <c r="G32" t="inlineStr">
        <is>
          <t>Grocery</t>
        </is>
      </c>
      <c r="H32" t="inlineStr">
        <is>
          <t>Store walk-in</t>
        </is>
      </c>
      <c r="I32" t="inlineStr">
        <is>
          <t>Member</t>
        </is>
      </c>
      <c r="J32" t="inlineStr">
        <is>
          <t>Lucas Martin</t>
        </is>
      </c>
      <c r="K32" s="71" t="n">
        <v>2153</v>
      </c>
      <c r="L32" s="72" t="n">
        <v>190.18</v>
      </c>
      <c r="M32" s="72" t="n">
        <v>409457.54</v>
      </c>
      <c r="N32" s="72" t="n">
        <v>61418.63</v>
      </c>
      <c r="O32" s="72" t="n">
        <v>348038.91</v>
      </c>
      <c r="P32" s="72" t="n">
        <v>327682.85</v>
      </c>
      <c r="Q32" s="72" t="n">
        <v>20356.06</v>
      </c>
      <c r="R32" t="inlineStr">
        <is>
          <t>Tamil Nadu</t>
        </is>
      </c>
      <c r="S32" s="71" t="n">
        <v>1</v>
      </c>
      <c r="T32" t="inlineStr">
        <is>
          <t>Yes</t>
        </is>
      </c>
      <c r="U32" s="71" t="n">
        <v>1468</v>
      </c>
      <c r="V32" s="71" t="n">
        <v>575</v>
      </c>
      <c r="W32">
        <f>IF(AND(OR(Dashboard!$C$6="All",E32=Dashboard!$C$6),OR(Dashboard!$F$6="All",G32=Dashboard!$F$6),OR(Dashboard!$I$6="All",H32=Dashboard!$I$6)),1,0)</f>
        <v/>
      </c>
    </row>
    <row r="33">
      <c r="A33" t="inlineStr">
        <is>
          <t>RR100024</t>
        </is>
      </c>
      <c r="B33" s="69" t="n">
        <v>45660</v>
      </c>
      <c r="C33" s="70" t="n">
        <v>2025</v>
      </c>
      <c r="D33" t="inlineStr">
        <is>
          <t>Jan</t>
        </is>
      </c>
      <c r="E33" t="inlineStr">
        <is>
          <t>West</t>
        </is>
      </c>
      <c r="F33" t="inlineStr">
        <is>
          <t>India</t>
        </is>
      </c>
      <c r="G33" t="inlineStr">
        <is>
          <t>Grocery</t>
        </is>
      </c>
      <c r="H33" t="inlineStr">
        <is>
          <t>Click &amp; collect</t>
        </is>
      </c>
      <c r="I33" t="inlineStr">
        <is>
          <t>Walk-in guest</t>
        </is>
      </c>
      <c r="J33" t="inlineStr">
        <is>
          <t>Ana Costa</t>
        </is>
      </c>
      <c r="K33" s="71" t="n">
        <v>2642</v>
      </c>
      <c r="L33" s="72" t="n">
        <v>166.91</v>
      </c>
      <c r="M33" s="72" t="n">
        <v>440976.22</v>
      </c>
      <c r="N33" s="72" t="n">
        <v>35278.1</v>
      </c>
      <c r="O33" s="72" t="n">
        <v>405698.12</v>
      </c>
      <c r="P33" s="72" t="n">
        <v>376538.4</v>
      </c>
      <c r="Q33" s="72" t="n">
        <v>29159.72</v>
      </c>
      <c r="R33" t="inlineStr">
        <is>
          <t>Goa</t>
        </is>
      </c>
      <c r="S33" s="71" t="n">
        <v>1</v>
      </c>
      <c r="T33" t="inlineStr">
        <is>
          <t>Yes</t>
        </is>
      </c>
      <c r="U33" s="71" t="n">
        <v>988</v>
      </c>
      <c r="V33" s="71" t="n">
        <v>350</v>
      </c>
      <c r="W33">
        <f>IF(AND(OR(Dashboard!$C$6="All",E33=Dashboard!$C$6),OR(Dashboard!$F$6="All",G33=Dashboard!$F$6),OR(Dashboard!$I$6="All",H33=Dashboard!$I$6)),1,0)</f>
        <v/>
      </c>
    </row>
    <row r="34">
      <c r="A34" t="inlineStr">
        <is>
          <t>RR100025</t>
        </is>
      </c>
      <c r="B34" s="69" t="n">
        <v>45660</v>
      </c>
      <c r="C34" s="70" t="n">
        <v>2025</v>
      </c>
      <c r="D34" t="inlineStr">
        <is>
          <t>Jan</t>
        </is>
      </c>
      <c r="E34" t="inlineStr">
        <is>
          <t>North</t>
        </is>
      </c>
      <c r="F34" t="inlineStr">
        <is>
          <t>India</t>
        </is>
      </c>
      <c r="G34" t="inlineStr">
        <is>
          <t>Grocery</t>
        </is>
      </c>
      <c r="H34" t="inlineStr">
        <is>
          <t>Click &amp; collect</t>
        </is>
      </c>
      <c r="I34" t="inlineStr">
        <is>
          <t>Walk-in guest</t>
        </is>
      </c>
      <c r="J34" t="inlineStr">
        <is>
          <t>Fatima Al-Saud</t>
        </is>
      </c>
      <c r="K34" s="71" t="n">
        <v>3519</v>
      </c>
      <c r="L34" s="72" t="n">
        <v>179.91</v>
      </c>
      <c r="M34" s="72" t="n">
        <v>633103.29</v>
      </c>
      <c r="N34" s="72" t="n">
        <v>12662.07</v>
      </c>
      <c r="O34" s="72" t="n">
        <v>620441.22</v>
      </c>
      <c r="P34" s="72" t="n">
        <v>516482.68</v>
      </c>
      <c r="Q34" s="72" t="n">
        <v>103958.54</v>
      </c>
      <c r="R34" t="inlineStr">
        <is>
          <t>Uttar Pradesh</t>
        </is>
      </c>
      <c r="S34" s="71" t="n">
        <v>0</v>
      </c>
      <c r="T34" t="inlineStr">
        <is>
          <t>No</t>
        </is>
      </c>
      <c r="U34" s="71" t="n">
        <v>1197</v>
      </c>
      <c r="V34" s="71" t="n">
        <v>400</v>
      </c>
      <c r="W34">
        <f>IF(AND(OR(Dashboard!$C$6="All",E34=Dashboard!$C$6),OR(Dashboard!$F$6="All",G34=Dashboard!$F$6),OR(Dashboard!$I$6="All",H34=Dashboard!$I$6)),1,0)</f>
        <v/>
      </c>
    </row>
    <row r="35">
      <c r="A35" t="inlineStr">
        <is>
          <t>RR100026</t>
        </is>
      </c>
      <c r="B35" s="69" t="n">
        <v>45660</v>
      </c>
      <c r="C35" s="70" t="n">
        <v>2025</v>
      </c>
      <c r="D35" t="inlineStr">
        <is>
          <t>Jan</t>
        </is>
      </c>
      <c r="E35" t="inlineStr">
        <is>
          <t>North</t>
        </is>
      </c>
      <c r="F35" t="inlineStr">
        <is>
          <t>India</t>
        </is>
      </c>
      <c r="G35" t="inlineStr">
        <is>
          <t>Fashion</t>
        </is>
      </c>
      <c r="H35" t="inlineStr">
        <is>
          <t>Store walk-in</t>
        </is>
      </c>
      <c r="I35" t="inlineStr">
        <is>
          <t>Member</t>
        </is>
      </c>
      <c r="J35" t="inlineStr">
        <is>
          <t>Emma Clarke</t>
        </is>
      </c>
      <c r="K35" s="71" t="n">
        <v>873</v>
      </c>
      <c r="L35" s="72" t="n">
        <v>717.45</v>
      </c>
      <c r="M35" s="72" t="n">
        <v>626333.85</v>
      </c>
      <c r="N35" s="72" t="n">
        <v>93950.08</v>
      </c>
      <c r="O35" s="72" t="n">
        <v>532383.77</v>
      </c>
      <c r="P35" s="72" t="n">
        <v>356667.55</v>
      </c>
      <c r="Q35" s="72" t="n">
        <v>175716.22</v>
      </c>
      <c r="R35" t="inlineStr">
        <is>
          <t>Punjab</t>
        </is>
      </c>
      <c r="S35" s="71" t="n">
        <v>8</v>
      </c>
      <c r="T35" t="inlineStr">
        <is>
          <t>Yes</t>
        </is>
      </c>
      <c r="U35" s="71" t="n">
        <v>381</v>
      </c>
      <c r="V35" s="71" t="n">
        <v>128</v>
      </c>
      <c r="W35">
        <f>IF(AND(OR(Dashboard!$C$6="All",E35=Dashboard!$C$6),OR(Dashboard!$F$6="All",G35=Dashboard!$F$6),OR(Dashboard!$I$6="All",H35=Dashboard!$I$6)),1,0)</f>
        <v/>
      </c>
    </row>
    <row r="36">
      <c r="A36" t="inlineStr">
        <is>
          <t>RR100027</t>
        </is>
      </c>
      <c r="B36" s="69" t="n">
        <v>45660</v>
      </c>
      <c r="C36" s="70" t="n">
        <v>2025</v>
      </c>
      <c r="D36" t="inlineStr">
        <is>
          <t>Jan</t>
        </is>
      </c>
      <c r="E36" t="inlineStr">
        <is>
          <t>East</t>
        </is>
      </c>
      <c r="F36" t="inlineStr">
        <is>
          <t>India</t>
        </is>
      </c>
      <c r="G36" t="inlineStr">
        <is>
          <t>Grocery</t>
        </is>
      </c>
      <c r="H36" t="inlineStr">
        <is>
          <t>Store walk-in</t>
        </is>
      </c>
      <c r="I36" t="inlineStr">
        <is>
          <t>Member</t>
        </is>
      </c>
      <c r="J36" t="inlineStr">
        <is>
          <t>Mei Lin</t>
        </is>
      </c>
      <c r="K36" s="71" t="n">
        <v>2641</v>
      </c>
      <c r="L36" s="72" t="n">
        <v>168.14</v>
      </c>
      <c r="M36" s="72" t="n">
        <v>444057.74</v>
      </c>
      <c r="N36" s="72" t="n">
        <v>66608.66</v>
      </c>
      <c r="O36" s="72" t="n">
        <v>377449.08</v>
      </c>
      <c r="P36" s="72" t="n">
        <v>396208.77</v>
      </c>
      <c r="Q36" s="72" t="n">
        <v>-18759.69</v>
      </c>
      <c r="R36" t="inlineStr">
        <is>
          <t>Bihar</t>
        </is>
      </c>
      <c r="S36" s="71" t="n">
        <v>2</v>
      </c>
      <c r="T36" t="inlineStr">
        <is>
          <t>Yes</t>
        </is>
      </c>
      <c r="U36" s="71" t="n">
        <v>1590</v>
      </c>
      <c r="V36" s="71" t="n">
        <v>503</v>
      </c>
      <c r="W36">
        <f>IF(AND(OR(Dashboard!$C$6="All",E36=Dashboard!$C$6),OR(Dashboard!$F$6="All",G36=Dashboard!$F$6),OR(Dashboard!$I$6="All",H36=Dashboard!$I$6)),1,0)</f>
        <v/>
      </c>
    </row>
    <row r="37">
      <c r="A37" t="inlineStr">
        <is>
          <t>RR100028</t>
        </is>
      </c>
      <c r="B37" s="69" t="n">
        <v>45661</v>
      </c>
      <c r="C37" s="70" t="n">
        <v>2025</v>
      </c>
      <c r="D37" t="inlineStr">
        <is>
          <t>Jan</t>
        </is>
      </c>
      <c r="E37" t="inlineStr">
        <is>
          <t>West</t>
        </is>
      </c>
      <c r="F37" t="inlineStr">
        <is>
          <t>India</t>
        </is>
      </c>
      <c r="G37" t="inlineStr">
        <is>
          <t>JioMart</t>
        </is>
      </c>
      <c r="H37" t="inlineStr">
        <is>
          <t>Home delivery</t>
        </is>
      </c>
      <c r="I37" t="inlineStr">
        <is>
          <t>Member</t>
        </is>
      </c>
      <c r="J37" t="inlineStr">
        <is>
          <t>Kofi Mensah</t>
        </is>
      </c>
      <c r="K37" s="71" t="n">
        <v>1372</v>
      </c>
      <c r="L37" s="72" t="n">
        <v>392.62</v>
      </c>
      <c r="M37" s="72" t="n">
        <v>538674.64</v>
      </c>
      <c r="N37" s="72" t="n">
        <v>43093.97</v>
      </c>
      <c r="O37" s="72" t="n">
        <v>495580.67</v>
      </c>
      <c r="P37" s="72" t="n">
        <v>461833.48</v>
      </c>
      <c r="Q37" s="72" t="n">
        <v>33747.19</v>
      </c>
      <c r="R37" t="inlineStr">
        <is>
          <t>Gujarat</t>
        </is>
      </c>
      <c r="S37" s="71" t="n">
        <v>5</v>
      </c>
      <c r="T37" t="inlineStr">
        <is>
          <t>Yes</t>
        </is>
      </c>
      <c r="U37" s="71" t="n">
        <v>9626</v>
      </c>
      <c r="V37" s="71" t="n">
        <v>444</v>
      </c>
      <c r="W37">
        <f>IF(AND(OR(Dashboard!$C$6="All",E37=Dashboard!$C$6),OR(Dashboard!$F$6="All",G37=Dashboard!$F$6),OR(Dashboard!$I$6="All",H37=Dashboard!$I$6)),1,0)</f>
        <v/>
      </c>
    </row>
    <row r="38">
      <c r="A38" t="inlineStr">
        <is>
          <t>RR100029</t>
        </is>
      </c>
      <c r="B38" s="69" t="n">
        <v>45661</v>
      </c>
      <c r="C38" s="70" t="n">
        <v>2025</v>
      </c>
      <c r="D38" t="inlineStr">
        <is>
          <t>Jan</t>
        </is>
      </c>
      <c r="E38" t="inlineStr">
        <is>
          <t>West</t>
        </is>
      </c>
      <c r="F38" t="inlineStr">
        <is>
          <t>India</t>
        </is>
      </c>
      <c r="G38" t="inlineStr">
        <is>
          <t>JioMart</t>
        </is>
      </c>
      <c r="H38" t="inlineStr">
        <is>
          <t>Home delivery</t>
        </is>
      </c>
      <c r="I38" t="inlineStr">
        <is>
          <t>Walk-in guest</t>
        </is>
      </c>
      <c r="J38" t="inlineStr">
        <is>
          <t>Omar Haddad</t>
        </is>
      </c>
      <c r="K38" s="71" t="n">
        <v>2276</v>
      </c>
      <c r="L38" s="72" t="n">
        <v>410.45</v>
      </c>
      <c r="M38" s="72" t="n">
        <v>934184.2</v>
      </c>
      <c r="N38" s="72" t="n">
        <v>93418.42</v>
      </c>
      <c r="O38" s="72" t="n">
        <v>840765.78</v>
      </c>
      <c r="P38" s="72" t="n">
        <v>764968.26</v>
      </c>
      <c r="Q38" s="72" t="n">
        <v>75797.52</v>
      </c>
      <c r="R38" t="inlineStr">
        <is>
          <t>Maharashtra</t>
        </is>
      </c>
      <c r="S38" s="71" t="n">
        <v>3</v>
      </c>
      <c r="T38" t="inlineStr">
        <is>
          <t>Yes</t>
        </is>
      </c>
      <c r="U38" s="71" t="n">
        <v>6030</v>
      </c>
      <c r="V38" s="71" t="n">
        <v>440</v>
      </c>
      <c r="W38">
        <f>IF(AND(OR(Dashboard!$C$6="All",E38=Dashboard!$C$6),OR(Dashboard!$F$6="All",G38=Dashboard!$F$6),OR(Dashboard!$I$6="All",H38=Dashboard!$I$6)),1,0)</f>
        <v/>
      </c>
    </row>
    <row r="39">
      <c r="A39" t="inlineStr">
        <is>
          <t>RR100030</t>
        </is>
      </c>
      <c r="B39" s="69" t="n">
        <v>45661</v>
      </c>
      <c r="C39" s="70" t="n">
        <v>2025</v>
      </c>
      <c r="D39" t="inlineStr">
        <is>
          <t>Jan</t>
        </is>
      </c>
      <c r="E39" t="inlineStr">
        <is>
          <t>North</t>
        </is>
      </c>
      <c r="F39" t="inlineStr">
        <is>
          <t>India</t>
        </is>
      </c>
      <c r="G39" t="inlineStr">
        <is>
          <t>Fashion</t>
        </is>
      </c>
      <c r="H39" t="inlineStr">
        <is>
          <t>Store walk-in</t>
        </is>
      </c>
      <c r="I39" t="inlineStr">
        <is>
          <t>Walk-in guest</t>
        </is>
      </c>
      <c r="J39" t="inlineStr">
        <is>
          <t>Zoya Ahmed</t>
        </is>
      </c>
      <c r="K39" s="71" t="n">
        <v>620</v>
      </c>
      <c r="L39" s="72" t="n">
        <v>674.53</v>
      </c>
      <c r="M39" s="72" t="n">
        <v>418208.6</v>
      </c>
      <c r="N39" s="72" t="n">
        <v>8364.17</v>
      </c>
      <c r="O39" s="72" t="n">
        <v>409844.43</v>
      </c>
      <c r="P39" s="72" t="n">
        <v>265864.81</v>
      </c>
      <c r="Q39" s="72" t="n">
        <v>143979.62</v>
      </c>
      <c r="R39" t="inlineStr">
        <is>
          <t>Punjab</t>
        </is>
      </c>
      <c r="S39" s="71" t="n">
        <v>8</v>
      </c>
      <c r="T39" t="inlineStr">
        <is>
          <t>Yes</t>
        </is>
      </c>
      <c r="U39" s="71" t="n">
        <v>290</v>
      </c>
      <c r="V39" s="71" t="n">
        <v>81</v>
      </c>
      <c r="W39">
        <f>IF(AND(OR(Dashboard!$C$6="All",E39=Dashboard!$C$6),OR(Dashboard!$F$6="All",G39=Dashboard!$F$6),OR(Dashboard!$I$6="All",H39=Dashboard!$I$6)),1,0)</f>
        <v/>
      </c>
    </row>
    <row r="40">
      <c r="A40" t="inlineStr">
        <is>
          <t>RR100031</t>
        </is>
      </c>
      <c r="B40" s="69" t="n">
        <v>45661</v>
      </c>
      <c r="C40" s="70" t="n">
        <v>2025</v>
      </c>
      <c r="D40" t="inlineStr">
        <is>
          <t>Jan</t>
        </is>
      </c>
      <c r="E40" t="inlineStr">
        <is>
          <t>West</t>
        </is>
      </c>
      <c r="F40" t="inlineStr">
        <is>
          <t>India</t>
        </is>
      </c>
      <c r="G40" t="inlineStr">
        <is>
          <t>Grocery</t>
        </is>
      </c>
      <c r="H40" t="inlineStr">
        <is>
          <t>Store walk-in</t>
        </is>
      </c>
      <c r="I40" t="inlineStr">
        <is>
          <t>Member</t>
        </is>
      </c>
      <c r="J40" t="inlineStr">
        <is>
          <t>Yuki Sato</t>
        </is>
      </c>
      <c r="K40" s="71" t="n">
        <v>1619</v>
      </c>
      <c r="L40" s="72" t="n">
        <v>159.69</v>
      </c>
      <c r="M40" s="72" t="n">
        <v>258538.11</v>
      </c>
      <c r="N40" s="72" t="n">
        <v>5170.76</v>
      </c>
      <c r="O40" s="72" t="n">
        <v>253367.35</v>
      </c>
      <c r="P40" s="72" t="n">
        <v>238759.13</v>
      </c>
      <c r="Q40" s="72" t="n">
        <v>14608.22</v>
      </c>
      <c r="R40" t="inlineStr">
        <is>
          <t>Maharashtra</t>
        </is>
      </c>
      <c r="S40" s="71" t="n">
        <v>3</v>
      </c>
      <c r="T40" t="inlineStr">
        <is>
          <t>Yes</t>
        </is>
      </c>
      <c r="U40" s="71" t="n">
        <v>822</v>
      </c>
      <c r="V40" s="71" t="n">
        <v>264</v>
      </c>
      <c r="W40">
        <f>IF(AND(OR(Dashboard!$C$6="All",E40=Dashboard!$C$6),OR(Dashboard!$F$6="All",G40=Dashboard!$F$6),OR(Dashboard!$I$6="All",H40=Dashboard!$I$6)),1,0)</f>
        <v/>
      </c>
    </row>
    <row r="41">
      <c r="A41" t="inlineStr">
        <is>
          <t>RR100032</t>
        </is>
      </c>
      <c r="B41" s="69" t="n">
        <v>45661</v>
      </c>
      <c r="C41" s="70" t="n">
        <v>2025</v>
      </c>
      <c r="D41" t="inlineStr">
        <is>
          <t>Jan</t>
        </is>
      </c>
      <c r="E41" t="inlineStr">
        <is>
          <t>South</t>
        </is>
      </c>
      <c r="F41" t="inlineStr">
        <is>
          <t>India</t>
        </is>
      </c>
      <c r="G41" t="inlineStr">
        <is>
          <t>Grocery</t>
        </is>
      </c>
      <c r="H41" t="inlineStr">
        <is>
          <t>Click &amp; collect</t>
        </is>
      </c>
      <c r="I41" t="inlineStr">
        <is>
          <t>Member</t>
        </is>
      </c>
      <c r="J41" t="inlineStr">
        <is>
          <t>Sophie Müller</t>
        </is>
      </c>
      <c r="K41" s="71" t="n">
        <v>3487</v>
      </c>
      <c r="L41" s="72" t="n">
        <v>172.5</v>
      </c>
      <c r="M41" s="72" t="n">
        <v>601507.5</v>
      </c>
      <c r="N41" s="72" t="n">
        <v>30075.38</v>
      </c>
      <c r="O41" s="72" t="n">
        <v>571432.12</v>
      </c>
      <c r="P41" s="72" t="n">
        <v>529588.16</v>
      </c>
      <c r="Q41" s="72" t="n">
        <v>41843.96</v>
      </c>
      <c r="R41" t="inlineStr">
        <is>
          <t>Telangana</t>
        </is>
      </c>
      <c r="S41" s="71" t="n">
        <v>5</v>
      </c>
      <c r="T41" t="inlineStr">
        <is>
          <t>Yes</t>
        </is>
      </c>
      <c r="U41" s="71" t="n">
        <v>911</v>
      </c>
      <c r="V41" s="71" t="n">
        <v>392</v>
      </c>
      <c r="W41">
        <f>IF(AND(OR(Dashboard!$C$6="All",E41=Dashboard!$C$6),OR(Dashboard!$F$6="All",G41=Dashboard!$F$6),OR(Dashboard!$I$6="All",H41=Dashboard!$I$6)),1,0)</f>
        <v/>
      </c>
    </row>
    <row r="42">
      <c r="A42" t="inlineStr">
        <is>
          <t>RR100033</t>
        </is>
      </c>
      <c r="B42" s="69" t="n">
        <v>45661</v>
      </c>
      <c r="C42" s="70" t="n">
        <v>2025</v>
      </c>
      <c r="D42" t="inlineStr">
        <is>
          <t>Jan</t>
        </is>
      </c>
      <c r="E42" t="inlineStr">
        <is>
          <t>North</t>
        </is>
      </c>
      <c r="F42" t="inlineStr">
        <is>
          <t>India</t>
        </is>
      </c>
      <c r="G42" t="inlineStr">
        <is>
          <t>JioMart</t>
        </is>
      </c>
      <c r="H42" t="inlineStr">
        <is>
          <t>Home delivery</t>
        </is>
      </c>
      <c r="I42" t="inlineStr">
        <is>
          <t>Walk-in guest</t>
        </is>
      </c>
      <c r="J42" t="inlineStr">
        <is>
          <t>Sophie Müller</t>
        </is>
      </c>
      <c r="K42" s="71" t="n">
        <v>3521</v>
      </c>
      <c r="L42" s="72" t="n">
        <v>440.72</v>
      </c>
      <c r="M42" s="72" t="n">
        <v>1551775.12</v>
      </c>
      <c r="N42" s="72" t="n">
        <v>31035.5</v>
      </c>
      <c r="O42" s="72" t="n">
        <v>1520739.62</v>
      </c>
      <c r="P42" s="72" t="n">
        <v>1187055.98</v>
      </c>
      <c r="Q42" s="72" t="n">
        <v>333683.64</v>
      </c>
      <c r="R42" t="inlineStr">
        <is>
          <t>Punjab</t>
        </is>
      </c>
      <c r="S42" s="71" t="n">
        <v>5</v>
      </c>
      <c r="T42" t="inlineStr">
        <is>
          <t>Yes</t>
        </is>
      </c>
      <c r="U42" s="71" t="n">
        <v>12692</v>
      </c>
      <c r="V42" s="71" t="n">
        <v>999</v>
      </c>
      <c r="W42">
        <f>IF(AND(OR(Dashboard!$C$6="All",E42=Dashboard!$C$6),OR(Dashboard!$F$6="All",G42=Dashboard!$F$6),OR(Dashboard!$I$6="All",H42=Dashboard!$I$6)),1,0)</f>
        <v/>
      </c>
    </row>
    <row r="43">
      <c r="A43" t="inlineStr">
        <is>
          <t>RR100034</t>
        </is>
      </c>
      <c r="B43" s="69" t="n">
        <v>45662</v>
      </c>
      <c r="C43" s="70" t="n">
        <v>2025</v>
      </c>
      <c r="D43" t="inlineStr">
        <is>
          <t>Jan</t>
        </is>
      </c>
      <c r="E43" t="inlineStr">
        <is>
          <t>North</t>
        </is>
      </c>
      <c r="F43" t="inlineStr">
        <is>
          <t>India</t>
        </is>
      </c>
      <c r="G43" t="inlineStr">
        <is>
          <t>JioMart</t>
        </is>
      </c>
      <c r="H43" t="inlineStr">
        <is>
          <t>Home delivery</t>
        </is>
      </c>
      <c r="I43" t="inlineStr">
        <is>
          <t>Walk-in guest</t>
        </is>
      </c>
      <c r="J43" t="inlineStr">
        <is>
          <t>Amir Khan</t>
        </is>
      </c>
      <c r="K43" s="71" t="n">
        <v>2625</v>
      </c>
      <c r="L43" s="72" t="n">
        <v>373.97</v>
      </c>
      <c r="M43" s="72" t="n">
        <v>981671.25</v>
      </c>
      <c r="N43" s="72" t="n">
        <v>49083.56</v>
      </c>
      <c r="O43" s="72" t="n">
        <v>932587.6899999999</v>
      </c>
      <c r="P43" s="72" t="n">
        <v>853535.4</v>
      </c>
      <c r="Q43" s="72" t="n">
        <v>79052.28999999999</v>
      </c>
      <c r="R43" t="inlineStr">
        <is>
          <t>Rajasthan</t>
        </is>
      </c>
      <c r="S43" s="71" t="n">
        <v>2</v>
      </c>
      <c r="T43" t="inlineStr">
        <is>
          <t>Yes</t>
        </is>
      </c>
      <c r="U43" s="71" t="n">
        <v>5207</v>
      </c>
      <c r="V43" s="71" t="n">
        <v>352</v>
      </c>
      <c r="W43">
        <f>IF(AND(OR(Dashboard!$C$6="All",E43=Dashboard!$C$6),OR(Dashboard!$F$6="All",G43=Dashboard!$F$6),OR(Dashboard!$I$6="All",H43=Dashboard!$I$6)),1,0)</f>
        <v/>
      </c>
    </row>
    <row r="44">
      <c r="A44" t="inlineStr">
        <is>
          <t>RR100035</t>
        </is>
      </c>
      <c r="B44" s="69" t="n">
        <v>45662</v>
      </c>
      <c r="C44" s="70" t="n">
        <v>2025</v>
      </c>
      <c r="D44" t="inlineStr">
        <is>
          <t>Jan</t>
        </is>
      </c>
      <c r="E44" t="inlineStr">
        <is>
          <t>West</t>
        </is>
      </c>
      <c r="F44" t="inlineStr">
        <is>
          <t>India</t>
        </is>
      </c>
      <c r="G44" t="inlineStr">
        <is>
          <t>JioMart</t>
        </is>
      </c>
      <c r="H44" t="inlineStr">
        <is>
          <t>Home delivery</t>
        </is>
      </c>
      <c r="I44" t="inlineStr">
        <is>
          <t>Walk-in guest</t>
        </is>
      </c>
      <c r="J44" t="inlineStr">
        <is>
          <t>Emma Clarke</t>
        </is>
      </c>
      <c r="K44" s="71" t="n">
        <v>3602</v>
      </c>
      <c r="L44" s="72" t="n">
        <v>438.9</v>
      </c>
      <c r="M44" s="72" t="n">
        <v>1580917.8</v>
      </c>
      <c r="N44" s="72" t="n">
        <v>31618.36</v>
      </c>
      <c r="O44" s="72" t="n">
        <v>1549299.44</v>
      </c>
      <c r="P44" s="72" t="n">
        <v>1239932.7</v>
      </c>
      <c r="Q44" s="72" t="n">
        <v>309366.74</v>
      </c>
      <c r="R44" t="inlineStr">
        <is>
          <t>Goa</t>
        </is>
      </c>
      <c r="S44" s="71" t="n">
        <v>3</v>
      </c>
      <c r="T44" t="inlineStr">
        <is>
          <t>Yes</t>
        </is>
      </c>
      <c r="U44" s="71" t="n">
        <v>7297</v>
      </c>
      <c r="V44" s="71" t="n">
        <v>424</v>
      </c>
      <c r="W44">
        <f>IF(AND(OR(Dashboard!$C$6="All",E44=Dashboard!$C$6),OR(Dashboard!$F$6="All",G44=Dashboard!$F$6),OR(Dashboard!$I$6="All",H44=Dashboard!$I$6)),1,0)</f>
        <v/>
      </c>
    </row>
    <row r="45">
      <c r="A45" t="inlineStr">
        <is>
          <t>RR100036</t>
        </is>
      </c>
      <c r="B45" s="69" t="n">
        <v>45662</v>
      </c>
      <c r="C45" s="70" t="n">
        <v>2025</v>
      </c>
      <c r="D45" t="inlineStr">
        <is>
          <t>Jan</t>
        </is>
      </c>
      <c r="E45" t="inlineStr">
        <is>
          <t>North</t>
        </is>
      </c>
      <c r="F45" t="inlineStr">
        <is>
          <t>India</t>
        </is>
      </c>
      <c r="G45" t="inlineStr">
        <is>
          <t>Fashion</t>
        </is>
      </c>
      <c r="H45" t="inlineStr">
        <is>
          <t>Store walk-in</t>
        </is>
      </c>
      <c r="I45" t="inlineStr">
        <is>
          <t>Member</t>
        </is>
      </c>
      <c r="J45" t="inlineStr">
        <is>
          <t>Kofi Mensah</t>
        </is>
      </c>
      <c r="K45" s="71" t="n">
        <v>728</v>
      </c>
      <c r="L45" s="72" t="n">
        <v>711.29</v>
      </c>
      <c r="M45" s="72" t="n">
        <v>517819.12</v>
      </c>
      <c r="N45" s="72" t="n">
        <v>77672.87</v>
      </c>
      <c r="O45" s="72" t="n">
        <v>440146.25</v>
      </c>
      <c r="P45" s="72" t="n">
        <v>309117.81</v>
      </c>
      <c r="Q45" s="72" t="n">
        <v>131028.44</v>
      </c>
      <c r="R45" t="inlineStr">
        <is>
          <t>Rajasthan</t>
        </is>
      </c>
      <c r="S45" s="71" t="n">
        <v>2</v>
      </c>
      <c r="T45" t="inlineStr">
        <is>
          <t>Yes</t>
        </is>
      </c>
      <c r="U45" s="71" t="n">
        <v>533</v>
      </c>
      <c r="V45" s="71" t="n">
        <v>148</v>
      </c>
      <c r="W45">
        <f>IF(AND(OR(Dashboard!$C$6="All",E45=Dashboard!$C$6),OR(Dashboard!$F$6="All",G45=Dashboard!$F$6),OR(Dashboard!$I$6="All",H45=Dashboard!$I$6)),1,0)</f>
        <v/>
      </c>
    </row>
    <row r="46">
      <c r="A46" t="inlineStr">
        <is>
          <t>RR100037</t>
        </is>
      </c>
      <c r="B46" s="69" t="n">
        <v>45662</v>
      </c>
      <c r="C46" s="70" t="n">
        <v>2025</v>
      </c>
      <c r="D46" t="inlineStr">
        <is>
          <t>Jan</t>
        </is>
      </c>
      <c r="E46" t="inlineStr">
        <is>
          <t>South</t>
        </is>
      </c>
      <c r="F46" t="inlineStr">
        <is>
          <t>India</t>
        </is>
      </c>
      <c r="G46" t="inlineStr">
        <is>
          <t>JioMart</t>
        </is>
      </c>
      <c r="H46" t="inlineStr">
        <is>
          <t>Home delivery</t>
        </is>
      </c>
      <c r="I46" t="inlineStr">
        <is>
          <t>Member</t>
        </is>
      </c>
      <c r="J46" t="inlineStr">
        <is>
          <t>Olivia Brown</t>
        </is>
      </c>
      <c r="K46" s="71" t="n">
        <v>3903</v>
      </c>
      <c r="L46" s="72" t="n">
        <v>421.88</v>
      </c>
      <c r="M46" s="72" t="n">
        <v>1646597.64</v>
      </c>
      <c r="N46" s="72" t="n">
        <v>32931.95</v>
      </c>
      <c r="O46" s="72" t="n">
        <v>1613665.69</v>
      </c>
      <c r="P46" s="72" t="n">
        <v>1300819.82</v>
      </c>
      <c r="Q46" s="72" t="n">
        <v>312845.87</v>
      </c>
      <c r="R46" t="inlineStr">
        <is>
          <t>Telangana</t>
        </is>
      </c>
      <c r="S46" s="71" t="n">
        <v>0</v>
      </c>
      <c r="T46" t="inlineStr">
        <is>
          <t>No</t>
        </is>
      </c>
      <c r="U46" s="71" t="n">
        <v>10550</v>
      </c>
      <c r="V46" s="71" t="n">
        <v>443</v>
      </c>
      <c r="W46">
        <f>IF(AND(OR(Dashboard!$C$6="All",E46=Dashboard!$C$6),OR(Dashboard!$F$6="All",G46=Dashboard!$F$6),OR(Dashboard!$I$6="All",H46=Dashboard!$I$6)),1,0)</f>
        <v/>
      </c>
    </row>
    <row r="47">
      <c r="A47" t="inlineStr">
        <is>
          <t>RR100038</t>
        </is>
      </c>
      <c r="B47" s="69" t="n">
        <v>45662</v>
      </c>
      <c r="C47" s="70" t="n">
        <v>2025</v>
      </c>
      <c r="D47" t="inlineStr">
        <is>
          <t>Jan</t>
        </is>
      </c>
      <c r="E47" t="inlineStr">
        <is>
          <t>North</t>
        </is>
      </c>
      <c r="F47" t="inlineStr">
        <is>
          <t>India</t>
        </is>
      </c>
      <c r="G47" t="inlineStr">
        <is>
          <t>Fashion</t>
        </is>
      </c>
      <c r="H47" t="inlineStr">
        <is>
          <t>Home delivery</t>
        </is>
      </c>
      <c r="I47" t="inlineStr">
        <is>
          <t>Walk-in guest</t>
        </is>
      </c>
      <c r="J47" t="inlineStr">
        <is>
          <t>Carlos Silva</t>
        </is>
      </c>
      <c r="K47" s="71" t="n">
        <v>1340</v>
      </c>
      <c r="L47" s="72" t="n">
        <v>759.64</v>
      </c>
      <c r="M47" s="72" t="n">
        <v>1017917.6</v>
      </c>
      <c r="N47" s="72" t="n">
        <v>101791.76</v>
      </c>
      <c r="O47" s="72" t="n">
        <v>916125.84</v>
      </c>
      <c r="P47" s="72" t="n">
        <v>571135.8100000001</v>
      </c>
      <c r="Q47" s="72" t="n">
        <v>344990.03</v>
      </c>
      <c r="R47" t="inlineStr">
        <is>
          <t>Rajasthan</t>
        </is>
      </c>
      <c r="S47" s="71" t="n">
        <v>3</v>
      </c>
      <c r="T47" t="inlineStr">
        <is>
          <t>Yes</t>
        </is>
      </c>
      <c r="U47" s="71" t="n">
        <v>919</v>
      </c>
      <c r="V47" s="71" t="n">
        <v>271</v>
      </c>
      <c r="W47">
        <f>IF(AND(OR(Dashboard!$C$6="All",E47=Dashboard!$C$6),OR(Dashboard!$F$6="All",G47=Dashboard!$F$6),OR(Dashboard!$I$6="All",H47=Dashboard!$I$6)),1,0)</f>
        <v/>
      </c>
    </row>
    <row r="48">
      <c r="A48" t="inlineStr">
        <is>
          <t>RR100039</t>
        </is>
      </c>
      <c r="B48" s="69" t="n">
        <v>45662</v>
      </c>
      <c r="C48" s="70" t="n">
        <v>2025</v>
      </c>
      <c r="D48" t="inlineStr">
        <is>
          <t>Jan</t>
        </is>
      </c>
      <c r="E48" t="inlineStr">
        <is>
          <t>South</t>
        </is>
      </c>
      <c r="F48" t="inlineStr">
        <is>
          <t>India</t>
        </is>
      </c>
      <c r="G48" t="inlineStr">
        <is>
          <t>JioMart</t>
        </is>
      </c>
      <c r="H48" t="inlineStr">
        <is>
          <t>Home delivery</t>
        </is>
      </c>
      <c r="I48" t="inlineStr">
        <is>
          <t>Walk-in guest</t>
        </is>
      </c>
      <c r="J48" t="inlineStr">
        <is>
          <t>Liam O'Brien</t>
        </is>
      </c>
      <c r="K48" s="71" t="n">
        <v>1387</v>
      </c>
      <c r="L48" s="72" t="n">
        <v>404.77</v>
      </c>
      <c r="M48" s="72" t="n">
        <v>561415.99</v>
      </c>
      <c r="N48" s="72" t="n">
        <v>84212.39999999999</v>
      </c>
      <c r="O48" s="72" t="n">
        <v>477203.59</v>
      </c>
      <c r="P48" s="72" t="n">
        <v>483811.48</v>
      </c>
      <c r="Q48" s="72" t="n">
        <v>-6607.89</v>
      </c>
      <c r="R48" t="inlineStr">
        <is>
          <t>Kerala</t>
        </is>
      </c>
      <c r="S48" s="71" t="n">
        <v>8</v>
      </c>
      <c r="T48" t="inlineStr">
        <is>
          <t>Yes</t>
        </is>
      </c>
      <c r="U48" s="71" t="n">
        <v>5321</v>
      </c>
      <c r="V48" s="71" t="n">
        <v>280</v>
      </c>
      <c r="W48">
        <f>IF(AND(OR(Dashboard!$C$6="All",E48=Dashboard!$C$6),OR(Dashboard!$F$6="All",G48=Dashboard!$F$6),OR(Dashboard!$I$6="All",H48=Dashboard!$I$6)),1,0)</f>
        <v/>
      </c>
    </row>
    <row r="49">
      <c r="A49" t="inlineStr">
        <is>
          <t>RR100040</t>
        </is>
      </c>
      <c r="B49" s="69" t="n">
        <v>45662</v>
      </c>
      <c r="C49" s="70" t="n">
        <v>2025</v>
      </c>
      <c r="D49" t="inlineStr">
        <is>
          <t>Jan</t>
        </is>
      </c>
      <c r="E49" t="inlineStr">
        <is>
          <t>West</t>
        </is>
      </c>
      <c r="F49" t="inlineStr">
        <is>
          <t>India</t>
        </is>
      </c>
      <c r="G49" t="inlineStr">
        <is>
          <t>Grocery</t>
        </is>
      </c>
      <c r="H49" t="inlineStr">
        <is>
          <t>Store walk-in</t>
        </is>
      </c>
      <c r="I49" t="inlineStr">
        <is>
          <t>Member</t>
        </is>
      </c>
      <c r="J49" t="inlineStr">
        <is>
          <t>Hiroshi Tanaka</t>
        </is>
      </c>
      <c r="K49" s="71" t="n">
        <v>2065</v>
      </c>
      <c r="L49" s="72" t="n">
        <v>187.95</v>
      </c>
      <c r="M49" s="72" t="n">
        <v>388116.75</v>
      </c>
      <c r="N49" s="72" t="n">
        <v>31049.34</v>
      </c>
      <c r="O49" s="72" t="n">
        <v>357067.41</v>
      </c>
      <c r="P49" s="72" t="n">
        <v>307997.09</v>
      </c>
      <c r="Q49" s="72" t="n">
        <v>49070.32</v>
      </c>
      <c r="R49" t="inlineStr">
        <is>
          <t>Maharashtra</t>
        </is>
      </c>
      <c r="S49" s="71" t="n">
        <v>2</v>
      </c>
      <c r="T49" t="inlineStr">
        <is>
          <t>Yes</t>
        </is>
      </c>
      <c r="U49" s="71" t="n">
        <v>1677</v>
      </c>
      <c r="V49" s="71" t="n">
        <v>585</v>
      </c>
      <c r="W49">
        <f>IF(AND(OR(Dashboard!$C$6="All",E49=Dashboard!$C$6),OR(Dashboard!$F$6="All",G49=Dashboard!$F$6),OR(Dashboard!$I$6="All",H49=Dashboard!$I$6)),1,0)</f>
        <v/>
      </c>
    </row>
    <row r="50">
      <c r="A50" t="inlineStr">
        <is>
          <t>RR100041</t>
        </is>
      </c>
      <c r="B50" s="69" t="n">
        <v>45662</v>
      </c>
      <c r="C50" s="70" t="n">
        <v>2025</v>
      </c>
      <c r="D50" t="inlineStr">
        <is>
          <t>Jan</t>
        </is>
      </c>
      <c r="E50" t="inlineStr">
        <is>
          <t>South</t>
        </is>
      </c>
      <c r="F50" t="inlineStr">
        <is>
          <t>India</t>
        </is>
      </c>
      <c r="G50" t="inlineStr">
        <is>
          <t>Electronics</t>
        </is>
      </c>
      <c r="H50" t="inlineStr">
        <is>
          <t>Store walk-in</t>
        </is>
      </c>
      <c r="I50" t="inlineStr">
        <is>
          <t>Member</t>
        </is>
      </c>
      <c r="J50" t="inlineStr">
        <is>
          <t>Arjun Mehta</t>
        </is>
      </c>
      <c r="K50" s="71" t="n">
        <v>184</v>
      </c>
      <c r="L50" s="72" t="n">
        <v>9982.99</v>
      </c>
      <c r="M50" s="72" t="n">
        <v>1836870.16</v>
      </c>
      <c r="N50" s="72" t="n">
        <v>275530.52</v>
      </c>
      <c r="O50" s="72" t="n">
        <v>1561339.64</v>
      </c>
      <c r="P50" s="72" t="n">
        <v>1481230.69</v>
      </c>
      <c r="Q50" s="72" t="n">
        <v>80108.95</v>
      </c>
      <c r="R50" t="inlineStr">
        <is>
          <t>Kerala</t>
        </is>
      </c>
      <c r="S50" s="71" t="n">
        <v>8</v>
      </c>
      <c r="T50" t="inlineStr">
        <is>
          <t>Yes</t>
        </is>
      </c>
      <c r="U50" s="71" t="n">
        <v>419</v>
      </c>
      <c r="V50" s="71" t="n">
        <v>160</v>
      </c>
      <c r="W50">
        <f>IF(AND(OR(Dashboard!$C$6="All",E50=Dashboard!$C$6),OR(Dashboard!$F$6="All",G50=Dashboard!$F$6),OR(Dashboard!$I$6="All",H50=Dashboard!$I$6)),1,0)</f>
        <v/>
      </c>
    </row>
    <row r="51">
      <c r="A51" t="inlineStr">
        <is>
          <t>RR100042</t>
        </is>
      </c>
      <c r="B51" s="69" t="n">
        <v>45662</v>
      </c>
      <c r="C51" s="70" t="n">
        <v>2025</v>
      </c>
      <c r="D51" t="inlineStr">
        <is>
          <t>Jan</t>
        </is>
      </c>
      <c r="E51" t="inlineStr">
        <is>
          <t>South</t>
        </is>
      </c>
      <c r="F51" t="inlineStr">
        <is>
          <t>India</t>
        </is>
      </c>
      <c r="G51" t="inlineStr">
        <is>
          <t>Fashion</t>
        </is>
      </c>
      <c r="H51" t="inlineStr">
        <is>
          <t>Store walk-in</t>
        </is>
      </c>
      <c r="I51" t="inlineStr">
        <is>
          <t>Member</t>
        </is>
      </c>
      <c r="J51" t="inlineStr">
        <is>
          <t>Priya Nair</t>
        </is>
      </c>
      <c r="K51" s="71" t="n">
        <v>999</v>
      </c>
      <c r="L51" s="72" t="n">
        <v>722.26</v>
      </c>
      <c r="M51" s="72" t="n">
        <v>721537.74</v>
      </c>
      <c r="N51" s="72" t="n">
        <v>72153.77</v>
      </c>
      <c r="O51" s="72" t="n">
        <v>649383.97</v>
      </c>
      <c r="P51" s="72" t="n">
        <v>401201.62</v>
      </c>
      <c r="Q51" s="72" t="n">
        <v>248182.35</v>
      </c>
      <c r="R51" t="inlineStr">
        <is>
          <t>Telangana</t>
        </is>
      </c>
      <c r="S51" s="71" t="n">
        <v>1</v>
      </c>
      <c r="T51" t="inlineStr">
        <is>
          <t>Yes</t>
        </is>
      </c>
      <c r="U51" s="71" t="n">
        <v>607</v>
      </c>
      <c r="V51" s="71" t="n">
        <v>204</v>
      </c>
      <c r="W51">
        <f>IF(AND(OR(Dashboard!$C$6="All",E51=Dashboard!$C$6),OR(Dashboard!$F$6="All",G51=Dashboard!$F$6),OR(Dashboard!$I$6="All",H51=Dashboard!$I$6)),1,0)</f>
        <v/>
      </c>
    </row>
    <row r="52">
      <c r="A52" t="inlineStr">
        <is>
          <t>RR100043</t>
        </is>
      </c>
      <c r="B52" s="69" t="n">
        <v>45662</v>
      </c>
      <c r="C52" s="70" t="n">
        <v>2025</v>
      </c>
      <c r="D52" t="inlineStr">
        <is>
          <t>Jan</t>
        </is>
      </c>
      <c r="E52" t="inlineStr">
        <is>
          <t>West</t>
        </is>
      </c>
      <c r="F52" t="inlineStr">
        <is>
          <t>India</t>
        </is>
      </c>
      <c r="G52" t="inlineStr">
        <is>
          <t>Grocery</t>
        </is>
      </c>
      <c r="H52" t="inlineStr">
        <is>
          <t>Store walk-in</t>
        </is>
      </c>
      <c r="I52" t="inlineStr">
        <is>
          <t>Walk-in guest</t>
        </is>
      </c>
      <c r="J52" t="inlineStr">
        <is>
          <t>Wei Chen</t>
        </is>
      </c>
      <c r="K52" s="71" t="n">
        <v>2200</v>
      </c>
      <c r="L52" s="72" t="n">
        <v>201.24</v>
      </c>
      <c r="M52" s="72" t="n">
        <v>442728</v>
      </c>
      <c r="N52" s="72" t="n">
        <v>8854.559999999999</v>
      </c>
      <c r="O52" s="72" t="n">
        <v>433873.44</v>
      </c>
      <c r="P52" s="72" t="n">
        <v>328056.37</v>
      </c>
      <c r="Q52" s="72" t="n">
        <v>105817.07</v>
      </c>
      <c r="R52" t="inlineStr">
        <is>
          <t>Goa</t>
        </is>
      </c>
      <c r="S52" s="71" t="n">
        <v>5</v>
      </c>
      <c r="T52" t="inlineStr">
        <is>
          <t>Yes</t>
        </is>
      </c>
      <c r="U52" s="71" t="n">
        <v>1131</v>
      </c>
      <c r="V52" s="71" t="n">
        <v>498</v>
      </c>
      <c r="W52">
        <f>IF(AND(OR(Dashboard!$C$6="All",E52=Dashboard!$C$6),OR(Dashboard!$F$6="All",G52=Dashboard!$F$6),OR(Dashboard!$I$6="All",H52=Dashboard!$I$6)),1,0)</f>
        <v/>
      </c>
    </row>
    <row r="53">
      <c r="A53" t="inlineStr">
        <is>
          <t>RR100044</t>
        </is>
      </c>
      <c r="B53" s="69" t="n">
        <v>45663</v>
      </c>
      <c r="C53" s="70" t="n">
        <v>2025</v>
      </c>
      <c r="D53" t="inlineStr">
        <is>
          <t>Jan</t>
        </is>
      </c>
      <c r="E53" t="inlineStr">
        <is>
          <t>East</t>
        </is>
      </c>
      <c r="F53" t="inlineStr">
        <is>
          <t>India</t>
        </is>
      </c>
      <c r="G53" t="inlineStr">
        <is>
          <t>Grocery</t>
        </is>
      </c>
      <c r="H53" t="inlineStr">
        <is>
          <t>Store walk-in</t>
        </is>
      </c>
      <c r="I53" t="inlineStr">
        <is>
          <t>Walk-in guest</t>
        </is>
      </c>
      <c r="J53" t="inlineStr">
        <is>
          <t>Noah Smith</t>
        </is>
      </c>
      <c r="K53" s="71" t="n">
        <v>3842</v>
      </c>
      <c r="L53" s="72" t="n">
        <v>181.26</v>
      </c>
      <c r="M53" s="72" t="n">
        <v>696400.92</v>
      </c>
      <c r="N53" s="72" t="n">
        <v>55712.07</v>
      </c>
      <c r="O53" s="72" t="n">
        <v>640688.85</v>
      </c>
      <c r="P53" s="72" t="n">
        <v>570910.51</v>
      </c>
      <c r="Q53" s="72" t="n">
        <v>69778.34</v>
      </c>
      <c r="R53" t="inlineStr">
        <is>
          <t>West Bengal</t>
        </is>
      </c>
      <c r="S53" s="71" t="n">
        <v>8</v>
      </c>
      <c r="T53" t="inlineStr">
        <is>
          <t>Yes</t>
        </is>
      </c>
      <c r="U53" s="71" t="n">
        <v>2110</v>
      </c>
      <c r="V53" s="71" t="n">
        <v>615</v>
      </c>
      <c r="W53">
        <f>IF(AND(OR(Dashboard!$C$6="All",E53=Dashboard!$C$6),OR(Dashboard!$F$6="All",G53=Dashboard!$F$6),OR(Dashboard!$I$6="All",H53=Dashboard!$I$6)),1,0)</f>
        <v/>
      </c>
    </row>
    <row r="54">
      <c r="A54" t="inlineStr">
        <is>
          <t>RR100045</t>
        </is>
      </c>
      <c r="B54" s="69" t="n">
        <v>45663</v>
      </c>
      <c r="C54" s="70" t="n">
        <v>2025</v>
      </c>
      <c r="D54" t="inlineStr">
        <is>
          <t>Jan</t>
        </is>
      </c>
      <c r="E54" t="inlineStr">
        <is>
          <t>West</t>
        </is>
      </c>
      <c r="F54" t="inlineStr">
        <is>
          <t>India</t>
        </is>
      </c>
      <c r="G54" t="inlineStr">
        <is>
          <t>Grocery</t>
        </is>
      </c>
      <c r="H54" t="inlineStr">
        <is>
          <t>Store walk-in</t>
        </is>
      </c>
      <c r="I54" t="inlineStr">
        <is>
          <t>Member</t>
        </is>
      </c>
      <c r="J54" t="inlineStr">
        <is>
          <t>Fatima Al-Saud</t>
        </is>
      </c>
      <c r="K54" s="71" t="n">
        <v>411</v>
      </c>
      <c r="L54" s="72" t="n">
        <v>193.12</v>
      </c>
      <c r="M54" s="72" t="n">
        <v>79372.32000000001</v>
      </c>
      <c r="N54" s="72" t="n">
        <v>6349.79</v>
      </c>
      <c r="O54" s="72" t="n">
        <v>73022.53</v>
      </c>
      <c r="P54" s="72" t="n">
        <v>58944.91</v>
      </c>
      <c r="Q54" s="72" t="n">
        <v>14077.62</v>
      </c>
      <c r="R54" t="inlineStr">
        <is>
          <t>Maharashtra</t>
        </is>
      </c>
      <c r="S54" s="71" t="n">
        <v>2</v>
      </c>
      <c r="T54" t="inlineStr">
        <is>
          <t>Yes</t>
        </is>
      </c>
      <c r="U54" s="71" t="n">
        <v>291</v>
      </c>
      <c r="V54" s="71" t="n">
        <v>111</v>
      </c>
      <c r="W54">
        <f>IF(AND(OR(Dashboard!$C$6="All",E54=Dashboard!$C$6),OR(Dashboard!$F$6="All",G54=Dashboard!$F$6),OR(Dashboard!$I$6="All",H54=Dashboard!$I$6)),1,0)</f>
        <v/>
      </c>
    </row>
    <row r="55">
      <c r="A55" t="inlineStr">
        <is>
          <t>RR100046</t>
        </is>
      </c>
      <c r="B55" s="69" t="n">
        <v>45663</v>
      </c>
      <c r="C55" s="70" t="n">
        <v>2025</v>
      </c>
      <c r="D55" t="inlineStr">
        <is>
          <t>Jan</t>
        </is>
      </c>
      <c r="E55" t="inlineStr">
        <is>
          <t>South</t>
        </is>
      </c>
      <c r="F55" t="inlineStr">
        <is>
          <t>India</t>
        </is>
      </c>
      <c r="G55" t="inlineStr">
        <is>
          <t>Electronics</t>
        </is>
      </c>
      <c r="H55" t="inlineStr">
        <is>
          <t>Store walk-in</t>
        </is>
      </c>
      <c r="I55" t="inlineStr">
        <is>
          <t>Member</t>
        </is>
      </c>
      <c r="J55" t="inlineStr">
        <is>
          <t>Priya Nair</t>
        </is>
      </c>
      <c r="K55" s="71" t="n">
        <v>113</v>
      </c>
      <c r="L55" s="72" t="n">
        <v>8709.58</v>
      </c>
      <c r="M55" s="72" t="n">
        <v>984182.54</v>
      </c>
      <c r="N55" s="72" t="n">
        <v>78734.60000000001</v>
      </c>
      <c r="O55" s="72" t="n">
        <v>905447.9399999999</v>
      </c>
      <c r="P55" s="72" t="n">
        <v>955070.24</v>
      </c>
      <c r="Q55" s="72" t="n">
        <v>-49622.3</v>
      </c>
      <c r="R55" t="inlineStr">
        <is>
          <t>Telangana</t>
        </is>
      </c>
      <c r="S55" s="71" t="n">
        <v>2</v>
      </c>
      <c r="T55" t="inlineStr">
        <is>
          <t>Yes</t>
        </is>
      </c>
      <c r="U55" s="71" t="n">
        <v>334</v>
      </c>
      <c r="V55" s="71" t="n">
        <v>107</v>
      </c>
      <c r="W55">
        <f>IF(AND(OR(Dashboard!$C$6="All",E55=Dashboard!$C$6),OR(Dashboard!$F$6="All",G55=Dashboard!$F$6),OR(Dashboard!$I$6="All",H55=Dashboard!$I$6)),1,0)</f>
        <v/>
      </c>
    </row>
    <row r="56">
      <c r="A56" t="inlineStr">
        <is>
          <t>RR100047</t>
        </is>
      </c>
      <c r="B56" s="69" t="n">
        <v>45663</v>
      </c>
      <c r="C56" s="70" t="n">
        <v>2025</v>
      </c>
      <c r="D56" t="inlineStr">
        <is>
          <t>Jan</t>
        </is>
      </c>
      <c r="E56" t="inlineStr">
        <is>
          <t>North</t>
        </is>
      </c>
      <c r="F56" t="inlineStr">
        <is>
          <t>India</t>
        </is>
      </c>
      <c r="G56" t="inlineStr">
        <is>
          <t>Electronics</t>
        </is>
      </c>
      <c r="H56" t="inlineStr">
        <is>
          <t>Click &amp; collect</t>
        </is>
      </c>
      <c r="I56" t="inlineStr">
        <is>
          <t>Member</t>
        </is>
      </c>
      <c r="J56" t="inlineStr">
        <is>
          <t>Ravindra Patil</t>
        </is>
      </c>
      <c r="K56" s="71" t="n">
        <v>101</v>
      </c>
      <c r="L56" s="72" t="n">
        <v>8800.559999999999</v>
      </c>
      <c r="M56" s="72" t="n">
        <v>888856.5600000001</v>
      </c>
      <c r="N56" s="72" t="n">
        <v>44442.83</v>
      </c>
      <c r="O56" s="72" t="n">
        <v>844413.73</v>
      </c>
      <c r="P56" s="72" t="n">
        <v>808930.29</v>
      </c>
      <c r="Q56" s="72" t="n">
        <v>35483.44</v>
      </c>
      <c r="R56" t="inlineStr">
        <is>
          <t>Punjab</t>
        </is>
      </c>
      <c r="S56" s="71" t="n">
        <v>0</v>
      </c>
      <c r="T56" t="inlineStr">
        <is>
          <t>No</t>
        </is>
      </c>
      <c r="U56" s="71" t="n">
        <v>225</v>
      </c>
      <c r="V56" s="71" t="n">
        <v>75</v>
      </c>
      <c r="W56">
        <f>IF(AND(OR(Dashboard!$C$6="All",E56=Dashboard!$C$6),OR(Dashboard!$F$6="All",G56=Dashboard!$F$6),OR(Dashboard!$I$6="All",H56=Dashboard!$I$6)),1,0)</f>
        <v/>
      </c>
    </row>
    <row r="57">
      <c r="A57" t="inlineStr">
        <is>
          <t>RR100048</t>
        </is>
      </c>
      <c r="B57" s="69" t="n">
        <v>45663</v>
      </c>
      <c r="C57" s="70" t="n">
        <v>2025</v>
      </c>
      <c r="D57" t="inlineStr">
        <is>
          <t>Jan</t>
        </is>
      </c>
      <c r="E57" t="inlineStr">
        <is>
          <t>South</t>
        </is>
      </c>
      <c r="F57" t="inlineStr">
        <is>
          <t>India</t>
        </is>
      </c>
      <c r="G57" t="inlineStr">
        <is>
          <t>Fashion</t>
        </is>
      </c>
      <c r="H57" t="inlineStr">
        <is>
          <t>Store walk-in</t>
        </is>
      </c>
      <c r="I57" t="inlineStr">
        <is>
          <t>Walk-in guest</t>
        </is>
      </c>
      <c r="J57" t="inlineStr">
        <is>
          <t>Olivia Brown</t>
        </is>
      </c>
      <c r="K57" s="71" t="n">
        <v>210</v>
      </c>
      <c r="L57" s="72" t="n">
        <v>787.61</v>
      </c>
      <c r="M57" s="72" t="n">
        <v>165398.1</v>
      </c>
      <c r="N57" s="72" t="n">
        <v>24809.72</v>
      </c>
      <c r="O57" s="72" t="n">
        <v>140588.38</v>
      </c>
      <c r="P57" s="72" t="n">
        <v>87947.8</v>
      </c>
      <c r="Q57" s="72" t="n">
        <v>52640.58</v>
      </c>
      <c r="R57" t="inlineStr">
        <is>
          <t>Karnataka</t>
        </is>
      </c>
      <c r="S57" s="71" t="n">
        <v>1</v>
      </c>
      <c r="T57" t="inlineStr">
        <is>
          <t>Yes</t>
        </is>
      </c>
      <c r="U57" s="71" t="n">
        <v>204</v>
      </c>
      <c r="V57" s="71" t="n">
        <v>64</v>
      </c>
      <c r="W57">
        <f>IF(AND(OR(Dashboard!$C$6="All",E57=Dashboard!$C$6),OR(Dashboard!$F$6="All",G57=Dashboard!$F$6),OR(Dashboard!$I$6="All",H57=Dashboard!$I$6)),1,0)</f>
        <v/>
      </c>
    </row>
    <row r="58">
      <c r="A58" t="inlineStr">
        <is>
          <t>RR100049</t>
        </is>
      </c>
      <c r="B58" s="69" t="n">
        <v>45663</v>
      </c>
      <c r="C58" s="70" t="n">
        <v>2025</v>
      </c>
      <c r="D58" t="inlineStr">
        <is>
          <t>Jan</t>
        </is>
      </c>
      <c r="E58" t="inlineStr">
        <is>
          <t>West</t>
        </is>
      </c>
      <c r="F58" t="inlineStr">
        <is>
          <t>India</t>
        </is>
      </c>
      <c r="G58" t="inlineStr">
        <is>
          <t>Grocery</t>
        </is>
      </c>
      <c r="H58" t="inlineStr">
        <is>
          <t>Store walk-in</t>
        </is>
      </c>
      <c r="I58" t="inlineStr">
        <is>
          <t>Walk-in guest</t>
        </is>
      </c>
      <c r="J58" t="inlineStr">
        <is>
          <t>Wei Chen</t>
        </is>
      </c>
      <c r="K58" s="71" t="n">
        <v>438</v>
      </c>
      <c r="L58" s="72" t="n">
        <v>190.94</v>
      </c>
      <c r="M58" s="72" t="n">
        <v>83631.72</v>
      </c>
      <c r="N58" s="72" t="n">
        <v>6690.54</v>
      </c>
      <c r="O58" s="72" t="n">
        <v>76941.17999999999</v>
      </c>
      <c r="P58" s="72" t="n">
        <v>64040.36</v>
      </c>
      <c r="Q58" s="72" t="n">
        <v>12900.82</v>
      </c>
      <c r="R58" t="inlineStr">
        <is>
          <t>Goa</t>
        </is>
      </c>
      <c r="S58" s="71" t="n">
        <v>2</v>
      </c>
      <c r="T58" t="inlineStr">
        <is>
          <t>Yes</t>
        </is>
      </c>
      <c r="U58" s="71" t="n">
        <v>143</v>
      </c>
      <c r="V58" s="71" t="n">
        <v>59</v>
      </c>
      <c r="W58">
        <f>IF(AND(OR(Dashboard!$C$6="All",E58=Dashboard!$C$6),OR(Dashboard!$F$6="All",G58=Dashboard!$F$6),OR(Dashboard!$I$6="All",H58=Dashboard!$I$6)),1,0)</f>
        <v/>
      </c>
    </row>
    <row r="59">
      <c r="A59" t="inlineStr">
        <is>
          <t>RR100050</t>
        </is>
      </c>
      <c r="B59" s="69" t="n">
        <v>45663</v>
      </c>
      <c r="C59" s="70" t="n">
        <v>2025</v>
      </c>
      <c r="D59" t="inlineStr">
        <is>
          <t>Jan</t>
        </is>
      </c>
      <c r="E59" t="inlineStr">
        <is>
          <t>South</t>
        </is>
      </c>
      <c r="F59" t="inlineStr">
        <is>
          <t>India</t>
        </is>
      </c>
      <c r="G59" t="inlineStr">
        <is>
          <t>JioMart</t>
        </is>
      </c>
      <c r="H59" t="inlineStr">
        <is>
          <t>Home delivery</t>
        </is>
      </c>
      <c r="I59" t="inlineStr">
        <is>
          <t>Member</t>
        </is>
      </c>
      <c r="J59" t="inlineStr">
        <is>
          <t>Omar Haddad</t>
        </is>
      </c>
      <c r="K59" s="71" t="n">
        <v>2167</v>
      </c>
      <c r="L59" s="72" t="n">
        <v>469.46</v>
      </c>
      <c r="M59" s="72" t="n">
        <v>1017319.82</v>
      </c>
      <c r="N59" s="72" t="n">
        <v>20346.4</v>
      </c>
      <c r="O59" s="72" t="n">
        <v>996973.42</v>
      </c>
      <c r="P59" s="72" t="n">
        <v>712311.25</v>
      </c>
      <c r="Q59" s="72" t="n">
        <v>284662.17</v>
      </c>
      <c r="R59" t="inlineStr">
        <is>
          <t>Kerala</t>
        </is>
      </c>
      <c r="S59" s="71" t="n">
        <v>8</v>
      </c>
      <c r="T59" t="inlineStr">
        <is>
          <t>Yes</t>
        </is>
      </c>
      <c r="U59" s="71" t="n">
        <v>5087</v>
      </c>
      <c r="V59" s="71" t="n">
        <v>273</v>
      </c>
      <c r="W59">
        <f>IF(AND(OR(Dashboard!$C$6="All",E59=Dashboard!$C$6),OR(Dashboard!$F$6="All",G59=Dashboard!$F$6),OR(Dashboard!$I$6="All",H59=Dashboard!$I$6)),1,0)</f>
        <v/>
      </c>
    </row>
    <row r="60">
      <c r="A60" t="inlineStr">
        <is>
          <t>RR100051</t>
        </is>
      </c>
      <c r="B60" s="69" t="n">
        <v>45663</v>
      </c>
      <c r="C60" s="70" t="n">
        <v>2025</v>
      </c>
      <c r="D60" t="inlineStr">
        <is>
          <t>Jan</t>
        </is>
      </c>
      <c r="E60" t="inlineStr">
        <is>
          <t>West</t>
        </is>
      </c>
      <c r="F60" t="inlineStr">
        <is>
          <t>India</t>
        </is>
      </c>
      <c r="G60" t="inlineStr">
        <is>
          <t>JioMart</t>
        </is>
      </c>
      <c r="H60" t="inlineStr">
        <is>
          <t>Home delivery</t>
        </is>
      </c>
      <c r="I60" t="inlineStr">
        <is>
          <t>Member</t>
        </is>
      </c>
      <c r="J60" t="inlineStr">
        <is>
          <t>Priya Nair</t>
        </is>
      </c>
      <c r="K60" s="71" t="n">
        <v>4088</v>
      </c>
      <c r="L60" s="72" t="n">
        <v>370.87</v>
      </c>
      <c r="M60" s="72" t="n">
        <v>1516116.56</v>
      </c>
      <c r="N60" s="72" t="n">
        <v>227417.48</v>
      </c>
      <c r="O60" s="72" t="n">
        <v>1288699.08</v>
      </c>
      <c r="P60" s="72" t="n">
        <v>1322343.62</v>
      </c>
      <c r="Q60" s="72" t="n">
        <v>-33644.54</v>
      </c>
      <c r="R60" t="inlineStr">
        <is>
          <t>Maharashtra</t>
        </is>
      </c>
      <c r="S60" s="71" t="n">
        <v>8</v>
      </c>
      <c r="T60" t="inlineStr">
        <is>
          <t>Yes</t>
        </is>
      </c>
      <c r="U60" s="71" t="n">
        <v>8925</v>
      </c>
      <c r="V60" s="71" t="n">
        <v>465</v>
      </c>
      <c r="W60">
        <f>IF(AND(OR(Dashboard!$C$6="All",E60=Dashboard!$C$6),OR(Dashboard!$F$6="All",G60=Dashboard!$F$6),OR(Dashboard!$I$6="All",H60=Dashboard!$I$6)),1,0)</f>
        <v/>
      </c>
    </row>
    <row r="61">
      <c r="A61" t="inlineStr">
        <is>
          <t>RR100052</t>
        </is>
      </c>
      <c r="B61" s="69" t="n">
        <v>45663</v>
      </c>
      <c r="C61" s="70" t="n">
        <v>2025</v>
      </c>
      <c r="D61" t="inlineStr">
        <is>
          <t>Jan</t>
        </is>
      </c>
      <c r="E61" t="inlineStr">
        <is>
          <t>North</t>
        </is>
      </c>
      <c r="F61" t="inlineStr">
        <is>
          <t>India</t>
        </is>
      </c>
      <c r="G61" t="inlineStr">
        <is>
          <t>Electronics</t>
        </is>
      </c>
      <c r="H61" t="inlineStr">
        <is>
          <t>Store walk-in</t>
        </is>
      </c>
      <c r="I61" t="inlineStr">
        <is>
          <t>Member</t>
        </is>
      </c>
      <c r="J61" t="inlineStr">
        <is>
          <t>Kofi Mensah</t>
        </is>
      </c>
      <c r="K61" s="71" t="n">
        <v>69</v>
      </c>
      <c r="L61" s="72" t="n">
        <v>8518.83</v>
      </c>
      <c r="M61" s="72" t="n">
        <v>587799.27</v>
      </c>
      <c r="N61" s="72" t="n">
        <v>29389.96</v>
      </c>
      <c r="O61" s="72" t="n">
        <v>558409.3100000001</v>
      </c>
      <c r="P61" s="72" t="n">
        <v>541576.17</v>
      </c>
      <c r="Q61" s="72" t="n">
        <v>16833.14</v>
      </c>
      <c r="R61" t="inlineStr">
        <is>
          <t>Delhi</t>
        </is>
      </c>
      <c r="S61" s="71" t="n">
        <v>1</v>
      </c>
      <c r="T61" t="inlineStr">
        <is>
          <t>Yes</t>
        </is>
      </c>
      <c r="U61" s="71" t="n">
        <v>145</v>
      </c>
      <c r="V61" s="71" t="n">
        <v>65</v>
      </c>
      <c r="W61">
        <f>IF(AND(OR(Dashboard!$C$6="All",E61=Dashboard!$C$6),OR(Dashboard!$F$6="All",G61=Dashboard!$F$6),OR(Dashboard!$I$6="All",H61=Dashboard!$I$6)),1,0)</f>
        <v/>
      </c>
    </row>
    <row r="62">
      <c r="A62" t="inlineStr">
        <is>
          <t>RR100053</t>
        </is>
      </c>
      <c r="B62" s="69" t="n">
        <v>45663</v>
      </c>
      <c r="C62" s="70" t="n">
        <v>2025</v>
      </c>
      <c r="D62" t="inlineStr">
        <is>
          <t>Jan</t>
        </is>
      </c>
      <c r="E62" t="inlineStr">
        <is>
          <t>North</t>
        </is>
      </c>
      <c r="F62" t="inlineStr">
        <is>
          <t>India</t>
        </is>
      </c>
      <c r="G62" t="inlineStr">
        <is>
          <t>JioMart</t>
        </is>
      </c>
      <c r="H62" t="inlineStr">
        <is>
          <t>Home delivery</t>
        </is>
      </c>
      <c r="I62" t="inlineStr">
        <is>
          <t>Member</t>
        </is>
      </c>
      <c r="J62" t="inlineStr">
        <is>
          <t>Priya Nair</t>
        </is>
      </c>
      <c r="K62" s="71" t="n">
        <v>2639</v>
      </c>
      <c r="L62" s="72" t="n">
        <v>455.89</v>
      </c>
      <c r="M62" s="72" t="n">
        <v>1203093.71</v>
      </c>
      <c r="N62" s="72" t="n">
        <v>120309.37</v>
      </c>
      <c r="O62" s="72" t="n">
        <v>1082784.34</v>
      </c>
      <c r="P62" s="72" t="n">
        <v>916501.87</v>
      </c>
      <c r="Q62" s="72" t="n">
        <v>166282.47</v>
      </c>
      <c r="R62" t="inlineStr">
        <is>
          <t>Uttar Pradesh</t>
        </is>
      </c>
      <c r="S62" s="71" t="n">
        <v>3</v>
      </c>
      <c r="T62" t="inlineStr">
        <is>
          <t>Yes</t>
        </is>
      </c>
      <c r="U62" s="71" t="n">
        <v>10571</v>
      </c>
      <c r="V62" s="71" t="n">
        <v>543</v>
      </c>
      <c r="W62">
        <f>IF(AND(OR(Dashboard!$C$6="All",E62=Dashboard!$C$6),OR(Dashboard!$F$6="All",G62=Dashboard!$F$6),OR(Dashboard!$I$6="All",H62=Dashboard!$I$6)),1,0)</f>
        <v/>
      </c>
    </row>
    <row r="63">
      <c r="A63" t="inlineStr">
        <is>
          <t>RR100054</t>
        </is>
      </c>
      <c r="B63" s="69" t="n">
        <v>45663</v>
      </c>
      <c r="C63" s="70" t="n">
        <v>2025</v>
      </c>
      <c r="D63" t="inlineStr">
        <is>
          <t>Jan</t>
        </is>
      </c>
      <c r="E63" t="inlineStr">
        <is>
          <t>South</t>
        </is>
      </c>
      <c r="F63" t="inlineStr">
        <is>
          <t>India</t>
        </is>
      </c>
      <c r="G63" t="inlineStr">
        <is>
          <t>JioMart</t>
        </is>
      </c>
      <c r="H63" t="inlineStr">
        <is>
          <t>Home delivery</t>
        </is>
      </c>
      <c r="I63" t="inlineStr">
        <is>
          <t>Member</t>
        </is>
      </c>
      <c r="J63" t="inlineStr">
        <is>
          <t>Ravindra Patil</t>
        </is>
      </c>
      <c r="K63" s="71" t="n">
        <v>2278</v>
      </c>
      <c r="L63" s="72" t="n">
        <v>419.84</v>
      </c>
      <c r="M63" s="72" t="n">
        <v>956395.52</v>
      </c>
      <c r="N63" s="72" t="n">
        <v>19127.91</v>
      </c>
      <c r="O63" s="72" t="n">
        <v>937267.61</v>
      </c>
      <c r="P63" s="72" t="n">
        <v>748912.22</v>
      </c>
      <c r="Q63" s="72" t="n">
        <v>188355.39</v>
      </c>
      <c r="R63" t="inlineStr">
        <is>
          <t>Kerala</t>
        </is>
      </c>
      <c r="S63" s="71" t="n">
        <v>5</v>
      </c>
      <c r="T63" t="inlineStr">
        <is>
          <t>Yes</t>
        </is>
      </c>
      <c r="U63" s="71" t="n">
        <v>11775</v>
      </c>
      <c r="V63" s="71" t="n">
        <v>502</v>
      </c>
      <c r="W63">
        <f>IF(AND(OR(Dashboard!$C$6="All",E63=Dashboard!$C$6),OR(Dashboard!$F$6="All",G63=Dashboard!$F$6),OR(Dashboard!$I$6="All",H63=Dashboard!$I$6)),1,0)</f>
        <v/>
      </c>
    </row>
    <row r="64">
      <c r="A64" t="inlineStr">
        <is>
          <t>RR100055</t>
        </is>
      </c>
      <c r="B64" s="69" t="n">
        <v>45663</v>
      </c>
      <c r="C64" s="70" t="n">
        <v>2025</v>
      </c>
      <c r="D64" t="inlineStr">
        <is>
          <t>Jan</t>
        </is>
      </c>
      <c r="E64" t="inlineStr">
        <is>
          <t>South</t>
        </is>
      </c>
      <c r="F64" t="inlineStr">
        <is>
          <t>India</t>
        </is>
      </c>
      <c r="G64" t="inlineStr">
        <is>
          <t>Fashion</t>
        </is>
      </c>
      <c r="H64" t="inlineStr">
        <is>
          <t>Store walk-in</t>
        </is>
      </c>
      <c r="I64" t="inlineStr">
        <is>
          <t>Member</t>
        </is>
      </c>
      <c r="J64" t="inlineStr">
        <is>
          <t>Sara Rossi</t>
        </is>
      </c>
      <c r="K64" s="71" t="n">
        <v>1122</v>
      </c>
      <c r="L64" s="72" t="n">
        <v>710.0700000000001</v>
      </c>
      <c r="M64" s="72" t="n">
        <v>796698.54</v>
      </c>
      <c r="N64" s="72" t="n">
        <v>39834.93</v>
      </c>
      <c r="O64" s="72" t="n">
        <v>756863.61</v>
      </c>
      <c r="P64" s="72" t="n">
        <v>453602.55</v>
      </c>
      <c r="Q64" s="72" t="n">
        <v>303261.06</v>
      </c>
      <c r="R64" t="inlineStr">
        <is>
          <t>Karnataka</t>
        </is>
      </c>
      <c r="S64" s="71" t="n">
        <v>1</v>
      </c>
      <c r="T64" t="inlineStr">
        <is>
          <t>Yes</t>
        </is>
      </c>
      <c r="U64" s="71" t="n">
        <v>438</v>
      </c>
      <c r="V64" s="71" t="n">
        <v>165</v>
      </c>
      <c r="W64">
        <f>IF(AND(OR(Dashboard!$C$6="All",E64=Dashboard!$C$6),OR(Dashboard!$F$6="All",G64=Dashboard!$F$6),OR(Dashboard!$I$6="All",H64=Dashboard!$I$6)),1,0)</f>
        <v/>
      </c>
    </row>
    <row r="65">
      <c r="A65" t="inlineStr">
        <is>
          <t>RR100056</t>
        </is>
      </c>
      <c r="B65" s="69" t="n">
        <v>45663</v>
      </c>
      <c r="C65" s="70" t="n">
        <v>2025</v>
      </c>
      <c r="D65" t="inlineStr">
        <is>
          <t>Jan</t>
        </is>
      </c>
      <c r="E65" t="inlineStr">
        <is>
          <t>East</t>
        </is>
      </c>
      <c r="F65" t="inlineStr">
        <is>
          <t>India</t>
        </is>
      </c>
      <c r="G65" t="inlineStr">
        <is>
          <t>Fashion</t>
        </is>
      </c>
      <c r="H65" t="inlineStr">
        <is>
          <t>Store walk-in</t>
        </is>
      </c>
      <c r="I65" t="inlineStr">
        <is>
          <t>Member</t>
        </is>
      </c>
      <c r="J65" t="inlineStr">
        <is>
          <t>Ana Costa</t>
        </is>
      </c>
      <c r="K65" s="71" t="n">
        <v>318</v>
      </c>
      <c r="L65" s="72" t="n">
        <v>740.63</v>
      </c>
      <c r="M65" s="72" t="n">
        <v>235520.34</v>
      </c>
      <c r="N65" s="72" t="n">
        <v>23552.03</v>
      </c>
      <c r="O65" s="72" t="n">
        <v>211968.31</v>
      </c>
      <c r="P65" s="72" t="n">
        <v>127312.89</v>
      </c>
      <c r="Q65" s="72" t="n">
        <v>84655.42</v>
      </c>
      <c r="R65" t="inlineStr">
        <is>
          <t>Bihar</t>
        </is>
      </c>
      <c r="S65" s="71" t="n">
        <v>1</v>
      </c>
      <c r="T65" t="inlineStr">
        <is>
          <t>Yes</t>
        </is>
      </c>
      <c r="U65" s="71" t="n">
        <v>236</v>
      </c>
      <c r="V65" s="71" t="n">
        <v>73</v>
      </c>
      <c r="W65">
        <f>IF(AND(OR(Dashboard!$C$6="All",E65=Dashboard!$C$6),OR(Dashboard!$F$6="All",G65=Dashboard!$F$6),OR(Dashboard!$I$6="All",H65=Dashboard!$I$6)),1,0)</f>
        <v/>
      </c>
    </row>
    <row r="66">
      <c r="A66" t="inlineStr">
        <is>
          <t>RR100057</t>
        </is>
      </c>
      <c r="B66" s="69" t="n">
        <v>45663</v>
      </c>
      <c r="C66" s="70" t="n">
        <v>2025</v>
      </c>
      <c r="D66" t="inlineStr">
        <is>
          <t>Jan</t>
        </is>
      </c>
      <c r="E66" t="inlineStr">
        <is>
          <t>South</t>
        </is>
      </c>
      <c r="F66" t="inlineStr">
        <is>
          <t>India</t>
        </is>
      </c>
      <c r="G66" t="inlineStr">
        <is>
          <t>Electronics</t>
        </is>
      </c>
      <c r="H66" t="inlineStr">
        <is>
          <t>Store walk-in</t>
        </is>
      </c>
      <c r="I66" t="inlineStr">
        <is>
          <t>Walk-in guest</t>
        </is>
      </c>
      <c r="J66" t="inlineStr">
        <is>
          <t>Noah Smith</t>
        </is>
      </c>
      <c r="K66" s="71" t="n">
        <v>68</v>
      </c>
      <c r="L66" s="72" t="n">
        <v>8586.33</v>
      </c>
      <c r="M66" s="72" t="n">
        <v>583870.4399999999</v>
      </c>
      <c r="N66" s="72" t="n">
        <v>58387.04</v>
      </c>
      <c r="O66" s="72" t="n">
        <v>525483.4</v>
      </c>
      <c r="P66" s="72" t="n">
        <v>539092.84</v>
      </c>
      <c r="Q66" s="72" t="n">
        <v>-13609.44</v>
      </c>
      <c r="R66" t="inlineStr">
        <is>
          <t>Karnataka</t>
        </is>
      </c>
      <c r="S66" s="71" t="n">
        <v>0</v>
      </c>
      <c r="T66" t="inlineStr">
        <is>
          <t>No</t>
        </is>
      </c>
      <c r="U66" s="71" t="n">
        <v>226</v>
      </c>
      <c r="V66" s="71" t="n">
        <v>65</v>
      </c>
      <c r="W66">
        <f>IF(AND(OR(Dashboard!$C$6="All",E66=Dashboard!$C$6),OR(Dashboard!$F$6="All",G66=Dashboard!$F$6),OR(Dashboard!$I$6="All",H66=Dashboard!$I$6)),1,0)</f>
        <v/>
      </c>
    </row>
    <row r="67">
      <c r="A67" t="inlineStr">
        <is>
          <t>RR100058</t>
        </is>
      </c>
      <c r="B67" s="69" t="n">
        <v>45663</v>
      </c>
      <c r="C67" s="70" t="n">
        <v>2025</v>
      </c>
      <c r="D67" t="inlineStr">
        <is>
          <t>Jan</t>
        </is>
      </c>
      <c r="E67" t="inlineStr">
        <is>
          <t>North</t>
        </is>
      </c>
      <c r="F67" t="inlineStr">
        <is>
          <t>India</t>
        </is>
      </c>
      <c r="G67" t="inlineStr">
        <is>
          <t>Grocery</t>
        </is>
      </c>
      <c r="H67" t="inlineStr">
        <is>
          <t>Store walk-in</t>
        </is>
      </c>
      <c r="I67" t="inlineStr">
        <is>
          <t>Member</t>
        </is>
      </c>
      <c r="J67" t="inlineStr">
        <is>
          <t>Mei Lin</t>
        </is>
      </c>
      <c r="K67" s="71" t="n">
        <v>2255</v>
      </c>
      <c r="L67" s="72" t="n">
        <v>181.64</v>
      </c>
      <c r="M67" s="72" t="n">
        <v>409598.2</v>
      </c>
      <c r="N67" s="72" t="n">
        <v>32767.86</v>
      </c>
      <c r="O67" s="72" t="n">
        <v>376830.34</v>
      </c>
      <c r="P67" s="72" t="n">
        <v>345980.73</v>
      </c>
      <c r="Q67" s="72" t="n">
        <v>30849.61</v>
      </c>
      <c r="R67" t="inlineStr">
        <is>
          <t>Delhi</t>
        </is>
      </c>
      <c r="S67" s="71" t="n">
        <v>3</v>
      </c>
      <c r="T67" t="inlineStr">
        <is>
          <t>Yes</t>
        </is>
      </c>
      <c r="U67" s="71" t="n">
        <v>1338</v>
      </c>
      <c r="V67" s="71" t="n">
        <v>583</v>
      </c>
      <c r="W67">
        <f>IF(AND(OR(Dashboard!$C$6="All",E67=Dashboard!$C$6),OR(Dashboard!$F$6="All",G67=Dashboard!$F$6),OR(Dashboard!$I$6="All",H67=Dashboard!$I$6)),1,0)</f>
        <v/>
      </c>
    </row>
    <row r="68">
      <c r="A68" t="inlineStr">
        <is>
          <t>RR100059</t>
        </is>
      </c>
      <c r="B68" s="69" t="n">
        <v>45664</v>
      </c>
      <c r="C68" s="70" t="n">
        <v>2025</v>
      </c>
      <c r="D68" t="inlineStr">
        <is>
          <t>Jan</t>
        </is>
      </c>
      <c r="E68" t="inlineStr">
        <is>
          <t>West</t>
        </is>
      </c>
      <c r="F68" t="inlineStr">
        <is>
          <t>India</t>
        </is>
      </c>
      <c r="G68" t="inlineStr">
        <is>
          <t>Fashion</t>
        </is>
      </c>
      <c r="H68" t="inlineStr">
        <is>
          <t>Store walk-in</t>
        </is>
      </c>
      <c r="I68" t="inlineStr">
        <is>
          <t>Walk-in guest</t>
        </is>
      </c>
      <c r="J68" t="inlineStr">
        <is>
          <t>Omar Haddad</t>
        </is>
      </c>
      <c r="K68" s="71" t="n">
        <v>615</v>
      </c>
      <c r="L68" s="72" t="n">
        <v>778.51</v>
      </c>
      <c r="M68" s="72" t="n">
        <v>478783.65</v>
      </c>
      <c r="N68" s="72" t="n">
        <v>71817.55</v>
      </c>
      <c r="O68" s="72" t="n">
        <v>406966.1</v>
      </c>
      <c r="P68" s="72" t="n">
        <v>259697.35</v>
      </c>
      <c r="Q68" s="72" t="n">
        <v>147268.75</v>
      </c>
      <c r="R68" t="inlineStr">
        <is>
          <t>Goa</t>
        </is>
      </c>
      <c r="S68" s="71" t="n">
        <v>1</v>
      </c>
      <c r="T68" t="inlineStr">
        <is>
          <t>Yes</t>
        </is>
      </c>
      <c r="U68" s="71" t="n">
        <v>181</v>
      </c>
      <c r="V68" s="71" t="n">
        <v>72</v>
      </c>
      <c r="W68">
        <f>IF(AND(OR(Dashboard!$C$6="All",E68=Dashboard!$C$6),OR(Dashboard!$F$6="All",G68=Dashboard!$F$6),OR(Dashboard!$I$6="All",H68=Dashboard!$I$6)),1,0)</f>
        <v/>
      </c>
    </row>
    <row r="69">
      <c r="A69" t="inlineStr">
        <is>
          <t>RR100060</t>
        </is>
      </c>
      <c r="B69" s="69" t="n">
        <v>45664</v>
      </c>
      <c r="C69" s="70" t="n">
        <v>2025</v>
      </c>
      <c r="D69" t="inlineStr">
        <is>
          <t>Jan</t>
        </is>
      </c>
      <c r="E69" t="inlineStr">
        <is>
          <t>North</t>
        </is>
      </c>
      <c r="F69" t="inlineStr">
        <is>
          <t>India</t>
        </is>
      </c>
      <c r="G69" t="inlineStr">
        <is>
          <t>Fashion</t>
        </is>
      </c>
      <c r="H69" t="inlineStr">
        <is>
          <t>Store walk-in</t>
        </is>
      </c>
      <c r="I69" t="inlineStr">
        <is>
          <t>Member</t>
        </is>
      </c>
      <c r="J69" t="inlineStr">
        <is>
          <t>Amir Khan</t>
        </is>
      </c>
      <c r="K69" s="71" t="n">
        <v>727</v>
      </c>
      <c r="L69" s="72" t="n">
        <v>754.21</v>
      </c>
      <c r="M69" s="72" t="n">
        <v>548310.67</v>
      </c>
      <c r="N69" s="72" t="n">
        <v>82246.60000000001</v>
      </c>
      <c r="O69" s="72" t="n">
        <v>466064.07</v>
      </c>
      <c r="P69" s="72" t="n">
        <v>291855.77</v>
      </c>
      <c r="Q69" s="72" t="n">
        <v>174208.3</v>
      </c>
      <c r="R69" t="inlineStr">
        <is>
          <t>Rajasthan</t>
        </is>
      </c>
      <c r="S69" s="71" t="n">
        <v>3</v>
      </c>
      <c r="T69" t="inlineStr">
        <is>
          <t>Yes</t>
        </is>
      </c>
      <c r="U69" s="71" t="n">
        <v>543</v>
      </c>
      <c r="V69" s="71" t="n">
        <v>231</v>
      </c>
      <c r="W69">
        <f>IF(AND(OR(Dashboard!$C$6="All",E69=Dashboard!$C$6),OR(Dashboard!$F$6="All",G69=Dashboard!$F$6),OR(Dashboard!$I$6="All",H69=Dashboard!$I$6)),1,0)</f>
        <v/>
      </c>
    </row>
    <row r="70">
      <c r="A70" t="inlineStr">
        <is>
          <t>RR100061</t>
        </is>
      </c>
      <c r="B70" s="69" t="n">
        <v>45664</v>
      </c>
      <c r="C70" s="70" t="n">
        <v>2025</v>
      </c>
      <c r="D70" t="inlineStr">
        <is>
          <t>Jan</t>
        </is>
      </c>
      <c r="E70" t="inlineStr">
        <is>
          <t>East</t>
        </is>
      </c>
      <c r="F70" t="inlineStr">
        <is>
          <t>India</t>
        </is>
      </c>
      <c r="G70" t="inlineStr">
        <is>
          <t>Fashion</t>
        </is>
      </c>
      <c r="H70" t="inlineStr">
        <is>
          <t>Click &amp; collect</t>
        </is>
      </c>
      <c r="I70" t="inlineStr">
        <is>
          <t>Member</t>
        </is>
      </c>
      <c r="J70" t="inlineStr">
        <is>
          <t>Sara Rossi</t>
        </is>
      </c>
      <c r="K70" s="71" t="n">
        <v>125</v>
      </c>
      <c r="L70" s="72" t="n">
        <v>725.46</v>
      </c>
      <c r="M70" s="72" t="n">
        <v>90682.5</v>
      </c>
      <c r="N70" s="72" t="n">
        <v>13602.38</v>
      </c>
      <c r="O70" s="72" t="n">
        <v>77080.12</v>
      </c>
      <c r="P70" s="72" t="n">
        <v>52936.24</v>
      </c>
      <c r="Q70" s="72" t="n">
        <v>24143.88</v>
      </c>
      <c r="R70" t="inlineStr">
        <is>
          <t>Odisha</t>
        </is>
      </c>
      <c r="S70" s="71" t="n">
        <v>5</v>
      </c>
      <c r="T70" t="inlineStr">
        <is>
          <t>Yes</t>
        </is>
      </c>
      <c r="U70" s="71" t="n">
        <v>46</v>
      </c>
      <c r="V70" s="71" t="n">
        <v>16</v>
      </c>
      <c r="W70">
        <f>IF(AND(OR(Dashboard!$C$6="All",E70=Dashboard!$C$6),OR(Dashboard!$F$6="All",G70=Dashboard!$F$6),OR(Dashboard!$I$6="All",H70=Dashboard!$I$6)),1,0)</f>
        <v/>
      </c>
    </row>
    <row r="71">
      <c r="A71" t="inlineStr">
        <is>
          <t>RR100062</t>
        </is>
      </c>
      <c r="B71" s="69" t="n">
        <v>45664</v>
      </c>
      <c r="C71" s="70" t="n">
        <v>2025</v>
      </c>
      <c r="D71" t="inlineStr">
        <is>
          <t>Jan</t>
        </is>
      </c>
      <c r="E71" t="inlineStr">
        <is>
          <t>North</t>
        </is>
      </c>
      <c r="F71" t="inlineStr">
        <is>
          <t>India</t>
        </is>
      </c>
      <c r="G71" t="inlineStr">
        <is>
          <t>JioMart</t>
        </is>
      </c>
      <c r="H71" t="inlineStr">
        <is>
          <t>Home delivery</t>
        </is>
      </c>
      <c r="I71" t="inlineStr">
        <is>
          <t>Member</t>
        </is>
      </c>
      <c r="J71" t="inlineStr">
        <is>
          <t>Ravindra Patil</t>
        </is>
      </c>
      <c r="K71" s="71" t="n">
        <v>408</v>
      </c>
      <c r="L71" s="72" t="n">
        <v>402.11</v>
      </c>
      <c r="M71" s="72" t="n">
        <v>164060.88</v>
      </c>
      <c r="N71" s="72" t="n">
        <v>16406.09</v>
      </c>
      <c r="O71" s="72" t="n">
        <v>147654.79</v>
      </c>
      <c r="P71" s="72" t="n">
        <v>136215.33</v>
      </c>
      <c r="Q71" s="72" t="n">
        <v>11439.46</v>
      </c>
      <c r="R71" t="inlineStr">
        <is>
          <t>Punjab</t>
        </is>
      </c>
      <c r="S71" s="71" t="n">
        <v>8</v>
      </c>
      <c r="T71" t="inlineStr">
        <is>
          <t>Yes</t>
        </is>
      </c>
      <c r="U71" s="71" t="n">
        <v>1219</v>
      </c>
      <c r="V71" s="71" t="n">
        <v>62</v>
      </c>
      <c r="W71">
        <f>IF(AND(OR(Dashboard!$C$6="All",E71=Dashboard!$C$6),OR(Dashboard!$F$6="All",G71=Dashboard!$F$6),OR(Dashboard!$I$6="All",H71=Dashboard!$I$6)),1,0)</f>
        <v/>
      </c>
    </row>
    <row r="72">
      <c r="A72" t="inlineStr">
        <is>
          <t>RR100063</t>
        </is>
      </c>
      <c r="B72" s="69" t="n">
        <v>45664</v>
      </c>
      <c r="C72" s="70" t="n">
        <v>2025</v>
      </c>
      <c r="D72" t="inlineStr">
        <is>
          <t>Jan</t>
        </is>
      </c>
      <c r="E72" t="inlineStr">
        <is>
          <t>West</t>
        </is>
      </c>
      <c r="F72" t="inlineStr">
        <is>
          <t>India</t>
        </is>
      </c>
      <c r="G72" t="inlineStr">
        <is>
          <t>Grocery</t>
        </is>
      </c>
      <c r="H72" t="inlineStr">
        <is>
          <t>Store walk-in</t>
        </is>
      </c>
      <c r="I72" t="inlineStr">
        <is>
          <t>Walk-in guest</t>
        </is>
      </c>
      <c r="J72" t="inlineStr">
        <is>
          <t>Ana Costa</t>
        </is>
      </c>
      <c r="K72" s="71" t="n">
        <v>1977</v>
      </c>
      <c r="L72" s="72" t="n">
        <v>183.46</v>
      </c>
      <c r="M72" s="72" t="n">
        <v>362700.42</v>
      </c>
      <c r="N72" s="72" t="n">
        <v>7254.01</v>
      </c>
      <c r="O72" s="72" t="n">
        <v>355446.41</v>
      </c>
      <c r="P72" s="72" t="n">
        <v>290109.38</v>
      </c>
      <c r="Q72" s="72" t="n">
        <v>65337.03</v>
      </c>
      <c r="R72" t="inlineStr">
        <is>
          <t>Maharashtra</t>
        </is>
      </c>
      <c r="S72" s="71" t="n">
        <v>5</v>
      </c>
      <c r="T72" t="inlineStr">
        <is>
          <t>Yes</t>
        </is>
      </c>
      <c r="U72" s="71" t="n">
        <v>1062</v>
      </c>
      <c r="V72" s="71" t="n">
        <v>328</v>
      </c>
      <c r="W72">
        <f>IF(AND(OR(Dashboard!$C$6="All",E72=Dashboard!$C$6),OR(Dashboard!$F$6="All",G72=Dashboard!$F$6),OR(Dashboard!$I$6="All",H72=Dashboard!$I$6)),1,0)</f>
        <v/>
      </c>
    </row>
    <row r="73">
      <c r="A73" t="inlineStr">
        <is>
          <t>RR100064</t>
        </is>
      </c>
      <c r="B73" s="69" t="n">
        <v>45664</v>
      </c>
      <c r="C73" s="70" t="n">
        <v>2025</v>
      </c>
      <c r="D73" t="inlineStr">
        <is>
          <t>Jan</t>
        </is>
      </c>
      <c r="E73" t="inlineStr">
        <is>
          <t>North</t>
        </is>
      </c>
      <c r="F73" t="inlineStr">
        <is>
          <t>India</t>
        </is>
      </c>
      <c r="G73" t="inlineStr">
        <is>
          <t>Electronics</t>
        </is>
      </c>
      <c r="H73" t="inlineStr">
        <is>
          <t>Store walk-in</t>
        </is>
      </c>
      <c r="I73" t="inlineStr">
        <is>
          <t>Member</t>
        </is>
      </c>
      <c r="J73" t="inlineStr">
        <is>
          <t>Zoya Ahmed</t>
        </is>
      </c>
      <c r="K73" s="71" t="n">
        <v>144</v>
      </c>
      <c r="L73" s="72" t="n">
        <v>8495.01</v>
      </c>
      <c r="M73" s="72" t="n">
        <v>1223281.44</v>
      </c>
      <c r="N73" s="72" t="n">
        <v>61164.07</v>
      </c>
      <c r="O73" s="72" t="n">
        <v>1162117.37</v>
      </c>
      <c r="P73" s="72" t="n">
        <v>1169799.13</v>
      </c>
      <c r="Q73" s="72" t="n">
        <v>-7681.76</v>
      </c>
      <c r="R73" t="inlineStr">
        <is>
          <t>Delhi</t>
        </is>
      </c>
      <c r="S73" s="71" t="n">
        <v>3</v>
      </c>
      <c r="T73" t="inlineStr">
        <is>
          <t>Yes</t>
        </is>
      </c>
      <c r="U73" s="71" t="n">
        <v>401</v>
      </c>
      <c r="V73" s="71" t="n">
        <v>112</v>
      </c>
      <c r="W73">
        <f>IF(AND(OR(Dashboard!$C$6="All",E73=Dashboard!$C$6),OR(Dashboard!$F$6="All",G73=Dashboard!$F$6),OR(Dashboard!$I$6="All",H73=Dashboard!$I$6)),1,0)</f>
        <v/>
      </c>
    </row>
    <row r="74">
      <c r="A74" t="inlineStr">
        <is>
          <t>RR100065</t>
        </is>
      </c>
      <c r="B74" s="69" t="n">
        <v>45664</v>
      </c>
      <c r="C74" s="70" t="n">
        <v>2025</v>
      </c>
      <c r="D74" t="inlineStr">
        <is>
          <t>Jan</t>
        </is>
      </c>
      <c r="E74" t="inlineStr">
        <is>
          <t>North</t>
        </is>
      </c>
      <c r="F74" t="inlineStr">
        <is>
          <t>India</t>
        </is>
      </c>
      <c r="G74" t="inlineStr">
        <is>
          <t>Electronics</t>
        </is>
      </c>
      <c r="H74" t="inlineStr">
        <is>
          <t>Store walk-in</t>
        </is>
      </c>
      <c r="I74" t="inlineStr">
        <is>
          <t>Walk-in guest</t>
        </is>
      </c>
      <c r="J74" t="inlineStr">
        <is>
          <t>Sara Rossi</t>
        </is>
      </c>
      <c r="K74" s="71" t="n">
        <v>91</v>
      </c>
      <c r="L74" s="72" t="n">
        <v>10609</v>
      </c>
      <c r="M74" s="72" t="n">
        <v>965419</v>
      </c>
      <c r="N74" s="72" t="n">
        <v>144812.85</v>
      </c>
      <c r="O74" s="72" t="n">
        <v>820606.15</v>
      </c>
      <c r="P74" s="72" t="n">
        <v>753849.61</v>
      </c>
      <c r="Q74" s="72" t="n">
        <v>66756.53999999999</v>
      </c>
      <c r="R74" t="inlineStr">
        <is>
          <t>Uttar Pradesh</t>
        </is>
      </c>
      <c r="S74" s="71" t="n">
        <v>3</v>
      </c>
      <c r="T74" t="inlineStr">
        <is>
          <t>Yes</t>
        </is>
      </c>
      <c r="U74" s="71" t="n">
        <v>193</v>
      </c>
      <c r="V74" s="71" t="n">
        <v>77</v>
      </c>
      <c r="W74">
        <f>IF(AND(OR(Dashboard!$C$6="All",E74=Dashboard!$C$6),OR(Dashboard!$F$6="All",G74=Dashboard!$F$6),OR(Dashboard!$I$6="All",H74=Dashboard!$I$6)),1,0)</f>
        <v/>
      </c>
    </row>
    <row r="75">
      <c r="A75" t="inlineStr">
        <is>
          <t>RR100066</t>
        </is>
      </c>
      <c r="B75" s="69" t="n">
        <v>45664</v>
      </c>
      <c r="C75" s="70" t="n">
        <v>2025</v>
      </c>
      <c r="D75" t="inlineStr">
        <is>
          <t>Jan</t>
        </is>
      </c>
      <c r="E75" t="inlineStr">
        <is>
          <t>East</t>
        </is>
      </c>
      <c r="F75" t="inlineStr">
        <is>
          <t>India</t>
        </is>
      </c>
      <c r="G75" t="inlineStr">
        <is>
          <t>JioMart</t>
        </is>
      </c>
      <c r="H75" t="inlineStr">
        <is>
          <t>Home delivery</t>
        </is>
      </c>
      <c r="I75" t="inlineStr">
        <is>
          <t>Walk-in guest</t>
        </is>
      </c>
      <c r="J75" t="inlineStr">
        <is>
          <t>Yuki Sato</t>
        </is>
      </c>
      <c r="K75" s="71" t="n">
        <v>3612</v>
      </c>
      <c r="L75" s="72" t="n">
        <v>377.36</v>
      </c>
      <c r="M75" s="72" t="n">
        <v>1363024.32</v>
      </c>
      <c r="N75" s="72" t="n">
        <v>27260.49</v>
      </c>
      <c r="O75" s="72" t="n">
        <v>1335763.83</v>
      </c>
      <c r="P75" s="72" t="n">
        <v>1196510.46</v>
      </c>
      <c r="Q75" s="72" t="n">
        <v>139253.37</v>
      </c>
      <c r="R75" t="inlineStr">
        <is>
          <t>West Bengal</t>
        </is>
      </c>
      <c r="S75" s="71" t="n">
        <v>5</v>
      </c>
      <c r="T75" t="inlineStr">
        <is>
          <t>Yes</t>
        </is>
      </c>
      <c r="U75" s="71" t="n">
        <v>18497</v>
      </c>
      <c r="V75" s="71" t="n">
        <v>1026</v>
      </c>
      <c r="W75">
        <f>IF(AND(OR(Dashboard!$C$6="All",E75=Dashboard!$C$6),OR(Dashboard!$F$6="All",G75=Dashboard!$F$6),OR(Dashboard!$I$6="All",H75=Dashboard!$I$6)),1,0)</f>
        <v/>
      </c>
    </row>
    <row r="76">
      <c r="A76" t="inlineStr">
        <is>
          <t>RR100067</t>
        </is>
      </c>
      <c r="B76" s="69" t="n">
        <v>45664</v>
      </c>
      <c r="C76" s="70" t="n">
        <v>2025</v>
      </c>
      <c r="D76" t="inlineStr">
        <is>
          <t>Jan</t>
        </is>
      </c>
      <c r="E76" t="inlineStr">
        <is>
          <t>West</t>
        </is>
      </c>
      <c r="F76" t="inlineStr">
        <is>
          <t>India</t>
        </is>
      </c>
      <c r="G76" t="inlineStr">
        <is>
          <t>Fashion</t>
        </is>
      </c>
      <c r="H76" t="inlineStr">
        <is>
          <t>Click &amp; collect</t>
        </is>
      </c>
      <c r="I76" t="inlineStr">
        <is>
          <t>Member</t>
        </is>
      </c>
      <c r="J76" t="inlineStr">
        <is>
          <t>Ana Costa</t>
        </is>
      </c>
      <c r="K76" s="71" t="n">
        <v>597</v>
      </c>
      <c r="L76" s="72" t="n">
        <v>805.3099999999999</v>
      </c>
      <c r="M76" s="72" t="n">
        <v>480770.07</v>
      </c>
      <c r="N76" s="72" t="n">
        <v>9615.4</v>
      </c>
      <c r="O76" s="72" t="n">
        <v>471154.67</v>
      </c>
      <c r="P76" s="72" t="n">
        <v>243562.36</v>
      </c>
      <c r="Q76" s="72" t="n">
        <v>227592.31</v>
      </c>
      <c r="R76" t="inlineStr">
        <is>
          <t>Goa</t>
        </is>
      </c>
      <c r="S76" s="71" t="n">
        <v>3</v>
      </c>
      <c r="T76" t="inlineStr">
        <is>
          <t>Yes</t>
        </is>
      </c>
      <c r="U76" s="71" t="n">
        <v>227</v>
      </c>
      <c r="V76" s="71" t="n">
        <v>100</v>
      </c>
      <c r="W76">
        <f>IF(AND(OR(Dashboard!$C$6="All",E76=Dashboard!$C$6),OR(Dashboard!$F$6="All",G76=Dashboard!$F$6),OR(Dashboard!$I$6="All",H76=Dashboard!$I$6)),1,0)</f>
        <v/>
      </c>
    </row>
    <row r="77">
      <c r="A77" t="inlineStr">
        <is>
          <t>RR100068</t>
        </is>
      </c>
      <c r="B77" s="69" t="n">
        <v>45664</v>
      </c>
      <c r="C77" s="70" t="n">
        <v>2025</v>
      </c>
      <c r="D77" t="inlineStr">
        <is>
          <t>Jan</t>
        </is>
      </c>
      <c r="E77" t="inlineStr">
        <is>
          <t>South</t>
        </is>
      </c>
      <c r="F77" t="inlineStr">
        <is>
          <t>India</t>
        </is>
      </c>
      <c r="G77" t="inlineStr">
        <is>
          <t>Grocery</t>
        </is>
      </c>
      <c r="H77" t="inlineStr">
        <is>
          <t>Click &amp; collect</t>
        </is>
      </c>
      <c r="I77" t="inlineStr">
        <is>
          <t>Walk-in guest</t>
        </is>
      </c>
      <c r="J77" t="inlineStr">
        <is>
          <t>Priya Nair</t>
        </is>
      </c>
      <c r="K77" s="71" t="n">
        <v>2582</v>
      </c>
      <c r="L77" s="72" t="n">
        <v>176.55</v>
      </c>
      <c r="M77" s="72" t="n">
        <v>455852.1</v>
      </c>
      <c r="N77" s="72" t="n">
        <v>22792.6</v>
      </c>
      <c r="O77" s="72" t="n">
        <v>433059.5</v>
      </c>
      <c r="P77" s="72" t="n">
        <v>390477.51</v>
      </c>
      <c r="Q77" s="72" t="n">
        <v>42581.99</v>
      </c>
      <c r="R77" t="inlineStr">
        <is>
          <t>Karnataka</t>
        </is>
      </c>
      <c r="S77" s="71" t="n">
        <v>3</v>
      </c>
      <c r="T77" t="inlineStr">
        <is>
          <t>Yes</t>
        </is>
      </c>
      <c r="U77" s="71" t="n">
        <v>2282</v>
      </c>
      <c r="V77" s="71" t="n">
        <v>801</v>
      </c>
      <c r="W77">
        <f>IF(AND(OR(Dashboard!$C$6="All",E77=Dashboard!$C$6),OR(Dashboard!$F$6="All",G77=Dashboard!$F$6),OR(Dashboard!$I$6="All",H77=Dashboard!$I$6)),1,0)</f>
        <v/>
      </c>
    </row>
    <row r="78">
      <c r="A78" t="inlineStr">
        <is>
          <t>RR100069</t>
        </is>
      </c>
      <c r="B78" s="69" t="n">
        <v>45664</v>
      </c>
      <c r="C78" s="70" t="n">
        <v>2025</v>
      </c>
      <c r="D78" t="inlineStr">
        <is>
          <t>Jan</t>
        </is>
      </c>
      <c r="E78" t="inlineStr">
        <is>
          <t>South</t>
        </is>
      </c>
      <c r="F78" t="inlineStr">
        <is>
          <t>India</t>
        </is>
      </c>
      <c r="G78" t="inlineStr">
        <is>
          <t>Grocery</t>
        </is>
      </c>
      <c r="H78" t="inlineStr">
        <is>
          <t>Store walk-in</t>
        </is>
      </c>
      <c r="I78" t="inlineStr">
        <is>
          <t>Member</t>
        </is>
      </c>
      <c r="J78" t="inlineStr">
        <is>
          <t>Ana Costa</t>
        </is>
      </c>
      <c r="K78" s="71" t="n">
        <v>1546</v>
      </c>
      <c r="L78" s="72" t="n">
        <v>199.74</v>
      </c>
      <c r="M78" s="72" t="n">
        <v>308798.04</v>
      </c>
      <c r="N78" s="72" t="n">
        <v>15439.9</v>
      </c>
      <c r="O78" s="72" t="n">
        <v>293358.14</v>
      </c>
      <c r="P78" s="72" t="n">
        <v>220062.17</v>
      </c>
      <c r="Q78" s="72" t="n">
        <v>73295.97</v>
      </c>
      <c r="R78" t="inlineStr">
        <is>
          <t>Telangana</t>
        </is>
      </c>
      <c r="S78" s="71" t="n">
        <v>0</v>
      </c>
      <c r="T78" t="inlineStr">
        <is>
          <t>No</t>
        </is>
      </c>
      <c r="U78" s="71" t="n">
        <v>778</v>
      </c>
      <c r="V78" s="71" t="n">
        <v>215</v>
      </c>
      <c r="W78">
        <f>IF(AND(OR(Dashboard!$C$6="All",E78=Dashboard!$C$6),OR(Dashboard!$F$6="All",G78=Dashboard!$F$6),OR(Dashboard!$I$6="All",H78=Dashboard!$I$6)),1,0)</f>
        <v/>
      </c>
    </row>
    <row r="79">
      <c r="A79" t="inlineStr">
        <is>
          <t>RR100070</t>
        </is>
      </c>
      <c r="B79" s="69" t="n">
        <v>45664</v>
      </c>
      <c r="C79" s="70" t="n">
        <v>2025</v>
      </c>
      <c r="D79" t="inlineStr">
        <is>
          <t>Jan</t>
        </is>
      </c>
      <c r="E79" t="inlineStr">
        <is>
          <t>West</t>
        </is>
      </c>
      <c r="F79" t="inlineStr">
        <is>
          <t>India</t>
        </is>
      </c>
      <c r="G79" t="inlineStr">
        <is>
          <t>Grocery</t>
        </is>
      </c>
      <c r="H79" t="inlineStr">
        <is>
          <t>Store walk-in</t>
        </is>
      </c>
      <c r="I79" t="inlineStr">
        <is>
          <t>Member</t>
        </is>
      </c>
      <c r="J79" t="inlineStr">
        <is>
          <t>Priya Nair</t>
        </is>
      </c>
      <c r="K79" s="71" t="n">
        <v>2820</v>
      </c>
      <c r="L79" s="72" t="n">
        <v>175.26</v>
      </c>
      <c r="M79" s="72" t="n">
        <v>494233.2</v>
      </c>
      <c r="N79" s="72" t="n">
        <v>39538.66</v>
      </c>
      <c r="O79" s="72" t="n">
        <v>454694.54</v>
      </c>
      <c r="P79" s="72" t="n">
        <v>415677.84</v>
      </c>
      <c r="Q79" s="72" t="n">
        <v>39016.7</v>
      </c>
      <c r="R79" t="inlineStr">
        <is>
          <t>Maharashtra</t>
        </is>
      </c>
      <c r="S79" s="71" t="n">
        <v>8</v>
      </c>
      <c r="T79" t="inlineStr">
        <is>
          <t>Yes</t>
        </is>
      </c>
      <c r="U79" s="71" t="n">
        <v>965</v>
      </c>
      <c r="V79" s="71" t="n">
        <v>408</v>
      </c>
      <c r="W79">
        <f>IF(AND(OR(Dashboard!$C$6="All",E79=Dashboard!$C$6),OR(Dashboard!$F$6="All",G79=Dashboard!$F$6),OR(Dashboard!$I$6="All",H79=Dashboard!$I$6)),1,0)</f>
        <v/>
      </c>
    </row>
    <row r="80">
      <c r="A80" t="inlineStr">
        <is>
          <t>RR100071</t>
        </is>
      </c>
      <c r="B80" s="69" t="n">
        <v>45664</v>
      </c>
      <c r="C80" s="70" t="n">
        <v>2025</v>
      </c>
      <c r="D80" t="inlineStr">
        <is>
          <t>Jan</t>
        </is>
      </c>
      <c r="E80" t="inlineStr">
        <is>
          <t>North</t>
        </is>
      </c>
      <c r="F80" t="inlineStr">
        <is>
          <t>India</t>
        </is>
      </c>
      <c r="G80" t="inlineStr">
        <is>
          <t>Grocery</t>
        </is>
      </c>
      <c r="H80" t="inlineStr">
        <is>
          <t>Store walk-in</t>
        </is>
      </c>
      <c r="I80" t="inlineStr">
        <is>
          <t>Member</t>
        </is>
      </c>
      <c r="J80" t="inlineStr">
        <is>
          <t>Shraddha Kulkarni</t>
        </is>
      </c>
      <c r="K80" s="71" t="n">
        <v>3593</v>
      </c>
      <c r="L80" s="72" t="n">
        <v>169.07</v>
      </c>
      <c r="M80" s="72" t="n">
        <v>607468.51</v>
      </c>
      <c r="N80" s="72" t="n">
        <v>30373.43</v>
      </c>
      <c r="O80" s="72" t="n">
        <v>577095.08</v>
      </c>
      <c r="P80" s="72" t="n">
        <v>519375.76</v>
      </c>
      <c r="Q80" s="72" t="n">
        <v>57719.32</v>
      </c>
      <c r="R80" t="inlineStr">
        <is>
          <t>Uttar Pradesh</t>
        </is>
      </c>
      <c r="S80" s="71" t="n">
        <v>8</v>
      </c>
      <c r="T80" t="inlineStr">
        <is>
          <t>Yes</t>
        </is>
      </c>
      <c r="U80" s="71" t="n">
        <v>2201</v>
      </c>
      <c r="V80" s="71" t="n">
        <v>590</v>
      </c>
      <c r="W80">
        <f>IF(AND(OR(Dashboard!$C$6="All",E80=Dashboard!$C$6),OR(Dashboard!$F$6="All",G80=Dashboard!$F$6),OR(Dashboard!$I$6="All",H80=Dashboard!$I$6)),1,0)</f>
        <v/>
      </c>
    </row>
    <row r="81">
      <c r="A81" t="inlineStr">
        <is>
          <t>RR100072</t>
        </is>
      </c>
      <c r="B81" s="69" t="n">
        <v>45664</v>
      </c>
      <c r="C81" s="70" t="n">
        <v>2025</v>
      </c>
      <c r="D81" t="inlineStr">
        <is>
          <t>Jan</t>
        </is>
      </c>
      <c r="E81" t="inlineStr">
        <is>
          <t>North</t>
        </is>
      </c>
      <c r="F81" t="inlineStr">
        <is>
          <t>India</t>
        </is>
      </c>
      <c r="G81" t="inlineStr">
        <is>
          <t>Grocery</t>
        </is>
      </c>
      <c r="H81" t="inlineStr">
        <is>
          <t>Store walk-in</t>
        </is>
      </c>
      <c r="I81" t="inlineStr">
        <is>
          <t>Member</t>
        </is>
      </c>
      <c r="J81" t="inlineStr">
        <is>
          <t>Mei Lin</t>
        </is>
      </c>
      <c r="K81" s="71" t="n">
        <v>1393</v>
      </c>
      <c r="L81" s="72" t="n">
        <v>174.05</v>
      </c>
      <c r="M81" s="72" t="n">
        <v>242451.65</v>
      </c>
      <c r="N81" s="72" t="n">
        <v>19396.13</v>
      </c>
      <c r="O81" s="72" t="n">
        <v>223055.52</v>
      </c>
      <c r="P81" s="72" t="n">
        <v>202065.4</v>
      </c>
      <c r="Q81" s="72" t="n">
        <v>20990.12</v>
      </c>
      <c r="R81" t="inlineStr">
        <is>
          <t>Delhi</t>
        </is>
      </c>
      <c r="S81" s="71" t="n">
        <v>1</v>
      </c>
      <c r="T81" t="inlineStr">
        <is>
          <t>Yes</t>
        </is>
      </c>
      <c r="U81" s="71" t="n">
        <v>601</v>
      </c>
      <c r="V81" s="71" t="n">
        <v>256</v>
      </c>
      <c r="W81">
        <f>IF(AND(OR(Dashboard!$C$6="All",E81=Dashboard!$C$6),OR(Dashboard!$F$6="All",G81=Dashboard!$F$6),OR(Dashboard!$I$6="All",H81=Dashboard!$I$6)),1,0)</f>
        <v/>
      </c>
    </row>
    <row r="82">
      <c r="A82" t="inlineStr">
        <is>
          <t>RR100073</t>
        </is>
      </c>
      <c r="B82" s="69" t="n">
        <v>45664</v>
      </c>
      <c r="C82" s="70" t="n">
        <v>2025</v>
      </c>
      <c r="D82" t="inlineStr">
        <is>
          <t>Jan</t>
        </is>
      </c>
      <c r="E82" t="inlineStr">
        <is>
          <t>West</t>
        </is>
      </c>
      <c r="F82" t="inlineStr">
        <is>
          <t>India</t>
        </is>
      </c>
      <c r="G82" t="inlineStr">
        <is>
          <t>JioMart</t>
        </is>
      </c>
      <c r="H82" t="inlineStr">
        <is>
          <t>Home delivery</t>
        </is>
      </c>
      <c r="I82" t="inlineStr">
        <is>
          <t>Member</t>
        </is>
      </c>
      <c r="J82" t="inlineStr">
        <is>
          <t>Fatima Al-Saud</t>
        </is>
      </c>
      <c r="K82" s="71" t="n">
        <v>2406</v>
      </c>
      <c r="L82" s="72" t="n">
        <v>390.1</v>
      </c>
      <c r="M82" s="72" t="n">
        <v>938580.6</v>
      </c>
      <c r="N82" s="72" t="n">
        <v>93858.06</v>
      </c>
      <c r="O82" s="72" t="n">
        <v>844722.54</v>
      </c>
      <c r="P82" s="72" t="n">
        <v>816926.17</v>
      </c>
      <c r="Q82" s="72" t="n">
        <v>27796.37</v>
      </c>
      <c r="R82" t="inlineStr">
        <is>
          <t>Gujarat</t>
        </is>
      </c>
      <c r="S82" s="71" t="n">
        <v>0</v>
      </c>
      <c r="T82" t="inlineStr">
        <is>
          <t>No</t>
        </is>
      </c>
      <c r="U82" s="71" t="n">
        <v>6345</v>
      </c>
      <c r="V82" s="71" t="n">
        <v>399</v>
      </c>
      <c r="W82">
        <f>IF(AND(OR(Dashboard!$C$6="All",E82=Dashboard!$C$6),OR(Dashboard!$F$6="All",G82=Dashboard!$F$6),OR(Dashboard!$I$6="All",H82=Dashboard!$I$6)),1,0)</f>
        <v/>
      </c>
    </row>
    <row r="83">
      <c r="A83" t="inlineStr">
        <is>
          <t>RR100074</t>
        </is>
      </c>
      <c r="B83" s="69" t="n">
        <v>45664</v>
      </c>
      <c r="C83" s="70" t="n">
        <v>2025</v>
      </c>
      <c r="D83" t="inlineStr">
        <is>
          <t>Jan</t>
        </is>
      </c>
      <c r="E83" t="inlineStr">
        <is>
          <t>West</t>
        </is>
      </c>
      <c r="F83" t="inlineStr">
        <is>
          <t>India</t>
        </is>
      </c>
      <c r="G83" t="inlineStr">
        <is>
          <t>Grocery</t>
        </is>
      </c>
      <c r="H83" t="inlineStr">
        <is>
          <t>Store walk-in</t>
        </is>
      </c>
      <c r="I83" t="inlineStr">
        <is>
          <t>Member</t>
        </is>
      </c>
      <c r="J83" t="inlineStr">
        <is>
          <t>Sophie Müller</t>
        </is>
      </c>
      <c r="K83" s="71" t="n">
        <v>1600</v>
      </c>
      <c r="L83" s="72" t="n">
        <v>161.69</v>
      </c>
      <c r="M83" s="72" t="n">
        <v>258704</v>
      </c>
      <c r="N83" s="72" t="n">
        <v>5174.08</v>
      </c>
      <c r="O83" s="72" t="n">
        <v>253529.92</v>
      </c>
      <c r="P83" s="72" t="n">
        <v>232787.36</v>
      </c>
      <c r="Q83" s="72" t="n">
        <v>20742.56</v>
      </c>
      <c r="R83" t="inlineStr">
        <is>
          <t>Gujarat</t>
        </is>
      </c>
      <c r="S83" s="71" t="n">
        <v>8</v>
      </c>
      <c r="T83" t="inlineStr">
        <is>
          <t>Yes</t>
        </is>
      </c>
      <c r="U83" s="71" t="n">
        <v>1229</v>
      </c>
      <c r="V83" s="71" t="n">
        <v>318</v>
      </c>
      <c r="W83">
        <f>IF(AND(OR(Dashboard!$C$6="All",E83=Dashboard!$C$6),OR(Dashboard!$F$6="All",G83=Dashboard!$F$6),OR(Dashboard!$I$6="All",H83=Dashboard!$I$6)),1,0)</f>
        <v/>
      </c>
    </row>
    <row r="84">
      <c r="A84" t="inlineStr">
        <is>
          <t>RR100075</t>
        </is>
      </c>
      <c r="B84" s="69" t="n">
        <v>45665</v>
      </c>
      <c r="C84" s="70" t="n">
        <v>2025</v>
      </c>
      <c r="D84" t="inlineStr">
        <is>
          <t>Jan</t>
        </is>
      </c>
      <c r="E84" t="inlineStr">
        <is>
          <t>South</t>
        </is>
      </c>
      <c r="F84" t="inlineStr">
        <is>
          <t>India</t>
        </is>
      </c>
      <c r="G84" t="inlineStr">
        <is>
          <t>Grocery</t>
        </is>
      </c>
      <c r="H84" t="inlineStr">
        <is>
          <t>Store walk-in</t>
        </is>
      </c>
      <c r="I84" t="inlineStr">
        <is>
          <t>Member</t>
        </is>
      </c>
      <c r="J84" t="inlineStr">
        <is>
          <t>Yuki Sato</t>
        </is>
      </c>
      <c r="K84" s="71" t="n">
        <v>1509</v>
      </c>
      <c r="L84" s="72" t="n">
        <v>170.36</v>
      </c>
      <c r="M84" s="72" t="n">
        <v>257073.24</v>
      </c>
      <c r="N84" s="72" t="n">
        <v>5141.46</v>
      </c>
      <c r="O84" s="72" t="n">
        <v>251931.78</v>
      </c>
      <c r="P84" s="72" t="n">
        <v>215139.47</v>
      </c>
      <c r="Q84" s="72" t="n">
        <v>36792.31</v>
      </c>
      <c r="R84" t="inlineStr">
        <is>
          <t>Kerala</t>
        </is>
      </c>
      <c r="S84" s="71" t="n">
        <v>8</v>
      </c>
      <c r="T84" t="inlineStr">
        <is>
          <t>Yes</t>
        </is>
      </c>
      <c r="U84" s="71" t="n">
        <v>857</v>
      </c>
      <c r="V84" s="71" t="n">
        <v>248</v>
      </c>
      <c r="W84">
        <f>IF(AND(OR(Dashboard!$C$6="All",E84=Dashboard!$C$6),OR(Dashboard!$F$6="All",G84=Dashboard!$F$6),OR(Dashboard!$I$6="All",H84=Dashboard!$I$6)),1,0)</f>
        <v/>
      </c>
    </row>
    <row r="85">
      <c r="A85" t="inlineStr">
        <is>
          <t>RR100076</t>
        </is>
      </c>
      <c r="B85" s="69" t="n">
        <v>45665</v>
      </c>
      <c r="C85" s="70" t="n">
        <v>2025</v>
      </c>
      <c r="D85" t="inlineStr">
        <is>
          <t>Jan</t>
        </is>
      </c>
      <c r="E85" t="inlineStr">
        <is>
          <t>North</t>
        </is>
      </c>
      <c r="F85" t="inlineStr">
        <is>
          <t>India</t>
        </is>
      </c>
      <c r="G85" t="inlineStr">
        <is>
          <t>Fashion</t>
        </is>
      </c>
      <c r="H85" t="inlineStr">
        <is>
          <t>Store walk-in</t>
        </is>
      </c>
      <c r="I85" t="inlineStr">
        <is>
          <t>Walk-in guest</t>
        </is>
      </c>
      <c r="J85" t="inlineStr">
        <is>
          <t>Ana Costa</t>
        </is>
      </c>
      <c r="K85" s="71" t="n">
        <v>482</v>
      </c>
      <c r="L85" s="72" t="n">
        <v>832.64</v>
      </c>
      <c r="M85" s="72" t="n">
        <v>401332.48</v>
      </c>
      <c r="N85" s="72" t="n">
        <v>20066.62</v>
      </c>
      <c r="O85" s="72" t="n">
        <v>381265.86</v>
      </c>
      <c r="P85" s="72" t="n">
        <v>195917.6</v>
      </c>
      <c r="Q85" s="72" t="n">
        <v>185348.26</v>
      </c>
      <c r="R85" t="inlineStr">
        <is>
          <t>Rajasthan</t>
        </is>
      </c>
      <c r="S85" s="71" t="n">
        <v>0</v>
      </c>
      <c r="T85" t="inlineStr">
        <is>
          <t>No</t>
        </is>
      </c>
      <c r="U85" s="71" t="n">
        <v>276</v>
      </c>
      <c r="V85" s="71" t="n">
        <v>73</v>
      </c>
      <c r="W85">
        <f>IF(AND(OR(Dashboard!$C$6="All",E85=Dashboard!$C$6),OR(Dashboard!$F$6="All",G85=Dashboard!$F$6),OR(Dashboard!$I$6="All",H85=Dashboard!$I$6)),1,0)</f>
        <v/>
      </c>
    </row>
    <row r="86">
      <c r="A86" t="inlineStr">
        <is>
          <t>RR100077</t>
        </is>
      </c>
      <c r="B86" s="69" t="n">
        <v>45665</v>
      </c>
      <c r="C86" s="70" t="n">
        <v>2025</v>
      </c>
      <c r="D86" t="inlineStr">
        <is>
          <t>Jan</t>
        </is>
      </c>
      <c r="E86" t="inlineStr">
        <is>
          <t>South</t>
        </is>
      </c>
      <c r="F86" t="inlineStr">
        <is>
          <t>India</t>
        </is>
      </c>
      <c r="G86" t="inlineStr">
        <is>
          <t>Grocery</t>
        </is>
      </c>
      <c r="H86" t="inlineStr">
        <is>
          <t>Store walk-in</t>
        </is>
      </c>
      <c r="I86" t="inlineStr">
        <is>
          <t>Member</t>
        </is>
      </c>
      <c r="J86" t="inlineStr">
        <is>
          <t>Kofi Mensah</t>
        </is>
      </c>
      <c r="K86" s="71" t="n">
        <v>1563</v>
      </c>
      <c r="L86" s="72" t="n">
        <v>161.28</v>
      </c>
      <c r="M86" s="72" t="n">
        <v>252080.64</v>
      </c>
      <c r="N86" s="72" t="n">
        <v>25208.06</v>
      </c>
      <c r="O86" s="72" t="n">
        <v>226872.58</v>
      </c>
      <c r="P86" s="72" t="n">
        <v>234989.46</v>
      </c>
      <c r="Q86" s="72" t="n">
        <v>-8116.88</v>
      </c>
      <c r="R86" t="inlineStr">
        <is>
          <t>Tamil Nadu</t>
        </is>
      </c>
      <c r="S86" s="71" t="n">
        <v>1</v>
      </c>
      <c r="T86" t="inlineStr">
        <is>
          <t>Yes</t>
        </is>
      </c>
      <c r="U86" s="71" t="n">
        <v>1143</v>
      </c>
      <c r="V86" s="71" t="n">
        <v>350</v>
      </c>
      <c r="W86">
        <f>IF(AND(OR(Dashboard!$C$6="All",E86=Dashboard!$C$6),OR(Dashboard!$F$6="All",G86=Dashboard!$F$6),OR(Dashboard!$I$6="All",H86=Dashboard!$I$6)),1,0)</f>
        <v/>
      </c>
    </row>
    <row r="87">
      <c r="A87" t="inlineStr">
        <is>
          <t>RR100078</t>
        </is>
      </c>
      <c r="B87" s="69" t="n">
        <v>45665</v>
      </c>
      <c r="C87" s="70" t="n">
        <v>2025</v>
      </c>
      <c r="D87" t="inlineStr">
        <is>
          <t>Jan</t>
        </is>
      </c>
      <c r="E87" t="inlineStr">
        <is>
          <t>South</t>
        </is>
      </c>
      <c r="F87" t="inlineStr">
        <is>
          <t>India</t>
        </is>
      </c>
      <c r="G87" t="inlineStr">
        <is>
          <t>JioMart</t>
        </is>
      </c>
      <c r="H87" t="inlineStr">
        <is>
          <t>Home delivery</t>
        </is>
      </c>
      <c r="I87" t="inlineStr">
        <is>
          <t>Walk-in guest</t>
        </is>
      </c>
      <c r="J87" t="inlineStr">
        <is>
          <t>Shraddha Kulkarni</t>
        </is>
      </c>
      <c r="K87" s="71" t="n">
        <v>3285</v>
      </c>
      <c r="L87" s="72" t="n">
        <v>438.59</v>
      </c>
      <c r="M87" s="72" t="n">
        <v>1440768.15</v>
      </c>
      <c r="N87" s="72" t="n">
        <v>72038.41</v>
      </c>
      <c r="O87" s="72" t="n">
        <v>1368729.74</v>
      </c>
      <c r="P87" s="72" t="n">
        <v>1121313.39</v>
      </c>
      <c r="Q87" s="72" t="n">
        <v>247416.35</v>
      </c>
      <c r="R87" t="inlineStr">
        <is>
          <t>Kerala</t>
        </is>
      </c>
      <c r="S87" s="71" t="n">
        <v>8</v>
      </c>
      <c r="T87" t="inlineStr">
        <is>
          <t>Yes</t>
        </is>
      </c>
      <c r="U87" s="71" t="n">
        <v>8703</v>
      </c>
      <c r="V87" s="71" t="n">
        <v>455</v>
      </c>
      <c r="W87">
        <f>IF(AND(OR(Dashboard!$C$6="All",E87=Dashboard!$C$6),OR(Dashboard!$F$6="All",G87=Dashboard!$F$6),OR(Dashboard!$I$6="All",H87=Dashboard!$I$6)),1,0)</f>
        <v/>
      </c>
    </row>
    <row r="88">
      <c r="A88" t="inlineStr">
        <is>
          <t>RR100079</t>
        </is>
      </c>
      <c r="B88" s="69" t="n">
        <v>45665</v>
      </c>
      <c r="C88" s="70" t="n">
        <v>2025</v>
      </c>
      <c r="D88" t="inlineStr">
        <is>
          <t>Jan</t>
        </is>
      </c>
      <c r="E88" t="inlineStr">
        <is>
          <t>West</t>
        </is>
      </c>
      <c r="F88" t="inlineStr">
        <is>
          <t>India</t>
        </is>
      </c>
      <c r="G88" t="inlineStr">
        <is>
          <t>Grocery</t>
        </is>
      </c>
      <c r="H88" t="inlineStr">
        <is>
          <t>Store walk-in</t>
        </is>
      </c>
      <c r="I88" t="inlineStr">
        <is>
          <t>Member</t>
        </is>
      </c>
      <c r="J88" t="inlineStr">
        <is>
          <t>Ana Costa</t>
        </is>
      </c>
      <c r="K88" s="71" t="n">
        <v>690</v>
      </c>
      <c r="L88" s="72" t="n">
        <v>175.74</v>
      </c>
      <c r="M88" s="72" t="n">
        <v>121260.6</v>
      </c>
      <c r="N88" s="72" t="n">
        <v>12126.06</v>
      </c>
      <c r="O88" s="72" t="n">
        <v>109134.54</v>
      </c>
      <c r="P88" s="72" t="n">
        <v>99188.17</v>
      </c>
      <c r="Q88" s="72" t="n">
        <v>9946.370000000001</v>
      </c>
      <c r="R88" t="inlineStr">
        <is>
          <t>Maharashtra</t>
        </is>
      </c>
      <c r="S88" s="71" t="n">
        <v>2</v>
      </c>
      <c r="T88" t="inlineStr">
        <is>
          <t>Yes</t>
        </is>
      </c>
      <c r="U88" s="71" t="n">
        <v>282</v>
      </c>
      <c r="V88" s="71" t="n">
        <v>82</v>
      </c>
      <c r="W88">
        <f>IF(AND(OR(Dashboard!$C$6="All",E88=Dashboard!$C$6),OR(Dashboard!$F$6="All",G88=Dashboard!$F$6),OR(Dashboard!$I$6="All",H88=Dashboard!$I$6)),1,0)</f>
        <v/>
      </c>
    </row>
    <row r="89">
      <c r="A89" t="inlineStr">
        <is>
          <t>RR100080</t>
        </is>
      </c>
      <c r="B89" s="69" t="n">
        <v>45665</v>
      </c>
      <c r="C89" s="70" t="n">
        <v>2025</v>
      </c>
      <c r="D89" t="inlineStr">
        <is>
          <t>Jan</t>
        </is>
      </c>
      <c r="E89" t="inlineStr">
        <is>
          <t>North</t>
        </is>
      </c>
      <c r="F89" t="inlineStr">
        <is>
          <t>India</t>
        </is>
      </c>
      <c r="G89" t="inlineStr">
        <is>
          <t>Fashion</t>
        </is>
      </c>
      <c r="H89" t="inlineStr">
        <is>
          <t>Store walk-in</t>
        </is>
      </c>
      <c r="I89" t="inlineStr">
        <is>
          <t>Member</t>
        </is>
      </c>
      <c r="J89" t="inlineStr">
        <is>
          <t>Sara Rossi</t>
        </is>
      </c>
      <c r="K89" s="71" t="n">
        <v>1141</v>
      </c>
      <c r="L89" s="72" t="n">
        <v>723.79</v>
      </c>
      <c r="M89" s="72" t="n">
        <v>825844.39</v>
      </c>
      <c r="N89" s="72" t="n">
        <v>16516.89</v>
      </c>
      <c r="O89" s="72" t="n">
        <v>809327.5</v>
      </c>
      <c r="P89" s="72" t="n">
        <v>465760.83</v>
      </c>
      <c r="Q89" s="72" t="n">
        <v>343566.67</v>
      </c>
      <c r="R89" t="inlineStr">
        <is>
          <t>Punjab</t>
        </is>
      </c>
      <c r="S89" s="71" t="n">
        <v>5</v>
      </c>
      <c r="T89" t="inlineStr">
        <is>
          <t>Yes</t>
        </is>
      </c>
      <c r="U89" s="71" t="n">
        <v>818</v>
      </c>
      <c r="V89" s="71" t="n">
        <v>266</v>
      </c>
      <c r="W89">
        <f>IF(AND(OR(Dashboard!$C$6="All",E89=Dashboard!$C$6),OR(Dashboard!$F$6="All",G89=Dashboard!$F$6),OR(Dashboard!$I$6="All",H89=Dashboard!$I$6)),1,0)</f>
        <v/>
      </c>
    </row>
    <row r="90">
      <c r="A90" t="inlineStr">
        <is>
          <t>RR100081</t>
        </is>
      </c>
      <c r="B90" s="69" t="n">
        <v>45665</v>
      </c>
      <c r="C90" s="70" t="n">
        <v>2025</v>
      </c>
      <c r="D90" t="inlineStr">
        <is>
          <t>Jan</t>
        </is>
      </c>
      <c r="E90" t="inlineStr">
        <is>
          <t>West</t>
        </is>
      </c>
      <c r="F90" t="inlineStr">
        <is>
          <t>India</t>
        </is>
      </c>
      <c r="G90" t="inlineStr">
        <is>
          <t>Grocery</t>
        </is>
      </c>
      <c r="H90" t="inlineStr">
        <is>
          <t>Home delivery</t>
        </is>
      </c>
      <c r="I90" t="inlineStr">
        <is>
          <t>Member</t>
        </is>
      </c>
      <c r="J90" t="inlineStr">
        <is>
          <t>Priya Nair</t>
        </is>
      </c>
      <c r="K90" s="71" t="n">
        <v>2326</v>
      </c>
      <c r="L90" s="72" t="n">
        <v>195.16</v>
      </c>
      <c r="M90" s="72" t="n">
        <v>453942.16</v>
      </c>
      <c r="N90" s="72" t="n">
        <v>22697.11</v>
      </c>
      <c r="O90" s="72" t="n">
        <v>431245.05</v>
      </c>
      <c r="P90" s="72" t="n">
        <v>353559.2</v>
      </c>
      <c r="Q90" s="72" t="n">
        <v>77685.85000000001</v>
      </c>
      <c r="R90" t="inlineStr">
        <is>
          <t>Maharashtra</t>
        </is>
      </c>
      <c r="S90" s="71" t="n">
        <v>2</v>
      </c>
      <c r="T90" t="inlineStr">
        <is>
          <t>Yes</t>
        </is>
      </c>
      <c r="U90" s="71" t="n">
        <v>872</v>
      </c>
      <c r="V90" s="71" t="n">
        <v>374</v>
      </c>
      <c r="W90">
        <f>IF(AND(OR(Dashboard!$C$6="All",E90=Dashboard!$C$6),OR(Dashboard!$F$6="All",G90=Dashboard!$F$6),OR(Dashboard!$I$6="All",H90=Dashboard!$I$6)),1,0)</f>
        <v/>
      </c>
    </row>
    <row r="91">
      <c r="A91" t="inlineStr">
        <is>
          <t>RR100082</t>
        </is>
      </c>
      <c r="B91" s="69" t="n">
        <v>45665</v>
      </c>
      <c r="C91" s="70" t="n">
        <v>2025</v>
      </c>
      <c r="D91" t="inlineStr">
        <is>
          <t>Jan</t>
        </is>
      </c>
      <c r="E91" t="inlineStr">
        <is>
          <t>South</t>
        </is>
      </c>
      <c r="F91" t="inlineStr">
        <is>
          <t>India</t>
        </is>
      </c>
      <c r="G91" t="inlineStr">
        <is>
          <t>Electronics</t>
        </is>
      </c>
      <c r="H91" t="inlineStr">
        <is>
          <t>Store walk-in</t>
        </is>
      </c>
      <c r="I91" t="inlineStr">
        <is>
          <t>Member</t>
        </is>
      </c>
      <c r="J91" t="inlineStr">
        <is>
          <t>Aisha Bello</t>
        </is>
      </c>
      <c r="K91" s="71" t="n">
        <v>176</v>
      </c>
      <c r="L91" s="72" t="n">
        <v>8399.82</v>
      </c>
      <c r="M91" s="72" t="n">
        <v>1478368.32</v>
      </c>
      <c r="N91" s="72" t="n">
        <v>29567.37</v>
      </c>
      <c r="O91" s="72" t="n">
        <v>1448800.95</v>
      </c>
      <c r="P91" s="72" t="n">
        <v>1488021.69</v>
      </c>
      <c r="Q91" s="72" t="n">
        <v>-39220.74</v>
      </c>
      <c r="R91" t="inlineStr">
        <is>
          <t>Tamil Nadu</t>
        </is>
      </c>
      <c r="S91" s="71" t="n">
        <v>2</v>
      </c>
      <c r="T91" t="inlineStr">
        <is>
          <t>Yes</t>
        </is>
      </c>
      <c r="U91" s="71" t="n">
        <v>342</v>
      </c>
      <c r="V91" s="71" t="n">
        <v>132</v>
      </c>
      <c r="W91">
        <f>IF(AND(OR(Dashboard!$C$6="All",E91=Dashboard!$C$6),OR(Dashboard!$F$6="All",G91=Dashboard!$F$6),OR(Dashboard!$I$6="All",H91=Dashboard!$I$6)),1,0)</f>
        <v/>
      </c>
    </row>
    <row r="92">
      <c r="A92" t="inlineStr">
        <is>
          <t>RR100083</t>
        </is>
      </c>
      <c r="B92" s="69" t="n">
        <v>45665</v>
      </c>
      <c r="C92" s="70" t="n">
        <v>2025</v>
      </c>
      <c r="D92" t="inlineStr">
        <is>
          <t>Jan</t>
        </is>
      </c>
      <c r="E92" t="inlineStr">
        <is>
          <t>North</t>
        </is>
      </c>
      <c r="F92" t="inlineStr">
        <is>
          <t>India</t>
        </is>
      </c>
      <c r="G92" t="inlineStr">
        <is>
          <t>Grocery</t>
        </is>
      </c>
      <c r="H92" t="inlineStr">
        <is>
          <t>Store walk-in</t>
        </is>
      </c>
      <c r="I92" t="inlineStr">
        <is>
          <t>Member</t>
        </is>
      </c>
      <c r="J92" t="inlineStr">
        <is>
          <t>Carlos Silva</t>
        </is>
      </c>
      <c r="K92" s="71" t="n">
        <v>721</v>
      </c>
      <c r="L92" s="72" t="n">
        <v>174.84</v>
      </c>
      <c r="M92" s="72" t="n">
        <v>126059.64</v>
      </c>
      <c r="N92" s="72" t="n">
        <v>6302.98</v>
      </c>
      <c r="O92" s="72" t="n">
        <v>119756.66</v>
      </c>
      <c r="P92" s="72" t="n">
        <v>102510.12</v>
      </c>
      <c r="Q92" s="72" t="n">
        <v>17246.54</v>
      </c>
      <c r="R92" t="inlineStr">
        <is>
          <t>Rajasthan</t>
        </is>
      </c>
      <c r="S92" s="71" t="n">
        <v>1</v>
      </c>
      <c r="T92" t="inlineStr">
        <is>
          <t>Yes</t>
        </is>
      </c>
      <c r="U92" s="71" t="n">
        <v>432</v>
      </c>
      <c r="V92" s="71" t="n">
        <v>119</v>
      </c>
      <c r="W92">
        <f>IF(AND(OR(Dashboard!$C$6="All",E92=Dashboard!$C$6),OR(Dashboard!$F$6="All",G92=Dashboard!$F$6),OR(Dashboard!$I$6="All",H92=Dashboard!$I$6)),1,0)</f>
        <v/>
      </c>
    </row>
    <row r="93">
      <c r="A93" t="inlineStr">
        <is>
          <t>RR100084</t>
        </is>
      </c>
      <c r="B93" s="69" t="n">
        <v>45665</v>
      </c>
      <c r="C93" s="70" t="n">
        <v>2025</v>
      </c>
      <c r="D93" t="inlineStr">
        <is>
          <t>Jan</t>
        </is>
      </c>
      <c r="E93" t="inlineStr">
        <is>
          <t>North</t>
        </is>
      </c>
      <c r="F93" t="inlineStr">
        <is>
          <t>India</t>
        </is>
      </c>
      <c r="G93" t="inlineStr">
        <is>
          <t>Electronics</t>
        </is>
      </c>
      <c r="H93" t="inlineStr">
        <is>
          <t>Store walk-in</t>
        </is>
      </c>
      <c r="I93" t="inlineStr">
        <is>
          <t>Walk-in guest</t>
        </is>
      </c>
      <c r="J93" t="inlineStr">
        <is>
          <t>Lucas Martin</t>
        </is>
      </c>
      <c r="K93" s="71" t="n">
        <v>68</v>
      </c>
      <c r="L93" s="72" t="n">
        <v>8395.690000000001</v>
      </c>
      <c r="M93" s="72" t="n">
        <v>570906.92</v>
      </c>
      <c r="N93" s="72" t="n">
        <v>28545.35</v>
      </c>
      <c r="O93" s="72" t="n">
        <v>542361.5699999999</v>
      </c>
      <c r="P93" s="72" t="n">
        <v>547563.51</v>
      </c>
      <c r="Q93" s="72" t="n">
        <v>-5201.94</v>
      </c>
      <c r="R93" t="inlineStr">
        <is>
          <t>Rajasthan</t>
        </is>
      </c>
      <c r="S93" s="71" t="n">
        <v>2</v>
      </c>
      <c r="T93" t="inlineStr">
        <is>
          <t>Yes</t>
        </is>
      </c>
      <c r="U93" s="71" t="n">
        <v>195</v>
      </c>
      <c r="V93" s="71" t="n">
        <v>49</v>
      </c>
      <c r="W93">
        <f>IF(AND(OR(Dashboard!$C$6="All",E93=Dashboard!$C$6),OR(Dashboard!$F$6="All",G93=Dashboard!$F$6),OR(Dashboard!$I$6="All",H93=Dashboard!$I$6)),1,0)</f>
        <v/>
      </c>
    </row>
    <row r="94">
      <c r="A94" t="inlineStr">
        <is>
          <t>RR100085</t>
        </is>
      </c>
      <c r="B94" s="69" t="n">
        <v>45666</v>
      </c>
      <c r="C94" s="70" t="n">
        <v>2025</v>
      </c>
      <c r="D94" t="inlineStr">
        <is>
          <t>Jan</t>
        </is>
      </c>
      <c r="E94" t="inlineStr">
        <is>
          <t>West</t>
        </is>
      </c>
      <c r="F94" t="inlineStr">
        <is>
          <t>India</t>
        </is>
      </c>
      <c r="G94" t="inlineStr">
        <is>
          <t>Grocery</t>
        </is>
      </c>
      <c r="H94" t="inlineStr">
        <is>
          <t>Store walk-in</t>
        </is>
      </c>
      <c r="I94" t="inlineStr">
        <is>
          <t>Walk-in guest</t>
        </is>
      </c>
      <c r="J94" t="inlineStr">
        <is>
          <t>Priya Nair</t>
        </is>
      </c>
      <c r="K94" s="71" t="n">
        <v>2637</v>
      </c>
      <c r="L94" s="72" t="n">
        <v>183.36</v>
      </c>
      <c r="M94" s="72" t="n">
        <v>483520.32</v>
      </c>
      <c r="N94" s="72" t="n">
        <v>9670.41</v>
      </c>
      <c r="O94" s="72" t="n">
        <v>473849.91</v>
      </c>
      <c r="P94" s="72" t="n">
        <v>375370.95</v>
      </c>
      <c r="Q94" s="72" t="n">
        <v>98478.96000000001</v>
      </c>
      <c r="R94" t="inlineStr">
        <is>
          <t>Maharashtra</t>
        </is>
      </c>
      <c r="S94" s="71" t="n">
        <v>8</v>
      </c>
      <c r="T94" t="inlineStr">
        <is>
          <t>Yes</t>
        </is>
      </c>
      <c r="U94" s="71" t="n">
        <v>717</v>
      </c>
      <c r="V94" s="71" t="n">
        <v>315</v>
      </c>
      <c r="W94">
        <f>IF(AND(OR(Dashboard!$C$6="All",E94=Dashboard!$C$6),OR(Dashboard!$F$6="All",G94=Dashboard!$F$6),OR(Dashboard!$I$6="All",H94=Dashboard!$I$6)),1,0)</f>
        <v/>
      </c>
    </row>
    <row r="95">
      <c r="A95" t="inlineStr">
        <is>
          <t>RR100086</t>
        </is>
      </c>
      <c r="B95" s="69" t="n">
        <v>45666</v>
      </c>
      <c r="C95" s="70" t="n">
        <v>2025</v>
      </c>
      <c r="D95" t="inlineStr">
        <is>
          <t>Jan</t>
        </is>
      </c>
      <c r="E95" t="inlineStr">
        <is>
          <t>West</t>
        </is>
      </c>
      <c r="F95" t="inlineStr">
        <is>
          <t>India</t>
        </is>
      </c>
      <c r="G95" t="inlineStr">
        <is>
          <t>Grocery</t>
        </is>
      </c>
      <c r="H95" t="inlineStr">
        <is>
          <t>Store walk-in</t>
        </is>
      </c>
      <c r="I95" t="inlineStr">
        <is>
          <t>Member</t>
        </is>
      </c>
      <c r="J95" t="inlineStr">
        <is>
          <t>Olivia Brown</t>
        </is>
      </c>
      <c r="K95" s="71" t="n">
        <v>2970</v>
      </c>
      <c r="L95" s="72" t="n">
        <v>191.65</v>
      </c>
      <c r="M95" s="72" t="n">
        <v>569200.5</v>
      </c>
      <c r="N95" s="72" t="n">
        <v>11384.01</v>
      </c>
      <c r="O95" s="72" t="n">
        <v>557816.49</v>
      </c>
      <c r="P95" s="72" t="n">
        <v>421215.27</v>
      </c>
      <c r="Q95" s="72" t="n">
        <v>136601.22</v>
      </c>
      <c r="R95" t="inlineStr">
        <is>
          <t>Gujarat</t>
        </is>
      </c>
      <c r="S95" s="71" t="n">
        <v>3</v>
      </c>
      <c r="T95" t="inlineStr">
        <is>
          <t>Yes</t>
        </is>
      </c>
      <c r="U95" s="71" t="n">
        <v>1535</v>
      </c>
      <c r="V95" s="71" t="n">
        <v>658</v>
      </c>
      <c r="W95">
        <f>IF(AND(OR(Dashboard!$C$6="All",E95=Dashboard!$C$6),OR(Dashboard!$F$6="All",G95=Dashboard!$F$6),OR(Dashboard!$I$6="All",H95=Dashboard!$I$6)),1,0)</f>
        <v/>
      </c>
    </row>
    <row r="96">
      <c r="A96" t="inlineStr">
        <is>
          <t>RR100087</t>
        </is>
      </c>
      <c r="B96" s="69" t="n">
        <v>45666</v>
      </c>
      <c r="C96" s="70" t="n">
        <v>2025</v>
      </c>
      <c r="D96" t="inlineStr">
        <is>
          <t>Jan</t>
        </is>
      </c>
      <c r="E96" t="inlineStr">
        <is>
          <t>West</t>
        </is>
      </c>
      <c r="F96" t="inlineStr">
        <is>
          <t>India</t>
        </is>
      </c>
      <c r="G96" t="inlineStr">
        <is>
          <t>Grocery</t>
        </is>
      </c>
      <c r="H96" t="inlineStr">
        <is>
          <t>Store walk-in</t>
        </is>
      </c>
      <c r="I96" t="inlineStr">
        <is>
          <t>Walk-in guest</t>
        </is>
      </c>
      <c r="J96" t="inlineStr">
        <is>
          <t>Shraddha Kulkarni</t>
        </is>
      </c>
      <c r="K96" s="71" t="n">
        <v>2720</v>
      </c>
      <c r="L96" s="72" t="n">
        <v>181.84</v>
      </c>
      <c r="M96" s="72" t="n">
        <v>494604.8</v>
      </c>
      <c r="N96" s="72" t="n">
        <v>24730.24</v>
      </c>
      <c r="O96" s="72" t="n">
        <v>469874.56</v>
      </c>
      <c r="P96" s="72" t="n">
        <v>389664.04</v>
      </c>
      <c r="Q96" s="72" t="n">
        <v>80210.52</v>
      </c>
      <c r="R96" t="inlineStr">
        <is>
          <t>Maharashtra</t>
        </is>
      </c>
      <c r="S96" s="71" t="n">
        <v>0</v>
      </c>
      <c r="T96" t="inlineStr">
        <is>
          <t>No</t>
        </is>
      </c>
      <c r="U96" s="71" t="n">
        <v>1452</v>
      </c>
      <c r="V96" s="71" t="n">
        <v>600</v>
      </c>
      <c r="W96">
        <f>IF(AND(OR(Dashboard!$C$6="All",E96=Dashboard!$C$6),OR(Dashboard!$F$6="All",G96=Dashboard!$F$6),OR(Dashboard!$I$6="All",H96=Dashboard!$I$6)),1,0)</f>
        <v/>
      </c>
    </row>
    <row r="97">
      <c r="A97" t="inlineStr">
        <is>
          <t>RR100088</t>
        </is>
      </c>
      <c r="B97" s="69" t="n">
        <v>45666</v>
      </c>
      <c r="C97" s="70" t="n">
        <v>2025</v>
      </c>
      <c r="D97" t="inlineStr">
        <is>
          <t>Jan</t>
        </is>
      </c>
      <c r="E97" t="inlineStr">
        <is>
          <t>North</t>
        </is>
      </c>
      <c r="F97" t="inlineStr">
        <is>
          <t>India</t>
        </is>
      </c>
      <c r="G97" t="inlineStr">
        <is>
          <t>Fashion</t>
        </is>
      </c>
      <c r="H97" t="inlineStr">
        <is>
          <t>Store walk-in</t>
        </is>
      </c>
      <c r="I97" t="inlineStr">
        <is>
          <t>Walk-in guest</t>
        </is>
      </c>
      <c r="J97" t="inlineStr">
        <is>
          <t>Omar Haddad</t>
        </is>
      </c>
      <c r="K97" s="71" t="n">
        <v>1167</v>
      </c>
      <c r="L97" s="72" t="n">
        <v>827.96</v>
      </c>
      <c r="M97" s="72" t="n">
        <v>966229.3199999999</v>
      </c>
      <c r="N97" s="72" t="n">
        <v>48311.47</v>
      </c>
      <c r="O97" s="72" t="n">
        <v>917917.85</v>
      </c>
      <c r="P97" s="72" t="n">
        <v>475812.83</v>
      </c>
      <c r="Q97" s="72" t="n">
        <v>442105.02</v>
      </c>
      <c r="R97" t="inlineStr">
        <is>
          <t>Uttar Pradesh</t>
        </is>
      </c>
      <c r="S97" s="71" t="n">
        <v>2</v>
      </c>
      <c r="T97" t="inlineStr">
        <is>
          <t>Yes</t>
        </is>
      </c>
      <c r="U97" s="71" t="n">
        <v>845</v>
      </c>
      <c r="V97" s="71" t="n">
        <v>303</v>
      </c>
      <c r="W97">
        <f>IF(AND(OR(Dashboard!$C$6="All",E97=Dashboard!$C$6),OR(Dashboard!$F$6="All",G97=Dashboard!$F$6),OR(Dashboard!$I$6="All",H97=Dashboard!$I$6)),1,0)</f>
        <v/>
      </c>
    </row>
    <row r="98">
      <c r="A98" t="inlineStr">
        <is>
          <t>RR100089</t>
        </is>
      </c>
      <c r="B98" s="69" t="n">
        <v>45666</v>
      </c>
      <c r="C98" s="70" t="n">
        <v>2025</v>
      </c>
      <c r="D98" t="inlineStr">
        <is>
          <t>Jan</t>
        </is>
      </c>
      <c r="E98" t="inlineStr">
        <is>
          <t>West</t>
        </is>
      </c>
      <c r="F98" t="inlineStr">
        <is>
          <t>India</t>
        </is>
      </c>
      <c r="G98" t="inlineStr">
        <is>
          <t>JioMart</t>
        </is>
      </c>
      <c r="H98" t="inlineStr">
        <is>
          <t>Home delivery</t>
        </is>
      </c>
      <c r="I98" t="inlineStr">
        <is>
          <t>Member</t>
        </is>
      </c>
      <c r="J98" t="inlineStr">
        <is>
          <t>Kofi Mensah</t>
        </is>
      </c>
      <c r="K98" s="71" t="n">
        <v>4108</v>
      </c>
      <c r="L98" s="72" t="n">
        <v>389.85</v>
      </c>
      <c r="M98" s="72" t="n">
        <v>1601503.8</v>
      </c>
      <c r="N98" s="72" t="n">
        <v>160150.38</v>
      </c>
      <c r="O98" s="72" t="n">
        <v>1441353.42</v>
      </c>
      <c r="P98" s="72" t="n">
        <v>1329810.84</v>
      </c>
      <c r="Q98" s="72" t="n">
        <v>111542.58</v>
      </c>
      <c r="R98" t="inlineStr">
        <is>
          <t>Goa</t>
        </is>
      </c>
      <c r="S98" s="71" t="n">
        <v>8</v>
      </c>
      <c r="T98" t="inlineStr">
        <is>
          <t>Yes</t>
        </is>
      </c>
      <c r="U98" s="71" t="n">
        <v>6425</v>
      </c>
      <c r="V98" s="71" t="n">
        <v>496</v>
      </c>
      <c r="W98">
        <f>IF(AND(OR(Dashboard!$C$6="All",E98=Dashboard!$C$6),OR(Dashboard!$F$6="All",G98=Dashboard!$F$6),OR(Dashboard!$I$6="All",H98=Dashboard!$I$6)),1,0)</f>
        <v/>
      </c>
    </row>
    <row r="99">
      <c r="A99" t="inlineStr">
        <is>
          <t>RR100090</t>
        </is>
      </c>
      <c r="B99" s="69" t="n">
        <v>45667</v>
      </c>
      <c r="C99" s="70" t="n">
        <v>2025</v>
      </c>
      <c r="D99" t="inlineStr">
        <is>
          <t>Jan</t>
        </is>
      </c>
      <c r="E99" t="inlineStr">
        <is>
          <t>West</t>
        </is>
      </c>
      <c r="F99" t="inlineStr">
        <is>
          <t>India</t>
        </is>
      </c>
      <c r="G99" t="inlineStr">
        <is>
          <t>JioMart</t>
        </is>
      </c>
      <c r="H99" t="inlineStr">
        <is>
          <t>Home delivery</t>
        </is>
      </c>
      <c r="I99" t="inlineStr">
        <is>
          <t>Walk-in guest</t>
        </is>
      </c>
      <c r="J99" t="inlineStr">
        <is>
          <t>Hiroshi Tanaka</t>
        </is>
      </c>
      <c r="K99" s="71" t="n">
        <v>2823</v>
      </c>
      <c r="L99" s="72" t="n">
        <v>382.7</v>
      </c>
      <c r="M99" s="72" t="n">
        <v>1080362.1</v>
      </c>
      <c r="N99" s="72" t="n">
        <v>21607.24</v>
      </c>
      <c r="O99" s="72" t="n">
        <v>1058754.86</v>
      </c>
      <c r="P99" s="72" t="n">
        <v>956069.62</v>
      </c>
      <c r="Q99" s="72" t="n">
        <v>102685.24</v>
      </c>
      <c r="R99" t="inlineStr">
        <is>
          <t>Gujarat</t>
        </is>
      </c>
      <c r="S99" s="71" t="n">
        <v>0</v>
      </c>
      <c r="T99" t="inlineStr">
        <is>
          <t>No</t>
        </is>
      </c>
      <c r="U99" s="71" t="n">
        <v>12927</v>
      </c>
      <c r="V99" s="71" t="n">
        <v>693</v>
      </c>
      <c r="W99">
        <f>IF(AND(OR(Dashboard!$C$6="All",E99=Dashboard!$C$6),OR(Dashboard!$F$6="All",G99=Dashboard!$F$6),OR(Dashboard!$I$6="All",H99=Dashboard!$I$6)),1,0)</f>
        <v/>
      </c>
    </row>
    <row r="100">
      <c r="A100" t="inlineStr">
        <is>
          <t>RR100091</t>
        </is>
      </c>
      <c r="B100" s="69" t="n">
        <v>45667</v>
      </c>
      <c r="C100" s="70" t="n">
        <v>2025</v>
      </c>
      <c r="D100" t="inlineStr">
        <is>
          <t>Jan</t>
        </is>
      </c>
      <c r="E100" t="inlineStr">
        <is>
          <t>North</t>
        </is>
      </c>
      <c r="F100" t="inlineStr">
        <is>
          <t>India</t>
        </is>
      </c>
      <c r="G100" t="inlineStr">
        <is>
          <t>Grocery</t>
        </is>
      </c>
      <c r="H100" t="inlineStr">
        <is>
          <t>Store walk-in</t>
        </is>
      </c>
      <c r="I100" t="inlineStr">
        <is>
          <t>Walk-in guest</t>
        </is>
      </c>
      <c r="J100" t="inlineStr">
        <is>
          <t>Arjun Mehta</t>
        </is>
      </c>
      <c r="K100" s="71" t="n">
        <v>3559</v>
      </c>
      <c r="L100" s="72" t="n">
        <v>172.12</v>
      </c>
      <c r="M100" s="72" t="n">
        <v>612575.08</v>
      </c>
      <c r="N100" s="72" t="n">
        <v>30628.75</v>
      </c>
      <c r="O100" s="72" t="n">
        <v>581946.33</v>
      </c>
      <c r="P100" s="72" t="n">
        <v>506630.5</v>
      </c>
      <c r="Q100" s="72" t="n">
        <v>75315.83</v>
      </c>
      <c r="R100" t="inlineStr">
        <is>
          <t>Delhi</t>
        </is>
      </c>
      <c r="S100" s="71" t="n">
        <v>3</v>
      </c>
      <c r="T100" t="inlineStr">
        <is>
          <t>Yes</t>
        </is>
      </c>
      <c r="U100" s="71" t="n">
        <v>1194</v>
      </c>
      <c r="V100" s="71" t="n">
        <v>402</v>
      </c>
      <c r="W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RR100092</t>
        </is>
      </c>
      <c r="B101" s="69" t="n">
        <v>45667</v>
      </c>
      <c r="C101" s="70" t="n">
        <v>2025</v>
      </c>
      <c r="D101" t="inlineStr">
        <is>
          <t>Jan</t>
        </is>
      </c>
      <c r="E101" t="inlineStr">
        <is>
          <t>East</t>
        </is>
      </c>
      <c r="F101" t="inlineStr">
        <is>
          <t>India</t>
        </is>
      </c>
      <c r="G101" t="inlineStr">
        <is>
          <t>Grocery</t>
        </is>
      </c>
      <c r="H101" t="inlineStr">
        <is>
          <t>Store walk-in</t>
        </is>
      </c>
      <c r="I101" t="inlineStr">
        <is>
          <t>Walk-in guest</t>
        </is>
      </c>
      <c r="J101" t="inlineStr">
        <is>
          <t>Yuki Sato</t>
        </is>
      </c>
      <c r="K101" s="71" t="n">
        <v>2718</v>
      </c>
      <c r="L101" s="72" t="n">
        <v>172.96</v>
      </c>
      <c r="M101" s="72" t="n">
        <v>470105.28</v>
      </c>
      <c r="N101" s="72" t="n">
        <v>47010.53</v>
      </c>
      <c r="O101" s="72" t="n">
        <v>423094.75</v>
      </c>
      <c r="P101" s="72" t="n">
        <v>387954.45</v>
      </c>
      <c r="Q101" s="72" t="n">
        <v>35140.3</v>
      </c>
      <c r="R101" t="inlineStr">
        <is>
          <t>Bihar</t>
        </is>
      </c>
      <c r="S101" s="71" t="n">
        <v>8</v>
      </c>
      <c r="T101" t="inlineStr">
        <is>
          <t>Yes</t>
        </is>
      </c>
      <c r="U101" s="71" t="n">
        <v>1687</v>
      </c>
      <c r="V101" s="71" t="n">
        <v>715</v>
      </c>
      <c r="W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RR100093</t>
        </is>
      </c>
      <c r="B102" s="69" t="n">
        <v>45667</v>
      </c>
      <c r="C102" s="70" t="n">
        <v>2025</v>
      </c>
      <c r="D102" t="inlineStr">
        <is>
          <t>Jan</t>
        </is>
      </c>
      <c r="E102" t="inlineStr">
        <is>
          <t>West</t>
        </is>
      </c>
      <c r="F102" t="inlineStr">
        <is>
          <t>India</t>
        </is>
      </c>
      <c r="G102" t="inlineStr">
        <is>
          <t>Grocery</t>
        </is>
      </c>
      <c r="H102" t="inlineStr">
        <is>
          <t>Store walk-in</t>
        </is>
      </c>
      <c r="I102" t="inlineStr">
        <is>
          <t>Member</t>
        </is>
      </c>
      <c r="J102" t="inlineStr">
        <is>
          <t>Sophie Müller</t>
        </is>
      </c>
      <c r="K102" s="71" t="n">
        <v>2256</v>
      </c>
      <c r="L102" s="72" t="n">
        <v>189.92</v>
      </c>
      <c r="M102" s="72" t="n">
        <v>428459.52</v>
      </c>
      <c r="N102" s="72" t="n">
        <v>21422.98</v>
      </c>
      <c r="O102" s="72" t="n">
        <v>407036.54</v>
      </c>
      <c r="P102" s="72" t="n">
        <v>334590.13</v>
      </c>
      <c r="Q102" s="72" t="n">
        <v>72446.41</v>
      </c>
      <c r="R102" t="inlineStr">
        <is>
          <t>Maharashtra</t>
        </is>
      </c>
      <c r="S102" s="71" t="n">
        <v>1</v>
      </c>
      <c r="T102" t="inlineStr">
        <is>
          <t>Yes</t>
        </is>
      </c>
      <c r="U102" s="71" t="n">
        <v>872</v>
      </c>
      <c r="V102" s="71" t="n">
        <v>351</v>
      </c>
      <c r="W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RR100094</t>
        </is>
      </c>
      <c r="B103" s="69" t="n">
        <v>45667</v>
      </c>
      <c r="C103" s="70" t="n">
        <v>2025</v>
      </c>
      <c r="D103" t="inlineStr">
        <is>
          <t>Jan</t>
        </is>
      </c>
      <c r="E103" t="inlineStr">
        <is>
          <t>West</t>
        </is>
      </c>
      <c r="F103" t="inlineStr">
        <is>
          <t>India</t>
        </is>
      </c>
      <c r="G103" t="inlineStr">
        <is>
          <t>Grocery</t>
        </is>
      </c>
      <c r="H103" t="inlineStr">
        <is>
          <t>Home delivery</t>
        </is>
      </c>
      <c r="I103" t="inlineStr">
        <is>
          <t>Walk-in guest</t>
        </is>
      </c>
      <c r="J103" t="inlineStr">
        <is>
          <t>Lucas Martin</t>
        </is>
      </c>
      <c r="K103" s="71" t="n">
        <v>3706</v>
      </c>
      <c r="L103" s="72" t="n">
        <v>188.35</v>
      </c>
      <c r="M103" s="72" t="n">
        <v>698025.1</v>
      </c>
      <c r="N103" s="72" t="n">
        <v>34901.25</v>
      </c>
      <c r="O103" s="72" t="n">
        <v>663123.85</v>
      </c>
      <c r="P103" s="72" t="n">
        <v>553324.41</v>
      </c>
      <c r="Q103" s="72" t="n">
        <v>109799.44</v>
      </c>
      <c r="R103" t="inlineStr">
        <is>
          <t>Maharashtra</t>
        </is>
      </c>
      <c r="S103" s="71" t="n">
        <v>8</v>
      </c>
      <c r="T103" t="inlineStr">
        <is>
          <t>Yes</t>
        </is>
      </c>
      <c r="U103" s="71" t="n">
        <v>1517</v>
      </c>
      <c r="V103" s="71" t="n">
        <v>523</v>
      </c>
      <c r="W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RR100095</t>
        </is>
      </c>
      <c r="B104" s="69" t="n">
        <v>45667</v>
      </c>
      <c r="C104" s="70" t="n">
        <v>2025</v>
      </c>
      <c r="D104" t="inlineStr">
        <is>
          <t>Jan</t>
        </is>
      </c>
      <c r="E104" t="inlineStr">
        <is>
          <t>South</t>
        </is>
      </c>
      <c r="F104" t="inlineStr">
        <is>
          <t>India</t>
        </is>
      </c>
      <c r="G104" t="inlineStr">
        <is>
          <t>JioMart</t>
        </is>
      </c>
      <c r="H104" t="inlineStr">
        <is>
          <t>Home delivery</t>
        </is>
      </c>
      <c r="I104" t="inlineStr">
        <is>
          <t>Walk-in guest</t>
        </is>
      </c>
      <c r="J104" t="inlineStr">
        <is>
          <t>Lucas Martin</t>
        </is>
      </c>
      <c r="K104" s="71" t="n">
        <v>3857</v>
      </c>
      <c r="L104" s="72" t="n">
        <v>436.04</v>
      </c>
      <c r="M104" s="72" t="n">
        <v>1681806.28</v>
      </c>
      <c r="N104" s="72" t="n">
        <v>33636.13</v>
      </c>
      <c r="O104" s="72" t="n">
        <v>1648170.15</v>
      </c>
      <c r="P104" s="72" t="n">
        <v>1316983.89</v>
      </c>
      <c r="Q104" s="72" t="n">
        <v>331186.26</v>
      </c>
      <c r="R104" t="inlineStr">
        <is>
          <t>Tamil Nadu</t>
        </is>
      </c>
      <c r="S104" s="71" t="n">
        <v>1</v>
      </c>
      <c r="T104" t="inlineStr">
        <is>
          <t>Yes</t>
        </is>
      </c>
      <c r="U104" s="71" t="n">
        <v>9335</v>
      </c>
      <c r="V104" s="71" t="n">
        <v>437</v>
      </c>
      <c r="W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RR100096</t>
        </is>
      </c>
      <c r="B105" s="69" t="n">
        <v>45667</v>
      </c>
      <c r="C105" s="70" t="n">
        <v>2025</v>
      </c>
      <c r="D105" t="inlineStr">
        <is>
          <t>Jan</t>
        </is>
      </c>
      <c r="E105" t="inlineStr">
        <is>
          <t>South</t>
        </is>
      </c>
      <c r="F105" t="inlineStr">
        <is>
          <t>India</t>
        </is>
      </c>
      <c r="G105" t="inlineStr">
        <is>
          <t>Electronics</t>
        </is>
      </c>
      <c r="H105" t="inlineStr">
        <is>
          <t>Store walk-in</t>
        </is>
      </c>
      <c r="I105" t="inlineStr">
        <is>
          <t>Walk-in guest</t>
        </is>
      </c>
      <c r="J105" t="inlineStr">
        <is>
          <t>Omar Haddad</t>
        </is>
      </c>
      <c r="K105" s="71" t="n">
        <v>54</v>
      </c>
      <c r="L105" s="72" t="n">
        <v>10155.09</v>
      </c>
      <c r="M105" s="72" t="n">
        <v>548374.86</v>
      </c>
      <c r="N105" s="72" t="n">
        <v>27418.74</v>
      </c>
      <c r="O105" s="72" t="n">
        <v>520956.12</v>
      </c>
      <c r="P105" s="72" t="n">
        <v>436722.35</v>
      </c>
      <c r="Q105" s="72" t="n">
        <v>84233.77</v>
      </c>
      <c r="R105" t="inlineStr">
        <is>
          <t>Kerala</t>
        </is>
      </c>
      <c r="S105" s="71" t="n">
        <v>1</v>
      </c>
      <c r="T105" t="inlineStr">
        <is>
          <t>Yes</t>
        </is>
      </c>
      <c r="U105" s="71" t="n">
        <v>140</v>
      </c>
      <c r="V105" s="71" t="n">
        <v>50</v>
      </c>
      <c r="W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RR100097</t>
        </is>
      </c>
      <c r="B106" s="69" t="n">
        <v>45668</v>
      </c>
      <c r="C106" s="70" t="n">
        <v>2025</v>
      </c>
      <c r="D106" t="inlineStr">
        <is>
          <t>Jan</t>
        </is>
      </c>
      <c r="E106" t="inlineStr">
        <is>
          <t>North</t>
        </is>
      </c>
      <c r="F106" t="inlineStr">
        <is>
          <t>India</t>
        </is>
      </c>
      <c r="G106" t="inlineStr">
        <is>
          <t>Electronics</t>
        </is>
      </c>
      <c r="H106" t="inlineStr">
        <is>
          <t>Store walk-in</t>
        </is>
      </c>
      <c r="I106" t="inlineStr">
        <is>
          <t>Walk-in guest</t>
        </is>
      </c>
      <c r="J106" t="inlineStr">
        <is>
          <t>Sara Rossi</t>
        </is>
      </c>
      <c r="K106" s="71" t="n">
        <v>149</v>
      </c>
      <c r="L106" s="72" t="n">
        <v>9832.940000000001</v>
      </c>
      <c r="M106" s="72" t="n">
        <v>1465108.06</v>
      </c>
      <c r="N106" s="72" t="n">
        <v>117208.64</v>
      </c>
      <c r="O106" s="72" t="n">
        <v>1347899.42</v>
      </c>
      <c r="P106" s="72" t="n">
        <v>1221745.62</v>
      </c>
      <c r="Q106" s="72" t="n">
        <v>126153.8</v>
      </c>
      <c r="R106" t="inlineStr">
        <is>
          <t>Punjab</t>
        </is>
      </c>
      <c r="S106" s="71" t="n">
        <v>2</v>
      </c>
      <c r="T106" t="inlineStr">
        <is>
          <t>Yes</t>
        </is>
      </c>
      <c r="U106" s="71" t="n">
        <v>361</v>
      </c>
      <c r="V106" s="71" t="n">
        <v>110</v>
      </c>
      <c r="W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RR100098</t>
        </is>
      </c>
      <c r="B107" s="69" t="n">
        <v>45668</v>
      </c>
      <c r="C107" s="70" t="n">
        <v>2025</v>
      </c>
      <c r="D107" t="inlineStr">
        <is>
          <t>Jan</t>
        </is>
      </c>
      <c r="E107" t="inlineStr">
        <is>
          <t>South</t>
        </is>
      </c>
      <c r="F107" t="inlineStr">
        <is>
          <t>India</t>
        </is>
      </c>
      <c r="G107" t="inlineStr">
        <is>
          <t>Fashion</t>
        </is>
      </c>
      <c r="H107" t="inlineStr">
        <is>
          <t>Store walk-in</t>
        </is>
      </c>
      <c r="I107" t="inlineStr">
        <is>
          <t>Walk-in guest</t>
        </is>
      </c>
      <c r="J107" t="inlineStr">
        <is>
          <t>Hiroshi Tanaka</t>
        </is>
      </c>
      <c r="K107" s="71" t="n">
        <v>1200</v>
      </c>
      <c r="L107" s="72" t="n">
        <v>677.89</v>
      </c>
      <c r="M107" s="72" t="n">
        <v>813468</v>
      </c>
      <c r="N107" s="72" t="n">
        <v>16269.36</v>
      </c>
      <c r="O107" s="72" t="n">
        <v>797198.64</v>
      </c>
      <c r="P107" s="72" t="n">
        <v>506786.41</v>
      </c>
      <c r="Q107" s="72" t="n">
        <v>290412.23</v>
      </c>
      <c r="R107" t="inlineStr">
        <is>
          <t>Tamil Nadu</t>
        </is>
      </c>
      <c r="S107" s="71" t="n">
        <v>8</v>
      </c>
      <c r="T107" t="inlineStr">
        <is>
          <t>Yes</t>
        </is>
      </c>
      <c r="U107" s="71" t="n">
        <v>557</v>
      </c>
      <c r="V107" s="71" t="n">
        <v>194</v>
      </c>
      <c r="W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RR100099</t>
        </is>
      </c>
      <c r="B108" s="69" t="n">
        <v>45668</v>
      </c>
      <c r="C108" s="70" t="n">
        <v>2025</v>
      </c>
      <c r="D108" t="inlineStr">
        <is>
          <t>Jan</t>
        </is>
      </c>
      <c r="E108" t="inlineStr">
        <is>
          <t>West</t>
        </is>
      </c>
      <c r="F108" t="inlineStr">
        <is>
          <t>India</t>
        </is>
      </c>
      <c r="G108" t="inlineStr">
        <is>
          <t>Grocery</t>
        </is>
      </c>
      <c r="H108" t="inlineStr">
        <is>
          <t>Store walk-in</t>
        </is>
      </c>
      <c r="I108" t="inlineStr">
        <is>
          <t>Walk-in guest</t>
        </is>
      </c>
      <c r="J108" t="inlineStr">
        <is>
          <t>Wei Chen</t>
        </is>
      </c>
      <c r="K108" s="71" t="n">
        <v>3971</v>
      </c>
      <c r="L108" s="72" t="n">
        <v>160.25</v>
      </c>
      <c r="M108" s="72" t="n">
        <v>636352.75</v>
      </c>
      <c r="N108" s="72" t="n">
        <v>12727.06</v>
      </c>
      <c r="O108" s="72" t="n">
        <v>623625.6899999999</v>
      </c>
      <c r="P108" s="72" t="n">
        <v>567732.24</v>
      </c>
      <c r="Q108" s="72" t="n">
        <v>55893.45</v>
      </c>
      <c r="R108" t="inlineStr">
        <is>
          <t>Gujarat</t>
        </is>
      </c>
      <c r="S108" s="71" t="n">
        <v>2</v>
      </c>
      <c r="T108" t="inlineStr">
        <is>
          <t>Yes</t>
        </is>
      </c>
      <c r="U108" s="71" t="n">
        <v>1699</v>
      </c>
      <c r="V108" s="71" t="n">
        <v>616</v>
      </c>
      <c r="W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RR100100</t>
        </is>
      </c>
      <c r="B109" s="69" t="n">
        <v>45668</v>
      </c>
      <c r="C109" s="70" t="n">
        <v>2025</v>
      </c>
      <c r="D109" t="inlineStr">
        <is>
          <t>Jan</t>
        </is>
      </c>
      <c r="E109" t="inlineStr">
        <is>
          <t>South</t>
        </is>
      </c>
      <c r="F109" t="inlineStr">
        <is>
          <t>India</t>
        </is>
      </c>
      <c r="G109" t="inlineStr">
        <is>
          <t>JioMart</t>
        </is>
      </c>
      <c r="H109" t="inlineStr">
        <is>
          <t>Home delivery</t>
        </is>
      </c>
      <c r="I109" t="inlineStr">
        <is>
          <t>Walk-in guest</t>
        </is>
      </c>
      <c r="J109" t="inlineStr">
        <is>
          <t>Carlos Silva</t>
        </is>
      </c>
      <c r="K109" s="71" t="n">
        <v>3315</v>
      </c>
      <c r="L109" s="72" t="n">
        <v>405.9</v>
      </c>
      <c r="M109" s="72" t="n">
        <v>1345558.5</v>
      </c>
      <c r="N109" s="72" t="n">
        <v>201833.77</v>
      </c>
      <c r="O109" s="72" t="n">
        <v>1143724.73</v>
      </c>
      <c r="P109" s="72" t="n">
        <v>1079813.92</v>
      </c>
      <c r="Q109" s="72" t="n">
        <v>63910.81</v>
      </c>
      <c r="R109" t="inlineStr">
        <is>
          <t>Telangana</t>
        </is>
      </c>
      <c r="S109" s="71" t="n">
        <v>8</v>
      </c>
      <c r="T109" t="inlineStr">
        <is>
          <t>Yes</t>
        </is>
      </c>
      <c r="U109" s="71" t="n">
        <v>6005</v>
      </c>
      <c r="V109" s="71" t="n">
        <v>397</v>
      </c>
      <c r="W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RR100101</t>
        </is>
      </c>
      <c r="B110" s="69" t="n">
        <v>45668</v>
      </c>
      <c r="C110" s="70" t="n">
        <v>2025</v>
      </c>
      <c r="D110" t="inlineStr">
        <is>
          <t>Jan</t>
        </is>
      </c>
      <c r="E110" t="inlineStr">
        <is>
          <t>South</t>
        </is>
      </c>
      <c r="F110" t="inlineStr">
        <is>
          <t>India</t>
        </is>
      </c>
      <c r="G110" t="inlineStr">
        <is>
          <t>JioMart</t>
        </is>
      </c>
      <c r="H110" t="inlineStr">
        <is>
          <t>Home delivery</t>
        </is>
      </c>
      <c r="I110" t="inlineStr">
        <is>
          <t>Member</t>
        </is>
      </c>
      <c r="J110" t="inlineStr">
        <is>
          <t>Carlos Silva</t>
        </is>
      </c>
      <c r="K110" s="71" t="n">
        <v>3436</v>
      </c>
      <c r="L110" s="72" t="n">
        <v>391.03</v>
      </c>
      <c r="M110" s="72" t="n">
        <v>1343579.08</v>
      </c>
      <c r="N110" s="72" t="n">
        <v>67178.95</v>
      </c>
      <c r="O110" s="72" t="n">
        <v>1276400.13</v>
      </c>
      <c r="P110" s="72" t="n">
        <v>1184680.19</v>
      </c>
      <c r="Q110" s="72" t="n">
        <v>91719.94</v>
      </c>
      <c r="R110" t="inlineStr">
        <is>
          <t>Karnataka</t>
        </is>
      </c>
      <c r="S110" s="71" t="n">
        <v>0</v>
      </c>
      <c r="T110" t="inlineStr">
        <is>
          <t>No</t>
        </is>
      </c>
      <c r="U110" s="71" t="n">
        <v>15523</v>
      </c>
      <c r="V110" s="71" t="n">
        <v>1127</v>
      </c>
      <c r="W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RR100102</t>
        </is>
      </c>
      <c r="B111" s="69" t="n">
        <v>45668</v>
      </c>
      <c r="C111" s="70" t="n">
        <v>2025</v>
      </c>
      <c r="D111" t="inlineStr">
        <is>
          <t>Jan</t>
        </is>
      </c>
      <c r="E111" t="inlineStr">
        <is>
          <t>South</t>
        </is>
      </c>
      <c r="F111" t="inlineStr">
        <is>
          <t>India</t>
        </is>
      </c>
      <c r="G111" t="inlineStr">
        <is>
          <t>JioMart</t>
        </is>
      </c>
      <c r="H111" t="inlineStr">
        <is>
          <t>Home delivery</t>
        </is>
      </c>
      <c r="I111" t="inlineStr">
        <is>
          <t>Walk-in guest</t>
        </is>
      </c>
      <c r="J111" t="inlineStr">
        <is>
          <t>Mei Lin</t>
        </is>
      </c>
      <c r="K111" s="71" t="n">
        <v>788</v>
      </c>
      <c r="L111" s="72" t="n">
        <v>464.72</v>
      </c>
      <c r="M111" s="72" t="n">
        <v>366199.36</v>
      </c>
      <c r="N111" s="72" t="n">
        <v>54929.9</v>
      </c>
      <c r="O111" s="72" t="n">
        <v>311269.46</v>
      </c>
      <c r="P111" s="72" t="n">
        <v>268808.83</v>
      </c>
      <c r="Q111" s="72" t="n">
        <v>42460.63</v>
      </c>
      <c r="R111" t="inlineStr">
        <is>
          <t>Kerala</t>
        </is>
      </c>
      <c r="S111" s="71" t="n">
        <v>3</v>
      </c>
      <c r="T111" t="inlineStr">
        <is>
          <t>Yes</t>
        </is>
      </c>
      <c r="U111" s="71" t="n">
        <v>2839</v>
      </c>
      <c r="V111" s="71" t="n">
        <v>134</v>
      </c>
      <c r="W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RR100103</t>
        </is>
      </c>
      <c r="B112" s="69" t="n">
        <v>45668</v>
      </c>
      <c r="C112" s="70" t="n">
        <v>2025</v>
      </c>
      <c r="D112" t="inlineStr">
        <is>
          <t>Jan</t>
        </is>
      </c>
      <c r="E112" t="inlineStr">
        <is>
          <t>South</t>
        </is>
      </c>
      <c r="F112" t="inlineStr">
        <is>
          <t>India</t>
        </is>
      </c>
      <c r="G112" t="inlineStr">
        <is>
          <t>Grocery</t>
        </is>
      </c>
      <c r="H112" t="inlineStr">
        <is>
          <t>Home delivery</t>
        </is>
      </c>
      <c r="I112" t="inlineStr">
        <is>
          <t>Walk-in guest</t>
        </is>
      </c>
      <c r="J112" t="inlineStr">
        <is>
          <t>Priya Nair</t>
        </is>
      </c>
      <c r="K112" s="71" t="n">
        <v>1668</v>
      </c>
      <c r="L112" s="72" t="n">
        <v>158.46</v>
      </c>
      <c r="M112" s="72" t="n">
        <v>264311.28</v>
      </c>
      <c r="N112" s="72" t="n">
        <v>26431.13</v>
      </c>
      <c r="O112" s="72" t="n">
        <v>237880.15</v>
      </c>
      <c r="P112" s="72" t="n">
        <v>237166.72</v>
      </c>
      <c r="Q112" s="72" t="n">
        <v>713.4299999999999</v>
      </c>
      <c r="R112" t="inlineStr">
        <is>
          <t>Tamil Nadu</t>
        </is>
      </c>
      <c r="S112" s="71" t="n">
        <v>0</v>
      </c>
      <c r="T112" t="inlineStr">
        <is>
          <t>No</t>
        </is>
      </c>
      <c r="U112" s="71" t="n">
        <v>670</v>
      </c>
      <c r="V112" s="71" t="n">
        <v>270</v>
      </c>
      <c r="W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RR100104</t>
        </is>
      </c>
      <c r="B113" s="69" t="n">
        <v>45668</v>
      </c>
      <c r="C113" s="70" t="n">
        <v>2025</v>
      </c>
      <c r="D113" t="inlineStr">
        <is>
          <t>Jan</t>
        </is>
      </c>
      <c r="E113" t="inlineStr">
        <is>
          <t>North</t>
        </is>
      </c>
      <c r="F113" t="inlineStr">
        <is>
          <t>India</t>
        </is>
      </c>
      <c r="G113" t="inlineStr">
        <is>
          <t>JioMart</t>
        </is>
      </c>
      <c r="H113" t="inlineStr">
        <is>
          <t>Home delivery</t>
        </is>
      </c>
      <c r="I113" t="inlineStr">
        <is>
          <t>Member</t>
        </is>
      </c>
      <c r="J113" t="inlineStr">
        <is>
          <t>Sophie Müller</t>
        </is>
      </c>
      <c r="K113" s="71" t="n">
        <v>1830</v>
      </c>
      <c r="L113" s="72" t="n">
        <v>424.85</v>
      </c>
      <c r="M113" s="72" t="n">
        <v>777475.5</v>
      </c>
      <c r="N113" s="72" t="n">
        <v>62198.04</v>
      </c>
      <c r="O113" s="72" t="n">
        <v>715277.46</v>
      </c>
      <c r="P113" s="72" t="n">
        <v>615387.3199999999</v>
      </c>
      <c r="Q113" s="72" t="n">
        <v>99890.14</v>
      </c>
      <c r="R113" t="inlineStr">
        <is>
          <t>Rajasthan</t>
        </is>
      </c>
      <c r="S113" s="71" t="n">
        <v>5</v>
      </c>
      <c r="T113" t="inlineStr">
        <is>
          <t>Yes</t>
        </is>
      </c>
      <c r="U113" s="71" t="n">
        <v>3426</v>
      </c>
      <c r="V113" s="71" t="n">
        <v>223</v>
      </c>
      <c r="W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RR100105</t>
        </is>
      </c>
      <c r="B114" s="69" t="n">
        <v>45668</v>
      </c>
      <c r="C114" s="70" t="n">
        <v>2025</v>
      </c>
      <c r="D114" t="inlineStr">
        <is>
          <t>Jan</t>
        </is>
      </c>
      <c r="E114" t="inlineStr">
        <is>
          <t>East</t>
        </is>
      </c>
      <c r="F114" t="inlineStr">
        <is>
          <t>India</t>
        </is>
      </c>
      <c r="G114" t="inlineStr">
        <is>
          <t>JioMart</t>
        </is>
      </c>
      <c r="H114" t="inlineStr">
        <is>
          <t>Home delivery</t>
        </is>
      </c>
      <c r="I114" t="inlineStr">
        <is>
          <t>Member</t>
        </is>
      </c>
      <c r="J114" t="inlineStr">
        <is>
          <t>Liam O'Brien</t>
        </is>
      </c>
      <c r="K114" s="71" t="n">
        <v>1882</v>
      </c>
      <c r="L114" s="72" t="n">
        <v>465.63</v>
      </c>
      <c r="M114" s="72" t="n">
        <v>876315.66</v>
      </c>
      <c r="N114" s="72" t="n">
        <v>131447.35</v>
      </c>
      <c r="O114" s="72" t="n">
        <v>744868.3100000001</v>
      </c>
      <c r="P114" s="72" t="n">
        <v>617820.74</v>
      </c>
      <c r="Q114" s="72" t="n">
        <v>127047.57</v>
      </c>
      <c r="R114" t="inlineStr">
        <is>
          <t>Odisha</t>
        </is>
      </c>
      <c r="S114" s="71" t="n">
        <v>3</v>
      </c>
      <c r="T114" t="inlineStr">
        <is>
          <t>Yes</t>
        </is>
      </c>
      <c r="U114" s="71" t="n">
        <v>10077</v>
      </c>
      <c r="V114" s="71" t="n">
        <v>438</v>
      </c>
      <c r="W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RR100106</t>
        </is>
      </c>
      <c r="B115" s="69" t="n">
        <v>45668</v>
      </c>
      <c r="C115" s="70" t="n">
        <v>2025</v>
      </c>
      <c r="D115" t="inlineStr">
        <is>
          <t>Jan</t>
        </is>
      </c>
      <c r="E115" t="inlineStr">
        <is>
          <t>South</t>
        </is>
      </c>
      <c r="F115" t="inlineStr">
        <is>
          <t>India</t>
        </is>
      </c>
      <c r="G115" t="inlineStr">
        <is>
          <t>Fashion</t>
        </is>
      </c>
      <c r="H115" t="inlineStr">
        <is>
          <t>Store walk-in</t>
        </is>
      </c>
      <c r="I115" t="inlineStr">
        <is>
          <t>Member</t>
        </is>
      </c>
      <c r="J115" t="inlineStr">
        <is>
          <t>Ruhi Shaikh</t>
        </is>
      </c>
      <c r="K115" s="71" t="n">
        <v>1176</v>
      </c>
      <c r="L115" s="72" t="n">
        <v>682.47</v>
      </c>
      <c r="M115" s="72" t="n">
        <v>802584.72</v>
      </c>
      <c r="N115" s="72" t="n">
        <v>40129.24</v>
      </c>
      <c r="O115" s="72" t="n">
        <v>762455.48</v>
      </c>
      <c r="P115" s="72" t="n">
        <v>488019.71</v>
      </c>
      <c r="Q115" s="72" t="n">
        <v>274435.77</v>
      </c>
      <c r="R115" t="inlineStr">
        <is>
          <t>Telangana</t>
        </is>
      </c>
      <c r="S115" s="71" t="n">
        <v>3</v>
      </c>
      <c r="T115" t="inlineStr">
        <is>
          <t>Yes</t>
        </is>
      </c>
      <c r="U115" s="71" t="n">
        <v>871</v>
      </c>
      <c r="V115" s="71" t="n">
        <v>353</v>
      </c>
      <c r="W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RR100107</t>
        </is>
      </c>
      <c r="B116" s="69" t="n">
        <v>45669</v>
      </c>
      <c r="C116" s="70" t="n">
        <v>2025</v>
      </c>
      <c r="D116" t="inlineStr">
        <is>
          <t>Jan</t>
        </is>
      </c>
      <c r="E116" t="inlineStr">
        <is>
          <t>South</t>
        </is>
      </c>
      <c r="F116" t="inlineStr">
        <is>
          <t>India</t>
        </is>
      </c>
      <c r="G116" t="inlineStr">
        <is>
          <t>JioMart</t>
        </is>
      </c>
      <c r="H116" t="inlineStr">
        <is>
          <t>Home delivery</t>
        </is>
      </c>
      <c r="I116" t="inlineStr">
        <is>
          <t>Walk-in guest</t>
        </is>
      </c>
      <c r="J116" t="inlineStr">
        <is>
          <t>Liam O'Brien</t>
        </is>
      </c>
      <c r="K116" s="71" t="n">
        <v>3491</v>
      </c>
      <c r="L116" s="72" t="n">
        <v>402.05</v>
      </c>
      <c r="M116" s="72" t="n">
        <v>1403556.55</v>
      </c>
      <c r="N116" s="72" t="n">
        <v>140355.65</v>
      </c>
      <c r="O116" s="72" t="n">
        <v>1263200.9</v>
      </c>
      <c r="P116" s="72" t="n">
        <v>1163221.41</v>
      </c>
      <c r="Q116" s="72" t="n">
        <v>99979.49000000001</v>
      </c>
      <c r="R116" t="inlineStr">
        <is>
          <t>Tamil Nadu</t>
        </is>
      </c>
      <c r="S116" s="71" t="n">
        <v>8</v>
      </c>
      <c r="T116" t="inlineStr">
        <is>
          <t>Yes</t>
        </is>
      </c>
      <c r="U116" s="71" t="n">
        <v>12287</v>
      </c>
      <c r="V116" s="71" t="n">
        <v>569</v>
      </c>
      <c r="W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RR100108</t>
        </is>
      </c>
      <c r="B117" s="69" t="n">
        <v>45669</v>
      </c>
      <c r="C117" s="70" t="n">
        <v>2025</v>
      </c>
      <c r="D117" t="inlineStr">
        <is>
          <t>Jan</t>
        </is>
      </c>
      <c r="E117" t="inlineStr">
        <is>
          <t>East</t>
        </is>
      </c>
      <c r="F117" t="inlineStr">
        <is>
          <t>India</t>
        </is>
      </c>
      <c r="G117" t="inlineStr">
        <is>
          <t>JioMart</t>
        </is>
      </c>
      <c r="H117" t="inlineStr">
        <is>
          <t>Home delivery</t>
        </is>
      </c>
      <c r="I117" t="inlineStr">
        <is>
          <t>Walk-in guest</t>
        </is>
      </c>
      <c r="J117" t="inlineStr">
        <is>
          <t>Yuki Sato</t>
        </is>
      </c>
      <c r="K117" s="71" t="n">
        <v>715</v>
      </c>
      <c r="L117" s="72" t="n">
        <v>439.63</v>
      </c>
      <c r="M117" s="72" t="n">
        <v>314335.45</v>
      </c>
      <c r="N117" s="72" t="n">
        <v>25146.84</v>
      </c>
      <c r="O117" s="72" t="n">
        <v>289188.61</v>
      </c>
      <c r="P117" s="72" t="n">
        <v>245107.47</v>
      </c>
      <c r="Q117" s="72" t="n">
        <v>44081.14</v>
      </c>
      <c r="R117" t="inlineStr">
        <is>
          <t>Bihar</t>
        </is>
      </c>
      <c r="S117" s="71" t="n">
        <v>1</v>
      </c>
      <c r="T117" t="inlineStr">
        <is>
          <t>Yes</t>
        </is>
      </c>
      <c r="U117" s="71" t="n">
        <v>2662</v>
      </c>
      <c r="V117" s="71" t="n">
        <v>111</v>
      </c>
      <c r="W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RR100109</t>
        </is>
      </c>
      <c r="B118" s="69" t="n">
        <v>45669</v>
      </c>
      <c r="C118" s="70" t="n">
        <v>2025</v>
      </c>
      <c r="D118" t="inlineStr">
        <is>
          <t>Jan</t>
        </is>
      </c>
      <c r="E118" t="inlineStr">
        <is>
          <t>North</t>
        </is>
      </c>
      <c r="F118" t="inlineStr">
        <is>
          <t>India</t>
        </is>
      </c>
      <c r="G118" t="inlineStr">
        <is>
          <t>Grocery</t>
        </is>
      </c>
      <c r="H118" t="inlineStr">
        <is>
          <t>Store walk-in</t>
        </is>
      </c>
      <c r="I118" t="inlineStr">
        <is>
          <t>Walk-in guest</t>
        </is>
      </c>
      <c r="J118" t="inlineStr">
        <is>
          <t>Aisha Bello</t>
        </is>
      </c>
      <c r="K118" s="71" t="n">
        <v>2475</v>
      </c>
      <c r="L118" s="72" t="n">
        <v>171.03</v>
      </c>
      <c r="M118" s="72" t="n">
        <v>423299.25</v>
      </c>
      <c r="N118" s="72" t="n">
        <v>63494.89</v>
      </c>
      <c r="O118" s="72" t="n">
        <v>359804.36</v>
      </c>
      <c r="P118" s="72" t="n">
        <v>376035.48</v>
      </c>
      <c r="Q118" s="72" t="n">
        <v>-16231.12</v>
      </c>
      <c r="R118" t="inlineStr">
        <is>
          <t>Rajasthan</t>
        </is>
      </c>
      <c r="S118" s="71" t="n">
        <v>5</v>
      </c>
      <c r="T118" t="inlineStr">
        <is>
          <t>Yes</t>
        </is>
      </c>
      <c r="U118" s="71" t="n">
        <v>1700</v>
      </c>
      <c r="V118" s="71" t="n">
        <v>691</v>
      </c>
      <c r="W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RR100110</t>
        </is>
      </c>
      <c r="B119" s="69" t="n">
        <v>45669</v>
      </c>
      <c r="C119" s="70" t="n">
        <v>2025</v>
      </c>
      <c r="D119" t="inlineStr">
        <is>
          <t>Jan</t>
        </is>
      </c>
      <c r="E119" t="inlineStr">
        <is>
          <t>East</t>
        </is>
      </c>
      <c r="F119" t="inlineStr">
        <is>
          <t>India</t>
        </is>
      </c>
      <c r="G119" t="inlineStr">
        <is>
          <t>Electronics</t>
        </is>
      </c>
      <c r="H119" t="inlineStr">
        <is>
          <t>Click &amp; collect</t>
        </is>
      </c>
      <c r="I119" t="inlineStr">
        <is>
          <t>Member</t>
        </is>
      </c>
      <c r="J119" t="inlineStr">
        <is>
          <t>Sophie Müller</t>
        </is>
      </c>
      <c r="K119" s="71" t="n">
        <v>150</v>
      </c>
      <c r="L119" s="72" t="n">
        <v>10213.43</v>
      </c>
      <c r="M119" s="72" t="n">
        <v>1532014.5</v>
      </c>
      <c r="N119" s="72" t="n">
        <v>153201.45</v>
      </c>
      <c r="O119" s="72" t="n">
        <v>1378813.05</v>
      </c>
      <c r="P119" s="72" t="n">
        <v>1182070.23</v>
      </c>
      <c r="Q119" s="72" t="n">
        <v>196742.82</v>
      </c>
      <c r="R119" t="inlineStr">
        <is>
          <t>West Bengal</t>
        </is>
      </c>
      <c r="S119" s="71" t="n">
        <v>3</v>
      </c>
      <c r="T119" t="inlineStr">
        <is>
          <t>Yes</t>
        </is>
      </c>
      <c r="U119" s="71" t="n">
        <v>296</v>
      </c>
      <c r="V119" s="71" t="n">
        <v>129</v>
      </c>
      <c r="W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RR100111</t>
        </is>
      </c>
      <c r="B120" s="69" t="n">
        <v>45669</v>
      </c>
      <c r="C120" s="70" t="n">
        <v>2025</v>
      </c>
      <c r="D120" t="inlineStr">
        <is>
          <t>Jan</t>
        </is>
      </c>
      <c r="E120" t="inlineStr">
        <is>
          <t>East</t>
        </is>
      </c>
      <c r="F120" t="inlineStr">
        <is>
          <t>India</t>
        </is>
      </c>
      <c r="G120" t="inlineStr">
        <is>
          <t>JioMart</t>
        </is>
      </c>
      <c r="H120" t="inlineStr">
        <is>
          <t>Home delivery</t>
        </is>
      </c>
      <c r="I120" t="inlineStr">
        <is>
          <t>Member</t>
        </is>
      </c>
      <c r="J120" t="inlineStr">
        <is>
          <t>Lucas Martin</t>
        </is>
      </c>
      <c r="K120" s="71" t="n">
        <v>1207</v>
      </c>
      <c r="L120" s="72" t="n">
        <v>409.77</v>
      </c>
      <c r="M120" s="72" t="n">
        <v>494592.39</v>
      </c>
      <c r="N120" s="72" t="n">
        <v>24729.62</v>
      </c>
      <c r="O120" s="72" t="n">
        <v>469862.77</v>
      </c>
      <c r="P120" s="72" t="n">
        <v>392062.1</v>
      </c>
      <c r="Q120" s="72" t="n">
        <v>77800.67</v>
      </c>
      <c r="R120" t="inlineStr">
        <is>
          <t>West Bengal</t>
        </is>
      </c>
      <c r="S120" s="71" t="n">
        <v>5</v>
      </c>
      <c r="T120" t="inlineStr">
        <is>
          <t>Yes</t>
        </is>
      </c>
      <c r="U120" s="71" t="n">
        <v>2077</v>
      </c>
      <c r="V120" s="71" t="n">
        <v>158</v>
      </c>
      <c r="W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RR100112</t>
        </is>
      </c>
      <c r="B121" s="69" t="n">
        <v>45669</v>
      </c>
      <c r="C121" s="70" t="n">
        <v>2025</v>
      </c>
      <c r="D121" t="inlineStr">
        <is>
          <t>Jan</t>
        </is>
      </c>
      <c r="E121" t="inlineStr">
        <is>
          <t>North</t>
        </is>
      </c>
      <c r="F121" t="inlineStr">
        <is>
          <t>India</t>
        </is>
      </c>
      <c r="G121" t="inlineStr">
        <is>
          <t>JioMart</t>
        </is>
      </c>
      <c r="H121" t="inlineStr">
        <is>
          <t>Home delivery</t>
        </is>
      </c>
      <c r="I121" t="inlineStr">
        <is>
          <t>Member</t>
        </is>
      </c>
      <c r="J121" t="inlineStr">
        <is>
          <t>Omar Haddad</t>
        </is>
      </c>
      <c r="K121" s="71" t="n">
        <v>1770</v>
      </c>
      <c r="L121" s="72" t="n">
        <v>381.05</v>
      </c>
      <c r="M121" s="72" t="n">
        <v>674458.5</v>
      </c>
      <c r="N121" s="72" t="n">
        <v>13489.17</v>
      </c>
      <c r="O121" s="72" t="n">
        <v>660969.33</v>
      </c>
      <c r="P121" s="72" t="n">
        <v>587229.95</v>
      </c>
      <c r="Q121" s="72" t="n">
        <v>73739.38</v>
      </c>
      <c r="R121" t="inlineStr">
        <is>
          <t>Uttar Pradesh</t>
        </is>
      </c>
      <c r="S121" s="71" t="n">
        <v>5</v>
      </c>
      <c r="T121" t="inlineStr">
        <is>
          <t>Yes</t>
        </is>
      </c>
      <c r="U121" s="71" t="n">
        <v>3274</v>
      </c>
      <c r="V121" s="71" t="n">
        <v>217</v>
      </c>
      <c r="W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RR100113</t>
        </is>
      </c>
      <c r="B122" s="69" t="n">
        <v>45669</v>
      </c>
      <c r="C122" s="70" t="n">
        <v>2025</v>
      </c>
      <c r="D122" t="inlineStr">
        <is>
          <t>Jan</t>
        </is>
      </c>
      <c r="E122" t="inlineStr">
        <is>
          <t>South</t>
        </is>
      </c>
      <c r="F122" t="inlineStr">
        <is>
          <t>India</t>
        </is>
      </c>
      <c r="G122" t="inlineStr">
        <is>
          <t>Grocery</t>
        </is>
      </c>
      <c r="H122" t="inlineStr">
        <is>
          <t>Store walk-in</t>
        </is>
      </c>
      <c r="I122" t="inlineStr">
        <is>
          <t>Member</t>
        </is>
      </c>
      <c r="J122" t="inlineStr">
        <is>
          <t>Wei Chen</t>
        </is>
      </c>
      <c r="K122" s="71" t="n">
        <v>384</v>
      </c>
      <c r="L122" s="72" t="n">
        <v>198.18</v>
      </c>
      <c r="M122" s="72" t="n">
        <v>76101.12</v>
      </c>
      <c r="N122" s="72" t="n">
        <v>6088.09</v>
      </c>
      <c r="O122" s="72" t="n">
        <v>70013.03</v>
      </c>
      <c r="P122" s="72" t="n">
        <v>54545.48</v>
      </c>
      <c r="Q122" s="72" t="n">
        <v>15467.55</v>
      </c>
      <c r="R122" t="inlineStr">
        <is>
          <t>Tamil Nadu</t>
        </is>
      </c>
      <c r="S122" s="71" t="n">
        <v>3</v>
      </c>
      <c r="T122" t="inlineStr">
        <is>
          <t>Yes</t>
        </is>
      </c>
      <c r="U122" s="71" t="n">
        <v>262</v>
      </c>
      <c r="V122" s="71" t="n">
        <v>90</v>
      </c>
      <c r="W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RR100114</t>
        </is>
      </c>
      <c r="B123" s="69" t="n">
        <v>45669</v>
      </c>
      <c r="C123" s="70" t="n">
        <v>2025</v>
      </c>
      <c r="D123" t="inlineStr">
        <is>
          <t>Jan</t>
        </is>
      </c>
      <c r="E123" t="inlineStr">
        <is>
          <t>North</t>
        </is>
      </c>
      <c r="F123" t="inlineStr">
        <is>
          <t>India</t>
        </is>
      </c>
      <c r="G123" t="inlineStr">
        <is>
          <t>Grocery</t>
        </is>
      </c>
      <c r="H123" t="inlineStr">
        <is>
          <t>Store walk-in</t>
        </is>
      </c>
      <c r="I123" t="inlineStr">
        <is>
          <t>Member</t>
        </is>
      </c>
      <c r="J123" t="inlineStr">
        <is>
          <t>Kofi Mensah</t>
        </is>
      </c>
      <c r="K123" s="71" t="n">
        <v>1987</v>
      </c>
      <c r="L123" s="72" t="n">
        <v>177.09</v>
      </c>
      <c r="M123" s="72" t="n">
        <v>351877.83</v>
      </c>
      <c r="N123" s="72" t="n">
        <v>7037.56</v>
      </c>
      <c r="O123" s="72" t="n">
        <v>344840.27</v>
      </c>
      <c r="P123" s="72" t="n">
        <v>296871.89</v>
      </c>
      <c r="Q123" s="72" t="n">
        <v>47968.38</v>
      </c>
      <c r="R123" t="inlineStr">
        <is>
          <t>Delhi</t>
        </is>
      </c>
      <c r="S123" s="71" t="n">
        <v>0</v>
      </c>
      <c r="T123" t="inlineStr">
        <is>
          <t>No</t>
        </is>
      </c>
      <c r="U123" s="71" t="n">
        <v>660</v>
      </c>
      <c r="V123" s="71" t="n">
        <v>232</v>
      </c>
      <c r="W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RR100115</t>
        </is>
      </c>
      <c r="B124" s="69" t="n">
        <v>45669</v>
      </c>
      <c r="C124" s="70" t="n">
        <v>2025</v>
      </c>
      <c r="D124" t="inlineStr">
        <is>
          <t>Jan</t>
        </is>
      </c>
      <c r="E124" t="inlineStr">
        <is>
          <t>West</t>
        </is>
      </c>
      <c r="F124" t="inlineStr">
        <is>
          <t>India</t>
        </is>
      </c>
      <c r="G124" t="inlineStr">
        <is>
          <t>JioMart</t>
        </is>
      </c>
      <c r="H124" t="inlineStr">
        <is>
          <t>Home delivery</t>
        </is>
      </c>
      <c r="I124" t="inlineStr">
        <is>
          <t>Member</t>
        </is>
      </c>
      <c r="J124" t="inlineStr">
        <is>
          <t>Olivia Brown</t>
        </is>
      </c>
      <c r="K124" s="71" t="n">
        <v>3260</v>
      </c>
      <c r="L124" s="72" t="n">
        <v>411.09</v>
      </c>
      <c r="M124" s="72" t="n">
        <v>1340153.4</v>
      </c>
      <c r="N124" s="72" t="n">
        <v>134015.34</v>
      </c>
      <c r="O124" s="72" t="n">
        <v>1206138.06</v>
      </c>
      <c r="P124" s="72" t="n">
        <v>1103896.65</v>
      </c>
      <c r="Q124" s="72" t="n">
        <v>102241.41</v>
      </c>
      <c r="R124" t="inlineStr">
        <is>
          <t>Maharashtra</t>
        </is>
      </c>
      <c r="S124" s="71" t="n">
        <v>1</v>
      </c>
      <c r="T124" t="inlineStr">
        <is>
          <t>Yes</t>
        </is>
      </c>
      <c r="U124" s="71" t="n">
        <v>8071</v>
      </c>
      <c r="V124" s="71" t="n">
        <v>462</v>
      </c>
      <c r="W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RR100116</t>
        </is>
      </c>
      <c r="B125" s="69" t="n">
        <v>45669</v>
      </c>
      <c r="C125" s="70" t="n">
        <v>2025</v>
      </c>
      <c r="D125" t="inlineStr">
        <is>
          <t>Jan</t>
        </is>
      </c>
      <c r="E125" t="inlineStr">
        <is>
          <t>North</t>
        </is>
      </c>
      <c r="F125" t="inlineStr">
        <is>
          <t>India</t>
        </is>
      </c>
      <c r="G125" t="inlineStr">
        <is>
          <t>Grocery</t>
        </is>
      </c>
      <c r="H125" t="inlineStr">
        <is>
          <t>Store walk-in</t>
        </is>
      </c>
      <c r="I125" t="inlineStr">
        <is>
          <t>Member</t>
        </is>
      </c>
      <c r="J125" t="inlineStr">
        <is>
          <t>Noah Smith</t>
        </is>
      </c>
      <c r="K125" s="71" t="n">
        <v>3277</v>
      </c>
      <c r="L125" s="72" t="n">
        <v>169.52</v>
      </c>
      <c r="M125" s="72" t="n">
        <v>555517.04</v>
      </c>
      <c r="N125" s="72" t="n">
        <v>44441.36</v>
      </c>
      <c r="O125" s="72" t="n">
        <v>511075.68</v>
      </c>
      <c r="P125" s="72" t="n">
        <v>489777.75</v>
      </c>
      <c r="Q125" s="72" t="n">
        <v>21297.93</v>
      </c>
      <c r="R125" t="inlineStr">
        <is>
          <t>Rajasthan</t>
        </is>
      </c>
      <c r="S125" s="71" t="n">
        <v>5</v>
      </c>
      <c r="T125" t="inlineStr">
        <is>
          <t>Yes</t>
        </is>
      </c>
      <c r="U125" s="71" t="n">
        <v>1894</v>
      </c>
      <c r="V125" s="71" t="n">
        <v>841</v>
      </c>
      <c r="W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RR100117</t>
        </is>
      </c>
      <c r="B126" s="69" t="n">
        <v>45670</v>
      </c>
      <c r="C126" s="70" t="n">
        <v>2025</v>
      </c>
      <c r="D126" t="inlineStr">
        <is>
          <t>Jan</t>
        </is>
      </c>
      <c r="E126" t="inlineStr">
        <is>
          <t>South</t>
        </is>
      </c>
      <c r="F126" t="inlineStr">
        <is>
          <t>India</t>
        </is>
      </c>
      <c r="G126" t="inlineStr">
        <is>
          <t>Grocery</t>
        </is>
      </c>
      <c r="H126" t="inlineStr">
        <is>
          <t>Store walk-in</t>
        </is>
      </c>
      <c r="I126" t="inlineStr">
        <is>
          <t>Member</t>
        </is>
      </c>
      <c r="J126" t="inlineStr">
        <is>
          <t>Fatima Al-Saud</t>
        </is>
      </c>
      <c r="K126" s="71" t="n">
        <v>1205</v>
      </c>
      <c r="L126" s="72" t="n">
        <v>190.4</v>
      </c>
      <c r="M126" s="72" t="n">
        <v>229432</v>
      </c>
      <c r="N126" s="72" t="n">
        <v>18354.56</v>
      </c>
      <c r="O126" s="72" t="n">
        <v>211077.44</v>
      </c>
      <c r="P126" s="72" t="n">
        <v>181926.94</v>
      </c>
      <c r="Q126" s="72" t="n">
        <v>29150.5</v>
      </c>
      <c r="R126" t="inlineStr">
        <is>
          <t>Tamil Nadu</t>
        </is>
      </c>
      <c r="S126" s="71" t="n">
        <v>5</v>
      </c>
      <c r="T126" t="inlineStr">
        <is>
          <t>Yes</t>
        </is>
      </c>
      <c r="U126" s="71" t="n">
        <v>457</v>
      </c>
      <c r="V126" s="71" t="n">
        <v>205</v>
      </c>
      <c r="W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RR100118</t>
        </is>
      </c>
      <c r="B127" s="69" t="n">
        <v>45670</v>
      </c>
      <c r="C127" s="70" t="n">
        <v>2025</v>
      </c>
      <c r="D127" t="inlineStr">
        <is>
          <t>Jan</t>
        </is>
      </c>
      <c r="E127" t="inlineStr">
        <is>
          <t>South</t>
        </is>
      </c>
      <c r="F127" t="inlineStr">
        <is>
          <t>India</t>
        </is>
      </c>
      <c r="G127" t="inlineStr">
        <is>
          <t>JioMart</t>
        </is>
      </c>
      <c r="H127" t="inlineStr">
        <is>
          <t>Home delivery</t>
        </is>
      </c>
      <c r="I127" t="inlineStr">
        <is>
          <t>Member</t>
        </is>
      </c>
      <c r="J127" t="inlineStr">
        <is>
          <t>Fatima Al-Saud</t>
        </is>
      </c>
      <c r="K127" s="71" t="n">
        <v>1264</v>
      </c>
      <c r="L127" s="72" t="n">
        <v>451.43</v>
      </c>
      <c r="M127" s="72" t="n">
        <v>570607.52</v>
      </c>
      <c r="N127" s="72" t="n">
        <v>28530.38</v>
      </c>
      <c r="O127" s="72" t="n">
        <v>542077.14</v>
      </c>
      <c r="P127" s="72" t="n">
        <v>410008.67</v>
      </c>
      <c r="Q127" s="72" t="n">
        <v>132068.47</v>
      </c>
      <c r="R127" t="inlineStr">
        <is>
          <t>Tamil Nadu</t>
        </is>
      </c>
      <c r="S127" s="71" t="n">
        <v>8</v>
      </c>
      <c r="T127" t="inlineStr">
        <is>
          <t>Yes</t>
        </is>
      </c>
      <c r="U127" s="71" t="n">
        <v>2473</v>
      </c>
      <c r="V127" s="71" t="n">
        <v>147</v>
      </c>
      <c r="W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RR100119</t>
        </is>
      </c>
      <c r="B128" s="69" t="n">
        <v>45670</v>
      </c>
      <c r="C128" s="70" t="n">
        <v>2025</v>
      </c>
      <c r="D128" t="inlineStr">
        <is>
          <t>Jan</t>
        </is>
      </c>
      <c r="E128" t="inlineStr">
        <is>
          <t>West</t>
        </is>
      </c>
      <c r="F128" t="inlineStr">
        <is>
          <t>India</t>
        </is>
      </c>
      <c r="G128" t="inlineStr">
        <is>
          <t>Electronics</t>
        </is>
      </c>
      <c r="H128" t="inlineStr">
        <is>
          <t>Store walk-in</t>
        </is>
      </c>
      <c r="I128" t="inlineStr">
        <is>
          <t>Member</t>
        </is>
      </c>
      <c r="J128" t="inlineStr">
        <is>
          <t>Omar Haddad</t>
        </is>
      </c>
      <c r="K128" s="71" t="n">
        <v>28</v>
      </c>
      <c r="L128" s="72" t="n">
        <v>8475.950000000001</v>
      </c>
      <c r="M128" s="72" t="n">
        <v>237326.6</v>
      </c>
      <c r="N128" s="72" t="n">
        <v>35598.99</v>
      </c>
      <c r="O128" s="72" t="n">
        <v>201727.61</v>
      </c>
      <c r="P128" s="72" t="n">
        <v>220565.69</v>
      </c>
      <c r="Q128" s="72" t="n">
        <v>-18838.08</v>
      </c>
      <c r="R128" t="inlineStr">
        <is>
          <t>Goa</t>
        </is>
      </c>
      <c r="S128" s="71" t="n">
        <v>0</v>
      </c>
      <c r="T128" t="inlineStr">
        <is>
          <t>No</t>
        </is>
      </c>
      <c r="U128" s="71" t="n">
        <v>92</v>
      </c>
      <c r="V128" s="71" t="n">
        <v>24</v>
      </c>
      <c r="W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RR100120</t>
        </is>
      </c>
      <c r="B129" s="69" t="n">
        <v>45670</v>
      </c>
      <c r="C129" s="70" t="n">
        <v>2025</v>
      </c>
      <c r="D129" t="inlineStr">
        <is>
          <t>Jan</t>
        </is>
      </c>
      <c r="E129" t="inlineStr">
        <is>
          <t>South</t>
        </is>
      </c>
      <c r="F129" t="inlineStr">
        <is>
          <t>India</t>
        </is>
      </c>
      <c r="G129" t="inlineStr">
        <is>
          <t>JioMart</t>
        </is>
      </c>
      <c r="H129" t="inlineStr">
        <is>
          <t>Home delivery</t>
        </is>
      </c>
      <c r="I129" t="inlineStr">
        <is>
          <t>Member</t>
        </is>
      </c>
      <c r="J129" t="inlineStr">
        <is>
          <t>Sara Rossi</t>
        </is>
      </c>
      <c r="K129" s="71" t="n">
        <v>3733</v>
      </c>
      <c r="L129" s="72" t="n">
        <v>377.56</v>
      </c>
      <c r="M129" s="72" t="n">
        <v>1409431.48</v>
      </c>
      <c r="N129" s="72" t="n">
        <v>70471.57000000001</v>
      </c>
      <c r="O129" s="72" t="n">
        <v>1338959.91</v>
      </c>
      <c r="P129" s="72" t="n">
        <v>1262184.33</v>
      </c>
      <c r="Q129" s="72" t="n">
        <v>76775.58</v>
      </c>
      <c r="R129" t="inlineStr">
        <is>
          <t>Kerala</t>
        </is>
      </c>
      <c r="S129" s="71" t="n">
        <v>1</v>
      </c>
      <c r="T129" t="inlineStr">
        <is>
          <t>Yes</t>
        </is>
      </c>
      <c r="U129" s="71" t="n">
        <v>13625</v>
      </c>
      <c r="V129" s="71" t="n">
        <v>611</v>
      </c>
      <c r="W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RR100121</t>
        </is>
      </c>
      <c r="B130" s="69" t="n">
        <v>45670</v>
      </c>
      <c r="C130" s="70" t="n">
        <v>2025</v>
      </c>
      <c r="D130" t="inlineStr">
        <is>
          <t>Jan</t>
        </is>
      </c>
      <c r="E130" t="inlineStr">
        <is>
          <t>South</t>
        </is>
      </c>
      <c r="F130" t="inlineStr">
        <is>
          <t>India</t>
        </is>
      </c>
      <c r="G130" t="inlineStr">
        <is>
          <t>Grocery</t>
        </is>
      </c>
      <c r="H130" t="inlineStr">
        <is>
          <t>Store walk-in</t>
        </is>
      </c>
      <c r="I130" t="inlineStr">
        <is>
          <t>Member</t>
        </is>
      </c>
      <c r="J130" t="inlineStr">
        <is>
          <t>Amir Khan</t>
        </is>
      </c>
      <c r="K130" s="71" t="n">
        <v>2247</v>
      </c>
      <c r="L130" s="72" t="n">
        <v>186.05</v>
      </c>
      <c r="M130" s="72" t="n">
        <v>418054.35</v>
      </c>
      <c r="N130" s="72" t="n">
        <v>41805.43</v>
      </c>
      <c r="O130" s="72" t="n">
        <v>376248.92</v>
      </c>
      <c r="P130" s="72" t="n">
        <v>326263.95</v>
      </c>
      <c r="Q130" s="72" t="n">
        <v>49984.97</v>
      </c>
      <c r="R130" t="inlineStr">
        <is>
          <t>Kerala</t>
        </is>
      </c>
      <c r="S130" s="71" t="n">
        <v>8</v>
      </c>
      <c r="T130" t="inlineStr">
        <is>
          <t>Yes</t>
        </is>
      </c>
      <c r="U130" s="71" t="n">
        <v>998</v>
      </c>
      <c r="V130" s="71" t="n">
        <v>402</v>
      </c>
      <c r="W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RR100122</t>
        </is>
      </c>
      <c r="B131" s="69" t="n">
        <v>45670</v>
      </c>
      <c r="C131" s="70" t="n">
        <v>2025</v>
      </c>
      <c r="D131" t="inlineStr">
        <is>
          <t>Jan</t>
        </is>
      </c>
      <c r="E131" t="inlineStr">
        <is>
          <t>South</t>
        </is>
      </c>
      <c r="F131" t="inlineStr">
        <is>
          <t>India</t>
        </is>
      </c>
      <c r="G131" t="inlineStr">
        <is>
          <t>Electronics</t>
        </is>
      </c>
      <c r="H131" t="inlineStr">
        <is>
          <t>Store walk-in</t>
        </is>
      </c>
      <c r="I131" t="inlineStr">
        <is>
          <t>Member</t>
        </is>
      </c>
      <c r="J131" t="inlineStr">
        <is>
          <t>Zoya Ahmed</t>
        </is>
      </c>
      <c r="K131" s="71" t="n">
        <v>180</v>
      </c>
      <c r="L131" s="72" t="n">
        <v>9787.540000000001</v>
      </c>
      <c r="M131" s="72" t="n">
        <v>1761757.2</v>
      </c>
      <c r="N131" s="72" t="n">
        <v>88087.86</v>
      </c>
      <c r="O131" s="72" t="n">
        <v>1673669.34</v>
      </c>
      <c r="P131" s="72" t="n">
        <v>1476994.38</v>
      </c>
      <c r="Q131" s="72" t="n">
        <v>196674.96</v>
      </c>
      <c r="R131" t="inlineStr">
        <is>
          <t>Karnataka</t>
        </is>
      </c>
      <c r="S131" s="71" t="n">
        <v>1</v>
      </c>
      <c r="T131" t="inlineStr">
        <is>
          <t>Yes</t>
        </is>
      </c>
      <c r="U131" s="71" t="n">
        <v>454</v>
      </c>
      <c r="V131" s="71" t="n">
        <v>134</v>
      </c>
      <c r="W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RR100123</t>
        </is>
      </c>
      <c r="B132" s="69" t="n">
        <v>45670</v>
      </c>
      <c r="C132" s="70" t="n">
        <v>2025</v>
      </c>
      <c r="D132" t="inlineStr">
        <is>
          <t>Jan</t>
        </is>
      </c>
      <c r="E132" t="inlineStr">
        <is>
          <t>West</t>
        </is>
      </c>
      <c r="F132" t="inlineStr">
        <is>
          <t>India</t>
        </is>
      </c>
      <c r="G132" t="inlineStr">
        <is>
          <t>Grocery</t>
        </is>
      </c>
      <c r="H132" t="inlineStr">
        <is>
          <t>Store walk-in</t>
        </is>
      </c>
      <c r="I132" t="inlineStr">
        <is>
          <t>Walk-in guest</t>
        </is>
      </c>
      <c r="J132" t="inlineStr">
        <is>
          <t>Shraddha Kulkarni</t>
        </is>
      </c>
      <c r="K132" s="71" t="n">
        <v>1917</v>
      </c>
      <c r="L132" s="72" t="n">
        <v>191.04</v>
      </c>
      <c r="M132" s="72" t="n">
        <v>366223.68</v>
      </c>
      <c r="N132" s="72" t="n">
        <v>36622.37</v>
      </c>
      <c r="O132" s="72" t="n">
        <v>329601.31</v>
      </c>
      <c r="P132" s="72" t="n">
        <v>288379.54</v>
      </c>
      <c r="Q132" s="72" t="n">
        <v>41221.77</v>
      </c>
      <c r="R132" t="inlineStr">
        <is>
          <t>Gujarat</t>
        </is>
      </c>
      <c r="S132" s="71" t="n">
        <v>8</v>
      </c>
      <c r="T132" t="inlineStr">
        <is>
          <t>Yes</t>
        </is>
      </c>
      <c r="U132" s="71" t="n">
        <v>1538</v>
      </c>
      <c r="V132" s="71" t="n">
        <v>588</v>
      </c>
      <c r="W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RR100124</t>
        </is>
      </c>
      <c r="B133" s="69" t="n">
        <v>45670</v>
      </c>
      <c r="C133" s="70" t="n">
        <v>2025</v>
      </c>
      <c r="D133" t="inlineStr">
        <is>
          <t>Jan</t>
        </is>
      </c>
      <c r="E133" t="inlineStr">
        <is>
          <t>South</t>
        </is>
      </c>
      <c r="F133" t="inlineStr">
        <is>
          <t>India</t>
        </is>
      </c>
      <c r="G133" t="inlineStr">
        <is>
          <t>JioMart</t>
        </is>
      </c>
      <c r="H133" t="inlineStr">
        <is>
          <t>Home delivery</t>
        </is>
      </c>
      <c r="I133" t="inlineStr">
        <is>
          <t>Member</t>
        </is>
      </c>
      <c r="J133" t="inlineStr">
        <is>
          <t>Aisha Bello</t>
        </is>
      </c>
      <c r="K133" s="71" t="n">
        <v>3919</v>
      </c>
      <c r="L133" s="72" t="n">
        <v>403.91</v>
      </c>
      <c r="M133" s="72" t="n">
        <v>1582923.29</v>
      </c>
      <c r="N133" s="72" t="n">
        <v>237438.49</v>
      </c>
      <c r="O133" s="72" t="n">
        <v>1345484.8</v>
      </c>
      <c r="P133" s="72" t="n">
        <v>1331326.77</v>
      </c>
      <c r="Q133" s="72" t="n">
        <v>14158.03</v>
      </c>
      <c r="R133" t="inlineStr">
        <is>
          <t>Tamil Nadu</t>
        </is>
      </c>
      <c r="S133" s="71" t="n">
        <v>1</v>
      </c>
      <c r="T133" t="inlineStr">
        <is>
          <t>Yes</t>
        </is>
      </c>
      <c r="U133" s="71" t="n">
        <v>15031</v>
      </c>
      <c r="V133" s="71" t="n">
        <v>817</v>
      </c>
      <c r="W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RR100125</t>
        </is>
      </c>
      <c r="B134" s="69" t="n">
        <v>45670</v>
      </c>
      <c r="C134" s="70" t="n">
        <v>2025</v>
      </c>
      <c r="D134" t="inlineStr">
        <is>
          <t>Jan</t>
        </is>
      </c>
      <c r="E134" t="inlineStr">
        <is>
          <t>South</t>
        </is>
      </c>
      <c r="F134" t="inlineStr">
        <is>
          <t>India</t>
        </is>
      </c>
      <c r="G134" t="inlineStr">
        <is>
          <t>Fashion</t>
        </is>
      </c>
      <c r="H134" t="inlineStr">
        <is>
          <t>Home delivery</t>
        </is>
      </c>
      <c r="I134" t="inlineStr">
        <is>
          <t>Member</t>
        </is>
      </c>
      <c r="J134" t="inlineStr">
        <is>
          <t>Zoya Ahmed</t>
        </is>
      </c>
      <c r="K134" s="71" t="n">
        <v>877</v>
      </c>
      <c r="L134" s="72" t="n">
        <v>790.23</v>
      </c>
      <c r="M134" s="72" t="n">
        <v>693031.71</v>
      </c>
      <c r="N134" s="72" t="n">
        <v>55442.54</v>
      </c>
      <c r="O134" s="72" t="n">
        <v>637589.17</v>
      </c>
      <c r="P134" s="72" t="n">
        <v>361764.22</v>
      </c>
      <c r="Q134" s="72" t="n">
        <v>275824.95</v>
      </c>
      <c r="R134" t="inlineStr">
        <is>
          <t>Karnataka</t>
        </is>
      </c>
      <c r="S134" s="71" t="n">
        <v>2</v>
      </c>
      <c r="T134" t="inlineStr">
        <is>
          <t>Yes</t>
        </is>
      </c>
      <c r="U134" s="71" t="n">
        <v>751</v>
      </c>
      <c r="V134" s="71" t="n">
        <v>225</v>
      </c>
      <c r="W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RR100126</t>
        </is>
      </c>
      <c r="B135" s="69" t="n">
        <v>45670</v>
      </c>
      <c r="C135" s="70" t="n">
        <v>2025</v>
      </c>
      <c r="D135" t="inlineStr">
        <is>
          <t>Jan</t>
        </is>
      </c>
      <c r="E135" t="inlineStr">
        <is>
          <t>West</t>
        </is>
      </c>
      <c r="F135" t="inlineStr">
        <is>
          <t>India</t>
        </is>
      </c>
      <c r="G135" t="inlineStr">
        <is>
          <t>Fashion</t>
        </is>
      </c>
      <c r="H135" t="inlineStr">
        <is>
          <t>Click &amp; collect</t>
        </is>
      </c>
      <c r="I135" t="inlineStr">
        <is>
          <t>Member</t>
        </is>
      </c>
      <c r="J135" t="inlineStr">
        <is>
          <t>Noah Smith</t>
        </is>
      </c>
      <c r="K135" s="71" t="n">
        <v>130</v>
      </c>
      <c r="L135" s="72" t="n">
        <v>775.77</v>
      </c>
      <c r="M135" s="72" t="n">
        <v>100850.1</v>
      </c>
      <c r="N135" s="72" t="n">
        <v>10085.01</v>
      </c>
      <c r="O135" s="72" t="n">
        <v>90765.09</v>
      </c>
      <c r="P135" s="72" t="n">
        <v>52303.69</v>
      </c>
      <c r="Q135" s="72" t="n">
        <v>38461.4</v>
      </c>
      <c r="R135" t="inlineStr">
        <is>
          <t>Goa</t>
        </is>
      </c>
      <c r="S135" s="71" t="n">
        <v>3</v>
      </c>
      <c r="T135" t="inlineStr">
        <is>
          <t>Yes</t>
        </is>
      </c>
      <c r="U135" s="71" t="n">
        <v>53</v>
      </c>
      <c r="V135" s="71" t="n">
        <v>15</v>
      </c>
      <c r="W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RR100127</t>
        </is>
      </c>
      <c r="B136" s="69" t="n">
        <v>45670</v>
      </c>
      <c r="C136" s="70" t="n">
        <v>2025</v>
      </c>
      <c r="D136" t="inlineStr">
        <is>
          <t>Jan</t>
        </is>
      </c>
      <c r="E136" t="inlineStr">
        <is>
          <t>South</t>
        </is>
      </c>
      <c r="F136" t="inlineStr">
        <is>
          <t>India</t>
        </is>
      </c>
      <c r="G136" t="inlineStr">
        <is>
          <t>Grocery</t>
        </is>
      </c>
      <c r="H136" t="inlineStr">
        <is>
          <t>Store walk-in</t>
        </is>
      </c>
      <c r="I136" t="inlineStr">
        <is>
          <t>Member</t>
        </is>
      </c>
      <c r="J136" t="inlineStr">
        <is>
          <t>Kofi Mensah</t>
        </is>
      </c>
      <c r="K136" s="71" t="n">
        <v>1055</v>
      </c>
      <c r="L136" s="72" t="n">
        <v>199.61</v>
      </c>
      <c r="M136" s="72" t="n">
        <v>210588.55</v>
      </c>
      <c r="N136" s="72" t="n">
        <v>31588.28</v>
      </c>
      <c r="O136" s="72" t="n">
        <v>179000.27</v>
      </c>
      <c r="P136" s="72" t="n">
        <v>159299.69</v>
      </c>
      <c r="Q136" s="72" t="n">
        <v>19700.58</v>
      </c>
      <c r="R136" t="inlineStr">
        <is>
          <t>Telangana</t>
        </is>
      </c>
      <c r="S136" s="71" t="n">
        <v>8</v>
      </c>
      <c r="T136" t="inlineStr">
        <is>
          <t>Yes</t>
        </is>
      </c>
      <c r="U136" s="71" t="n">
        <v>832</v>
      </c>
      <c r="V136" s="71" t="n">
        <v>224</v>
      </c>
      <c r="W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RR100128</t>
        </is>
      </c>
      <c r="B137" s="69" t="n">
        <v>45671</v>
      </c>
      <c r="C137" s="70" t="n">
        <v>2025</v>
      </c>
      <c r="D137" t="inlineStr">
        <is>
          <t>Jan</t>
        </is>
      </c>
      <c r="E137" t="inlineStr">
        <is>
          <t>North</t>
        </is>
      </c>
      <c r="F137" t="inlineStr">
        <is>
          <t>India</t>
        </is>
      </c>
      <c r="G137" t="inlineStr">
        <is>
          <t>Fashion</t>
        </is>
      </c>
      <c r="H137" t="inlineStr">
        <is>
          <t>Store walk-in</t>
        </is>
      </c>
      <c r="I137" t="inlineStr">
        <is>
          <t>Walk-in guest</t>
        </is>
      </c>
      <c r="J137" t="inlineStr">
        <is>
          <t>Sophie Müller</t>
        </is>
      </c>
      <c r="K137" s="71" t="n">
        <v>844</v>
      </c>
      <c r="L137" s="72" t="n">
        <v>813.49</v>
      </c>
      <c r="M137" s="72" t="n">
        <v>686585.5600000001</v>
      </c>
      <c r="N137" s="72" t="n">
        <v>54926.84</v>
      </c>
      <c r="O137" s="72" t="n">
        <v>631658.72</v>
      </c>
      <c r="P137" s="72" t="n">
        <v>341601.01</v>
      </c>
      <c r="Q137" s="72" t="n">
        <v>290057.71</v>
      </c>
      <c r="R137" t="inlineStr">
        <is>
          <t>Rajasthan</t>
        </is>
      </c>
      <c r="S137" s="71" t="n">
        <v>5</v>
      </c>
      <c r="T137" t="inlineStr">
        <is>
          <t>Yes</t>
        </is>
      </c>
      <c r="U137" s="71" t="n">
        <v>361</v>
      </c>
      <c r="V137" s="71" t="n">
        <v>131</v>
      </c>
      <c r="W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RR100129</t>
        </is>
      </c>
      <c r="B138" s="69" t="n">
        <v>45671</v>
      </c>
      <c r="C138" s="70" t="n">
        <v>2025</v>
      </c>
      <c r="D138" t="inlineStr">
        <is>
          <t>Jan</t>
        </is>
      </c>
      <c r="E138" t="inlineStr">
        <is>
          <t>East</t>
        </is>
      </c>
      <c r="F138" t="inlineStr">
        <is>
          <t>India</t>
        </is>
      </c>
      <c r="G138" t="inlineStr">
        <is>
          <t>Grocery</t>
        </is>
      </c>
      <c r="H138" t="inlineStr">
        <is>
          <t>Store walk-in</t>
        </is>
      </c>
      <c r="I138" t="inlineStr">
        <is>
          <t>Member</t>
        </is>
      </c>
      <c r="J138" t="inlineStr">
        <is>
          <t>Mei Lin</t>
        </is>
      </c>
      <c r="K138" s="71" t="n">
        <v>4001</v>
      </c>
      <c r="L138" s="72" t="n">
        <v>196.35</v>
      </c>
      <c r="M138" s="72" t="n">
        <v>785596.35</v>
      </c>
      <c r="N138" s="72" t="n">
        <v>62847.71</v>
      </c>
      <c r="O138" s="72" t="n">
        <v>722748.64</v>
      </c>
      <c r="P138" s="72" t="n">
        <v>568191.25</v>
      </c>
      <c r="Q138" s="72" t="n">
        <v>154557.39</v>
      </c>
      <c r="R138" t="inlineStr">
        <is>
          <t>Bihar</t>
        </is>
      </c>
      <c r="S138" s="71" t="n">
        <v>5</v>
      </c>
      <c r="T138" t="inlineStr">
        <is>
          <t>Yes</t>
        </is>
      </c>
      <c r="U138" s="71" t="n">
        <v>1423</v>
      </c>
      <c r="V138" s="71" t="n">
        <v>517</v>
      </c>
      <c r="W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RR100130</t>
        </is>
      </c>
      <c r="B139" s="69" t="n">
        <v>45671</v>
      </c>
      <c r="C139" s="70" t="n">
        <v>2025</v>
      </c>
      <c r="D139" t="inlineStr">
        <is>
          <t>Jan</t>
        </is>
      </c>
      <c r="E139" t="inlineStr">
        <is>
          <t>North</t>
        </is>
      </c>
      <c r="F139" t="inlineStr">
        <is>
          <t>India</t>
        </is>
      </c>
      <c r="G139" t="inlineStr">
        <is>
          <t>JioMart</t>
        </is>
      </c>
      <c r="H139" t="inlineStr">
        <is>
          <t>Home delivery</t>
        </is>
      </c>
      <c r="I139" t="inlineStr">
        <is>
          <t>Member</t>
        </is>
      </c>
      <c r="J139" t="inlineStr">
        <is>
          <t>Zoya Ahmed</t>
        </is>
      </c>
      <c r="K139" s="71" t="n">
        <v>1876</v>
      </c>
      <c r="L139" s="72" t="n">
        <v>446</v>
      </c>
      <c r="M139" s="72" t="n">
        <v>836696</v>
      </c>
      <c r="N139" s="72" t="n">
        <v>41834.8</v>
      </c>
      <c r="O139" s="72" t="n">
        <v>794861.2</v>
      </c>
      <c r="P139" s="72" t="n">
        <v>636711.63</v>
      </c>
      <c r="Q139" s="72" t="n">
        <v>158149.57</v>
      </c>
      <c r="R139" t="inlineStr">
        <is>
          <t>Rajasthan</t>
        </is>
      </c>
      <c r="S139" s="71" t="n">
        <v>0</v>
      </c>
      <c r="T139" t="inlineStr">
        <is>
          <t>No</t>
        </is>
      </c>
      <c r="U139" s="71" t="n">
        <v>9648</v>
      </c>
      <c r="V139" s="71" t="n">
        <v>432</v>
      </c>
      <c r="W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RR100131</t>
        </is>
      </c>
      <c r="B140" s="69" t="n">
        <v>45671</v>
      </c>
      <c r="C140" s="70" t="n">
        <v>2025</v>
      </c>
      <c r="D140" t="inlineStr">
        <is>
          <t>Jan</t>
        </is>
      </c>
      <c r="E140" t="inlineStr">
        <is>
          <t>South</t>
        </is>
      </c>
      <c r="F140" t="inlineStr">
        <is>
          <t>India</t>
        </is>
      </c>
      <c r="G140" t="inlineStr">
        <is>
          <t>Grocery</t>
        </is>
      </c>
      <c r="H140" t="inlineStr">
        <is>
          <t>Store walk-in</t>
        </is>
      </c>
      <c r="I140" t="inlineStr">
        <is>
          <t>Member</t>
        </is>
      </c>
      <c r="J140" t="inlineStr">
        <is>
          <t>Fatima Al-Saud</t>
        </is>
      </c>
      <c r="K140" s="71" t="n">
        <v>885</v>
      </c>
      <c r="L140" s="72" t="n">
        <v>176.7</v>
      </c>
      <c r="M140" s="72" t="n">
        <v>156379.5</v>
      </c>
      <c r="N140" s="72" t="n">
        <v>7818.98</v>
      </c>
      <c r="O140" s="72" t="n">
        <v>148560.52</v>
      </c>
      <c r="P140" s="72" t="n">
        <v>127158.39</v>
      </c>
      <c r="Q140" s="72" t="n">
        <v>21402.13</v>
      </c>
      <c r="R140" t="inlineStr">
        <is>
          <t>Karnataka</t>
        </is>
      </c>
      <c r="S140" s="71" t="n">
        <v>1</v>
      </c>
      <c r="T140" t="inlineStr">
        <is>
          <t>Yes</t>
        </is>
      </c>
      <c r="U140" s="71" t="n">
        <v>333</v>
      </c>
      <c r="V140" s="71" t="n">
        <v>126</v>
      </c>
      <c r="W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RR100132</t>
        </is>
      </c>
      <c r="B141" s="69" t="n">
        <v>45671</v>
      </c>
      <c r="C141" s="70" t="n">
        <v>2025</v>
      </c>
      <c r="D141" t="inlineStr">
        <is>
          <t>Jan</t>
        </is>
      </c>
      <c r="E141" t="inlineStr">
        <is>
          <t>South</t>
        </is>
      </c>
      <c r="F141" t="inlineStr">
        <is>
          <t>India</t>
        </is>
      </c>
      <c r="G141" t="inlineStr">
        <is>
          <t>JioMart</t>
        </is>
      </c>
      <c r="H141" t="inlineStr">
        <is>
          <t>Home delivery</t>
        </is>
      </c>
      <c r="I141" t="inlineStr">
        <is>
          <t>Member</t>
        </is>
      </c>
      <c r="J141" t="inlineStr">
        <is>
          <t>Carlos Silva</t>
        </is>
      </c>
      <c r="K141" s="71" t="n">
        <v>2966</v>
      </c>
      <c r="L141" s="72" t="n">
        <v>369.64</v>
      </c>
      <c r="M141" s="72" t="n">
        <v>1096352.24</v>
      </c>
      <c r="N141" s="72" t="n">
        <v>109635.22</v>
      </c>
      <c r="O141" s="72" t="n">
        <v>986717.02</v>
      </c>
      <c r="P141" s="72" t="n">
        <v>1021433.14</v>
      </c>
      <c r="Q141" s="72" t="n">
        <v>-34716.12</v>
      </c>
      <c r="R141" t="inlineStr">
        <is>
          <t>Tamil Nadu</t>
        </is>
      </c>
      <c r="S141" s="71" t="n">
        <v>1</v>
      </c>
      <c r="T141" t="inlineStr">
        <is>
          <t>Yes</t>
        </is>
      </c>
      <c r="U141" s="71" t="n">
        <v>11233</v>
      </c>
      <c r="V141" s="71" t="n">
        <v>704</v>
      </c>
      <c r="W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RR100133</t>
        </is>
      </c>
      <c r="B142" s="69" t="n">
        <v>45671</v>
      </c>
      <c r="C142" s="70" t="n">
        <v>2025</v>
      </c>
      <c r="D142" t="inlineStr">
        <is>
          <t>Jan</t>
        </is>
      </c>
      <c r="E142" t="inlineStr">
        <is>
          <t>North</t>
        </is>
      </c>
      <c r="F142" t="inlineStr">
        <is>
          <t>India</t>
        </is>
      </c>
      <c r="G142" t="inlineStr">
        <is>
          <t>Grocery</t>
        </is>
      </c>
      <c r="H142" t="inlineStr">
        <is>
          <t>Store walk-in</t>
        </is>
      </c>
      <c r="I142" t="inlineStr">
        <is>
          <t>Member</t>
        </is>
      </c>
      <c r="J142" t="inlineStr">
        <is>
          <t>Ruhi Shaikh</t>
        </is>
      </c>
      <c r="K142" s="71" t="n">
        <v>3253</v>
      </c>
      <c r="L142" s="72" t="n">
        <v>185.37</v>
      </c>
      <c r="M142" s="72" t="n">
        <v>603008.61</v>
      </c>
      <c r="N142" s="72" t="n">
        <v>60300.86</v>
      </c>
      <c r="O142" s="72" t="n">
        <v>542707.75</v>
      </c>
      <c r="P142" s="72" t="n">
        <v>463989.86</v>
      </c>
      <c r="Q142" s="72" t="n">
        <v>78717.89</v>
      </c>
      <c r="R142" t="inlineStr">
        <is>
          <t>Uttar Pradesh</t>
        </is>
      </c>
      <c r="S142" s="71" t="n">
        <v>8</v>
      </c>
      <c r="T142" t="inlineStr">
        <is>
          <t>Yes</t>
        </is>
      </c>
      <c r="U142" s="71" t="n">
        <v>1133</v>
      </c>
      <c r="V142" s="71" t="n">
        <v>444</v>
      </c>
      <c r="W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RR100134</t>
        </is>
      </c>
      <c r="B143" s="69" t="n">
        <v>45672</v>
      </c>
      <c r="C143" s="70" t="n">
        <v>2025</v>
      </c>
      <c r="D143" t="inlineStr">
        <is>
          <t>Jan</t>
        </is>
      </c>
      <c r="E143" t="inlineStr">
        <is>
          <t>South</t>
        </is>
      </c>
      <c r="F143" t="inlineStr">
        <is>
          <t>India</t>
        </is>
      </c>
      <c r="G143" t="inlineStr">
        <is>
          <t>Grocery</t>
        </is>
      </c>
      <c r="H143" t="inlineStr">
        <is>
          <t>Store walk-in</t>
        </is>
      </c>
      <c r="I143" t="inlineStr">
        <is>
          <t>Member</t>
        </is>
      </c>
      <c r="J143" t="inlineStr">
        <is>
          <t>Sara Rossi</t>
        </is>
      </c>
      <c r="K143" s="71" t="n">
        <v>2671</v>
      </c>
      <c r="L143" s="72" t="n">
        <v>188.3</v>
      </c>
      <c r="M143" s="72" t="n">
        <v>502949.3</v>
      </c>
      <c r="N143" s="72" t="n">
        <v>50294.93</v>
      </c>
      <c r="O143" s="72" t="n">
        <v>452654.37</v>
      </c>
      <c r="P143" s="72" t="n">
        <v>403089.55</v>
      </c>
      <c r="Q143" s="72" t="n">
        <v>49564.82</v>
      </c>
      <c r="R143" t="inlineStr">
        <is>
          <t>Karnataka</t>
        </is>
      </c>
      <c r="S143" s="71" t="n">
        <v>2</v>
      </c>
      <c r="T143" t="inlineStr">
        <is>
          <t>Yes</t>
        </is>
      </c>
      <c r="U143" s="71" t="n">
        <v>2593</v>
      </c>
      <c r="V143" s="71" t="n">
        <v>670</v>
      </c>
      <c r="W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RR100135</t>
        </is>
      </c>
      <c r="B144" s="69" t="n">
        <v>45672</v>
      </c>
      <c r="C144" s="70" t="n">
        <v>2025</v>
      </c>
      <c r="D144" t="inlineStr">
        <is>
          <t>Jan</t>
        </is>
      </c>
      <c r="E144" t="inlineStr">
        <is>
          <t>West</t>
        </is>
      </c>
      <c r="F144" t="inlineStr">
        <is>
          <t>India</t>
        </is>
      </c>
      <c r="G144" t="inlineStr">
        <is>
          <t>Electronics</t>
        </is>
      </c>
      <c r="H144" t="inlineStr">
        <is>
          <t>Store walk-in</t>
        </is>
      </c>
      <c r="I144" t="inlineStr">
        <is>
          <t>Walk-in guest</t>
        </is>
      </c>
      <c r="J144" t="inlineStr">
        <is>
          <t>Fatima Al-Saud</t>
        </is>
      </c>
      <c r="K144" s="71" t="n">
        <v>77</v>
      </c>
      <c r="L144" s="72" t="n">
        <v>8525.59</v>
      </c>
      <c r="M144" s="72" t="n">
        <v>656470.4300000001</v>
      </c>
      <c r="N144" s="72" t="n">
        <v>52517.63</v>
      </c>
      <c r="O144" s="72" t="n">
        <v>603952.8</v>
      </c>
      <c r="P144" s="72" t="n">
        <v>652978.65</v>
      </c>
      <c r="Q144" s="72" t="n">
        <v>-49025.85</v>
      </c>
      <c r="R144" t="inlineStr">
        <is>
          <t>Goa</t>
        </is>
      </c>
      <c r="S144" s="71" t="n">
        <v>3</v>
      </c>
      <c r="T144" t="inlineStr">
        <is>
          <t>Yes</t>
        </is>
      </c>
      <c r="U144" s="71" t="n">
        <v>148</v>
      </c>
      <c r="V144" s="71" t="n">
        <v>57</v>
      </c>
      <c r="W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RR100136</t>
        </is>
      </c>
      <c r="B145" s="69" t="n">
        <v>45672</v>
      </c>
      <c r="C145" s="70" t="n">
        <v>2025</v>
      </c>
      <c r="D145" t="inlineStr">
        <is>
          <t>Jan</t>
        </is>
      </c>
      <c r="E145" t="inlineStr">
        <is>
          <t>West</t>
        </is>
      </c>
      <c r="F145" t="inlineStr">
        <is>
          <t>India</t>
        </is>
      </c>
      <c r="G145" t="inlineStr">
        <is>
          <t>Grocery</t>
        </is>
      </c>
      <c r="H145" t="inlineStr">
        <is>
          <t>Home delivery</t>
        </is>
      </c>
      <c r="I145" t="inlineStr">
        <is>
          <t>Member</t>
        </is>
      </c>
      <c r="J145" t="inlineStr">
        <is>
          <t>Zoya Ahmed</t>
        </is>
      </c>
      <c r="K145" s="71" t="n">
        <v>2645</v>
      </c>
      <c r="L145" s="72" t="n">
        <v>162.58</v>
      </c>
      <c r="M145" s="72" t="n">
        <v>430024.1</v>
      </c>
      <c r="N145" s="72" t="n">
        <v>64503.61</v>
      </c>
      <c r="O145" s="72" t="n">
        <v>365520.49</v>
      </c>
      <c r="P145" s="72" t="n">
        <v>392409.07</v>
      </c>
      <c r="Q145" s="72" t="n">
        <v>-26888.58</v>
      </c>
      <c r="R145" t="inlineStr">
        <is>
          <t>Maharashtra</t>
        </is>
      </c>
      <c r="S145" s="71" t="n">
        <v>0</v>
      </c>
      <c r="T145" t="inlineStr">
        <is>
          <t>No</t>
        </is>
      </c>
      <c r="U145" s="71" t="n">
        <v>1052</v>
      </c>
      <c r="V145" s="71" t="n">
        <v>403</v>
      </c>
      <c r="W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RR100137</t>
        </is>
      </c>
      <c r="B146" s="69" t="n">
        <v>45672</v>
      </c>
      <c r="C146" s="70" t="n">
        <v>2025</v>
      </c>
      <c r="D146" t="inlineStr">
        <is>
          <t>Jan</t>
        </is>
      </c>
      <c r="E146" t="inlineStr">
        <is>
          <t>North</t>
        </is>
      </c>
      <c r="F146" t="inlineStr">
        <is>
          <t>India</t>
        </is>
      </c>
      <c r="G146" t="inlineStr">
        <is>
          <t>Grocery</t>
        </is>
      </c>
      <c r="H146" t="inlineStr">
        <is>
          <t>Store walk-in</t>
        </is>
      </c>
      <c r="I146" t="inlineStr">
        <is>
          <t>Member</t>
        </is>
      </c>
      <c r="J146" t="inlineStr">
        <is>
          <t>Zoya Ahmed</t>
        </is>
      </c>
      <c r="K146" s="71" t="n">
        <v>3061</v>
      </c>
      <c r="L146" s="72" t="n">
        <v>176.84</v>
      </c>
      <c r="M146" s="72" t="n">
        <v>541307.24</v>
      </c>
      <c r="N146" s="72" t="n">
        <v>10826.14</v>
      </c>
      <c r="O146" s="72" t="n">
        <v>530481.1</v>
      </c>
      <c r="P146" s="72" t="n">
        <v>467155.91</v>
      </c>
      <c r="Q146" s="72" t="n">
        <v>63325.19</v>
      </c>
      <c r="R146" t="inlineStr">
        <is>
          <t>Punjab</t>
        </is>
      </c>
      <c r="S146" s="71" t="n">
        <v>2</v>
      </c>
      <c r="T146" t="inlineStr">
        <is>
          <t>Yes</t>
        </is>
      </c>
      <c r="U146" s="71" t="n">
        <v>1198</v>
      </c>
      <c r="V146" s="71" t="n">
        <v>448</v>
      </c>
      <c r="W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RR100138</t>
        </is>
      </c>
      <c r="B147" s="69" t="n">
        <v>45672</v>
      </c>
      <c r="C147" s="70" t="n">
        <v>2025</v>
      </c>
      <c r="D147" t="inlineStr">
        <is>
          <t>Jan</t>
        </is>
      </c>
      <c r="E147" t="inlineStr">
        <is>
          <t>North</t>
        </is>
      </c>
      <c r="F147" t="inlineStr">
        <is>
          <t>India</t>
        </is>
      </c>
      <c r="G147" t="inlineStr">
        <is>
          <t>JioMart</t>
        </is>
      </c>
      <c r="H147" t="inlineStr">
        <is>
          <t>Home delivery</t>
        </is>
      </c>
      <c r="I147" t="inlineStr">
        <is>
          <t>Member</t>
        </is>
      </c>
      <c r="J147" t="inlineStr">
        <is>
          <t>Noah Smith</t>
        </is>
      </c>
      <c r="K147" s="71" t="n">
        <v>1782</v>
      </c>
      <c r="L147" s="72" t="n">
        <v>428.73</v>
      </c>
      <c r="M147" s="72" t="n">
        <v>763996.86</v>
      </c>
      <c r="N147" s="72" t="n">
        <v>114599.53</v>
      </c>
      <c r="O147" s="72" t="n">
        <v>649397.33</v>
      </c>
      <c r="P147" s="72" t="n">
        <v>612604.3199999999</v>
      </c>
      <c r="Q147" s="72" t="n">
        <v>36793.01</v>
      </c>
      <c r="R147" t="inlineStr">
        <is>
          <t>Delhi</t>
        </is>
      </c>
      <c r="S147" s="71" t="n">
        <v>2</v>
      </c>
      <c r="T147" t="inlineStr">
        <is>
          <t>Yes</t>
        </is>
      </c>
      <c r="U147" s="71" t="n">
        <v>8696</v>
      </c>
      <c r="V147" s="71" t="n">
        <v>408</v>
      </c>
      <c r="W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RR100139</t>
        </is>
      </c>
      <c r="B148" s="69" t="n">
        <v>45672</v>
      </c>
      <c r="C148" s="70" t="n">
        <v>2025</v>
      </c>
      <c r="D148" t="inlineStr">
        <is>
          <t>Jan</t>
        </is>
      </c>
      <c r="E148" t="inlineStr">
        <is>
          <t>North</t>
        </is>
      </c>
      <c r="F148" t="inlineStr">
        <is>
          <t>India</t>
        </is>
      </c>
      <c r="G148" t="inlineStr">
        <is>
          <t>Grocery</t>
        </is>
      </c>
      <c r="H148" t="inlineStr">
        <is>
          <t>Store walk-in</t>
        </is>
      </c>
      <c r="I148" t="inlineStr">
        <is>
          <t>Walk-in guest</t>
        </is>
      </c>
      <c r="J148" t="inlineStr">
        <is>
          <t>Shraddha Kulkarni</t>
        </is>
      </c>
      <c r="K148" s="71" t="n">
        <v>850</v>
      </c>
      <c r="L148" s="72" t="n">
        <v>166.05</v>
      </c>
      <c r="M148" s="72" t="n">
        <v>141142.5</v>
      </c>
      <c r="N148" s="72" t="n">
        <v>11291.4</v>
      </c>
      <c r="O148" s="72" t="n">
        <v>129851.1</v>
      </c>
      <c r="P148" s="72" t="n">
        <v>123948.47</v>
      </c>
      <c r="Q148" s="72" t="n">
        <v>5902.63</v>
      </c>
      <c r="R148" t="inlineStr">
        <is>
          <t>Delhi</t>
        </is>
      </c>
      <c r="S148" s="71" t="n">
        <v>8</v>
      </c>
      <c r="T148" t="inlineStr">
        <is>
          <t>Yes</t>
        </is>
      </c>
      <c r="U148" s="71" t="n">
        <v>711</v>
      </c>
      <c r="V148" s="71" t="n">
        <v>271</v>
      </c>
      <c r="W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RR100140</t>
        </is>
      </c>
      <c r="B149" s="69" t="n">
        <v>45672</v>
      </c>
      <c r="C149" s="70" t="n">
        <v>2025</v>
      </c>
      <c r="D149" t="inlineStr">
        <is>
          <t>Jan</t>
        </is>
      </c>
      <c r="E149" t="inlineStr">
        <is>
          <t>West</t>
        </is>
      </c>
      <c r="F149" t="inlineStr">
        <is>
          <t>India</t>
        </is>
      </c>
      <c r="G149" t="inlineStr">
        <is>
          <t>JioMart</t>
        </is>
      </c>
      <c r="H149" t="inlineStr">
        <is>
          <t>Home delivery</t>
        </is>
      </c>
      <c r="I149" t="inlineStr">
        <is>
          <t>Member</t>
        </is>
      </c>
      <c r="J149" t="inlineStr">
        <is>
          <t>Ruhi Shaikh</t>
        </is>
      </c>
      <c r="K149" s="71" t="n">
        <v>2352</v>
      </c>
      <c r="L149" s="72" t="n">
        <v>416.2</v>
      </c>
      <c r="M149" s="72" t="n">
        <v>978902.4</v>
      </c>
      <c r="N149" s="72" t="n">
        <v>78312.19</v>
      </c>
      <c r="O149" s="72" t="n">
        <v>900590.21</v>
      </c>
      <c r="P149" s="72" t="n">
        <v>786539.71</v>
      </c>
      <c r="Q149" s="72" t="n">
        <v>114050.5</v>
      </c>
      <c r="R149" t="inlineStr">
        <is>
          <t>Gujarat</t>
        </is>
      </c>
      <c r="S149" s="71" t="n">
        <v>5</v>
      </c>
      <c r="T149" t="inlineStr">
        <is>
          <t>Yes</t>
        </is>
      </c>
      <c r="U149" s="71" t="n">
        <v>7446</v>
      </c>
      <c r="V149" s="71" t="n">
        <v>357</v>
      </c>
      <c r="W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RR100141</t>
        </is>
      </c>
      <c r="B150" s="69" t="n">
        <v>45673</v>
      </c>
      <c r="C150" s="70" t="n">
        <v>2025</v>
      </c>
      <c r="D150" t="inlineStr">
        <is>
          <t>Jan</t>
        </is>
      </c>
      <c r="E150" t="inlineStr">
        <is>
          <t>East</t>
        </is>
      </c>
      <c r="F150" t="inlineStr">
        <is>
          <t>India</t>
        </is>
      </c>
      <c r="G150" t="inlineStr">
        <is>
          <t>JioMart</t>
        </is>
      </c>
      <c r="H150" t="inlineStr">
        <is>
          <t>Home delivery</t>
        </is>
      </c>
      <c r="I150" t="inlineStr">
        <is>
          <t>Walk-in guest</t>
        </is>
      </c>
      <c r="J150" t="inlineStr">
        <is>
          <t>Aisha Bello</t>
        </is>
      </c>
      <c r="K150" s="71" t="n">
        <v>1539</v>
      </c>
      <c r="L150" s="72" t="n">
        <v>393.33</v>
      </c>
      <c r="M150" s="72" t="n">
        <v>605334.87</v>
      </c>
      <c r="N150" s="72" t="n">
        <v>12106.7</v>
      </c>
      <c r="O150" s="72" t="n">
        <v>593228.17</v>
      </c>
      <c r="P150" s="72" t="n">
        <v>497488.04</v>
      </c>
      <c r="Q150" s="72" t="n">
        <v>95740.13</v>
      </c>
      <c r="R150" t="inlineStr">
        <is>
          <t>West Bengal</t>
        </is>
      </c>
      <c r="S150" s="71" t="n">
        <v>3</v>
      </c>
      <c r="T150" t="inlineStr">
        <is>
          <t>Yes</t>
        </is>
      </c>
      <c r="U150" s="71" t="n">
        <v>5224</v>
      </c>
      <c r="V150" s="71" t="n">
        <v>285</v>
      </c>
      <c r="W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RR100142</t>
        </is>
      </c>
      <c r="B151" s="69" t="n">
        <v>45673</v>
      </c>
      <c r="C151" s="70" t="n">
        <v>2025</v>
      </c>
      <c r="D151" t="inlineStr">
        <is>
          <t>Jan</t>
        </is>
      </c>
      <c r="E151" t="inlineStr">
        <is>
          <t>North</t>
        </is>
      </c>
      <c r="F151" t="inlineStr">
        <is>
          <t>India</t>
        </is>
      </c>
      <c r="G151" t="inlineStr">
        <is>
          <t>Grocery</t>
        </is>
      </c>
      <c r="H151" t="inlineStr">
        <is>
          <t>Home delivery</t>
        </is>
      </c>
      <c r="I151" t="inlineStr">
        <is>
          <t>Member</t>
        </is>
      </c>
      <c r="J151" t="inlineStr">
        <is>
          <t>Liam O'Brien</t>
        </is>
      </c>
      <c r="K151" s="71" t="n">
        <v>884</v>
      </c>
      <c r="L151" s="72" t="n">
        <v>159.86</v>
      </c>
      <c r="M151" s="72" t="n">
        <v>141316.24</v>
      </c>
      <c r="N151" s="72" t="n">
        <v>11305.3</v>
      </c>
      <c r="O151" s="72" t="n">
        <v>130010.94</v>
      </c>
      <c r="P151" s="72" t="n">
        <v>125941.34</v>
      </c>
      <c r="Q151" s="72" t="n">
        <v>4069.6</v>
      </c>
      <c r="R151" t="inlineStr">
        <is>
          <t>Punjab</t>
        </is>
      </c>
      <c r="S151" s="71" t="n">
        <v>1</v>
      </c>
      <c r="T151" t="inlineStr">
        <is>
          <t>Yes</t>
        </is>
      </c>
      <c r="U151" s="71" t="n">
        <v>488</v>
      </c>
      <c r="V151" s="71" t="n">
        <v>194</v>
      </c>
      <c r="W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RR100143</t>
        </is>
      </c>
      <c r="B152" s="69" t="n">
        <v>45673</v>
      </c>
      <c r="C152" s="70" t="n">
        <v>2025</v>
      </c>
      <c r="D152" t="inlineStr">
        <is>
          <t>Jan</t>
        </is>
      </c>
      <c r="E152" t="inlineStr">
        <is>
          <t>South</t>
        </is>
      </c>
      <c r="F152" t="inlineStr">
        <is>
          <t>India</t>
        </is>
      </c>
      <c r="G152" t="inlineStr">
        <is>
          <t>JioMart</t>
        </is>
      </c>
      <c r="H152" t="inlineStr">
        <is>
          <t>Home delivery</t>
        </is>
      </c>
      <c r="I152" t="inlineStr">
        <is>
          <t>Member</t>
        </is>
      </c>
      <c r="J152" t="inlineStr">
        <is>
          <t>Kofi Mensah</t>
        </is>
      </c>
      <c r="K152" s="71" t="n">
        <v>3881</v>
      </c>
      <c r="L152" s="72" t="n">
        <v>405.79</v>
      </c>
      <c r="M152" s="72" t="n">
        <v>1574870.99</v>
      </c>
      <c r="N152" s="72" t="n">
        <v>78743.55</v>
      </c>
      <c r="O152" s="72" t="n">
        <v>1496127.44</v>
      </c>
      <c r="P152" s="72" t="n">
        <v>1347191.15</v>
      </c>
      <c r="Q152" s="72" t="n">
        <v>148936.29</v>
      </c>
      <c r="R152" t="inlineStr">
        <is>
          <t>Tamil Nadu</t>
        </is>
      </c>
      <c r="S152" s="71" t="n">
        <v>8</v>
      </c>
      <c r="T152" t="inlineStr">
        <is>
          <t>Yes</t>
        </is>
      </c>
      <c r="U152" s="71" t="n">
        <v>22391</v>
      </c>
      <c r="V152" s="71" t="n">
        <v>896</v>
      </c>
      <c r="W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RR100144</t>
        </is>
      </c>
      <c r="B153" s="69" t="n">
        <v>45673</v>
      </c>
      <c r="C153" s="70" t="n">
        <v>2025</v>
      </c>
      <c r="D153" t="inlineStr">
        <is>
          <t>Jan</t>
        </is>
      </c>
      <c r="E153" t="inlineStr">
        <is>
          <t>North</t>
        </is>
      </c>
      <c r="F153" t="inlineStr">
        <is>
          <t>India</t>
        </is>
      </c>
      <c r="G153" t="inlineStr">
        <is>
          <t>JioMart</t>
        </is>
      </c>
      <c r="H153" t="inlineStr">
        <is>
          <t>Home delivery</t>
        </is>
      </c>
      <c r="I153" t="inlineStr">
        <is>
          <t>Walk-in guest</t>
        </is>
      </c>
      <c r="J153" t="inlineStr">
        <is>
          <t>Aisha Bello</t>
        </is>
      </c>
      <c r="K153" s="71" t="n">
        <v>822</v>
      </c>
      <c r="L153" s="72" t="n">
        <v>378.64</v>
      </c>
      <c r="M153" s="72" t="n">
        <v>311242.08</v>
      </c>
      <c r="N153" s="72" t="n">
        <v>24899.37</v>
      </c>
      <c r="O153" s="72" t="n">
        <v>286342.71</v>
      </c>
      <c r="P153" s="72" t="n">
        <v>286561.65</v>
      </c>
      <c r="Q153" s="72" t="n">
        <v>-218.94</v>
      </c>
      <c r="R153" t="inlineStr">
        <is>
          <t>Uttar Pradesh</t>
        </is>
      </c>
      <c r="S153" s="71" t="n">
        <v>3</v>
      </c>
      <c r="T153" t="inlineStr">
        <is>
          <t>Yes</t>
        </is>
      </c>
      <c r="U153" s="71" t="n">
        <v>1962</v>
      </c>
      <c r="V153" s="71" t="n">
        <v>125</v>
      </c>
      <c r="W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RR100145</t>
        </is>
      </c>
      <c r="B154" s="69" t="n">
        <v>45673</v>
      </c>
      <c r="C154" s="70" t="n">
        <v>2025</v>
      </c>
      <c r="D154" t="inlineStr">
        <is>
          <t>Jan</t>
        </is>
      </c>
      <c r="E154" t="inlineStr">
        <is>
          <t>North</t>
        </is>
      </c>
      <c r="F154" t="inlineStr">
        <is>
          <t>India</t>
        </is>
      </c>
      <c r="G154" t="inlineStr">
        <is>
          <t>JioMart</t>
        </is>
      </c>
      <c r="H154" t="inlineStr">
        <is>
          <t>Home delivery</t>
        </is>
      </c>
      <c r="I154" t="inlineStr">
        <is>
          <t>Walk-in guest</t>
        </is>
      </c>
      <c r="J154" t="inlineStr">
        <is>
          <t>Zoya Ahmed</t>
        </is>
      </c>
      <c r="K154" s="71" t="n">
        <v>1802</v>
      </c>
      <c r="L154" s="72" t="n">
        <v>392.97</v>
      </c>
      <c r="M154" s="72" t="n">
        <v>708131.9399999999</v>
      </c>
      <c r="N154" s="72" t="n">
        <v>70813.19</v>
      </c>
      <c r="O154" s="72" t="n">
        <v>637318.75</v>
      </c>
      <c r="P154" s="72" t="n">
        <v>625785.74</v>
      </c>
      <c r="Q154" s="72" t="n">
        <v>11533.01</v>
      </c>
      <c r="R154" t="inlineStr">
        <is>
          <t>Uttar Pradesh</t>
        </is>
      </c>
      <c r="S154" s="71" t="n">
        <v>2</v>
      </c>
      <c r="T154" t="inlineStr">
        <is>
          <t>Yes</t>
        </is>
      </c>
      <c r="U154" s="71" t="n">
        <v>4474</v>
      </c>
      <c r="V154" s="71" t="n">
        <v>351</v>
      </c>
      <c r="W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RR100146</t>
        </is>
      </c>
      <c r="B155" s="69" t="n">
        <v>45673</v>
      </c>
      <c r="C155" s="70" t="n">
        <v>2025</v>
      </c>
      <c r="D155" t="inlineStr">
        <is>
          <t>Jan</t>
        </is>
      </c>
      <c r="E155" t="inlineStr">
        <is>
          <t>West</t>
        </is>
      </c>
      <c r="F155" t="inlineStr">
        <is>
          <t>India</t>
        </is>
      </c>
      <c r="G155" t="inlineStr">
        <is>
          <t>Fashion</t>
        </is>
      </c>
      <c r="H155" t="inlineStr">
        <is>
          <t>Store walk-in</t>
        </is>
      </c>
      <c r="I155" t="inlineStr">
        <is>
          <t>Walk-in guest</t>
        </is>
      </c>
      <c r="J155" t="inlineStr">
        <is>
          <t>Priya Nair</t>
        </is>
      </c>
      <c r="K155" s="71" t="n">
        <v>812</v>
      </c>
      <c r="L155" s="72" t="n">
        <v>719.13</v>
      </c>
      <c r="M155" s="72" t="n">
        <v>583933.5600000001</v>
      </c>
      <c r="N155" s="72" t="n">
        <v>29196.68</v>
      </c>
      <c r="O155" s="72" t="n">
        <v>554736.88</v>
      </c>
      <c r="P155" s="72" t="n">
        <v>333233.09</v>
      </c>
      <c r="Q155" s="72" t="n">
        <v>221503.79</v>
      </c>
      <c r="R155" t="inlineStr">
        <is>
          <t>Gujarat</t>
        </is>
      </c>
      <c r="S155" s="71" t="n">
        <v>1</v>
      </c>
      <c r="T155" t="inlineStr">
        <is>
          <t>Yes</t>
        </is>
      </c>
      <c r="U155" s="71" t="n">
        <v>326</v>
      </c>
      <c r="V155" s="71" t="n">
        <v>133</v>
      </c>
      <c r="W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RR100147</t>
        </is>
      </c>
      <c r="B156" s="69" t="n">
        <v>45673</v>
      </c>
      <c r="C156" s="70" t="n">
        <v>2025</v>
      </c>
      <c r="D156" t="inlineStr">
        <is>
          <t>Jan</t>
        </is>
      </c>
      <c r="E156" t="inlineStr">
        <is>
          <t>North</t>
        </is>
      </c>
      <c r="F156" t="inlineStr">
        <is>
          <t>India</t>
        </is>
      </c>
      <c r="G156" t="inlineStr">
        <is>
          <t>Grocery</t>
        </is>
      </c>
      <c r="H156" t="inlineStr">
        <is>
          <t>Click &amp; collect</t>
        </is>
      </c>
      <c r="I156" t="inlineStr">
        <is>
          <t>Walk-in guest</t>
        </is>
      </c>
      <c r="J156" t="inlineStr">
        <is>
          <t>Ravindra Patil</t>
        </is>
      </c>
      <c r="K156" s="71" t="n">
        <v>3605</v>
      </c>
      <c r="L156" s="72" t="n">
        <v>184.13</v>
      </c>
      <c r="M156" s="72" t="n">
        <v>663788.65</v>
      </c>
      <c r="N156" s="72" t="n">
        <v>99568.3</v>
      </c>
      <c r="O156" s="72" t="n">
        <v>564220.35</v>
      </c>
      <c r="P156" s="72" t="n">
        <v>526731.74</v>
      </c>
      <c r="Q156" s="72" t="n">
        <v>37488.61</v>
      </c>
      <c r="R156" t="inlineStr">
        <is>
          <t>Uttar Pradesh</t>
        </is>
      </c>
      <c r="S156" s="71" t="n">
        <v>5</v>
      </c>
      <c r="T156" t="inlineStr">
        <is>
          <t>Yes</t>
        </is>
      </c>
      <c r="U156" s="71" t="n">
        <v>3587</v>
      </c>
      <c r="V156" s="71" t="n">
        <v>949</v>
      </c>
      <c r="W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RR100148</t>
        </is>
      </c>
      <c r="B157" s="69" t="n">
        <v>45674</v>
      </c>
      <c r="C157" s="70" t="n">
        <v>2025</v>
      </c>
      <c r="D157" t="inlineStr">
        <is>
          <t>Jan</t>
        </is>
      </c>
      <c r="E157" t="inlineStr">
        <is>
          <t>West</t>
        </is>
      </c>
      <c r="F157" t="inlineStr">
        <is>
          <t>India</t>
        </is>
      </c>
      <c r="G157" t="inlineStr">
        <is>
          <t>JioMart</t>
        </is>
      </c>
      <c r="H157" t="inlineStr">
        <is>
          <t>Home delivery</t>
        </is>
      </c>
      <c r="I157" t="inlineStr">
        <is>
          <t>Walk-in guest</t>
        </is>
      </c>
      <c r="J157" t="inlineStr">
        <is>
          <t>Shraddha Kulkarni</t>
        </is>
      </c>
      <c r="K157" s="71" t="n">
        <v>4043</v>
      </c>
      <c r="L157" s="72" t="n">
        <v>383.81</v>
      </c>
      <c r="M157" s="72" t="n">
        <v>1551743.83</v>
      </c>
      <c r="N157" s="72" t="n">
        <v>31034.88</v>
      </c>
      <c r="O157" s="72" t="n">
        <v>1520708.95</v>
      </c>
      <c r="P157" s="72" t="n">
        <v>1396060.58</v>
      </c>
      <c r="Q157" s="72" t="n">
        <v>124648.37</v>
      </c>
      <c r="R157" t="inlineStr">
        <is>
          <t>Maharashtra</t>
        </is>
      </c>
      <c r="S157" s="71" t="n">
        <v>0</v>
      </c>
      <c r="T157" t="inlineStr">
        <is>
          <t>No</t>
        </is>
      </c>
      <c r="U157" s="71" t="n">
        <v>14915</v>
      </c>
      <c r="V157" s="71" t="n">
        <v>864</v>
      </c>
      <c r="W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RR100149</t>
        </is>
      </c>
      <c r="B158" s="69" t="n">
        <v>45674</v>
      </c>
      <c r="C158" s="70" t="n">
        <v>2025</v>
      </c>
      <c r="D158" t="inlineStr">
        <is>
          <t>Jan</t>
        </is>
      </c>
      <c r="E158" t="inlineStr">
        <is>
          <t>West</t>
        </is>
      </c>
      <c r="F158" t="inlineStr">
        <is>
          <t>India</t>
        </is>
      </c>
      <c r="G158" t="inlineStr">
        <is>
          <t>JioMart</t>
        </is>
      </c>
      <c r="H158" t="inlineStr">
        <is>
          <t>Home delivery</t>
        </is>
      </c>
      <c r="I158" t="inlineStr">
        <is>
          <t>Member</t>
        </is>
      </c>
      <c r="J158" t="inlineStr">
        <is>
          <t>Ruhi Shaikh</t>
        </is>
      </c>
      <c r="K158" s="71" t="n">
        <v>748</v>
      </c>
      <c r="L158" s="72" t="n">
        <v>381.19</v>
      </c>
      <c r="M158" s="72" t="n">
        <v>285130.12</v>
      </c>
      <c r="N158" s="72" t="n">
        <v>14256.51</v>
      </c>
      <c r="O158" s="72" t="n">
        <v>270873.61</v>
      </c>
      <c r="P158" s="72" t="n">
        <v>244013.39</v>
      </c>
      <c r="Q158" s="72" t="n">
        <v>26860.22</v>
      </c>
      <c r="R158" t="inlineStr">
        <is>
          <t>Maharashtra</t>
        </is>
      </c>
      <c r="S158" s="71" t="n">
        <v>5</v>
      </c>
      <c r="T158" t="inlineStr">
        <is>
          <t>Yes</t>
        </is>
      </c>
      <c r="U158" s="71" t="n">
        <v>1439</v>
      </c>
      <c r="V158" s="71" t="n">
        <v>111</v>
      </c>
      <c r="W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RR100150</t>
        </is>
      </c>
      <c r="B159" s="69" t="n">
        <v>45674</v>
      </c>
      <c r="C159" s="70" t="n">
        <v>2025</v>
      </c>
      <c r="D159" t="inlineStr">
        <is>
          <t>Jan</t>
        </is>
      </c>
      <c r="E159" t="inlineStr">
        <is>
          <t>West</t>
        </is>
      </c>
      <c r="F159" t="inlineStr">
        <is>
          <t>India</t>
        </is>
      </c>
      <c r="G159" t="inlineStr">
        <is>
          <t>Fashion</t>
        </is>
      </c>
      <c r="H159" t="inlineStr">
        <is>
          <t>Store walk-in</t>
        </is>
      </c>
      <c r="I159" t="inlineStr">
        <is>
          <t>Walk-in guest</t>
        </is>
      </c>
      <c r="J159" t="inlineStr">
        <is>
          <t>Ravindra Patil</t>
        </is>
      </c>
      <c r="K159" s="71" t="n">
        <v>1276</v>
      </c>
      <c r="L159" s="72" t="n">
        <v>737.1799999999999</v>
      </c>
      <c r="M159" s="72" t="n">
        <v>940641.6800000001</v>
      </c>
      <c r="N159" s="72" t="n">
        <v>94064.17</v>
      </c>
      <c r="O159" s="72" t="n">
        <v>846577.51</v>
      </c>
      <c r="P159" s="72" t="n">
        <v>514828.67</v>
      </c>
      <c r="Q159" s="72" t="n">
        <v>331748.84</v>
      </c>
      <c r="R159" t="inlineStr">
        <is>
          <t>Gujarat</t>
        </is>
      </c>
      <c r="S159" s="71" t="n">
        <v>0</v>
      </c>
      <c r="T159" t="inlineStr">
        <is>
          <t>No</t>
        </is>
      </c>
      <c r="U159" s="71" t="n">
        <v>707</v>
      </c>
      <c r="V159" s="71" t="n">
        <v>213</v>
      </c>
      <c r="W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RR100151</t>
        </is>
      </c>
      <c r="B160" s="69" t="n">
        <v>45674</v>
      </c>
      <c r="C160" s="70" t="n">
        <v>2025</v>
      </c>
      <c r="D160" t="inlineStr">
        <is>
          <t>Jan</t>
        </is>
      </c>
      <c r="E160" t="inlineStr">
        <is>
          <t>West</t>
        </is>
      </c>
      <c r="F160" t="inlineStr">
        <is>
          <t>India</t>
        </is>
      </c>
      <c r="G160" t="inlineStr">
        <is>
          <t>Grocery</t>
        </is>
      </c>
      <c r="H160" t="inlineStr">
        <is>
          <t>Store walk-in</t>
        </is>
      </c>
      <c r="I160" t="inlineStr">
        <is>
          <t>Walk-in guest</t>
        </is>
      </c>
      <c r="J160" t="inlineStr">
        <is>
          <t>Sophie Müller</t>
        </is>
      </c>
      <c r="K160" s="71" t="n">
        <v>1758</v>
      </c>
      <c r="L160" s="72" t="n">
        <v>180.51</v>
      </c>
      <c r="M160" s="72" t="n">
        <v>317336.58</v>
      </c>
      <c r="N160" s="72" t="n">
        <v>15866.83</v>
      </c>
      <c r="O160" s="72" t="n">
        <v>301469.75</v>
      </c>
      <c r="P160" s="72" t="n">
        <v>258876.53</v>
      </c>
      <c r="Q160" s="72" t="n">
        <v>42593.22</v>
      </c>
      <c r="R160" t="inlineStr">
        <is>
          <t>Gujarat</t>
        </is>
      </c>
      <c r="S160" s="71" t="n">
        <v>0</v>
      </c>
      <c r="T160" t="inlineStr">
        <is>
          <t>No</t>
        </is>
      </c>
      <c r="U160" s="71" t="n">
        <v>597</v>
      </c>
      <c r="V160" s="71" t="n">
        <v>246</v>
      </c>
      <c r="W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RR100152</t>
        </is>
      </c>
      <c r="B161" s="69" t="n">
        <v>45674</v>
      </c>
      <c r="C161" s="70" t="n">
        <v>2025</v>
      </c>
      <c r="D161" t="inlineStr">
        <is>
          <t>Jan</t>
        </is>
      </c>
      <c r="E161" t="inlineStr">
        <is>
          <t>East</t>
        </is>
      </c>
      <c r="F161" t="inlineStr">
        <is>
          <t>India</t>
        </is>
      </c>
      <c r="G161" t="inlineStr">
        <is>
          <t>Electronics</t>
        </is>
      </c>
      <c r="H161" t="inlineStr">
        <is>
          <t>Home delivery</t>
        </is>
      </c>
      <c r="I161" t="inlineStr">
        <is>
          <t>Walk-in guest</t>
        </is>
      </c>
      <c r="J161" t="inlineStr">
        <is>
          <t>Ruhi Shaikh</t>
        </is>
      </c>
      <c r="K161" s="71" t="n">
        <v>77</v>
      </c>
      <c r="L161" s="72" t="n">
        <v>10004.36</v>
      </c>
      <c r="M161" s="72" t="n">
        <v>770335.72</v>
      </c>
      <c r="N161" s="72" t="n">
        <v>77033.57000000001</v>
      </c>
      <c r="O161" s="72" t="n">
        <v>693302.15</v>
      </c>
      <c r="P161" s="72" t="n">
        <v>647680.59</v>
      </c>
      <c r="Q161" s="72" t="n">
        <v>45621.56</v>
      </c>
      <c r="R161" t="inlineStr">
        <is>
          <t>West Bengal</t>
        </is>
      </c>
      <c r="S161" s="71" t="n">
        <v>3</v>
      </c>
      <c r="T161" t="inlineStr">
        <is>
          <t>Yes</t>
        </is>
      </c>
      <c r="U161" s="71" t="n">
        <v>132</v>
      </c>
      <c r="V161" s="71" t="n">
        <v>58</v>
      </c>
      <c r="W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RR100153</t>
        </is>
      </c>
      <c r="B162" s="69" t="n">
        <v>45674</v>
      </c>
      <c r="C162" s="70" t="n">
        <v>2025</v>
      </c>
      <c r="D162" t="inlineStr">
        <is>
          <t>Jan</t>
        </is>
      </c>
      <c r="E162" t="inlineStr">
        <is>
          <t>West</t>
        </is>
      </c>
      <c r="F162" t="inlineStr">
        <is>
          <t>India</t>
        </is>
      </c>
      <c r="G162" t="inlineStr">
        <is>
          <t>JioMart</t>
        </is>
      </c>
      <c r="H162" t="inlineStr">
        <is>
          <t>Home delivery</t>
        </is>
      </c>
      <c r="I162" t="inlineStr">
        <is>
          <t>Member</t>
        </is>
      </c>
      <c r="J162" t="inlineStr">
        <is>
          <t>Sophie Müller</t>
        </is>
      </c>
      <c r="K162" s="71" t="n">
        <v>923</v>
      </c>
      <c r="L162" s="72" t="n">
        <v>417.81</v>
      </c>
      <c r="M162" s="72" t="n">
        <v>385638.63</v>
      </c>
      <c r="N162" s="72" t="n">
        <v>19281.93</v>
      </c>
      <c r="O162" s="72" t="n">
        <v>366356.7</v>
      </c>
      <c r="P162" s="72" t="n">
        <v>314517.96</v>
      </c>
      <c r="Q162" s="72" t="n">
        <v>51838.74</v>
      </c>
      <c r="R162" t="inlineStr">
        <is>
          <t>Goa</t>
        </is>
      </c>
      <c r="S162" s="71" t="n">
        <v>1</v>
      </c>
      <c r="T162" t="inlineStr">
        <is>
          <t>Yes</t>
        </is>
      </c>
      <c r="U162" s="71" t="n">
        <v>3267</v>
      </c>
      <c r="V162" s="71" t="n">
        <v>171</v>
      </c>
      <c r="W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RR100154</t>
        </is>
      </c>
      <c r="B163" s="69" t="n">
        <v>45674</v>
      </c>
      <c r="C163" s="70" t="n">
        <v>2025</v>
      </c>
      <c r="D163" t="inlineStr">
        <is>
          <t>Jan</t>
        </is>
      </c>
      <c r="E163" t="inlineStr">
        <is>
          <t>West</t>
        </is>
      </c>
      <c r="F163" t="inlineStr">
        <is>
          <t>India</t>
        </is>
      </c>
      <c r="G163" t="inlineStr">
        <is>
          <t>Electronics</t>
        </is>
      </c>
      <c r="H163" t="inlineStr">
        <is>
          <t>Store walk-in</t>
        </is>
      </c>
      <c r="I163" t="inlineStr">
        <is>
          <t>Member</t>
        </is>
      </c>
      <c r="J163" t="inlineStr">
        <is>
          <t>Sara Rossi</t>
        </is>
      </c>
      <c r="K163" s="71" t="n">
        <v>116</v>
      </c>
      <c r="L163" s="72" t="n">
        <v>9592.309999999999</v>
      </c>
      <c r="M163" s="72" t="n">
        <v>1112707.96</v>
      </c>
      <c r="N163" s="72" t="n">
        <v>55635.4</v>
      </c>
      <c r="O163" s="72" t="n">
        <v>1057072.56</v>
      </c>
      <c r="P163" s="72" t="n">
        <v>974852.72</v>
      </c>
      <c r="Q163" s="72" t="n">
        <v>82219.84</v>
      </c>
      <c r="R163" t="inlineStr">
        <is>
          <t>Gujarat</t>
        </is>
      </c>
      <c r="S163" s="71" t="n">
        <v>3</v>
      </c>
      <c r="T163" t="inlineStr">
        <is>
          <t>Yes</t>
        </is>
      </c>
      <c r="U163" s="71" t="n">
        <v>354</v>
      </c>
      <c r="V163" s="71" t="n">
        <v>110</v>
      </c>
      <c r="W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RR100155</t>
        </is>
      </c>
      <c r="B164" s="69" t="n">
        <v>45674</v>
      </c>
      <c r="C164" s="70" t="n">
        <v>2025</v>
      </c>
      <c r="D164" t="inlineStr">
        <is>
          <t>Jan</t>
        </is>
      </c>
      <c r="E164" t="inlineStr">
        <is>
          <t>North</t>
        </is>
      </c>
      <c r="F164" t="inlineStr">
        <is>
          <t>India</t>
        </is>
      </c>
      <c r="G164" t="inlineStr">
        <is>
          <t>Fashion</t>
        </is>
      </c>
      <c r="H164" t="inlineStr">
        <is>
          <t>Store walk-in</t>
        </is>
      </c>
      <c r="I164" t="inlineStr">
        <is>
          <t>Walk-in guest</t>
        </is>
      </c>
      <c r="J164" t="inlineStr">
        <is>
          <t>Carlos Silva</t>
        </is>
      </c>
      <c r="K164" s="71" t="n">
        <v>638</v>
      </c>
      <c r="L164" s="72" t="n">
        <v>699.21</v>
      </c>
      <c r="M164" s="72" t="n">
        <v>446095.98</v>
      </c>
      <c r="N164" s="72" t="n">
        <v>22304.8</v>
      </c>
      <c r="O164" s="72" t="n">
        <v>423791.18</v>
      </c>
      <c r="P164" s="72" t="n">
        <v>269807.69</v>
      </c>
      <c r="Q164" s="72" t="n">
        <v>153983.49</v>
      </c>
      <c r="R164" t="inlineStr">
        <is>
          <t>Punjab</t>
        </is>
      </c>
      <c r="S164" s="71" t="n">
        <v>3</v>
      </c>
      <c r="T164" t="inlineStr">
        <is>
          <t>Yes</t>
        </is>
      </c>
      <c r="U164" s="71" t="n">
        <v>251</v>
      </c>
      <c r="V164" s="71" t="n">
        <v>78</v>
      </c>
      <c r="W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RR100156</t>
        </is>
      </c>
      <c r="B165" s="69" t="n">
        <v>45675</v>
      </c>
      <c r="C165" s="70" t="n">
        <v>2025</v>
      </c>
      <c r="D165" t="inlineStr">
        <is>
          <t>Jan</t>
        </is>
      </c>
      <c r="E165" t="inlineStr">
        <is>
          <t>South</t>
        </is>
      </c>
      <c r="F165" t="inlineStr">
        <is>
          <t>India</t>
        </is>
      </c>
      <c r="G165" t="inlineStr">
        <is>
          <t>Grocery</t>
        </is>
      </c>
      <c r="H165" t="inlineStr">
        <is>
          <t>Click &amp; collect</t>
        </is>
      </c>
      <c r="I165" t="inlineStr">
        <is>
          <t>Member</t>
        </is>
      </c>
      <c r="J165" t="inlineStr">
        <is>
          <t>Kofi Mensah</t>
        </is>
      </c>
      <c r="K165" s="71" t="n">
        <v>2357</v>
      </c>
      <c r="L165" s="72" t="n">
        <v>176.02</v>
      </c>
      <c r="M165" s="72" t="n">
        <v>414879.14</v>
      </c>
      <c r="N165" s="72" t="n">
        <v>62231.87</v>
      </c>
      <c r="O165" s="72" t="n">
        <v>352647.27</v>
      </c>
      <c r="P165" s="72" t="n">
        <v>349085.2</v>
      </c>
      <c r="Q165" s="72" t="n">
        <v>3562.07</v>
      </c>
      <c r="R165" t="inlineStr">
        <is>
          <t>Tamil Nadu</t>
        </is>
      </c>
      <c r="S165" s="71" t="n">
        <v>8</v>
      </c>
      <c r="T165" t="inlineStr">
        <is>
          <t>Yes</t>
        </is>
      </c>
      <c r="U165" s="71" t="n">
        <v>773</v>
      </c>
      <c r="V165" s="71" t="n">
        <v>290</v>
      </c>
      <c r="W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RR100157</t>
        </is>
      </c>
      <c r="B166" s="69" t="n">
        <v>45675</v>
      </c>
      <c r="C166" s="70" t="n">
        <v>2025</v>
      </c>
      <c r="D166" t="inlineStr">
        <is>
          <t>Jan</t>
        </is>
      </c>
      <c r="E166" t="inlineStr">
        <is>
          <t>North</t>
        </is>
      </c>
      <c r="F166" t="inlineStr">
        <is>
          <t>India</t>
        </is>
      </c>
      <c r="G166" t="inlineStr">
        <is>
          <t>Electronics</t>
        </is>
      </c>
      <c r="H166" t="inlineStr">
        <is>
          <t>Store walk-in</t>
        </is>
      </c>
      <c r="I166" t="inlineStr">
        <is>
          <t>Walk-in guest</t>
        </is>
      </c>
      <c r="J166" t="inlineStr">
        <is>
          <t>Arjun Mehta</t>
        </is>
      </c>
      <c r="K166" s="71" t="n">
        <v>192</v>
      </c>
      <c r="L166" s="72" t="n">
        <v>9779.08</v>
      </c>
      <c r="M166" s="72" t="n">
        <v>1877583.36</v>
      </c>
      <c r="N166" s="72" t="n">
        <v>281637.5</v>
      </c>
      <c r="O166" s="72" t="n">
        <v>1595945.86</v>
      </c>
      <c r="P166" s="72" t="n">
        <v>1529474.08</v>
      </c>
      <c r="Q166" s="72" t="n">
        <v>66471.78</v>
      </c>
      <c r="R166" t="inlineStr">
        <is>
          <t>Uttar Pradesh</t>
        </is>
      </c>
      <c r="S166" s="71" t="n">
        <v>8</v>
      </c>
      <c r="T166" t="inlineStr">
        <is>
          <t>Yes</t>
        </is>
      </c>
      <c r="U166" s="71" t="n">
        <v>632</v>
      </c>
      <c r="V166" s="71" t="n">
        <v>164</v>
      </c>
      <c r="W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RR100158</t>
        </is>
      </c>
      <c r="B167" s="69" t="n">
        <v>45675</v>
      </c>
      <c r="C167" s="70" t="n">
        <v>2025</v>
      </c>
      <c r="D167" t="inlineStr">
        <is>
          <t>Jan</t>
        </is>
      </c>
      <c r="E167" t="inlineStr">
        <is>
          <t>West</t>
        </is>
      </c>
      <c r="F167" t="inlineStr">
        <is>
          <t>India</t>
        </is>
      </c>
      <c r="G167" t="inlineStr">
        <is>
          <t>Electronics</t>
        </is>
      </c>
      <c r="H167" t="inlineStr">
        <is>
          <t>Click &amp; collect</t>
        </is>
      </c>
      <c r="I167" t="inlineStr">
        <is>
          <t>Member</t>
        </is>
      </c>
      <c r="J167" t="inlineStr">
        <is>
          <t>Ana Costa</t>
        </is>
      </c>
      <c r="K167" s="71" t="n">
        <v>70</v>
      </c>
      <c r="L167" s="72" t="n">
        <v>9849.860000000001</v>
      </c>
      <c r="M167" s="72" t="n">
        <v>689490.2</v>
      </c>
      <c r="N167" s="72" t="n">
        <v>68949.02</v>
      </c>
      <c r="O167" s="72" t="n">
        <v>620541.1800000001</v>
      </c>
      <c r="P167" s="72" t="n">
        <v>594121.38</v>
      </c>
      <c r="Q167" s="72" t="n">
        <v>26419.8</v>
      </c>
      <c r="R167" t="inlineStr">
        <is>
          <t>Goa</t>
        </is>
      </c>
      <c r="S167" s="71" t="n">
        <v>3</v>
      </c>
      <c r="T167" t="inlineStr">
        <is>
          <t>Yes</t>
        </is>
      </c>
      <c r="U167" s="71" t="n">
        <v>196</v>
      </c>
      <c r="V167" s="71" t="n">
        <v>63</v>
      </c>
      <c r="W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RR100159</t>
        </is>
      </c>
      <c r="B168" s="69" t="n">
        <v>45675</v>
      </c>
      <c r="C168" s="70" t="n">
        <v>2025</v>
      </c>
      <c r="D168" t="inlineStr">
        <is>
          <t>Jan</t>
        </is>
      </c>
      <c r="E168" t="inlineStr">
        <is>
          <t>North</t>
        </is>
      </c>
      <c r="F168" t="inlineStr">
        <is>
          <t>India</t>
        </is>
      </c>
      <c r="G168" t="inlineStr">
        <is>
          <t>JioMart</t>
        </is>
      </c>
      <c r="H168" t="inlineStr">
        <is>
          <t>Home delivery</t>
        </is>
      </c>
      <c r="I168" t="inlineStr">
        <is>
          <t>Walk-in guest</t>
        </is>
      </c>
      <c r="J168" t="inlineStr">
        <is>
          <t>Hiroshi Tanaka</t>
        </is>
      </c>
      <c r="K168" s="71" t="n">
        <v>2715</v>
      </c>
      <c r="L168" s="72" t="n">
        <v>373.2</v>
      </c>
      <c r="M168" s="72" t="n">
        <v>1013238</v>
      </c>
      <c r="N168" s="72" t="n">
        <v>151985.7</v>
      </c>
      <c r="O168" s="72" t="n">
        <v>861252.3</v>
      </c>
      <c r="P168" s="72" t="n">
        <v>914902.05</v>
      </c>
      <c r="Q168" s="72" t="n">
        <v>-53649.75</v>
      </c>
      <c r="R168" t="inlineStr">
        <is>
          <t>Delhi</t>
        </is>
      </c>
      <c r="S168" s="71" t="n">
        <v>0</v>
      </c>
      <c r="T168" t="inlineStr">
        <is>
          <t>No</t>
        </is>
      </c>
      <c r="U168" s="71" t="n">
        <v>17608</v>
      </c>
      <c r="V168" s="71" t="n">
        <v>897</v>
      </c>
      <c r="W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RR100160</t>
        </is>
      </c>
      <c r="B169" s="69" t="n">
        <v>45675</v>
      </c>
      <c r="C169" s="70" t="n">
        <v>2025</v>
      </c>
      <c r="D169" t="inlineStr">
        <is>
          <t>Jan</t>
        </is>
      </c>
      <c r="E169" t="inlineStr">
        <is>
          <t>North</t>
        </is>
      </c>
      <c r="F169" t="inlineStr">
        <is>
          <t>India</t>
        </is>
      </c>
      <c r="G169" t="inlineStr">
        <is>
          <t>Grocery</t>
        </is>
      </c>
      <c r="H169" t="inlineStr">
        <is>
          <t>Store walk-in</t>
        </is>
      </c>
      <c r="I169" t="inlineStr">
        <is>
          <t>Member</t>
        </is>
      </c>
      <c r="J169" t="inlineStr">
        <is>
          <t>Lucas Martin</t>
        </is>
      </c>
      <c r="K169" s="71" t="n">
        <v>2053</v>
      </c>
      <c r="L169" s="72" t="n">
        <v>159.12</v>
      </c>
      <c r="M169" s="72" t="n">
        <v>326673.36</v>
      </c>
      <c r="N169" s="72" t="n">
        <v>32667.34</v>
      </c>
      <c r="O169" s="72" t="n">
        <v>294006.02</v>
      </c>
      <c r="P169" s="72" t="n">
        <v>298709.18</v>
      </c>
      <c r="Q169" s="72" t="n">
        <v>-4703.16</v>
      </c>
      <c r="R169" t="inlineStr">
        <is>
          <t>Uttar Pradesh</t>
        </is>
      </c>
      <c r="S169" s="71" t="n">
        <v>5</v>
      </c>
      <c r="T169" t="inlineStr">
        <is>
          <t>Yes</t>
        </is>
      </c>
      <c r="U169" s="71" t="n">
        <v>1613</v>
      </c>
      <c r="V169" s="71" t="n">
        <v>601</v>
      </c>
      <c r="W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RR100161</t>
        </is>
      </c>
      <c r="B170" s="69" t="n">
        <v>45675</v>
      </c>
      <c r="C170" s="70" t="n">
        <v>2025</v>
      </c>
      <c r="D170" t="inlineStr">
        <is>
          <t>Jan</t>
        </is>
      </c>
      <c r="E170" t="inlineStr">
        <is>
          <t>North</t>
        </is>
      </c>
      <c r="F170" t="inlineStr">
        <is>
          <t>India</t>
        </is>
      </c>
      <c r="G170" t="inlineStr">
        <is>
          <t>Grocery</t>
        </is>
      </c>
      <c r="H170" t="inlineStr">
        <is>
          <t>Store walk-in</t>
        </is>
      </c>
      <c r="I170" t="inlineStr">
        <is>
          <t>Walk-in guest</t>
        </is>
      </c>
      <c r="J170" t="inlineStr">
        <is>
          <t>Hiroshi Tanaka</t>
        </is>
      </c>
      <c r="K170" s="71" t="n">
        <v>3697</v>
      </c>
      <c r="L170" s="72" t="n">
        <v>183.41</v>
      </c>
      <c r="M170" s="72" t="n">
        <v>678066.77</v>
      </c>
      <c r="N170" s="72" t="n">
        <v>54245.34</v>
      </c>
      <c r="O170" s="72" t="n">
        <v>623821.4300000001</v>
      </c>
      <c r="P170" s="72" t="n">
        <v>557408.98</v>
      </c>
      <c r="Q170" s="72" t="n">
        <v>66412.45</v>
      </c>
      <c r="R170" t="inlineStr">
        <is>
          <t>Punjab</t>
        </is>
      </c>
      <c r="S170" s="71" t="n">
        <v>8</v>
      </c>
      <c r="T170" t="inlineStr">
        <is>
          <t>Yes</t>
        </is>
      </c>
      <c r="U170" s="71" t="n">
        <v>1234</v>
      </c>
      <c r="V170" s="71" t="n">
        <v>541</v>
      </c>
      <c r="W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RR100162</t>
        </is>
      </c>
      <c r="B171" s="69" t="n">
        <v>45675</v>
      </c>
      <c r="C171" s="70" t="n">
        <v>2025</v>
      </c>
      <c r="D171" t="inlineStr">
        <is>
          <t>Jan</t>
        </is>
      </c>
      <c r="E171" t="inlineStr">
        <is>
          <t>South</t>
        </is>
      </c>
      <c r="F171" t="inlineStr">
        <is>
          <t>India</t>
        </is>
      </c>
      <c r="G171" t="inlineStr">
        <is>
          <t>JioMart</t>
        </is>
      </c>
      <c r="H171" t="inlineStr">
        <is>
          <t>Home delivery</t>
        </is>
      </c>
      <c r="I171" t="inlineStr">
        <is>
          <t>Member</t>
        </is>
      </c>
      <c r="J171" t="inlineStr">
        <is>
          <t>Sophie Müller</t>
        </is>
      </c>
      <c r="K171" s="71" t="n">
        <v>592</v>
      </c>
      <c r="L171" s="72" t="n">
        <v>377.67</v>
      </c>
      <c r="M171" s="72" t="n">
        <v>223580.64</v>
      </c>
      <c r="N171" s="72" t="n">
        <v>33537.1</v>
      </c>
      <c r="O171" s="72" t="n">
        <v>190043.54</v>
      </c>
      <c r="P171" s="72" t="n">
        <v>197791.21</v>
      </c>
      <c r="Q171" s="72" t="n">
        <v>-7747.67</v>
      </c>
      <c r="R171" t="inlineStr">
        <is>
          <t>Tamil Nadu</t>
        </is>
      </c>
      <c r="S171" s="71" t="n">
        <v>3</v>
      </c>
      <c r="T171" t="inlineStr">
        <is>
          <t>Yes</t>
        </is>
      </c>
      <c r="U171" s="71" t="n">
        <v>1907</v>
      </c>
      <c r="V171" s="71" t="n">
        <v>90</v>
      </c>
      <c r="W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RR100163</t>
        </is>
      </c>
      <c r="B172" s="69" t="n">
        <v>45676</v>
      </c>
      <c r="C172" s="70" t="n">
        <v>2025</v>
      </c>
      <c r="D172" t="inlineStr">
        <is>
          <t>Jan</t>
        </is>
      </c>
      <c r="E172" t="inlineStr">
        <is>
          <t>West</t>
        </is>
      </c>
      <c r="F172" t="inlineStr">
        <is>
          <t>India</t>
        </is>
      </c>
      <c r="G172" t="inlineStr">
        <is>
          <t>Electronics</t>
        </is>
      </c>
      <c r="H172" t="inlineStr">
        <is>
          <t>Store walk-in</t>
        </is>
      </c>
      <c r="I172" t="inlineStr">
        <is>
          <t>Walk-in guest</t>
        </is>
      </c>
      <c r="J172" t="inlineStr">
        <is>
          <t>Ana Costa</t>
        </is>
      </c>
      <c r="K172" s="71" t="n">
        <v>191</v>
      </c>
      <c r="L172" s="72" t="n">
        <v>10143.3</v>
      </c>
      <c r="M172" s="72" t="n">
        <v>1937370.3</v>
      </c>
      <c r="N172" s="72" t="n">
        <v>154989.62</v>
      </c>
      <c r="O172" s="72" t="n">
        <v>1782380.68</v>
      </c>
      <c r="P172" s="72" t="n">
        <v>1569224.65</v>
      </c>
      <c r="Q172" s="72" t="n">
        <v>213156.03</v>
      </c>
      <c r="R172" t="inlineStr">
        <is>
          <t>Gujarat</t>
        </is>
      </c>
      <c r="S172" s="71" t="n">
        <v>5</v>
      </c>
      <c r="T172" t="inlineStr">
        <is>
          <t>Yes</t>
        </is>
      </c>
      <c r="U172" s="71" t="n">
        <v>404</v>
      </c>
      <c r="V172" s="71" t="n">
        <v>161</v>
      </c>
      <c r="W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RR100164</t>
        </is>
      </c>
      <c r="B173" s="69" t="n">
        <v>45676</v>
      </c>
      <c r="C173" s="70" t="n">
        <v>2025</v>
      </c>
      <c r="D173" t="inlineStr">
        <is>
          <t>Jan</t>
        </is>
      </c>
      <c r="E173" t="inlineStr">
        <is>
          <t>West</t>
        </is>
      </c>
      <c r="F173" t="inlineStr">
        <is>
          <t>India</t>
        </is>
      </c>
      <c r="G173" t="inlineStr">
        <is>
          <t>Grocery</t>
        </is>
      </c>
      <c r="H173" t="inlineStr">
        <is>
          <t>Store walk-in</t>
        </is>
      </c>
      <c r="I173" t="inlineStr">
        <is>
          <t>Member</t>
        </is>
      </c>
      <c r="J173" t="inlineStr">
        <is>
          <t>Sara Rossi</t>
        </is>
      </c>
      <c r="K173" s="71" t="n">
        <v>397</v>
      </c>
      <c r="L173" s="72" t="n">
        <v>165.3</v>
      </c>
      <c r="M173" s="72" t="n">
        <v>65624.10000000001</v>
      </c>
      <c r="N173" s="72" t="n">
        <v>3281.21</v>
      </c>
      <c r="O173" s="72" t="n">
        <v>62342.89</v>
      </c>
      <c r="P173" s="72" t="n">
        <v>56652.94</v>
      </c>
      <c r="Q173" s="72" t="n">
        <v>5689.95</v>
      </c>
      <c r="R173" t="inlineStr">
        <is>
          <t>Maharashtra</t>
        </is>
      </c>
      <c r="S173" s="71" t="n">
        <v>8</v>
      </c>
      <c r="T173" t="inlineStr">
        <is>
          <t>Yes</t>
        </is>
      </c>
      <c r="U173" s="71" t="n">
        <v>112</v>
      </c>
      <c r="V173" s="71" t="n">
        <v>48</v>
      </c>
      <c r="W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RR100165</t>
        </is>
      </c>
      <c r="B174" s="69" t="n">
        <v>45676</v>
      </c>
      <c r="C174" s="70" t="n">
        <v>2025</v>
      </c>
      <c r="D174" t="inlineStr">
        <is>
          <t>Jan</t>
        </is>
      </c>
      <c r="E174" t="inlineStr">
        <is>
          <t>North</t>
        </is>
      </c>
      <c r="F174" t="inlineStr">
        <is>
          <t>India</t>
        </is>
      </c>
      <c r="G174" t="inlineStr">
        <is>
          <t>Grocery</t>
        </is>
      </c>
      <c r="H174" t="inlineStr">
        <is>
          <t>Store walk-in</t>
        </is>
      </c>
      <c r="I174" t="inlineStr">
        <is>
          <t>Member</t>
        </is>
      </c>
      <c r="J174" t="inlineStr">
        <is>
          <t>Kofi Mensah</t>
        </is>
      </c>
      <c r="K174" s="71" t="n">
        <v>3864</v>
      </c>
      <c r="L174" s="72" t="n">
        <v>166.45</v>
      </c>
      <c r="M174" s="72" t="n">
        <v>643162.8</v>
      </c>
      <c r="N174" s="72" t="n">
        <v>32158.14</v>
      </c>
      <c r="O174" s="72" t="n">
        <v>611004.66</v>
      </c>
      <c r="P174" s="72" t="n">
        <v>582087.46</v>
      </c>
      <c r="Q174" s="72" t="n">
        <v>28917.2</v>
      </c>
      <c r="R174" t="inlineStr">
        <is>
          <t>Uttar Pradesh</t>
        </is>
      </c>
      <c r="S174" s="71" t="n">
        <v>5</v>
      </c>
      <c r="T174" t="inlineStr">
        <is>
          <t>Yes</t>
        </is>
      </c>
      <c r="U174" s="71" t="n">
        <v>1521</v>
      </c>
      <c r="V174" s="71" t="n">
        <v>444</v>
      </c>
      <c r="W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RR100166</t>
        </is>
      </c>
      <c r="B175" s="69" t="n">
        <v>45676</v>
      </c>
      <c r="C175" s="70" t="n">
        <v>2025</v>
      </c>
      <c r="D175" t="inlineStr">
        <is>
          <t>Jan</t>
        </is>
      </c>
      <c r="E175" t="inlineStr">
        <is>
          <t>North</t>
        </is>
      </c>
      <c r="F175" t="inlineStr">
        <is>
          <t>India</t>
        </is>
      </c>
      <c r="G175" t="inlineStr">
        <is>
          <t>JioMart</t>
        </is>
      </c>
      <c r="H175" t="inlineStr">
        <is>
          <t>Home delivery</t>
        </is>
      </c>
      <c r="I175" t="inlineStr">
        <is>
          <t>Member</t>
        </is>
      </c>
      <c r="J175" t="inlineStr">
        <is>
          <t>Aisha Bello</t>
        </is>
      </c>
      <c r="K175" s="71" t="n">
        <v>3856</v>
      </c>
      <c r="L175" s="72" t="n">
        <v>445.89</v>
      </c>
      <c r="M175" s="72" t="n">
        <v>1719351.84</v>
      </c>
      <c r="N175" s="72" t="n">
        <v>171935.18</v>
      </c>
      <c r="O175" s="72" t="n">
        <v>1547416.66</v>
      </c>
      <c r="P175" s="72" t="n">
        <v>1287584.8</v>
      </c>
      <c r="Q175" s="72" t="n">
        <v>259831.86</v>
      </c>
      <c r="R175" t="inlineStr">
        <is>
          <t>Delhi</t>
        </is>
      </c>
      <c r="S175" s="71" t="n">
        <v>1</v>
      </c>
      <c r="T175" t="inlineStr">
        <is>
          <t>Yes</t>
        </is>
      </c>
      <c r="U175" s="71" t="n">
        <v>19317</v>
      </c>
      <c r="V175" s="71" t="n">
        <v>777</v>
      </c>
      <c r="W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RR100167</t>
        </is>
      </c>
      <c r="B176" s="69" t="n">
        <v>45676</v>
      </c>
      <c r="C176" s="70" t="n">
        <v>2025</v>
      </c>
      <c r="D176" t="inlineStr">
        <is>
          <t>Jan</t>
        </is>
      </c>
      <c r="E176" t="inlineStr">
        <is>
          <t>South</t>
        </is>
      </c>
      <c r="F176" t="inlineStr">
        <is>
          <t>India</t>
        </is>
      </c>
      <c r="G176" t="inlineStr">
        <is>
          <t>Grocery</t>
        </is>
      </c>
      <c r="H176" t="inlineStr">
        <is>
          <t>Click &amp; collect</t>
        </is>
      </c>
      <c r="I176" t="inlineStr">
        <is>
          <t>Member</t>
        </is>
      </c>
      <c r="J176" t="inlineStr">
        <is>
          <t>Liam O'Brien</t>
        </is>
      </c>
      <c r="K176" s="71" t="n">
        <v>415</v>
      </c>
      <c r="L176" s="72" t="n">
        <v>178.88</v>
      </c>
      <c r="M176" s="72" t="n">
        <v>74235.2</v>
      </c>
      <c r="N176" s="72" t="n">
        <v>11135.28</v>
      </c>
      <c r="O176" s="72" t="n">
        <v>63099.92</v>
      </c>
      <c r="P176" s="72" t="n">
        <v>63453.43</v>
      </c>
      <c r="Q176" s="72" t="n">
        <v>-353.51</v>
      </c>
      <c r="R176" t="inlineStr">
        <is>
          <t>Karnataka</t>
        </is>
      </c>
      <c r="S176" s="71" t="n">
        <v>2</v>
      </c>
      <c r="T176" t="inlineStr">
        <is>
          <t>Yes</t>
        </is>
      </c>
      <c r="U176" s="71" t="n">
        <v>195</v>
      </c>
      <c r="V176" s="71" t="n">
        <v>78</v>
      </c>
      <c r="W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RR100168</t>
        </is>
      </c>
      <c r="B177" s="69" t="n">
        <v>45676</v>
      </c>
      <c r="C177" s="70" t="n">
        <v>2025</v>
      </c>
      <c r="D177" t="inlineStr">
        <is>
          <t>Jan</t>
        </is>
      </c>
      <c r="E177" t="inlineStr">
        <is>
          <t>West</t>
        </is>
      </c>
      <c r="F177" t="inlineStr">
        <is>
          <t>India</t>
        </is>
      </c>
      <c r="G177" t="inlineStr">
        <is>
          <t>JioMart</t>
        </is>
      </c>
      <c r="H177" t="inlineStr">
        <is>
          <t>Home delivery</t>
        </is>
      </c>
      <c r="I177" t="inlineStr">
        <is>
          <t>Walk-in guest</t>
        </is>
      </c>
      <c r="J177" t="inlineStr">
        <is>
          <t>Emma Clarke</t>
        </is>
      </c>
      <c r="K177" s="71" t="n">
        <v>2402</v>
      </c>
      <c r="L177" s="72" t="n">
        <v>466.24</v>
      </c>
      <c r="M177" s="72" t="n">
        <v>1119908.48</v>
      </c>
      <c r="N177" s="72" t="n">
        <v>167986.27</v>
      </c>
      <c r="O177" s="72" t="n">
        <v>951922.21</v>
      </c>
      <c r="P177" s="72" t="n">
        <v>830485.88</v>
      </c>
      <c r="Q177" s="72" t="n">
        <v>121436.33</v>
      </c>
      <c r="R177" t="inlineStr">
        <is>
          <t>Maharashtra</t>
        </is>
      </c>
      <c r="S177" s="71" t="n">
        <v>8</v>
      </c>
      <c r="T177" t="inlineStr">
        <is>
          <t>Yes</t>
        </is>
      </c>
      <c r="U177" s="71" t="n">
        <v>4442</v>
      </c>
      <c r="V177" s="71" t="n">
        <v>269</v>
      </c>
      <c r="W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RR100169</t>
        </is>
      </c>
      <c r="B178" s="69" t="n">
        <v>45676</v>
      </c>
      <c r="C178" s="70" t="n">
        <v>2025</v>
      </c>
      <c r="D178" t="inlineStr">
        <is>
          <t>Jan</t>
        </is>
      </c>
      <c r="E178" t="inlineStr">
        <is>
          <t>North</t>
        </is>
      </c>
      <c r="F178" t="inlineStr">
        <is>
          <t>India</t>
        </is>
      </c>
      <c r="G178" t="inlineStr">
        <is>
          <t>JioMart</t>
        </is>
      </c>
      <c r="H178" t="inlineStr">
        <is>
          <t>Home delivery</t>
        </is>
      </c>
      <c r="I178" t="inlineStr">
        <is>
          <t>Member</t>
        </is>
      </c>
      <c r="J178" t="inlineStr">
        <is>
          <t>Priya Nair</t>
        </is>
      </c>
      <c r="K178" s="71" t="n">
        <v>1580</v>
      </c>
      <c r="L178" s="72" t="n">
        <v>421.89</v>
      </c>
      <c r="M178" s="72" t="n">
        <v>666586.2</v>
      </c>
      <c r="N178" s="72" t="n">
        <v>53326.9</v>
      </c>
      <c r="O178" s="72" t="n">
        <v>613259.3</v>
      </c>
      <c r="P178" s="72" t="n">
        <v>538214.63</v>
      </c>
      <c r="Q178" s="72" t="n">
        <v>75044.67</v>
      </c>
      <c r="R178" t="inlineStr">
        <is>
          <t>Rajasthan</t>
        </is>
      </c>
      <c r="S178" s="71" t="n">
        <v>1</v>
      </c>
      <c r="T178" t="inlineStr">
        <is>
          <t>Yes</t>
        </is>
      </c>
      <c r="U178" s="71" t="n">
        <v>4144</v>
      </c>
      <c r="V178" s="71" t="n">
        <v>178</v>
      </c>
      <c r="W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RR100170</t>
        </is>
      </c>
      <c r="B179" s="69" t="n">
        <v>45676</v>
      </c>
      <c r="C179" s="70" t="n">
        <v>2025</v>
      </c>
      <c r="D179" t="inlineStr">
        <is>
          <t>Jan</t>
        </is>
      </c>
      <c r="E179" t="inlineStr">
        <is>
          <t>South</t>
        </is>
      </c>
      <c r="F179" t="inlineStr">
        <is>
          <t>India</t>
        </is>
      </c>
      <c r="G179" t="inlineStr">
        <is>
          <t>JioMart</t>
        </is>
      </c>
      <c r="H179" t="inlineStr">
        <is>
          <t>Home delivery</t>
        </is>
      </c>
      <c r="I179" t="inlineStr">
        <is>
          <t>Member</t>
        </is>
      </c>
      <c r="J179" t="inlineStr">
        <is>
          <t>Noah Smith</t>
        </is>
      </c>
      <c r="K179" s="71" t="n">
        <v>3980</v>
      </c>
      <c r="L179" s="72" t="n">
        <v>423.96</v>
      </c>
      <c r="M179" s="72" t="n">
        <v>1687360.8</v>
      </c>
      <c r="N179" s="72" t="n">
        <v>253104.12</v>
      </c>
      <c r="O179" s="72" t="n">
        <v>1434256.68</v>
      </c>
      <c r="P179" s="72" t="n">
        <v>1319732.61</v>
      </c>
      <c r="Q179" s="72" t="n">
        <v>114524.07</v>
      </c>
      <c r="R179" t="inlineStr">
        <is>
          <t>Tamil Nadu</t>
        </is>
      </c>
      <c r="S179" s="71" t="n">
        <v>3</v>
      </c>
      <c r="T179" t="inlineStr">
        <is>
          <t>Yes</t>
        </is>
      </c>
      <c r="U179" s="71" t="n">
        <v>10624</v>
      </c>
      <c r="V179" s="71" t="n">
        <v>581</v>
      </c>
      <c r="W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RR100171</t>
        </is>
      </c>
      <c r="B180" s="69" t="n">
        <v>45677</v>
      </c>
      <c r="C180" s="70" t="n">
        <v>2025</v>
      </c>
      <c r="D180" t="inlineStr">
        <is>
          <t>Jan</t>
        </is>
      </c>
      <c r="E180" t="inlineStr">
        <is>
          <t>East</t>
        </is>
      </c>
      <c r="F180" t="inlineStr">
        <is>
          <t>India</t>
        </is>
      </c>
      <c r="G180" t="inlineStr">
        <is>
          <t>JioMart</t>
        </is>
      </c>
      <c r="H180" t="inlineStr">
        <is>
          <t>Home delivery</t>
        </is>
      </c>
      <c r="I180" t="inlineStr">
        <is>
          <t>Member</t>
        </is>
      </c>
      <c r="J180" t="inlineStr">
        <is>
          <t>Arjun Mehta</t>
        </is>
      </c>
      <c r="K180" s="71" t="n">
        <v>385</v>
      </c>
      <c r="L180" s="72" t="n">
        <v>426.71</v>
      </c>
      <c r="M180" s="72" t="n">
        <v>164283.35</v>
      </c>
      <c r="N180" s="72" t="n">
        <v>24642.5</v>
      </c>
      <c r="O180" s="72" t="n">
        <v>139640.85</v>
      </c>
      <c r="P180" s="72" t="n">
        <v>124754.83</v>
      </c>
      <c r="Q180" s="72" t="n">
        <v>14886.02</v>
      </c>
      <c r="R180" t="inlineStr">
        <is>
          <t>Odisha</t>
        </is>
      </c>
      <c r="S180" s="71" t="n">
        <v>1</v>
      </c>
      <c r="T180" t="inlineStr">
        <is>
          <t>Yes</t>
        </is>
      </c>
      <c r="U180" s="71" t="n">
        <v>1499</v>
      </c>
      <c r="V180" s="71" t="n">
        <v>97</v>
      </c>
      <c r="W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RR100172</t>
        </is>
      </c>
      <c r="B181" s="69" t="n">
        <v>45677</v>
      </c>
      <c r="C181" s="70" t="n">
        <v>2025</v>
      </c>
      <c r="D181" t="inlineStr">
        <is>
          <t>Jan</t>
        </is>
      </c>
      <c r="E181" t="inlineStr">
        <is>
          <t>West</t>
        </is>
      </c>
      <c r="F181" t="inlineStr">
        <is>
          <t>India</t>
        </is>
      </c>
      <c r="G181" t="inlineStr">
        <is>
          <t>Electronics</t>
        </is>
      </c>
      <c r="H181" t="inlineStr">
        <is>
          <t>Store walk-in</t>
        </is>
      </c>
      <c r="I181" t="inlineStr">
        <is>
          <t>Member</t>
        </is>
      </c>
      <c r="J181" t="inlineStr">
        <is>
          <t>Wei Chen</t>
        </is>
      </c>
      <c r="K181" s="71" t="n">
        <v>92</v>
      </c>
      <c r="L181" s="72" t="n">
        <v>9734.059999999999</v>
      </c>
      <c r="M181" s="72" t="n">
        <v>895533.52</v>
      </c>
      <c r="N181" s="72" t="n">
        <v>71642.67999999999</v>
      </c>
      <c r="O181" s="72" t="n">
        <v>823890.84</v>
      </c>
      <c r="P181" s="72" t="n">
        <v>731039.97</v>
      </c>
      <c r="Q181" s="72" t="n">
        <v>92850.87</v>
      </c>
      <c r="R181" t="inlineStr">
        <is>
          <t>Gujarat</t>
        </is>
      </c>
      <c r="S181" s="71" t="n">
        <v>3</v>
      </c>
      <c r="T181" t="inlineStr">
        <is>
          <t>Yes</t>
        </is>
      </c>
      <c r="U181" s="71" t="n">
        <v>178</v>
      </c>
      <c r="V181" s="71" t="n">
        <v>68</v>
      </c>
      <c r="W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RR100173</t>
        </is>
      </c>
      <c r="B182" s="69" t="n">
        <v>45677</v>
      </c>
      <c r="C182" s="70" t="n">
        <v>2025</v>
      </c>
      <c r="D182" t="inlineStr">
        <is>
          <t>Jan</t>
        </is>
      </c>
      <c r="E182" t="inlineStr">
        <is>
          <t>South</t>
        </is>
      </c>
      <c r="F182" t="inlineStr">
        <is>
          <t>India</t>
        </is>
      </c>
      <c r="G182" t="inlineStr">
        <is>
          <t>Fashion</t>
        </is>
      </c>
      <c r="H182" t="inlineStr">
        <is>
          <t>Store walk-in</t>
        </is>
      </c>
      <c r="I182" t="inlineStr">
        <is>
          <t>Member</t>
        </is>
      </c>
      <c r="J182" t="inlineStr">
        <is>
          <t>Amir Khan</t>
        </is>
      </c>
      <c r="K182" s="71" t="n">
        <v>885</v>
      </c>
      <c r="L182" s="72" t="n">
        <v>731.28</v>
      </c>
      <c r="M182" s="72" t="n">
        <v>647182.8</v>
      </c>
      <c r="N182" s="72" t="n">
        <v>97077.42</v>
      </c>
      <c r="O182" s="72" t="n">
        <v>550105.38</v>
      </c>
      <c r="P182" s="72" t="n">
        <v>353723.42</v>
      </c>
      <c r="Q182" s="72" t="n">
        <v>196381.96</v>
      </c>
      <c r="R182" t="inlineStr">
        <is>
          <t>Tamil Nadu</t>
        </is>
      </c>
      <c r="S182" s="71" t="n">
        <v>1</v>
      </c>
      <c r="T182" t="inlineStr">
        <is>
          <t>Yes</t>
        </is>
      </c>
      <c r="U182" s="71" t="n">
        <v>318</v>
      </c>
      <c r="V182" s="71" t="n">
        <v>116</v>
      </c>
      <c r="W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RR100174</t>
        </is>
      </c>
      <c r="B183" s="69" t="n">
        <v>45677</v>
      </c>
      <c r="C183" s="70" t="n">
        <v>2025</v>
      </c>
      <c r="D183" t="inlineStr">
        <is>
          <t>Jan</t>
        </is>
      </c>
      <c r="E183" t="inlineStr">
        <is>
          <t>South</t>
        </is>
      </c>
      <c r="F183" t="inlineStr">
        <is>
          <t>India</t>
        </is>
      </c>
      <c r="G183" t="inlineStr">
        <is>
          <t>Grocery</t>
        </is>
      </c>
      <c r="H183" t="inlineStr">
        <is>
          <t>Click &amp; collect</t>
        </is>
      </c>
      <c r="I183" t="inlineStr">
        <is>
          <t>Walk-in guest</t>
        </is>
      </c>
      <c r="J183" t="inlineStr">
        <is>
          <t>Ruhi Shaikh</t>
        </is>
      </c>
      <c r="K183" s="71" t="n">
        <v>1406</v>
      </c>
      <c r="L183" s="72" t="n">
        <v>163.05</v>
      </c>
      <c r="M183" s="72" t="n">
        <v>229248.3</v>
      </c>
      <c r="N183" s="72" t="n">
        <v>22924.83</v>
      </c>
      <c r="O183" s="72" t="n">
        <v>206323.47</v>
      </c>
      <c r="P183" s="72" t="n">
        <v>201182.16</v>
      </c>
      <c r="Q183" s="72" t="n">
        <v>5141.31</v>
      </c>
      <c r="R183" t="inlineStr">
        <is>
          <t>Telangana</t>
        </is>
      </c>
      <c r="S183" s="71" t="n">
        <v>1</v>
      </c>
      <c r="T183" t="inlineStr">
        <is>
          <t>Yes</t>
        </is>
      </c>
      <c r="U183" s="71" t="n">
        <v>454</v>
      </c>
      <c r="V183" s="71" t="n">
        <v>163</v>
      </c>
      <c r="W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RR100175</t>
        </is>
      </c>
      <c r="B184" s="69" t="n">
        <v>45677</v>
      </c>
      <c r="C184" s="70" t="n">
        <v>2025</v>
      </c>
      <c r="D184" t="inlineStr">
        <is>
          <t>Jan</t>
        </is>
      </c>
      <c r="E184" t="inlineStr">
        <is>
          <t>South</t>
        </is>
      </c>
      <c r="F184" t="inlineStr">
        <is>
          <t>India</t>
        </is>
      </c>
      <c r="G184" t="inlineStr">
        <is>
          <t>JioMart</t>
        </is>
      </c>
      <c r="H184" t="inlineStr">
        <is>
          <t>Home delivery</t>
        </is>
      </c>
      <c r="I184" t="inlineStr">
        <is>
          <t>Walk-in guest</t>
        </is>
      </c>
      <c r="J184" t="inlineStr">
        <is>
          <t>Mei Lin</t>
        </is>
      </c>
      <c r="K184" s="71" t="n">
        <v>566</v>
      </c>
      <c r="L184" s="72" t="n">
        <v>385.96</v>
      </c>
      <c r="M184" s="72" t="n">
        <v>218453.36</v>
      </c>
      <c r="N184" s="72" t="n">
        <v>4369.07</v>
      </c>
      <c r="O184" s="72" t="n">
        <v>214084.29</v>
      </c>
      <c r="P184" s="72" t="n">
        <v>194371.43</v>
      </c>
      <c r="Q184" s="72" t="n">
        <v>19712.86</v>
      </c>
      <c r="R184" t="inlineStr">
        <is>
          <t>Kerala</t>
        </is>
      </c>
      <c r="S184" s="71" t="n">
        <v>1</v>
      </c>
      <c r="T184" t="inlineStr">
        <is>
          <t>Yes</t>
        </is>
      </c>
      <c r="U184" s="71" t="n">
        <v>1187</v>
      </c>
      <c r="V184" s="71" t="n">
        <v>64</v>
      </c>
      <c r="W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RR100176</t>
        </is>
      </c>
      <c r="B185" s="69" t="n">
        <v>45677</v>
      </c>
      <c r="C185" s="70" t="n">
        <v>2025</v>
      </c>
      <c r="D185" t="inlineStr">
        <is>
          <t>Jan</t>
        </is>
      </c>
      <c r="E185" t="inlineStr">
        <is>
          <t>South</t>
        </is>
      </c>
      <c r="F185" t="inlineStr">
        <is>
          <t>India</t>
        </is>
      </c>
      <c r="G185" t="inlineStr">
        <is>
          <t>Electronics</t>
        </is>
      </c>
      <c r="H185" t="inlineStr">
        <is>
          <t>Click &amp; collect</t>
        </is>
      </c>
      <c r="I185" t="inlineStr">
        <is>
          <t>Member</t>
        </is>
      </c>
      <c r="J185" t="inlineStr">
        <is>
          <t>Aisha Bello</t>
        </is>
      </c>
      <c r="K185" s="71" t="n">
        <v>31</v>
      </c>
      <c r="L185" s="72" t="n">
        <v>10337.68</v>
      </c>
      <c r="M185" s="72" t="n">
        <v>320468.08</v>
      </c>
      <c r="N185" s="72" t="n">
        <v>16023.4</v>
      </c>
      <c r="O185" s="72" t="n">
        <v>304444.68</v>
      </c>
      <c r="P185" s="72" t="n">
        <v>244471.33</v>
      </c>
      <c r="Q185" s="72" t="n">
        <v>59973.35</v>
      </c>
      <c r="R185" t="inlineStr">
        <is>
          <t>Karnataka</t>
        </is>
      </c>
      <c r="S185" s="71" t="n">
        <v>1</v>
      </c>
      <c r="T185" t="inlineStr">
        <is>
          <t>Yes</t>
        </is>
      </c>
      <c r="U185" s="71" t="n">
        <v>90</v>
      </c>
      <c r="V185" s="71" t="n">
        <v>27</v>
      </c>
      <c r="W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RR100177</t>
        </is>
      </c>
      <c r="B186" s="69" t="n">
        <v>45677</v>
      </c>
      <c r="C186" s="70" t="n">
        <v>2025</v>
      </c>
      <c r="D186" t="inlineStr">
        <is>
          <t>Jan</t>
        </is>
      </c>
      <c r="E186" t="inlineStr">
        <is>
          <t>South</t>
        </is>
      </c>
      <c r="F186" t="inlineStr">
        <is>
          <t>India</t>
        </is>
      </c>
      <c r="G186" t="inlineStr">
        <is>
          <t>Grocery</t>
        </is>
      </c>
      <c r="H186" t="inlineStr">
        <is>
          <t>Store walk-in</t>
        </is>
      </c>
      <c r="I186" t="inlineStr">
        <is>
          <t>Member</t>
        </is>
      </c>
      <c r="J186" t="inlineStr">
        <is>
          <t>Hiroshi Tanaka</t>
        </is>
      </c>
      <c r="K186" s="71" t="n">
        <v>2858</v>
      </c>
      <c r="L186" s="72" t="n">
        <v>162.21</v>
      </c>
      <c r="M186" s="72" t="n">
        <v>463596.18</v>
      </c>
      <c r="N186" s="72" t="n">
        <v>37087.69</v>
      </c>
      <c r="O186" s="72" t="n">
        <v>426508.49</v>
      </c>
      <c r="P186" s="72" t="n">
        <v>415145.75</v>
      </c>
      <c r="Q186" s="72" t="n">
        <v>11362.74</v>
      </c>
      <c r="R186" t="inlineStr">
        <is>
          <t>Telangana</t>
        </is>
      </c>
      <c r="S186" s="71" t="n">
        <v>1</v>
      </c>
      <c r="T186" t="inlineStr">
        <is>
          <t>Yes</t>
        </is>
      </c>
      <c r="U186" s="71" t="n">
        <v>1461</v>
      </c>
      <c r="V186" s="71" t="n">
        <v>393</v>
      </c>
      <c r="W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RR100178</t>
        </is>
      </c>
      <c r="B187" s="69" t="n">
        <v>45677</v>
      </c>
      <c r="C187" s="70" t="n">
        <v>2025</v>
      </c>
      <c r="D187" t="inlineStr">
        <is>
          <t>Jan</t>
        </is>
      </c>
      <c r="E187" t="inlineStr">
        <is>
          <t>North</t>
        </is>
      </c>
      <c r="F187" t="inlineStr">
        <is>
          <t>India</t>
        </is>
      </c>
      <c r="G187" t="inlineStr">
        <is>
          <t>Grocery</t>
        </is>
      </c>
      <c r="H187" t="inlineStr">
        <is>
          <t>Store walk-in</t>
        </is>
      </c>
      <c r="I187" t="inlineStr">
        <is>
          <t>Member</t>
        </is>
      </c>
      <c r="J187" t="inlineStr">
        <is>
          <t>Sara Rossi</t>
        </is>
      </c>
      <c r="K187" s="71" t="n">
        <v>2516</v>
      </c>
      <c r="L187" s="72" t="n">
        <v>163.75</v>
      </c>
      <c r="M187" s="72" t="n">
        <v>411995</v>
      </c>
      <c r="N187" s="72" t="n">
        <v>20599.75</v>
      </c>
      <c r="O187" s="72" t="n">
        <v>391395.25</v>
      </c>
      <c r="P187" s="72" t="n">
        <v>363204.28</v>
      </c>
      <c r="Q187" s="72" t="n">
        <v>28190.97</v>
      </c>
      <c r="R187" t="inlineStr">
        <is>
          <t>Uttar Pradesh</t>
        </is>
      </c>
      <c r="S187" s="71" t="n">
        <v>3</v>
      </c>
      <c r="T187" t="inlineStr">
        <is>
          <t>Yes</t>
        </is>
      </c>
      <c r="U187" s="71" t="n">
        <v>1321</v>
      </c>
      <c r="V187" s="71" t="n">
        <v>342</v>
      </c>
      <c r="W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RR100179</t>
        </is>
      </c>
      <c r="B188" s="69" t="n">
        <v>45678</v>
      </c>
      <c r="C188" s="70" t="n">
        <v>2025</v>
      </c>
      <c r="D188" t="inlineStr">
        <is>
          <t>Jan</t>
        </is>
      </c>
      <c r="E188" t="inlineStr">
        <is>
          <t>West</t>
        </is>
      </c>
      <c r="F188" t="inlineStr">
        <is>
          <t>India</t>
        </is>
      </c>
      <c r="G188" t="inlineStr">
        <is>
          <t>Grocery</t>
        </is>
      </c>
      <c r="H188" t="inlineStr">
        <is>
          <t>Store walk-in</t>
        </is>
      </c>
      <c r="I188" t="inlineStr">
        <is>
          <t>Walk-in guest</t>
        </is>
      </c>
      <c r="J188" t="inlineStr">
        <is>
          <t>Aisha Bello</t>
        </is>
      </c>
      <c r="K188" s="71" t="n">
        <v>631</v>
      </c>
      <c r="L188" s="72" t="n">
        <v>190.22</v>
      </c>
      <c r="M188" s="72" t="n">
        <v>120028.82</v>
      </c>
      <c r="N188" s="72" t="n">
        <v>6001.44</v>
      </c>
      <c r="O188" s="72" t="n">
        <v>114027.38</v>
      </c>
      <c r="P188" s="72" t="n">
        <v>94171.74000000001</v>
      </c>
      <c r="Q188" s="72" t="n">
        <v>19855.64</v>
      </c>
      <c r="R188" t="inlineStr">
        <is>
          <t>Goa</t>
        </is>
      </c>
      <c r="S188" s="71" t="n">
        <v>3</v>
      </c>
      <c r="T188" t="inlineStr">
        <is>
          <t>Yes</t>
        </is>
      </c>
      <c r="U188" s="71" t="n">
        <v>416</v>
      </c>
      <c r="V188" s="71" t="n">
        <v>174</v>
      </c>
      <c r="W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RR100180</t>
        </is>
      </c>
      <c r="B189" s="69" t="n">
        <v>45678</v>
      </c>
      <c r="C189" s="70" t="n">
        <v>2025</v>
      </c>
      <c r="D189" t="inlineStr">
        <is>
          <t>Jan</t>
        </is>
      </c>
      <c r="E189" t="inlineStr">
        <is>
          <t>East</t>
        </is>
      </c>
      <c r="F189" t="inlineStr">
        <is>
          <t>India</t>
        </is>
      </c>
      <c r="G189" t="inlineStr">
        <is>
          <t>Fashion</t>
        </is>
      </c>
      <c r="H189" t="inlineStr">
        <is>
          <t>Home delivery</t>
        </is>
      </c>
      <c r="I189" t="inlineStr">
        <is>
          <t>Member</t>
        </is>
      </c>
      <c r="J189" t="inlineStr">
        <is>
          <t>Wei Chen</t>
        </is>
      </c>
      <c r="K189" s="71" t="n">
        <v>330</v>
      </c>
      <c r="L189" s="72" t="n">
        <v>721.3</v>
      </c>
      <c r="M189" s="72" t="n">
        <v>238029</v>
      </c>
      <c r="N189" s="72" t="n">
        <v>19042.32</v>
      </c>
      <c r="O189" s="72" t="n">
        <v>218986.68</v>
      </c>
      <c r="P189" s="72" t="n">
        <v>133275.62</v>
      </c>
      <c r="Q189" s="72" t="n">
        <v>85711.06</v>
      </c>
      <c r="R189" t="inlineStr">
        <is>
          <t>West Bengal</t>
        </is>
      </c>
      <c r="S189" s="71" t="n">
        <v>0</v>
      </c>
      <c r="T189" t="inlineStr">
        <is>
          <t>No</t>
        </is>
      </c>
      <c r="U189" s="71" t="n">
        <v>107</v>
      </c>
      <c r="V189" s="71" t="n">
        <v>42</v>
      </c>
      <c r="W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RR100181</t>
        </is>
      </c>
      <c r="B190" s="69" t="n">
        <v>45678</v>
      </c>
      <c r="C190" s="70" t="n">
        <v>2025</v>
      </c>
      <c r="D190" t="inlineStr">
        <is>
          <t>Jan</t>
        </is>
      </c>
      <c r="E190" t="inlineStr">
        <is>
          <t>West</t>
        </is>
      </c>
      <c r="F190" t="inlineStr">
        <is>
          <t>India</t>
        </is>
      </c>
      <c r="G190" t="inlineStr">
        <is>
          <t>Grocery</t>
        </is>
      </c>
      <c r="H190" t="inlineStr">
        <is>
          <t>Store walk-in</t>
        </is>
      </c>
      <c r="I190" t="inlineStr">
        <is>
          <t>Member</t>
        </is>
      </c>
      <c r="J190" t="inlineStr">
        <is>
          <t>Ravindra Patil</t>
        </is>
      </c>
      <c r="K190" s="71" t="n">
        <v>1140</v>
      </c>
      <c r="L190" s="72" t="n">
        <v>162.65</v>
      </c>
      <c r="M190" s="72" t="n">
        <v>185421</v>
      </c>
      <c r="N190" s="72" t="n">
        <v>27813.15</v>
      </c>
      <c r="O190" s="72" t="n">
        <v>157607.85</v>
      </c>
      <c r="P190" s="72" t="n">
        <v>169989.02</v>
      </c>
      <c r="Q190" s="72" t="n">
        <v>-12381.17</v>
      </c>
      <c r="R190" t="inlineStr">
        <is>
          <t>Gujarat</t>
        </is>
      </c>
      <c r="S190" s="71" t="n">
        <v>1</v>
      </c>
      <c r="T190" t="inlineStr">
        <is>
          <t>Yes</t>
        </is>
      </c>
      <c r="U190" s="71" t="n">
        <v>343</v>
      </c>
      <c r="V190" s="71" t="n">
        <v>132</v>
      </c>
      <c r="W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RR100182</t>
        </is>
      </c>
      <c r="B191" s="69" t="n">
        <v>45678</v>
      </c>
      <c r="C191" s="70" t="n">
        <v>2025</v>
      </c>
      <c r="D191" t="inlineStr">
        <is>
          <t>Jan</t>
        </is>
      </c>
      <c r="E191" t="inlineStr">
        <is>
          <t>North</t>
        </is>
      </c>
      <c r="F191" t="inlineStr">
        <is>
          <t>India</t>
        </is>
      </c>
      <c r="G191" t="inlineStr">
        <is>
          <t>Electronics</t>
        </is>
      </c>
      <c r="H191" t="inlineStr">
        <is>
          <t>Store walk-in</t>
        </is>
      </c>
      <c r="I191" t="inlineStr">
        <is>
          <t>Walk-in guest</t>
        </is>
      </c>
      <c r="J191" t="inlineStr">
        <is>
          <t>Noah Smith</t>
        </is>
      </c>
      <c r="K191" s="71" t="n">
        <v>128</v>
      </c>
      <c r="L191" s="72" t="n">
        <v>10237.23</v>
      </c>
      <c r="M191" s="72" t="n">
        <v>1310365.44</v>
      </c>
      <c r="N191" s="72" t="n">
        <v>104829.24</v>
      </c>
      <c r="O191" s="72" t="n">
        <v>1205536.2</v>
      </c>
      <c r="P191" s="72" t="n">
        <v>1031472.54</v>
      </c>
      <c r="Q191" s="72" t="n">
        <v>174063.66</v>
      </c>
      <c r="R191" t="inlineStr">
        <is>
          <t>Punjab</t>
        </is>
      </c>
      <c r="S191" s="71" t="n">
        <v>3</v>
      </c>
      <c r="T191" t="inlineStr">
        <is>
          <t>Yes</t>
        </is>
      </c>
      <c r="U191" s="71" t="n">
        <v>317</v>
      </c>
      <c r="V191" s="71" t="n">
        <v>126</v>
      </c>
      <c r="W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RR100183</t>
        </is>
      </c>
      <c r="B192" s="69" t="n">
        <v>45678</v>
      </c>
      <c r="C192" s="70" t="n">
        <v>2025</v>
      </c>
      <c r="D192" t="inlineStr">
        <is>
          <t>Jan</t>
        </is>
      </c>
      <c r="E192" t="inlineStr">
        <is>
          <t>South</t>
        </is>
      </c>
      <c r="F192" t="inlineStr">
        <is>
          <t>India</t>
        </is>
      </c>
      <c r="G192" t="inlineStr">
        <is>
          <t>Grocery</t>
        </is>
      </c>
      <c r="H192" t="inlineStr">
        <is>
          <t>Store walk-in</t>
        </is>
      </c>
      <c r="I192" t="inlineStr">
        <is>
          <t>Member</t>
        </is>
      </c>
      <c r="J192" t="inlineStr">
        <is>
          <t>Amir Khan</t>
        </is>
      </c>
      <c r="K192" s="71" t="n">
        <v>2800</v>
      </c>
      <c r="L192" s="72" t="n">
        <v>198.63</v>
      </c>
      <c r="M192" s="72" t="n">
        <v>556164</v>
      </c>
      <c r="N192" s="72" t="n">
        <v>11123.28</v>
      </c>
      <c r="O192" s="72" t="n">
        <v>545040.72</v>
      </c>
      <c r="P192" s="72" t="n">
        <v>400878.03</v>
      </c>
      <c r="Q192" s="72" t="n">
        <v>144162.69</v>
      </c>
      <c r="R192" t="inlineStr">
        <is>
          <t>Kerala</t>
        </is>
      </c>
      <c r="S192" s="71" t="n">
        <v>8</v>
      </c>
      <c r="T192" t="inlineStr">
        <is>
          <t>Yes</t>
        </is>
      </c>
      <c r="U192" s="71" t="n">
        <v>1038</v>
      </c>
      <c r="V192" s="71" t="n">
        <v>436</v>
      </c>
      <c r="W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RR100184</t>
        </is>
      </c>
      <c r="B193" s="69" t="n">
        <v>45678</v>
      </c>
      <c r="C193" s="70" t="n">
        <v>2025</v>
      </c>
      <c r="D193" t="inlineStr">
        <is>
          <t>Jan</t>
        </is>
      </c>
      <c r="E193" t="inlineStr">
        <is>
          <t>West</t>
        </is>
      </c>
      <c r="F193" t="inlineStr">
        <is>
          <t>India</t>
        </is>
      </c>
      <c r="G193" t="inlineStr">
        <is>
          <t>Electronics</t>
        </is>
      </c>
      <c r="H193" t="inlineStr">
        <is>
          <t>Store walk-in</t>
        </is>
      </c>
      <c r="I193" t="inlineStr">
        <is>
          <t>Walk-in guest</t>
        </is>
      </c>
      <c r="J193" t="inlineStr">
        <is>
          <t>Sophie Müller</t>
        </is>
      </c>
      <c r="K193" s="71" t="n">
        <v>159</v>
      </c>
      <c r="L193" s="72" t="n">
        <v>10369.98</v>
      </c>
      <c r="M193" s="72" t="n">
        <v>1648826.82</v>
      </c>
      <c r="N193" s="72" t="n">
        <v>82441.34</v>
      </c>
      <c r="O193" s="72" t="n">
        <v>1566385.48</v>
      </c>
      <c r="P193" s="72" t="n">
        <v>1323766.65</v>
      </c>
      <c r="Q193" s="72" t="n">
        <v>242618.83</v>
      </c>
      <c r="R193" t="inlineStr">
        <is>
          <t>Goa</t>
        </is>
      </c>
      <c r="S193" s="71" t="n">
        <v>0</v>
      </c>
      <c r="T193" t="inlineStr">
        <is>
          <t>No</t>
        </is>
      </c>
      <c r="U193" s="71" t="n">
        <v>336</v>
      </c>
      <c r="V193" s="71" t="n">
        <v>139</v>
      </c>
      <c r="W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RR100185</t>
        </is>
      </c>
      <c r="B194" s="69" t="n">
        <v>45678</v>
      </c>
      <c r="C194" s="70" t="n">
        <v>2025</v>
      </c>
      <c r="D194" t="inlineStr">
        <is>
          <t>Jan</t>
        </is>
      </c>
      <c r="E194" t="inlineStr">
        <is>
          <t>South</t>
        </is>
      </c>
      <c r="F194" t="inlineStr">
        <is>
          <t>India</t>
        </is>
      </c>
      <c r="G194" t="inlineStr">
        <is>
          <t>Electronics</t>
        </is>
      </c>
      <c r="H194" t="inlineStr">
        <is>
          <t>Store walk-in</t>
        </is>
      </c>
      <c r="I194" t="inlineStr">
        <is>
          <t>Walk-in guest</t>
        </is>
      </c>
      <c r="J194" t="inlineStr">
        <is>
          <t>Zoya Ahmed</t>
        </is>
      </c>
      <c r="K194" s="71" t="n">
        <v>154</v>
      </c>
      <c r="L194" s="72" t="n">
        <v>9694.83</v>
      </c>
      <c r="M194" s="72" t="n">
        <v>1493003.82</v>
      </c>
      <c r="N194" s="72" t="n">
        <v>29860.08</v>
      </c>
      <c r="O194" s="72" t="n">
        <v>1463143.74</v>
      </c>
      <c r="P194" s="72" t="n">
        <v>1244040.28</v>
      </c>
      <c r="Q194" s="72" t="n">
        <v>219103.46</v>
      </c>
      <c r="R194" t="inlineStr">
        <is>
          <t>Tamil Nadu</t>
        </is>
      </c>
      <c r="S194" s="71" t="n">
        <v>0</v>
      </c>
      <c r="T194" t="inlineStr">
        <is>
          <t>No</t>
        </is>
      </c>
      <c r="U194" s="71" t="n">
        <v>315</v>
      </c>
      <c r="V194" s="71" t="n">
        <v>113</v>
      </c>
      <c r="W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RR100186</t>
        </is>
      </c>
      <c r="B195" s="69" t="n">
        <v>45679</v>
      </c>
      <c r="C195" s="70" t="n">
        <v>2025</v>
      </c>
      <c r="D195" t="inlineStr">
        <is>
          <t>Jan</t>
        </is>
      </c>
      <c r="E195" t="inlineStr">
        <is>
          <t>East</t>
        </is>
      </c>
      <c r="F195" t="inlineStr">
        <is>
          <t>India</t>
        </is>
      </c>
      <c r="G195" t="inlineStr">
        <is>
          <t>JioMart</t>
        </is>
      </c>
      <c r="H195" t="inlineStr">
        <is>
          <t>Home delivery</t>
        </is>
      </c>
      <c r="I195" t="inlineStr">
        <is>
          <t>Member</t>
        </is>
      </c>
      <c r="J195" t="inlineStr">
        <is>
          <t>Lucas Martin</t>
        </is>
      </c>
      <c r="K195" s="71" t="n">
        <v>1042</v>
      </c>
      <c r="L195" s="72" t="n">
        <v>424.37</v>
      </c>
      <c r="M195" s="72" t="n">
        <v>442193.54</v>
      </c>
      <c r="N195" s="72" t="n">
        <v>35375.48</v>
      </c>
      <c r="O195" s="72" t="n">
        <v>406818.06</v>
      </c>
      <c r="P195" s="72" t="n">
        <v>346583.61</v>
      </c>
      <c r="Q195" s="72" t="n">
        <v>60234.45</v>
      </c>
      <c r="R195" t="inlineStr">
        <is>
          <t>West Bengal</t>
        </is>
      </c>
      <c r="S195" s="71" t="n">
        <v>8</v>
      </c>
      <c r="T195" t="inlineStr">
        <is>
          <t>Yes</t>
        </is>
      </c>
      <c r="U195" s="71" t="n">
        <v>2517</v>
      </c>
      <c r="V195" s="71" t="n">
        <v>186</v>
      </c>
      <c r="W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RR100187</t>
        </is>
      </c>
      <c r="B196" s="69" t="n">
        <v>45679</v>
      </c>
      <c r="C196" s="70" t="n">
        <v>2025</v>
      </c>
      <c r="D196" t="inlineStr">
        <is>
          <t>Jan</t>
        </is>
      </c>
      <c r="E196" t="inlineStr">
        <is>
          <t>South</t>
        </is>
      </c>
      <c r="F196" t="inlineStr">
        <is>
          <t>India</t>
        </is>
      </c>
      <c r="G196" t="inlineStr">
        <is>
          <t>Grocery</t>
        </is>
      </c>
      <c r="H196" t="inlineStr">
        <is>
          <t>Store walk-in</t>
        </is>
      </c>
      <c r="I196" t="inlineStr">
        <is>
          <t>Member</t>
        </is>
      </c>
      <c r="J196" t="inlineStr">
        <is>
          <t>Yuki Sato</t>
        </is>
      </c>
      <c r="K196" s="71" t="n">
        <v>1882</v>
      </c>
      <c r="L196" s="72" t="n">
        <v>169.64</v>
      </c>
      <c r="M196" s="72" t="n">
        <v>319262.48</v>
      </c>
      <c r="N196" s="72" t="n">
        <v>15963.12</v>
      </c>
      <c r="O196" s="72" t="n">
        <v>303299.36</v>
      </c>
      <c r="P196" s="72" t="n">
        <v>283499.5</v>
      </c>
      <c r="Q196" s="72" t="n">
        <v>19799.86</v>
      </c>
      <c r="R196" t="inlineStr">
        <is>
          <t>Telangana</t>
        </is>
      </c>
      <c r="S196" s="71" t="n">
        <v>8</v>
      </c>
      <c r="T196" t="inlineStr">
        <is>
          <t>Yes</t>
        </is>
      </c>
      <c r="U196" s="71" t="n">
        <v>812</v>
      </c>
      <c r="V196" s="71" t="n">
        <v>264</v>
      </c>
      <c r="W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RR100188</t>
        </is>
      </c>
      <c r="B197" s="69" t="n">
        <v>45679</v>
      </c>
      <c r="C197" s="70" t="n">
        <v>2025</v>
      </c>
      <c r="D197" t="inlineStr">
        <is>
          <t>Jan</t>
        </is>
      </c>
      <c r="E197" t="inlineStr">
        <is>
          <t>South</t>
        </is>
      </c>
      <c r="F197" t="inlineStr">
        <is>
          <t>India</t>
        </is>
      </c>
      <c r="G197" t="inlineStr">
        <is>
          <t>Grocery</t>
        </is>
      </c>
      <c r="H197" t="inlineStr">
        <is>
          <t>Store walk-in</t>
        </is>
      </c>
      <c r="I197" t="inlineStr">
        <is>
          <t>Member</t>
        </is>
      </c>
      <c r="J197" t="inlineStr">
        <is>
          <t>Wei Chen</t>
        </is>
      </c>
      <c r="K197" s="71" t="n">
        <v>1403</v>
      </c>
      <c r="L197" s="72" t="n">
        <v>167.55</v>
      </c>
      <c r="M197" s="72" t="n">
        <v>235072.65</v>
      </c>
      <c r="N197" s="72" t="n">
        <v>23507.26</v>
      </c>
      <c r="O197" s="72" t="n">
        <v>211565.39</v>
      </c>
      <c r="P197" s="72" t="n">
        <v>198894.43</v>
      </c>
      <c r="Q197" s="72" t="n">
        <v>12670.96</v>
      </c>
      <c r="R197" t="inlineStr">
        <is>
          <t>Telangana</t>
        </is>
      </c>
      <c r="S197" s="71" t="n">
        <v>0</v>
      </c>
      <c r="T197" t="inlineStr">
        <is>
          <t>No</t>
        </is>
      </c>
      <c r="U197" s="71" t="n">
        <v>611</v>
      </c>
      <c r="V197" s="71" t="n">
        <v>158</v>
      </c>
      <c r="W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RR100189</t>
        </is>
      </c>
      <c r="B198" s="69" t="n">
        <v>45679</v>
      </c>
      <c r="C198" s="70" t="n">
        <v>2025</v>
      </c>
      <c r="D198" t="inlineStr">
        <is>
          <t>Jan</t>
        </is>
      </c>
      <c r="E198" t="inlineStr">
        <is>
          <t>West</t>
        </is>
      </c>
      <c r="F198" t="inlineStr">
        <is>
          <t>India</t>
        </is>
      </c>
      <c r="G198" t="inlineStr">
        <is>
          <t>Grocery</t>
        </is>
      </c>
      <c r="H198" t="inlineStr">
        <is>
          <t>Click &amp; collect</t>
        </is>
      </c>
      <c r="I198" t="inlineStr">
        <is>
          <t>Walk-in guest</t>
        </is>
      </c>
      <c r="J198" t="inlineStr">
        <is>
          <t>Amir Khan</t>
        </is>
      </c>
      <c r="K198" s="71" t="n">
        <v>2838</v>
      </c>
      <c r="L198" s="72" t="n">
        <v>170.84</v>
      </c>
      <c r="M198" s="72" t="n">
        <v>484843.92</v>
      </c>
      <c r="N198" s="72" t="n">
        <v>48484.39</v>
      </c>
      <c r="O198" s="72" t="n">
        <v>436359.53</v>
      </c>
      <c r="P198" s="72" t="n">
        <v>411198.98</v>
      </c>
      <c r="Q198" s="72" t="n">
        <v>25160.55</v>
      </c>
      <c r="R198" t="inlineStr">
        <is>
          <t>Goa</t>
        </is>
      </c>
      <c r="S198" s="71" t="n">
        <v>8</v>
      </c>
      <c r="T198" t="inlineStr">
        <is>
          <t>Yes</t>
        </is>
      </c>
      <c r="U198" s="71" t="n">
        <v>1153</v>
      </c>
      <c r="V198" s="71" t="n">
        <v>449</v>
      </c>
      <c r="W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RR100190</t>
        </is>
      </c>
      <c r="B199" s="69" t="n">
        <v>45679</v>
      </c>
      <c r="C199" s="70" t="n">
        <v>2025</v>
      </c>
      <c r="D199" t="inlineStr">
        <is>
          <t>Jan</t>
        </is>
      </c>
      <c r="E199" t="inlineStr">
        <is>
          <t>North</t>
        </is>
      </c>
      <c r="F199" t="inlineStr">
        <is>
          <t>India</t>
        </is>
      </c>
      <c r="G199" t="inlineStr">
        <is>
          <t>Fashion</t>
        </is>
      </c>
      <c r="H199" t="inlineStr">
        <is>
          <t>Store walk-in</t>
        </is>
      </c>
      <c r="I199" t="inlineStr">
        <is>
          <t>Walk-in guest</t>
        </is>
      </c>
      <c r="J199" t="inlineStr">
        <is>
          <t>Carlos Silva</t>
        </is>
      </c>
      <c r="K199" s="71" t="n">
        <v>257</v>
      </c>
      <c r="L199" s="72" t="n">
        <v>726.87</v>
      </c>
      <c r="M199" s="72" t="n">
        <v>186805.59</v>
      </c>
      <c r="N199" s="72" t="n">
        <v>14944.45</v>
      </c>
      <c r="O199" s="72" t="n">
        <v>171861.14</v>
      </c>
      <c r="P199" s="72" t="n">
        <v>103309.68</v>
      </c>
      <c r="Q199" s="72" t="n">
        <v>68551.46000000001</v>
      </c>
      <c r="R199" t="inlineStr">
        <is>
          <t>Delhi</t>
        </is>
      </c>
      <c r="S199" s="71" t="n">
        <v>8</v>
      </c>
      <c r="T199" t="inlineStr">
        <is>
          <t>Yes</t>
        </is>
      </c>
      <c r="U199" s="71" t="n">
        <v>80</v>
      </c>
      <c r="V199" s="71" t="n">
        <v>30</v>
      </c>
      <c r="W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RR100191</t>
        </is>
      </c>
      <c r="B200" s="69" t="n">
        <v>45679</v>
      </c>
      <c r="C200" s="70" t="n">
        <v>2025</v>
      </c>
      <c r="D200" t="inlineStr">
        <is>
          <t>Jan</t>
        </is>
      </c>
      <c r="E200" t="inlineStr">
        <is>
          <t>North</t>
        </is>
      </c>
      <c r="F200" t="inlineStr">
        <is>
          <t>India</t>
        </is>
      </c>
      <c r="G200" t="inlineStr">
        <is>
          <t>JioMart</t>
        </is>
      </c>
      <c r="H200" t="inlineStr">
        <is>
          <t>Home delivery</t>
        </is>
      </c>
      <c r="I200" t="inlineStr">
        <is>
          <t>Member</t>
        </is>
      </c>
      <c r="J200" t="inlineStr">
        <is>
          <t>Olivia Brown</t>
        </is>
      </c>
      <c r="K200" s="71" t="n">
        <v>570</v>
      </c>
      <c r="L200" s="72" t="n">
        <v>433.94</v>
      </c>
      <c r="M200" s="72" t="n">
        <v>247345.8</v>
      </c>
      <c r="N200" s="72" t="n">
        <v>37101.87</v>
      </c>
      <c r="O200" s="72" t="n">
        <v>210243.93</v>
      </c>
      <c r="P200" s="72" t="n">
        <v>192092.01</v>
      </c>
      <c r="Q200" s="72" t="n">
        <v>18151.92</v>
      </c>
      <c r="R200" t="inlineStr">
        <is>
          <t>Rajasthan</t>
        </is>
      </c>
      <c r="S200" s="71" t="n">
        <v>3</v>
      </c>
      <c r="T200" t="inlineStr">
        <is>
          <t>Yes</t>
        </is>
      </c>
      <c r="U200" s="71" t="n">
        <v>1246</v>
      </c>
      <c r="V200" s="71" t="n">
        <v>69</v>
      </c>
      <c r="W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RR100192</t>
        </is>
      </c>
      <c r="B201" s="69" t="n">
        <v>45679</v>
      </c>
      <c r="C201" s="70" t="n">
        <v>2025</v>
      </c>
      <c r="D201" t="inlineStr">
        <is>
          <t>Jan</t>
        </is>
      </c>
      <c r="E201" t="inlineStr">
        <is>
          <t>East</t>
        </is>
      </c>
      <c r="F201" t="inlineStr">
        <is>
          <t>India</t>
        </is>
      </c>
      <c r="G201" t="inlineStr">
        <is>
          <t>Fashion</t>
        </is>
      </c>
      <c r="H201" t="inlineStr">
        <is>
          <t>Store walk-in</t>
        </is>
      </c>
      <c r="I201" t="inlineStr">
        <is>
          <t>Member</t>
        </is>
      </c>
      <c r="J201" t="inlineStr">
        <is>
          <t>Ravindra Patil</t>
        </is>
      </c>
      <c r="K201" s="71" t="n">
        <v>400</v>
      </c>
      <c r="L201" s="72" t="n">
        <v>803.13</v>
      </c>
      <c r="M201" s="72" t="n">
        <v>321252</v>
      </c>
      <c r="N201" s="72" t="n">
        <v>32125.2</v>
      </c>
      <c r="O201" s="72" t="n">
        <v>289126.8</v>
      </c>
      <c r="P201" s="72" t="n">
        <v>163717.41</v>
      </c>
      <c r="Q201" s="72" t="n">
        <v>125409.39</v>
      </c>
      <c r="R201" t="inlineStr">
        <is>
          <t>West Bengal</t>
        </is>
      </c>
      <c r="S201" s="71" t="n">
        <v>0</v>
      </c>
      <c r="T201" t="inlineStr">
        <is>
          <t>No</t>
        </is>
      </c>
      <c r="U201" s="71" t="n">
        <v>234</v>
      </c>
      <c r="V201" s="71" t="n">
        <v>81</v>
      </c>
      <c r="W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RR100193</t>
        </is>
      </c>
      <c r="B202" s="69" t="n">
        <v>45679</v>
      </c>
      <c r="C202" s="70" t="n">
        <v>2025</v>
      </c>
      <c r="D202" t="inlineStr">
        <is>
          <t>Jan</t>
        </is>
      </c>
      <c r="E202" t="inlineStr">
        <is>
          <t>South</t>
        </is>
      </c>
      <c r="F202" t="inlineStr">
        <is>
          <t>India</t>
        </is>
      </c>
      <c r="G202" t="inlineStr">
        <is>
          <t>Grocery</t>
        </is>
      </c>
      <c r="H202" t="inlineStr">
        <is>
          <t>Store walk-in</t>
        </is>
      </c>
      <c r="I202" t="inlineStr">
        <is>
          <t>Walk-in guest</t>
        </is>
      </c>
      <c r="J202" t="inlineStr">
        <is>
          <t>Priya Nair</t>
        </is>
      </c>
      <c r="K202" s="71" t="n">
        <v>3152</v>
      </c>
      <c r="L202" s="72" t="n">
        <v>193.09</v>
      </c>
      <c r="M202" s="72" t="n">
        <v>608619.6800000001</v>
      </c>
      <c r="N202" s="72" t="n">
        <v>48689.57</v>
      </c>
      <c r="O202" s="72" t="n">
        <v>559930.11</v>
      </c>
      <c r="P202" s="72" t="n">
        <v>473225.26</v>
      </c>
      <c r="Q202" s="72" t="n">
        <v>86704.85000000001</v>
      </c>
      <c r="R202" t="inlineStr">
        <is>
          <t>Kerala</t>
        </is>
      </c>
      <c r="S202" s="71" t="n">
        <v>1</v>
      </c>
      <c r="T202" t="inlineStr">
        <is>
          <t>Yes</t>
        </is>
      </c>
      <c r="U202" s="71" t="n">
        <v>1581</v>
      </c>
      <c r="V202" s="71" t="n">
        <v>494</v>
      </c>
      <c r="W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RR100194</t>
        </is>
      </c>
      <c r="B203" s="69" t="n">
        <v>45679</v>
      </c>
      <c r="C203" s="70" t="n">
        <v>2025</v>
      </c>
      <c r="D203" t="inlineStr">
        <is>
          <t>Jan</t>
        </is>
      </c>
      <c r="E203" t="inlineStr">
        <is>
          <t>North</t>
        </is>
      </c>
      <c r="F203" t="inlineStr">
        <is>
          <t>India</t>
        </is>
      </c>
      <c r="G203" t="inlineStr">
        <is>
          <t>Grocery</t>
        </is>
      </c>
      <c r="H203" t="inlineStr">
        <is>
          <t>Store walk-in</t>
        </is>
      </c>
      <c r="I203" t="inlineStr">
        <is>
          <t>Walk-in guest</t>
        </is>
      </c>
      <c r="J203" t="inlineStr">
        <is>
          <t>Priya Nair</t>
        </is>
      </c>
      <c r="K203" s="71" t="n">
        <v>2961</v>
      </c>
      <c r="L203" s="72" t="n">
        <v>173.97</v>
      </c>
      <c r="M203" s="72" t="n">
        <v>515125.17</v>
      </c>
      <c r="N203" s="72" t="n">
        <v>25756.26</v>
      </c>
      <c r="O203" s="72" t="n">
        <v>489368.91</v>
      </c>
      <c r="P203" s="72" t="n">
        <v>450851.03</v>
      </c>
      <c r="Q203" s="72" t="n">
        <v>38517.88</v>
      </c>
      <c r="R203" t="inlineStr">
        <is>
          <t>Delhi</t>
        </is>
      </c>
      <c r="S203" s="71" t="n">
        <v>5</v>
      </c>
      <c r="T203" t="inlineStr">
        <is>
          <t>Yes</t>
        </is>
      </c>
      <c r="U203" s="71" t="n">
        <v>853</v>
      </c>
      <c r="V203" s="71" t="n">
        <v>367</v>
      </c>
      <c r="W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RR100195</t>
        </is>
      </c>
      <c r="B204" s="69" t="n">
        <v>45680</v>
      </c>
      <c r="C204" s="70" t="n">
        <v>2025</v>
      </c>
      <c r="D204" t="inlineStr">
        <is>
          <t>Jan</t>
        </is>
      </c>
      <c r="E204" t="inlineStr">
        <is>
          <t>South</t>
        </is>
      </c>
      <c r="F204" t="inlineStr">
        <is>
          <t>India</t>
        </is>
      </c>
      <c r="G204" t="inlineStr">
        <is>
          <t>Fashion</t>
        </is>
      </c>
      <c r="H204" t="inlineStr">
        <is>
          <t>Store walk-in</t>
        </is>
      </c>
      <c r="I204" t="inlineStr">
        <is>
          <t>Walk-in guest</t>
        </is>
      </c>
      <c r="J204" t="inlineStr">
        <is>
          <t>Sophie Müller</t>
        </is>
      </c>
      <c r="K204" s="71" t="n">
        <v>305</v>
      </c>
      <c r="L204" s="72" t="n">
        <v>792.9</v>
      </c>
      <c r="M204" s="72" t="n">
        <v>241834.5</v>
      </c>
      <c r="N204" s="72" t="n">
        <v>4836.69</v>
      </c>
      <c r="O204" s="72" t="n">
        <v>236997.81</v>
      </c>
      <c r="P204" s="72" t="n">
        <v>126291.76</v>
      </c>
      <c r="Q204" s="72" t="n">
        <v>110706.05</v>
      </c>
      <c r="R204" t="inlineStr">
        <is>
          <t>Karnataka</t>
        </is>
      </c>
      <c r="S204" s="71" t="n">
        <v>8</v>
      </c>
      <c r="T204" t="inlineStr">
        <is>
          <t>Yes</t>
        </is>
      </c>
      <c r="U204" s="71" t="n">
        <v>97</v>
      </c>
      <c r="V204" s="71" t="n">
        <v>36</v>
      </c>
      <c r="W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RR100196</t>
        </is>
      </c>
      <c r="B205" s="69" t="n">
        <v>45680</v>
      </c>
      <c r="C205" s="70" t="n">
        <v>2025</v>
      </c>
      <c r="D205" t="inlineStr">
        <is>
          <t>Jan</t>
        </is>
      </c>
      <c r="E205" t="inlineStr">
        <is>
          <t>North</t>
        </is>
      </c>
      <c r="F205" t="inlineStr">
        <is>
          <t>India</t>
        </is>
      </c>
      <c r="G205" t="inlineStr">
        <is>
          <t>Grocery</t>
        </is>
      </c>
      <c r="H205" t="inlineStr">
        <is>
          <t>Store walk-in</t>
        </is>
      </c>
      <c r="I205" t="inlineStr">
        <is>
          <t>Member</t>
        </is>
      </c>
      <c r="J205" t="inlineStr">
        <is>
          <t>Fatima Al-Saud</t>
        </is>
      </c>
      <c r="K205" s="71" t="n">
        <v>3653</v>
      </c>
      <c r="L205" s="72" t="n">
        <v>169.9</v>
      </c>
      <c r="M205" s="72" t="n">
        <v>620644.7</v>
      </c>
      <c r="N205" s="72" t="n">
        <v>62064.47</v>
      </c>
      <c r="O205" s="72" t="n">
        <v>558580.23</v>
      </c>
      <c r="P205" s="72" t="n">
        <v>551272.72</v>
      </c>
      <c r="Q205" s="72" t="n">
        <v>7307.51</v>
      </c>
      <c r="R205" t="inlineStr">
        <is>
          <t>Punjab</t>
        </is>
      </c>
      <c r="S205" s="71" t="n">
        <v>5</v>
      </c>
      <c r="T205" t="inlineStr">
        <is>
          <t>Yes</t>
        </is>
      </c>
      <c r="U205" s="71" t="n">
        <v>3754</v>
      </c>
      <c r="V205" s="71" t="n">
        <v>959</v>
      </c>
      <c r="W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RR100197</t>
        </is>
      </c>
      <c r="B206" s="69" t="n">
        <v>45680</v>
      </c>
      <c r="C206" s="70" t="n">
        <v>2025</v>
      </c>
      <c r="D206" t="inlineStr">
        <is>
          <t>Jan</t>
        </is>
      </c>
      <c r="E206" t="inlineStr">
        <is>
          <t>North</t>
        </is>
      </c>
      <c r="F206" t="inlineStr">
        <is>
          <t>India</t>
        </is>
      </c>
      <c r="G206" t="inlineStr">
        <is>
          <t>Fashion</t>
        </is>
      </c>
      <c r="H206" t="inlineStr">
        <is>
          <t>Store walk-in</t>
        </is>
      </c>
      <c r="I206" t="inlineStr">
        <is>
          <t>Walk-in guest</t>
        </is>
      </c>
      <c r="J206" t="inlineStr">
        <is>
          <t>Kofi Mensah</t>
        </is>
      </c>
      <c r="K206" s="71" t="n">
        <v>538</v>
      </c>
      <c r="L206" s="72" t="n">
        <v>786.29</v>
      </c>
      <c r="M206" s="72" t="n">
        <v>423024.02</v>
      </c>
      <c r="N206" s="72" t="n">
        <v>42302.4</v>
      </c>
      <c r="O206" s="72" t="n">
        <v>380721.62</v>
      </c>
      <c r="P206" s="72" t="n">
        <v>219320.04</v>
      </c>
      <c r="Q206" s="72" t="n">
        <v>161401.58</v>
      </c>
      <c r="R206" t="inlineStr">
        <is>
          <t>Uttar Pradesh</t>
        </is>
      </c>
      <c r="S206" s="71" t="n">
        <v>5</v>
      </c>
      <c r="T206" t="inlineStr">
        <is>
          <t>Yes</t>
        </is>
      </c>
      <c r="U206" s="71" t="n">
        <v>430</v>
      </c>
      <c r="V206" s="71" t="n">
        <v>131</v>
      </c>
      <c r="W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RR100198</t>
        </is>
      </c>
      <c r="B207" s="69" t="n">
        <v>45680</v>
      </c>
      <c r="C207" s="70" t="n">
        <v>2025</v>
      </c>
      <c r="D207" t="inlineStr">
        <is>
          <t>Jan</t>
        </is>
      </c>
      <c r="E207" t="inlineStr">
        <is>
          <t>North</t>
        </is>
      </c>
      <c r="F207" t="inlineStr">
        <is>
          <t>India</t>
        </is>
      </c>
      <c r="G207" t="inlineStr">
        <is>
          <t>Fashion</t>
        </is>
      </c>
      <c r="H207" t="inlineStr">
        <is>
          <t>Store walk-in</t>
        </is>
      </c>
      <c r="I207" t="inlineStr">
        <is>
          <t>Member</t>
        </is>
      </c>
      <c r="J207" t="inlineStr">
        <is>
          <t>Fatima Al-Saud</t>
        </is>
      </c>
      <c r="K207" s="71" t="n">
        <v>502</v>
      </c>
      <c r="L207" s="72" t="n">
        <v>736.36</v>
      </c>
      <c r="M207" s="72" t="n">
        <v>369652.72</v>
      </c>
      <c r="N207" s="72" t="n">
        <v>55447.91</v>
      </c>
      <c r="O207" s="72" t="n">
        <v>314204.81</v>
      </c>
      <c r="P207" s="72" t="n">
        <v>207456.63</v>
      </c>
      <c r="Q207" s="72" t="n">
        <v>106748.18</v>
      </c>
      <c r="R207" t="inlineStr">
        <is>
          <t>Punjab</t>
        </is>
      </c>
      <c r="S207" s="71" t="n">
        <v>0</v>
      </c>
      <c r="T207" t="inlineStr">
        <is>
          <t>No</t>
        </is>
      </c>
      <c r="U207" s="71" t="n">
        <v>375</v>
      </c>
      <c r="V207" s="71" t="n">
        <v>112</v>
      </c>
      <c r="W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RR100199</t>
        </is>
      </c>
      <c r="B208" s="69" t="n">
        <v>45680</v>
      </c>
      <c r="C208" s="70" t="n">
        <v>2025</v>
      </c>
      <c r="D208" t="inlineStr">
        <is>
          <t>Jan</t>
        </is>
      </c>
      <c r="E208" t="inlineStr">
        <is>
          <t>West</t>
        </is>
      </c>
      <c r="F208" t="inlineStr">
        <is>
          <t>India</t>
        </is>
      </c>
      <c r="G208" t="inlineStr">
        <is>
          <t>Grocery</t>
        </is>
      </c>
      <c r="H208" t="inlineStr">
        <is>
          <t>Store walk-in</t>
        </is>
      </c>
      <c r="I208" t="inlineStr">
        <is>
          <t>Member</t>
        </is>
      </c>
      <c r="J208" t="inlineStr">
        <is>
          <t>Yuki Sato</t>
        </is>
      </c>
      <c r="K208" s="71" t="n">
        <v>2863</v>
      </c>
      <c r="L208" s="72" t="n">
        <v>196.9</v>
      </c>
      <c r="M208" s="72" t="n">
        <v>563724.7</v>
      </c>
      <c r="N208" s="72" t="n">
        <v>45097.98</v>
      </c>
      <c r="O208" s="72" t="n">
        <v>518626.72</v>
      </c>
      <c r="P208" s="72" t="n">
        <v>405829.54</v>
      </c>
      <c r="Q208" s="72" t="n">
        <v>112797.18</v>
      </c>
      <c r="R208" t="inlineStr">
        <is>
          <t>Maharashtra</t>
        </is>
      </c>
      <c r="S208" s="71" t="n">
        <v>5</v>
      </c>
      <c r="T208" t="inlineStr">
        <is>
          <t>Yes</t>
        </is>
      </c>
      <c r="U208" s="71" t="n">
        <v>1525</v>
      </c>
      <c r="V208" s="71" t="n">
        <v>603</v>
      </c>
      <c r="W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RR100200</t>
        </is>
      </c>
      <c r="B209" s="69" t="n">
        <v>45680</v>
      </c>
      <c r="C209" s="70" t="n">
        <v>2025</v>
      </c>
      <c r="D209" t="inlineStr">
        <is>
          <t>Jan</t>
        </is>
      </c>
      <c r="E209" t="inlineStr">
        <is>
          <t>West</t>
        </is>
      </c>
      <c r="F209" t="inlineStr">
        <is>
          <t>India</t>
        </is>
      </c>
      <c r="G209" t="inlineStr">
        <is>
          <t>Grocery</t>
        </is>
      </c>
      <c r="H209" t="inlineStr">
        <is>
          <t>Store walk-in</t>
        </is>
      </c>
      <c r="I209" t="inlineStr">
        <is>
          <t>Walk-in guest</t>
        </is>
      </c>
      <c r="J209" t="inlineStr">
        <is>
          <t>Ruhi Shaikh</t>
        </is>
      </c>
      <c r="K209" s="71" t="n">
        <v>2991</v>
      </c>
      <c r="L209" s="72" t="n">
        <v>194.29</v>
      </c>
      <c r="M209" s="72" t="n">
        <v>581121.39</v>
      </c>
      <c r="N209" s="72" t="n">
        <v>46489.71</v>
      </c>
      <c r="O209" s="72" t="n">
        <v>534631.6800000001</v>
      </c>
      <c r="P209" s="72" t="n">
        <v>425863.57</v>
      </c>
      <c r="Q209" s="72" t="n">
        <v>108768.11</v>
      </c>
      <c r="R209" t="inlineStr">
        <is>
          <t>Goa</t>
        </is>
      </c>
      <c r="S209" s="71" t="n">
        <v>0</v>
      </c>
      <c r="T209" t="inlineStr">
        <is>
          <t>No</t>
        </is>
      </c>
      <c r="U209" s="71" t="n">
        <v>1535</v>
      </c>
      <c r="V209" s="71" t="n">
        <v>524</v>
      </c>
      <c r="W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RR100201</t>
        </is>
      </c>
      <c r="B210" s="69" t="n">
        <v>45680</v>
      </c>
      <c r="C210" s="70" t="n">
        <v>2025</v>
      </c>
      <c r="D210" t="inlineStr">
        <is>
          <t>Jan</t>
        </is>
      </c>
      <c r="E210" t="inlineStr">
        <is>
          <t>South</t>
        </is>
      </c>
      <c r="F210" t="inlineStr">
        <is>
          <t>India</t>
        </is>
      </c>
      <c r="G210" t="inlineStr">
        <is>
          <t>JioMart</t>
        </is>
      </c>
      <c r="H210" t="inlineStr">
        <is>
          <t>Home delivery</t>
        </is>
      </c>
      <c r="I210" t="inlineStr">
        <is>
          <t>Walk-in guest</t>
        </is>
      </c>
      <c r="J210" t="inlineStr">
        <is>
          <t>Carlos Silva</t>
        </is>
      </c>
      <c r="K210" s="71" t="n">
        <v>865</v>
      </c>
      <c r="L210" s="72" t="n">
        <v>370.21</v>
      </c>
      <c r="M210" s="72" t="n">
        <v>320231.65</v>
      </c>
      <c r="N210" s="72" t="n">
        <v>16011.58</v>
      </c>
      <c r="O210" s="72" t="n">
        <v>304220.07</v>
      </c>
      <c r="P210" s="72" t="n">
        <v>282900.13</v>
      </c>
      <c r="Q210" s="72" t="n">
        <v>21319.94</v>
      </c>
      <c r="R210" t="inlineStr">
        <is>
          <t>Karnataka</t>
        </is>
      </c>
      <c r="S210" s="71" t="n">
        <v>2</v>
      </c>
      <c r="T210" t="inlineStr">
        <is>
          <t>Yes</t>
        </is>
      </c>
      <c r="U210" s="71" t="n">
        <v>1413</v>
      </c>
      <c r="V210" s="71" t="n">
        <v>99</v>
      </c>
      <c r="W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RR100202</t>
        </is>
      </c>
      <c r="B211" s="69" t="n">
        <v>45680</v>
      </c>
      <c r="C211" s="70" t="n">
        <v>2025</v>
      </c>
      <c r="D211" t="inlineStr">
        <is>
          <t>Jan</t>
        </is>
      </c>
      <c r="E211" t="inlineStr">
        <is>
          <t>West</t>
        </is>
      </c>
      <c r="F211" t="inlineStr">
        <is>
          <t>India</t>
        </is>
      </c>
      <c r="G211" t="inlineStr">
        <is>
          <t>JioMart</t>
        </is>
      </c>
      <c r="H211" t="inlineStr">
        <is>
          <t>Home delivery</t>
        </is>
      </c>
      <c r="I211" t="inlineStr">
        <is>
          <t>Member</t>
        </is>
      </c>
      <c r="J211" t="inlineStr">
        <is>
          <t>Omar Haddad</t>
        </is>
      </c>
      <c r="K211" s="71" t="n">
        <v>1396</v>
      </c>
      <c r="L211" s="72" t="n">
        <v>370.08</v>
      </c>
      <c r="M211" s="72" t="n">
        <v>516631.68</v>
      </c>
      <c r="N211" s="72" t="n">
        <v>77494.75</v>
      </c>
      <c r="O211" s="72" t="n">
        <v>439136.93</v>
      </c>
      <c r="P211" s="72" t="n">
        <v>461395.36</v>
      </c>
      <c r="Q211" s="72" t="n">
        <v>-22258.43</v>
      </c>
      <c r="R211" t="inlineStr">
        <is>
          <t>Maharashtra</t>
        </is>
      </c>
      <c r="S211" s="71" t="n">
        <v>1</v>
      </c>
      <c r="T211" t="inlineStr">
        <is>
          <t>Yes</t>
        </is>
      </c>
      <c r="U211" s="71" t="n">
        <v>3710</v>
      </c>
      <c r="V211" s="71" t="n">
        <v>240</v>
      </c>
      <c r="W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RR100203</t>
        </is>
      </c>
      <c r="B212" s="69" t="n">
        <v>45680</v>
      </c>
      <c r="C212" s="70" t="n">
        <v>2025</v>
      </c>
      <c r="D212" t="inlineStr">
        <is>
          <t>Jan</t>
        </is>
      </c>
      <c r="E212" t="inlineStr">
        <is>
          <t>North</t>
        </is>
      </c>
      <c r="F212" t="inlineStr">
        <is>
          <t>India</t>
        </is>
      </c>
      <c r="G212" t="inlineStr">
        <is>
          <t>Fashion</t>
        </is>
      </c>
      <c r="H212" t="inlineStr">
        <is>
          <t>Store walk-in</t>
        </is>
      </c>
      <c r="I212" t="inlineStr">
        <is>
          <t>Member</t>
        </is>
      </c>
      <c r="J212" t="inlineStr">
        <is>
          <t>Omar Haddad</t>
        </is>
      </c>
      <c r="K212" s="71" t="n">
        <v>156</v>
      </c>
      <c r="L212" s="72" t="n">
        <v>809.46</v>
      </c>
      <c r="M212" s="72" t="n">
        <v>126275.76</v>
      </c>
      <c r="N212" s="72" t="n">
        <v>6313.79</v>
      </c>
      <c r="O212" s="72" t="n">
        <v>119961.97</v>
      </c>
      <c r="P212" s="72" t="n">
        <v>64310.9</v>
      </c>
      <c r="Q212" s="72" t="n">
        <v>55651.07</v>
      </c>
      <c r="R212" t="inlineStr">
        <is>
          <t>Rajasthan</t>
        </is>
      </c>
      <c r="S212" s="71" t="n">
        <v>0</v>
      </c>
      <c r="T212" t="inlineStr">
        <is>
          <t>No</t>
        </is>
      </c>
      <c r="U212" s="71" t="n">
        <v>115</v>
      </c>
      <c r="V212" s="71" t="n">
        <v>29</v>
      </c>
      <c r="W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RR100204</t>
        </is>
      </c>
      <c r="B213" s="69" t="n">
        <v>45680</v>
      </c>
      <c r="C213" s="70" t="n">
        <v>2025</v>
      </c>
      <c r="D213" t="inlineStr">
        <is>
          <t>Jan</t>
        </is>
      </c>
      <c r="E213" t="inlineStr">
        <is>
          <t>West</t>
        </is>
      </c>
      <c r="F213" t="inlineStr">
        <is>
          <t>India</t>
        </is>
      </c>
      <c r="G213" t="inlineStr">
        <is>
          <t>Grocery</t>
        </is>
      </c>
      <c r="H213" t="inlineStr">
        <is>
          <t>Store walk-in</t>
        </is>
      </c>
      <c r="I213" t="inlineStr">
        <is>
          <t>Member</t>
        </is>
      </c>
      <c r="J213" t="inlineStr">
        <is>
          <t>Priya Nair</t>
        </is>
      </c>
      <c r="K213" s="71" t="n">
        <v>2043</v>
      </c>
      <c r="L213" s="72" t="n">
        <v>158.66</v>
      </c>
      <c r="M213" s="72" t="n">
        <v>324142.38</v>
      </c>
      <c r="N213" s="72" t="n">
        <v>48621.36</v>
      </c>
      <c r="O213" s="72" t="n">
        <v>275521.02</v>
      </c>
      <c r="P213" s="72" t="n">
        <v>307099.56</v>
      </c>
      <c r="Q213" s="72" t="n">
        <v>-31578.54</v>
      </c>
      <c r="R213" t="inlineStr">
        <is>
          <t>Goa</t>
        </is>
      </c>
      <c r="S213" s="71" t="n">
        <v>8</v>
      </c>
      <c r="T213" t="inlineStr">
        <is>
          <t>Yes</t>
        </is>
      </c>
      <c r="U213" s="71" t="n">
        <v>602</v>
      </c>
      <c r="V213" s="71" t="n">
        <v>252</v>
      </c>
      <c r="W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RR100205</t>
        </is>
      </c>
      <c r="B214" s="69" t="n">
        <v>45680</v>
      </c>
      <c r="C214" s="70" t="n">
        <v>2025</v>
      </c>
      <c r="D214" t="inlineStr">
        <is>
          <t>Jan</t>
        </is>
      </c>
      <c r="E214" t="inlineStr">
        <is>
          <t>North</t>
        </is>
      </c>
      <c r="F214" t="inlineStr">
        <is>
          <t>India</t>
        </is>
      </c>
      <c r="G214" t="inlineStr">
        <is>
          <t>Grocery</t>
        </is>
      </c>
      <c r="H214" t="inlineStr">
        <is>
          <t>Store walk-in</t>
        </is>
      </c>
      <c r="I214" t="inlineStr">
        <is>
          <t>Member</t>
        </is>
      </c>
      <c r="J214" t="inlineStr">
        <is>
          <t>Olivia Brown</t>
        </is>
      </c>
      <c r="K214" s="71" t="n">
        <v>1064</v>
      </c>
      <c r="L214" s="72" t="n">
        <v>189.13</v>
      </c>
      <c r="M214" s="72" t="n">
        <v>201234.32</v>
      </c>
      <c r="N214" s="72" t="n">
        <v>4024.69</v>
      </c>
      <c r="O214" s="72" t="n">
        <v>197209.63</v>
      </c>
      <c r="P214" s="72" t="n">
        <v>157287.27</v>
      </c>
      <c r="Q214" s="72" t="n">
        <v>39922.36</v>
      </c>
      <c r="R214" t="inlineStr">
        <is>
          <t>Delhi</t>
        </is>
      </c>
      <c r="S214" s="71" t="n">
        <v>8</v>
      </c>
      <c r="T214" t="inlineStr">
        <is>
          <t>Yes</t>
        </is>
      </c>
      <c r="U214" s="71" t="n">
        <v>515</v>
      </c>
      <c r="V214" s="71" t="n">
        <v>166</v>
      </c>
      <c r="W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RR100206</t>
        </is>
      </c>
      <c r="B215" s="69" t="n">
        <v>45681</v>
      </c>
      <c r="C215" s="70" t="n">
        <v>2025</v>
      </c>
      <c r="D215" t="inlineStr">
        <is>
          <t>Jan</t>
        </is>
      </c>
      <c r="E215" t="inlineStr">
        <is>
          <t>West</t>
        </is>
      </c>
      <c r="F215" t="inlineStr">
        <is>
          <t>India</t>
        </is>
      </c>
      <c r="G215" t="inlineStr">
        <is>
          <t>Grocery</t>
        </is>
      </c>
      <c r="H215" t="inlineStr">
        <is>
          <t>Store walk-in</t>
        </is>
      </c>
      <c r="I215" t="inlineStr">
        <is>
          <t>Member</t>
        </is>
      </c>
      <c r="J215" t="inlineStr">
        <is>
          <t>Ruhi Shaikh</t>
        </is>
      </c>
      <c r="K215" s="71" t="n">
        <v>1192</v>
      </c>
      <c r="L215" s="72" t="n">
        <v>176.56</v>
      </c>
      <c r="M215" s="72" t="n">
        <v>210459.52</v>
      </c>
      <c r="N215" s="72" t="n">
        <v>10522.98</v>
      </c>
      <c r="O215" s="72" t="n">
        <v>199936.54</v>
      </c>
      <c r="P215" s="72" t="n">
        <v>179649.99</v>
      </c>
      <c r="Q215" s="72" t="n">
        <v>20286.55</v>
      </c>
      <c r="R215" t="inlineStr">
        <is>
          <t>Gujarat</t>
        </is>
      </c>
      <c r="S215" s="71" t="n">
        <v>3</v>
      </c>
      <c r="T215" t="inlineStr">
        <is>
          <t>Yes</t>
        </is>
      </c>
      <c r="U215" s="71" t="n">
        <v>359</v>
      </c>
      <c r="V215" s="71" t="n">
        <v>138</v>
      </c>
      <c r="W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RR100207</t>
        </is>
      </c>
      <c r="B216" s="69" t="n">
        <v>45681</v>
      </c>
      <c r="C216" s="70" t="n">
        <v>2025</v>
      </c>
      <c r="D216" t="inlineStr">
        <is>
          <t>Jan</t>
        </is>
      </c>
      <c r="E216" t="inlineStr">
        <is>
          <t>North</t>
        </is>
      </c>
      <c r="F216" t="inlineStr">
        <is>
          <t>India</t>
        </is>
      </c>
      <c r="G216" t="inlineStr">
        <is>
          <t>Electronics</t>
        </is>
      </c>
      <c r="H216" t="inlineStr">
        <is>
          <t>Store walk-in</t>
        </is>
      </c>
      <c r="I216" t="inlineStr">
        <is>
          <t>Walk-in guest</t>
        </is>
      </c>
      <c r="J216" t="inlineStr">
        <is>
          <t>Wei Chen</t>
        </is>
      </c>
      <c r="K216" s="71" t="n">
        <v>36</v>
      </c>
      <c r="L216" s="72" t="n">
        <v>10491.77</v>
      </c>
      <c r="M216" s="72" t="n">
        <v>377703.72</v>
      </c>
      <c r="N216" s="72" t="n">
        <v>30216.3</v>
      </c>
      <c r="O216" s="72" t="n">
        <v>347487.42</v>
      </c>
      <c r="P216" s="72" t="n">
        <v>302740.82</v>
      </c>
      <c r="Q216" s="72" t="n">
        <v>44746.6</v>
      </c>
      <c r="R216" t="inlineStr">
        <is>
          <t>Punjab</t>
        </is>
      </c>
      <c r="S216" s="71" t="n">
        <v>0</v>
      </c>
      <c r="T216" t="inlineStr">
        <is>
          <t>No</t>
        </is>
      </c>
      <c r="U216" s="71" t="n">
        <v>81</v>
      </c>
      <c r="V216" s="71" t="n">
        <v>34</v>
      </c>
      <c r="W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RR100208</t>
        </is>
      </c>
      <c r="B217" s="69" t="n">
        <v>45681</v>
      </c>
      <c r="C217" s="70" t="n">
        <v>2025</v>
      </c>
      <c r="D217" t="inlineStr">
        <is>
          <t>Jan</t>
        </is>
      </c>
      <c r="E217" t="inlineStr">
        <is>
          <t>East</t>
        </is>
      </c>
      <c r="F217" t="inlineStr">
        <is>
          <t>India</t>
        </is>
      </c>
      <c r="G217" t="inlineStr">
        <is>
          <t>JioMart</t>
        </is>
      </c>
      <c r="H217" t="inlineStr">
        <is>
          <t>Home delivery</t>
        </is>
      </c>
      <c r="I217" t="inlineStr">
        <is>
          <t>Member</t>
        </is>
      </c>
      <c r="J217" t="inlineStr">
        <is>
          <t>Amir Khan</t>
        </is>
      </c>
      <c r="K217" s="71" t="n">
        <v>2881</v>
      </c>
      <c r="L217" s="72" t="n">
        <v>400.91</v>
      </c>
      <c r="M217" s="72" t="n">
        <v>1155021.71</v>
      </c>
      <c r="N217" s="72" t="n">
        <v>92401.74000000001</v>
      </c>
      <c r="O217" s="72" t="n">
        <v>1062619.97</v>
      </c>
      <c r="P217" s="72" t="n">
        <v>992189.76</v>
      </c>
      <c r="Q217" s="72" t="n">
        <v>70430.21000000001</v>
      </c>
      <c r="R217" t="inlineStr">
        <is>
          <t>Bihar</t>
        </is>
      </c>
      <c r="S217" s="71" t="n">
        <v>3</v>
      </c>
      <c r="T217" t="inlineStr">
        <is>
          <t>Yes</t>
        </is>
      </c>
      <c r="U217" s="71" t="n">
        <v>9649</v>
      </c>
      <c r="V217" s="71" t="n">
        <v>391</v>
      </c>
      <c r="W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RR100209</t>
        </is>
      </c>
      <c r="B218" s="69" t="n">
        <v>45681</v>
      </c>
      <c r="C218" s="70" t="n">
        <v>2025</v>
      </c>
      <c r="D218" t="inlineStr">
        <is>
          <t>Jan</t>
        </is>
      </c>
      <c r="E218" t="inlineStr">
        <is>
          <t>West</t>
        </is>
      </c>
      <c r="F218" t="inlineStr">
        <is>
          <t>India</t>
        </is>
      </c>
      <c r="G218" t="inlineStr">
        <is>
          <t>JioMart</t>
        </is>
      </c>
      <c r="H218" t="inlineStr">
        <is>
          <t>Home delivery</t>
        </is>
      </c>
      <c r="I218" t="inlineStr">
        <is>
          <t>Member</t>
        </is>
      </c>
      <c r="J218" t="inlineStr">
        <is>
          <t>Lucas Martin</t>
        </is>
      </c>
      <c r="K218" s="71" t="n">
        <v>2660</v>
      </c>
      <c r="L218" s="72" t="n">
        <v>387.1</v>
      </c>
      <c r="M218" s="72" t="n">
        <v>1029686</v>
      </c>
      <c r="N218" s="72" t="n">
        <v>51484.3</v>
      </c>
      <c r="O218" s="72" t="n">
        <v>978201.7</v>
      </c>
      <c r="P218" s="72" t="n">
        <v>909374.66</v>
      </c>
      <c r="Q218" s="72" t="n">
        <v>68827.03999999999</v>
      </c>
      <c r="R218" t="inlineStr">
        <is>
          <t>Maharashtra</t>
        </is>
      </c>
      <c r="S218" s="71" t="n">
        <v>8</v>
      </c>
      <c r="T218" t="inlineStr">
        <is>
          <t>Yes</t>
        </is>
      </c>
      <c r="U218" s="71" t="n">
        <v>10747</v>
      </c>
      <c r="V218" s="71" t="n">
        <v>762</v>
      </c>
      <c r="W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RR100210</t>
        </is>
      </c>
      <c r="B219" s="69" t="n">
        <v>45681</v>
      </c>
      <c r="C219" s="70" t="n">
        <v>2025</v>
      </c>
      <c r="D219" t="inlineStr">
        <is>
          <t>Jan</t>
        </is>
      </c>
      <c r="E219" t="inlineStr">
        <is>
          <t>East</t>
        </is>
      </c>
      <c r="F219" t="inlineStr">
        <is>
          <t>India</t>
        </is>
      </c>
      <c r="G219" t="inlineStr">
        <is>
          <t>Fashion</t>
        </is>
      </c>
      <c r="H219" t="inlineStr">
        <is>
          <t>Store walk-in</t>
        </is>
      </c>
      <c r="I219" t="inlineStr">
        <is>
          <t>Member</t>
        </is>
      </c>
      <c r="J219" t="inlineStr">
        <is>
          <t>Noah Smith</t>
        </is>
      </c>
      <c r="K219" s="71" t="n">
        <v>280</v>
      </c>
      <c r="L219" s="72" t="n">
        <v>739.46</v>
      </c>
      <c r="M219" s="72" t="n">
        <v>207048.8</v>
      </c>
      <c r="N219" s="72" t="n">
        <v>10352.44</v>
      </c>
      <c r="O219" s="72" t="n">
        <v>196696.36</v>
      </c>
      <c r="P219" s="72" t="n">
        <v>114063.55</v>
      </c>
      <c r="Q219" s="72" t="n">
        <v>82632.81</v>
      </c>
      <c r="R219" t="inlineStr">
        <is>
          <t>Bihar</t>
        </is>
      </c>
      <c r="S219" s="71" t="n">
        <v>2</v>
      </c>
      <c r="T219" t="inlineStr">
        <is>
          <t>Yes</t>
        </is>
      </c>
      <c r="U219" s="71" t="n">
        <v>111</v>
      </c>
      <c r="V219" s="71" t="n">
        <v>32</v>
      </c>
      <c r="W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RR100211</t>
        </is>
      </c>
      <c r="B220" s="69" t="n">
        <v>45681</v>
      </c>
      <c r="C220" s="70" t="n">
        <v>2025</v>
      </c>
      <c r="D220" t="inlineStr">
        <is>
          <t>Jan</t>
        </is>
      </c>
      <c r="E220" t="inlineStr">
        <is>
          <t>South</t>
        </is>
      </c>
      <c r="F220" t="inlineStr">
        <is>
          <t>India</t>
        </is>
      </c>
      <c r="G220" t="inlineStr">
        <is>
          <t>Grocery</t>
        </is>
      </c>
      <c r="H220" t="inlineStr">
        <is>
          <t>Home delivery</t>
        </is>
      </c>
      <c r="I220" t="inlineStr">
        <is>
          <t>Member</t>
        </is>
      </c>
      <c r="J220" t="inlineStr">
        <is>
          <t>Omar Haddad</t>
        </is>
      </c>
      <c r="K220" s="71" t="n">
        <v>1807</v>
      </c>
      <c r="L220" s="72" t="n">
        <v>192.75</v>
      </c>
      <c r="M220" s="72" t="n">
        <v>348299.25</v>
      </c>
      <c r="N220" s="72" t="n">
        <v>27863.94</v>
      </c>
      <c r="O220" s="72" t="n">
        <v>320435.31</v>
      </c>
      <c r="P220" s="72" t="n">
        <v>270583.97</v>
      </c>
      <c r="Q220" s="72" t="n">
        <v>49851.34</v>
      </c>
      <c r="R220" t="inlineStr">
        <is>
          <t>Kerala</t>
        </is>
      </c>
      <c r="S220" s="71" t="n">
        <v>1</v>
      </c>
      <c r="T220" t="inlineStr">
        <is>
          <t>Yes</t>
        </is>
      </c>
      <c r="U220" s="71" t="n">
        <v>1080</v>
      </c>
      <c r="V220" s="71" t="n">
        <v>305</v>
      </c>
      <c r="W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RR100212</t>
        </is>
      </c>
      <c r="B221" s="69" t="n">
        <v>45682</v>
      </c>
      <c r="C221" s="70" t="n">
        <v>2025</v>
      </c>
      <c r="D221" t="inlineStr">
        <is>
          <t>Jan</t>
        </is>
      </c>
      <c r="E221" t="inlineStr">
        <is>
          <t>East</t>
        </is>
      </c>
      <c r="F221" t="inlineStr">
        <is>
          <t>India</t>
        </is>
      </c>
      <c r="G221" t="inlineStr">
        <is>
          <t>JioMart</t>
        </is>
      </c>
      <c r="H221" t="inlineStr">
        <is>
          <t>Home delivery</t>
        </is>
      </c>
      <c r="I221" t="inlineStr">
        <is>
          <t>Member</t>
        </is>
      </c>
      <c r="J221" t="inlineStr">
        <is>
          <t>Sara Rossi</t>
        </is>
      </c>
      <c r="K221" s="71" t="n">
        <v>2401</v>
      </c>
      <c r="L221" s="72" t="n">
        <v>429.92</v>
      </c>
      <c r="M221" s="72" t="n">
        <v>1032237.92</v>
      </c>
      <c r="N221" s="72" t="n">
        <v>154835.69</v>
      </c>
      <c r="O221" s="72" t="n">
        <v>877402.23</v>
      </c>
      <c r="P221" s="72" t="n">
        <v>786165.17</v>
      </c>
      <c r="Q221" s="72" t="n">
        <v>91237.06</v>
      </c>
      <c r="R221" t="inlineStr">
        <is>
          <t>Odisha</t>
        </is>
      </c>
      <c r="S221" s="71" t="n">
        <v>3</v>
      </c>
      <c r="T221" t="inlineStr">
        <is>
          <t>Yes</t>
        </is>
      </c>
      <c r="U221" s="71" t="n">
        <v>3751</v>
      </c>
      <c r="V221" s="71" t="n">
        <v>282</v>
      </c>
      <c r="W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RR100213</t>
        </is>
      </c>
      <c r="B222" s="69" t="n">
        <v>45682</v>
      </c>
      <c r="C222" s="70" t="n">
        <v>2025</v>
      </c>
      <c r="D222" t="inlineStr">
        <is>
          <t>Jan</t>
        </is>
      </c>
      <c r="E222" t="inlineStr">
        <is>
          <t>South</t>
        </is>
      </c>
      <c r="F222" t="inlineStr">
        <is>
          <t>India</t>
        </is>
      </c>
      <c r="G222" t="inlineStr">
        <is>
          <t>Electronics</t>
        </is>
      </c>
      <c r="H222" t="inlineStr">
        <is>
          <t>Store walk-in</t>
        </is>
      </c>
      <c r="I222" t="inlineStr">
        <is>
          <t>Member</t>
        </is>
      </c>
      <c r="J222" t="inlineStr">
        <is>
          <t>Ruhi Shaikh</t>
        </is>
      </c>
      <c r="K222" s="71" t="n">
        <v>156</v>
      </c>
      <c r="L222" s="72" t="n">
        <v>9402.25</v>
      </c>
      <c r="M222" s="72" t="n">
        <v>1466751</v>
      </c>
      <c r="N222" s="72" t="n">
        <v>220012.65</v>
      </c>
      <c r="O222" s="72" t="n">
        <v>1246738.35</v>
      </c>
      <c r="P222" s="72" t="n">
        <v>1230759.9</v>
      </c>
      <c r="Q222" s="72" t="n">
        <v>15978.45</v>
      </c>
      <c r="R222" t="inlineStr">
        <is>
          <t>Tamil Nadu</t>
        </is>
      </c>
      <c r="S222" s="71" t="n">
        <v>3</v>
      </c>
      <c r="T222" t="inlineStr">
        <is>
          <t>Yes</t>
        </is>
      </c>
      <c r="U222" s="71" t="n">
        <v>469</v>
      </c>
      <c r="V222" s="71" t="n">
        <v>132</v>
      </c>
      <c r="W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RR100214</t>
        </is>
      </c>
      <c r="B223" s="69" t="n">
        <v>45682</v>
      </c>
      <c r="C223" s="70" t="n">
        <v>2025</v>
      </c>
      <c r="D223" t="inlineStr">
        <is>
          <t>Jan</t>
        </is>
      </c>
      <c r="E223" t="inlineStr">
        <is>
          <t>North</t>
        </is>
      </c>
      <c r="F223" t="inlineStr">
        <is>
          <t>India</t>
        </is>
      </c>
      <c r="G223" t="inlineStr">
        <is>
          <t>JioMart</t>
        </is>
      </c>
      <c r="H223" t="inlineStr">
        <is>
          <t>Home delivery</t>
        </is>
      </c>
      <c r="I223" t="inlineStr">
        <is>
          <t>Walk-in guest</t>
        </is>
      </c>
      <c r="J223" t="inlineStr">
        <is>
          <t>Sophie Müller</t>
        </is>
      </c>
      <c r="K223" s="71" t="n">
        <v>2077</v>
      </c>
      <c r="L223" s="72" t="n">
        <v>396.2</v>
      </c>
      <c r="M223" s="72" t="n">
        <v>822907.4</v>
      </c>
      <c r="N223" s="72" t="n">
        <v>82290.74000000001</v>
      </c>
      <c r="O223" s="72" t="n">
        <v>740616.66</v>
      </c>
      <c r="P223" s="72" t="n">
        <v>714469.92</v>
      </c>
      <c r="Q223" s="72" t="n">
        <v>26146.74</v>
      </c>
      <c r="R223" t="inlineStr">
        <is>
          <t>Rajasthan</t>
        </is>
      </c>
      <c r="S223" s="71" t="n">
        <v>5</v>
      </c>
      <c r="T223" t="inlineStr">
        <is>
          <t>Yes</t>
        </is>
      </c>
      <c r="U223" s="71" t="n">
        <v>7740</v>
      </c>
      <c r="V223" s="71" t="n">
        <v>361</v>
      </c>
      <c r="W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RR100215</t>
        </is>
      </c>
      <c r="B224" s="69" t="n">
        <v>45682</v>
      </c>
      <c r="C224" s="70" t="n">
        <v>2025</v>
      </c>
      <c r="D224" t="inlineStr">
        <is>
          <t>Jan</t>
        </is>
      </c>
      <c r="E224" t="inlineStr">
        <is>
          <t>West</t>
        </is>
      </c>
      <c r="F224" t="inlineStr">
        <is>
          <t>India</t>
        </is>
      </c>
      <c r="G224" t="inlineStr">
        <is>
          <t>Grocery</t>
        </is>
      </c>
      <c r="H224" t="inlineStr">
        <is>
          <t>Store walk-in</t>
        </is>
      </c>
      <c r="I224" t="inlineStr">
        <is>
          <t>Walk-in guest</t>
        </is>
      </c>
      <c r="J224" t="inlineStr">
        <is>
          <t>Omar Haddad</t>
        </is>
      </c>
      <c r="K224" s="71" t="n">
        <v>2154</v>
      </c>
      <c r="L224" s="72" t="n">
        <v>199.83</v>
      </c>
      <c r="M224" s="72" t="n">
        <v>430433.82</v>
      </c>
      <c r="N224" s="72" t="n">
        <v>8608.68</v>
      </c>
      <c r="O224" s="72" t="n">
        <v>421825.14</v>
      </c>
      <c r="P224" s="72" t="n">
        <v>324430.71</v>
      </c>
      <c r="Q224" s="72" t="n">
        <v>97394.42999999999</v>
      </c>
      <c r="R224" t="inlineStr">
        <is>
          <t>Goa</t>
        </is>
      </c>
      <c r="S224" s="71" t="n">
        <v>8</v>
      </c>
      <c r="T224" t="inlineStr">
        <is>
          <t>Yes</t>
        </is>
      </c>
      <c r="U224" s="71" t="n">
        <v>723</v>
      </c>
      <c r="V224" s="71" t="n">
        <v>316</v>
      </c>
      <c r="W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RR100216</t>
        </is>
      </c>
      <c r="B225" s="69" t="n">
        <v>45682</v>
      </c>
      <c r="C225" s="70" t="n">
        <v>2025</v>
      </c>
      <c r="D225" t="inlineStr">
        <is>
          <t>Jan</t>
        </is>
      </c>
      <c r="E225" t="inlineStr">
        <is>
          <t>West</t>
        </is>
      </c>
      <c r="F225" t="inlineStr">
        <is>
          <t>India</t>
        </is>
      </c>
      <c r="G225" t="inlineStr">
        <is>
          <t>Fashion</t>
        </is>
      </c>
      <c r="H225" t="inlineStr">
        <is>
          <t>Store walk-in</t>
        </is>
      </c>
      <c r="I225" t="inlineStr">
        <is>
          <t>Walk-in guest</t>
        </is>
      </c>
      <c r="J225" t="inlineStr">
        <is>
          <t>Shraddha Kulkarni</t>
        </is>
      </c>
      <c r="K225" s="71" t="n">
        <v>395</v>
      </c>
      <c r="L225" s="72" t="n">
        <v>717.03</v>
      </c>
      <c r="M225" s="72" t="n">
        <v>283226.85</v>
      </c>
      <c r="N225" s="72" t="n">
        <v>14161.34</v>
      </c>
      <c r="O225" s="72" t="n">
        <v>269065.51</v>
      </c>
      <c r="P225" s="72" t="n">
        <v>157759.67</v>
      </c>
      <c r="Q225" s="72" t="n">
        <v>111305.84</v>
      </c>
      <c r="R225" t="inlineStr">
        <is>
          <t>Maharashtra</t>
        </is>
      </c>
      <c r="S225" s="71" t="n">
        <v>3</v>
      </c>
      <c r="T225" t="inlineStr">
        <is>
          <t>Yes</t>
        </is>
      </c>
      <c r="U225" s="71" t="n">
        <v>206</v>
      </c>
      <c r="V225" s="71" t="n">
        <v>72</v>
      </c>
      <c r="W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RR100217</t>
        </is>
      </c>
      <c r="B226" s="69" t="n">
        <v>45682</v>
      </c>
      <c r="C226" s="70" t="n">
        <v>2025</v>
      </c>
      <c r="D226" t="inlineStr">
        <is>
          <t>Jan</t>
        </is>
      </c>
      <c r="E226" t="inlineStr">
        <is>
          <t>South</t>
        </is>
      </c>
      <c r="F226" t="inlineStr">
        <is>
          <t>India</t>
        </is>
      </c>
      <c r="G226" t="inlineStr">
        <is>
          <t>Grocery</t>
        </is>
      </c>
      <c r="H226" t="inlineStr">
        <is>
          <t>Store walk-in</t>
        </is>
      </c>
      <c r="I226" t="inlineStr">
        <is>
          <t>Member</t>
        </is>
      </c>
      <c r="J226" t="inlineStr">
        <is>
          <t>Wei Chen</t>
        </is>
      </c>
      <c r="K226" s="71" t="n">
        <v>3704</v>
      </c>
      <c r="L226" s="72" t="n">
        <v>170.78</v>
      </c>
      <c r="M226" s="72" t="n">
        <v>632569.12</v>
      </c>
      <c r="N226" s="72" t="n">
        <v>94885.37</v>
      </c>
      <c r="O226" s="72" t="n">
        <v>537683.75</v>
      </c>
      <c r="P226" s="72" t="n">
        <v>529381.5</v>
      </c>
      <c r="Q226" s="72" t="n">
        <v>8302.25</v>
      </c>
      <c r="R226" t="inlineStr">
        <is>
          <t>Tamil Nadu</t>
        </is>
      </c>
      <c r="S226" s="71" t="n">
        <v>2</v>
      </c>
      <c r="T226" t="inlineStr">
        <is>
          <t>Yes</t>
        </is>
      </c>
      <c r="U226" s="71" t="n">
        <v>4272</v>
      </c>
      <c r="V226" s="71" t="n">
        <v>1179</v>
      </c>
      <c r="W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RR100218</t>
        </is>
      </c>
      <c r="B227" s="69" t="n">
        <v>45682</v>
      </c>
      <c r="C227" s="70" t="n">
        <v>2025</v>
      </c>
      <c r="D227" t="inlineStr">
        <is>
          <t>Jan</t>
        </is>
      </c>
      <c r="E227" t="inlineStr">
        <is>
          <t>East</t>
        </is>
      </c>
      <c r="F227" t="inlineStr">
        <is>
          <t>India</t>
        </is>
      </c>
      <c r="G227" t="inlineStr">
        <is>
          <t>Fashion</t>
        </is>
      </c>
      <c r="H227" t="inlineStr">
        <is>
          <t>Store walk-in</t>
        </is>
      </c>
      <c r="I227" t="inlineStr">
        <is>
          <t>Member</t>
        </is>
      </c>
      <c r="J227" t="inlineStr">
        <is>
          <t>Sara Rossi</t>
        </is>
      </c>
      <c r="K227" s="71" t="n">
        <v>1042</v>
      </c>
      <c r="L227" s="72" t="n">
        <v>751.65</v>
      </c>
      <c r="M227" s="72" t="n">
        <v>783219.3</v>
      </c>
      <c r="N227" s="72" t="n">
        <v>78321.92999999999</v>
      </c>
      <c r="O227" s="72" t="n">
        <v>704897.37</v>
      </c>
      <c r="P227" s="72" t="n">
        <v>413395.33</v>
      </c>
      <c r="Q227" s="72" t="n">
        <v>291502.04</v>
      </c>
      <c r="R227" t="inlineStr">
        <is>
          <t>Bihar</t>
        </is>
      </c>
      <c r="S227" s="71" t="n">
        <v>3</v>
      </c>
      <c r="T227" t="inlineStr">
        <is>
          <t>Yes</t>
        </is>
      </c>
      <c r="U227" s="71" t="n">
        <v>328</v>
      </c>
      <c r="V227" s="71" t="n">
        <v>125</v>
      </c>
      <c r="W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RR100219</t>
        </is>
      </c>
      <c r="B228" s="69" t="n">
        <v>45683</v>
      </c>
      <c r="C228" s="70" t="n">
        <v>2025</v>
      </c>
      <c r="D228" t="inlineStr">
        <is>
          <t>Jan</t>
        </is>
      </c>
      <c r="E228" t="inlineStr">
        <is>
          <t>South</t>
        </is>
      </c>
      <c r="F228" t="inlineStr">
        <is>
          <t>India</t>
        </is>
      </c>
      <c r="G228" t="inlineStr">
        <is>
          <t>JioMart</t>
        </is>
      </c>
      <c r="H228" t="inlineStr">
        <is>
          <t>Home delivery</t>
        </is>
      </c>
      <c r="I228" t="inlineStr">
        <is>
          <t>Member</t>
        </is>
      </c>
      <c r="J228" t="inlineStr">
        <is>
          <t>Amir Khan</t>
        </is>
      </c>
      <c r="K228" s="71" t="n">
        <v>2977</v>
      </c>
      <c r="L228" s="72" t="n">
        <v>429.11</v>
      </c>
      <c r="M228" s="72" t="n">
        <v>1277460.47</v>
      </c>
      <c r="N228" s="72" t="n">
        <v>127746.05</v>
      </c>
      <c r="O228" s="72" t="n">
        <v>1149714.42</v>
      </c>
      <c r="P228" s="72" t="n">
        <v>996495.75</v>
      </c>
      <c r="Q228" s="72" t="n">
        <v>153218.67</v>
      </c>
      <c r="R228" t="inlineStr">
        <is>
          <t>Kerala</t>
        </is>
      </c>
      <c r="S228" s="71" t="n">
        <v>0</v>
      </c>
      <c r="T228" t="inlineStr">
        <is>
          <t>No</t>
        </is>
      </c>
      <c r="U228" s="71" t="n">
        <v>8991</v>
      </c>
      <c r="V228" s="71" t="n">
        <v>363</v>
      </c>
      <c r="W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RR100220</t>
        </is>
      </c>
      <c r="B229" s="69" t="n">
        <v>45683</v>
      </c>
      <c r="C229" s="70" t="n">
        <v>2025</v>
      </c>
      <c r="D229" t="inlineStr">
        <is>
          <t>Jan</t>
        </is>
      </c>
      <c r="E229" t="inlineStr">
        <is>
          <t>South</t>
        </is>
      </c>
      <c r="F229" t="inlineStr">
        <is>
          <t>India</t>
        </is>
      </c>
      <c r="G229" t="inlineStr">
        <is>
          <t>Electronics</t>
        </is>
      </c>
      <c r="H229" t="inlineStr">
        <is>
          <t>Store walk-in</t>
        </is>
      </c>
      <c r="I229" t="inlineStr">
        <is>
          <t>Member</t>
        </is>
      </c>
      <c r="J229" t="inlineStr">
        <is>
          <t>Liam O'Brien</t>
        </is>
      </c>
      <c r="K229" s="71" t="n">
        <v>91</v>
      </c>
      <c r="L229" s="72" t="n">
        <v>9757.809999999999</v>
      </c>
      <c r="M229" s="72" t="n">
        <v>887960.71</v>
      </c>
      <c r="N229" s="72" t="n">
        <v>44398.04</v>
      </c>
      <c r="O229" s="72" t="n">
        <v>843562.67</v>
      </c>
      <c r="P229" s="72" t="n">
        <v>765983.78</v>
      </c>
      <c r="Q229" s="72" t="n">
        <v>77578.89</v>
      </c>
      <c r="R229" t="inlineStr">
        <is>
          <t>Tamil Nadu</t>
        </is>
      </c>
      <c r="S229" s="71" t="n">
        <v>8</v>
      </c>
      <c r="T229" t="inlineStr">
        <is>
          <t>Yes</t>
        </is>
      </c>
      <c r="U229" s="71" t="n">
        <v>257</v>
      </c>
      <c r="V229" s="71" t="n">
        <v>73</v>
      </c>
      <c r="W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RR100221</t>
        </is>
      </c>
      <c r="B230" s="69" t="n">
        <v>45683</v>
      </c>
      <c r="C230" s="70" t="n">
        <v>2025</v>
      </c>
      <c r="D230" t="inlineStr">
        <is>
          <t>Jan</t>
        </is>
      </c>
      <c r="E230" t="inlineStr">
        <is>
          <t>West</t>
        </is>
      </c>
      <c r="F230" t="inlineStr">
        <is>
          <t>India</t>
        </is>
      </c>
      <c r="G230" t="inlineStr">
        <is>
          <t>Fashion</t>
        </is>
      </c>
      <c r="H230" t="inlineStr">
        <is>
          <t>Store walk-in</t>
        </is>
      </c>
      <c r="I230" t="inlineStr">
        <is>
          <t>Member</t>
        </is>
      </c>
      <c r="J230" t="inlineStr">
        <is>
          <t>Ravindra Patil</t>
        </is>
      </c>
      <c r="K230" s="71" t="n">
        <v>521</v>
      </c>
      <c r="L230" s="72" t="n">
        <v>777.33</v>
      </c>
      <c r="M230" s="72" t="n">
        <v>404988.93</v>
      </c>
      <c r="N230" s="72" t="n">
        <v>8099.78</v>
      </c>
      <c r="O230" s="72" t="n">
        <v>396889.15</v>
      </c>
      <c r="P230" s="72" t="n">
        <v>217184.8</v>
      </c>
      <c r="Q230" s="72" t="n">
        <v>179704.35</v>
      </c>
      <c r="R230" t="inlineStr">
        <is>
          <t>Goa</t>
        </is>
      </c>
      <c r="S230" s="71" t="n">
        <v>1</v>
      </c>
      <c r="T230" t="inlineStr">
        <is>
          <t>Yes</t>
        </is>
      </c>
      <c r="U230" s="71" t="n">
        <v>202</v>
      </c>
      <c r="V230" s="71" t="n">
        <v>63</v>
      </c>
      <c r="W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RR100222</t>
        </is>
      </c>
      <c r="B231" s="69" t="n">
        <v>45683</v>
      </c>
      <c r="C231" s="70" t="n">
        <v>2025</v>
      </c>
      <c r="D231" t="inlineStr">
        <is>
          <t>Jan</t>
        </is>
      </c>
      <c r="E231" t="inlineStr">
        <is>
          <t>West</t>
        </is>
      </c>
      <c r="F231" t="inlineStr">
        <is>
          <t>India</t>
        </is>
      </c>
      <c r="G231" t="inlineStr">
        <is>
          <t>Fashion</t>
        </is>
      </c>
      <c r="H231" t="inlineStr">
        <is>
          <t>Store walk-in</t>
        </is>
      </c>
      <c r="I231" t="inlineStr">
        <is>
          <t>Member</t>
        </is>
      </c>
      <c r="J231" t="inlineStr">
        <is>
          <t>Sara Rossi</t>
        </is>
      </c>
      <c r="K231" s="71" t="n">
        <v>826</v>
      </c>
      <c r="L231" s="72" t="n">
        <v>818.4400000000001</v>
      </c>
      <c r="M231" s="72" t="n">
        <v>676031.4399999999</v>
      </c>
      <c r="N231" s="72" t="n">
        <v>67603.14</v>
      </c>
      <c r="O231" s="72" t="n">
        <v>608428.3</v>
      </c>
      <c r="P231" s="72" t="n">
        <v>347381.23</v>
      </c>
      <c r="Q231" s="72" t="n">
        <v>261047.07</v>
      </c>
      <c r="R231" t="inlineStr">
        <is>
          <t>Maharashtra</t>
        </is>
      </c>
      <c r="S231" s="71" t="n">
        <v>0</v>
      </c>
      <c r="T231" t="inlineStr">
        <is>
          <t>No</t>
        </is>
      </c>
      <c r="U231" s="71" t="n">
        <v>734</v>
      </c>
      <c r="V231" s="71" t="n">
        <v>184</v>
      </c>
      <c r="W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RR100223</t>
        </is>
      </c>
      <c r="B232" s="69" t="n">
        <v>45684</v>
      </c>
      <c r="C232" s="70" t="n">
        <v>2025</v>
      </c>
      <c r="D232" t="inlineStr">
        <is>
          <t>Jan</t>
        </is>
      </c>
      <c r="E232" t="inlineStr">
        <is>
          <t>North</t>
        </is>
      </c>
      <c r="F232" t="inlineStr">
        <is>
          <t>India</t>
        </is>
      </c>
      <c r="G232" t="inlineStr">
        <is>
          <t>Fashion</t>
        </is>
      </c>
      <c r="H232" t="inlineStr">
        <is>
          <t>Store walk-in</t>
        </is>
      </c>
      <c r="I232" t="inlineStr">
        <is>
          <t>Walk-in guest</t>
        </is>
      </c>
      <c r="J232" t="inlineStr">
        <is>
          <t>Ruhi Shaikh</t>
        </is>
      </c>
      <c r="K232" s="71" t="n">
        <v>1354</v>
      </c>
      <c r="L232" s="72" t="n">
        <v>789.27</v>
      </c>
      <c r="M232" s="72" t="n">
        <v>1068671.58</v>
      </c>
      <c r="N232" s="72" t="n">
        <v>106867.16</v>
      </c>
      <c r="O232" s="72" t="n">
        <v>961804.42</v>
      </c>
      <c r="P232" s="72" t="n">
        <v>545202.65</v>
      </c>
      <c r="Q232" s="72" t="n">
        <v>416601.77</v>
      </c>
      <c r="R232" t="inlineStr">
        <is>
          <t>Rajasthan</t>
        </is>
      </c>
      <c r="S232" s="71" t="n">
        <v>0</v>
      </c>
      <c r="T232" t="inlineStr">
        <is>
          <t>No</t>
        </is>
      </c>
      <c r="U232" s="71" t="n">
        <v>1224</v>
      </c>
      <c r="V232" s="71" t="n">
        <v>324</v>
      </c>
      <c r="W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RR100224</t>
        </is>
      </c>
      <c r="B233" s="69" t="n">
        <v>45684</v>
      </c>
      <c r="C233" s="70" t="n">
        <v>2025</v>
      </c>
      <c r="D233" t="inlineStr">
        <is>
          <t>Jan</t>
        </is>
      </c>
      <c r="E233" t="inlineStr">
        <is>
          <t>West</t>
        </is>
      </c>
      <c r="F233" t="inlineStr">
        <is>
          <t>India</t>
        </is>
      </c>
      <c r="G233" t="inlineStr">
        <is>
          <t>Electronics</t>
        </is>
      </c>
      <c r="H233" t="inlineStr">
        <is>
          <t>Store walk-in</t>
        </is>
      </c>
      <c r="I233" t="inlineStr">
        <is>
          <t>Member</t>
        </is>
      </c>
      <c r="J233" t="inlineStr">
        <is>
          <t>Carlos Silva</t>
        </is>
      </c>
      <c r="K233" s="71" t="n">
        <v>43</v>
      </c>
      <c r="L233" s="72" t="n">
        <v>9691.18</v>
      </c>
      <c r="M233" s="72" t="n">
        <v>416720.74</v>
      </c>
      <c r="N233" s="72" t="n">
        <v>20836.04</v>
      </c>
      <c r="O233" s="72" t="n">
        <v>395884.7</v>
      </c>
      <c r="P233" s="72" t="n">
        <v>342920.24</v>
      </c>
      <c r="Q233" s="72" t="n">
        <v>52964.46</v>
      </c>
      <c r="R233" t="inlineStr">
        <is>
          <t>Gujarat</t>
        </is>
      </c>
      <c r="S233" s="71" t="n">
        <v>5</v>
      </c>
      <c r="T233" t="inlineStr">
        <is>
          <t>Yes</t>
        </is>
      </c>
      <c r="U233" s="71" t="n">
        <v>120</v>
      </c>
      <c r="V233" s="71" t="n">
        <v>39</v>
      </c>
      <c r="W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RR100225</t>
        </is>
      </c>
      <c r="B234" s="69" t="n">
        <v>45684</v>
      </c>
      <c r="C234" s="70" t="n">
        <v>2025</v>
      </c>
      <c r="D234" t="inlineStr">
        <is>
          <t>Jan</t>
        </is>
      </c>
      <c r="E234" t="inlineStr">
        <is>
          <t>West</t>
        </is>
      </c>
      <c r="F234" t="inlineStr">
        <is>
          <t>India</t>
        </is>
      </c>
      <c r="G234" t="inlineStr">
        <is>
          <t>Electronics</t>
        </is>
      </c>
      <c r="H234" t="inlineStr">
        <is>
          <t>Home delivery</t>
        </is>
      </c>
      <c r="I234" t="inlineStr">
        <is>
          <t>Member</t>
        </is>
      </c>
      <c r="J234" t="inlineStr">
        <is>
          <t>Aisha Bello</t>
        </is>
      </c>
      <c r="K234" s="71" t="n">
        <v>199</v>
      </c>
      <c r="L234" s="72" t="n">
        <v>9762.610000000001</v>
      </c>
      <c r="M234" s="72" t="n">
        <v>1942759.39</v>
      </c>
      <c r="N234" s="72" t="n">
        <v>291413.91</v>
      </c>
      <c r="O234" s="72" t="n">
        <v>1651345.48</v>
      </c>
      <c r="P234" s="72" t="n">
        <v>1670859.73</v>
      </c>
      <c r="Q234" s="72" t="n">
        <v>-19514.25</v>
      </c>
      <c r="R234" t="inlineStr">
        <is>
          <t>Goa</t>
        </is>
      </c>
      <c r="S234" s="71" t="n">
        <v>1</v>
      </c>
      <c r="T234" t="inlineStr">
        <is>
          <t>Yes</t>
        </is>
      </c>
      <c r="U234" s="71" t="n">
        <v>450</v>
      </c>
      <c r="V234" s="71" t="n">
        <v>194</v>
      </c>
      <c r="W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RR100226</t>
        </is>
      </c>
      <c r="B235" s="69" t="n">
        <v>45684</v>
      </c>
      <c r="C235" s="70" t="n">
        <v>2025</v>
      </c>
      <c r="D235" t="inlineStr">
        <is>
          <t>Jan</t>
        </is>
      </c>
      <c r="E235" t="inlineStr">
        <is>
          <t>South</t>
        </is>
      </c>
      <c r="F235" t="inlineStr">
        <is>
          <t>India</t>
        </is>
      </c>
      <c r="G235" t="inlineStr">
        <is>
          <t>Grocery</t>
        </is>
      </c>
      <c r="H235" t="inlineStr">
        <is>
          <t>Store walk-in</t>
        </is>
      </c>
      <c r="I235" t="inlineStr">
        <is>
          <t>Walk-in guest</t>
        </is>
      </c>
      <c r="J235" t="inlineStr">
        <is>
          <t>Aisha Bello</t>
        </is>
      </c>
      <c r="K235" s="71" t="n">
        <v>3267</v>
      </c>
      <c r="L235" s="72" t="n">
        <v>189.9</v>
      </c>
      <c r="M235" s="72" t="n">
        <v>620403.3</v>
      </c>
      <c r="N235" s="72" t="n">
        <v>93060.5</v>
      </c>
      <c r="O235" s="72" t="n">
        <v>527342.8</v>
      </c>
      <c r="P235" s="72" t="n">
        <v>469329.24</v>
      </c>
      <c r="Q235" s="72" t="n">
        <v>58013.56</v>
      </c>
      <c r="R235" t="inlineStr">
        <is>
          <t>Telangana</t>
        </is>
      </c>
      <c r="S235" s="71" t="n">
        <v>3</v>
      </c>
      <c r="T235" t="inlineStr">
        <is>
          <t>Yes</t>
        </is>
      </c>
      <c r="U235" s="71" t="n">
        <v>1028</v>
      </c>
      <c r="V235" s="71" t="n">
        <v>438</v>
      </c>
      <c r="W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RR100227</t>
        </is>
      </c>
      <c r="B236" s="69" t="n">
        <v>45684</v>
      </c>
      <c r="C236" s="70" t="n">
        <v>2025</v>
      </c>
      <c r="D236" t="inlineStr">
        <is>
          <t>Jan</t>
        </is>
      </c>
      <c r="E236" t="inlineStr">
        <is>
          <t>South</t>
        </is>
      </c>
      <c r="F236" t="inlineStr">
        <is>
          <t>India</t>
        </is>
      </c>
      <c r="G236" t="inlineStr">
        <is>
          <t>Grocery</t>
        </is>
      </c>
      <c r="H236" t="inlineStr">
        <is>
          <t>Store walk-in</t>
        </is>
      </c>
      <c r="I236" t="inlineStr">
        <is>
          <t>Walk-in guest</t>
        </is>
      </c>
      <c r="J236" t="inlineStr">
        <is>
          <t>Hiroshi Tanaka</t>
        </is>
      </c>
      <c r="K236" s="71" t="n">
        <v>2333</v>
      </c>
      <c r="L236" s="72" t="n">
        <v>165.59</v>
      </c>
      <c r="M236" s="72" t="n">
        <v>386321.47</v>
      </c>
      <c r="N236" s="72" t="n">
        <v>57948.22</v>
      </c>
      <c r="O236" s="72" t="n">
        <v>328373.25</v>
      </c>
      <c r="P236" s="72" t="n">
        <v>349403.48</v>
      </c>
      <c r="Q236" s="72" t="n">
        <v>-21030.23</v>
      </c>
      <c r="R236" t="inlineStr">
        <is>
          <t>Karnataka</t>
        </is>
      </c>
      <c r="S236" s="71" t="n">
        <v>5</v>
      </c>
      <c r="T236" t="inlineStr">
        <is>
          <t>Yes</t>
        </is>
      </c>
      <c r="U236" s="71" t="n">
        <v>968</v>
      </c>
      <c r="V236" s="71" t="n">
        <v>364</v>
      </c>
      <c r="W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RR100228</t>
        </is>
      </c>
      <c r="B237" s="69" t="n">
        <v>45684</v>
      </c>
      <c r="C237" s="70" t="n">
        <v>2025</v>
      </c>
      <c r="D237" t="inlineStr">
        <is>
          <t>Jan</t>
        </is>
      </c>
      <c r="E237" t="inlineStr">
        <is>
          <t>South</t>
        </is>
      </c>
      <c r="F237" t="inlineStr">
        <is>
          <t>India</t>
        </is>
      </c>
      <c r="G237" t="inlineStr">
        <is>
          <t>Grocery</t>
        </is>
      </c>
      <c r="H237" t="inlineStr">
        <is>
          <t>Store walk-in</t>
        </is>
      </c>
      <c r="I237" t="inlineStr">
        <is>
          <t>Walk-in guest</t>
        </is>
      </c>
      <c r="J237" t="inlineStr">
        <is>
          <t>Sophie Müller</t>
        </is>
      </c>
      <c r="K237" s="71" t="n">
        <v>2977</v>
      </c>
      <c r="L237" s="72" t="n">
        <v>159.63</v>
      </c>
      <c r="M237" s="72" t="n">
        <v>475218.51</v>
      </c>
      <c r="N237" s="72" t="n">
        <v>38017.48</v>
      </c>
      <c r="O237" s="72" t="n">
        <v>437201.03</v>
      </c>
      <c r="P237" s="72" t="n">
        <v>422246.1</v>
      </c>
      <c r="Q237" s="72" t="n">
        <v>14954.93</v>
      </c>
      <c r="R237" t="inlineStr">
        <is>
          <t>Karnataka</t>
        </is>
      </c>
      <c r="S237" s="71" t="n">
        <v>5</v>
      </c>
      <c r="T237" t="inlineStr">
        <is>
          <t>Yes</t>
        </is>
      </c>
      <c r="U237" s="71" t="n">
        <v>2536</v>
      </c>
      <c r="V237" s="71" t="n">
        <v>769</v>
      </c>
      <c r="W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RR100229</t>
        </is>
      </c>
      <c r="B238" s="69" t="n">
        <v>45684</v>
      </c>
      <c r="C238" s="70" t="n">
        <v>2025</v>
      </c>
      <c r="D238" t="inlineStr">
        <is>
          <t>Jan</t>
        </is>
      </c>
      <c r="E238" t="inlineStr">
        <is>
          <t>South</t>
        </is>
      </c>
      <c r="F238" t="inlineStr">
        <is>
          <t>India</t>
        </is>
      </c>
      <c r="G238" t="inlineStr">
        <is>
          <t>JioMart</t>
        </is>
      </c>
      <c r="H238" t="inlineStr">
        <is>
          <t>Home delivery</t>
        </is>
      </c>
      <c r="I238" t="inlineStr">
        <is>
          <t>Walk-in guest</t>
        </is>
      </c>
      <c r="J238" t="inlineStr">
        <is>
          <t>Ana Costa</t>
        </is>
      </c>
      <c r="K238" s="71" t="n">
        <v>2564</v>
      </c>
      <c r="L238" s="72" t="n">
        <v>439.36</v>
      </c>
      <c r="M238" s="72" t="n">
        <v>1126519.04</v>
      </c>
      <c r="N238" s="72" t="n">
        <v>90121.52</v>
      </c>
      <c r="O238" s="72" t="n">
        <v>1036397.52</v>
      </c>
      <c r="P238" s="72" t="n">
        <v>840479.1800000001</v>
      </c>
      <c r="Q238" s="72" t="n">
        <v>195918.34</v>
      </c>
      <c r="R238" t="inlineStr">
        <is>
          <t>Karnataka</t>
        </is>
      </c>
      <c r="S238" s="71" t="n">
        <v>1</v>
      </c>
      <c r="T238" t="inlineStr">
        <is>
          <t>Yes</t>
        </is>
      </c>
      <c r="U238" s="71" t="n">
        <v>4777</v>
      </c>
      <c r="V238" s="71" t="n">
        <v>353</v>
      </c>
      <c r="W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RR100230</t>
        </is>
      </c>
      <c r="B239" s="69" t="n">
        <v>45684</v>
      </c>
      <c r="C239" s="70" t="n">
        <v>2025</v>
      </c>
      <c r="D239" t="inlineStr">
        <is>
          <t>Jan</t>
        </is>
      </c>
      <c r="E239" t="inlineStr">
        <is>
          <t>South</t>
        </is>
      </c>
      <c r="F239" t="inlineStr">
        <is>
          <t>India</t>
        </is>
      </c>
      <c r="G239" t="inlineStr">
        <is>
          <t>Grocery</t>
        </is>
      </c>
      <c r="H239" t="inlineStr">
        <is>
          <t>Store walk-in</t>
        </is>
      </c>
      <c r="I239" t="inlineStr">
        <is>
          <t>Member</t>
        </is>
      </c>
      <c r="J239" t="inlineStr">
        <is>
          <t>Sara Rossi</t>
        </is>
      </c>
      <c r="K239" s="71" t="n">
        <v>1205</v>
      </c>
      <c r="L239" s="72" t="n">
        <v>196.12</v>
      </c>
      <c r="M239" s="72" t="n">
        <v>236324.6</v>
      </c>
      <c r="N239" s="72" t="n">
        <v>23632.46</v>
      </c>
      <c r="O239" s="72" t="n">
        <v>212692.14</v>
      </c>
      <c r="P239" s="72" t="n">
        <v>179815.71</v>
      </c>
      <c r="Q239" s="72" t="n">
        <v>32876.43</v>
      </c>
      <c r="R239" t="inlineStr">
        <is>
          <t>Tamil Nadu</t>
        </is>
      </c>
      <c r="S239" s="71" t="n">
        <v>0</v>
      </c>
      <c r="T239" t="inlineStr">
        <is>
          <t>No</t>
        </is>
      </c>
      <c r="U239" s="71" t="n">
        <v>416</v>
      </c>
      <c r="V239" s="71" t="n">
        <v>156</v>
      </c>
      <c r="W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RR100231</t>
        </is>
      </c>
      <c r="B240" s="69" t="n">
        <v>45684</v>
      </c>
      <c r="C240" s="70" t="n">
        <v>2025</v>
      </c>
      <c r="D240" t="inlineStr">
        <is>
          <t>Jan</t>
        </is>
      </c>
      <c r="E240" t="inlineStr">
        <is>
          <t>West</t>
        </is>
      </c>
      <c r="F240" t="inlineStr">
        <is>
          <t>India</t>
        </is>
      </c>
      <c r="G240" t="inlineStr">
        <is>
          <t>Grocery</t>
        </is>
      </c>
      <c r="H240" t="inlineStr">
        <is>
          <t>Store walk-in</t>
        </is>
      </c>
      <c r="I240" t="inlineStr">
        <is>
          <t>Member</t>
        </is>
      </c>
      <c r="J240" t="inlineStr">
        <is>
          <t>Ruhi Shaikh</t>
        </is>
      </c>
      <c r="K240" s="71" t="n">
        <v>1201</v>
      </c>
      <c r="L240" s="72" t="n">
        <v>168.24</v>
      </c>
      <c r="M240" s="72" t="n">
        <v>202056.24</v>
      </c>
      <c r="N240" s="72" t="n">
        <v>16164.5</v>
      </c>
      <c r="O240" s="72" t="n">
        <v>185891.74</v>
      </c>
      <c r="P240" s="72" t="n">
        <v>180563.25</v>
      </c>
      <c r="Q240" s="72" t="n">
        <v>5328.49</v>
      </c>
      <c r="R240" t="inlineStr">
        <is>
          <t>Goa</t>
        </is>
      </c>
      <c r="S240" s="71" t="n">
        <v>3</v>
      </c>
      <c r="T240" t="inlineStr">
        <is>
          <t>Yes</t>
        </is>
      </c>
      <c r="U240" s="71" t="n">
        <v>715</v>
      </c>
      <c r="V240" s="71" t="n">
        <v>318</v>
      </c>
      <c r="W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RR100232</t>
        </is>
      </c>
      <c r="B241" s="69" t="n">
        <v>45684</v>
      </c>
      <c r="C241" s="70" t="n">
        <v>2025</v>
      </c>
      <c r="D241" t="inlineStr">
        <is>
          <t>Jan</t>
        </is>
      </c>
      <c r="E241" t="inlineStr">
        <is>
          <t>South</t>
        </is>
      </c>
      <c r="F241" t="inlineStr">
        <is>
          <t>India</t>
        </is>
      </c>
      <c r="G241" t="inlineStr">
        <is>
          <t>Grocery</t>
        </is>
      </c>
      <c r="H241" t="inlineStr">
        <is>
          <t>Store walk-in</t>
        </is>
      </c>
      <c r="I241" t="inlineStr">
        <is>
          <t>Member</t>
        </is>
      </c>
      <c r="J241" t="inlineStr">
        <is>
          <t>Yuki Sato</t>
        </is>
      </c>
      <c r="K241" s="71" t="n">
        <v>812</v>
      </c>
      <c r="L241" s="72" t="n">
        <v>163.61</v>
      </c>
      <c r="M241" s="72" t="n">
        <v>132851.32</v>
      </c>
      <c r="N241" s="72" t="n">
        <v>2657.03</v>
      </c>
      <c r="O241" s="72" t="n">
        <v>130194.29</v>
      </c>
      <c r="P241" s="72" t="n">
        <v>121685.64</v>
      </c>
      <c r="Q241" s="72" t="n">
        <v>8508.65</v>
      </c>
      <c r="R241" t="inlineStr">
        <is>
          <t>Tamil Nadu</t>
        </is>
      </c>
      <c r="S241" s="71" t="n">
        <v>3</v>
      </c>
      <c r="T241" t="inlineStr">
        <is>
          <t>Yes</t>
        </is>
      </c>
      <c r="U241" s="71" t="n">
        <v>212</v>
      </c>
      <c r="V241" s="71" t="n">
        <v>93</v>
      </c>
      <c r="W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RR100233</t>
        </is>
      </c>
      <c r="B242" s="69" t="n">
        <v>45684</v>
      </c>
      <c r="C242" s="70" t="n">
        <v>2025</v>
      </c>
      <c r="D242" t="inlineStr">
        <is>
          <t>Jan</t>
        </is>
      </c>
      <c r="E242" t="inlineStr">
        <is>
          <t>West</t>
        </is>
      </c>
      <c r="F242" t="inlineStr">
        <is>
          <t>India</t>
        </is>
      </c>
      <c r="G242" t="inlineStr">
        <is>
          <t>Grocery</t>
        </is>
      </c>
      <c r="H242" t="inlineStr">
        <is>
          <t>Click &amp; collect</t>
        </is>
      </c>
      <c r="I242" t="inlineStr">
        <is>
          <t>Walk-in guest</t>
        </is>
      </c>
      <c r="J242" t="inlineStr">
        <is>
          <t>Emma Clarke</t>
        </is>
      </c>
      <c r="K242" s="71" t="n">
        <v>2628</v>
      </c>
      <c r="L242" s="72" t="n">
        <v>169.5</v>
      </c>
      <c r="M242" s="72" t="n">
        <v>445446</v>
      </c>
      <c r="N242" s="72" t="n">
        <v>8908.92</v>
      </c>
      <c r="O242" s="72" t="n">
        <v>436537.08</v>
      </c>
      <c r="P242" s="72" t="n">
        <v>382567.01</v>
      </c>
      <c r="Q242" s="72" t="n">
        <v>53970.07</v>
      </c>
      <c r="R242" t="inlineStr">
        <is>
          <t>Gujarat</t>
        </is>
      </c>
      <c r="S242" s="71" t="n">
        <v>8</v>
      </c>
      <c r="T242" t="inlineStr">
        <is>
          <t>Yes</t>
        </is>
      </c>
      <c r="U242" s="71" t="n">
        <v>1396</v>
      </c>
      <c r="V242" s="71" t="n">
        <v>376</v>
      </c>
      <c r="W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RR100234</t>
        </is>
      </c>
      <c r="B243" s="69" t="n">
        <v>45684</v>
      </c>
      <c r="C243" s="70" t="n">
        <v>2025</v>
      </c>
      <c r="D243" t="inlineStr">
        <is>
          <t>Jan</t>
        </is>
      </c>
      <c r="E243" t="inlineStr">
        <is>
          <t>West</t>
        </is>
      </c>
      <c r="F243" t="inlineStr">
        <is>
          <t>India</t>
        </is>
      </c>
      <c r="G243" t="inlineStr">
        <is>
          <t>Grocery</t>
        </is>
      </c>
      <c r="H243" t="inlineStr">
        <is>
          <t>Store walk-in</t>
        </is>
      </c>
      <c r="I243" t="inlineStr">
        <is>
          <t>Member</t>
        </is>
      </c>
      <c r="J243" t="inlineStr">
        <is>
          <t>Liam O'Brien</t>
        </is>
      </c>
      <c r="K243" s="71" t="n">
        <v>1623</v>
      </c>
      <c r="L243" s="72" t="n">
        <v>168.81</v>
      </c>
      <c r="M243" s="72" t="n">
        <v>273978.63</v>
      </c>
      <c r="N243" s="72" t="n">
        <v>5479.57</v>
      </c>
      <c r="O243" s="72" t="n">
        <v>268499.06</v>
      </c>
      <c r="P243" s="72" t="n">
        <v>246549.93</v>
      </c>
      <c r="Q243" s="72" t="n">
        <v>21949.13</v>
      </c>
      <c r="R243" t="inlineStr">
        <is>
          <t>Gujarat</t>
        </is>
      </c>
      <c r="S243" s="71" t="n">
        <v>2</v>
      </c>
      <c r="T243" t="inlineStr">
        <is>
          <t>Yes</t>
        </is>
      </c>
      <c r="U243" s="71" t="n">
        <v>646</v>
      </c>
      <c r="V243" s="71" t="n">
        <v>202</v>
      </c>
      <c r="W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RR100235</t>
        </is>
      </c>
      <c r="B244" s="69" t="n">
        <v>45684</v>
      </c>
      <c r="C244" s="70" t="n">
        <v>2025</v>
      </c>
      <c r="D244" t="inlineStr">
        <is>
          <t>Jan</t>
        </is>
      </c>
      <c r="E244" t="inlineStr">
        <is>
          <t>North</t>
        </is>
      </c>
      <c r="F244" t="inlineStr">
        <is>
          <t>India</t>
        </is>
      </c>
      <c r="G244" t="inlineStr">
        <is>
          <t>Electronics</t>
        </is>
      </c>
      <c r="H244" t="inlineStr">
        <is>
          <t>Store walk-in</t>
        </is>
      </c>
      <c r="I244" t="inlineStr">
        <is>
          <t>Member</t>
        </is>
      </c>
      <c r="J244" t="inlineStr">
        <is>
          <t>Emma Clarke</t>
        </is>
      </c>
      <c r="K244" s="71" t="n">
        <v>113</v>
      </c>
      <c r="L244" s="72" t="n">
        <v>9161.75</v>
      </c>
      <c r="M244" s="72" t="n">
        <v>1035277.75</v>
      </c>
      <c r="N244" s="72" t="n">
        <v>103527.78</v>
      </c>
      <c r="O244" s="72" t="n">
        <v>931749.97</v>
      </c>
      <c r="P244" s="72" t="n">
        <v>934401.11</v>
      </c>
      <c r="Q244" s="72" t="n">
        <v>-2651.14</v>
      </c>
      <c r="R244" t="inlineStr">
        <is>
          <t>Punjab</t>
        </is>
      </c>
      <c r="S244" s="71" t="n">
        <v>5</v>
      </c>
      <c r="T244" t="inlineStr">
        <is>
          <t>Yes</t>
        </is>
      </c>
      <c r="U244" s="71" t="n">
        <v>343</v>
      </c>
      <c r="V244" s="71" t="n">
        <v>109</v>
      </c>
      <c r="W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RR100236</t>
        </is>
      </c>
      <c r="B245" s="69" t="n">
        <v>45685</v>
      </c>
      <c r="C245" s="70" t="n">
        <v>2025</v>
      </c>
      <c r="D245" t="inlineStr">
        <is>
          <t>Jan</t>
        </is>
      </c>
      <c r="E245" t="inlineStr">
        <is>
          <t>South</t>
        </is>
      </c>
      <c r="F245" t="inlineStr">
        <is>
          <t>India</t>
        </is>
      </c>
      <c r="G245" t="inlineStr">
        <is>
          <t>Fashion</t>
        </is>
      </c>
      <c r="H245" t="inlineStr">
        <is>
          <t>Store walk-in</t>
        </is>
      </c>
      <c r="I245" t="inlineStr">
        <is>
          <t>Walk-in guest</t>
        </is>
      </c>
      <c r="J245" t="inlineStr">
        <is>
          <t>Zoya Ahmed</t>
        </is>
      </c>
      <c r="K245" s="71" t="n">
        <v>547</v>
      </c>
      <c r="L245" s="72" t="n">
        <v>741.58</v>
      </c>
      <c r="M245" s="72" t="n">
        <v>405644.26</v>
      </c>
      <c r="N245" s="72" t="n">
        <v>20282.21</v>
      </c>
      <c r="O245" s="72" t="n">
        <v>385362.05</v>
      </c>
      <c r="P245" s="72" t="n">
        <v>224012.81</v>
      </c>
      <c r="Q245" s="72" t="n">
        <v>161349.24</v>
      </c>
      <c r="R245" t="inlineStr">
        <is>
          <t>Telangana</t>
        </is>
      </c>
      <c r="S245" s="71" t="n">
        <v>8</v>
      </c>
      <c r="T245" t="inlineStr">
        <is>
          <t>Yes</t>
        </is>
      </c>
      <c r="U245" s="71" t="n">
        <v>199</v>
      </c>
      <c r="V245" s="71" t="n">
        <v>77</v>
      </c>
      <c r="W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RR100237</t>
        </is>
      </c>
      <c r="B246" s="69" t="n">
        <v>45685</v>
      </c>
      <c r="C246" s="70" t="n">
        <v>2025</v>
      </c>
      <c r="D246" t="inlineStr">
        <is>
          <t>Jan</t>
        </is>
      </c>
      <c r="E246" t="inlineStr">
        <is>
          <t>West</t>
        </is>
      </c>
      <c r="F246" t="inlineStr">
        <is>
          <t>India</t>
        </is>
      </c>
      <c r="G246" t="inlineStr">
        <is>
          <t>Grocery</t>
        </is>
      </c>
      <c r="H246" t="inlineStr">
        <is>
          <t>Click &amp; collect</t>
        </is>
      </c>
      <c r="I246" t="inlineStr">
        <is>
          <t>Member</t>
        </is>
      </c>
      <c r="J246" t="inlineStr">
        <is>
          <t>Sara Rossi</t>
        </is>
      </c>
      <c r="K246" s="71" t="n">
        <v>3853</v>
      </c>
      <c r="L246" s="72" t="n">
        <v>176.01</v>
      </c>
      <c r="M246" s="72" t="n">
        <v>678166.53</v>
      </c>
      <c r="N246" s="72" t="n">
        <v>101724.98</v>
      </c>
      <c r="O246" s="72" t="n">
        <v>576441.55</v>
      </c>
      <c r="P246" s="72" t="n">
        <v>572123.53</v>
      </c>
      <c r="Q246" s="72" t="n">
        <v>4318.02</v>
      </c>
      <c r="R246" t="inlineStr">
        <is>
          <t>Gujarat</t>
        </is>
      </c>
      <c r="S246" s="71" t="n">
        <v>3</v>
      </c>
      <c r="T246" t="inlineStr">
        <is>
          <t>Yes</t>
        </is>
      </c>
      <c r="U246" s="71" t="n">
        <v>2721</v>
      </c>
      <c r="V246" s="71" t="n">
        <v>1145</v>
      </c>
      <c r="W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RR100238</t>
        </is>
      </c>
      <c r="B247" s="69" t="n">
        <v>45685</v>
      </c>
      <c r="C247" s="70" t="n">
        <v>2025</v>
      </c>
      <c r="D247" t="inlineStr">
        <is>
          <t>Jan</t>
        </is>
      </c>
      <c r="E247" t="inlineStr">
        <is>
          <t>South</t>
        </is>
      </c>
      <c r="F247" t="inlineStr">
        <is>
          <t>India</t>
        </is>
      </c>
      <c r="G247" t="inlineStr">
        <is>
          <t>Grocery</t>
        </is>
      </c>
      <c r="H247" t="inlineStr">
        <is>
          <t>Store walk-in</t>
        </is>
      </c>
      <c r="I247" t="inlineStr">
        <is>
          <t>Member</t>
        </is>
      </c>
      <c r="J247" t="inlineStr">
        <is>
          <t>Wei Chen</t>
        </is>
      </c>
      <c r="K247" s="71" t="n">
        <v>4044</v>
      </c>
      <c r="L247" s="72" t="n">
        <v>200.78</v>
      </c>
      <c r="M247" s="72" t="n">
        <v>811954.3199999999</v>
      </c>
      <c r="N247" s="72" t="n">
        <v>81195.42999999999</v>
      </c>
      <c r="O247" s="72" t="n">
        <v>730758.89</v>
      </c>
      <c r="P247" s="72" t="n">
        <v>595376.67</v>
      </c>
      <c r="Q247" s="72" t="n">
        <v>135382.22</v>
      </c>
      <c r="R247" t="inlineStr">
        <is>
          <t>Kerala</t>
        </is>
      </c>
      <c r="S247" s="71" t="n">
        <v>5</v>
      </c>
      <c r="T247" t="inlineStr">
        <is>
          <t>Yes</t>
        </is>
      </c>
      <c r="U247" s="71" t="n">
        <v>1459</v>
      </c>
      <c r="V247" s="71" t="n">
        <v>649</v>
      </c>
      <c r="W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RR100239</t>
        </is>
      </c>
      <c r="B248" s="69" t="n">
        <v>45685</v>
      </c>
      <c r="C248" s="70" t="n">
        <v>2025</v>
      </c>
      <c r="D248" t="inlineStr">
        <is>
          <t>Jan</t>
        </is>
      </c>
      <c r="E248" t="inlineStr">
        <is>
          <t>North</t>
        </is>
      </c>
      <c r="F248" t="inlineStr">
        <is>
          <t>India</t>
        </is>
      </c>
      <c r="G248" t="inlineStr">
        <is>
          <t>JioMart</t>
        </is>
      </c>
      <c r="H248" t="inlineStr">
        <is>
          <t>Home delivery</t>
        </is>
      </c>
      <c r="I248" t="inlineStr">
        <is>
          <t>Walk-in guest</t>
        </is>
      </c>
      <c r="J248" t="inlineStr">
        <is>
          <t>Amir Khan</t>
        </is>
      </c>
      <c r="K248" s="71" t="n">
        <v>1716</v>
      </c>
      <c r="L248" s="72" t="n">
        <v>388.31</v>
      </c>
      <c r="M248" s="72" t="n">
        <v>666339.96</v>
      </c>
      <c r="N248" s="72" t="n">
        <v>99950.99000000001</v>
      </c>
      <c r="O248" s="72" t="n">
        <v>566388.97</v>
      </c>
      <c r="P248" s="72" t="n">
        <v>585952.9399999999</v>
      </c>
      <c r="Q248" s="72" t="n">
        <v>-19563.97</v>
      </c>
      <c r="R248" t="inlineStr">
        <is>
          <t>Punjab</t>
        </is>
      </c>
      <c r="S248" s="71" t="n">
        <v>2</v>
      </c>
      <c r="T248" t="inlineStr">
        <is>
          <t>Yes</t>
        </is>
      </c>
      <c r="U248" s="71" t="n">
        <v>4418</v>
      </c>
      <c r="V248" s="71" t="n">
        <v>271</v>
      </c>
      <c r="W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RR100240</t>
        </is>
      </c>
      <c r="B249" s="69" t="n">
        <v>45685</v>
      </c>
      <c r="C249" s="70" t="n">
        <v>2025</v>
      </c>
      <c r="D249" t="inlineStr">
        <is>
          <t>Jan</t>
        </is>
      </c>
      <c r="E249" t="inlineStr">
        <is>
          <t>West</t>
        </is>
      </c>
      <c r="F249" t="inlineStr">
        <is>
          <t>India</t>
        </is>
      </c>
      <c r="G249" t="inlineStr">
        <is>
          <t>JioMart</t>
        </is>
      </c>
      <c r="H249" t="inlineStr">
        <is>
          <t>Home delivery</t>
        </is>
      </c>
      <c r="I249" t="inlineStr">
        <is>
          <t>Member</t>
        </is>
      </c>
      <c r="J249" t="inlineStr">
        <is>
          <t>Mei Lin</t>
        </is>
      </c>
      <c r="K249" s="71" t="n">
        <v>1688</v>
      </c>
      <c r="L249" s="72" t="n">
        <v>428.47</v>
      </c>
      <c r="M249" s="72" t="n">
        <v>723257.36</v>
      </c>
      <c r="N249" s="72" t="n">
        <v>108488.6</v>
      </c>
      <c r="O249" s="72" t="n">
        <v>614768.76</v>
      </c>
      <c r="P249" s="72" t="n">
        <v>550979.16</v>
      </c>
      <c r="Q249" s="72" t="n">
        <v>63789.6</v>
      </c>
      <c r="R249" t="inlineStr">
        <is>
          <t>Maharashtra</t>
        </is>
      </c>
      <c r="S249" s="71" t="n">
        <v>5</v>
      </c>
      <c r="T249" t="inlineStr">
        <is>
          <t>Yes</t>
        </is>
      </c>
      <c r="U249" s="71" t="n">
        <v>5140</v>
      </c>
      <c r="V249" s="71" t="n">
        <v>295</v>
      </c>
      <c r="W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RR100241</t>
        </is>
      </c>
      <c r="B250" s="69" t="n">
        <v>45685</v>
      </c>
      <c r="C250" s="70" t="n">
        <v>2025</v>
      </c>
      <c r="D250" t="inlineStr">
        <is>
          <t>Jan</t>
        </is>
      </c>
      <c r="E250" t="inlineStr">
        <is>
          <t>South</t>
        </is>
      </c>
      <c r="F250" t="inlineStr">
        <is>
          <t>India</t>
        </is>
      </c>
      <c r="G250" t="inlineStr">
        <is>
          <t>Grocery</t>
        </is>
      </c>
      <c r="H250" t="inlineStr">
        <is>
          <t>Store walk-in</t>
        </is>
      </c>
      <c r="I250" t="inlineStr">
        <is>
          <t>Member</t>
        </is>
      </c>
      <c r="J250" t="inlineStr">
        <is>
          <t>Noah Smith</t>
        </is>
      </c>
      <c r="K250" s="71" t="n">
        <v>2382</v>
      </c>
      <c r="L250" s="72" t="n">
        <v>190.37</v>
      </c>
      <c r="M250" s="72" t="n">
        <v>453461.34</v>
      </c>
      <c r="N250" s="72" t="n">
        <v>45346.13</v>
      </c>
      <c r="O250" s="72" t="n">
        <v>408115.21</v>
      </c>
      <c r="P250" s="72" t="n">
        <v>350364.96</v>
      </c>
      <c r="Q250" s="72" t="n">
        <v>57750.25</v>
      </c>
      <c r="R250" t="inlineStr">
        <is>
          <t>Telangana</t>
        </is>
      </c>
      <c r="S250" s="71" t="n">
        <v>1</v>
      </c>
      <c r="T250" t="inlineStr">
        <is>
          <t>Yes</t>
        </is>
      </c>
      <c r="U250" s="71" t="n">
        <v>1116</v>
      </c>
      <c r="V250" s="71" t="n">
        <v>369</v>
      </c>
      <c r="W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RR100242</t>
        </is>
      </c>
      <c r="B251" s="69" t="n">
        <v>45689</v>
      </c>
      <c r="C251" s="70" t="n">
        <v>2025</v>
      </c>
      <c r="D251" t="inlineStr">
        <is>
          <t>Feb</t>
        </is>
      </c>
      <c r="E251" t="inlineStr">
        <is>
          <t>East</t>
        </is>
      </c>
      <c r="F251" t="inlineStr">
        <is>
          <t>India</t>
        </is>
      </c>
      <c r="G251" t="inlineStr">
        <is>
          <t>Grocery</t>
        </is>
      </c>
      <c r="H251" t="inlineStr">
        <is>
          <t>Store walk-in</t>
        </is>
      </c>
      <c r="I251" t="inlineStr">
        <is>
          <t>Member</t>
        </is>
      </c>
      <c r="J251" t="inlineStr">
        <is>
          <t>Sophie Müller</t>
        </is>
      </c>
      <c r="K251" s="71" t="n">
        <v>1094</v>
      </c>
      <c r="L251" s="72" t="n">
        <v>162.76</v>
      </c>
      <c r="M251" s="72" t="n">
        <v>178059.44</v>
      </c>
      <c r="N251" s="72" t="n">
        <v>8902.969999999999</v>
      </c>
      <c r="O251" s="72" t="n">
        <v>169156.47</v>
      </c>
      <c r="P251" s="72" t="n">
        <v>156266.62</v>
      </c>
      <c r="Q251" s="72" t="n">
        <v>12889.85</v>
      </c>
      <c r="R251" t="inlineStr">
        <is>
          <t>Odisha</t>
        </is>
      </c>
      <c r="S251" s="71" t="n">
        <v>2</v>
      </c>
      <c r="T251" t="inlineStr">
        <is>
          <t>Yes</t>
        </is>
      </c>
      <c r="U251" s="71" t="n">
        <v>461</v>
      </c>
      <c r="V251" s="71" t="n">
        <v>153</v>
      </c>
      <c r="W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RR100243</t>
        </is>
      </c>
      <c r="B252" s="69" t="n">
        <v>45689</v>
      </c>
      <c r="C252" s="70" t="n">
        <v>2025</v>
      </c>
      <c r="D252" t="inlineStr">
        <is>
          <t>Feb</t>
        </is>
      </c>
      <c r="E252" t="inlineStr">
        <is>
          <t>North</t>
        </is>
      </c>
      <c r="F252" t="inlineStr">
        <is>
          <t>India</t>
        </is>
      </c>
      <c r="G252" t="inlineStr">
        <is>
          <t>Grocery</t>
        </is>
      </c>
      <c r="H252" t="inlineStr">
        <is>
          <t>Click &amp; collect</t>
        </is>
      </c>
      <c r="I252" t="inlineStr">
        <is>
          <t>Member</t>
        </is>
      </c>
      <c r="J252" t="inlineStr">
        <is>
          <t>Yuki Sato</t>
        </is>
      </c>
      <c r="K252" s="71" t="n">
        <v>1223</v>
      </c>
      <c r="L252" s="72" t="n">
        <v>163.09</v>
      </c>
      <c r="M252" s="72" t="n">
        <v>199459.07</v>
      </c>
      <c r="N252" s="72" t="n">
        <v>3989.18</v>
      </c>
      <c r="O252" s="72" t="n">
        <v>195469.89</v>
      </c>
      <c r="P252" s="72" t="n">
        <v>187251.67</v>
      </c>
      <c r="Q252" s="72" t="n">
        <v>8218.219999999999</v>
      </c>
      <c r="R252" t="inlineStr">
        <is>
          <t>Punjab</t>
        </is>
      </c>
      <c r="S252" s="71" t="n">
        <v>3</v>
      </c>
      <c r="T252" t="inlineStr">
        <is>
          <t>Yes</t>
        </is>
      </c>
      <c r="U252" s="71" t="n">
        <v>527</v>
      </c>
      <c r="V252" s="71" t="n">
        <v>147</v>
      </c>
      <c r="W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RR100244</t>
        </is>
      </c>
      <c r="B253" s="69" t="n">
        <v>45689</v>
      </c>
      <c r="C253" s="70" t="n">
        <v>2025</v>
      </c>
      <c r="D253" t="inlineStr">
        <is>
          <t>Feb</t>
        </is>
      </c>
      <c r="E253" t="inlineStr">
        <is>
          <t>North</t>
        </is>
      </c>
      <c r="F253" t="inlineStr">
        <is>
          <t>India</t>
        </is>
      </c>
      <c r="G253" t="inlineStr">
        <is>
          <t>Electronics</t>
        </is>
      </c>
      <c r="H253" t="inlineStr">
        <is>
          <t>Store walk-in</t>
        </is>
      </c>
      <c r="I253" t="inlineStr">
        <is>
          <t>Member</t>
        </is>
      </c>
      <c r="J253" t="inlineStr">
        <is>
          <t>Omar Haddad</t>
        </is>
      </c>
      <c r="K253" s="71" t="n">
        <v>40</v>
      </c>
      <c r="L253" s="72" t="n">
        <v>8968.9</v>
      </c>
      <c r="M253" s="72" t="n">
        <v>358756</v>
      </c>
      <c r="N253" s="72" t="n">
        <v>35875.6</v>
      </c>
      <c r="O253" s="72" t="n">
        <v>322880.4</v>
      </c>
      <c r="P253" s="72" t="n">
        <v>326353.49</v>
      </c>
      <c r="Q253" s="72" t="n">
        <v>-3473.09</v>
      </c>
      <c r="R253" t="inlineStr">
        <is>
          <t>Punjab</t>
        </is>
      </c>
      <c r="S253" s="71" t="n">
        <v>3</v>
      </c>
      <c r="T253" t="inlineStr">
        <is>
          <t>Yes</t>
        </is>
      </c>
      <c r="U253" s="71" t="n">
        <v>75</v>
      </c>
      <c r="V253" s="71" t="n">
        <v>34</v>
      </c>
      <c r="W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RR100245</t>
        </is>
      </c>
      <c r="B254" s="69" t="n">
        <v>45689</v>
      </c>
      <c r="C254" s="70" t="n">
        <v>2025</v>
      </c>
      <c r="D254" t="inlineStr">
        <is>
          <t>Feb</t>
        </is>
      </c>
      <c r="E254" t="inlineStr">
        <is>
          <t>North</t>
        </is>
      </c>
      <c r="F254" t="inlineStr">
        <is>
          <t>India</t>
        </is>
      </c>
      <c r="G254" t="inlineStr">
        <is>
          <t>JioMart</t>
        </is>
      </c>
      <c r="H254" t="inlineStr">
        <is>
          <t>Home delivery</t>
        </is>
      </c>
      <c r="I254" t="inlineStr">
        <is>
          <t>Member</t>
        </is>
      </c>
      <c r="J254" t="inlineStr">
        <is>
          <t>Ruhi Shaikh</t>
        </is>
      </c>
      <c r="K254" s="71" t="n">
        <v>500</v>
      </c>
      <c r="L254" s="72" t="n">
        <v>373.03</v>
      </c>
      <c r="M254" s="72" t="n">
        <v>186515</v>
      </c>
      <c r="N254" s="72" t="n">
        <v>27977.25</v>
      </c>
      <c r="O254" s="72" t="n">
        <v>158537.75</v>
      </c>
      <c r="P254" s="72" t="n">
        <v>162980.84</v>
      </c>
      <c r="Q254" s="72" t="n">
        <v>-4443.09</v>
      </c>
      <c r="R254" t="inlineStr">
        <is>
          <t>Punjab</t>
        </is>
      </c>
      <c r="S254" s="71" t="n">
        <v>0</v>
      </c>
      <c r="T254" t="inlineStr">
        <is>
          <t>No</t>
        </is>
      </c>
      <c r="U254" s="71" t="n">
        <v>1070</v>
      </c>
      <c r="V254" s="71" t="n">
        <v>63</v>
      </c>
      <c r="W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RR100246</t>
        </is>
      </c>
      <c r="B255" s="69" t="n">
        <v>45689</v>
      </c>
      <c r="C255" s="70" t="n">
        <v>2025</v>
      </c>
      <c r="D255" t="inlineStr">
        <is>
          <t>Feb</t>
        </is>
      </c>
      <c r="E255" t="inlineStr">
        <is>
          <t>West</t>
        </is>
      </c>
      <c r="F255" t="inlineStr">
        <is>
          <t>India</t>
        </is>
      </c>
      <c r="G255" t="inlineStr">
        <is>
          <t>Fashion</t>
        </is>
      </c>
      <c r="H255" t="inlineStr">
        <is>
          <t>Store walk-in</t>
        </is>
      </c>
      <c r="I255" t="inlineStr">
        <is>
          <t>Member</t>
        </is>
      </c>
      <c r="J255" t="inlineStr">
        <is>
          <t>Sophie Müller</t>
        </is>
      </c>
      <c r="K255" s="71" t="n">
        <v>1049</v>
      </c>
      <c r="L255" s="72" t="n">
        <v>697.49</v>
      </c>
      <c r="M255" s="72" t="n">
        <v>731667.01</v>
      </c>
      <c r="N255" s="72" t="n">
        <v>58533.36</v>
      </c>
      <c r="O255" s="72" t="n">
        <v>673133.65</v>
      </c>
      <c r="P255" s="72" t="n">
        <v>445535.08</v>
      </c>
      <c r="Q255" s="72" t="n">
        <v>227598.57</v>
      </c>
      <c r="R255" t="inlineStr">
        <is>
          <t>Maharashtra</t>
        </is>
      </c>
      <c r="S255" s="71" t="n">
        <v>8</v>
      </c>
      <c r="T255" t="inlineStr">
        <is>
          <t>Yes</t>
        </is>
      </c>
      <c r="U255" s="71" t="n">
        <v>353</v>
      </c>
      <c r="V255" s="71" t="n">
        <v>125</v>
      </c>
      <c r="W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RR100247</t>
        </is>
      </c>
      <c r="B256" s="69" t="n">
        <v>45689</v>
      </c>
      <c r="C256" s="70" t="n">
        <v>2025</v>
      </c>
      <c r="D256" t="inlineStr">
        <is>
          <t>Feb</t>
        </is>
      </c>
      <c r="E256" t="inlineStr">
        <is>
          <t>South</t>
        </is>
      </c>
      <c r="F256" t="inlineStr">
        <is>
          <t>India</t>
        </is>
      </c>
      <c r="G256" t="inlineStr">
        <is>
          <t>JioMart</t>
        </is>
      </c>
      <c r="H256" t="inlineStr">
        <is>
          <t>Home delivery</t>
        </is>
      </c>
      <c r="I256" t="inlineStr">
        <is>
          <t>Walk-in guest</t>
        </is>
      </c>
      <c r="J256" t="inlineStr">
        <is>
          <t>Hiroshi Tanaka</t>
        </is>
      </c>
      <c r="K256" s="71" t="n">
        <v>1631</v>
      </c>
      <c r="L256" s="72" t="n">
        <v>440.74</v>
      </c>
      <c r="M256" s="72" t="n">
        <v>718846.9399999999</v>
      </c>
      <c r="N256" s="72" t="n">
        <v>14376.94</v>
      </c>
      <c r="O256" s="72" t="n">
        <v>704470</v>
      </c>
      <c r="P256" s="72" t="n">
        <v>538598.21</v>
      </c>
      <c r="Q256" s="72" t="n">
        <v>165871.79</v>
      </c>
      <c r="R256" t="inlineStr">
        <is>
          <t>Telangana</t>
        </is>
      </c>
      <c r="S256" s="71" t="n">
        <v>8</v>
      </c>
      <c r="T256" t="inlineStr">
        <is>
          <t>Yes</t>
        </is>
      </c>
      <c r="U256" s="71" t="n">
        <v>3895</v>
      </c>
      <c r="V256" s="71" t="n">
        <v>297</v>
      </c>
      <c r="W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RR100248</t>
        </is>
      </c>
      <c r="B257" s="69" t="n">
        <v>45689</v>
      </c>
      <c r="C257" s="70" t="n">
        <v>2025</v>
      </c>
      <c r="D257" t="inlineStr">
        <is>
          <t>Feb</t>
        </is>
      </c>
      <c r="E257" t="inlineStr">
        <is>
          <t>South</t>
        </is>
      </c>
      <c r="F257" t="inlineStr">
        <is>
          <t>India</t>
        </is>
      </c>
      <c r="G257" t="inlineStr">
        <is>
          <t>Fashion</t>
        </is>
      </c>
      <c r="H257" t="inlineStr">
        <is>
          <t>Store walk-in</t>
        </is>
      </c>
      <c r="I257" t="inlineStr">
        <is>
          <t>Walk-in guest</t>
        </is>
      </c>
      <c r="J257" t="inlineStr">
        <is>
          <t>Wei Chen</t>
        </is>
      </c>
      <c r="K257" s="71" t="n">
        <v>247</v>
      </c>
      <c r="L257" s="72" t="n">
        <v>766.66</v>
      </c>
      <c r="M257" s="72" t="n">
        <v>189365.02</v>
      </c>
      <c r="N257" s="72" t="n">
        <v>3787.3</v>
      </c>
      <c r="O257" s="72" t="n">
        <v>185577.72</v>
      </c>
      <c r="P257" s="72" t="n">
        <v>102864.28</v>
      </c>
      <c r="Q257" s="72" t="n">
        <v>82713.44</v>
      </c>
      <c r="R257" t="inlineStr">
        <is>
          <t>Kerala</t>
        </is>
      </c>
      <c r="S257" s="71" t="n">
        <v>8</v>
      </c>
      <c r="T257" t="inlineStr">
        <is>
          <t>Yes</t>
        </is>
      </c>
      <c r="U257" s="71" t="n">
        <v>102</v>
      </c>
      <c r="V257" s="71" t="n">
        <v>43</v>
      </c>
      <c r="W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RR100249</t>
        </is>
      </c>
      <c r="B258" s="69" t="n">
        <v>45689</v>
      </c>
      <c r="C258" s="70" t="n">
        <v>2025</v>
      </c>
      <c r="D258" t="inlineStr">
        <is>
          <t>Feb</t>
        </is>
      </c>
      <c r="E258" t="inlineStr">
        <is>
          <t>South</t>
        </is>
      </c>
      <c r="F258" t="inlineStr">
        <is>
          <t>India</t>
        </is>
      </c>
      <c r="G258" t="inlineStr">
        <is>
          <t>Grocery</t>
        </is>
      </c>
      <c r="H258" t="inlineStr">
        <is>
          <t>Store walk-in</t>
        </is>
      </c>
      <c r="I258" t="inlineStr">
        <is>
          <t>Walk-in guest</t>
        </is>
      </c>
      <c r="J258" t="inlineStr">
        <is>
          <t>Ana Costa</t>
        </is>
      </c>
      <c r="K258" s="71" t="n">
        <v>2368</v>
      </c>
      <c r="L258" s="72" t="n">
        <v>167.2</v>
      </c>
      <c r="M258" s="72" t="n">
        <v>395929.6</v>
      </c>
      <c r="N258" s="72" t="n">
        <v>19796.48</v>
      </c>
      <c r="O258" s="72" t="n">
        <v>376133.12</v>
      </c>
      <c r="P258" s="72" t="n">
        <v>337513.64</v>
      </c>
      <c r="Q258" s="72" t="n">
        <v>38619.48</v>
      </c>
      <c r="R258" t="inlineStr">
        <is>
          <t>Tamil Nadu</t>
        </is>
      </c>
      <c r="S258" s="71" t="n">
        <v>5</v>
      </c>
      <c r="T258" t="inlineStr">
        <is>
          <t>Yes</t>
        </is>
      </c>
      <c r="U258" s="71" t="n">
        <v>1773</v>
      </c>
      <c r="V258" s="71" t="n">
        <v>478</v>
      </c>
      <c r="W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RR100250</t>
        </is>
      </c>
      <c r="B259" s="69" t="n">
        <v>45689</v>
      </c>
      <c r="C259" s="70" t="n">
        <v>2025</v>
      </c>
      <c r="D259" t="inlineStr">
        <is>
          <t>Feb</t>
        </is>
      </c>
      <c r="E259" t="inlineStr">
        <is>
          <t>West</t>
        </is>
      </c>
      <c r="F259" t="inlineStr">
        <is>
          <t>India</t>
        </is>
      </c>
      <c r="G259" t="inlineStr">
        <is>
          <t>JioMart</t>
        </is>
      </c>
      <c r="H259" t="inlineStr">
        <is>
          <t>Home delivery</t>
        </is>
      </c>
      <c r="I259" t="inlineStr">
        <is>
          <t>Member</t>
        </is>
      </c>
      <c r="J259" t="inlineStr">
        <is>
          <t>Arjun Mehta</t>
        </is>
      </c>
      <c r="K259" s="71" t="n">
        <v>1785</v>
      </c>
      <c r="L259" s="72" t="n">
        <v>427.05</v>
      </c>
      <c r="M259" s="72" t="n">
        <v>762284.25</v>
      </c>
      <c r="N259" s="72" t="n">
        <v>60982.74</v>
      </c>
      <c r="O259" s="72" t="n">
        <v>701301.51</v>
      </c>
      <c r="P259" s="72" t="n">
        <v>580338.88</v>
      </c>
      <c r="Q259" s="72" t="n">
        <v>120962.63</v>
      </c>
      <c r="R259" t="inlineStr">
        <is>
          <t>Maharashtra</t>
        </is>
      </c>
      <c r="S259" s="71" t="n">
        <v>1</v>
      </c>
      <c r="T259" t="inlineStr">
        <is>
          <t>Yes</t>
        </is>
      </c>
      <c r="U259" s="71" t="n">
        <v>10739</v>
      </c>
      <c r="V259" s="71" t="n">
        <v>542</v>
      </c>
      <c r="W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RR100251</t>
        </is>
      </c>
      <c r="B260" s="69" t="n">
        <v>45690</v>
      </c>
      <c r="C260" s="70" t="n">
        <v>2025</v>
      </c>
      <c r="D260" t="inlineStr">
        <is>
          <t>Feb</t>
        </is>
      </c>
      <c r="E260" t="inlineStr">
        <is>
          <t>North</t>
        </is>
      </c>
      <c r="F260" t="inlineStr">
        <is>
          <t>India</t>
        </is>
      </c>
      <c r="G260" t="inlineStr">
        <is>
          <t>Fashion</t>
        </is>
      </c>
      <c r="H260" t="inlineStr">
        <is>
          <t>Store walk-in</t>
        </is>
      </c>
      <c r="I260" t="inlineStr">
        <is>
          <t>Walk-in guest</t>
        </is>
      </c>
      <c r="J260" t="inlineStr">
        <is>
          <t>Zoya Ahmed</t>
        </is>
      </c>
      <c r="K260" s="71" t="n">
        <v>1006</v>
      </c>
      <c r="L260" s="72" t="n">
        <v>740.52</v>
      </c>
      <c r="M260" s="72" t="n">
        <v>744963.12</v>
      </c>
      <c r="N260" s="72" t="n">
        <v>111744.47</v>
      </c>
      <c r="O260" s="72" t="n">
        <v>633218.65</v>
      </c>
      <c r="P260" s="72" t="n">
        <v>411889.72</v>
      </c>
      <c r="Q260" s="72" t="n">
        <v>221328.93</v>
      </c>
      <c r="R260" t="inlineStr">
        <is>
          <t>Delhi</t>
        </is>
      </c>
      <c r="S260" s="71" t="n">
        <v>3</v>
      </c>
      <c r="T260" t="inlineStr">
        <is>
          <t>Yes</t>
        </is>
      </c>
      <c r="U260" s="71" t="n">
        <v>800</v>
      </c>
      <c r="V260" s="71" t="n">
        <v>322</v>
      </c>
      <c r="W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RR100252</t>
        </is>
      </c>
      <c r="B261" s="69" t="n">
        <v>45690</v>
      </c>
      <c r="C261" s="70" t="n">
        <v>2025</v>
      </c>
      <c r="D261" t="inlineStr">
        <is>
          <t>Feb</t>
        </is>
      </c>
      <c r="E261" t="inlineStr">
        <is>
          <t>East</t>
        </is>
      </c>
      <c r="F261" t="inlineStr">
        <is>
          <t>India</t>
        </is>
      </c>
      <c r="G261" t="inlineStr">
        <is>
          <t>JioMart</t>
        </is>
      </c>
      <c r="H261" t="inlineStr">
        <is>
          <t>Home delivery</t>
        </is>
      </c>
      <c r="I261" t="inlineStr">
        <is>
          <t>Walk-in guest</t>
        </is>
      </c>
      <c r="J261" t="inlineStr">
        <is>
          <t>Shraddha Kulkarni</t>
        </is>
      </c>
      <c r="K261" s="71" t="n">
        <v>3741</v>
      </c>
      <c r="L261" s="72" t="n">
        <v>452.55</v>
      </c>
      <c r="M261" s="72" t="n">
        <v>1692989.55</v>
      </c>
      <c r="N261" s="72" t="n">
        <v>33859.79</v>
      </c>
      <c r="O261" s="72" t="n">
        <v>1659129.76</v>
      </c>
      <c r="P261" s="72" t="n">
        <v>1304038.24</v>
      </c>
      <c r="Q261" s="72" t="n">
        <v>355091.52</v>
      </c>
      <c r="R261" t="inlineStr">
        <is>
          <t>West Bengal</t>
        </is>
      </c>
      <c r="S261" s="71" t="n">
        <v>5</v>
      </c>
      <c r="T261" t="inlineStr">
        <is>
          <t>Yes</t>
        </is>
      </c>
      <c r="U261" s="71" t="n">
        <v>12163</v>
      </c>
      <c r="V261" s="71" t="n">
        <v>591</v>
      </c>
      <c r="W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RR100253</t>
        </is>
      </c>
      <c r="B262" s="69" t="n">
        <v>45690</v>
      </c>
      <c r="C262" s="70" t="n">
        <v>2025</v>
      </c>
      <c r="D262" t="inlineStr">
        <is>
          <t>Feb</t>
        </is>
      </c>
      <c r="E262" t="inlineStr">
        <is>
          <t>North</t>
        </is>
      </c>
      <c r="F262" t="inlineStr">
        <is>
          <t>India</t>
        </is>
      </c>
      <c r="G262" t="inlineStr">
        <is>
          <t>Grocery</t>
        </is>
      </c>
      <c r="H262" t="inlineStr">
        <is>
          <t>Store walk-in</t>
        </is>
      </c>
      <c r="I262" t="inlineStr">
        <is>
          <t>Walk-in guest</t>
        </is>
      </c>
      <c r="J262" t="inlineStr">
        <is>
          <t>Ruhi Shaikh</t>
        </is>
      </c>
      <c r="K262" s="71" t="n">
        <v>3516</v>
      </c>
      <c r="L262" s="72" t="n">
        <v>173.81</v>
      </c>
      <c r="M262" s="72" t="n">
        <v>611115.96</v>
      </c>
      <c r="N262" s="72" t="n">
        <v>61111.6</v>
      </c>
      <c r="O262" s="72" t="n">
        <v>550004.36</v>
      </c>
      <c r="P262" s="72" t="n">
        <v>501762.84</v>
      </c>
      <c r="Q262" s="72" t="n">
        <v>48241.52</v>
      </c>
      <c r="R262" t="inlineStr">
        <is>
          <t>Delhi</t>
        </is>
      </c>
      <c r="S262" s="71" t="n">
        <v>0</v>
      </c>
      <c r="T262" t="inlineStr">
        <is>
          <t>No</t>
        </is>
      </c>
      <c r="U262" s="71" t="n">
        <v>1747</v>
      </c>
      <c r="V262" s="71" t="n">
        <v>464</v>
      </c>
      <c r="W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RR100254</t>
        </is>
      </c>
      <c r="B263" s="69" t="n">
        <v>45690</v>
      </c>
      <c r="C263" s="70" t="n">
        <v>2025</v>
      </c>
      <c r="D263" t="inlineStr">
        <is>
          <t>Feb</t>
        </is>
      </c>
      <c r="E263" t="inlineStr">
        <is>
          <t>North</t>
        </is>
      </c>
      <c r="F263" t="inlineStr">
        <is>
          <t>India</t>
        </is>
      </c>
      <c r="G263" t="inlineStr">
        <is>
          <t>Grocery</t>
        </is>
      </c>
      <c r="H263" t="inlineStr">
        <is>
          <t>Store walk-in</t>
        </is>
      </c>
      <c r="I263" t="inlineStr">
        <is>
          <t>Member</t>
        </is>
      </c>
      <c r="J263" t="inlineStr">
        <is>
          <t>Ana Costa</t>
        </is>
      </c>
      <c r="K263" s="71" t="n">
        <v>365</v>
      </c>
      <c r="L263" s="72" t="n">
        <v>182.04</v>
      </c>
      <c r="M263" s="72" t="n">
        <v>66444.60000000001</v>
      </c>
      <c r="N263" s="72" t="n">
        <v>6644.46</v>
      </c>
      <c r="O263" s="72" t="n">
        <v>59800.14</v>
      </c>
      <c r="P263" s="72" t="n">
        <v>53468.02</v>
      </c>
      <c r="Q263" s="72" t="n">
        <v>6332.12</v>
      </c>
      <c r="R263" t="inlineStr">
        <is>
          <t>Rajasthan</t>
        </is>
      </c>
      <c r="S263" s="71" t="n">
        <v>3</v>
      </c>
      <c r="T263" t="inlineStr">
        <is>
          <t>Yes</t>
        </is>
      </c>
      <c r="U263" s="71" t="n">
        <v>155</v>
      </c>
      <c r="V263" s="71" t="n">
        <v>42</v>
      </c>
      <c r="W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RR100255</t>
        </is>
      </c>
      <c r="B264" s="69" t="n">
        <v>45690</v>
      </c>
      <c r="C264" s="70" t="n">
        <v>2025</v>
      </c>
      <c r="D264" t="inlineStr">
        <is>
          <t>Feb</t>
        </is>
      </c>
      <c r="E264" t="inlineStr">
        <is>
          <t>South</t>
        </is>
      </c>
      <c r="F264" t="inlineStr">
        <is>
          <t>India</t>
        </is>
      </c>
      <c r="G264" t="inlineStr">
        <is>
          <t>Electronics</t>
        </is>
      </c>
      <c r="H264" t="inlineStr">
        <is>
          <t>Store walk-in</t>
        </is>
      </c>
      <c r="I264" t="inlineStr">
        <is>
          <t>Walk-in guest</t>
        </is>
      </c>
      <c r="J264" t="inlineStr">
        <is>
          <t>Kofi Mensah</t>
        </is>
      </c>
      <c r="K264" s="71" t="n">
        <v>59</v>
      </c>
      <c r="L264" s="72" t="n">
        <v>9919.51</v>
      </c>
      <c r="M264" s="72" t="n">
        <v>585251.09</v>
      </c>
      <c r="N264" s="72" t="n">
        <v>29262.55</v>
      </c>
      <c r="O264" s="72" t="n">
        <v>555988.54</v>
      </c>
      <c r="P264" s="72" t="n">
        <v>491042.58</v>
      </c>
      <c r="Q264" s="72" t="n">
        <v>64945.96</v>
      </c>
      <c r="R264" t="inlineStr">
        <is>
          <t>Tamil Nadu</t>
        </is>
      </c>
      <c r="S264" s="71" t="n">
        <v>2</v>
      </c>
      <c r="T264" t="inlineStr">
        <is>
          <t>Yes</t>
        </is>
      </c>
      <c r="U264" s="71" t="n">
        <v>154</v>
      </c>
      <c r="V264" s="71" t="n">
        <v>46</v>
      </c>
      <c r="W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RR100256</t>
        </is>
      </c>
      <c r="B265" s="69" t="n">
        <v>45690</v>
      </c>
      <c r="C265" s="70" t="n">
        <v>2025</v>
      </c>
      <c r="D265" t="inlineStr">
        <is>
          <t>Feb</t>
        </is>
      </c>
      <c r="E265" t="inlineStr">
        <is>
          <t>North</t>
        </is>
      </c>
      <c r="F265" t="inlineStr">
        <is>
          <t>India</t>
        </is>
      </c>
      <c r="G265" t="inlineStr">
        <is>
          <t>Grocery</t>
        </is>
      </c>
      <c r="H265" t="inlineStr">
        <is>
          <t>Store walk-in</t>
        </is>
      </c>
      <c r="I265" t="inlineStr">
        <is>
          <t>Walk-in guest</t>
        </is>
      </c>
      <c r="J265" t="inlineStr">
        <is>
          <t>Shraddha Kulkarni</t>
        </is>
      </c>
      <c r="K265" s="71" t="n">
        <v>2912</v>
      </c>
      <c r="L265" s="72" t="n">
        <v>199.97</v>
      </c>
      <c r="M265" s="72" t="n">
        <v>582312.64</v>
      </c>
      <c r="N265" s="72" t="n">
        <v>58231.26</v>
      </c>
      <c r="O265" s="72" t="n">
        <v>524081.38</v>
      </c>
      <c r="P265" s="72" t="n">
        <v>417514.03</v>
      </c>
      <c r="Q265" s="72" t="n">
        <v>106567.35</v>
      </c>
      <c r="R265" t="inlineStr">
        <is>
          <t>Rajasthan</t>
        </is>
      </c>
      <c r="S265" s="71" t="n">
        <v>2</v>
      </c>
      <c r="T265" t="inlineStr">
        <is>
          <t>Yes</t>
        </is>
      </c>
      <c r="U265" s="71" t="n">
        <v>1347</v>
      </c>
      <c r="V265" s="71" t="n">
        <v>536</v>
      </c>
      <c r="W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RR100257</t>
        </is>
      </c>
      <c r="B266" s="69" t="n">
        <v>45690</v>
      </c>
      <c r="C266" s="70" t="n">
        <v>2025</v>
      </c>
      <c r="D266" t="inlineStr">
        <is>
          <t>Feb</t>
        </is>
      </c>
      <c r="E266" t="inlineStr">
        <is>
          <t>South</t>
        </is>
      </c>
      <c r="F266" t="inlineStr">
        <is>
          <t>India</t>
        </is>
      </c>
      <c r="G266" t="inlineStr">
        <is>
          <t>Grocery</t>
        </is>
      </c>
      <c r="H266" t="inlineStr">
        <is>
          <t>Store walk-in</t>
        </is>
      </c>
      <c r="I266" t="inlineStr">
        <is>
          <t>Walk-in guest</t>
        </is>
      </c>
      <c r="J266" t="inlineStr">
        <is>
          <t>Ruhi Shaikh</t>
        </is>
      </c>
      <c r="K266" s="71" t="n">
        <v>2438</v>
      </c>
      <c r="L266" s="72" t="n">
        <v>172.66</v>
      </c>
      <c r="M266" s="72" t="n">
        <v>420945.08</v>
      </c>
      <c r="N266" s="72" t="n">
        <v>42094.51</v>
      </c>
      <c r="O266" s="72" t="n">
        <v>378850.57</v>
      </c>
      <c r="P266" s="72" t="n">
        <v>357091.85</v>
      </c>
      <c r="Q266" s="72" t="n">
        <v>21758.72</v>
      </c>
      <c r="R266" t="inlineStr">
        <is>
          <t>Tamil Nadu</t>
        </is>
      </c>
      <c r="S266" s="71" t="n">
        <v>0</v>
      </c>
      <c r="T266" t="inlineStr">
        <is>
          <t>No</t>
        </is>
      </c>
      <c r="U266" s="71" t="n">
        <v>1573</v>
      </c>
      <c r="V266" s="71" t="n">
        <v>512</v>
      </c>
      <c r="W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RR100258</t>
        </is>
      </c>
      <c r="B267" s="69" t="n">
        <v>45690</v>
      </c>
      <c r="C267" s="70" t="n">
        <v>2025</v>
      </c>
      <c r="D267" t="inlineStr">
        <is>
          <t>Feb</t>
        </is>
      </c>
      <c r="E267" t="inlineStr">
        <is>
          <t>South</t>
        </is>
      </c>
      <c r="F267" t="inlineStr">
        <is>
          <t>India</t>
        </is>
      </c>
      <c r="G267" t="inlineStr">
        <is>
          <t>Grocery</t>
        </is>
      </c>
      <c r="H267" t="inlineStr">
        <is>
          <t>Store walk-in</t>
        </is>
      </c>
      <c r="I267" t="inlineStr">
        <is>
          <t>Member</t>
        </is>
      </c>
      <c r="J267" t="inlineStr">
        <is>
          <t>Shraddha Kulkarni</t>
        </is>
      </c>
      <c r="K267" s="71" t="n">
        <v>3353</v>
      </c>
      <c r="L267" s="72" t="n">
        <v>180.98</v>
      </c>
      <c r="M267" s="72" t="n">
        <v>606825.9399999999</v>
      </c>
      <c r="N267" s="72" t="n">
        <v>30341.3</v>
      </c>
      <c r="O267" s="72" t="n">
        <v>576484.64</v>
      </c>
      <c r="P267" s="72" t="n">
        <v>502883.08</v>
      </c>
      <c r="Q267" s="72" t="n">
        <v>73601.56</v>
      </c>
      <c r="R267" t="inlineStr">
        <is>
          <t>Karnataka</t>
        </is>
      </c>
      <c r="S267" s="71" t="n">
        <v>5</v>
      </c>
      <c r="T267" t="inlineStr">
        <is>
          <t>Yes</t>
        </is>
      </c>
      <c r="U267" s="71" t="n">
        <v>2042</v>
      </c>
      <c r="V267" s="71" t="n">
        <v>829</v>
      </c>
      <c r="W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RR100259</t>
        </is>
      </c>
      <c r="B268" s="69" t="n">
        <v>45690</v>
      </c>
      <c r="C268" s="70" t="n">
        <v>2025</v>
      </c>
      <c r="D268" t="inlineStr">
        <is>
          <t>Feb</t>
        </is>
      </c>
      <c r="E268" t="inlineStr">
        <is>
          <t>North</t>
        </is>
      </c>
      <c r="F268" t="inlineStr">
        <is>
          <t>India</t>
        </is>
      </c>
      <c r="G268" t="inlineStr">
        <is>
          <t>JioMart</t>
        </is>
      </c>
      <c r="H268" t="inlineStr">
        <is>
          <t>Home delivery</t>
        </is>
      </c>
      <c r="I268" t="inlineStr">
        <is>
          <t>Walk-in guest</t>
        </is>
      </c>
      <c r="J268" t="inlineStr">
        <is>
          <t>Amir Khan</t>
        </is>
      </c>
      <c r="K268" s="71" t="n">
        <v>4010</v>
      </c>
      <c r="L268" s="72" t="n">
        <v>445.1</v>
      </c>
      <c r="M268" s="72" t="n">
        <v>1784851</v>
      </c>
      <c r="N268" s="72" t="n">
        <v>267727.65</v>
      </c>
      <c r="O268" s="72" t="n">
        <v>1517123.35</v>
      </c>
      <c r="P268" s="72" t="n">
        <v>1373708.39</v>
      </c>
      <c r="Q268" s="72" t="n">
        <v>143414.96</v>
      </c>
      <c r="R268" t="inlineStr">
        <is>
          <t>Rajasthan</t>
        </is>
      </c>
      <c r="S268" s="71" t="n">
        <v>2</v>
      </c>
      <c r="T268" t="inlineStr">
        <is>
          <t>Yes</t>
        </is>
      </c>
      <c r="U268" s="71" t="n">
        <v>7835</v>
      </c>
      <c r="V268" s="71" t="n">
        <v>476</v>
      </c>
      <c r="W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RR100260</t>
        </is>
      </c>
      <c r="B269" s="69" t="n">
        <v>45691</v>
      </c>
      <c r="C269" s="70" t="n">
        <v>2025</v>
      </c>
      <c r="D269" t="inlineStr">
        <is>
          <t>Feb</t>
        </is>
      </c>
      <c r="E269" t="inlineStr">
        <is>
          <t>West</t>
        </is>
      </c>
      <c r="F269" t="inlineStr">
        <is>
          <t>India</t>
        </is>
      </c>
      <c r="G269" t="inlineStr">
        <is>
          <t>Electronics</t>
        </is>
      </c>
      <c r="H269" t="inlineStr">
        <is>
          <t>Store walk-in</t>
        </is>
      </c>
      <c r="I269" t="inlineStr">
        <is>
          <t>Member</t>
        </is>
      </c>
      <c r="J269" t="inlineStr">
        <is>
          <t>Sara Rossi</t>
        </is>
      </c>
      <c r="K269" s="71" t="n">
        <v>197</v>
      </c>
      <c r="L269" s="72" t="n">
        <v>8613.98</v>
      </c>
      <c r="M269" s="72" t="n">
        <v>1696954.06</v>
      </c>
      <c r="N269" s="72" t="n">
        <v>33939.08</v>
      </c>
      <c r="O269" s="72" t="n">
        <v>1663014.98</v>
      </c>
      <c r="P269" s="72" t="n">
        <v>1672648.68</v>
      </c>
      <c r="Q269" s="72" t="n">
        <v>-9633.700000000001</v>
      </c>
      <c r="R269" t="inlineStr">
        <is>
          <t>Maharashtra</t>
        </is>
      </c>
      <c r="S269" s="71" t="n">
        <v>0</v>
      </c>
      <c r="T269" t="inlineStr">
        <is>
          <t>No</t>
        </is>
      </c>
      <c r="U269" s="71" t="n">
        <v>494</v>
      </c>
      <c r="V269" s="71" t="n">
        <v>169</v>
      </c>
      <c r="W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RR100261</t>
        </is>
      </c>
      <c r="B270" s="69" t="n">
        <v>45691</v>
      </c>
      <c r="C270" s="70" t="n">
        <v>2025</v>
      </c>
      <c r="D270" t="inlineStr">
        <is>
          <t>Feb</t>
        </is>
      </c>
      <c r="E270" t="inlineStr">
        <is>
          <t>West</t>
        </is>
      </c>
      <c r="F270" t="inlineStr">
        <is>
          <t>India</t>
        </is>
      </c>
      <c r="G270" t="inlineStr">
        <is>
          <t>Grocery</t>
        </is>
      </c>
      <c r="H270" t="inlineStr">
        <is>
          <t>Store walk-in</t>
        </is>
      </c>
      <c r="I270" t="inlineStr">
        <is>
          <t>Member</t>
        </is>
      </c>
      <c r="J270" t="inlineStr">
        <is>
          <t>Olivia Brown</t>
        </is>
      </c>
      <c r="K270" s="71" t="n">
        <v>3112</v>
      </c>
      <c r="L270" s="72" t="n">
        <v>176.92</v>
      </c>
      <c r="M270" s="72" t="n">
        <v>550575.04</v>
      </c>
      <c r="N270" s="72" t="n">
        <v>44046</v>
      </c>
      <c r="O270" s="72" t="n">
        <v>506529.04</v>
      </c>
      <c r="P270" s="72" t="n">
        <v>473904.39</v>
      </c>
      <c r="Q270" s="72" t="n">
        <v>32624.65</v>
      </c>
      <c r="R270" t="inlineStr">
        <is>
          <t>Gujarat</t>
        </is>
      </c>
      <c r="S270" s="71" t="n">
        <v>5</v>
      </c>
      <c r="T270" t="inlineStr">
        <is>
          <t>Yes</t>
        </is>
      </c>
      <c r="U270" s="71" t="n">
        <v>882</v>
      </c>
      <c r="V270" s="71" t="n">
        <v>349</v>
      </c>
      <c r="W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RR100262</t>
        </is>
      </c>
      <c r="B271" s="69" t="n">
        <v>45691</v>
      </c>
      <c r="C271" s="70" t="n">
        <v>2025</v>
      </c>
      <c r="D271" t="inlineStr">
        <is>
          <t>Feb</t>
        </is>
      </c>
      <c r="E271" t="inlineStr">
        <is>
          <t>South</t>
        </is>
      </c>
      <c r="F271" t="inlineStr">
        <is>
          <t>India</t>
        </is>
      </c>
      <c r="G271" t="inlineStr">
        <is>
          <t>Grocery</t>
        </is>
      </c>
      <c r="H271" t="inlineStr">
        <is>
          <t>Store walk-in</t>
        </is>
      </c>
      <c r="I271" t="inlineStr">
        <is>
          <t>Member</t>
        </is>
      </c>
      <c r="J271" t="inlineStr">
        <is>
          <t>Sophie Müller</t>
        </is>
      </c>
      <c r="K271" s="71" t="n">
        <v>1575</v>
      </c>
      <c r="L271" s="72" t="n">
        <v>184.94</v>
      </c>
      <c r="M271" s="72" t="n">
        <v>291280.5</v>
      </c>
      <c r="N271" s="72" t="n">
        <v>43692.07</v>
      </c>
      <c r="O271" s="72" t="n">
        <v>247588.43</v>
      </c>
      <c r="P271" s="72" t="n">
        <v>233204.05</v>
      </c>
      <c r="Q271" s="72" t="n">
        <v>14384.38</v>
      </c>
      <c r="R271" t="inlineStr">
        <is>
          <t>Kerala</t>
        </is>
      </c>
      <c r="S271" s="71" t="n">
        <v>0</v>
      </c>
      <c r="T271" t="inlineStr">
        <is>
          <t>No</t>
        </is>
      </c>
      <c r="U271" s="71" t="n">
        <v>633</v>
      </c>
      <c r="V271" s="71" t="n">
        <v>205</v>
      </c>
      <c r="W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RR100263</t>
        </is>
      </c>
      <c r="B272" s="69" t="n">
        <v>45691</v>
      </c>
      <c r="C272" s="70" t="n">
        <v>2025</v>
      </c>
      <c r="D272" t="inlineStr">
        <is>
          <t>Feb</t>
        </is>
      </c>
      <c r="E272" t="inlineStr">
        <is>
          <t>West</t>
        </is>
      </c>
      <c r="F272" t="inlineStr">
        <is>
          <t>India</t>
        </is>
      </c>
      <c r="G272" t="inlineStr">
        <is>
          <t>Grocery</t>
        </is>
      </c>
      <c r="H272" t="inlineStr">
        <is>
          <t>Store walk-in</t>
        </is>
      </c>
      <c r="I272" t="inlineStr">
        <is>
          <t>Member</t>
        </is>
      </c>
      <c r="J272" t="inlineStr">
        <is>
          <t>Carlos Silva</t>
        </is>
      </c>
      <c r="K272" s="71" t="n">
        <v>646</v>
      </c>
      <c r="L272" s="72" t="n">
        <v>186.11</v>
      </c>
      <c r="M272" s="72" t="n">
        <v>120227.06</v>
      </c>
      <c r="N272" s="72" t="n">
        <v>18034.06</v>
      </c>
      <c r="O272" s="72" t="n">
        <v>102193</v>
      </c>
      <c r="P272" s="72" t="n">
        <v>97179.73</v>
      </c>
      <c r="Q272" s="72" t="n">
        <v>5013.27</v>
      </c>
      <c r="R272" t="inlineStr">
        <is>
          <t>Gujarat</t>
        </is>
      </c>
      <c r="S272" s="71" t="n">
        <v>2</v>
      </c>
      <c r="T272" t="inlineStr">
        <is>
          <t>Yes</t>
        </is>
      </c>
      <c r="U272" s="71" t="n">
        <v>569</v>
      </c>
      <c r="V272" s="71" t="n">
        <v>164</v>
      </c>
      <c r="W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RR100264</t>
        </is>
      </c>
      <c r="B273" s="69" t="n">
        <v>45691</v>
      </c>
      <c r="C273" s="70" t="n">
        <v>2025</v>
      </c>
      <c r="D273" t="inlineStr">
        <is>
          <t>Feb</t>
        </is>
      </c>
      <c r="E273" t="inlineStr">
        <is>
          <t>West</t>
        </is>
      </c>
      <c r="F273" t="inlineStr">
        <is>
          <t>India</t>
        </is>
      </c>
      <c r="G273" t="inlineStr">
        <is>
          <t>Fashion</t>
        </is>
      </c>
      <c r="H273" t="inlineStr">
        <is>
          <t>Store walk-in</t>
        </is>
      </c>
      <c r="I273" t="inlineStr">
        <is>
          <t>Member</t>
        </is>
      </c>
      <c r="J273" t="inlineStr">
        <is>
          <t>Sophie Müller</t>
        </is>
      </c>
      <c r="K273" s="71" t="n">
        <v>1098</v>
      </c>
      <c r="L273" s="72" t="n">
        <v>694.35</v>
      </c>
      <c r="M273" s="72" t="n">
        <v>762396.3</v>
      </c>
      <c r="N273" s="72" t="n">
        <v>15247.93</v>
      </c>
      <c r="O273" s="72" t="n">
        <v>747148.37</v>
      </c>
      <c r="P273" s="72" t="n">
        <v>467112.34</v>
      </c>
      <c r="Q273" s="72" t="n">
        <v>280036.03</v>
      </c>
      <c r="R273" t="inlineStr">
        <is>
          <t>Maharashtra</t>
        </is>
      </c>
      <c r="S273" s="71" t="n">
        <v>0</v>
      </c>
      <c r="T273" t="inlineStr">
        <is>
          <t>No</t>
        </is>
      </c>
      <c r="U273" s="71" t="n">
        <v>670</v>
      </c>
      <c r="V273" s="71" t="n">
        <v>264</v>
      </c>
      <c r="W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RR100265</t>
        </is>
      </c>
      <c r="B274" s="69" t="n">
        <v>45691</v>
      </c>
      <c r="C274" s="70" t="n">
        <v>2025</v>
      </c>
      <c r="D274" t="inlineStr">
        <is>
          <t>Feb</t>
        </is>
      </c>
      <c r="E274" t="inlineStr">
        <is>
          <t>North</t>
        </is>
      </c>
      <c r="F274" t="inlineStr">
        <is>
          <t>India</t>
        </is>
      </c>
      <c r="G274" t="inlineStr">
        <is>
          <t>Electronics</t>
        </is>
      </c>
      <c r="H274" t="inlineStr">
        <is>
          <t>Store walk-in</t>
        </is>
      </c>
      <c r="I274" t="inlineStr">
        <is>
          <t>Member</t>
        </is>
      </c>
      <c r="J274" t="inlineStr">
        <is>
          <t>Shraddha Kulkarni</t>
        </is>
      </c>
      <c r="K274" s="71" t="n">
        <v>137</v>
      </c>
      <c r="L274" s="72" t="n">
        <v>8586.02</v>
      </c>
      <c r="M274" s="72" t="n">
        <v>1176284.74</v>
      </c>
      <c r="N274" s="72" t="n">
        <v>176442.71</v>
      </c>
      <c r="O274" s="72" t="n">
        <v>999842.03</v>
      </c>
      <c r="P274" s="72" t="n">
        <v>1110115.49</v>
      </c>
      <c r="Q274" s="72" t="n">
        <v>-110273.46</v>
      </c>
      <c r="R274" t="inlineStr">
        <is>
          <t>Punjab</t>
        </is>
      </c>
      <c r="S274" s="71" t="n">
        <v>3</v>
      </c>
      <c r="T274" t="inlineStr">
        <is>
          <t>Yes</t>
        </is>
      </c>
      <c r="U274" s="71" t="n">
        <v>368</v>
      </c>
      <c r="V274" s="71" t="n">
        <v>127</v>
      </c>
      <c r="W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RR100266</t>
        </is>
      </c>
      <c r="B275" s="69" t="n">
        <v>45691</v>
      </c>
      <c r="C275" s="70" t="n">
        <v>2025</v>
      </c>
      <c r="D275" t="inlineStr">
        <is>
          <t>Feb</t>
        </is>
      </c>
      <c r="E275" t="inlineStr">
        <is>
          <t>West</t>
        </is>
      </c>
      <c r="F275" t="inlineStr">
        <is>
          <t>India</t>
        </is>
      </c>
      <c r="G275" t="inlineStr">
        <is>
          <t>JioMart</t>
        </is>
      </c>
      <c r="H275" t="inlineStr">
        <is>
          <t>Home delivery</t>
        </is>
      </c>
      <c r="I275" t="inlineStr">
        <is>
          <t>Member</t>
        </is>
      </c>
      <c r="J275" t="inlineStr">
        <is>
          <t>Olivia Brown</t>
        </is>
      </c>
      <c r="K275" s="71" t="n">
        <v>2840</v>
      </c>
      <c r="L275" s="72" t="n">
        <v>393.69</v>
      </c>
      <c r="M275" s="72" t="n">
        <v>1118079.6</v>
      </c>
      <c r="N275" s="72" t="n">
        <v>55903.98</v>
      </c>
      <c r="O275" s="72" t="n">
        <v>1062175.62</v>
      </c>
      <c r="P275" s="72" t="n">
        <v>956236.78</v>
      </c>
      <c r="Q275" s="72" t="n">
        <v>105938.84</v>
      </c>
      <c r="R275" t="inlineStr">
        <is>
          <t>Goa</t>
        </is>
      </c>
      <c r="S275" s="71" t="n">
        <v>8</v>
      </c>
      <c r="T275" t="inlineStr">
        <is>
          <t>Yes</t>
        </is>
      </c>
      <c r="U275" s="71" t="n">
        <v>6979</v>
      </c>
      <c r="V275" s="71" t="n">
        <v>385</v>
      </c>
      <c r="W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RR100267</t>
        </is>
      </c>
      <c r="B276" s="69" t="n">
        <v>45691</v>
      </c>
      <c r="C276" s="70" t="n">
        <v>2025</v>
      </c>
      <c r="D276" t="inlineStr">
        <is>
          <t>Feb</t>
        </is>
      </c>
      <c r="E276" t="inlineStr">
        <is>
          <t>North</t>
        </is>
      </c>
      <c r="F276" t="inlineStr">
        <is>
          <t>India</t>
        </is>
      </c>
      <c r="G276" t="inlineStr">
        <is>
          <t>Grocery</t>
        </is>
      </c>
      <c r="H276" t="inlineStr">
        <is>
          <t>Click &amp; collect</t>
        </is>
      </c>
      <c r="I276" t="inlineStr">
        <is>
          <t>Walk-in guest</t>
        </is>
      </c>
      <c r="J276" t="inlineStr">
        <is>
          <t>Aisha Bello</t>
        </is>
      </c>
      <c r="K276" s="71" t="n">
        <v>652</v>
      </c>
      <c r="L276" s="72" t="n">
        <v>192.43</v>
      </c>
      <c r="M276" s="72" t="n">
        <v>125464.36</v>
      </c>
      <c r="N276" s="72" t="n">
        <v>18819.65</v>
      </c>
      <c r="O276" s="72" t="n">
        <v>106644.71</v>
      </c>
      <c r="P276" s="72" t="n">
        <v>92891.41</v>
      </c>
      <c r="Q276" s="72" t="n">
        <v>13753.3</v>
      </c>
      <c r="R276" t="inlineStr">
        <is>
          <t>Delhi</t>
        </is>
      </c>
      <c r="S276" s="71" t="n">
        <v>5</v>
      </c>
      <c r="T276" t="inlineStr">
        <is>
          <t>Yes</t>
        </is>
      </c>
      <c r="U276" s="71" t="n">
        <v>231</v>
      </c>
      <c r="V276" s="71" t="n">
        <v>94</v>
      </c>
      <c r="W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RR100268</t>
        </is>
      </c>
      <c r="B277" s="69" t="n">
        <v>45692</v>
      </c>
      <c r="C277" s="70" t="n">
        <v>2025</v>
      </c>
      <c r="D277" t="inlineStr">
        <is>
          <t>Feb</t>
        </is>
      </c>
      <c r="E277" t="inlineStr">
        <is>
          <t>North</t>
        </is>
      </c>
      <c r="F277" t="inlineStr">
        <is>
          <t>India</t>
        </is>
      </c>
      <c r="G277" t="inlineStr">
        <is>
          <t>Fashion</t>
        </is>
      </c>
      <c r="H277" t="inlineStr">
        <is>
          <t>Click &amp; collect</t>
        </is>
      </c>
      <c r="I277" t="inlineStr">
        <is>
          <t>Member</t>
        </is>
      </c>
      <c r="J277" t="inlineStr">
        <is>
          <t>Noah Smith</t>
        </is>
      </c>
      <c r="K277" s="71" t="n">
        <v>588</v>
      </c>
      <c r="L277" s="72" t="n">
        <v>748.8</v>
      </c>
      <c r="M277" s="72" t="n">
        <v>440294.4</v>
      </c>
      <c r="N277" s="72" t="n">
        <v>35223.55</v>
      </c>
      <c r="O277" s="72" t="n">
        <v>405070.85</v>
      </c>
      <c r="P277" s="72" t="n">
        <v>250457.27</v>
      </c>
      <c r="Q277" s="72" t="n">
        <v>154613.58</v>
      </c>
      <c r="R277" t="inlineStr">
        <is>
          <t>Delhi</t>
        </is>
      </c>
      <c r="S277" s="71" t="n">
        <v>3</v>
      </c>
      <c r="T277" t="inlineStr">
        <is>
          <t>Yes</t>
        </is>
      </c>
      <c r="U277" s="71" t="n">
        <v>484</v>
      </c>
      <c r="V277" s="71" t="n">
        <v>187</v>
      </c>
      <c r="W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RR100269</t>
        </is>
      </c>
      <c r="B278" s="69" t="n">
        <v>45692</v>
      </c>
      <c r="C278" s="70" t="n">
        <v>2025</v>
      </c>
      <c r="D278" t="inlineStr">
        <is>
          <t>Feb</t>
        </is>
      </c>
      <c r="E278" t="inlineStr">
        <is>
          <t>West</t>
        </is>
      </c>
      <c r="F278" t="inlineStr">
        <is>
          <t>India</t>
        </is>
      </c>
      <c r="G278" t="inlineStr">
        <is>
          <t>JioMart</t>
        </is>
      </c>
      <c r="H278" t="inlineStr">
        <is>
          <t>Home delivery</t>
        </is>
      </c>
      <c r="I278" t="inlineStr">
        <is>
          <t>Member</t>
        </is>
      </c>
      <c r="J278" t="inlineStr">
        <is>
          <t>Ruhi Shaikh</t>
        </is>
      </c>
      <c r="K278" s="71" t="n">
        <v>3139</v>
      </c>
      <c r="L278" s="72" t="n">
        <v>463.7</v>
      </c>
      <c r="M278" s="72" t="n">
        <v>1455554.3</v>
      </c>
      <c r="N278" s="72" t="n">
        <v>145555.43</v>
      </c>
      <c r="O278" s="72" t="n">
        <v>1309998.87</v>
      </c>
      <c r="P278" s="72" t="n">
        <v>1068431.76</v>
      </c>
      <c r="Q278" s="72" t="n">
        <v>241567.11</v>
      </c>
      <c r="R278" t="inlineStr">
        <is>
          <t>Gujarat</t>
        </is>
      </c>
      <c r="S278" s="71" t="n">
        <v>2</v>
      </c>
      <c r="T278" t="inlineStr">
        <is>
          <t>Yes</t>
        </is>
      </c>
      <c r="U278" s="71" t="n">
        <v>18226</v>
      </c>
      <c r="V278" s="71" t="n">
        <v>850</v>
      </c>
      <c r="W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RR100270</t>
        </is>
      </c>
      <c r="B279" s="69" t="n">
        <v>45692</v>
      </c>
      <c r="C279" s="70" t="n">
        <v>2025</v>
      </c>
      <c r="D279" t="inlineStr">
        <is>
          <t>Feb</t>
        </is>
      </c>
      <c r="E279" t="inlineStr">
        <is>
          <t>North</t>
        </is>
      </c>
      <c r="F279" t="inlineStr">
        <is>
          <t>India</t>
        </is>
      </c>
      <c r="G279" t="inlineStr">
        <is>
          <t>JioMart</t>
        </is>
      </c>
      <c r="H279" t="inlineStr">
        <is>
          <t>Home delivery</t>
        </is>
      </c>
      <c r="I279" t="inlineStr">
        <is>
          <t>Member</t>
        </is>
      </c>
      <c r="J279" t="inlineStr">
        <is>
          <t>Kofi Mensah</t>
        </is>
      </c>
      <c r="K279" s="71" t="n">
        <v>2794</v>
      </c>
      <c r="L279" s="72" t="n">
        <v>429.93</v>
      </c>
      <c r="M279" s="72" t="n">
        <v>1201224.42</v>
      </c>
      <c r="N279" s="72" t="n">
        <v>24024.49</v>
      </c>
      <c r="O279" s="72" t="n">
        <v>1177199.93</v>
      </c>
      <c r="P279" s="72" t="n">
        <v>904636.04</v>
      </c>
      <c r="Q279" s="72" t="n">
        <v>272563.89</v>
      </c>
      <c r="R279" t="inlineStr">
        <is>
          <t>Punjab</t>
        </is>
      </c>
      <c r="S279" s="71" t="n">
        <v>3</v>
      </c>
      <c r="T279" t="inlineStr">
        <is>
          <t>Yes</t>
        </is>
      </c>
      <c r="U279" s="71" t="n">
        <v>4619</v>
      </c>
      <c r="V279" s="71" t="n">
        <v>340</v>
      </c>
      <c r="W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RR100271</t>
        </is>
      </c>
      <c r="B280" s="69" t="n">
        <v>45692</v>
      </c>
      <c r="C280" s="70" t="n">
        <v>2025</v>
      </c>
      <c r="D280" t="inlineStr">
        <is>
          <t>Feb</t>
        </is>
      </c>
      <c r="E280" t="inlineStr">
        <is>
          <t>West</t>
        </is>
      </c>
      <c r="F280" t="inlineStr">
        <is>
          <t>India</t>
        </is>
      </c>
      <c r="G280" t="inlineStr">
        <is>
          <t>JioMart</t>
        </is>
      </c>
      <c r="H280" t="inlineStr">
        <is>
          <t>Home delivery</t>
        </is>
      </c>
      <c r="I280" t="inlineStr">
        <is>
          <t>Member</t>
        </is>
      </c>
      <c r="J280" t="inlineStr">
        <is>
          <t>Sara Rossi</t>
        </is>
      </c>
      <c r="K280" s="71" t="n">
        <v>2479</v>
      </c>
      <c r="L280" s="72" t="n">
        <v>449.91</v>
      </c>
      <c r="M280" s="72" t="n">
        <v>1115326.89</v>
      </c>
      <c r="N280" s="72" t="n">
        <v>111532.69</v>
      </c>
      <c r="O280" s="72" t="n">
        <v>1003794.2</v>
      </c>
      <c r="P280" s="72" t="n">
        <v>824936.7</v>
      </c>
      <c r="Q280" s="72" t="n">
        <v>178857.5</v>
      </c>
      <c r="R280" t="inlineStr">
        <is>
          <t>Maharashtra</t>
        </is>
      </c>
      <c r="S280" s="71" t="n">
        <v>1</v>
      </c>
      <c r="T280" t="inlineStr">
        <is>
          <t>Yes</t>
        </is>
      </c>
      <c r="U280" s="71" t="n">
        <v>5768</v>
      </c>
      <c r="V280" s="71" t="n">
        <v>371</v>
      </c>
      <c r="W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RR100272</t>
        </is>
      </c>
      <c r="B281" s="69" t="n">
        <v>45692</v>
      </c>
      <c r="C281" s="70" t="n">
        <v>2025</v>
      </c>
      <c r="D281" t="inlineStr">
        <is>
          <t>Feb</t>
        </is>
      </c>
      <c r="E281" t="inlineStr">
        <is>
          <t>West</t>
        </is>
      </c>
      <c r="F281" t="inlineStr">
        <is>
          <t>India</t>
        </is>
      </c>
      <c r="G281" t="inlineStr">
        <is>
          <t>JioMart</t>
        </is>
      </c>
      <c r="H281" t="inlineStr">
        <is>
          <t>Home delivery</t>
        </is>
      </c>
      <c r="I281" t="inlineStr">
        <is>
          <t>Member</t>
        </is>
      </c>
      <c r="J281" t="inlineStr">
        <is>
          <t>Liam O'Brien</t>
        </is>
      </c>
      <c r="K281" s="71" t="n">
        <v>3859</v>
      </c>
      <c r="L281" s="72" t="n">
        <v>454.07</v>
      </c>
      <c r="M281" s="72" t="n">
        <v>1752256.13</v>
      </c>
      <c r="N281" s="72" t="n">
        <v>140180.49</v>
      </c>
      <c r="O281" s="72" t="n">
        <v>1612075.64</v>
      </c>
      <c r="P281" s="72" t="n">
        <v>1263215.47</v>
      </c>
      <c r="Q281" s="72" t="n">
        <v>348860.17</v>
      </c>
      <c r="R281" t="inlineStr">
        <is>
          <t>Gujarat</t>
        </is>
      </c>
      <c r="S281" s="71" t="n">
        <v>3</v>
      </c>
      <c r="T281" t="inlineStr">
        <is>
          <t>Yes</t>
        </is>
      </c>
      <c r="U281" s="71" t="n">
        <v>7199</v>
      </c>
      <c r="V281" s="71" t="n">
        <v>504</v>
      </c>
      <c r="W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RR100273</t>
        </is>
      </c>
      <c r="B282" s="69" t="n">
        <v>45692</v>
      </c>
      <c r="C282" s="70" t="n">
        <v>2025</v>
      </c>
      <c r="D282" t="inlineStr">
        <is>
          <t>Feb</t>
        </is>
      </c>
      <c r="E282" t="inlineStr">
        <is>
          <t>South</t>
        </is>
      </c>
      <c r="F282" t="inlineStr">
        <is>
          <t>India</t>
        </is>
      </c>
      <c r="G282" t="inlineStr">
        <is>
          <t>JioMart</t>
        </is>
      </c>
      <c r="H282" t="inlineStr">
        <is>
          <t>Home delivery</t>
        </is>
      </c>
      <c r="I282" t="inlineStr">
        <is>
          <t>Member</t>
        </is>
      </c>
      <c r="J282" t="inlineStr">
        <is>
          <t>Olivia Brown</t>
        </is>
      </c>
      <c r="K282" s="71" t="n">
        <v>3641</v>
      </c>
      <c r="L282" s="72" t="n">
        <v>406.12</v>
      </c>
      <c r="M282" s="72" t="n">
        <v>1478682.92</v>
      </c>
      <c r="N282" s="72" t="n">
        <v>73934.14999999999</v>
      </c>
      <c r="O282" s="72" t="n">
        <v>1404748.77</v>
      </c>
      <c r="P282" s="72" t="n">
        <v>1195217.2</v>
      </c>
      <c r="Q282" s="72" t="n">
        <v>209531.57</v>
      </c>
      <c r="R282" t="inlineStr">
        <is>
          <t>Telangana</t>
        </is>
      </c>
      <c r="S282" s="71" t="n">
        <v>1</v>
      </c>
      <c r="T282" t="inlineStr">
        <is>
          <t>Yes</t>
        </is>
      </c>
      <c r="U282" s="71" t="n">
        <v>13040</v>
      </c>
      <c r="V282" s="71" t="n">
        <v>690</v>
      </c>
      <c r="W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RR100274</t>
        </is>
      </c>
      <c r="B283" s="69" t="n">
        <v>45692</v>
      </c>
      <c r="C283" s="70" t="n">
        <v>2025</v>
      </c>
      <c r="D283" t="inlineStr">
        <is>
          <t>Feb</t>
        </is>
      </c>
      <c r="E283" t="inlineStr">
        <is>
          <t>West</t>
        </is>
      </c>
      <c r="F283" t="inlineStr">
        <is>
          <t>India</t>
        </is>
      </c>
      <c r="G283" t="inlineStr">
        <is>
          <t>Electronics</t>
        </is>
      </c>
      <c r="H283" t="inlineStr">
        <is>
          <t>Store walk-in</t>
        </is>
      </c>
      <c r="I283" t="inlineStr">
        <is>
          <t>Walk-in guest</t>
        </is>
      </c>
      <c r="J283" t="inlineStr">
        <is>
          <t>Emma Clarke</t>
        </is>
      </c>
      <c r="K283" s="71" t="n">
        <v>154</v>
      </c>
      <c r="L283" s="72" t="n">
        <v>9824.559999999999</v>
      </c>
      <c r="M283" s="72" t="n">
        <v>1512982.24</v>
      </c>
      <c r="N283" s="72" t="n">
        <v>121038.58</v>
      </c>
      <c r="O283" s="72" t="n">
        <v>1391943.66</v>
      </c>
      <c r="P283" s="72" t="n">
        <v>1275808.47</v>
      </c>
      <c r="Q283" s="72" t="n">
        <v>116135.19</v>
      </c>
      <c r="R283" t="inlineStr">
        <is>
          <t>Gujarat</t>
        </is>
      </c>
      <c r="S283" s="71" t="n">
        <v>5</v>
      </c>
      <c r="T283" t="inlineStr">
        <is>
          <t>Yes</t>
        </is>
      </c>
      <c r="U283" s="71" t="n">
        <v>412</v>
      </c>
      <c r="V283" s="71" t="n">
        <v>143</v>
      </c>
      <c r="W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RR100275</t>
        </is>
      </c>
      <c r="B284" s="69" t="n">
        <v>45693</v>
      </c>
      <c r="C284" s="70" t="n">
        <v>2025</v>
      </c>
      <c r="D284" t="inlineStr">
        <is>
          <t>Feb</t>
        </is>
      </c>
      <c r="E284" t="inlineStr">
        <is>
          <t>East</t>
        </is>
      </c>
      <c r="F284" t="inlineStr">
        <is>
          <t>India</t>
        </is>
      </c>
      <c r="G284" t="inlineStr">
        <is>
          <t>JioMart</t>
        </is>
      </c>
      <c r="H284" t="inlineStr">
        <is>
          <t>Home delivery</t>
        </is>
      </c>
      <c r="I284" t="inlineStr">
        <is>
          <t>Walk-in guest</t>
        </is>
      </c>
      <c r="J284" t="inlineStr">
        <is>
          <t>Emma Clarke</t>
        </is>
      </c>
      <c r="K284" s="71" t="n">
        <v>3998</v>
      </c>
      <c r="L284" s="72" t="n">
        <v>380.44</v>
      </c>
      <c r="M284" s="72" t="n">
        <v>1520999.12</v>
      </c>
      <c r="N284" s="72" t="n">
        <v>228149.87</v>
      </c>
      <c r="O284" s="72" t="n">
        <v>1292849.25</v>
      </c>
      <c r="P284" s="72" t="n">
        <v>1373561.12</v>
      </c>
      <c r="Q284" s="72" t="n">
        <v>-80711.87</v>
      </c>
      <c r="R284" t="inlineStr">
        <is>
          <t>Bihar</t>
        </is>
      </c>
      <c r="S284" s="71" t="n">
        <v>1</v>
      </c>
      <c r="T284" t="inlineStr">
        <is>
          <t>Yes</t>
        </is>
      </c>
      <c r="U284" s="71" t="n">
        <v>11145</v>
      </c>
      <c r="V284" s="71" t="n">
        <v>809</v>
      </c>
      <c r="W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RR100276</t>
        </is>
      </c>
      <c r="B285" s="69" t="n">
        <v>45693</v>
      </c>
      <c r="C285" s="70" t="n">
        <v>2025</v>
      </c>
      <c r="D285" t="inlineStr">
        <is>
          <t>Feb</t>
        </is>
      </c>
      <c r="E285" t="inlineStr">
        <is>
          <t>North</t>
        </is>
      </c>
      <c r="F285" t="inlineStr">
        <is>
          <t>India</t>
        </is>
      </c>
      <c r="G285" t="inlineStr">
        <is>
          <t>Grocery</t>
        </is>
      </c>
      <c r="H285" t="inlineStr">
        <is>
          <t>Store walk-in</t>
        </is>
      </c>
      <c r="I285" t="inlineStr">
        <is>
          <t>Walk-in guest</t>
        </is>
      </c>
      <c r="J285" t="inlineStr">
        <is>
          <t>Priya Nair</t>
        </is>
      </c>
      <c r="K285" s="71" t="n">
        <v>3545</v>
      </c>
      <c r="L285" s="72" t="n">
        <v>189.3</v>
      </c>
      <c r="M285" s="72" t="n">
        <v>671068.5</v>
      </c>
      <c r="N285" s="72" t="n">
        <v>13421.37</v>
      </c>
      <c r="O285" s="72" t="n">
        <v>657647.13</v>
      </c>
      <c r="P285" s="72" t="n">
        <v>538117.87</v>
      </c>
      <c r="Q285" s="72" t="n">
        <v>119529.26</v>
      </c>
      <c r="R285" t="inlineStr">
        <is>
          <t>Rajasthan</t>
        </is>
      </c>
      <c r="S285" s="71" t="n">
        <v>8</v>
      </c>
      <c r="T285" t="inlineStr">
        <is>
          <t>Yes</t>
        </is>
      </c>
      <c r="U285" s="71" t="n">
        <v>2634</v>
      </c>
      <c r="V285" s="71" t="n">
        <v>763</v>
      </c>
      <c r="W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RR100277</t>
        </is>
      </c>
      <c r="B286" s="69" t="n">
        <v>45693</v>
      </c>
      <c r="C286" s="70" t="n">
        <v>2025</v>
      </c>
      <c r="D286" t="inlineStr">
        <is>
          <t>Feb</t>
        </is>
      </c>
      <c r="E286" t="inlineStr">
        <is>
          <t>South</t>
        </is>
      </c>
      <c r="F286" t="inlineStr">
        <is>
          <t>India</t>
        </is>
      </c>
      <c r="G286" t="inlineStr">
        <is>
          <t>Grocery</t>
        </is>
      </c>
      <c r="H286" t="inlineStr">
        <is>
          <t>Store walk-in</t>
        </is>
      </c>
      <c r="I286" t="inlineStr">
        <is>
          <t>Walk-in guest</t>
        </is>
      </c>
      <c r="J286" t="inlineStr">
        <is>
          <t>Ravindra Patil</t>
        </is>
      </c>
      <c r="K286" s="71" t="n">
        <v>3826</v>
      </c>
      <c r="L286" s="72" t="n">
        <v>188.45</v>
      </c>
      <c r="M286" s="72" t="n">
        <v>721009.7</v>
      </c>
      <c r="N286" s="72" t="n">
        <v>57680.78</v>
      </c>
      <c r="O286" s="72" t="n">
        <v>663328.92</v>
      </c>
      <c r="P286" s="72" t="n">
        <v>547600.02</v>
      </c>
      <c r="Q286" s="72" t="n">
        <v>115728.9</v>
      </c>
      <c r="R286" t="inlineStr">
        <is>
          <t>Telangana</t>
        </is>
      </c>
      <c r="S286" s="71" t="n">
        <v>3</v>
      </c>
      <c r="T286" t="inlineStr">
        <is>
          <t>Yes</t>
        </is>
      </c>
      <c r="U286" s="71" t="n">
        <v>1722</v>
      </c>
      <c r="V286" s="71" t="n">
        <v>468</v>
      </c>
      <c r="W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RR100278</t>
        </is>
      </c>
      <c r="B287" s="69" t="n">
        <v>45693</v>
      </c>
      <c r="C287" s="70" t="n">
        <v>2025</v>
      </c>
      <c r="D287" t="inlineStr">
        <is>
          <t>Feb</t>
        </is>
      </c>
      <c r="E287" t="inlineStr">
        <is>
          <t>West</t>
        </is>
      </c>
      <c r="F287" t="inlineStr">
        <is>
          <t>India</t>
        </is>
      </c>
      <c r="G287" t="inlineStr">
        <is>
          <t>Grocery</t>
        </is>
      </c>
      <c r="H287" t="inlineStr">
        <is>
          <t>Home delivery</t>
        </is>
      </c>
      <c r="I287" t="inlineStr">
        <is>
          <t>Walk-in guest</t>
        </is>
      </c>
      <c r="J287" t="inlineStr">
        <is>
          <t>Aisha Bello</t>
        </is>
      </c>
      <c r="K287" s="71" t="n">
        <v>3506</v>
      </c>
      <c r="L287" s="72" t="n">
        <v>189.34</v>
      </c>
      <c r="M287" s="72" t="n">
        <v>663826.04</v>
      </c>
      <c r="N287" s="72" t="n">
        <v>13276.52</v>
      </c>
      <c r="O287" s="72" t="n">
        <v>650549.52</v>
      </c>
      <c r="P287" s="72" t="n">
        <v>507888.39</v>
      </c>
      <c r="Q287" s="72" t="n">
        <v>142661.13</v>
      </c>
      <c r="R287" t="inlineStr">
        <is>
          <t>Gujarat</t>
        </is>
      </c>
      <c r="S287" s="71" t="n">
        <v>8</v>
      </c>
      <c r="T287" t="inlineStr">
        <is>
          <t>Yes</t>
        </is>
      </c>
      <c r="U287" s="71" t="n">
        <v>1296</v>
      </c>
      <c r="V287" s="71" t="n">
        <v>567</v>
      </c>
      <c r="W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RR100279</t>
        </is>
      </c>
      <c r="B288" s="69" t="n">
        <v>45693</v>
      </c>
      <c r="C288" s="70" t="n">
        <v>2025</v>
      </c>
      <c r="D288" t="inlineStr">
        <is>
          <t>Feb</t>
        </is>
      </c>
      <c r="E288" t="inlineStr">
        <is>
          <t>North</t>
        </is>
      </c>
      <c r="F288" t="inlineStr">
        <is>
          <t>India</t>
        </is>
      </c>
      <c r="G288" t="inlineStr">
        <is>
          <t>Grocery</t>
        </is>
      </c>
      <c r="H288" t="inlineStr">
        <is>
          <t>Store walk-in</t>
        </is>
      </c>
      <c r="I288" t="inlineStr">
        <is>
          <t>Walk-in guest</t>
        </is>
      </c>
      <c r="J288" t="inlineStr">
        <is>
          <t>Ruhi Shaikh</t>
        </is>
      </c>
      <c r="K288" s="71" t="n">
        <v>2359</v>
      </c>
      <c r="L288" s="72" t="n">
        <v>179.54</v>
      </c>
      <c r="M288" s="72" t="n">
        <v>423534.86</v>
      </c>
      <c r="N288" s="72" t="n">
        <v>63530.23</v>
      </c>
      <c r="O288" s="72" t="n">
        <v>360004.63</v>
      </c>
      <c r="P288" s="72" t="n">
        <v>356342.02</v>
      </c>
      <c r="Q288" s="72" t="n">
        <v>3662.61</v>
      </c>
      <c r="R288" t="inlineStr">
        <is>
          <t>Delhi</t>
        </is>
      </c>
      <c r="S288" s="71" t="n">
        <v>5</v>
      </c>
      <c r="T288" t="inlineStr">
        <is>
          <t>Yes</t>
        </is>
      </c>
      <c r="U288" s="71" t="n">
        <v>2843</v>
      </c>
      <c r="V288" s="71" t="n">
        <v>714</v>
      </c>
      <c r="W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RR100280</t>
        </is>
      </c>
      <c r="B289" s="69" t="n">
        <v>45693</v>
      </c>
      <c r="C289" s="70" t="n">
        <v>2025</v>
      </c>
      <c r="D289" t="inlineStr">
        <is>
          <t>Feb</t>
        </is>
      </c>
      <c r="E289" t="inlineStr">
        <is>
          <t>East</t>
        </is>
      </c>
      <c r="F289" t="inlineStr">
        <is>
          <t>India</t>
        </is>
      </c>
      <c r="G289" t="inlineStr">
        <is>
          <t>Grocery</t>
        </is>
      </c>
      <c r="H289" t="inlineStr">
        <is>
          <t>Store walk-in</t>
        </is>
      </c>
      <c r="I289" t="inlineStr">
        <is>
          <t>Member</t>
        </is>
      </c>
      <c r="J289" t="inlineStr">
        <is>
          <t>Amir Khan</t>
        </is>
      </c>
      <c r="K289" s="71" t="n">
        <v>2344</v>
      </c>
      <c r="L289" s="72" t="n">
        <v>178.16</v>
      </c>
      <c r="M289" s="72" t="n">
        <v>417607.04</v>
      </c>
      <c r="N289" s="72" t="n">
        <v>33408.56</v>
      </c>
      <c r="O289" s="72" t="n">
        <v>384198.48</v>
      </c>
      <c r="P289" s="72" t="n">
        <v>335586.64</v>
      </c>
      <c r="Q289" s="72" t="n">
        <v>48611.84</v>
      </c>
      <c r="R289" t="inlineStr">
        <is>
          <t>Bihar</t>
        </is>
      </c>
      <c r="S289" s="71" t="n">
        <v>3</v>
      </c>
      <c r="T289" t="inlineStr">
        <is>
          <t>Yes</t>
        </is>
      </c>
      <c r="U289" s="71" t="n">
        <v>1181</v>
      </c>
      <c r="V289" s="71" t="n">
        <v>323</v>
      </c>
      <c r="W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RR100281</t>
        </is>
      </c>
      <c r="B290" s="69" t="n">
        <v>45693</v>
      </c>
      <c r="C290" s="70" t="n">
        <v>2025</v>
      </c>
      <c r="D290" t="inlineStr">
        <is>
          <t>Feb</t>
        </is>
      </c>
      <c r="E290" t="inlineStr">
        <is>
          <t>South</t>
        </is>
      </c>
      <c r="F290" t="inlineStr">
        <is>
          <t>India</t>
        </is>
      </c>
      <c r="G290" t="inlineStr">
        <is>
          <t>JioMart</t>
        </is>
      </c>
      <c r="H290" t="inlineStr">
        <is>
          <t>Home delivery</t>
        </is>
      </c>
      <c r="I290" t="inlineStr">
        <is>
          <t>Walk-in guest</t>
        </is>
      </c>
      <c r="J290" t="inlineStr">
        <is>
          <t>Fatima Al-Saud</t>
        </is>
      </c>
      <c r="K290" s="71" t="n">
        <v>3401</v>
      </c>
      <c r="L290" s="72" t="n">
        <v>381.47</v>
      </c>
      <c r="M290" s="72" t="n">
        <v>1297379.47</v>
      </c>
      <c r="N290" s="72" t="n">
        <v>129737.95</v>
      </c>
      <c r="O290" s="72" t="n">
        <v>1167641.52</v>
      </c>
      <c r="P290" s="72" t="n">
        <v>1167575.73</v>
      </c>
      <c r="Q290" s="72" t="n">
        <v>65.79000000000001</v>
      </c>
      <c r="R290" t="inlineStr">
        <is>
          <t>Karnataka</t>
        </is>
      </c>
      <c r="S290" s="71" t="n">
        <v>3</v>
      </c>
      <c r="T290" t="inlineStr">
        <is>
          <t>Yes</t>
        </is>
      </c>
      <c r="U290" s="71" t="n">
        <v>6789</v>
      </c>
      <c r="V290" s="71" t="n">
        <v>458</v>
      </c>
      <c r="W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RR100282</t>
        </is>
      </c>
      <c r="B291" s="69" t="n">
        <v>45694</v>
      </c>
      <c r="C291" s="70" t="n">
        <v>2025</v>
      </c>
      <c r="D291" t="inlineStr">
        <is>
          <t>Feb</t>
        </is>
      </c>
      <c r="E291" t="inlineStr">
        <is>
          <t>North</t>
        </is>
      </c>
      <c r="F291" t="inlineStr">
        <is>
          <t>India</t>
        </is>
      </c>
      <c r="G291" t="inlineStr">
        <is>
          <t>Fashion</t>
        </is>
      </c>
      <c r="H291" t="inlineStr">
        <is>
          <t>Store walk-in</t>
        </is>
      </c>
      <c r="I291" t="inlineStr">
        <is>
          <t>Member</t>
        </is>
      </c>
      <c r="J291" t="inlineStr">
        <is>
          <t>Emma Clarke</t>
        </is>
      </c>
      <c r="K291" s="71" t="n">
        <v>1082</v>
      </c>
      <c r="L291" s="72" t="n">
        <v>707.9</v>
      </c>
      <c r="M291" s="72" t="n">
        <v>765947.8</v>
      </c>
      <c r="N291" s="72" t="n">
        <v>114892.17</v>
      </c>
      <c r="O291" s="72" t="n">
        <v>651055.63</v>
      </c>
      <c r="P291" s="72" t="n">
        <v>452621.59</v>
      </c>
      <c r="Q291" s="72" t="n">
        <v>198434.04</v>
      </c>
      <c r="R291" t="inlineStr">
        <is>
          <t>Rajasthan</t>
        </is>
      </c>
      <c r="S291" s="71" t="n">
        <v>0</v>
      </c>
      <c r="T291" t="inlineStr">
        <is>
          <t>No</t>
        </is>
      </c>
      <c r="U291" s="71" t="n">
        <v>371</v>
      </c>
      <c r="V291" s="71" t="n">
        <v>152</v>
      </c>
      <c r="W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RR100283</t>
        </is>
      </c>
      <c r="B292" s="69" t="n">
        <v>45694</v>
      </c>
      <c r="C292" s="70" t="n">
        <v>2025</v>
      </c>
      <c r="D292" t="inlineStr">
        <is>
          <t>Feb</t>
        </is>
      </c>
      <c r="E292" t="inlineStr">
        <is>
          <t>West</t>
        </is>
      </c>
      <c r="F292" t="inlineStr">
        <is>
          <t>India</t>
        </is>
      </c>
      <c r="G292" t="inlineStr">
        <is>
          <t>Grocery</t>
        </is>
      </c>
      <c r="H292" t="inlineStr">
        <is>
          <t>Store walk-in</t>
        </is>
      </c>
      <c r="I292" t="inlineStr">
        <is>
          <t>Member</t>
        </is>
      </c>
      <c r="J292" t="inlineStr">
        <is>
          <t>Ruhi Shaikh</t>
        </is>
      </c>
      <c r="K292" s="71" t="n">
        <v>1297</v>
      </c>
      <c r="L292" s="72" t="n">
        <v>166.01</v>
      </c>
      <c r="M292" s="72" t="n">
        <v>215314.97</v>
      </c>
      <c r="N292" s="72" t="n">
        <v>21531.5</v>
      </c>
      <c r="O292" s="72" t="n">
        <v>193783.47</v>
      </c>
      <c r="P292" s="72" t="n">
        <v>197044.51</v>
      </c>
      <c r="Q292" s="72" t="n">
        <v>-3261.04</v>
      </c>
      <c r="R292" t="inlineStr">
        <is>
          <t>Gujarat</t>
        </is>
      </c>
      <c r="S292" s="71" t="n">
        <v>8</v>
      </c>
      <c r="T292" t="inlineStr">
        <is>
          <t>Yes</t>
        </is>
      </c>
      <c r="U292" s="71" t="n">
        <v>581</v>
      </c>
      <c r="V292" s="71" t="n">
        <v>230</v>
      </c>
      <c r="W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RR100284</t>
        </is>
      </c>
      <c r="B293" s="69" t="n">
        <v>45694</v>
      </c>
      <c r="C293" s="70" t="n">
        <v>2025</v>
      </c>
      <c r="D293" t="inlineStr">
        <is>
          <t>Feb</t>
        </is>
      </c>
      <c r="E293" t="inlineStr">
        <is>
          <t>West</t>
        </is>
      </c>
      <c r="F293" t="inlineStr">
        <is>
          <t>India</t>
        </is>
      </c>
      <c r="G293" t="inlineStr">
        <is>
          <t>JioMart</t>
        </is>
      </c>
      <c r="H293" t="inlineStr">
        <is>
          <t>Home delivery</t>
        </is>
      </c>
      <c r="I293" t="inlineStr">
        <is>
          <t>Walk-in guest</t>
        </is>
      </c>
      <c r="J293" t="inlineStr">
        <is>
          <t>Lucas Martin</t>
        </is>
      </c>
      <c r="K293" s="71" t="n">
        <v>2163</v>
      </c>
      <c r="L293" s="72" t="n">
        <v>398.3</v>
      </c>
      <c r="M293" s="72" t="n">
        <v>861522.9</v>
      </c>
      <c r="N293" s="72" t="n">
        <v>86152.28999999999</v>
      </c>
      <c r="O293" s="72" t="n">
        <v>775370.61</v>
      </c>
      <c r="P293" s="72" t="n">
        <v>731931.99</v>
      </c>
      <c r="Q293" s="72" t="n">
        <v>43438.62</v>
      </c>
      <c r="R293" t="inlineStr">
        <is>
          <t>Goa</t>
        </is>
      </c>
      <c r="S293" s="71" t="n">
        <v>3</v>
      </c>
      <c r="T293" t="inlineStr">
        <is>
          <t>Yes</t>
        </is>
      </c>
      <c r="U293" s="71" t="n">
        <v>3437</v>
      </c>
      <c r="V293" s="71" t="n">
        <v>260</v>
      </c>
      <c r="W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RR100285</t>
        </is>
      </c>
      <c r="B294" s="69" t="n">
        <v>45694</v>
      </c>
      <c r="C294" s="70" t="n">
        <v>2025</v>
      </c>
      <c r="D294" t="inlineStr">
        <is>
          <t>Feb</t>
        </is>
      </c>
      <c r="E294" t="inlineStr">
        <is>
          <t>West</t>
        </is>
      </c>
      <c r="F294" t="inlineStr">
        <is>
          <t>India</t>
        </is>
      </c>
      <c r="G294" t="inlineStr">
        <is>
          <t>JioMart</t>
        </is>
      </c>
      <c r="H294" t="inlineStr">
        <is>
          <t>Home delivery</t>
        </is>
      </c>
      <c r="I294" t="inlineStr">
        <is>
          <t>Member</t>
        </is>
      </c>
      <c r="J294" t="inlineStr">
        <is>
          <t>Omar Haddad</t>
        </is>
      </c>
      <c r="K294" s="71" t="n">
        <v>2278</v>
      </c>
      <c r="L294" s="72" t="n">
        <v>457.24</v>
      </c>
      <c r="M294" s="72" t="n">
        <v>1041592.72</v>
      </c>
      <c r="N294" s="72" t="n">
        <v>20831.85</v>
      </c>
      <c r="O294" s="72" t="n">
        <v>1020760.87</v>
      </c>
      <c r="P294" s="72" t="n">
        <v>751307.1</v>
      </c>
      <c r="Q294" s="72" t="n">
        <v>269453.77</v>
      </c>
      <c r="R294" t="inlineStr">
        <is>
          <t>Gujarat</t>
        </is>
      </c>
      <c r="S294" s="71" t="n">
        <v>0</v>
      </c>
      <c r="T294" t="inlineStr">
        <is>
          <t>No</t>
        </is>
      </c>
      <c r="U294" s="71" t="n">
        <v>5155</v>
      </c>
      <c r="V294" s="71" t="n">
        <v>272</v>
      </c>
      <c r="W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RR100286</t>
        </is>
      </c>
      <c r="B295" s="69" t="n">
        <v>45694</v>
      </c>
      <c r="C295" s="70" t="n">
        <v>2025</v>
      </c>
      <c r="D295" t="inlineStr">
        <is>
          <t>Feb</t>
        </is>
      </c>
      <c r="E295" t="inlineStr">
        <is>
          <t>West</t>
        </is>
      </c>
      <c r="F295" t="inlineStr">
        <is>
          <t>India</t>
        </is>
      </c>
      <c r="G295" t="inlineStr">
        <is>
          <t>JioMart</t>
        </is>
      </c>
      <c r="H295" t="inlineStr">
        <is>
          <t>Home delivery</t>
        </is>
      </c>
      <c r="I295" t="inlineStr">
        <is>
          <t>Walk-in guest</t>
        </is>
      </c>
      <c r="J295" t="inlineStr">
        <is>
          <t>Yuki Sato</t>
        </is>
      </c>
      <c r="K295" s="71" t="n">
        <v>3488</v>
      </c>
      <c r="L295" s="72" t="n">
        <v>376.03</v>
      </c>
      <c r="M295" s="72" t="n">
        <v>1311592.64</v>
      </c>
      <c r="N295" s="72" t="n">
        <v>104927.41</v>
      </c>
      <c r="O295" s="72" t="n">
        <v>1206665.23</v>
      </c>
      <c r="P295" s="72" t="n">
        <v>1200597.6</v>
      </c>
      <c r="Q295" s="72" t="n">
        <v>6067.63</v>
      </c>
      <c r="R295" t="inlineStr">
        <is>
          <t>Gujarat</t>
        </is>
      </c>
      <c r="S295" s="71" t="n">
        <v>1</v>
      </c>
      <c r="T295" t="inlineStr">
        <is>
          <t>Yes</t>
        </is>
      </c>
      <c r="U295" s="71" t="n">
        <v>12441</v>
      </c>
      <c r="V295" s="71" t="n">
        <v>541</v>
      </c>
      <c r="W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RR100287</t>
        </is>
      </c>
      <c r="B296" s="69" t="n">
        <v>45694</v>
      </c>
      <c r="C296" s="70" t="n">
        <v>2025</v>
      </c>
      <c r="D296" t="inlineStr">
        <is>
          <t>Feb</t>
        </is>
      </c>
      <c r="E296" t="inlineStr">
        <is>
          <t>West</t>
        </is>
      </c>
      <c r="F296" t="inlineStr">
        <is>
          <t>India</t>
        </is>
      </c>
      <c r="G296" t="inlineStr">
        <is>
          <t>Electronics</t>
        </is>
      </c>
      <c r="H296" t="inlineStr">
        <is>
          <t>Store walk-in</t>
        </is>
      </c>
      <c r="I296" t="inlineStr">
        <is>
          <t>Walk-in guest</t>
        </is>
      </c>
      <c r="J296" t="inlineStr">
        <is>
          <t>Priya Nair</t>
        </is>
      </c>
      <c r="K296" s="71" t="n">
        <v>77</v>
      </c>
      <c r="L296" s="72" t="n">
        <v>8846.26</v>
      </c>
      <c r="M296" s="72" t="n">
        <v>681162.02</v>
      </c>
      <c r="N296" s="72" t="n">
        <v>102174.3</v>
      </c>
      <c r="O296" s="72" t="n">
        <v>578987.72</v>
      </c>
      <c r="P296" s="72" t="n">
        <v>646328.91</v>
      </c>
      <c r="Q296" s="72" t="n">
        <v>-67341.19</v>
      </c>
      <c r="R296" t="inlineStr">
        <is>
          <t>Goa</t>
        </is>
      </c>
      <c r="S296" s="71" t="n">
        <v>3</v>
      </c>
      <c r="T296" t="inlineStr">
        <is>
          <t>Yes</t>
        </is>
      </c>
      <c r="U296" s="71" t="n">
        <v>160</v>
      </c>
      <c r="V296" s="71" t="n">
        <v>61</v>
      </c>
      <c r="W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RR100288</t>
        </is>
      </c>
      <c r="B297" s="69" t="n">
        <v>45694</v>
      </c>
      <c r="C297" s="70" t="n">
        <v>2025</v>
      </c>
      <c r="D297" t="inlineStr">
        <is>
          <t>Feb</t>
        </is>
      </c>
      <c r="E297" t="inlineStr">
        <is>
          <t>East</t>
        </is>
      </c>
      <c r="F297" t="inlineStr">
        <is>
          <t>India</t>
        </is>
      </c>
      <c r="G297" t="inlineStr">
        <is>
          <t>JioMart</t>
        </is>
      </c>
      <c r="H297" t="inlineStr">
        <is>
          <t>Home delivery</t>
        </is>
      </c>
      <c r="I297" t="inlineStr">
        <is>
          <t>Walk-in guest</t>
        </is>
      </c>
      <c r="J297" t="inlineStr">
        <is>
          <t>Zoya Ahmed</t>
        </is>
      </c>
      <c r="K297" s="71" t="n">
        <v>587</v>
      </c>
      <c r="L297" s="72" t="n">
        <v>373.64</v>
      </c>
      <c r="M297" s="72" t="n">
        <v>219326.68</v>
      </c>
      <c r="N297" s="72" t="n">
        <v>21932.67</v>
      </c>
      <c r="O297" s="72" t="n">
        <v>197394.01</v>
      </c>
      <c r="P297" s="72" t="n">
        <v>204543.79</v>
      </c>
      <c r="Q297" s="72" t="n">
        <v>-7149.78</v>
      </c>
      <c r="R297" t="inlineStr">
        <is>
          <t>West Bengal</t>
        </is>
      </c>
      <c r="S297" s="71" t="n">
        <v>3</v>
      </c>
      <c r="T297" t="inlineStr">
        <is>
          <t>Yes</t>
        </is>
      </c>
      <c r="U297" s="71" t="n">
        <v>1707</v>
      </c>
      <c r="V297" s="71" t="n">
        <v>128</v>
      </c>
      <c r="W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RR100289</t>
        </is>
      </c>
      <c r="B298" s="69" t="n">
        <v>45694</v>
      </c>
      <c r="C298" s="70" t="n">
        <v>2025</v>
      </c>
      <c r="D298" t="inlineStr">
        <is>
          <t>Feb</t>
        </is>
      </c>
      <c r="E298" t="inlineStr">
        <is>
          <t>West</t>
        </is>
      </c>
      <c r="F298" t="inlineStr">
        <is>
          <t>India</t>
        </is>
      </c>
      <c r="G298" t="inlineStr">
        <is>
          <t>Fashion</t>
        </is>
      </c>
      <c r="H298" t="inlineStr">
        <is>
          <t>Store walk-in</t>
        </is>
      </c>
      <c r="I298" t="inlineStr">
        <is>
          <t>Walk-in guest</t>
        </is>
      </c>
      <c r="J298" t="inlineStr">
        <is>
          <t>Lucas Martin</t>
        </is>
      </c>
      <c r="K298" s="71" t="n">
        <v>1269</v>
      </c>
      <c r="L298" s="72" t="n">
        <v>733.29</v>
      </c>
      <c r="M298" s="72" t="n">
        <v>930545.01</v>
      </c>
      <c r="N298" s="72" t="n">
        <v>139581.75</v>
      </c>
      <c r="O298" s="72" t="n">
        <v>790963.26</v>
      </c>
      <c r="P298" s="72" t="n">
        <v>507492.12</v>
      </c>
      <c r="Q298" s="72" t="n">
        <v>283471.14</v>
      </c>
      <c r="R298" t="inlineStr">
        <is>
          <t>Maharashtra</t>
        </is>
      </c>
      <c r="S298" s="71" t="n">
        <v>5</v>
      </c>
      <c r="T298" t="inlineStr">
        <is>
          <t>Yes</t>
        </is>
      </c>
      <c r="U298" s="71" t="n">
        <v>744</v>
      </c>
      <c r="V298" s="71" t="n">
        <v>239</v>
      </c>
      <c r="W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RR100290</t>
        </is>
      </c>
      <c r="B299" s="69" t="n">
        <v>45694</v>
      </c>
      <c r="C299" s="70" t="n">
        <v>2025</v>
      </c>
      <c r="D299" t="inlineStr">
        <is>
          <t>Feb</t>
        </is>
      </c>
      <c r="E299" t="inlineStr">
        <is>
          <t>South</t>
        </is>
      </c>
      <c r="F299" t="inlineStr">
        <is>
          <t>India</t>
        </is>
      </c>
      <c r="G299" t="inlineStr">
        <is>
          <t>Grocery</t>
        </is>
      </c>
      <c r="H299" t="inlineStr">
        <is>
          <t>Store walk-in</t>
        </is>
      </c>
      <c r="I299" t="inlineStr">
        <is>
          <t>Walk-in guest</t>
        </is>
      </c>
      <c r="J299" t="inlineStr">
        <is>
          <t>Priya Nair</t>
        </is>
      </c>
      <c r="K299" s="71" t="n">
        <v>1508</v>
      </c>
      <c r="L299" s="72" t="n">
        <v>189.71</v>
      </c>
      <c r="M299" s="72" t="n">
        <v>286082.68</v>
      </c>
      <c r="N299" s="72" t="n">
        <v>22886.61</v>
      </c>
      <c r="O299" s="72" t="n">
        <v>263196.07</v>
      </c>
      <c r="P299" s="72" t="n">
        <v>229425.51</v>
      </c>
      <c r="Q299" s="72" t="n">
        <v>33770.56</v>
      </c>
      <c r="R299" t="inlineStr">
        <is>
          <t>Karnataka</t>
        </is>
      </c>
      <c r="S299" s="71" t="n">
        <v>3</v>
      </c>
      <c r="T299" t="inlineStr">
        <is>
          <t>Yes</t>
        </is>
      </c>
      <c r="U299" s="71" t="n">
        <v>642</v>
      </c>
      <c r="V299" s="71" t="n">
        <v>167</v>
      </c>
      <c r="W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RR100291</t>
        </is>
      </c>
      <c r="B300" s="69" t="n">
        <v>45694</v>
      </c>
      <c r="C300" s="70" t="n">
        <v>2025</v>
      </c>
      <c r="D300" t="inlineStr">
        <is>
          <t>Feb</t>
        </is>
      </c>
      <c r="E300" t="inlineStr">
        <is>
          <t>West</t>
        </is>
      </c>
      <c r="F300" t="inlineStr">
        <is>
          <t>India</t>
        </is>
      </c>
      <c r="G300" t="inlineStr">
        <is>
          <t>Electronics</t>
        </is>
      </c>
      <c r="H300" t="inlineStr">
        <is>
          <t>Store walk-in</t>
        </is>
      </c>
      <c r="I300" t="inlineStr">
        <is>
          <t>Member</t>
        </is>
      </c>
      <c r="J300" t="inlineStr">
        <is>
          <t>Ana Costa</t>
        </is>
      </c>
      <c r="K300" s="71" t="n">
        <v>142</v>
      </c>
      <c r="L300" s="72" t="n">
        <v>8592.08</v>
      </c>
      <c r="M300" s="72" t="n">
        <v>1220075.36</v>
      </c>
      <c r="N300" s="72" t="n">
        <v>97606.03</v>
      </c>
      <c r="O300" s="72" t="n">
        <v>1122469.33</v>
      </c>
      <c r="P300" s="72" t="n">
        <v>1196798.52</v>
      </c>
      <c r="Q300" s="72" t="n">
        <v>-74329.19</v>
      </c>
      <c r="R300" t="inlineStr">
        <is>
          <t>Maharashtra</t>
        </is>
      </c>
      <c r="S300" s="71" t="n">
        <v>0</v>
      </c>
      <c r="T300" t="inlineStr">
        <is>
          <t>No</t>
        </is>
      </c>
      <c r="U300" s="71" t="n">
        <v>353</v>
      </c>
      <c r="V300" s="71" t="n">
        <v>110</v>
      </c>
      <c r="W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RR100292</t>
        </is>
      </c>
      <c r="B301" s="69" t="n">
        <v>45694</v>
      </c>
      <c r="C301" s="70" t="n">
        <v>2025</v>
      </c>
      <c r="D301" t="inlineStr">
        <is>
          <t>Feb</t>
        </is>
      </c>
      <c r="E301" t="inlineStr">
        <is>
          <t>West</t>
        </is>
      </c>
      <c r="F301" t="inlineStr">
        <is>
          <t>India</t>
        </is>
      </c>
      <c r="G301" t="inlineStr">
        <is>
          <t>JioMart</t>
        </is>
      </c>
      <c r="H301" t="inlineStr">
        <is>
          <t>Home delivery</t>
        </is>
      </c>
      <c r="I301" t="inlineStr">
        <is>
          <t>Walk-in guest</t>
        </is>
      </c>
      <c r="J301" t="inlineStr">
        <is>
          <t>Ravindra Patil</t>
        </is>
      </c>
      <c r="K301" s="71" t="n">
        <v>3352</v>
      </c>
      <c r="L301" s="72" t="n">
        <v>382.13</v>
      </c>
      <c r="M301" s="72" t="n">
        <v>1280899.76</v>
      </c>
      <c r="N301" s="72" t="n">
        <v>64044.99</v>
      </c>
      <c r="O301" s="72" t="n">
        <v>1216854.77</v>
      </c>
      <c r="P301" s="72" t="n">
        <v>1115427.02</v>
      </c>
      <c r="Q301" s="72" t="n">
        <v>101427.75</v>
      </c>
      <c r="R301" t="inlineStr">
        <is>
          <t>Maharashtra</t>
        </is>
      </c>
      <c r="S301" s="71" t="n">
        <v>0</v>
      </c>
      <c r="T301" t="inlineStr">
        <is>
          <t>No</t>
        </is>
      </c>
      <c r="U301" s="71" t="n">
        <v>10437</v>
      </c>
      <c r="V301" s="71" t="n">
        <v>754</v>
      </c>
      <c r="W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RR100293</t>
        </is>
      </c>
      <c r="B302" s="69" t="n">
        <v>45694</v>
      </c>
      <c r="C302" s="70" t="n">
        <v>2025</v>
      </c>
      <c r="D302" t="inlineStr">
        <is>
          <t>Feb</t>
        </is>
      </c>
      <c r="E302" t="inlineStr">
        <is>
          <t>West</t>
        </is>
      </c>
      <c r="F302" t="inlineStr">
        <is>
          <t>India</t>
        </is>
      </c>
      <c r="G302" t="inlineStr">
        <is>
          <t>JioMart</t>
        </is>
      </c>
      <c r="H302" t="inlineStr">
        <is>
          <t>Home delivery</t>
        </is>
      </c>
      <c r="I302" t="inlineStr">
        <is>
          <t>Walk-in guest</t>
        </is>
      </c>
      <c r="J302" t="inlineStr">
        <is>
          <t>Sara Rossi</t>
        </is>
      </c>
      <c r="K302" s="71" t="n">
        <v>514</v>
      </c>
      <c r="L302" s="72" t="n">
        <v>443.73</v>
      </c>
      <c r="M302" s="72" t="n">
        <v>228077.22</v>
      </c>
      <c r="N302" s="72" t="n">
        <v>22807.72</v>
      </c>
      <c r="O302" s="72" t="n">
        <v>205269.5</v>
      </c>
      <c r="P302" s="72" t="n">
        <v>178824.56</v>
      </c>
      <c r="Q302" s="72" t="n">
        <v>26444.94</v>
      </c>
      <c r="R302" t="inlineStr">
        <is>
          <t>Maharashtra</t>
        </is>
      </c>
      <c r="S302" s="71" t="n">
        <v>5</v>
      </c>
      <c r="T302" t="inlineStr">
        <is>
          <t>Yes</t>
        </is>
      </c>
      <c r="U302" s="71" t="n">
        <v>936</v>
      </c>
      <c r="V302" s="71" t="n">
        <v>70</v>
      </c>
      <c r="W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RR100294</t>
        </is>
      </c>
      <c r="B303" s="69" t="n">
        <v>45694</v>
      </c>
      <c r="C303" s="70" t="n">
        <v>2025</v>
      </c>
      <c r="D303" t="inlineStr">
        <is>
          <t>Feb</t>
        </is>
      </c>
      <c r="E303" t="inlineStr">
        <is>
          <t>South</t>
        </is>
      </c>
      <c r="F303" t="inlineStr">
        <is>
          <t>India</t>
        </is>
      </c>
      <c r="G303" t="inlineStr">
        <is>
          <t>JioMart</t>
        </is>
      </c>
      <c r="H303" t="inlineStr">
        <is>
          <t>Home delivery</t>
        </is>
      </c>
      <c r="I303" t="inlineStr">
        <is>
          <t>Walk-in guest</t>
        </is>
      </c>
      <c r="J303" t="inlineStr">
        <is>
          <t>Yuki Sato</t>
        </is>
      </c>
      <c r="K303" s="71" t="n">
        <v>815</v>
      </c>
      <c r="L303" s="72" t="n">
        <v>443.85</v>
      </c>
      <c r="M303" s="72" t="n">
        <v>361737.75</v>
      </c>
      <c r="N303" s="72" t="n">
        <v>54260.66</v>
      </c>
      <c r="O303" s="72" t="n">
        <v>307477.09</v>
      </c>
      <c r="P303" s="72" t="n">
        <v>273820.61</v>
      </c>
      <c r="Q303" s="72" t="n">
        <v>33656.48</v>
      </c>
      <c r="R303" t="inlineStr">
        <is>
          <t>Tamil Nadu</t>
        </is>
      </c>
      <c r="S303" s="71" t="n">
        <v>8</v>
      </c>
      <c r="T303" t="inlineStr">
        <is>
          <t>Yes</t>
        </is>
      </c>
      <c r="U303" s="71" t="n">
        <v>1253</v>
      </c>
      <c r="V303" s="71" t="n">
        <v>92</v>
      </c>
      <c r="W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RR100295</t>
        </is>
      </c>
      <c r="B304" s="69" t="n">
        <v>45694</v>
      </c>
      <c r="C304" s="70" t="n">
        <v>2025</v>
      </c>
      <c r="D304" t="inlineStr">
        <is>
          <t>Feb</t>
        </is>
      </c>
      <c r="E304" t="inlineStr">
        <is>
          <t>West</t>
        </is>
      </c>
      <c r="F304" t="inlineStr">
        <is>
          <t>India</t>
        </is>
      </c>
      <c r="G304" t="inlineStr">
        <is>
          <t>JioMart</t>
        </is>
      </c>
      <c r="H304" t="inlineStr">
        <is>
          <t>Home delivery</t>
        </is>
      </c>
      <c r="I304" t="inlineStr">
        <is>
          <t>Walk-in guest</t>
        </is>
      </c>
      <c r="J304" t="inlineStr">
        <is>
          <t>Zoya Ahmed</t>
        </is>
      </c>
      <c r="K304" s="71" t="n">
        <v>2517</v>
      </c>
      <c r="L304" s="72" t="n">
        <v>464.53</v>
      </c>
      <c r="M304" s="72" t="n">
        <v>1169222.01</v>
      </c>
      <c r="N304" s="72" t="n">
        <v>175383.3</v>
      </c>
      <c r="O304" s="72" t="n">
        <v>993838.71</v>
      </c>
      <c r="P304" s="72" t="n">
        <v>861267.27</v>
      </c>
      <c r="Q304" s="72" t="n">
        <v>132571.44</v>
      </c>
      <c r="R304" t="inlineStr">
        <is>
          <t>Gujarat</t>
        </is>
      </c>
      <c r="S304" s="71" t="n">
        <v>0</v>
      </c>
      <c r="T304" t="inlineStr">
        <is>
          <t>No</t>
        </is>
      </c>
      <c r="U304" s="71" t="n">
        <v>11855</v>
      </c>
      <c r="V304" s="71" t="n">
        <v>477</v>
      </c>
      <c r="W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RR100296</t>
        </is>
      </c>
      <c r="B305" s="69" t="n">
        <v>45695</v>
      </c>
      <c r="C305" s="70" t="n">
        <v>2025</v>
      </c>
      <c r="D305" t="inlineStr">
        <is>
          <t>Feb</t>
        </is>
      </c>
      <c r="E305" t="inlineStr">
        <is>
          <t>North</t>
        </is>
      </c>
      <c r="F305" t="inlineStr">
        <is>
          <t>India</t>
        </is>
      </c>
      <c r="G305" t="inlineStr">
        <is>
          <t>JioMart</t>
        </is>
      </c>
      <c r="H305" t="inlineStr">
        <is>
          <t>Home delivery</t>
        </is>
      </c>
      <c r="I305" t="inlineStr">
        <is>
          <t>Member</t>
        </is>
      </c>
      <c r="J305" t="inlineStr">
        <is>
          <t>Noah Smith</t>
        </is>
      </c>
      <c r="K305" s="71" t="n">
        <v>3174</v>
      </c>
      <c r="L305" s="72" t="n">
        <v>407.62</v>
      </c>
      <c r="M305" s="72" t="n">
        <v>1293785.88</v>
      </c>
      <c r="N305" s="72" t="n">
        <v>129378.59</v>
      </c>
      <c r="O305" s="72" t="n">
        <v>1164407.29</v>
      </c>
      <c r="P305" s="72" t="n">
        <v>1085775.91</v>
      </c>
      <c r="Q305" s="72" t="n">
        <v>78631.38</v>
      </c>
      <c r="R305" t="inlineStr">
        <is>
          <t>Uttar Pradesh</t>
        </is>
      </c>
      <c r="S305" s="71" t="n">
        <v>1</v>
      </c>
      <c r="T305" t="inlineStr">
        <is>
          <t>Yes</t>
        </is>
      </c>
      <c r="U305" s="71" t="n">
        <v>8863</v>
      </c>
      <c r="V305" s="71" t="n">
        <v>554</v>
      </c>
      <c r="W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RR100297</t>
        </is>
      </c>
      <c r="B306" s="69" t="n">
        <v>45695</v>
      </c>
      <c r="C306" s="70" t="n">
        <v>2025</v>
      </c>
      <c r="D306" t="inlineStr">
        <is>
          <t>Feb</t>
        </is>
      </c>
      <c r="E306" t="inlineStr">
        <is>
          <t>North</t>
        </is>
      </c>
      <c r="F306" t="inlineStr">
        <is>
          <t>India</t>
        </is>
      </c>
      <c r="G306" t="inlineStr">
        <is>
          <t>Grocery</t>
        </is>
      </c>
      <c r="H306" t="inlineStr">
        <is>
          <t>Home delivery</t>
        </is>
      </c>
      <c r="I306" t="inlineStr">
        <is>
          <t>Walk-in guest</t>
        </is>
      </c>
      <c r="J306" t="inlineStr">
        <is>
          <t>Ravindra Patil</t>
        </is>
      </c>
      <c r="K306" s="71" t="n">
        <v>3586</v>
      </c>
      <c r="L306" s="72" t="n">
        <v>173.44</v>
      </c>
      <c r="M306" s="72" t="n">
        <v>621955.84</v>
      </c>
      <c r="N306" s="72" t="n">
        <v>62195.58</v>
      </c>
      <c r="O306" s="72" t="n">
        <v>559760.26</v>
      </c>
      <c r="P306" s="72" t="n">
        <v>532479.59</v>
      </c>
      <c r="Q306" s="72" t="n">
        <v>27280.67</v>
      </c>
      <c r="R306" t="inlineStr">
        <is>
          <t>Punjab</t>
        </is>
      </c>
      <c r="S306" s="71" t="n">
        <v>3</v>
      </c>
      <c r="T306" t="inlineStr">
        <is>
          <t>Yes</t>
        </is>
      </c>
      <c r="U306" s="71" t="n">
        <v>1700</v>
      </c>
      <c r="V306" s="71" t="n">
        <v>616</v>
      </c>
      <c r="W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RR100298</t>
        </is>
      </c>
      <c r="B307" s="69" t="n">
        <v>45695</v>
      </c>
      <c r="C307" s="70" t="n">
        <v>2025</v>
      </c>
      <c r="D307" t="inlineStr">
        <is>
          <t>Feb</t>
        </is>
      </c>
      <c r="E307" t="inlineStr">
        <is>
          <t>West</t>
        </is>
      </c>
      <c r="F307" t="inlineStr">
        <is>
          <t>India</t>
        </is>
      </c>
      <c r="G307" t="inlineStr">
        <is>
          <t>Grocery</t>
        </is>
      </c>
      <c r="H307" t="inlineStr">
        <is>
          <t>Store walk-in</t>
        </is>
      </c>
      <c r="I307" t="inlineStr">
        <is>
          <t>Member</t>
        </is>
      </c>
      <c r="J307" t="inlineStr">
        <is>
          <t>Sophie Müller</t>
        </is>
      </c>
      <c r="K307" s="71" t="n">
        <v>3886</v>
      </c>
      <c r="L307" s="72" t="n">
        <v>160.95</v>
      </c>
      <c r="M307" s="72" t="n">
        <v>625451.7</v>
      </c>
      <c r="N307" s="72" t="n">
        <v>62545.17</v>
      </c>
      <c r="O307" s="72" t="n">
        <v>562906.53</v>
      </c>
      <c r="P307" s="72" t="n">
        <v>584407.08</v>
      </c>
      <c r="Q307" s="72" t="n">
        <v>-21500.55</v>
      </c>
      <c r="R307" t="inlineStr">
        <is>
          <t>Maharashtra</t>
        </is>
      </c>
      <c r="S307" s="71" t="n">
        <v>8</v>
      </c>
      <c r="T307" t="inlineStr">
        <is>
          <t>Yes</t>
        </is>
      </c>
      <c r="U307" s="71" t="n">
        <v>1595</v>
      </c>
      <c r="V307" s="71" t="n">
        <v>443</v>
      </c>
      <c r="W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RR100299</t>
        </is>
      </c>
      <c r="B308" s="69" t="n">
        <v>45695</v>
      </c>
      <c r="C308" s="70" t="n">
        <v>2025</v>
      </c>
      <c r="D308" t="inlineStr">
        <is>
          <t>Feb</t>
        </is>
      </c>
      <c r="E308" t="inlineStr">
        <is>
          <t>West</t>
        </is>
      </c>
      <c r="F308" t="inlineStr">
        <is>
          <t>India</t>
        </is>
      </c>
      <c r="G308" t="inlineStr">
        <is>
          <t>Grocery</t>
        </is>
      </c>
      <c r="H308" t="inlineStr">
        <is>
          <t>Store walk-in</t>
        </is>
      </c>
      <c r="I308" t="inlineStr">
        <is>
          <t>Walk-in guest</t>
        </is>
      </c>
      <c r="J308" t="inlineStr">
        <is>
          <t>Olivia Brown</t>
        </is>
      </c>
      <c r="K308" s="71" t="n">
        <v>3844</v>
      </c>
      <c r="L308" s="72" t="n">
        <v>175.14</v>
      </c>
      <c r="M308" s="72" t="n">
        <v>673238.16</v>
      </c>
      <c r="N308" s="72" t="n">
        <v>13464.76</v>
      </c>
      <c r="O308" s="72" t="n">
        <v>659773.4</v>
      </c>
      <c r="P308" s="72" t="n">
        <v>572093.49</v>
      </c>
      <c r="Q308" s="72" t="n">
        <v>87679.91</v>
      </c>
      <c r="R308" t="inlineStr">
        <is>
          <t>Maharashtra</t>
        </is>
      </c>
      <c r="S308" s="71" t="n">
        <v>1</v>
      </c>
      <c r="T308" t="inlineStr">
        <is>
          <t>Yes</t>
        </is>
      </c>
      <c r="U308" s="71" t="n">
        <v>993</v>
      </c>
      <c r="V308" s="71" t="n">
        <v>436</v>
      </c>
      <c r="W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RR100300</t>
        </is>
      </c>
      <c r="B309" s="69" t="n">
        <v>45695</v>
      </c>
      <c r="C309" s="70" t="n">
        <v>2025</v>
      </c>
      <c r="D309" t="inlineStr">
        <is>
          <t>Feb</t>
        </is>
      </c>
      <c r="E309" t="inlineStr">
        <is>
          <t>West</t>
        </is>
      </c>
      <c r="F309" t="inlineStr">
        <is>
          <t>India</t>
        </is>
      </c>
      <c r="G309" t="inlineStr">
        <is>
          <t>JioMart</t>
        </is>
      </c>
      <c r="H309" t="inlineStr">
        <is>
          <t>Home delivery</t>
        </is>
      </c>
      <c r="I309" t="inlineStr">
        <is>
          <t>Walk-in guest</t>
        </is>
      </c>
      <c r="J309" t="inlineStr">
        <is>
          <t>Zoya Ahmed</t>
        </is>
      </c>
      <c r="K309" s="71" t="n">
        <v>2545</v>
      </c>
      <c r="L309" s="72" t="n">
        <v>423.2</v>
      </c>
      <c r="M309" s="72" t="n">
        <v>1077044</v>
      </c>
      <c r="N309" s="72" t="n">
        <v>107704.4</v>
      </c>
      <c r="O309" s="72" t="n">
        <v>969339.6</v>
      </c>
      <c r="P309" s="72" t="n">
        <v>830060.3199999999</v>
      </c>
      <c r="Q309" s="72" t="n">
        <v>139279.28</v>
      </c>
      <c r="R309" t="inlineStr">
        <is>
          <t>Maharashtra</t>
        </is>
      </c>
      <c r="S309" s="71" t="n">
        <v>2</v>
      </c>
      <c r="T309" t="inlineStr">
        <is>
          <t>Yes</t>
        </is>
      </c>
      <c r="U309" s="71" t="n">
        <v>4417</v>
      </c>
      <c r="V309" s="71" t="n">
        <v>329</v>
      </c>
      <c r="W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RR100301</t>
        </is>
      </c>
      <c r="B310" s="69" t="n">
        <v>45695</v>
      </c>
      <c r="C310" s="70" t="n">
        <v>2025</v>
      </c>
      <c r="D310" t="inlineStr">
        <is>
          <t>Feb</t>
        </is>
      </c>
      <c r="E310" t="inlineStr">
        <is>
          <t>West</t>
        </is>
      </c>
      <c r="F310" t="inlineStr">
        <is>
          <t>India</t>
        </is>
      </c>
      <c r="G310" t="inlineStr">
        <is>
          <t>Grocery</t>
        </is>
      </c>
      <c r="H310" t="inlineStr">
        <is>
          <t>Store walk-in</t>
        </is>
      </c>
      <c r="I310" t="inlineStr">
        <is>
          <t>Member</t>
        </is>
      </c>
      <c r="J310" t="inlineStr">
        <is>
          <t>Sophie Müller</t>
        </is>
      </c>
      <c r="K310" s="71" t="n">
        <v>2836</v>
      </c>
      <c r="L310" s="72" t="n">
        <v>178.68</v>
      </c>
      <c r="M310" s="72" t="n">
        <v>506736.48</v>
      </c>
      <c r="N310" s="72" t="n">
        <v>40538.92</v>
      </c>
      <c r="O310" s="72" t="n">
        <v>466197.56</v>
      </c>
      <c r="P310" s="72" t="n">
        <v>428005.36</v>
      </c>
      <c r="Q310" s="72" t="n">
        <v>38192.2</v>
      </c>
      <c r="R310" t="inlineStr">
        <is>
          <t>Gujarat</t>
        </is>
      </c>
      <c r="S310" s="71" t="n">
        <v>0</v>
      </c>
      <c r="T310" t="inlineStr">
        <is>
          <t>No</t>
        </is>
      </c>
      <c r="U310" s="71" t="n">
        <v>1771</v>
      </c>
      <c r="V310" s="71" t="n">
        <v>593</v>
      </c>
      <c r="W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RR100302</t>
        </is>
      </c>
      <c r="B311" s="69" t="n">
        <v>45695</v>
      </c>
      <c r="C311" s="70" t="n">
        <v>2025</v>
      </c>
      <c r="D311" t="inlineStr">
        <is>
          <t>Feb</t>
        </is>
      </c>
      <c r="E311" t="inlineStr">
        <is>
          <t>West</t>
        </is>
      </c>
      <c r="F311" t="inlineStr">
        <is>
          <t>India</t>
        </is>
      </c>
      <c r="G311" t="inlineStr">
        <is>
          <t>Fashion</t>
        </is>
      </c>
      <c r="H311" t="inlineStr">
        <is>
          <t>Store walk-in</t>
        </is>
      </c>
      <c r="I311" t="inlineStr">
        <is>
          <t>Member</t>
        </is>
      </c>
      <c r="J311" t="inlineStr">
        <is>
          <t>Amir Khan</t>
        </is>
      </c>
      <c r="K311" s="71" t="n">
        <v>1262</v>
      </c>
      <c r="L311" s="72" t="n">
        <v>787.53</v>
      </c>
      <c r="M311" s="72" t="n">
        <v>993862.86</v>
      </c>
      <c r="N311" s="72" t="n">
        <v>19877.26</v>
      </c>
      <c r="O311" s="72" t="n">
        <v>973985.6</v>
      </c>
      <c r="P311" s="72" t="n">
        <v>538440.78</v>
      </c>
      <c r="Q311" s="72" t="n">
        <v>435544.82</v>
      </c>
      <c r="R311" t="inlineStr">
        <is>
          <t>Maharashtra</t>
        </is>
      </c>
      <c r="S311" s="71" t="n">
        <v>3</v>
      </c>
      <c r="T311" t="inlineStr">
        <is>
          <t>Yes</t>
        </is>
      </c>
      <c r="U311" s="71" t="n">
        <v>646</v>
      </c>
      <c r="V311" s="71" t="n">
        <v>223</v>
      </c>
      <c r="W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RR100303</t>
        </is>
      </c>
      <c r="B312" s="69" t="n">
        <v>45695</v>
      </c>
      <c r="C312" s="70" t="n">
        <v>2025</v>
      </c>
      <c r="D312" t="inlineStr">
        <is>
          <t>Feb</t>
        </is>
      </c>
      <c r="E312" t="inlineStr">
        <is>
          <t>West</t>
        </is>
      </c>
      <c r="F312" t="inlineStr">
        <is>
          <t>India</t>
        </is>
      </c>
      <c r="G312" t="inlineStr">
        <is>
          <t>JioMart</t>
        </is>
      </c>
      <c r="H312" t="inlineStr">
        <is>
          <t>Home delivery</t>
        </is>
      </c>
      <c r="I312" t="inlineStr">
        <is>
          <t>Member</t>
        </is>
      </c>
      <c r="J312" t="inlineStr">
        <is>
          <t>Lucas Martin</t>
        </is>
      </c>
      <c r="K312" s="71" t="n">
        <v>631</v>
      </c>
      <c r="L312" s="72" t="n">
        <v>434.55</v>
      </c>
      <c r="M312" s="72" t="n">
        <v>274201.05</v>
      </c>
      <c r="N312" s="72" t="n">
        <v>5484.02</v>
      </c>
      <c r="O312" s="72" t="n">
        <v>268717.03</v>
      </c>
      <c r="P312" s="72" t="n">
        <v>218164.53</v>
      </c>
      <c r="Q312" s="72" t="n">
        <v>50552.5</v>
      </c>
      <c r="R312" t="inlineStr">
        <is>
          <t>Gujarat</t>
        </is>
      </c>
      <c r="S312" s="71" t="n">
        <v>3</v>
      </c>
      <c r="T312" t="inlineStr">
        <is>
          <t>Yes</t>
        </is>
      </c>
      <c r="U312" s="71" t="n">
        <v>3018</v>
      </c>
      <c r="V312" s="71" t="n">
        <v>139</v>
      </c>
      <c r="W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RR100304</t>
        </is>
      </c>
      <c r="B313" s="69" t="n">
        <v>45696</v>
      </c>
      <c r="C313" s="70" t="n">
        <v>2025</v>
      </c>
      <c r="D313" t="inlineStr">
        <is>
          <t>Feb</t>
        </is>
      </c>
      <c r="E313" t="inlineStr">
        <is>
          <t>North</t>
        </is>
      </c>
      <c r="F313" t="inlineStr">
        <is>
          <t>India</t>
        </is>
      </c>
      <c r="G313" t="inlineStr">
        <is>
          <t>Grocery</t>
        </is>
      </c>
      <c r="H313" t="inlineStr">
        <is>
          <t>Store walk-in</t>
        </is>
      </c>
      <c r="I313" t="inlineStr">
        <is>
          <t>Member</t>
        </is>
      </c>
      <c r="J313" t="inlineStr">
        <is>
          <t>Lucas Martin</t>
        </is>
      </c>
      <c r="K313" s="71" t="n">
        <v>734</v>
      </c>
      <c r="L313" s="72" t="n">
        <v>181.9</v>
      </c>
      <c r="M313" s="72" t="n">
        <v>133514.6</v>
      </c>
      <c r="N313" s="72" t="n">
        <v>10681.17</v>
      </c>
      <c r="O313" s="72" t="n">
        <v>122833.43</v>
      </c>
      <c r="P313" s="72" t="n">
        <v>105089.46</v>
      </c>
      <c r="Q313" s="72" t="n">
        <v>17743.97</v>
      </c>
      <c r="R313" t="inlineStr">
        <is>
          <t>Uttar Pradesh</t>
        </is>
      </c>
      <c r="S313" s="71" t="n">
        <v>5</v>
      </c>
      <c r="T313" t="inlineStr">
        <is>
          <t>Yes</t>
        </is>
      </c>
      <c r="U313" s="71" t="n">
        <v>777</v>
      </c>
      <c r="V313" s="71" t="n">
        <v>244</v>
      </c>
      <c r="W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RR100305</t>
        </is>
      </c>
      <c r="B314" s="69" t="n">
        <v>45696</v>
      </c>
      <c r="C314" s="70" t="n">
        <v>2025</v>
      </c>
      <c r="D314" t="inlineStr">
        <is>
          <t>Feb</t>
        </is>
      </c>
      <c r="E314" t="inlineStr">
        <is>
          <t>East</t>
        </is>
      </c>
      <c r="F314" t="inlineStr">
        <is>
          <t>India</t>
        </is>
      </c>
      <c r="G314" t="inlineStr">
        <is>
          <t>Grocery</t>
        </is>
      </c>
      <c r="H314" t="inlineStr">
        <is>
          <t>Click &amp; collect</t>
        </is>
      </c>
      <c r="I314" t="inlineStr">
        <is>
          <t>Walk-in guest</t>
        </is>
      </c>
      <c r="J314" t="inlineStr">
        <is>
          <t>Hiroshi Tanaka</t>
        </is>
      </c>
      <c r="K314" s="71" t="n">
        <v>1702</v>
      </c>
      <c r="L314" s="72" t="n">
        <v>169.91</v>
      </c>
      <c r="M314" s="72" t="n">
        <v>289186.82</v>
      </c>
      <c r="N314" s="72" t="n">
        <v>23134.95</v>
      </c>
      <c r="O314" s="72" t="n">
        <v>266051.87</v>
      </c>
      <c r="P314" s="72" t="n">
        <v>257768.89</v>
      </c>
      <c r="Q314" s="72" t="n">
        <v>8282.98</v>
      </c>
      <c r="R314" t="inlineStr">
        <is>
          <t>Odisha</t>
        </is>
      </c>
      <c r="S314" s="71" t="n">
        <v>5</v>
      </c>
      <c r="T314" t="inlineStr">
        <is>
          <t>Yes</t>
        </is>
      </c>
      <c r="U314" s="71" t="n">
        <v>921</v>
      </c>
      <c r="V314" s="71" t="n">
        <v>330</v>
      </c>
      <c r="W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RR100306</t>
        </is>
      </c>
      <c r="B315" s="69" t="n">
        <v>45696</v>
      </c>
      <c r="C315" s="70" t="n">
        <v>2025</v>
      </c>
      <c r="D315" t="inlineStr">
        <is>
          <t>Feb</t>
        </is>
      </c>
      <c r="E315" t="inlineStr">
        <is>
          <t>West</t>
        </is>
      </c>
      <c r="F315" t="inlineStr">
        <is>
          <t>India</t>
        </is>
      </c>
      <c r="G315" t="inlineStr">
        <is>
          <t>JioMart</t>
        </is>
      </c>
      <c r="H315" t="inlineStr">
        <is>
          <t>Home delivery</t>
        </is>
      </c>
      <c r="I315" t="inlineStr">
        <is>
          <t>Walk-in guest</t>
        </is>
      </c>
      <c r="J315" t="inlineStr">
        <is>
          <t>Zoya Ahmed</t>
        </is>
      </c>
      <c r="K315" s="71" t="n">
        <v>1451</v>
      </c>
      <c r="L315" s="72" t="n">
        <v>452.57</v>
      </c>
      <c r="M315" s="72" t="n">
        <v>656679.0699999999</v>
      </c>
      <c r="N315" s="72" t="n">
        <v>65667.91</v>
      </c>
      <c r="O315" s="72" t="n">
        <v>591011.16</v>
      </c>
      <c r="P315" s="72" t="n">
        <v>473508.58</v>
      </c>
      <c r="Q315" s="72" t="n">
        <v>117502.58</v>
      </c>
      <c r="R315" t="inlineStr">
        <is>
          <t>Gujarat</t>
        </is>
      </c>
      <c r="S315" s="71" t="n">
        <v>1</v>
      </c>
      <c r="T315" t="inlineStr">
        <is>
          <t>Yes</t>
        </is>
      </c>
      <c r="U315" s="71" t="n">
        <v>3980</v>
      </c>
      <c r="V315" s="71" t="n">
        <v>307</v>
      </c>
      <c r="W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RR100307</t>
        </is>
      </c>
      <c r="B316" s="69" t="n">
        <v>45696</v>
      </c>
      <c r="C316" s="70" t="n">
        <v>2025</v>
      </c>
      <c r="D316" t="inlineStr">
        <is>
          <t>Feb</t>
        </is>
      </c>
      <c r="E316" t="inlineStr">
        <is>
          <t>West</t>
        </is>
      </c>
      <c r="F316" t="inlineStr">
        <is>
          <t>India</t>
        </is>
      </c>
      <c r="G316" t="inlineStr">
        <is>
          <t>JioMart</t>
        </is>
      </c>
      <c r="H316" t="inlineStr">
        <is>
          <t>Home delivery</t>
        </is>
      </c>
      <c r="I316" t="inlineStr">
        <is>
          <t>Walk-in guest</t>
        </is>
      </c>
      <c r="J316" t="inlineStr">
        <is>
          <t>Fatima Al-Saud</t>
        </is>
      </c>
      <c r="K316" s="71" t="n">
        <v>970</v>
      </c>
      <c r="L316" s="72" t="n">
        <v>419.41</v>
      </c>
      <c r="M316" s="72" t="n">
        <v>406827.7</v>
      </c>
      <c r="N316" s="72" t="n">
        <v>8136.55</v>
      </c>
      <c r="O316" s="72" t="n">
        <v>398691.15</v>
      </c>
      <c r="P316" s="72" t="n">
        <v>313593.67</v>
      </c>
      <c r="Q316" s="72" t="n">
        <v>85097.48</v>
      </c>
      <c r="R316" t="inlineStr">
        <is>
          <t>Goa</t>
        </is>
      </c>
      <c r="S316" s="71" t="n">
        <v>5</v>
      </c>
      <c r="T316" t="inlineStr">
        <is>
          <t>Yes</t>
        </is>
      </c>
      <c r="U316" s="71" t="n">
        <v>2005</v>
      </c>
      <c r="V316" s="71" t="n">
        <v>152</v>
      </c>
      <c r="W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RR100308</t>
        </is>
      </c>
      <c r="B317" s="69" t="n">
        <v>45696</v>
      </c>
      <c r="C317" s="70" t="n">
        <v>2025</v>
      </c>
      <c r="D317" t="inlineStr">
        <is>
          <t>Feb</t>
        </is>
      </c>
      <c r="E317" t="inlineStr">
        <is>
          <t>West</t>
        </is>
      </c>
      <c r="F317" t="inlineStr">
        <is>
          <t>India</t>
        </is>
      </c>
      <c r="G317" t="inlineStr">
        <is>
          <t>Fashion</t>
        </is>
      </c>
      <c r="H317" t="inlineStr">
        <is>
          <t>Click &amp; collect</t>
        </is>
      </c>
      <c r="I317" t="inlineStr">
        <is>
          <t>Member</t>
        </is>
      </c>
      <c r="J317" t="inlineStr">
        <is>
          <t>Noah Smith</t>
        </is>
      </c>
      <c r="K317" s="71" t="n">
        <v>1240</v>
      </c>
      <c r="L317" s="72" t="n">
        <v>744.66</v>
      </c>
      <c r="M317" s="72" t="n">
        <v>923378.4</v>
      </c>
      <c r="N317" s="72" t="n">
        <v>92337.84</v>
      </c>
      <c r="O317" s="72" t="n">
        <v>831040.5600000001</v>
      </c>
      <c r="P317" s="72" t="n">
        <v>516346.94</v>
      </c>
      <c r="Q317" s="72" t="n">
        <v>314693.62</v>
      </c>
      <c r="R317" t="inlineStr">
        <is>
          <t>Gujarat</t>
        </is>
      </c>
      <c r="S317" s="71" t="n">
        <v>0</v>
      </c>
      <c r="T317" t="inlineStr">
        <is>
          <t>No</t>
        </is>
      </c>
      <c r="U317" s="71" t="n">
        <v>620</v>
      </c>
      <c r="V317" s="71" t="n">
        <v>214</v>
      </c>
      <c r="W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RR100309</t>
        </is>
      </c>
      <c r="B318" s="69" t="n">
        <v>45696</v>
      </c>
      <c r="C318" s="70" t="n">
        <v>2025</v>
      </c>
      <c r="D318" t="inlineStr">
        <is>
          <t>Feb</t>
        </is>
      </c>
      <c r="E318" t="inlineStr">
        <is>
          <t>North</t>
        </is>
      </c>
      <c r="F318" t="inlineStr">
        <is>
          <t>India</t>
        </is>
      </c>
      <c r="G318" t="inlineStr">
        <is>
          <t>Electronics</t>
        </is>
      </c>
      <c r="H318" t="inlineStr">
        <is>
          <t>Store walk-in</t>
        </is>
      </c>
      <c r="I318" t="inlineStr">
        <is>
          <t>Member</t>
        </is>
      </c>
      <c r="J318" t="inlineStr">
        <is>
          <t>Sara Rossi</t>
        </is>
      </c>
      <c r="K318" s="71" t="n">
        <v>90</v>
      </c>
      <c r="L318" s="72" t="n">
        <v>9852.879999999999</v>
      </c>
      <c r="M318" s="72" t="n">
        <v>886759.2</v>
      </c>
      <c r="N318" s="72" t="n">
        <v>88675.92</v>
      </c>
      <c r="O318" s="72" t="n">
        <v>798083.28</v>
      </c>
      <c r="P318" s="72" t="n">
        <v>712035.13</v>
      </c>
      <c r="Q318" s="72" t="n">
        <v>86048.14999999999</v>
      </c>
      <c r="R318" t="inlineStr">
        <is>
          <t>Rajasthan</t>
        </is>
      </c>
      <c r="S318" s="71" t="n">
        <v>8</v>
      </c>
      <c r="T318" t="inlineStr">
        <is>
          <t>Yes</t>
        </is>
      </c>
      <c r="U318" s="71" t="n">
        <v>221</v>
      </c>
      <c r="V318" s="71" t="n">
        <v>89</v>
      </c>
      <c r="W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RR100310</t>
        </is>
      </c>
      <c r="B319" s="69" t="n">
        <v>45696</v>
      </c>
      <c r="C319" s="70" t="n">
        <v>2025</v>
      </c>
      <c r="D319" t="inlineStr">
        <is>
          <t>Feb</t>
        </is>
      </c>
      <c r="E319" t="inlineStr">
        <is>
          <t>West</t>
        </is>
      </c>
      <c r="F319" t="inlineStr">
        <is>
          <t>India</t>
        </is>
      </c>
      <c r="G319" t="inlineStr">
        <is>
          <t>JioMart</t>
        </is>
      </c>
      <c r="H319" t="inlineStr">
        <is>
          <t>Home delivery</t>
        </is>
      </c>
      <c r="I319" t="inlineStr">
        <is>
          <t>Walk-in guest</t>
        </is>
      </c>
      <c r="J319" t="inlineStr">
        <is>
          <t>Amir Khan</t>
        </is>
      </c>
      <c r="K319" s="71" t="n">
        <v>2426</v>
      </c>
      <c r="L319" s="72" t="n">
        <v>376.17</v>
      </c>
      <c r="M319" s="72" t="n">
        <v>912588.42</v>
      </c>
      <c r="N319" s="72" t="n">
        <v>73007.07000000001</v>
      </c>
      <c r="O319" s="72" t="n">
        <v>839581.35</v>
      </c>
      <c r="P319" s="72" t="n">
        <v>830019.51</v>
      </c>
      <c r="Q319" s="72" t="n">
        <v>9561.84</v>
      </c>
      <c r="R319" t="inlineStr">
        <is>
          <t>Goa</t>
        </is>
      </c>
      <c r="S319" s="71" t="n">
        <v>2</v>
      </c>
      <c r="T319" t="inlineStr">
        <is>
          <t>Yes</t>
        </is>
      </c>
      <c r="U319" s="71" t="n">
        <v>12434</v>
      </c>
      <c r="V319" s="71" t="n">
        <v>748</v>
      </c>
      <c r="W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RR100311</t>
        </is>
      </c>
      <c r="B320" s="69" t="n">
        <v>45697</v>
      </c>
      <c r="C320" s="70" t="n">
        <v>2025</v>
      </c>
      <c r="D320" t="inlineStr">
        <is>
          <t>Feb</t>
        </is>
      </c>
      <c r="E320" t="inlineStr">
        <is>
          <t>West</t>
        </is>
      </c>
      <c r="F320" t="inlineStr">
        <is>
          <t>India</t>
        </is>
      </c>
      <c r="G320" t="inlineStr">
        <is>
          <t>Electronics</t>
        </is>
      </c>
      <c r="H320" t="inlineStr">
        <is>
          <t>Store walk-in</t>
        </is>
      </c>
      <c r="I320" t="inlineStr">
        <is>
          <t>Walk-in guest</t>
        </is>
      </c>
      <c r="J320" t="inlineStr">
        <is>
          <t>Liam O'Brien</t>
        </is>
      </c>
      <c r="K320" s="71" t="n">
        <v>194</v>
      </c>
      <c r="L320" s="72" t="n">
        <v>9483.07</v>
      </c>
      <c r="M320" s="72" t="n">
        <v>1839715.58</v>
      </c>
      <c r="N320" s="72" t="n">
        <v>91985.78</v>
      </c>
      <c r="O320" s="72" t="n">
        <v>1747729.8</v>
      </c>
      <c r="P320" s="72" t="n">
        <v>1646629.65</v>
      </c>
      <c r="Q320" s="72" t="n">
        <v>101100.15</v>
      </c>
      <c r="R320" t="inlineStr">
        <is>
          <t>Maharashtra</t>
        </is>
      </c>
      <c r="S320" s="71" t="n">
        <v>3</v>
      </c>
      <c r="T320" t="inlineStr">
        <is>
          <t>Yes</t>
        </is>
      </c>
      <c r="U320" s="71" t="n">
        <v>578</v>
      </c>
      <c r="V320" s="71" t="n">
        <v>163</v>
      </c>
      <c r="W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RR100312</t>
        </is>
      </c>
      <c r="B321" s="69" t="n">
        <v>45697</v>
      </c>
      <c r="C321" s="70" t="n">
        <v>2025</v>
      </c>
      <c r="D321" t="inlineStr">
        <is>
          <t>Feb</t>
        </is>
      </c>
      <c r="E321" t="inlineStr">
        <is>
          <t>North</t>
        </is>
      </c>
      <c r="F321" t="inlineStr">
        <is>
          <t>India</t>
        </is>
      </c>
      <c r="G321" t="inlineStr">
        <is>
          <t>Grocery</t>
        </is>
      </c>
      <c r="H321" t="inlineStr">
        <is>
          <t>Store walk-in</t>
        </is>
      </c>
      <c r="I321" t="inlineStr">
        <is>
          <t>Member</t>
        </is>
      </c>
      <c r="J321" t="inlineStr">
        <is>
          <t>Wei Chen</t>
        </is>
      </c>
      <c r="K321" s="71" t="n">
        <v>395</v>
      </c>
      <c r="L321" s="72" t="n">
        <v>168.96</v>
      </c>
      <c r="M321" s="72" t="n">
        <v>66739.2</v>
      </c>
      <c r="N321" s="72" t="n">
        <v>6673.92</v>
      </c>
      <c r="O321" s="72" t="n">
        <v>60065.28</v>
      </c>
      <c r="P321" s="72" t="n">
        <v>58157.15</v>
      </c>
      <c r="Q321" s="72" t="n">
        <v>1908.13</v>
      </c>
      <c r="R321" t="inlineStr">
        <is>
          <t>Punjab</t>
        </is>
      </c>
      <c r="S321" s="71" t="n">
        <v>3</v>
      </c>
      <c r="T321" t="inlineStr">
        <is>
          <t>Yes</t>
        </is>
      </c>
      <c r="U321" s="71" t="n">
        <v>159</v>
      </c>
      <c r="V321" s="71" t="n">
        <v>51</v>
      </c>
      <c r="W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RR100313</t>
        </is>
      </c>
      <c r="B322" s="69" t="n">
        <v>45697</v>
      </c>
      <c r="C322" s="70" t="n">
        <v>2025</v>
      </c>
      <c r="D322" t="inlineStr">
        <is>
          <t>Feb</t>
        </is>
      </c>
      <c r="E322" t="inlineStr">
        <is>
          <t>West</t>
        </is>
      </c>
      <c r="F322" t="inlineStr">
        <is>
          <t>India</t>
        </is>
      </c>
      <c r="G322" t="inlineStr">
        <is>
          <t>JioMart</t>
        </is>
      </c>
      <c r="H322" t="inlineStr">
        <is>
          <t>Home delivery</t>
        </is>
      </c>
      <c r="I322" t="inlineStr">
        <is>
          <t>Walk-in guest</t>
        </is>
      </c>
      <c r="J322" t="inlineStr">
        <is>
          <t>Omar Haddad</t>
        </is>
      </c>
      <c r="K322" s="71" t="n">
        <v>999</v>
      </c>
      <c r="L322" s="72" t="n">
        <v>393.17</v>
      </c>
      <c r="M322" s="72" t="n">
        <v>392776.83</v>
      </c>
      <c r="N322" s="72" t="n">
        <v>58916.52</v>
      </c>
      <c r="O322" s="72" t="n">
        <v>333860.31</v>
      </c>
      <c r="P322" s="72" t="n">
        <v>342180.44</v>
      </c>
      <c r="Q322" s="72" t="n">
        <v>-8320.129999999999</v>
      </c>
      <c r="R322" t="inlineStr">
        <is>
          <t>Maharashtra</t>
        </is>
      </c>
      <c r="S322" s="71" t="n">
        <v>1</v>
      </c>
      <c r="T322" t="inlineStr">
        <is>
          <t>Yes</t>
        </is>
      </c>
      <c r="U322" s="71" t="n">
        <v>5506</v>
      </c>
      <c r="V322" s="71" t="n">
        <v>320</v>
      </c>
      <c r="W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RR100314</t>
        </is>
      </c>
      <c r="B323" s="69" t="n">
        <v>45697</v>
      </c>
      <c r="C323" s="70" t="n">
        <v>2025</v>
      </c>
      <c r="D323" t="inlineStr">
        <is>
          <t>Feb</t>
        </is>
      </c>
      <c r="E323" t="inlineStr">
        <is>
          <t>West</t>
        </is>
      </c>
      <c r="F323" t="inlineStr">
        <is>
          <t>India</t>
        </is>
      </c>
      <c r="G323" t="inlineStr">
        <is>
          <t>Grocery</t>
        </is>
      </c>
      <c r="H323" t="inlineStr">
        <is>
          <t>Store walk-in</t>
        </is>
      </c>
      <c r="I323" t="inlineStr">
        <is>
          <t>Member</t>
        </is>
      </c>
      <c r="J323" t="inlineStr">
        <is>
          <t>Mei Lin</t>
        </is>
      </c>
      <c r="K323" s="71" t="n">
        <v>2791</v>
      </c>
      <c r="L323" s="72" t="n">
        <v>189.43</v>
      </c>
      <c r="M323" s="72" t="n">
        <v>528699.13</v>
      </c>
      <c r="N323" s="72" t="n">
        <v>52869.91</v>
      </c>
      <c r="O323" s="72" t="n">
        <v>475829.22</v>
      </c>
      <c r="P323" s="72" t="n">
        <v>428320.32</v>
      </c>
      <c r="Q323" s="72" t="n">
        <v>47508.9</v>
      </c>
      <c r="R323" t="inlineStr">
        <is>
          <t>Gujarat</t>
        </is>
      </c>
      <c r="S323" s="71" t="n">
        <v>1</v>
      </c>
      <c r="T323" t="inlineStr">
        <is>
          <t>Yes</t>
        </is>
      </c>
      <c r="U323" s="71" t="n">
        <v>815</v>
      </c>
      <c r="V323" s="71" t="n">
        <v>321</v>
      </c>
      <c r="W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RR100315</t>
        </is>
      </c>
      <c r="B324" s="69" t="n">
        <v>45697</v>
      </c>
      <c r="C324" s="70" t="n">
        <v>2025</v>
      </c>
      <c r="D324" t="inlineStr">
        <is>
          <t>Feb</t>
        </is>
      </c>
      <c r="E324" t="inlineStr">
        <is>
          <t>West</t>
        </is>
      </c>
      <c r="F324" t="inlineStr">
        <is>
          <t>India</t>
        </is>
      </c>
      <c r="G324" t="inlineStr">
        <is>
          <t>JioMart</t>
        </is>
      </c>
      <c r="H324" t="inlineStr">
        <is>
          <t>Home delivery</t>
        </is>
      </c>
      <c r="I324" t="inlineStr">
        <is>
          <t>Member</t>
        </is>
      </c>
      <c r="J324" t="inlineStr">
        <is>
          <t>Fatima Al-Saud</t>
        </is>
      </c>
      <c r="K324" s="71" t="n">
        <v>3033</v>
      </c>
      <c r="L324" s="72" t="n">
        <v>376.18</v>
      </c>
      <c r="M324" s="72" t="n">
        <v>1140953.94</v>
      </c>
      <c r="N324" s="72" t="n">
        <v>171143.09</v>
      </c>
      <c r="O324" s="72" t="n">
        <v>969810.85</v>
      </c>
      <c r="P324" s="72" t="n">
        <v>1032044.95</v>
      </c>
      <c r="Q324" s="72" t="n">
        <v>-62234.1</v>
      </c>
      <c r="R324" t="inlineStr">
        <is>
          <t>Gujarat</t>
        </is>
      </c>
      <c r="S324" s="71" t="n">
        <v>5</v>
      </c>
      <c r="T324" t="inlineStr">
        <is>
          <t>Yes</t>
        </is>
      </c>
      <c r="U324" s="71" t="n">
        <v>7190</v>
      </c>
      <c r="V324" s="71" t="n">
        <v>463</v>
      </c>
      <c r="W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RR100316</t>
        </is>
      </c>
      <c r="B325" s="69" t="n">
        <v>45697</v>
      </c>
      <c r="C325" s="70" t="n">
        <v>2025</v>
      </c>
      <c r="D325" t="inlineStr">
        <is>
          <t>Feb</t>
        </is>
      </c>
      <c r="E325" t="inlineStr">
        <is>
          <t>West</t>
        </is>
      </c>
      <c r="F325" t="inlineStr">
        <is>
          <t>India</t>
        </is>
      </c>
      <c r="G325" t="inlineStr">
        <is>
          <t>Grocery</t>
        </is>
      </c>
      <c r="H325" t="inlineStr">
        <is>
          <t>Store walk-in</t>
        </is>
      </c>
      <c r="I325" t="inlineStr">
        <is>
          <t>Walk-in guest</t>
        </is>
      </c>
      <c r="J325" t="inlineStr">
        <is>
          <t>Lucas Martin</t>
        </is>
      </c>
      <c r="K325" s="71" t="n">
        <v>362</v>
      </c>
      <c r="L325" s="72" t="n">
        <v>165.03</v>
      </c>
      <c r="M325" s="72" t="n">
        <v>59740.86</v>
      </c>
      <c r="N325" s="72" t="n">
        <v>5974.09</v>
      </c>
      <c r="O325" s="72" t="n">
        <v>53766.77</v>
      </c>
      <c r="P325" s="72" t="n">
        <v>53708.73</v>
      </c>
      <c r="Q325" s="72" t="n">
        <v>58.04</v>
      </c>
      <c r="R325" t="inlineStr">
        <is>
          <t>Maharashtra</t>
        </is>
      </c>
      <c r="S325" s="71" t="n">
        <v>8</v>
      </c>
      <c r="T325" t="inlineStr">
        <is>
          <t>Yes</t>
        </is>
      </c>
      <c r="U325" s="71" t="n">
        <v>280</v>
      </c>
      <c r="V325" s="71" t="n">
        <v>85</v>
      </c>
      <c r="W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RR100317</t>
        </is>
      </c>
      <c r="B326" s="69" t="n">
        <v>45697</v>
      </c>
      <c r="C326" s="70" t="n">
        <v>2025</v>
      </c>
      <c r="D326" t="inlineStr">
        <is>
          <t>Feb</t>
        </is>
      </c>
      <c r="E326" t="inlineStr">
        <is>
          <t>East</t>
        </is>
      </c>
      <c r="F326" t="inlineStr">
        <is>
          <t>India</t>
        </is>
      </c>
      <c r="G326" t="inlineStr">
        <is>
          <t>Grocery</t>
        </is>
      </c>
      <c r="H326" t="inlineStr">
        <is>
          <t>Store walk-in</t>
        </is>
      </c>
      <c r="I326" t="inlineStr">
        <is>
          <t>Member</t>
        </is>
      </c>
      <c r="J326" t="inlineStr">
        <is>
          <t>Amir Khan</t>
        </is>
      </c>
      <c r="K326" s="71" t="n">
        <v>732</v>
      </c>
      <c r="L326" s="72" t="n">
        <v>181.72</v>
      </c>
      <c r="M326" s="72" t="n">
        <v>133019.04</v>
      </c>
      <c r="N326" s="72" t="n">
        <v>10641.52</v>
      </c>
      <c r="O326" s="72" t="n">
        <v>122377.52</v>
      </c>
      <c r="P326" s="72" t="n">
        <v>111711.12</v>
      </c>
      <c r="Q326" s="72" t="n">
        <v>10666.4</v>
      </c>
      <c r="R326" t="inlineStr">
        <is>
          <t>Bihar</t>
        </is>
      </c>
      <c r="S326" s="71" t="n">
        <v>5</v>
      </c>
      <c r="T326" t="inlineStr">
        <is>
          <t>Yes</t>
        </is>
      </c>
      <c r="U326" s="71" t="n">
        <v>573</v>
      </c>
      <c r="V326" s="71" t="n">
        <v>167</v>
      </c>
      <c r="W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RR100318</t>
        </is>
      </c>
      <c r="B327" s="69" t="n">
        <v>45697</v>
      </c>
      <c r="C327" s="70" t="n">
        <v>2025</v>
      </c>
      <c r="D327" t="inlineStr">
        <is>
          <t>Feb</t>
        </is>
      </c>
      <c r="E327" t="inlineStr">
        <is>
          <t>South</t>
        </is>
      </c>
      <c r="F327" t="inlineStr">
        <is>
          <t>India</t>
        </is>
      </c>
      <c r="G327" t="inlineStr">
        <is>
          <t>Electronics</t>
        </is>
      </c>
      <c r="H327" t="inlineStr">
        <is>
          <t>Store walk-in</t>
        </is>
      </c>
      <c r="I327" t="inlineStr">
        <is>
          <t>Member</t>
        </is>
      </c>
      <c r="J327" t="inlineStr">
        <is>
          <t>Ana Costa</t>
        </is>
      </c>
      <c r="K327" s="71" t="n">
        <v>67</v>
      </c>
      <c r="L327" s="72" t="n">
        <v>9767.35</v>
      </c>
      <c r="M327" s="72" t="n">
        <v>654412.45</v>
      </c>
      <c r="N327" s="72" t="n">
        <v>98161.87</v>
      </c>
      <c r="O327" s="72" t="n">
        <v>556250.58</v>
      </c>
      <c r="P327" s="72" t="n">
        <v>547878.3</v>
      </c>
      <c r="Q327" s="72" t="n">
        <v>8372.280000000001</v>
      </c>
      <c r="R327" t="inlineStr">
        <is>
          <t>Karnataka</t>
        </is>
      </c>
      <c r="S327" s="71" t="n">
        <v>3</v>
      </c>
      <c r="T327" t="inlineStr">
        <is>
          <t>Yes</t>
        </is>
      </c>
      <c r="U327" s="71" t="n">
        <v>202</v>
      </c>
      <c r="V327" s="71" t="n">
        <v>59</v>
      </c>
      <c r="W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RR100319</t>
        </is>
      </c>
      <c r="B328" s="69" t="n">
        <v>45697</v>
      </c>
      <c r="C328" s="70" t="n">
        <v>2025</v>
      </c>
      <c r="D328" t="inlineStr">
        <is>
          <t>Feb</t>
        </is>
      </c>
      <c r="E328" t="inlineStr">
        <is>
          <t>West</t>
        </is>
      </c>
      <c r="F328" t="inlineStr">
        <is>
          <t>India</t>
        </is>
      </c>
      <c r="G328" t="inlineStr">
        <is>
          <t>Fashion</t>
        </is>
      </c>
      <c r="H328" t="inlineStr">
        <is>
          <t>Store walk-in</t>
        </is>
      </c>
      <c r="I328" t="inlineStr">
        <is>
          <t>Walk-in guest</t>
        </is>
      </c>
      <c r="J328" t="inlineStr">
        <is>
          <t>Ruhi Shaikh</t>
        </is>
      </c>
      <c r="K328" s="71" t="n">
        <v>1242</v>
      </c>
      <c r="L328" s="72" t="n">
        <v>675.27</v>
      </c>
      <c r="M328" s="72" t="n">
        <v>838685.34</v>
      </c>
      <c r="N328" s="72" t="n">
        <v>67094.83</v>
      </c>
      <c r="O328" s="72" t="n">
        <v>771590.51</v>
      </c>
      <c r="P328" s="72" t="n">
        <v>495688.35</v>
      </c>
      <c r="Q328" s="72" t="n">
        <v>275902.16</v>
      </c>
      <c r="R328" t="inlineStr">
        <is>
          <t>Gujarat</t>
        </is>
      </c>
      <c r="S328" s="71" t="n">
        <v>2</v>
      </c>
      <c r="T328" t="inlineStr">
        <is>
          <t>Yes</t>
        </is>
      </c>
      <c r="U328" s="71" t="n">
        <v>614</v>
      </c>
      <c r="V328" s="71" t="n">
        <v>238</v>
      </c>
      <c r="W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RR100320</t>
        </is>
      </c>
      <c r="B329" s="69" t="n">
        <v>45698</v>
      </c>
      <c r="C329" s="70" t="n">
        <v>2025</v>
      </c>
      <c r="D329" t="inlineStr">
        <is>
          <t>Feb</t>
        </is>
      </c>
      <c r="E329" t="inlineStr">
        <is>
          <t>South</t>
        </is>
      </c>
      <c r="F329" t="inlineStr">
        <is>
          <t>India</t>
        </is>
      </c>
      <c r="G329" t="inlineStr">
        <is>
          <t>Grocery</t>
        </is>
      </c>
      <c r="H329" t="inlineStr">
        <is>
          <t>Store walk-in</t>
        </is>
      </c>
      <c r="I329" t="inlineStr">
        <is>
          <t>Member</t>
        </is>
      </c>
      <c r="J329" t="inlineStr">
        <is>
          <t>Priya Nair</t>
        </is>
      </c>
      <c r="K329" s="71" t="n">
        <v>814</v>
      </c>
      <c r="L329" s="72" t="n">
        <v>168.83</v>
      </c>
      <c r="M329" s="72" t="n">
        <v>137427.62</v>
      </c>
      <c r="N329" s="72" t="n">
        <v>13742.76</v>
      </c>
      <c r="O329" s="72" t="n">
        <v>123684.86</v>
      </c>
      <c r="P329" s="72" t="n">
        <v>119853.61</v>
      </c>
      <c r="Q329" s="72" t="n">
        <v>3831.25</v>
      </c>
      <c r="R329" t="inlineStr">
        <is>
          <t>Tamil Nadu</t>
        </is>
      </c>
      <c r="S329" s="71" t="n">
        <v>8</v>
      </c>
      <c r="T329" t="inlineStr">
        <is>
          <t>Yes</t>
        </is>
      </c>
      <c r="U329" s="71" t="n">
        <v>572</v>
      </c>
      <c r="V329" s="71" t="n">
        <v>241</v>
      </c>
      <c r="W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RR100321</t>
        </is>
      </c>
      <c r="B330" s="69" t="n">
        <v>45698</v>
      </c>
      <c r="C330" s="70" t="n">
        <v>2025</v>
      </c>
      <c r="D330" t="inlineStr">
        <is>
          <t>Feb</t>
        </is>
      </c>
      <c r="E330" t="inlineStr">
        <is>
          <t>West</t>
        </is>
      </c>
      <c r="F330" t="inlineStr">
        <is>
          <t>India</t>
        </is>
      </c>
      <c r="G330" t="inlineStr">
        <is>
          <t>JioMart</t>
        </is>
      </c>
      <c r="H330" t="inlineStr">
        <is>
          <t>Home delivery</t>
        </is>
      </c>
      <c r="I330" t="inlineStr">
        <is>
          <t>Walk-in guest</t>
        </is>
      </c>
      <c r="J330" t="inlineStr">
        <is>
          <t>Noah Smith</t>
        </is>
      </c>
      <c r="K330" s="71" t="n">
        <v>2368</v>
      </c>
      <c r="L330" s="72" t="n">
        <v>458.55</v>
      </c>
      <c r="M330" s="72" t="n">
        <v>1085846.4</v>
      </c>
      <c r="N330" s="72" t="n">
        <v>86867.71000000001</v>
      </c>
      <c r="O330" s="72" t="n">
        <v>998978.6899999999</v>
      </c>
      <c r="P330" s="72" t="n">
        <v>824568.65</v>
      </c>
      <c r="Q330" s="72" t="n">
        <v>174410.04</v>
      </c>
      <c r="R330" t="inlineStr">
        <is>
          <t>Goa</t>
        </is>
      </c>
      <c r="S330" s="71" t="n">
        <v>0</v>
      </c>
      <c r="T330" t="inlineStr">
        <is>
          <t>No</t>
        </is>
      </c>
      <c r="U330" s="71" t="n">
        <v>10780</v>
      </c>
      <c r="V330" s="71" t="n">
        <v>769</v>
      </c>
      <c r="W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RR100322</t>
        </is>
      </c>
      <c r="B331" s="69" t="n">
        <v>45698</v>
      </c>
      <c r="C331" s="70" t="n">
        <v>2025</v>
      </c>
      <c r="D331" t="inlineStr">
        <is>
          <t>Feb</t>
        </is>
      </c>
      <c r="E331" t="inlineStr">
        <is>
          <t>South</t>
        </is>
      </c>
      <c r="F331" t="inlineStr">
        <is>
          <t>India</t>
        </is>
      </c>
      <c r="G331" t="inlineStr">
        <is>
          <t>Grocery</t>
        </is>
      </c>
      <c r="H331" t="inlineStr">
        <is>
          <t>Store walk-in</t>
        </is>
      </c>
      <c r="I331" t="inlineStr">
        <is>
          <t>Walk-in guest</t>
        </is>
      </c>
      <c r="J331" t="inlineStr">
        <is>
          <t>Noah Smith</t>
        </is>
      </c>
      <c r="K331" s="71" t="n">
        <v>2757</v>
      </c>
      <c r="L331" s="72" t="n">
        <v>177.8</v>
      </c>
      <c r="M331" s="72" t="n">
        <v>490194.6</v>
      </c>
      <c r="N331" s="72" t="n">
        <v>73529.19</v>
      </c>
      <c r="O331" s="72" t="n">
        <v>416665.41</v>
      </c>
      <c r="P331" s="72" t="n">
        <v>399329.96</v>
      </c>
      <c r="Q331" s="72" t="n">
        <v>17335.45</v>
      </c>
      <c r="R331" t="inlineStr">
        <is>
          <t>Karnataka</t>
        </is>
      </c>
      <c r="S331" s="71" t="n">
        <v>3</v>
      </c>
      <c r="T331" t="inlineStr">
        <is>
          <t>Yes</t>
        </is>
      </c>
      <c r="U331" s="71" t="n">
        <v>1330</v>
      </c>
      <c r="V331" s="71" t="n">
        <v>398</v>
      </c>
      <c r="W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RR100323</t>
        </is>
      </c>
      <c r="B332" s="69" t="n">
        <v>45698</v>
      </c>
      <c r="C332" s="70" t="n">
        <v>2025</v>
      </c>
      <c r="D332" t="inlineStr">
        <is>
          <t>Feb</t>
        </is>
      </c>
      <c r="E332" t="inlineStr">
        <is>
          <t>West</t>
        </is>
      </c>
      <c r="F332" t="inlineStr">
        <is>
          <t>India</t>
        </is>
      </c>
      <c r="G332" t="inlineStr">
        <is>
          <t>Grocery</t>
        </is>
      </c>
      <c r="H332" t="inlineStr">
        <is>
          <t>Store walk-in</t>
        </is>
      </c>
      <c r="I332" t="inlineStr">
        <is>
          <t>Member</t>
        </is>
      </c>
      <c r="J332" t="inlineStr">
        <is>
          <t>Emma Clarke</t>
        </is>
      </c>
      <c r="K332" s="71" t="n">
        <v>392</v>
      </c>
      <c r="L332" s="72" t="n">
        <v>159.13</v>
      </c>
      <c r="M332" s="72" t="n">
        <v>62378.96</v>
      </c>
      <c r="N332" s="72" t="n">
        <v>9356.84</v>
      </c>
      <c r="O332" s="72" t="n">
        <v>53022.12</v>
      </c>
      <c r="P332" s="72" t="n">
        <v>55886.59</v>
      </c>
      <c r="Q332" s="72" t="n">
        <v>-2864.47</v>
      </c>
      <c r="R332" t="inlineStr">
        <is>
          <t>Gujarat</t>
        </is>
      </c>
      <c r="S332" s="71" t="n">
        <v>5</v>
      </c>
      <c r="T332" t="inlineStr">
        <is>
          <t>Yes</t>
        </is>
      </c>
      <c r="U332" s="71" t="n">
        <v>150</v>
      </c>
      <c r="V332" s="71" t="n">
        <v>59</v>
      </c>
      <c r="W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RR100324</t>
        </is>
      </c>
      <c r="B333" s="69" t="n">
        <v>45698</v>
      </c>
      <c r="C333" s="70" t="n">
        <v>2025</v>
      </c>
      <c r="D333" t="inlineStr">
        <is>
          <t>Feb</t>
        </is>
      </c>
      <c r="E333" t="inlineStr">
        <is>
          <t>West</t>
        </is>
      </c>
      <c r="F333" t="inlineStr">
        <is>
          <t>India</t>
        </is>
      </c>
      <c r="G333" t="inlineStr">
        <is>
          <t>Electronics</t>
        </is>
      </c>
      <c r="H333" t="inlineStr">
        <is>
          <t>Store walk-in</t>
        </is>
      </c>
      <c r="I333" t="inlineStr">
        <is>
          <t>Walk-in guest</t>
        </is>
      </c>
      <c r="J333" t="inlineStr">
        <is>
          <t>Kofi Mensah</t>
        </is>
      </c>
      <c r="K333" s="71" t="n">
        <v>41</v>
      </c>
      <c r="L333" s="72" t="n">
        <v>9900.99</v>
      </c>
      <c r="M333" s="72" t="n">
        <v>405940.59</v>
      </c>
      <c r="N333" s="72" t="n">
        <v>8118.81</v>
      </c>
      <c r="O333" s="72" t="n">
        <v>397821.78</v>
      </c>
      <c r="P333" s="72" t="n">
        <v>334272.06</v>
      </c>
      <c r="Q333" s="72" t="n">
        <v>63549.72</v>
      </c>
      <c r="R333" t="inlineStr">
        <is>
          <t>Gujarat</t>
        </is>
      </c>
      <c r="S333" s="71" t="n">
        <v>5</v>
      </c>
      <c r="T333" t="inlineStr">
        <is>
          <t>Yes</t>
        </is>
      </c>
      <c r="U333" s="71" t="n">
        <v>84</v>
      </c>
      <c r="V333" s="71" t="n">
        <v>35</v>
      </c>
      <c r="W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RR100325</t>
        </is>
      </c>
      <c r="B334" s="69" t="n">
        <v>45698</v>
      </c>
      <c r="C334" s="70" t="n">
        <v>2025</v>
      </c>
      <c r="D334" t="inlineStr">
        <is>
          <t>Feb</t>
        </is>
      </c>
      <c r="E334" t="inlineStr">
        <is>
          <t>North</t>
        </is>
      </c>
      <c r="F334" t="inlineStr">
        <is>
          <t>India</t>
        </is>
      </c>
      <c r="G334" t="inlineStr">
        <is>
          <t>Grocery</t>
        </is>
      </c>
      <c r="H334" t="inlineStr">
        <is>
          <t>Store walk-in</t>
        </is>
      </c>
      <c r="I334" t="inlineStr">
        <is>
          <t>Walk-in guest</t>
        </is>
      </c>
      <c r="J334" t="inlineStr">
        <is>
          <t>Shraddha Kulkarni</t>
        </is>
      </c>
      <c r="K334" s="71" t="n">
        <v>1463</v>
      </c>
      <c r="L334" s="72" t="n">
        <v>168.53</v>
      </c>
      <c r="M334" s="72" t="n">
        <v>246559.39</v>
      </c>
      <c r="N334" s="72" t="n">
        <v>12327.97</v>
      </c>
      <c r="O334" s="72" t="n">
        <v>234231.42</v>
      </c>
      <c r="P334" s="72" t="n">
        <v>213636.72</v>
      </c>
      <c r="Q334" s="72" t="n">
        <v>20594.7</v>
      </c>
      <c r="R334" t="inlineStr">
        <is>
          <t>Uttar Pradesh</t>
        </is>
      </c>
      <c r="S334" s="71" t="n">
        <v>1</v>
      </c>
      <c r="T334" t="inlineStr">
        <is>
          <t>Yes</t>
        </is>
      </c>
      <c r="U334" s="71" t="n">
        <v>764</v>
      </c>
      <c r="V334" s="71" t="n">
        <v>274</v>
      </c>
      <c r="W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RR100326</t>
        </is>
      </c>
      <c r="B335" s="69" t="n">
        <v>45698</v>
      </c>
      <c r="C335" s="70" t="n">
        <v>2025</v>
      </c>
      <c r="D335" t="inlineStr">
        <is>
          <t>Feb</t>
        </is>
      </c>
      <c r="E335" t="inlineStr">
        <is>
          <t>North</t>
        </is>
      </c>
      <c r="F335" t="inlineStr">
        <is>
          <t>India</t>
        </is>
      </c>
      <c r="G335" t="inlineStr">
        <is>
          <t>Electronics</t>
        </is>
      </c>
      <c r="H335" t="inlineStr">
        <is>
          <t>Store walk-in</t>
        </is>
      </c>
      <c r="I335" t="inlineStr">
        <is>
          <t>Member</t>
        </is>
      </c>
      <c r="J335" t="inlineStr">
        <is>
          <t>Olivia Brown</t>
        </is>
      </c>
      <c r="K335" s="71" t="n">
        <v>54</v>
      </c>
      <c r="L335" s="72" t="n">
        <v>10251.64</v>
      </c>
      <c r="M335" s="72" t="n">
        <v>553588.5600000001</v>
      </c>
      <c r="N335" s="72" t="n">
        <v>27679.43</v>
      </c>
      <c r="O335" s="72" t="n">
        <v>525909.13</v>
      </c>
      <c r="P335" s="72" t="n">
        <v>429579.92</v>
      </c>
      <c r="Q335" s="72" t="n">
        <v>96329.21000000001</v>
      </c>
      <c r="R335" t="inlineStr">
        <is>
          <t>Punjab</t>
        </is>
      </c>
      <c r="S335" s="71" t="n">
        <v>0</v>
      </c>
      <c r="T335" t="inlineStr">
        <is>
          <t>No</t>
        </is>
      </c>
      <c r="U335" s="71" t="n">
        <v>133</v>
      </c>
      <c r="V335" s="71" t="n">
        <v>46</v>
      </c>
      <c r="W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RR100327</t>
        </is>
      </c>
      <c r="B336" s="69" t="n">
        <v>45699</v>
      </c>
      <c r="C336" s="70" t="n">
        <v>2025</v>
      </c>
      <c r="D336" t="inlineStr">
        <is>
          <t>Feb</t>
        </is>
      </c>
      <c r="E336" t="inlineStr">
        <is>
          <t>East</t>
        </is>
      </c>
      <c r="F336" t="inlineStr">
        <is>
          <t>India</t>
        </is>
      </c>
      <c r="G336" t="inlineStr">
        <is>
          <t>JioMart</t>
        </is>
      </c>
      <c r="H336" t="inlineStr">
        <is>
          <t>Home delivery</t>
        </is>
      </c>
      <c r="I336" t="inlineStr">
        <is>
          <t>Member</t>
        </is>
      </c>
      <c r="J336" t="inlineStr">
        <is>
          <t>Wei Chen</t>
        </is>
      </c>
      <c r="K336" s="71" t="n">
        <v>3720</v>
      </c>
      <c r="L336" s="72" t="n">
        <v>420.81</v>
      </c>
      <c r="M336" s="72" t="n">
        <v>1565413.2</v>
      </c>
      <c r="N336" s="72" t="n">
        <v>156541.32</v>
      </c>
      <c r="O336" s="72" t="n">
        <v>1408871.88</v>
      </c>
      <c r="P336" s="72" t="n">
        <v>1260792.94</v>
      </c>
      <c r="Q336" s="72" t="n">
        <v>148078.94</v>
      </c>
      <c r="R336" t="inlineStr">
        <is>
          <t>Bihar</t>
        </is>
      </c>
      <c r="S336" s="71" t="n">
        <v>2</v>
      </c>
      <c r="T336" t="inlineStr">
        <is>
          <t>Yes</t>
        </is>
      </c>
      <c r="U336" s="71" t="n">
        <v>7153</v>
      </c>
      <c r="V336" s="71" t="n">
        <v>420</v>
      </c>
      <c r="W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RR100328</t>
        </is>
      </c>
      <c r="B337" s="69" t="n">
        <v>45699</v>
      </c>
      <c r="C337" s="70" t="n">
        <v>2025</v>
      </c>
      <c r="D337" t="inlineStr">
        <is>
          <t>Feb</t>
        </is>
      </c>
      <c r="E337" t="inlineStr">
        <is>
          <t>South</t>
        </is>
      </c>
      <c r="F337" t="inlineStr">
        <is>
          <t>India</t>
        </is>
      </c>
      <c r="G337" t="inlineStr">
        <is>
          <t>JioMart</t>
        </is>
      </c>
      <c r="H337" t="inlineStr">
        <is>
          <t>Home delivery</t>
        </is>
      </c>
      <c r="I337" t="inlineStr">
        <is>
          <t>Member</t>
        </is>
      </c>
      <c r="J337" t="inlineStr">
        <is>
          <t>Olivia Brown</t>
        </is>
      </c>
      <c r="K337" s="71" t="n">
        <v>1971</v>
      </c>
      <c r="L337" s="72" t="n">
        <v>421.26</v>
      </c>
      <c r="M337" s="72" t="n">
        <v>830303.46</v>
      </c>
      <c r="N337" s="72" t="n">
        <v>41515.17</v>
      </c>
      <c r="O337" s="72" t="n">
        <v>788788.29</v>
      </c>
      <c r="P337" s="72" t="n">
        <v>672418.27</v>
      </c>
      <c r="Q337" s="72" t="n">
        <v>116370.02</v>
      </c>
      <c r="R337" t="inlineStr">
        <is>
          <t>Tamil Nadu</t>
        </is>
      </c>
      <c r="S337" s="71" t="n">
        <v>0</v>
      </c>
      <c r="T337" t="inlineStr">
        <is>
          <t>No</t>
        </is>
      </c>
      <c r="U337" s="71" t="n">
        <v>7484</v>
      </c>
      <c r="V337" s="71" t="n">
        <v>444</v>
      </c>
      <c r="W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RR100329</t>
        </is>
      </c>
      <c r="B338" s="69" t="n">
        <v>45699</v>
      </c>
      <c r="C338" s="70" t="n">
        <v>2025</v>
      </c>
      <c r="D338" t="inlineStr">
        <is>
          <t>Feb</t>
        </is>
      </c>
      <c r="E338" t="inlineStr">
        <is>
          <t>West</t>
        </is>
      </c>
      <c r="F338" t="inlineStr">
        <is>
          <t>India</t>
        </is>
      </c>
      <c r="G338" t="inlineStr">
        <is>
          <t>Electronics</t>
        </is>
      </c>
      <c r="H338" t="inlineStr">
        <is>
          <t>Store walk-in</t>
        </is>
      </c>
      <c r="I338" t="inlineStr">
        <is>
          <t>Member</t>
        </is>
      </c>
      <c r="J338" t="inlineStr">
        <is>
          <t>Priya Nair</t>
        </is>
      </c>
      <c r="K338" s="71" t="n">
        <v>75</v>
      </c>
      <c r="L338" s="72" t="n">
        <v>9029.049999999999</v>
      </c>
      <c r="M338" s="72" t="n">
        <v>677178.75</v>
      </c>
      <c r="N338" s="72" t="n">
        <v>33858.94</v>
      </c>
      <c r="O338" s="72" t="n">
        <v>643319.8100000001</v>
      </c>
      <c r="P338" s="72" t="n">
        <v>590684.33</v>
      </c>
      <c r="Q338" s="72" t="n">
        <v>52635.48</v>
      </c>
      <c r="R338" t="inlineStr">
        <is>
          <t>Goa</t>
        </is>
      </c>
      <c r="S338" s="71" t="n">
        <v>8</v>
      </c>
      <c r="T338" t="inlineStr">
        <is>
          <t>Yes</t>
        </is>
      </c>
      <c r="U338" s="71" t="n">
        <v>150</v>
      </c>
      <c r="V338" s="71" t="n">
        <v>65</v>
      </c>
      <c r="W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RR100330</t>
        </is>
      </c>
      <c r="B339" s="69" t="n">
        <v>45699</v>
      </c>
      <c r="C339" s="70" t="n">
        <v>2025</v>
      </c>
      <c r="D339" t="inlineStr">
        <is>
          <t>Feb</t>
        </is>
      </c>
      <c r="E339" t="inlineStr">
        <is>
          <t>West</t>
        </is>
      </c>
      <c r="F339" t="inlineStr">
        <is>
          <t>India</t>
        </is>
      </c>
      <c r="G339" t="inlineStr">
        <is>
          <t>Grocery</t>
        </is>
      </c>
      <c r="H339" t="inlineStr">
        <is>
          <t>Home delivery</t>
        </is>
      </c>
      <c r="I339" t="inlineStr">
        <is>
          <t>Walk-in guest</t>
        </is>
      </c>
      <c r="J339" t="inlineStr">
        <is>
          <t>Ana Costa</t>
        </is>
      </c>
      <c r="K339" s="71" t="n">
        <v>628</v>
      </c>
      <c r="L339" s="72" t="n">
        <v>168.28</v>
      </c>
      <c r="M339" s="72" t="n">
        <v>105679.84</v>
      </c>
      <c r="N339" s="72" t="n">
        <v>5283.99</v>
      </c>
      <c r="O339" s="72" t="n">
        <v>100395.85</v>
      </c>
      <c r="P339" s="72" t="n">
        <v>94297.39</v>
      </c>
      <c r="Q339" s="72" t="n">
        <v>6098.46</v>
      </c>
      <c r="R339" t="inlineStr">
        <is>
          <t>Goa</t>
        </is>
      </c>
      <c r="S339" s="71" t="n">
        <v>0</v>
      </c>
      <c r="T339" t="inlineStr">
        <is>
          <t>No</t>
        </is>
      </c>
      <c r="U339" s="71" t="n">
        <v>550</v>
      </c>
      <c r="V339" s="71" t="n">
        <v>164</v>
      </c>
      <c r="W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RR100331</t>
        </is>
      </c>
      <c r="B340" s="69" t="n">
        <v>45699</v>
      </c>
      <c r="C340" s="70" t="n">
        <v>2025</v>
      </c>
      <c r="D340" t="inlineStr">
        <is>
          <t>Feb</t>
        </is>
      </c>
      <c r="E340" t="inlineStr">
        <is>
          <t>South</t>
        </is>
      </c>
      <c r="F340" t="inlineStr">
        <is>
          <t>India</t>
        </is>
      </c>
      <c r="G340" t="inlineStr">
        <is>
          <t>Grocery</t>
        </is>
      </c>
      <c r="H340" t="inlineStr">
        <is>
          <t>Click &amp; collect</t>
        </is>
      </c>
      <c r="I340" t="inlineStr">
        <is>
          <t>Member</t>
        </is>
      </c>
      <c r="J340" t="inlineStr">
        <is>
          <t>Lucas Martin</t>
        </is>
      </c>
      <c r="K340" s="71" t="n">
        <v>3737</v>
      </c>
      <c r="L340" s="72" t="n">
        <v>160.03</v>
      </c>
      <c r="M340" s="72" t="n">
        <v>598032.11</v>
      </c>
      <c r="N340" s="72" t="n">
        <v>29901.61</v>
      </c>
      <c r="O340" s="72" t="n">
        <v>568130.5</v>
      </c>
      <c r="P340" s="72" t="n">
        <v>550075.85</v>
      </c>
      <c r="Q340" s="72" t="n">
        <v>18054.65</v>
      </c>
      <c r="R340" t="inlineStr">
        <is>
          <t>Tamil Nadu</t>
        </is>
      </c>
      <c r="S340" s="71" t="n">
        <v>8</v>
      </c>
      <c r="T340" t="inlineStr">
        <is>
          <t>Yes</t>
        </is>
      </c>
      <c r="U340" s="71" t="n">
        <v>1957</v>
      </c>
      <c r="V340" s="71" t="n">
        <v>493</v>
      </c>
      <c r="W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RR100332</t>
        </is>
      </c>
      <c r="B341" s="69" t="n">
        <v>45699</v>
      </c>
      <c r="C341" s="70" t="n">
        <v>2025</v>
      </c>
      <c r="D341" t="inlineStr">
        <is>
          <t>Feb</t>
        </is>
      </c>
      <c r="E341" t="inlineStr">
        <is>
          <t>West</t>
        </is>
      </c>
      <c r="F341" t="inlineStr">
        <is>
          <t>India</t>
        </is>
      </c>
      <c r="G341" t="inlineStr">
        <is>
          <t>JioMart</t>
        </is>
      </c>
      <c r="H341" t="inlineStr">
        <is>
          <t>Home delivery</t>
        </is>
      </c>
      <c r="I341" t="inlineStr">
        <is>
          <t>Member</t>
        </is>
      </c>
      <c r="J341" t="inlineStr">
        <is>
          <t>Hiroshi Tanaka</t>
        </is>
      </c>
      <c r="K341" s="71" t="n">
        <v>2436</v>
      </c>
      <c r="L341" s="72" t="n">
        <v>466.49</v>
      </c>
      <c r="M341" s="72" t="n">
        <v>1136369.64</v>
      </c>
      <c r="N341" s="72" t="n">
        <v>113636.96</v>
      </c>
      <c r="O341" s="72" t="n">
        <v>1022732.68</v>
      </c>
      <c r="P341" s="72" t="n">
        <v>830203.97</v>
      </c>
      <c r="Q341" s="72" t="n">
        <v>192528.71</v>
      </c>
      <c r="R341" t="inlineStr">
        <is>
          <t>Maharashtra</t>
        </is>
      </c>
      <c r="S341" s="71" t="n">
        <v>1</v>
      </c>
      <c r="T341" t="inlineStr">
        <is>
          <t>Yes</t>
        </is>
      </c>
      <c r="U341" s="71" t="n">
        <v>7289</v>
      </c>
      <c r="V341" s="71" t="n">
        <v>388</v>
      </c>
      <c r="W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RR100333</t>
        </is>
      </c>
      <c r="B342" s="69" t="n">
        <v>45699</v>
      </c>
      <c r="C342" s="70" t="n">
        <v>2025</v>
      </c>
      <c r="D342" t="inlineStr">
        <is>
          <t>Feb</t>
        </is>
      </c>
      <c r="E342" t="inlineStr">
        <is>
          <t>South</t>
        </is>
      </c>
      <c r="F342" t="inlineStr">
        <is>
          <t>India</t>
        </is>
      </c>
      <c r="G342" t="inlineStr">
        <is>
          <t>Grocery</t>
        </is>
      </c>
      <c r="H342" t="inlineStr">
        <is>
          <t>Click &amp; collect</t>
        </is>
      </c>
      <c r="I342" t="inlineStr">
        <is>
          <t>Member</t>
        </is>
      </c>
      <c r="J342" t="inlineStr">
        <is>
          <t>Kofi Mensah</t>
        </is>
      </c>
      <c r="K342" s="71" t="n">
        <v>3166</v>
      </c>
      <c r="L342" s="72" t="n">
        <v>167.51</v>
      </c>
      <c r="M342" s="72" t="n">
        <v>530336.66</v>
      </c>
      <c r="N342" s="72" t="n">
        <v>10606.73</v>
      </c>
      <c r="O342" s="72" t="n">
        <v>519729.93</v>
      </c>
      <c r="P342" s="72" t="n">
        <v>484573.84</v>
      </c>
      <c r="Q342" s="72" t="n">
        <v>35156.09</v>
      </c>
      <c r="R342" t="inlineStr">
        <is>
          <t>Tamil Nadu</t>
        </is>
      </c>
      <c r="S342" s="71" t="n">
        <v>3</v>
      </c>
      <c r="T342" t="inlineStr">
        <is>
          <t>Yes</t>
        </is>
      </c>
      <c r="U342" s="71" t="n">
        <v>1593</v>
      </c>
      <c r="V342" s="71" t="n">
        <v>423</v>
      </c>
      <c r="W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RR100334</t>
        </is>
      </c>
      <c r="B343" s="69" t="n">
        <v>45699</v>
      </c>
      <c r="C343" s="70" t="n">
        <v>2025</v>
      </c>
      <c r="D343" t="inlineStr">
        <is>
          <t>Feb</t>
        </is>
      </c>
      <c r="E343" t="inlineStr">
        <is>
          <t>North</t>
        </is>
      </c>
      <c r="F343" t="inlineStr">
        <is>
          <t>India</t>
        </is>
      </c>
      <c r="G343" t="inlineStr">
        <is>
          <t>JioMart</t>
        </is>
      </c>
      <c r="H343" t="inlineStr">
        <is>
          <t>Home delivery</t>
        </is>
      </c>
      <c r="I343" t="inlineStr">
        <is>
          <t>Member</t>
        </is>
      </c>
      <c r="J343" t="inlineStr">
        <is>
          <t>Sophie Müller</t>
        </is>
      </c>
      <c r="K343" s="71" t="n">
        <v>2375</v>
      </c>
      <c r="L343" s="72" t="n">
        <v>411.3</v>
      </c>
      <c r="M343" s="72" t="n">
        <v>976837.5</v>
      </c>
      <c r="N343" s="72" t="n">
        <v>19536.75</v>
      </c>
      <c r="O343" s="72" t="n">
        <v>957300.75</v>
      </c>
      <c r="P343" s="72" t="n">
        <v>770806.28</v>
      </c>
      <c r="Q343" s="72" t="n">
        <v>186494.47</v>
      </c>
      <c r="R343" t="inlineStr">
        <is>
          <t>Punjab</t>
        </is>
      </c>
      <c r="S343" s="71" t="n">
        <v>1</v>
      </c>
      <c r="T343" t="inlineStr">
        <is>
          <t>Yes</t>
        </is>
      </c>
      <c r="U343" s="71" t="n">
        <v>13759</v>
      </c>
      <c r="V343" s="71" t="n">
        <v>706</v>
      </c>
      <c r="W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RR100335</t>
        </is>
      </c>
      <c r="B344" s="69" t="n">
        <v>45699</v>
      </c>
      <c r="C344" s="70" t="n">
        <v>2025</v>
      </c>
      <c r="D344" t="inlineStr">
        <is>
          <t>Feb</t>
        </is>
      </c>
      <c r="E344" t="inlineStr">
        <is>
          <t>North</t>
        </is>
      </c>
      <c r="F344" t="inlineStr">
        <is>
          <t>India</t>
        </is>
      </c>
      <c r="G344" t="inlineStr">
        <is>
          <t>Grocery</t>
        </is>
      </c>
      <c r="H344" t="inlineStr">
        <is>
          <t>Home delivery</t>
        </is>
      </c>
      <c r="I344" t="inlineStr">
        <is>
          <t>Member</t>
        </is>
      </c>
      <c r="J344" t="inlineStr">
        <is>
          <t>Amir Khan</t>
        </is>
      </c>
      <c r="K344" s="71" t="n">
        <v>2116</v>
      </c>
      <c r="L344" s="72" t="n">
        <v>181.38</v>
      </c>
      <c r="M344" s="72" t="n">
        <v>383800.08</v>
      </c>
      <c r="N344" s="72" t="n">
        <v>38380.01</v>
      </c>
      <c r="O344" s="72" t="n">
        <v>345420.07</v>
      </c>
      <c r="P344" s="72" t="n">
        <v>310443.96</v>
      </c>
      <c r="Q344" s="72" t="n">
        <v>34976.11</v>
      </c>
      <c r="R344" t="inlineStr">
        <is>
          <t>Delhi</t>
        </is>
      </c>
      <c r="S344" s="71" t="n">
        <v>5</v>
      </c>
      <c r="T344" t="inlineStr">
        <is>
          <t>Yes</t>
        </is>
      </c>
      <c r="U344" s="71" t="n">
        <v>1089</v>
      </c>
      <c r="V344" s="71" t="n">
        <v>474</v>
      </c>
      <c r="W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RR100336</t>
        </is>
      </c>
      <c r="B345" s="69" t="n">
        <v>45700</v>
      </c>
      <c r="C345" s="70" t="n">
        <v>2025</v>
      </c>
      <c r="D345" t="inlineStr">
        <is>
          <t>Feb</t>
        </is>
      </c>
      <c r="E345" t="inlineStr">
        <is>
          <t>West</t>
        </is>
      </c>
      <c r="F345" t="inlineStr">
        <is>
          <t>India</t>
        </is>
      </c>
      <c r="G345" t="inlineStr">
        <is>
          <t>Grocery</t>
        </is>
      </c>
      <c r="H345" t="inlineStr">
        <is>
          <t>Store walk-in</t>
        </is>
      </c>
      <c r="I345" t="inlineStr">
        <is>
          <t>Member</t>
        </is>
      </c>
      <c r="J345" t="inlineStr">
        <is>
          <t>Ruhi Shaikh</t>
        </is>
      </c>
      <c r="K345" s="71" t="n">
        <v>716</v>
      </c>
      <c r="L345" s="72" t="n">
        <v>161.53</v>
      </c>
      <c r="M345" s="72" t="n">
        <v>115655.48</v>
      </c>
      <c r="N345" s="72" t="n">
        <v>11565.55</v>
      </c>
      <c r="O345" s="72" t="n">
        <v>104089.93</v>
      </c>
      <c r="P345" s="72" t="n">
        <v>103351.26</v>
      </c>
      <c r="Q345" s="72" t="n">
        <v>738.67</v>
      </c>
      <c r="R345" t="inlineStr">
        <is>
          <t>Gujarat</t>
        </is>
      </c>
      <c r="S345" s="71" t="n">
        <v>1</v>
      </c>
      <c r="T345" t="inlineStr">
        <is>
          <t>Yes</t>
        </is>
      </c>
      <c r="U345" s="71" t="n">
        <v>320</v>
      </c>
      <c r="V345" s="71" t="n">
        <v>94</v>
      </c>
      <c r="W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RR100337</t>
        </is>
      </c>
      <c r="B346" s="69" t="n">
        <v>45700</v>
      </c>
      <c r="C346" s="70" t="n">
        <v>2025</v>
      </c>
      <c r="D346" t="inlineStr">
        <is>
          <t>Feb</t>
        </is>
      </c>
      <c r="E346" t="inlineStr">
        <is>
          <t>West</t>
        </is>
      </c>
      <c r="F346" t="inlineStr">
        <is>
          <t>India</t>
        </is>
      </c>
      <c r="G346" t="inlineStr">
        <is>
          <t>JioMart</t>
        </is>
      </c>
      <c r="H346" t="inlineStr">
        <is>
          <t>Home delivery</t>
        </is>
      </c>
      <c r="I346" t="inlineStr">
        <is>
          <t>Walk-in guest</t>
        </is>
      </c>
      <c r="J346" t="inlineStr">
        <is>
          <t>Zoya Ahmed</t>
        </is>
      </c>
      <c r="K346" s="71" t="n">
        <v>1368</v>
      </c>
      <c r="L346" s="72" t="n">
        <v>373.54</v>
      </c>
      <c r="M346" s="72" t="n">
        <v>511002.72</v>
      </c>
      <c r="N346" s="72" t="n">
        <v>76650.41</v>
      </c>
      <c r="O346" s="72" t="n">
        <v>434352.31</v>
      </c>
      <c r="P346" s="72" t="n">
        <v>447876.32</v>
      </c>
      <c r="Q346" s="72" t="n">
        <v>-13524.01</v>
      </c>
      <c r="R346" t="inlineStr">
        <is>
          <t>Gujarat</t>
        </is>
      </c>
      <c r="S346" s="71" t="n">
        <v>0</v>
      </c>
      <c r="T346" t="inlineStr">
        <is>
          <t>No</t>
        </is>
      </c>
      <c r="U346" s="71" t="n">
        <v>7336</v>
      </c>
      <c r="V346" s="71" t="n">
        <v>305</v>
      </c>
      <c r="W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RR100338</t>
        </is>
      </c>
      <c r="B347" s="69" t="n">
        <v>45700</v>
      </c>
      <c r="C347" s="70" t="n">
        <v>2025</v>
      </c>
      <c r="D347" t="inlineStr">
        <is>
          <t>Feb</t>
        </is>
      </c>
      <c r="E347" t="inlineStr">
        <is>
          <t>South</t>
        </is>
      </c>
      <c r="F347" t="inlineStr">
        <is>
          <t>India</t>
        </is>
      </c>
      <c r="G347" t="inlineStr">
        <is>
          <t>Grocery</t>
        </is>
      </c>
      <c r="H347" t="inlineStr">
        <is>
          <t>Store walk-in</t>
        </is>
      </c>
      <c r="I347" t="inlineStr">
        <is>
          <t>Member</t>
        </is>
      </c>
      <c r="J347" t="inlineStr">
        <is>
          <t>Emma Clarke</t>
        </is>
      </c>
      <c r="K347" s="71" t="n">
        <v>1996</v>
      </c>
      <c r="L347" s="72" t="n">
        <v>174.35</v>
      </c>
      <c r="M347" s="72" t="n">
        <v>348002.6</v>
      </c>
      <c r="N347" s="72" t="n">
        <v>34800.26</v>
      </c>
      <c r="O347" s="72" t="n">
        <v>313202.34</v>
      </c>
      <c r="P347" s="72" t="n">
        <v>283795.94</v>
      </c>
      <c r="Q347" s="72" t="n">
        <v>29406.4</v>
      </c>
      <c r="R347" t="inlineStr">
        <is>
          <t>Kerala</t>
        </is>
      </c>
      <c r="S347" s="71" t="n">
        <v>1</v>
      </c>
      <c r="T347" t="inlineStr">
        <is>
          <t>Yes</t>
        </is>
      </c>
      <c r="U347" s="71" t="n">
        <v>1689</v>
      </c>
      <c r="V347" s="71" t="n">
        <v>537</v>
      </c>
      <c r="W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RR100339</t>
        </is>
      </c>
      <c r="B348" s="69" t="n">
        <v>45700</v>
      </c>
      <c r="C348" s="70" t="n">
        <v>2025</v>
      </c>
      <c r="D348" t="inlineStr">
        <is>
          <t>Feb</t>
        </is>
      </c>
      <c r="E348" t="inlineStr">
        <is>
          <t>South</t>
        </is>
      </c>
      <c r="F348" t="inlineStr">
        <is>
          <t>India</t>
        </is>
      </c>
      <c r="G348" t="inlineStr">
        <is>
          <t>Grocery</t>
        </is>
      </c>
      <c r="H348" t="inlineStr">
        <is>
          <t>Store walk-in</t>
        </is>
      </c>
      <c r="I348" t="inlineStr">
        <is>
          <t>Walk-in guest</t>
        </is>
      </c>
      <c r="J348" t="inlineStr">
        <is>
          <t>Hiroshi Tanaka</t>
        </is>
      </c>
      <c r="K348" s="71" t="n">
        <v>1721</v>
      </c>
      <c r="L348" s="72" t="n">
        <v>166.63</v>
      </c>
      <c r="M348" s="72" t="n">
        <v>286770.23</v>
      </c>
      <c r="N348" s="72" t="n">
        <v>28677.02</v>
      </c>
      <c r="O348" s="72" t="n">
        <v>258093.21</v>
      </c>
      <c r="P348" s="72" t="n">
        <v>246218.2</v>
      </c>
      <c r="Q348" s="72" t="n">
        <v>11875.01</v>
      </c>
      <c r="R348" t="inlineStr">
        <is>
          <t>Kerala</t>
        </is>
      </c>
      <c r="S348" s="71" t="n">
        <v>1</v>
      </c>
      <c r="T348" t="inlineStr">
        <is>
          <t>Yes</t>
        </is>
      </c>
      <c r="U348" s="71" t="n">
        <v>1261</v>
      </c>
      <c r="V348" s="71" t="n">
        <v>510</v>
      </c>
      <c r="W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RR100340</t>
        </is>
      </c>
      <c r="B349" s="69" t="n">
        <v>45700</v>
      </c>
      <c r="C349" s="70" t="n">
        <v>2025</v>
      </c>
      <c r="D349" t="inlineStr">
        <is>
          <t>Feb</t>
        </is>
      </c>
      <c r="E349" t="inlineStr">
        <is>
          <t>North</t>
        </is>
      </c>
      <c r="F349" t="inlineStr">
        <is>
          <t>India</t>
        </is>
      </c>
      <c r="G349" t="inlineStr">
        <is>
          <t>Grocery</t>
        </is>
      </c>
      <c r="H349" t="inlineStr">
        <is>
          <t>Store walk-in</t>
        </is>
      </c>
      <c r="I349" t="inlineStr">
        <is>
          <t>Member</t>
        </is>
      </c>
      <c r="J349" t="inlineStr">
        <is>
          <t>Shraddha Kulkarni</t>
        </is>
      </c>
      <c r="K349" s="71" t="n">
        <v>4050</v>
      </c>
      <c r="L349" s="72" t="n">
        <v>201.47</v>
      </c>
      <c r="M349" s="72" t="n">
        <v>815953.5</v>
      </c>
      <c r="N349" s="72" t="n">
        <v>122393.02</v>
      </c>
      <c r="O349" s="72" t="n">
        <v>693560.48</v>
      </c>
      <c r="P349" s="72" t="n">
        <v>578011.45</v>
      </c>
      <c r="Q349" s="72" t="n">
        <v>115549.03</v>
      </c>
      <c r="R349" t="inlineStr">
        <is>
          <t>Rajasthan</t>
        </is>
      </c>
      <c r="S349" s="71" t="n">
        <v>5</v>
      </c>
      <c r="T349" t="inlineStr">
        <is>
          <t>Yes</t>
        </is>
      </c>
      <c r="U349" s="71" t="n">
        <v>1089</v>
      </c>
      <c r="V349" s="71" t="n">
        <v>483</v>
      </c>
      <c r="W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RR100341</t>
        </is>
      </c>
      <c r="B350" s="69" t="n">
        <v>45700</v>
      </c>
      <c r="C350" s="70" t="n">
        <v>2025</v>
      </c>
      <c r="D350" t="inlineStr">
        <is>
          <t>Feb</t>
        </is>
      </c>
      <c r="E350" t="inlineStr">
        <is>
          <t>South</t>
        </is>
      </c>
      <c r="F350" t="inlineStr">
        <is>
          <t>India</t>
        </is>
      </c>
      <c r="G350" t="inlineStr">
        <is>
          <t>Electronics</t>
        </is>
      </c>
      <c r="H350" t="inlineStr">
        <is>
          <t>Click &amp; collect</t>
        </is>
      </c>
      <c r="I350" t="inlineStr">
        <is>
          <t>Walk-in guest</t>
        </is>
      </c>
      <c r="J350" t="inlineStr">
        <is>
          <t>Sophie Müller</t>
        </is>
      </c>
      <c r="K350" s="71" t="n">
        <v>22</v>
      </c>
      <c r="L350" s="72" t="n">
        <v>10604.88</v>
      </c>
      <c r="M350" s="72" t="n">
        <v>233307.36</v>
      </c>
      <c r="N350" s="72" t="n">
        <v>11665.37</v>
      </c>
      <c r="O350" s="72" t="n">
        <v>221641.99</v>
      </c>
      <c r="P350" s="72" t="n">
        <v>185133.97</v>
      </c>
      <c r="Q350" s="72" t="n">
        <v>36508.02</v>
      </c>
      <c r="R350" t="inlineStr">
        <is>
          <t>Kerala</t>
        </is>
      </c>
      <c r="S350" s="71" t="n">
        <v>0</v>
      </c>
      <c r="T350" t="inlineStr">
        <is>
          <t>No</t>
        </is>
      </c>
      <c r="U350" s="71" t="n">
        <v>42</v>
      </c>
      <c r="V350" s="71" t="n">
        <v>18</v>
      </c>
      <c r="W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RR100342</t>
        </is>
      </c>
      <c r="B351" s="69" t="n">
        <v>45700</v>
      </c>
      <c r="C351" s="70" t="n">
        <v>2025</v>
      </c>
      <c r="D351" t="inlineStr">
        <is>
          <t>Feb</t>
        </is>
      </c>
      <c r="E351" t="inlineStr">
        <is>
          <t>South</t>
        </is>
      </c>
      <c r="F351" t="inlineStr">
        <is>
          <t>India</t>
        </is>
      </c>
      <c r="G351" t="inlineStr">
        <is>
          <t>Fashion</t>
        </is>
      </c>
      <c r="H351" t="inlineStr">
        <is>
          <t>Store walk-in</t>
        </is>
      </c>
      <c r="I351" t="inlineStr">
        <is>
          <t>Walk-in guest</t>
        </is>
      </c>
      <c r="J351" t="inlineStr">
        <is>
          <t>Ana Costa</t>
        </is>
      </c>
      <c r="K351" s="71" t="n">
        <v>1177</v>
      </c>
      <c r="L351" s="72" t="n">
        <v>801.8099999999999</v>
      </c>
      <c r="M351" s="72" t="n">
        <v>943730.37</v>
      </c>
      <c r="N351" s="72" t="n">
        <v>141559.56</v>
      </c>
      <c r="O351" s="72" t="n">
        <v>802170.8100000001</v>
      </c>
      <c r="P351" s="72" t="n">
        <v>474344.8</v>
      </c>
      <c r="Q351" s="72" t="n">
        <v>327826.01</v>
      </c>
      <c r="R351" t="inlineStr">
        <is>
          <t>Karnataka</t>
        </is>
      </c>
      <c r="S351" s="71" t="n">
        <v>3</v>
      </c>
      <c r="T351" t="inlineStr">
        <is>
          <t>Yes</t>
        </is>
      </c>
      <c r="U351" s="71" t="n">
        <v>441</v>
      </c>
      <c r="V351" s="71" t="n">
        <v>191</v>
      </c>
      <c r="W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RR100343</t>
        </is>
      </c>
      <c r="B352" s="69" t="n">
        <v>45701</v>
      </c>
      <c r="C352" s="70" t="n">
        <v>2025</v>
      </c>
      <c r="D352" t="inlineStr">
        <is>
          <t>Feb</t>
        </is>
      </c>
      <c r="E352" t="inlineStr">
        <is>
          <t>West</t>
        </is>
      </c>
      <c r="F352" t="inlineStr">
        <is>
          <t>India</t>
        </is>
      </c>
      <c r="G352" t="inlineStr">
        <is>
          <t>Grocery</t>
        </is>
      </c>
      <c r="H352" t="inlineStr">
        <is>
          <t>Store walk-in</t>
        </is>
      </c>
      <c r="I352" t="inlineStr">
        <is>
          <t>Walk-in guest</t>
        </is>
      </c>
      <c r="J352" t="inlineStr">
        <is>
          <t>Mei Lin</t>
        </is>
      </c>
      <c r="K352" s="71" t="n">
        <v>515</v>
      </c>
      <c r="L352" s="72" t="n">
        <v>171.82</v>
      </c>
      <c r="M352" s="72" t="n">
        <v>88487.3</v>
      </c>
      <c r="N352" s="72" t="n">
        <v>7078.98</v>
      </c>
      <c r="O352" s="72" t="n">
        <v>81408.32000000001</v>
      </c>
      <c r="P352" s="72" t="n">
        <v>74187.78</v>
      </c>
      <c r="Q352" s="72" t="n">
        <v>7220.54</v>
      </c>
      <c r="R352" t="inlineStr">
        <is>
          <t>Goa</t>
        </is>
      </c>
      <c r="S352" s="71" t="n">
        <v>1</v>
      </c>
      <c r="T352" t="inlineStr">
        <is>
          <t>Yes</t>
        </is>
      </c>
      <c r="U352" s="71" t="n">
        <v>280</v>
      </c>
      <c r="V352" s="71" t="n">
        <v>118</v>
      </c>
      <c r="W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RR100344</t>
        </is>
      </c>
      <c r="B353" s="69" t="n">
        <v>45701</v>
      </c>
      <c r="C353" s="70" t="n">
        <v>2025</v>
      </c>
      <c r="D353" t="inlineStr">
        <is>
          <t>Feb</t>
        </is>
      </c>
      <c r="E353" t="inlineStr">
        <is>
          <t>South</t>
        </is>
      </c>
      <c r="F353" t="inlineStr">
        <is>
          <t>India</t>
        </is>
      </c>
      <c r="G353" t="inlineStr">
        <is>
          <t>Electronics</t>
        </is>
      </c>
      <c r="H353" t="inlineStr">
        <is>
          <t>Store walk-in</t>
        </is>
      </c>
      <c r="I353" t="inlineStr">
        <is>
          <t>Walk-in guest</t>
        </is>
      </c>
      <c r="J353" t="inlineStr">
        <is>
          <t>Zoya Ahmed</t>
        </is>
      </c>
      <c r="K353" s="71" t="n">
        <v>63</v>
      </c>
      <c r="L353" s="72" t="n">
        <v>8720.290000000001</v>
      </c>
      <c r="M353" s="72" t="n">
        <v>549378.27</v>
      </c>
      <c r="N353" s="72" t="n">
        <v>43950.26</v>
      </c>
      <c r="O353" s="72" t="n">
        <v>505428.01</v>
      </c>
      <c r="P353" s="72" t="n">
        <v>500167.03</v>
      </c>
      <c r="Q353" s="72" t="n">
        <v>5260.98</v>
      </c>
      <c r="R353" t="inlineStr">
        <is>
          <t>Karnataka</t>
        </is>
      </c>
      <c r="S353" s="71" t="n">
        <v>1</v>
      </c>
      <c r="T353" t="inlineStr">
        <is>
          <t>Yes</t>
        </is>
      </c>
      <c r="U353" s="71" t="n">
        <v>104</v>
      </c>
      <c r="V353" s="71" t="n">
        <v>45</v>
      </c>
      <c r="W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RR100345</t>
        </is>
      </c>
      <c r="B354" s="69" t="n">
        <v>45701</v>
      </c>
      <c r="C354" s="70" t="n">
        <v>2025</v>
      </c>
      <c r="D354" t="inlineStr">
        <is>
          <t>Feb</t>
        </is>
      </c>
      <c r="E354" t="inlineStr">
        <is>
          <t>East</t>
        </is>
      </c>
      <c r="F354" t="inlineStr">
        <is>
          <t>India</t>
        </is>
      </c>
      <c r="G354" t="inlineStr">
        <is>
          <t>Grocery</t>
        </is>
      </c>
      <c r="H354" t="inlineStr">
        <is>
          <t>Store walk-in</t>
        </is>
      </c>
      <c r="I354" t="inlineStr">
        <is>
          <t>Walk-in guest</t>
        </is>
      </c>
      <c r="J354" t="inlineStr">
        <is>
          <t>Emma Clarke</t>
        </is>
      </c>
      <c r="K354" s="71" t="n">
        <v>1849</v>
      </c>
      <c r="L354" s="72" t="n">
        <v>198.09</v>
      </c>
      <c r="M354" s="72" t="n">
        <v>366268.41</v>
      </c>
      <c r="N354" s="72" t="n">
        <v>36626.84</v>
      </c>
      <c r="O354" s="72" t="n">
        <v>329641.57</v>
      </c>
      <c r="P354" s="72" t="n">
        <v>264233.82</v>
      </c>
      <c r="Q354" s="72" t="n">
        <v>65407.75</v>
      </c>
      <c r="R354" t="inlineStr">
        <is>
          <t>Bihar</t>
        </is>
      </c>
      <c r="S354" s="71" t="n">
        <v>3</v>
      </c>
      <c r="T354" t="inlineStr">
        <is>
          <t>Yes</t>
        </is>
      </c>
      <c r="U354" s="71" t="n">
        <v>749</v>
      </c>
      <c r="V354" s="71" t="n">
        <v>282</v>
      </c>
      <c r="W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RR100346</t>
        </is>
      </c>
      <c r="B355" s="69" t="n">
        <v>45701</v>
      </c>
      <c r="C355" s="70" t="n">
        <v>2025</v>
      </c>
      <c r="D355" t="inlineStr">
        <is>
          <t>Feb</t>
        </is>
      </c>
      <c r="E355" t="inlineStr">
        <is>
          <t>North</t>
        </is>
      </c>
      <c r="F355" t="inlineStr">
        <is>
          <t>India</t>
        </is>
      </c>
      <c r="G355" t="inlineStr">
        <is>
          <t>Fashion</t>
        </is>
      </c>
      <c r="H355" t="inlineStr">
        <is>
          <t>Store walk-in</t>
        </is>
      </c>
      <c r="I355" t="inlineStr">
        <is>
          <t>Walk-in guest</t>
        </is>
      </c>
      <c r="J355" t="inlineStr">
        <is>
          <t>Ravindra Patil</t>
        </is>
      </c>
      <c r="K355" s="71" t="n">
        <v>606</v>
      </c>
      <c r="L355" s="72" t="n">
        <v>741.76</v>
      </c>
      <c r="M355" s="72" t="n">
        <v>449506.56</v>
      </c>
      <c r="N355" s="72" t="n">
        <v>8990.129999999999</v>
      </c>
      <c r="O355" s="72" t="n">
        <v>440516.43</v>
      </c>
      <c r="P355" s="72" t="n">
        <v>251400.52</v>
      </c>
      <c r="Q355" s="72" t="n">
        <v>189115.91</v>
      </c>
      <c r="R355" t="inlineStr">
        <is>
          <t>Delhi</t>
        </is>
      </c>
      <c r="S355" s="71" t="n">
        <v>5</v>
      </c>
      <c r="T355" t="inlineStr">
        <is>
          <t>Yes</t>
        </is>
      </c>
      <c r="U355" s="71" t="n">
        <v>176</v>
      </c>
      <c r="V355" s="71" t="n">
        <v>71</v>
      </c>
      <c r="W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RR100347</t>
        </is>
      </c>
      <c r="B356" s="69" t="n">
        <v>45701</v>
      </c>
      <c r="C356" s="70" t="n">
        <v>2025</v>
      </c>
      <c r="D356" t="inlineStr">
        <is>
          <t>Feb</t>
        </is>
      </c>
      <c r="E356" t="inlineStr">
        <is>
          <t>South</t>
        </is>
      </c>
      <c r="F356" t="inlineStr">
        <is>
          <t>India</t>
        </is>
      </c>
      <c r="G356" t="inlineStr">
        <is>
          <t>JioMart</t>
        </is>
      </c>
      <c r="H356" t="inlineStr">
        <is>
          <t>Home delivery</t>
        </is>
      </c>
      <c r="I356" t="inlineStr">
        <is>
          <t>Walk-in guest</t>
        </is>
      </c>
      <c r="J356" t="inlineStr">
        <is>
          <t>Ruhi Shaikh</t>
        </is>
      </c>
      <c r="K356" s="71" t="n">
        <v>2564</v>
      </c>
      <c r="L356" s="72" t="n">
        <v>431.84</v>
      </c>
      <c r="M356" s="72" t="n">
        <v>1107237.76</v>
      </c>
      <c r="N356" s="72" t="n">
        <v>110723.78</v>
      </c>
      <c r="O356" s="72" t="n">
        <v>996513.98</v>
      </c>
      <c r="P356" s="72" t="n">
        <v>841756.97</v>
      </c>
      <c r="Q356" s="72" t="n">
        <v>154757.01</v>
      </c>
      <c r="R356" t="inlineStr">
        <is>
          <t>Tamil Nadu</t>
        </is>
      </c>
      <c r="S356" s="71" t="n">
        <v>1</v>
      </c>
      <c r="T356" t="inlineStr">
        <is>
          <t>Yes</t>
        </is>
      </c>
      <c r="U356" s="71" t="n">
        <v>7589</v>
      </c>
      <c r="V356" s="71" t="n">
        <v>594</v>
      </c>
      <c r="W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RR100348</t>
        </is>
      </c>
      <c r="B357" s="69" t="n">
        <v>45701</v>
      </c>
      <c r="C357" s="70" t="n">
        <v>2025</v>
      </c>
      <c r="D357" t="inlineStr">
        <is>
          <t>Feb</t>
        </is>
      </c>
      <c r="E357" t="inlineStr">
        <is>
          <t>North</t>
        </is>
      </c>
      <c r="F357" t="inlineStr">
        <is>
          <t>India</t>
        </is>
      </c>
      <c r="G357" t="inlineStr">
        <is>
          <t>Grocery</t>
        </is>
      </c>
      <c r="H357" t="inlineStr">
        <is>
          <t>Store walk-in</t>
        </is>
      </c>
      <c r="I357" t="inlineStr">
        <is>
          <t>Walk-in guest</t>
        </is>
      </c>
      <c r="J357" t="inlineStr">
        <is>
          <t>Wei Chen</t>
        </is>
      </c>
      <c r="K357" s="71" t="n">
        <v>2206</v>
      </c>
      <c r="L357" s="72" t="n">
        <v>166.88</v>
      </c>
      <c r="M357" s="72" t="n">
        <v>368137.28</v>
      </c>
      <c r="N357" s="72" t="n">
        <v>55220.59</v>
      </c>
      <c r="O357" s="72" t="n">
        <v>312916.69</v>
      </c>
      <c r="P357" s="72" t="n">
        <v>323921.14</v>
      </c>
      <c r="Q357" s="72" t="n">
        <v>-11004.45</v>
      </c>
      <c r="R357" t="inlineStr">
        <is>
          <t>Delhi</t>
        </is>
      </c>
      <c r="S357" s="71" t="n">
        <v>5</v>
      </c>
      <c r="T357" t="inlineStr">
        <is>
          <t>Yes</t>
        </is>
      </c>
      <c r="U357" s="71" t="n">
        <v>953</v>
      </c>
      <c r="V357" s="71" t="n">
        <v>272</v>
      </c>
      <c r="W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RR100349</t>
        </is>
      </c>
      <c r="B358" s="69" t="n">
        <v>45701</v>
      </c>
      <c r="C358" s="70" t="n">
        <v>2025</v>
      </c>
      <c r="D358" t="inlineStr">
        <is>
          <t>Feb</t>
        </is>
      </c>
      <c r="E358" t="inlineStr">
        <is>
          <t>West</t>
        </is>
      </c>
      <c r="F358" t="inlineStr">
        <is>
          <t>India</t>
        </is>
      </c>
      <c r="G358" t="inlineStr">
        <is>
          <t>Grocery</t>
        </is>
      </c>
      <c r="H358" t="inlineStr">
        <is>
          <t>Store walk-in</t>
        </is>
      </c>
      <c r="I358" t="inlineStr">
        <is>
          <t>Member</t>
        </is>
      </c>
      <c r="J358" t="inlineStr">
        <is>
          <t>Olivia Brown</t>
        </is>
      </c>
      <c r="K358" s="71" t="n">
        <v>2552</v>
      </c>
      <c r="L358" s="72" t="n">
        <v>175.64</v>
      </c>
      <c r="M358" s="72" t="n">
        <v>448233.28</v>
      </c>
      <c r="N358" s="72" t="n">
        <v>8964.67</v>
      </c>
      <c r="O358" s="72" t="n">
        <v>439268.61</v>
      </c>
      <c r="P358" s="72" t="n">
        <v>366558.02</v>
      </c>
      <c r="Q358" s="72" t="n">
        <v>72710.59</v>
      </c>
      <c r="R358" t="inlineStr">
        <is>
          <t>Goa</t>
        </is>
      </c>
      <c r="S358" s="71" t="n">
        <v>2</v>
      </c>
      <c r="T358" t="inlineStr">
        <is>
          <t>Yes</t>
        </is>
      </c>
      <c r="U358" s="71" t="n">
        <v>934</v>
      </c>
      <c r="V358" s="71" t="n">
        <v>418</v>
      </c>
      <c r="W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RR100350</t>
        </is>
      </c>
      <c r="B359" s="69" t="n">
        <v>45701</v>
      </c>
      <c r="C359" s="70" t="n">
        <v>2025</v>
      </c>
      <c r="D359" t="inlineStr">
        <is>
          <t>Feb</t>
        </is>
      </c>
      <c r="E359" t="inlineStr">
        <is>
          <t>South</t>
        </is>
      </c>
      <c r="F359" t="inlineStr">
        <is>
          <t>India</t>
        </is>
      </c>
      <c r="G359" t="inlineStr">
        <is>
          <t>Grocery</t>
        </is>
      </c>
      <c r="H359" t="inlineStr">
        <is>
          <t>Click &amp; collect</t>
        </is>
      </c>
      <c r="I359" t="inlineStr">
        <is>
          <t>Walk-in guest</t>
        </is>
      </c>
      <c r="J359" t="inlineStr">
        <is>
          <t>Sara Rossi</t>
        </is>
      </c>
      <c r="K359" s="71" t="n">
        <v>1161</v>
      </c>
      <c r="L359" s="72" t="n">
        <v>189.98</v>
      </c>
      <c r="M359" s="72" t="n">
        <v>220566.78</v>
      </c>
      <c r="N359" s="72" t="n">
        <v>33085.02</v>
      </c>
      <c r="O359" s="72" t="n">
        <v>187481.76</v>
      </c>
      <c r="P359" s="72" t="n">
        <v>166468.86</v>
      </c>
      <c r="Q359" s="72" t="n">
        <v>21012.9</v>
      </c>
      <c r="R359" t="inlineStr">
        <is>
          <t>Karnataka</t>
        </is>
      </c>
      <c r="S359" s="71" t="n">
        <v>5</v>
      </c>
      <c r="T359" t="inlineStr">
        <is>
          <t>Yes</t>
        </is>
      </c>
      <c r="U359" s="71" t="n">
        <v>625</v>
      </c>
      <c r="V359" s="71" t="n">
        <v>188</v>
      </c>
      <c r="W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RR100351</t>
        </is>
      </c>
      <c r="B360" s="69" t="n">
        <v>45701</v>
      </c>
      <c r="C360" s="70" t="n">
        <v>2025</v>
      </c>
      <c r="D360" t="inlineStr">
        <is>
          <t>Feb</t>
        </is>
      </c>
      <c r="E360" t="inlineStr">
        <is>
          <t>West</t>
        </is>
      </c>
      <c r="F360" t="inlineStr">
        <is>
          <t>India</t>
        </is>
      </c>
      <c r="G360" t="inlineStr">
        <is>
          <t>JioMart</t>
        </is>
      </c>
      <c r="H360" t="inlineStr">
        <is>
          <t>Home delivery</t>
        </is>
      </c>
      <c r="I360" t="inlineStr">
        <is>
          <t>Walk-in guest</t>
        </is>
      </c>
      <c r="J360" t="inlineStr">
        <is>
          <t>Aisha Bello</t>
        </is>
      </c>
      <c r="K360" s="71" t="n">
        <v>1554</v>
      </c>
      <c r="L360" s="72" t="n">
        <v>438.31</v>
      </c>
      <c r="M360" s="72" t="n">
        <v>681133.74</v>
      </c>
      <c r="N360" s="72" t="n">
        <v>34056.69</v>
      </c>
      <c r="O360" s="72" t="n">
        <v>647077.05</v>
      </c>
      <c r="P360" s="72" t="n">
        <v>527637.09</v>
      </c>
      <c r="Q360" s="72" t="n">
        <v>119439.96</v>
      </c>
      <c r="R360" t="inlineStr">
        <is>
          <t>Maharashtra</t>
        </is>
      </c>
      <c r="S360" s="71" t="n">
        <v>2</v>
      </c>
      <c r="T360" t="inlineStr">
        <is>
          <t>Yes</t>
        </is>
      </c>
      <c r="U360" s="71" t="n">
        <v>5778</v>
      </c>
      <c r="V360" s="71" t="n">
        <v>232</v>
      </c>
      <c r="W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RR100352</t>
        </is>
      </c>
      <c r="B361" s="69" t="n">
        <v>45701</v>
      </c>
      <c r="C361" s="70" t="n">
        <v>2025</v>
      </c>
      <c r="D361" t="inlineStr">
        <is>
          <t>Feb</t>
        </is>
      </c>
      <c r="E361" t="inlineStr">
        <is>
          <t>North</t>
        </is>
      </c>
      <c r="F361" t="inlineStr">
        <is>
          <t>India</t>
        </is>
      </c>
      <c r="G361" t="inlineStr">
        <is>
          <t>Fashion</t>
        </is>
      </c>
      <c r="H361" t="inlineStr">
        <is>
          <t>Store walk-in</t>
        </is>
      </c>
      <c r="I361" t="inlineStr">
        <is>
          <t>Member</t>
        </is>
      </c>
      <c r="J361" t="inlineStr">
        <is>
          <t>Zoya Ahmed</t>
        </is>
      </c>
      <c r="K361" s="71" t="n">
        <v>1220</v>
      </c>
      <c r="L361" s="72" t="n">
        <v>800.85</v>
      </c>
      <c r="M361" s="72" t="n">
        <v>977037</v>
      </c>
      <c r="N361" s="72" t="n">
        <v>19540.74</v>
      </c>
      <c r="O361" s="72" t="n">
        <v>957496.26</v>
      </c>
      <c r="P361" s="72" t="n">
        <v>488471.85</v>
      </c>
      <c r="Q361" s="72" t="n">
        <v>469024.41</v>
      </c>
      <c r="R361" t="inlineStr">
        <is>
          <t>Rajasthan</t>
        </is>
      </c>
      <c r="S361" s="71" t="n">
        <v>2</v>
      </c>
      <c r="T361" t="inlineStr">
        <is>
          <t>Yes</t>
        </is>
      </c>
      <c r="U361" s="71" t="n">
        <v>1092</v>
      </c>
      <c r="V361" s="71" t="n">
        <v>283</v>
      </c>
      <c r="W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RR100353</t>
        </is>
      </c>
      <c r="B362" s="69" t="n">
        <v>45701</v>
      </c>
      <c r="C362" s="70" t="n">
        <v>2025</v>
      </c>
      <c r="D362" t="inlineStr">
        <is>
          <t>Feb</t>
        </is>
      </c>
      <c r="E362" t="inlineStr">
        <is>
          <t>East</t>
        </is>
      </c>
      <c r="F362" t="inlineStr">
        <is>
          <t>India</t>
        </is>
      </c>
      <c r="G362" t="inlineStr">
        <is>
          <t>JioMart</t>
        </is>
      </c>
      <c r="H362" t="inlineStr">
        <is>
          <t>Home delivery</t>
        </is>
      </c>
      <c r="I362" t="inlineStr">
        <is>
          <t>Member</t>
        </is>
      </c>
      <c r="J362" t="inlineStr">
        <is>
          <t>Mei Lin</t>
        </is>
      </c>
      <c r="K362" s="71" t="n">
        <v>2575</v>
      </c>
      <c r="L362" s="72" t="n">
        <v>390.1</v>
      </c>
      <c r="M362" s="72" t="n">
        <v>1004507.5</v>
      </c>
      <c r="N362" s="72" t="n">
        <v>20090.15</v>
      </c>
      <c r="O362" s="72" t="n">
        <v>984417.35</v>
      </c>
      <c r="P362" s="72" t="n">
        <v>882092.33</v>
      </c>
      <c r="Q362" s="72" t="n">
        <v>102325.02</v>
      </c>
      <c r="R362" t="inlineStr">
        <is>
          <t>Odisha</t>
        </is>
      </c>
      <c r="S362" s="71" t="n">
        <v>1</v>
      </c>
      <c r="T362" t="inlineStr">
        <is>
          <t>Yes</t>
        </is>
      </c>
      <c r="U362" s="71" t="n">
        <v>4857</v>
      </c>
      <c r="V362" s="71" t="n">
        <v>369</v>
      </c>
      <c r="W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RR100354</t>
        </is>
      </c>
      <c r="B363" s="69" t="n">
        <v>45702</v>
      </c>
      <c r="C363" s="70" t="n">
        <v>2025</v>
      </c>
      <c r="D363" t="inlineStr">
        <is>
          <t>Feb</t>
        </is>
      </c>
      <c r="E363" t="inlineStr">
        <is>
          <t>East</t>
        </is>
      </c>
      <c r="F363" t="inlineStr">
        <is>
          <t>India</t>
        </is>
      </c>
      <c r="G363" t="inlineStr">
        <is>
          <t>Electronics</t>
        </is>
      </c>
      <c r="H363" t="inlineStr">
        <is>
          <t>Store walk-in</t>
        </is>
      </c>
      <c r="I363" t="inlineStr">
        <is>
          <t>Member</t>
        </is>
      </c>
      <c r="J363" t="inlineStr">
        <is>
          <t>Aisha Bello</t>
        </is>
      </c>
      <c r="K363" s="71" t="n">
        <v>125</v>
      </c>
      <c r="L363" s="72" t="n">
        <v>9785.969999999999</v>
      </c>
      <c r="M363" s="72" t="n">
        <v>1223246.25</v>
      </c>
      <c r="N363" s="72" t="n">
        <v>61162.31</v>
      </c>
      <c r="O363" s="72" t="n">
        <v>1162083.94</v>
      </c>
      <c r="P363" s="72" t="n">
        <v>1009654.84</v>
      </c>
      <c r="Q363" s="72" t="n">
        <v>152429.1</v>
      </c>
      <c r="R363" t="inlineStr">
        <is>
          <t>West Bengal</t>
        </is>
      </c>
      <c r="S363" s="71" t="n">
        <v>0</v>
      </c>
      <c r="T363" t="inlineStr">
        <is>
          <t>No</t>
        </is>
      </c>
      <c r="U363" s="71" t="n">
        <v>421</v>
      </c>
      <c r="V363" s="71" t="n">
        <v>108</v>
      </c>
      <c r="W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RR100355</t>
        </is>
      </c>
      <c r="B364" s="69" t="n">
        <v>45702</v>
      </c>
      <c r="C364" s="70" t="n">
        <v>2025</v>
      </c>
      <c r="D364" t="inlineStr">
        <is>
          <t>Feb</t>
        </is>
      </c>
      <c r="E364" t="inlineStr">
        <is>
          <t>North</t>
        </is>
      </c>
      <c r="F364" t="inlineStr">
        <is>
          <t>India</t>
        </is>
      </c>
      <c r="G364" t="inlineStr">
        <is>
          <t>Fashion</t>
        </is>
      </c>
      <c r="H364" t="inlineStr">
        <is>
          <t>Store walk-in</t>
        </is>
      </c>
      <c r="I364" t="inlineStr">
        <is>
          <t>Member</t>
        </is>
      </c>
      <c r="J364" t="inlineStr">
        <is>
          <t>Arjun Mehta</t>
        </is>
      </c>
      <c r="K364" s="71" t="n">
        <v>263</v>
      </c>
      <c r="L364" s="72" t="n">
        <v>704</v>
      </c>
      <c r="M364" s="72" t="n">
        <v>185152</v>
      </c>
      <c r="N364" s="72" t="n">
        <v>9257.6</v>
      </c>
      <c r="O364" s="72" t="n">
        <v>175894.4</v>
      </c>
      <c r="P364" s="72" t="n">
        <v>108803.73</v>
      </c>
      <c r="Q364" s="72" t="n">
        <v>67090.67</v>
      </c>
      <c r="R364" t="inlineStr">
        <is>
          <t>Rajasthan</t>
        </is>
      </c>
      <c r="S364" s="71" t="n">
        <v>3</v>
      </c>
      <c r="T364" t="inlineStr">
        <is>
          <t>Yes</t>
        </is>
      </c>
      <c r="U364" s="71" t="n">
        <v>138</v>
      </c>
      <c r="V364" s="71" t="n">
        <v>44</v>
      </c>
      <c r="W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RR100356</t>
        </is>
      </c>
      <c r="B365" s="69" t="n">
        <v>45702</v>
      </c>
      <c r="C365" s="70" t="n">
        <v>2025</v>
      </c>
      <c r="D365" t="inlineStr">
        <is>
          <t>Feb</t>
        </is>
      </c>
      <c r="E365" t="inlineStr">
        <is>
          <t>North</t>
        </is>
      </c>
      <c r="F365" t="inlineStr">
        <is>
          <t>India</t>
        </is>
      </c>
      <c r="G365" t="inlineStr">
        <is>
          <t>Grocery</t>
        </is>
      </c>
      <c r="H365" t="inlineStr">
        <is>
          <t>Store walk-in</t>
        </is>
      </c>
      <c r="I365" t="inlineStr">
        <is>
          <t>Walk-in guest</t>
        </is>
      </c>
      <c r="J365" t="inlineStr">
        <is>
          <t>Aisha Bello</t>
        </is>
      </c>
      <c r="K365" s="71" t="n">
        <v>3135</v>
      </c>
      <c r="L365" s="72" t="n">
        <v>191.01</v>
      </c>
      <c r="M365" s="72" t="n">
        <v>598816.35</v>
      </c>
      <c r="N365" s="72" t="n">
        <v>47905.31</v>
      </c>
      <c r="O365" s="72" t="n">
        <v>550911.04</v>
      </c>
      <c r="P365" s="72" t="n">
        <v>475485.87</v>
      </c>
      <c r="Q365" s="72" t="n">
        <v>75425.17</v>
      </c>
      <c r="R365" t="inlineStr">
        <is>
          <t>Punjab</t>
        </is>
      </c>
      <c r="S365" s="71" t="n">
        <v>8</v>
      </c>
      <c r="T365" t="inlineStr">
        <is>
          <t>Yes</t>
        </is>
      </c>
      <c r="U365" s="71" t="n">
        <v>1887</v>
      </c>
      <c r="V365" s="71" t="n">
        <v>678</v>
      </c>
      <c r="W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RR100357</t>
        </is>
      </c>
      <c r="B366" s="69" t="n">
        <v>45702</v>
      </c>
      <c r="C366" s="70" t="n">
        <v>2025</v>
      </c>
      <c r="D366" t="inlineStr">
        <is>
          <t>Feb</t>
        </is>
      </c>
      <c r="E366" t="inlineStr">
        <is>
          <t>North</t>
        </is>
      </c>
      <c r="F366" t="inlineStr">
        <is>
          <t>India</t>
        </is>
      </c>
      <c r="G366" t="inlineStr">
        <is>
          <t>Electronics</t>
        </is>
      </c>
      <c r="H366" t="inlineStr">
        <is>
          <t>Store walk-in</t>
        </is>
      </c>
      <c r="I366" t="inlineStr">
        <is>
          <t>Walk-in guest</t>
        </is>
      </c>
      <c r="J366" t="inlineStr">
        <is>
          <t>Sara Rossi</t>
        </is>
      </c>
      <c r="K366" s="71" t="n">
        <v>34</v>
      </c>
      <c r="L366" s="72" t="n">
        <v>9437.43</v>
      </c>
      <c r="M366" s="72" t="n">
        <v>320872.62</v>
      </c>
      <c r="N366" s="72" t="n">
        <v>25669.81</v>
      </c>
      <c r="O366" s="72" t="n">
        <v>295202.81</v>
      </c>
      <c r="P366" s="72" t="n">
        <v>278288.48</v>
      </c>
      <c r="Q366" s="72" t="n">
        <v>16914.33</v>
      </c>
      <c r="R366" t="inlineStr">
        <is>
          <t>Rajasthan</t>
        </is>
      </c>
      <c r="S366" s="71" t="n">
        <v>8</v>
      </c>
      <c r="T366" t="inlineStr">
        <is>
          <t>Yes</t>
        </is>
      </c>
      <c r="U366" s="71" t="n">
        <v>85</v>
      </c>
      <c r="V366" s="71" t="n">
        <v>26</v>
      </c>
      <c r="W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RR100358</t>
        </is>
      </c>
      <c r="B367" s="69" t="n">
        <v>45702</v>
      </c>
      <c r="C367" s="70" t="n">
        <v>2025</v>
      </c>
      <c r="D367" t="inlineStr">
        <is>
          <t>Feb</t>
        </is>
      </c>
      <c r="E367" t="inlineStr">
        <is>
          <t>North</t>
        </is>
      </c>
      <c r="F367" t="inlineStr">
        <is>
          <t>India</t>
        </is>
      </c>
      <c r="G367" t="inlineStr">
        <is>
          <t>JioMart</t>
        </is>
      </c>
      <c r="H367" t="inlineStr">
        <is>
          <t>Home delivery</t>
        </is>
      </c>
      <c r="I367" t="inlineStr">
        <is>
          <t>Member</t>
        </is>
      </c>
      <c r="J367" t="inlineStr">
        <is>
          <t>Sophie Müller</t>
        </is>
      </c>
      <c r="K367" s="71" t="n">
        <v>3443</v>
      </c>
      <c r="L367" s="72" t="n">
        <v>461.58</v>
      </c>
      <c r="M367" s="72" t="n">
        <v>1589219.94</v>
      </c>
      <c r="N367" s="72" t="n">
        <v>158921.99</v>
      </c>
      <c r="O367" s="72" t="n">
        <v>1430297.95</v>
      </c>
      <c r="P367" s="72" t="n">
        <v>1152323.8</v>
      </c>
      <c r="Q367" s="72" t="n">
        <v>277974.15</v>
      </c>
      <c r="R367" t="inlineStr">
        <is>
          <t>Delhi</t>
        </is>
      </c>
      <c r="S367" s="71" t="n">
        <v>0</v>
      </c>
      <c r="T367" t="inlineStr">
        <is>
          <t>No</t>
        </is>
      </c>
      <c r="U367" s="71" t="n">
        <v>11529</v>
      </c>
      <c r="V367" s="71" t="n">
        <v>599</v>
      </c>
      <c r="W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RR100359</t>
        </is>
      </c>
      <c r="B368" s="69" t="n">
        <v>45702</v>
      </c>
      <c r="C368" s="70" t="n">
        <v>2025</v>
      </c>
      <c r="D368" t="inlineStr">
        <is>
          <t>Feb</t>
        </is>
      </c>
      <c r="E368" t="inlineStr">
        <is>
          <t>South</t>
        </is>
      </c>
      <c r="F368" t="inlineStr">
        <is>
          <t>India</t>
        </is>
      </c>
      <c r="G368" t="inlineStr">
        <is>
          <t>Fashion</t>
        </is>
      </c>
      <c r="H368" t="inlineStr">
        <is>
          <t>Store walk-in</t>
        </is>
      </c>
      <c r="I368" t="inlineStr">
        <is>
          <t>Member</t>
        </is>
      </c>
      <c r="J368" t="inlineStr">
        <is>
          <t>Sara Rossi</t>
        </is>
      </c>
      <c r="K368" s="71" t="n">
        <v>188</v>
      </c>
      <c r="L368" s="72" t="n">
        <v>756.0700000000001</v>
      </c>
      <c r="M368" s="72" t="n">
        <v>142141.16</v>
      </c>
      <c r="N368" s="72" t="n">
        <v>21321.17</v>
      </c>
      <c r="O368" s="72" t="n">
        <v>120819.99</v>
      </c>
      <c r="P368" s="72" t="n">
        <v>77950.89999999999</v>
      </c>
      <c r="Q368" s="72" t="n">
        <v>42869.09</v>
      </c>
      <c r="R368" t="inlineStr">
        <is>
          <t>Tamil Nadu</t>
        </is>
      </c>
      <c r="S368" s="71" t="n">
        <v>0</v>
      </c>
      <c r="T368" t="inlineStr">
        <is>
          <t>No</t>
        </is>
      </c>
      <c r="U368" s="71" t="n">
        <v>145</v>
      </c>
      <c r="V368" s="71" t="n">
        <v>40</v>
      </c>
      <c r="W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RR100360</t>
        </is>
      </c>
      <c r="B369" s="69" t="n">
        <v>45702</v>
      </c>
      <c r="C369" s="70" t="n">
        <v>2025</v>
      </c>
      <c r="D369" t="inlineStr">
        <is>
          <t>Feb</t>
        </is>
      </c>
      <c r="E369" t="inlineStr">
        <is>
          <t>East</t>
        </is>
      </c>
      <c r="F369" t="inlineStr">
        <is>
          <t>India</t>
        </is>
      </c>
      <c r="G369" t="inlineStr">
        <is>
          <t>Fashion</t>
        </is>
      </c>
      <c r="H369" t="inlineStr">
        <is>
          <t>Store walk-in</t>
        </is>
      </c>
      <c r="I369" t="inlineStr">
        <is>
          <t>Member</t>
        </is>
      </c>
      <c r="J369" t="inlineStr">
        <is>
          <t>Ravindra Patil</t>
        </is>
      </c>
      <c r="K369" s="71" t="n">
        <v>808</v>
      </c>
      <c r="L369" s="72" t="n">
        <v>829.75</v>
      </c>
      <c r="M369" s="72" t="n">
        <v>670438</v>
      </c>
      <c r="N369" s="72" t="n">
        <v>67043.8</v>
      </c>
      <c r="O369" s="72" t="n">
        <v>603394.2</v>
      </c>
      <c r="P369" s="72" t="n">
        <v>322922.46</v>
      </c>
      <c r="Q369" s="72" t="n">
        <v>280471.74</v>
      </c>
      <c r="R369" t="inlineStr">
        <is>
          <t>Bihar</t>
        </is>
      </c>
      <c r="S369" s="71" t="n">
        <v>8</v>
      </c>
      <c r="T369" t="inlineStr">
        <is>
          <t>Yes</t>
        </is>
      </c>
      <c r="U369" s="71" t="n">
        <v>287</v>
      </c>
      <c r="V369" s="71" t="n">
        <v>98</v>
      </c>
      <c r="W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RR100361</t>
        </is>
      </c>
      <c r="B370" s="69" t="n">
        <v>45702</v>
      </c>
      <c r="C370" s="70" t="n">
        <v>2025</v>
      </c>
      <c r="D370" t="inlineStr">
        <is>
          <t>Feb</t>
        </is>
      </c>
      <c r="E370" t="inlineStr">
        <is>
          <t>South</t>
        </is>
      </c>
      <c r="F370" t="inlineStr">
        <is>
          <t>India</t>
        </is>
      </c>
      <c r="G370" t="inlineStr">
        <is>
          <t>JioMart</t>
        </is>
      </c>
      <c r="H370" t="inlineStr">
        <is>
          <t>Home delivery</t>
        </is>
      </c>
      <c r="I370" t="inlineStr">
        <is>
          <t>Walk-in guest</t>
        </is>
      </c>
      <c r="J370" t="inlineStr">
        <is>
          <t>Noah Smith</t>
        </is>
      </c>
      <c r="K370" s="71" t="n">
        <v>3560</v>
      </c>
      <c r="L370" s="72" t="n">
        <v>439.4</v>
      </c>
      <c r="M370" s="72" t="n">
        <v>1564264</v>
      </c>
      <c r="N370" s="72" t="n">
        <v>125141.12</v>
      </c>
      <c r="O370" s="72" t="n">
        <v>1439122.88</v>
      </c>
      <c r="P370" s="72" t="n">
        <v>1158240.24</v>
      </c>
      <c r="Q370" s="72" t="n">
        <v>280882.64</v>
      </c>
      <c r="R370" t="inlineStr">
        <is>
          <t>Kerala</t>
        </is>
      </c>
      <c r="S370" s="71" t="n">
        <v>3</v>
      </c>
      <c r="T370" t="inlineStr">
        <is>
          <t>Yes</t>
        </is>
      </c>
      <c r="U370" s="71" t="n">
        <v>6742</v>
      </c>
      <c r="V370" s="71" t="n">
        <v>484</v>
      </c>
      <c r="W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RR100362</t>
        </is>
      </c>
      <c r="B371" s="69" t="n">
        <v>45702</v>
      </c>
      <c r="C371" s="70" t="n">
        <v>2025</v>
      </c>
      <c r="D371" t="inlineStr">
        <is>
          <t>Feb</t>
        </is>
      </c>
      <c r="E371" t="inlineStr">
        <is>
          <t>South</t>
        </is>
      </c>
      <c r="F371" t="inlineStr">
        <is>
          <t>India</t>
        </is>
      </c>
      <c r="G371" t="inlineStr">
        <is>
          <t>Grocery</t>
        </is>
      </c>
      <c r="H371" t="inlineStr">
        <is>
          <t>Store walk-in</t>
        </is>
      </c>
      <c r="I371" t="inlineStr">
        <is>
          <t>Member</t>
        </is>
      </c>
      <c r="J371" t="inlineStr">
        <is>
          <t>Aisha Bello</t>
        </is>
      </c>
      <c r="K371" s="71" t="n">
        <v>1663</v>
      </c>
      <c r="L371" s="72" t="n">
        <v>175.75</v>
      </c>
      <c r="M371" s="72" t="n">
        <v>292272.25</v>
      </c>
      <c r="N371" s="72" t="n">
        <v>5845.44</v>
      </c>
      <c r="O371" s="72" t="n">
        <v>286426.81</v>
      </c>
      <c r="P371" s="72" t="n">
        <v>249122.85</v>
      </c>
      <c r="Q371" s="72" t="n">
        <v>37303.96</v>
      </c>
      <c r="R371" t="inlineStr">
        <is>
          <t>Karnataka</t>
        </is>
      </c>
      <c r="S371" s="71" t="n">
        <v>2</v>
      </c>
      <c r="T371" t="inlineStr">
        <is>
          <t>Yes</t>
        </is>
      </c>
      <c r="U371" s="71" t="n">
        <v>811</v>
      </c>
      <c r="V371" s="71" t="n">
        <v>276</v>
      </c>
      <c r="W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RR100363</t>
        </is>
      </c>
      <c r="B372" s="69" t="n">
        <v>45702</v>
      </c>
      <c r="C372" s="70" t="n">
        <v>2025</v>
      </c>
      <c r="D372" t="inlineStr">
        <is>
          <t>Feb</t>
        </is>
      </c>
      <c r="E372" t="inlineStr">
        <is>
          <t>East</t>
        </is>
      </c>
      <c r="F372" t="inlineStr">
        <is>
          <t>India</t>
        </is>
      </c>
      <c r="G372" t="inlineStr">
        <is>
          <t>JioMart</t>
        </is>
      </c>
      <c r="H372" t="inlineStr">
        <is>
          <t>Home delivery</t>
        </is>
      </c>
      <c r="I372" t="inlineStr">
        <is>
          <t>Walk-in guest</t>
        </is>
      </c>
      <c r="J372" t="inlineStr">
        <is>
          <t>Sophie Müller</t>
        </is>
      </c>
      <c r="K372" s="71" t="n">
        <v>1492</v>
      </c>
      <c r="L372" s="72" t="n">
        <v>372.15</v>
      </c>
      <c r="M372" s="72" t="n">
        <v>555247.8</v>
      </c>
      <c r="N372" s="72" t="n">
        <v>55524.78</v>
      </c>
      <c r="O372" s="72" t="n">
        <v>499723.02</v>
      </c>
      <c r="P372" s="72" t="n">
        <v>495044.57</v>
      </c>
      <c r="Q372" s="72" t="n">
        <v>4678.45</v>
      </c>
      <c r="R372" t="inlineStr">
        <is>
          <t>Odisha</t>
        </is>
      </c>
      <c r="S372" s="71" t="n">
        <v>5</v>
      </c>
      <c r="T372" t="inlineStr">
        <is>
          <t>Yes</t>
        </is>
      </c>
      <c r="U372" s="71" t="n">
        <v>4425</v>
      </c>
      <c r="V372" s="71" t="n">
        <v>200</v>
      </c>
      <c r="W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RR100364</t>
        </is>
      </c>
      <c r="B373" s="69" t="n">
        <v>45702</v>
      </c>
      <c r="C373" s="70" t="n">
        <v>2025</v>
      </c>
      <c r="D373" t="inlineStr">
        <is>
          <t>Feb</t>
        </is>
      </c>
      <c r="E373" t="inlineStr">
        <is>
          <t>South</t>
        </is>
      </c>
      <c r="F373" t="inlineStr">
        <is>
          <t>India</t>
        </is>
      </c>
      <c r="G373" t="inlineStr">
        <is>
          <t>Fashion</t>
        </is>
      </c>
      <c r="H373" t="inlineStr">
        <is>
          <t>Store walk-in</t>
        </is>
      </c>
      <c r="I373" t="inlineStr">
        <is>
          <t>Member</t>
        </is>
      </c>
      <c r="J373" t="inlineStr">
        <is>
          <t>Emma Clarke</t>
        </is>
      </c>
      <c r="K373" s="71" t="n">
        <v>205</v>
      </c>
      <c r="L373" s="72" t="n">
        <v>800.58</v>
      </c>
      <c r="M373" s="72" t="n">
        <v>164118.9</v>
      </c>
      <c r="N373" s="72" t="n">
        <v>13129.51</v>
      </c>
      <c r="O373" s="72" t="n">
        <v>150989.39</v>
      </c>
      <c r="P373" s="72" t="n">
        <v>86922.49000000001</v>
      </c>
      <c r="Q373" s="72" t="n">
        <v>64066.9</v>
      </c>
      <c r="R373" t="inlineStr">
        <is>
          <t>Kerala</t>
        </is>
      </c>
      <c r="S373" s="71" t="n">
        <v>2</v>
      </c>
      <c r="T373" t="inlineStr">
        <is>
          <t>Yes</t>
        </is>
      </c>
      <c r="U373" s="71" t="n">
        <v>217</v>
      </c>
      <c r="V373" s="71" t="n">
        <v>56</v>
      </c>
      <c r="W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RR100365</t>
        </is>
      </c>
      <c r="B374" s="69" t="n">
        <v>45703</v>
      </c>
      <c r="C374" s="70" t="n">
        <v>2025</v>
      </c>
      <c r="D374" t="inlineStr">
        <is>
          <t>Feb</t>
        </is>
      </c>
      <c r="E374" t="inlineStr">
        <is>
          <t>West</t>
        </is>
      </c>
      <c r="F374" t="inlineStr">
        <is>
          <t>India</t>
        </is>
      </c>
      <c r="G374" t="inlineStr">
        <is>
          <t>Fashion</t>
        </is>
      </c>
      <c r="H374" t="inlineStr">
        <is>
          <t>Store walk-in</t>
        </is>
      </c>
      <c r="I374" t="inlineStr">
        <is>
          <t>Walk-in guest</t>
        </is>
      </c>
      <c r="J374" t="inlineStr">
        <is>
          <t>Olivia Brown</t>
        </is>
      </c>
      <c r="K374" s="71" t="n">
        <v>1156</v>
      </c>
      <c r="L374" s="72" t="n">
        <v>690.17</v>
      </c>
      <c r="M374" s="72" t="n">
        <v>797836.52</v>
      </c>
      <c r="N374" s="72" t="n">
        <v>63826.92</v>
      </c>
      <c r="O374" s="72" t="n">
        <v>734009.6</v>
      </c>
      <c r="P374" s="72" t="n">
        <v>464992.37</v>
      </c>
      <c r="Q374" s="72" t="n">
        <v>269017.23</v>
      </c>
      <c r="R374" t="inlineStr">
        <is>
          <t>Maharashtra</t>
        </is>
      </c>
      <c r="S374" s="71" t="n">
        <v>0</v>
      </c>
      <c r="T374" t="inlineStr">
        <is>
          <t>No</t>
        </is>
      </c>
      <c r="U374" s="71" t="n">
        <v>873</v>
      </c>
      <c r="V374" s="71" t="n">
        <v>233</v>
      </c>
      <c r="W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RR100366</t>
        </is>
      </c>
      <c r="B375" s="69" t="n">
        <v>45703</v>
      </c>
      <c r="C375" s="70" t="n">
        <v>2025</v>
      </c>
      <c r="D375" t="inlineStr">
        <is>
          <t>Feb</t>
        </is>
      </c>
      <c r="E375" t="inlineStr">
        <is>
          <t>North</t>
        </is>
      </c>
      <c r="F375" t="inlineStr">
        <is>
          <t>India</t>
        </is>
      </c>
      <c r="G375" t="inlineStr">
        <is>
          <t>Fashion</t>
        </is>
      </c>
      <c r="H375" t="inlineStr">
        <is>
          <t>Store walk-in</t>
        </is>
      </c>
      <c r="I375" t="inlineStr">
        <is>
          <t>Walk-in guest</t>
        </is>
      </c>
      <c r="J375" t="inlineStr">
        <is>
          <t>Zoya Ahmed</t>
        </is>
      </c>
      <c r="K375" s="71" t="n">
        <v>692</v>
      </c>
      <c r="L375" s="72" t="n">
        <v>743.46</v>
      </c>
      <c r="M375" s="72" t="n">
        <v>514474.32</v>
      </c>
      <c r="N375" s="72" t="n">
        <v>41157.95</v>
      </c>
      <c r="O375" s="72" t="n">
        <v>473316.37</v>
      </c>
      <c r="P375" s="72" t="n">
        <v>282945.11</v>
      </c>
      <c r="Q375" s="72" t="n">
        <v>190371.26</v>
      </c>
      <c r="R375" t="inlineStr">
        <is>
          <t>Punjab</t>
        </is>
      </c>
      <c r="S375" s="71" t="n">
        <v>1</v>
      </c>
      <c r="T375" t="inlineStr">
        <is>
          <t>Yes</t>
        </is>
      </c>
      <c r="U375" s="71" t="n">
        <v>422</v>
      </c>
      <c r="V375" s="71" t="n">
        <v>137</v>
      </c>
      <c r="W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RR100367</t>
        </is>
      </c>
      <c r="B376" s="69" t="n">
        <v>45703</v>
      </c>
      <c r="C376" s="70" t="n">
        <v>2025</v>
      </c>
      <c r="D376" t="inlineStr">
        <is>
          <t>Feb</t>
        </is>
      </c>
      <c r="E376" t="inlineStr">
        <is>
          <t>West</t>
        </is>
      </c>
      <c r="F376" t="inlineStr">
        <is>
          <t>India</t>
        </is>
      </c>
      <c r="G376" t="inlineStr">
        <is>
          <t>Grocery</t>
        </is>
      </c>
      <c r="H376" t="inlineStr">
        <is>
          <t>Store walk-in</t>
        </is>
      </c>
      <c r="I376" t="inlineStr">
        <is>
          <t>Walk-in guest</t>
        </is>
      </c>
      <c r="J376" t="inlineStr">
        <is>
          <t>Mei Lin</t>
        </is>
      </c>
      <c r="K376" s="71" t="n">
        <v>401</v>
      </c>
      <c r="L376" s="72" t="n">
        <v>168.62</v>
      </c>
      <c r="M376" s="72" t="n">
        <v>67616.62</v>
      </c>
      <c r="N376" s="72" t="n">
        <v>1352.33</v>
      </c>
      <c r="O376" s="72" t="n">
        <v>66264.28999999999</v>
      </c>
      <c r="P376" s="72" t="n">
        <v>59371.6</v>
      </c>
      <c r="Q376" s="72" t="n">
        <v>6892.69</v>
      </c>
      <c r="R376" t="inlineStr">
        <is>
          <t>Goa</t>
        </is>
      </c>
      <c r="S376" s="71" t="n">
        <v>0</v>
      </c>
      <c r="T376" t="inlineStr">
        <is>
          <t>No</t>
        </is>
      </c>
      <c r="U376" s="71" t="n">
        <v>196</v>
      </c>
      <c r="V376" s="71" t="n">
        <v>82</v>
      </c>
      <c r="W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RR100368</t>
        </is>
      </c>
      <c r="B377" s="69" t="n">
        <v>45703</v>
      </c>
      <c r="C377" s="70" t="n">
        <v>2025</v>
      </c>
      <c r="D377" t="inlineStr">
        <is>
          <t>Feb</t>
        </is>
      </c>
      <c r="E377" t="inlineStr">
        <is>
          <t>East</t>
        </is>
      </c>
      <c r="F377" t="inlineStr">
        <is>
          <t>India</t>
        </is>
      </c>
      <c r="G377" t="inlineStr">
        <is>
          <t>Grocery</t>
        </is>
      </c>
      <c r="H377" t="inlineStr">
        <is>
          <t>Store walk-in</t>
        </is>
      </c>
      <c r="I377" t="inlineStr">
        <is>
          <t>Member</t>
        </is>
      </c>
      <c r="J377" t="inlineStr">
        <is>
          <t>Ana Costa</t>
        </is>
      </c>
      <c r="K377" s="71" t="n">
        <v>2037</v>
      </c>
      <c r="L377" s="72" t="n">
        <v>201.17</v>
      </c>
      <c r="M377" s="72" t="n">
        <v>409783.29</v>
      </c>
      <c r="N377" s="72" t="n">
        <v>40978.33</v>
      </c>
      <c r="O377" s="72" t="n">
        <v>368804.96</v>
      </c>
      <c r="P377" s="72" t="n">
        <v>292094.98</v>
      </c>
      <c r="Q377" s="72" t="n">
        <v>76709.98</v>
      </c>
      <c r="R377" t="inlineStr">
        <is>
          <t>West Bengal</t>
        </is>
      </c>
      <c r="S377" s="71" t="n">
        <v>3</v>
      </c>
      <c r="T377" t="inlineStr">
        <is>
          <t>Yes</t>
        </is>
      </c>
      <c r="U377" s="71" t="n">
        <v>756</v>
      </c>
      <c r="V377" s="71" t="n">
        <v>239</v>
      </c>
      <c r="W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RR100369</t>
        </is>
      </c>
      <c r="B378" s="69" t="n">
        <v>45703</v>
      </c>
      <c r="C378" s="70" t="n">
        <v>2025</v>
      </c>
      <c r="D378" t="inlineStr">
        <is>
          <t>Feb</t>
        </is>
      </c>
      <c r="E378" t="inlineStr">
        <is>
          <t>West</t>
        </is>
      </c>
      <c r="F378" t="inlineStr">
        <is>
          <t>India</t>
        </is>
      </c>
      <c r="G378" t="inlineStr">
        <is>
          <t>Electronics</t>
        </is>
      </c>
      <c r="H378" t="inlineStr">
        <is>
          <t>Store walk-in</t>
        </is>
      </c>
      <c r="I378" t="inlineStr">
        <is>
          <t>Member</t>
        </is>
      </c>
      <c r="J378" t="inlineStr">
        <is>
          <t>Liam O'Brien</t>
        </is>
      </c>
      <c r="K378" s="71" t="n">
        <v>176</v>
      </c>
      <c r="L378" s="72" t="n">
        <v>8625.6</v>
      </c>
      <c r="M378" s="72" t="n">
        <v>1518105.6</v>
      </c>
      <c r="N378" s="72" t="n">
        <v>75905.28</v>
      </c>
      <c r="O378" s="72" t="n">
        <v>1442200.32</v>
      </c>
      <c r="P378" s="72" t="n">
        <v>1488329.9</v>
      </c>
      <c r="Q378" s="72" t="n">
        <v>-46129.58</v>
      </c>
      <c r="R378" t="inlineStr">
        <is>
          <t>Goa</t>
        </is>
      </c>
      <c r="S378" s="71" t="n">
        <v>2</v>
      </c>
      <c r="T378" t="inlineStr">
        <is>
          <t>Yes</t>
        </is>
      </c>
      <c r="U378" s="71" t="n">
        <v>375</v>
      </c>
      <c r="V378" s="71" t="n">
        <v>151</v>
      </c>
      <c r="W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RR100370</t>
        </is>
      </c>
      <c r="B379" s="69" t="n">
        <v>45703</v>
      </c>
      <c r="C379" s="70" t="n">
        <v>2025</v>
      </c>
      <c r="D379" t="inlineStr">
        <is>
          <t>Feb</t>
        </is>
      </c>
      <c r="E379" t="inlineStr">
        <is>
          <t>North</t>
        </is>
      </c>
      <c r="F379" t="inlineStr">
        <is>
          <t>India</t>
        </is>
      </c>
      <c r="G379" t="inlineStr">
        <is>
          <t>Grocery</t>
        </is>
      </c>
      <c r="H379" t="inlineStr">
        <is>
          <t>Click &amp; collect</t>
        </is>
      </c>
      <c r="I379" t="inlineStr">
        <is>
          <t>Walk-in guest</t>
        </is>
      </c>
      <c r="J379" t="inlineStr">
        <is>
          <t>Ana Costa</t>
        </is>
      </c>
      <c r="K379" s="71" t="n">
        <v>3092</v>
      </c>
      <c r="L379" s="72" t="n">
        <v>175.24</v>
      </c>
      <c r="M379" s="72" t="n">
        <v>541842.08</v>
      </c>
      <c r="N379" s="72" t="n">
        <v>27092.1</v>
      </c>
      <c r="O379" s="72" t="n">
        <v>514749.98</v>
      </c>
      <c r="P379" s="72" t="n">
        <v>462120.79</v>
      </c>
      <c r="Q379" s="72" t="n">
        <v>52629.19</v>
      </c>
      <c r="R379" t="inlineStr">
        <is>
          <t>Punjab</t>
        </is>
      </c>
      <c r="S379" s="71" t="n">
        <v>2</v>
      </c>
      <c r="T379" t="inlineStr">
        <is>
          <t>Yes</t>
        </is>
      </c>
      <c r="U379" s="71" t="n">
        <v>2281</v>
      </c>
      <c r="V379" s="71" t="n">
        <v>975</v>
      </c>
      <c r="W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RR100371</t>
        </is>
      </c>
      <c r="B380" s="69" t="n">
        <v>45703</v>
      </c>
      <c r="C380" s="70" t="n">
        <v>2025</v>
      </c>
      <c r="D380" t="inlineStr">
        <is>
          <t>Feb</t>
        </is>
      </c>
      <c r="E380" t="inlineStr">
        <is>
          <t>South</t>
        </is>
      </c>
      <c r="F380" t="inlineStr">
        <is>
          <t>India</t>
        </is>
      </c>
      <c r="G380" t="inlineStr">
        <is>
          <t>Grocery</t>
        </is>
      </c>
      <c r="H380" t="inlineStr">
        <is>
          <t>Store walk-in</t>
        </is>
      </c>
      <c r="I380" t="inlineStr">
        <is>
          <t>Member</t>
        </is>
      </c>
      <c r="J380" t="inlineStr">
        <is>
          <t>Ana Costa</t>
        </is>
      </c>
      <c r="K380" s="71" t="n">
        <v>2522</v>
      </c>
      <c r="L380" s="72" t="n">
        <v>165.23</v>
      </c>
      <c r="M380" s="72" t="n">
        <v>416710.06</v>
      </c>
      <c r="N380" s="72" t="n">
        <v>8334.200000000001</v>
      </c>
      <c r="O380" s="72" t="n">
        <v>408375.86</v>
      </c>
      <c r="P380" s="72" t="n">
        <v>360102.62</v>
      </c>
      <c r="Q380" s="72" t="n">
        <v>48273.24</v>
      </c>
      <c r="R380" t="inlineStr">
        <is>
          <t>Kerala</t>
        </is>
      </c>
      <c r="S380" s="71" t="n">
        <v>0</v>
      </c>
      <c r="T380" t="inlineStr">
        <is>
          <t>No</t>
        </is>
      </c>
      <c r="U380" s="71" t="n">
        <v>1615</v>
      </c>
      <c r="V380" s="71" t="n">
        <v>527</v>
      </c>
      <c r="W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RR100372</t>
        </is>
      </c>
      <c r="B381" s="69" t="n">
        <v>45703</v>
      </c>
      <c r="C381" s="70" t="n">
        <v>2025</v>
      </c>
      <c r="D381" t="inlineStr">
        <is>
          <t>Feb</t>
        </is>
      </c>
      <c r="E381" t="inlineStr">
        <is>
          <t>South</t>
        </is>
      </c>
      <c r="F381" t="inlineStr">
        <is>
          <t>India</t>
        </is>
      </c>
      <c r="G381" t="inlineStr">
        <is>
          <t>Grocery</t>
        </is>
      </c>
      <c r="H381" t="inlineStr">
        <is>
          <t>Store walk-in</t>
        </is>
      </c>
      <c r="I381" t="inlineStr">
        <is>
          <t>Walk-in guest</t>
        </is>
      </c>
      <c r="J381" t="inlineStr">
        <is>
          <t>Wei Chen</t>
        </is>
      </c>
      <c r="K381" s="71" t="n">
        <v>2929</v>
      </c>
      <c r="L381" s="72" t="n">
        <v>191.46</v>
      </c>
      <c r="M381" s="72" t="n">
        <v>560786.34</v>
      </c>
      <c r="N381" s="72" t="n">
        <v>56078.63</v>
      </c>
      <c r="O381" s="72" t="n">
        <v>504707.71</v>
      </c>
      <c r="P381" s="72" t="n">
        <v>434780.76</v>
      </c>
      <c r="Q381" s="72" t="n">
        <v>69926.95</v>
      </c>
      <c r="R381" t="inlineStr">
        <is>
          <t>Karnataka</t>
        </is>
      </c>
      <c r="S381" s="71" t="n">
        <v>0</v>
      </c>
      <c r="T381" t="inlineStr">
        <is>
          <t>No</t>
        </is>
      </c>
      <c r="U381" s="71" t="n">
        <v>1798</v>
      </c>
      <c r="V381" s="71" t="n">
        <v>798</v>
      </c>
      <c r="W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RR100373</t>
        </is>
      </c>
      <c r="B382" s="69" t="n">
        <v>45703</v>
      </c>
      <c r="C382" s="70" t="n">
        <v>2025</v>
      </c>
      <c r="D382" t="inlineStr">
        <is>
          <t>Feb</t>
        </is>
      </c>
      <c r="E382" t="inlineStr">
        <is>
          <t>North</t>
        </is>
      </c>
      <c r="F382" t="inlineStr">
        <is>
          <t>India</t>
        </is>
      </c>
      <c r="G382" t="inlineStr">
        <is>
          <t>JioMart</t>
        </is>
      </c>
      <c r="H382" t="inlineStr">
        <is>
          <t>Home delivery</t>
        </is>
      </c>
      <c r="I382" t="inlineStr">
        <is>
          <t>Member</t>
        </is>
      </c>
      <c r="J382" t="inlineStr">
        <is>
          <t>Carlos Silva</t>
        </is>
      </c>
      <c r="K382" s="71" t="n">
        <v>2559</v>
      </c>
      <c r="L382" s="72" t="n">
        <v>405.46</v>
      </c>
      <c r="M382" s="72" t="n">
        <v>1037572.14</v>
      </c>
      <c r="N382" s="72" t="n">
        <v>83005.77</v>
      </c>
      <c r="O382" s="72" t="n">
        <v>954566.37</v>
      </c>
      <c r="P382" s="72" t="n">
        <v>890976.5</v>
      </c>
      <c r="Q382" s="72" t="n">
        <v>63589.87</v>
      </c>
      <c r="R382" t="inlineStr">
        <is>
          <t>Delhi</t>
        </is>
      </c>
      <c r="S382" s="71" t="n">
        <v>1</v>
      </c>
      <c r="T382" t="inlineStr">
        <is>
          <t>Yes</t>
        </is>
      </c>
      <c r="U382" s="71" t="n">
        <v>8731</v>
      </c>
      <c r="V382" s="71" t="n">
        <v>428</v>
      </c>
      <c r="W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RR100374</t>
        </is>
      </c>
      <c r="B383" s="69" t="n">
        <v>45704</v>
      </c>
      <c r="C383" s="70" t="n">
        <v>2025</v>
      </c>
      <c r="D383" t="inlineStr">
        <is>
          <t>Feb</t>
        </is>
      </c>
      <c r="E383" t="inlineStr">
        <is>
          <t>West</t>
        </is>
      </c>
      <c r="F383" t="inlineStr">
        <is>
          <t>India</t>
        </is>
      </c>
      <c r="G383" t="inlineStr">
        <is>
          <t>Grocery</t>
        </is>
      </c>
      <c r="H383" t="inlineStr">
        <is>
          <t>Store walk-in</t>
        </is>
      </c>
      <c r="I383" t="inlineStr">
        <is>
          <t>Member</t>
        </is>
      </c>
      <c r="J383" t="inlineStr">
        <is>
          <t>Zoya Ahmed</t>
        </is>
      </c>
      <c r="K383" s="71" t="n">
        <v>1679</v>
      </c>
      <c r="L383" s="72" t="n">
        <v>180.85</v>
      </c>
      <c r="M383" s="72" t="n">
        <v>303647.15</v>
      </c>
      <c r="N383" s="72" t="n">
        <v>45547.07</v>
      </c>
      <c r="O383" s="72" t="n">
        <v>258100.08</v>
      </c>
      <c r="P383" s="72" t="n">
        <v>246030.41</v>
      </c>
      <c r="Q383" s="72" t="n">
        <v>12069.67</v>
      </c>
      <c r="R383" t="inlineStr">
        <is>
          <t>Maharashtra</t>
        </is>
      </c>
      <c r="S383" s="71" t="n">
        <v>5</v>
      </c>
      <c r="T383" t="inlineStr">
        <is>
          <t>Yes</t>
        </is>
      </c>
      <c r="U383" s="71" t="n">
        <v>561</v>
      </c>
      <c r="V383" s="71" t="n">
        <v>202</v>
      </c>
      <c r="W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RR100375</t>
        </is>
      </c>
      <c r="B384" s="69" t="n">
        <v>45704</v>
      </c>
      <c r="C384" s="70" t="n">
        <v>2025</v>
      </c>
      <c r="D384" t="inlineStr">
        <is>
          <t>Feb</t>
        </is>
      </c>
      <c r="E384" t="inlineStr">
        <is>
          <t>West</t>
        </is>
      </c>
      <c r="F384" t="inlineStr">
        <is>
          <t>India</t>
        </is>
      </c>
      <c r="G384" t="inlineStr">
        <is>
          <t>Fashion</t>
        </is>
      </c>
      <c r="H384" t="inlineStr">
        <is>
          <t>Click &amp; collect</t>
        </is>
      </c>
      <c r="I384" t="inlineStr">
        <is>
          <t>Walk-in guest</t>
        </is>
      </c>
      <c r="J384" t="inlineStr">
        <is>
          <t>Zoya Ahmed</t>
        </is>
      </c>
      <c r="K384" s="71" t="n">
        <v>968</v>
      </c>
      <c r="L384" s="72" t="n">
        <v>788.29</v>
      </c>
      <c r="M384" s="72" t="n">
        <v>763064.72</v>
      </c>
      <c r="N384" s="72" t="n">
        <v>114459.71</v>
      </c>
      <c r="O384" s="72" t="n">
        <v>648605.01</v>
      </c>
      <c r="P384" s="72" t="n">
        <v>395084.56</v>
      </c>
      <c r="Q384" s="72" t="n">
        <v>253520.45</v>
      </c>
      <c r="R384" t="inlineStr">
        <is>
          <t>Goa</t>
        </is>
      </c>
      <c r="S384" s="71" t="n">
        <v>0</v>
      </c>
      <c r="T384" t="inlineStr">
        <is>
          <t>No</t>
        </is>
      </c>
      <c r="U384" s="71" t="n">
        <v>556</v>
      </c>
      <c r="V384" s="71" t="n">
        <v>246</v>
      </c>
      <c r="W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RR100376</t>
        </is>
      </c>
      <c r="B385" s="69" t="n">
        <v>45704</v>
      </c>
      <c r="C385" s="70" t="n">
        <v>2025</v>
      </c>
      <c r="D385" t="inlineStr">
        <is>
          <t>Feb</t>
        </is>
      </c>
      <c r="E385" t="inlineStr">
        <is>
          <t>North</t>
        </is>
      </c>
      <c r="F385" t="inlineStr">
        <is>
          <t>India</t>
        </is>
      </c>
      <c r="G385" t="inlineStr">
        <is>
          <t>Electronics</t>
        </is>
      </c>
      <c r="H385" t="inlineStr">
        <is>
          <t>Store walk-in</t>
        </is>
      </c>
      <c r="I385" t="inlineStr">
        <is>
          <t>Walk-in guest</t>
        </is>
      </c>
      <c r="J385" t="inlineStr">
        <is>
          <t>Fatima Al-Saud</t>
        </is>
      </c>
      <c r="K385" s="71" t="n">
        <v>117</v>
      </c>
      <c r="L385" s="72" t="n">
        <v>9728.77</v>
      </c>
      <c r="M385" s="72" t="n">
        <v>1138266.09</v>
      </c>
      <c r="N385" s="72" t="n">
        <v>56913.3</v>
      </c>
      <c r="O385" s="72" t="n">
        <v>1081352.79</v>
      </c>
      <c r="P385" s="72" t="n">
        <v>931042.92</v>
      </c>
      <c r="Q385" s="72" t="n">
        <v>150309.87</v>
      </c>
      <c r="R385" t="inlineStr">
        <is>
          <t>Rajasthan</t>
        </is>
      </c>
      <c r="S385" s="71" t="n">
        <v>1</v>
      </c>
      <c r="T385" t="inlineStr">
        <is>
          <t>Yes</t>
        </is>
      </c>
      <c r="U385" s="71" t="n">
        <v>243</v>
      </c>
      <c r="V385" s="71" t="n">
        <v>90</v>
      </c>
      <c r="W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RR100377</t>
        </is>
      </c>
      <c r="B386" s="69" t="n">
        <v>45704</v>
      </c>
      <c r="C386" s="70" t="n">
        <v>2025</v>
      </c>
      <c r="D386" t="inlineStr">
        <is>
          <t>Feb</t>
        </is>
      </c>
      <c r="E386" t="inlineStr">
        <is>
          <t>North</t>
        </is>
      </c>
      <c r="F386" t="inlineStr">
        <is>
          <t>India</t>
        </is>
      </c>
      <c r="G386" t="inlineStr">
        <is>
          <t>JioMart</t>
        </is>
      </c>
      <c r="H386" t="inlineStr">
        <is>
          <t>Home delivery</t>
        </is>
      </c>
      <c r="I386" t="inlineStr">
        <is>
          <t>Member</t>
        </is>
      </c>
      <c r="J386" t="inlineStr">
        <is>
          <t>Carlos Silva</t>
        </is>
      </c>
      <c r="K386" s="71" t="n">
        <v>2474</v>
      </c>
      <c r="L386" s="72" t="n">
        <v>424.86</v>
      </c>
      <c r="M386" s="72" t="n">
        <v>1051103.64</v>
      </c>
      <c r="N386" s="72" t="n">
        <v>52555.18</v>
      </c>
      <c r="O386" s="72" t="n">
        <v>998548.46</v>
      </c>
      <c r="P386" s="72" t="n">
        <v>809161.0699999999</v>
      </c>
      <c r="Q386" s="72" t="n">
        <v>189387.39</v>
      </c>
      <c r="R386" t="inlineStr">
        <is>
          <t>Delhi</t>
        </is>
      </c>
      <c r="S386" s="71" t="n">
        <v>8</v>
      </c>
      <c r="T386" t="inlineStr">
        <is>
          <t>Yes</t>
        </is>
      </c>
      <c r="U386" s="71" t="n">
        <v>8917</v>
      </c>
      <c r="V386" s="71" t="n">
        <v>366</v>
      </c>
      <c r="W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RR100378</t>
        </is>
      </c>
      <c r="B387" s="69" t="n">
        <v>45704</v>
      </c>
      <c r="C387" s="70" t="n">
        <v>2025</v>
      </c>
      <c r="D387" t="inlineStr">
        <is>
          <t>Feb</t>
        </is>
      </c>
      <c r="E387" t="inlineStr">
        <is>
          <t>South</t>
        </is>
      </c>
      <c r="F387" t="inlineStr">
        <is>
          <t>India</t>
        </is>
      </c>
      <c r="G387" t="inlineStr">
        <is>
          <t>JioMart</t>
        </is>
      </c>
      <c r="H387" t="inlineStr">
        <is>
          <t>Home delivery</t>
        </is>
      </c>
      <c r="I387" t="inlineStr">
        <is>
          <t>Member</t>
        </is>
      </c>
      <c r="J387" t="inlineStr">
        <is>
          <t>Sara Rossi</t>
        </is>
      </c>
      <c r="K387" s="71" t="n">
        <v>1492</v>
      </c>
      <c r="L387" s="72" t="n">
        <v>422.34</v>
      </c>
      <c r="M387" s="72" t="n">
        <v>630131.28</v>
      </c>
      <c r="N387" s="72" t="n">
        <v>63013.13</v>
      </c>
      <c r="O387" s="72" t="n">
        <v>567118.15</v>
      </c>
      <c r="P387" s="72" t="n">
        <v>492270.41</v>
      </c>
      <c r="Q387" s="72" t="n">
        <v>74847.74000000001</v>
      </c>
      <c r="R387" t="inlineStr">
        <is>
          <t>Karnataka</t>
        </is>
      </c>
      <c r="S387" s="71" t="n">
        <v>5</v>
      </c>
      <c r="T387" t="inlineStr">
        <is>
          <t>Yes</t>
        </is>
      </c>
      <c r="U387" s="71" t="n">
        <v>3612</v>
      </c>
      <c r="V387" s="71" t="n">
        <v>181</v>
      </c>
      <c r="W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RR100379</t>
        </is>
      </c>
      <c r="B388" s="69" t="n">
        <v>45704</v>
      </c>
      <c r="C388" s="70" t="n">
        <v>2025</v>
      </c>
      <c r="D388" t="inlineStr">
        <is>
          <t>Feb</t>
        </is>
      </c>
      <c r="E388" t="inlineStr">
        <is>
          <t>North</t>
        </is>
      </c>
      <c r="F388" t="inlineStr">
        <is>
          <t>India</t>
        </is>
      </c>
      <c r="G388" t="inlineStr">
        <is>
          <t>Electronics</t>
        </is>
      </c>
      <c r="H388" t="inlineStr">
        <is>
          <t>Store walk-in</t>
        </is>
      </c>
      <c r="I388" t="inlineStr">
        <is>
          <t>Walk-in guest</t>
        </is>
      </c>
      <c r="J388" t="inlineStr">
        <is>
          <t>Sara Rossi</t>
        </is>
      </c>
      <c r="K388" s="71" t="n">
        <v>51</v>
      </c>
      <c r="L388" s="72" t="n">
        <v>9136.450000000001</v>
      </c>
      <c r="M388" s="72" t="n">
        <v>465958.95</v>
      </c>
      <c r="N388" s="72" t="n">
        <v>37276.72</v>
      </c>
      <c r="O388" s="72" t="n">
        <v>428682.23</v>
      </c>
      <c r="P388" s="72" t="n">
        <v>408779.82</v>
      </c>
      <c r="Q388" s="72" t="n">
        <v>19902.41</v>
      </c>
      <c r="R388" t="inlineStr">
        <is>
          <t>Uttar Pradesh</t>
        </is>
      </c>
      <c r="S388" s="71" t="n">
        <v>5</v>
      </c>
      <c r="T388" t="inlineStr">
        <is>
          <t>Yes</t>
        </is>
      </c>
      <c r="U388" s="71" t="n">
        <v>160</v>
      </c>
      <c r="V388" s="71" t="n">
        <v>49</v>
      </c>
      <c r="W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RR100380</t>
        </is>
      </c>
      <c r="B389" s="69" t="n">
        <v>45704</v>
      </c>
      <c r="C389" s="70" t="n">
        <v>2025</v>
      </c>
      <c r="D389" t="inlineStr">
        <is>
          <t>Feb</t>
        </is>
      </c>
      <c r="E389" t="inlineStr">
        <is>
          <t>West</t>
        </is>
      </c>
      <c r="F389" t="inlineStr">
        <is>
          <t>India</t>
        </is>
      </c>
      <c r="G389" t="inlineStr">
        <is>
          <t>Grocery</t>
        </is>
      </c>
      <c r="H389" t="inlineStr">
        <is>
          <t>Store walk-in</t>
        </is>
      </c>
      <c r="I389" t="inlineStr">
        <is>
          <t>Member</t>
        </is>
      </c>
      <c r="J389" t="inlineStr">
        <is>
          <t>Aisha Bello</t>
        </is>
      </c>
      <c r="K389" s="71" t="n">
        <v>2921</v>
      </c>
      <c r="L389" s="72" t="n">
        <v>167.43</v>
      </c>
      <c r="M389" s="72" t="n">
        <v>489063.03</v>
      </c>
      <c r="N389" s="72" t="n">
        <v>39125.04</v>
      </c>
      <c r="O389" s="72" t="n">
        <v>449937.99</v>
      </c>
      <c r="P389" s="72" t="n">
        <v>425411.61</v>
      </c>
      <c r="Q389" s="72" t="n">
        <v>24526.38</v>
      </c>
      <c r="R389" t="inlineStr">
        <is>
          <t>Maharashtra</t>
        </is>
      </c>
      <c r="S389" s="71" t="n">
        <v>8</v>
      </c>
      <c r="T389" t="inlineStr">
        <is>
          <t>Yes</t>
        </is>
      </c>
      <c r="U389" s="71" t="n">
        <v>1544</v>
      </c>
      <c r="V389" s="71" t="n">
        <v>649</v>
      </c>
      <c r="W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RR100381</t>
        </is>
      </c>
      <c r="B390" s="69" t="n">
        <v>45704</v>
      </c>
      <c r="C390" s="70" t="n">
        <v>2025</v>
      </c>
      <c r="D390" t="inlineStr">
        <is>
          <t>Feb</t>
        </is>
      </c>
      <c r="E390" t="inlineStr">
        <is>
          <t>South</t>
        </is>
      </c>
      <c r="F390" t="inlineStr">
        <is>
          <t>India</t>
        </is>
      </c>
      <c r="G390" t="inlineStr">
        <is>
          <t>Electronics</t>
        </is>
      </c>
      <c r="H390" t="inlineStr">
        <is>
          <t>Store walk-in</t>
        </is>
      </c>
      <c r="I390" t="inlineStr">
        <is>
          <t>Member</t>
        </is>
      </c>
      <c r="J390" t="inlineStr">
        <is>
          <t>Aisha Bello</t>
        </is>
      </c>
      <c r="K390" s="71" t="n">
        <v>93</v>
      </c>
      <c r="L390" s="72" t="n">
        <v>9386.83</v>
      </c>
      <c r="M390" s="72" t="n">
        <v>872975.1899999999</v>
      </c>
      <c r="N390" s="72" t="n">
        <v>43648.76</v>
      </c>
      <c r="O390" s="72" t="n">
        <v>829326.4300000001</v>
      </c>
      <c r="P390" s="72" t="n">
        <v>744424.23</v>
      </c>
      <c r="Q390" s="72" t="n">
        <v>84902.2</v>
      </c>
      <c r="R390" t="inlineStr">
        <is>
          <t>Kerala</t>
        </is>
      </c>
      <c r="S390" s="71" t="n">
        <v>3</v>
      </c>
      <c r="T390" t="inlineStr">
        <is>
          <t>Yes</t>
        </is>
      </c>
      <c r="U390" s="71" t="n">
        <v>208</v>
      </c>
      <c r="V390" s="71" t="n">
        <v>80</v>
      </c>
      <c r="W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RR100382</t>
        </is>
      </c>
      <c r="B391" s="69" t="n">
        <v>45704</v>
      </c>
      <c r="C391" s="70" t="n">
        <v>2025</v>
      </c>
      <c r="D391" t="inlineStr">
        <is>
          <t>Feb</t>
        </is>
      </c>
      <c r="E391" t="inlineStr">
        <is>
          <t>South</t>
        </is>
      </c>
      <c r="F391" t="inlineStr">
        <is>
          <t>India</t>
        </is>
      </c>
      <c r="G391" t="inlineStr">
        <is>
          <t>Grocery</t>
        </is>
      </c>
      <c r="H391" t="inlineStr">
        <is>
          <t>Home delivery</t>
        </is>
      </c>
      <c r="I391" t="inlineStr">
        <is>
          <t>Member</t>
        </is>
      </c>
      <c r="J391" t="inlineStr">
        <is>
          <t>Arjun Mehta</t>
        </is>
      </c>
      <c r="K391" s="71" t="n">
        <v>3870</v>
      </c>
      <c r="L391" s="72" t="n">
        <v>194.32</v>
      </c>
      <c r="M391" s="72" t="n">
        <v>752018.4</v>
      </c>
      <c r="N391" s="72" t="n">
        <v>15040.37</v>
      </c>
      <c r="O391" s="72" t="n">
        <v>736978.03</v>
      </c>
      <c r="P391" s="72" t="n">
        <v>556392.14</v>
      </c>
      <c r="Q391" s="72" t="n">
        <v>180585.89</v>
      </c>
      <c r="R391" t="inlineStr">
        <is>
          <t>Karnataka</t>
        </is>
      </c>
      <c r="S391" s="71" t="n">
        <v>2</v>
      </c>
      <c r="T391" t="inlineStr">
        <is>
          <t>Yes</t>
        </is>
      </c>
      <c r="U391" s="71" t="n">
        <v>2275</v>
      </c>
      <c r="V391" s="71" t="n">
        <v>570</v>
      </c>
      <c r="W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RR100383</t>
        </is>
      </c>
      <c r="B392" s="69" t="n">
        <v>45704</v>
      </c>
      <c r="C392" s="70" t="n">
        <v>2025</v>
      </c>
      <c r="D392" t="inlineStr">
        <is>
          <t>Feb</t>
        </is>
      </c>
      <c r="E392" t="inlineStr">
        <is>
          <t>South</t>
        </is>
      </c>
      <c r="F392" t="inlineStr">
        <is>
          <t>India</t>
        </is>
      </c>
      <c r="G392" t="inlineStr">
        <is>
          <t>Fashion</t>
        </is>
      </c>
      <c r="H392" t="inlineStr">
        <is>
          <t>Store walk-in</t>
        </is>
      </c>
      <c r="I392" t="inlineStr">
        <is>
          <t>Member</t>
        </is>
      </c>
      <c r="J392" t="inlineStr">
        <is>
          <t>Omar Haddad</t>
        </is>
      </c>
      <c r="K392" s="71" t="n">
        <v>798</v>
      </c>
      <c r="L392" s="72" t="n">
        <v>823.23</v>
      </c>
      <c r="M392" s="72" t="n">
        <v>656937.54</v>
      </c>
      <c r="N392" s="72" t="n">
        <v>65693.75</v>
      </c>
      <c r="O392" s="72" t="n">
        <v>591243.79</v>
      </c>
      <c r="P392" s="72" t="n">
        <v>336152.57</v>
      </c>
      <c r="Q392" s="72" t="n">
        <v>255091.22</v>
      </c>
      <c r="R392" t="inlineStr">
        <is>
          <t>Kerala</t>
        </is>
      </c>
      <c r="S392" s="71" t="n">
        <v>0</v>
      </c>
      <c r="T392" t="inlineStr">
        <is>
          <t>No</t>
        </is>
      </c>
      <c r="U392" s="71" t="n">
        <v>416</v>
      </c>
      <c r="V392" s="71" t="n">
        <v>158</v>
      </c>
      <c r="W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RR100384</t>
        </is>
      </c>
      <c r="B393" s="69" t="n">
        <v>45704</v>
      </c>
      <c r="C393" s="70" t="n">
        <v>2025</v>
      </c>
      <c r="D393" t="inlineStr">
        <is>
          <t>Feb</t>
        </is>
      </c>
      <c r="E393" t="inlineStr">
        <is>
          <t>South</t>
        </is>
      </c>
      <c r="F393" t="inlineStr">
        <is>
          <t>India</t>
        </is>
      </c>
      <c r="G393" t="inlineStr">
        <is>
          <t>JioMart</t>
        </is>
      </c>
      <c r="H393" t="inlineStr">
        <is>
          <t>Home delivery</t>
        </is>
      </c>
      <c r="I393" t="inlineStr">
        <is>
          <t>Walk-in guest</t>
        </is>
      </c>
      <c r="J393" t="inlineStr">
        <is>
          <t>Mei Lin</t>
        </is>
      </c>
      <c r="K393" s="71" t="n">
        <v>2911</v>
      </c>
      <c r="L393" s="72" t="n">
        <v>410.48</v>
      </c>
      <c r="M393" s="72" t="n">
        <v>1194907.28</v>
      </c>
      <c r="N393" s="72" t="n">
        <v>179236.09</v>
      </c>
      <c r="O393" s="72" t="n">
        <v>1015671.19</v>
      </c>
      <c r="P393" s="72" t="n">
        <v>953631.15</v>
      </c>
      <c r="Q393" s="72" t="n">
        <v>62040.04</v>
      </c>
      <c r="R393" t="inlineStr">
        <is>
          <t>Karnataka</t>
        </is>
      </c>
      <c r="S393" s="71" t="n">
        <v>1</v>
      </c>
      <c r="T393" t="inlineStr">
        <is>
          <t>Yes</t>
        </is>
      </c>
      <c r="U393" s="71" t="n">
        <v>10985</v>
      </c>
      <c r="V393" s="71" t="n">
        <v>563</v>
      </c>
      <c r="W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RR100385</t>
        </is>
      </c>
      <c r="B394" s="69" t="n">
        <v>45704</v>
      </c>
      <c r="C394" s="70" t="n">
        <v>2025</v>
      </c>
      <c r="D394" t="inlineStr">
        <is>
          <t>Feb</t>
        </is>
      </c>
      <c r="E394" t="inlineStr">
        <is>
          <t>North</t>
        </is>
      </c>
      <c r="F394" t="inlineStr">
        <is>
          <t>India</t>
        </is>
      </c>
      <c r="G394" t="inlineStr">
        <is>
          <t>Fashion</t>
        </is>
      </c>
      <c r="H394" t="inlineStr">
        <is>
          <t>Store walk-in</t>
        </is>
      </c>
      <c r="I394" t="inlineStr">
        <is>
          <t>Member</t>
        </is>
      </c>
      <c r="J394" t="inlineStr">
        <is>
          <t>Mei Lin</t>
        </is>
      </c>
      <c r="K394" s="71" t="n">
        <v>927</v>
      </c>
      <c r="L394" s="72" t="n">
        <v>816.08</v>
      </c>
      <c r="M394" s="72" t="n">
        <v>756506.16</v>
      </c>
      <c r="N394" s="72" t="n">
        <v>15130.12</v>
      </c>
      <c r="O394" s="72" t="n">
        <v>741376.04</v>
      </c>
      <c r="P394" s="72" t="n">
        <v>375034.68</v>
      </c>
      <c r="Q394" s="72" t="n">
        <v>366341.36</v>
      </c>
      <c r="R394" t="inlineStr">
        <is>
          <t>Rajasthan</t>
        </is>
      </c>
      <c r="S394" s="71" t="n">
        <v>8</v>
      </c>
      <c r="T394" t="inlineStr">
        <is>
          <t>Yes</t>
        </is>
      </c>
      <c r="U394" s="71" t="n">
        <v>626</v>
      </c>
      <c r="V394" s="71" t="n">
        <v>212</v>
      </c>
      <c r="W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RR100386</t>
        </is>
      </c>
      <c r="B395" s="69" t="n">
        <v>45705</v>
      </c>
      <c r="C395" s="70" t="n">
        <v>2025</v>
      </c>
      <c r="D395" t="inlineStr">
        <is>
          <t>Feb</t>
        </is>
      </c>
      <c r="E395" t="inlineStr">
        <is>
          <t>East</t>
        </is>
      </c>
      <c r="F395" t="inlineStr">
        <is>
          <t>India</t>
        </is>
      </c>
      <c r="G395" t="inlineStr">
        <is>
          <t>Fashion</t>
        </is>
      </c>
      <c r="H395" t="inlineStr">
        <is>
          <t>Store walk-in</t>
        </is>
      </c>
      <c r="I395" t="inlineStr">
        <is>
          <t>Member</t>
        </is>
      </c>
      <c r="J395" t="inlineStr">
        <is>
          <t>Emma Clarke</t>
        </is>
      </c>
      <c r="K395" s="71" t="n">
        <v>1164</v>
      </c>
      <c r="L395" s="72" t="n">
        <v>738.54</v>
      </c>
      <c r="M395" s="72" t="n">
        <v>859660.5600000001</v>
      </c>
      <c r="N395" s="72" t="n">
        <v>42983.03</v>
      </c>
      <c r="O395" s="72" t="n">
        <v>816677.53</v>
      </c>
      <c r="P395" s="72" t="n">
        <v>496264.69</v>
      </c>
      <c r="Q395" s="72" t="n">
        <v>320412.84</v>
      </c>
      <c r="R395" t="inlineStr">
        <is>
          <t>West Bengal</t>
        </is>
      </c>
      <c r="S395" s="71" t="n">
        <v>5</v>
      </c>
      <c r="T395" t="inlineStr">
        <is>
          <t>Yes</t>
        </is>
      </c>
      <c r="U395" s="71" t="n">
        <v>391</v>
      </c>
      <c r="V395" s="71" t="n">
        <v>143</v>
      </c>
      <c r="W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RR100387</t>
        </is>
      </c>
      <c r="B396" s="69" t="n">
        <v>45705</v>
      </c>
      <c r="C396" s="70" t="n">
        <v>2025</v>
      </c>
      <c r="D396" t="inlineStr">
        <is>
          <t>Feb</t>
        </is>
      </c>
      <c r="E396" t="inlineStr">
        <is>
          <t>East</t>
        </is>
      </c>
      <c r="F396" t="inlineStr">
        <is>
          <t>India</t>
        </is>
      </c>
      <c r="G396" t="inlineStr">
        <is>
          <t>Grocery</t>
        </is>
      </c>
      <c r="H396" t="inlineStr">
        <is>
          <t>Store walk-in</t>
        </is>
      </c>
      <c r="I396" t="inlineStr">
        <is>
          <t>Member</t>
        </is>
      </c>
      <c r="J396" t="inlineStr">
        <is>
          <t>Shraddha Kulkarni</t>
        </is>
      </c>
      <c r="K396" s="71" t="n">
        <v>3240</v>
      </c>
      <c r="L396" s="72" t="n">
        <v>183.7</v>
      </c>
      <c r="M396" s="72" t="n">
        <v>595188</v>
      </c>
      <c r="N396" s="72" t="n">
        <v>89278.2</v>
      </c>
      <c r="O396" s="72" t="n">
        <v>505909.8</v>
      </c>
      <c r="P396" s="72" t="n">
        <v>491738.94</v>
      </c>
      <c r="Q396" s="72" t="n">
        <v>14170.86</v>
      </c>
      <c r="R396" t="inlineStr">
        <is>
          <t>Bihar</t>
        </is>
      </c>
      <c r="S396" s="71" t="n">
        <v>3</v>
      </c>
      <c r="T396" t="inlineStr">
        <is>
          <t>Yes</t>
        </is>
      </c>
      <c r="U396" s="71" t="n">
        <v>2289</v>
      </c>
      <c r="V396" s="71" t="n">
        <v>1004</v>
      </c>
      <c r="W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RR100388</t>
        </is>
      </c>
      <c r="B397" s="69" t="n">
        <v>45705</v>
      </c>
      <c r="C397" s="70" t="n">
        <v>2025</v>
      </c>
      <c r="D397" t="inlineStr">
        <is>
          <t>Feb</t>
        </is>
      </c>
      <c r="E397" t="inlineStr">
        <is>
          <t>West</t>
        </is>
      </c>
      <c r="F397" t="inlineStr">
        <is>
          <t>India</t>
        </is>
      </c>
      <c r="G397" t="inlineStr">
        <is>
          <t>Electronics</t>
        </is>
      </c>
      <c r="H397" t="inlineStr">
        <is>
          <t>Store walk-in</t>
        </is>
      </c>
      <c r="I397" t="inlineStr">
        <is>
          <t>Walk-in guest</t>
        </is>
      </c>
      <c r="J397" t="inlineStr">
        <is>
          <t>Aisha Bello</t>
        </is>
      </c>
      <c r="K397" s="71" t="n">
        <v>174</v>
      </c>
      <c r="L397" s="72" t="n">
        <v>9119.57</v>
      </c>
      <c r="M397" s="72" t="n">
        <v>1586805.18</v>
      </c>
      <c r="N397" s="72" t="n">
        <v>79340.25999999999</v>
      </c>
      <c r="O397" s="72" t="n">
        <v>1507464.92</v>
      </c>
      <c r="P397" s="72" t="n">
        <v>1389585.77</v>
      </c>
      <c r="Q397" s="72" t="n">
        <v>117879.15</v>
      </c>
      <c r="R397" t="inlineStr">
        <is>
          <t>Gujarat</t>
        </is>
      </c>
      <c r="S397" s="71" t="n">
        <v>5</v>
      </c>
      <c r="T397" t="inlineStr">
        <is>
          <t>Yes</t>
        </is>
      </c>
      <c r="U397" s="71" t="n">
        <v>460</v>
      </c>
      <c r="V397" s="71" t="n">
        <v>168</v>
      </c>
      <c r="W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RR100389</t>
        </is>
      </c>
      <c r="B398" s="69" t="n">
        <v>45705</v>
      </c>
      <c r="C398" s="70" t="n">
        <v>2025</v>
      </c>
      <c r="D398" t="inlineStr">
        <is>
          <t>Feb</t>
        </is>
      </c>
      <c r="E398" t="inlineStr">
        <is>
          <t>West</t>
        </is>
      </c>
      <c r="F398" t="inlineStr">
        <is>
          <t>India</t>
        </is>
      </c>
      <c r="G398" t="inlineStr">
        <is>
          <t>Grocery</t>
        </is>
      </c>
      <c r="H398" t="inlineStr">
        <is>
          <t>Store walk-in</t>
        </is>
      </c>
      <c r="I398" t="inlineStr">
        <is>
          <t>Member</t>
        </is>
      </c>
      <c r="J398" t="inlineStr">
        <is>
          <t>Noah Smith</t>
        </is>
      </c>
      <c r="K398" s="71" t="n">
        <v>2099</v>
      </c>
      <c r="L398" s="72" t="n">
        <v>180.02</v>
      </c>
      <c r="M398" s="72" t="n">
        <v>377861.98</v>
      </c>
      <c r="N398" s="72" t="n">
        <v>7557.24</v>
      </c>
      <c r="O398" s="72" t="n">
        <v>370304.74</v>
      </c>
      <c r="P398" s="72" t="n">
        <v>305178.44</v>
      </c>
      <c r="Q398" s="72" t="n">
        <v>65126.3</v>
      </c>
      <c r="R398" t="inlineStr">
        <is>
          <t>Gujarat</t>
        </is>
      </c>
      <c r="S398" s="71" t="n">
        <v>5</v>
      </c>
      <c r="T398" t="inlineStr">
        <is>
          <t>Yes</t>
        </is>
      </c>
      <c r="U398" s="71" t="n">
        <v>1240</v>
      </c>
      <c r="V398" s="71" t="n">
        <v>419</v>
      </c>
      <c r="W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RR100390</t>
        </is>
      </c>
      <c r="B399" s="69" t="n">
        <v>45705</v>
      </c>
      <c r="C399" s="70" t="n">
        <v>2025</v>
      </c>
      <c r="D399" t="inlineStr">
        <is>
          <t>Feb</t>
        </is>
      </c>
      <c r="E399" t="inlineStr">
        <is>
          <t>East</t>
        </is>
      </c>
      <c r="F399" t="inlineStr">
        <is>
          <t>India</t>
        </is>
      </c>
      <c r="G399" t="inlineStr">
        <is>
          <t>Grocery</t>
        </is>
      </c>
      <c r="H399" t="inlineStr">
        <is>
          <t>Store walk-in</t>
        </is>
      </c>
      <c r="I399" t="inlineStr">
        <is>
          <t>Member</t>
        </is>
      </c>
      <c r="J399" t="inlineStr">
        <is>
          <t>Yuki Sato</t>
        </is>
      </c>
      <c r="K399" s="71" t="n">
        <v>1236</v>
      </c>
      <c r="L399" s="72" t="n">
        <v>163.71</v>
      </c>
      <c r="M399" s="72" t="n">
        <v>202345.56</v>
      </c>
      <c r="N399" s="72" t="n">
        <v>4046.91</v>
      </c>
      <c r="O399" s="72" t="n">
        <v>198298.65</v>
      </c>
      <c r="P399" s="72" t="n">
        <v>179141.71</v>
      </c>
      <c r="Q399" s="72" t="n">
        <v>19156.94</v>
      </c>
      <c r="R399" t="inlineStr">
        <is>
          <t>Bihar</t>
        </is>
      </c>
      <c r="S399" s="71" t="n">
        <v>0</v>
      </c>
      <c r="T399" t="inlineStr">
        <is>
          <t>No</t>
        </is>
      </c>
      <c r="U399" s="71" t="n">
        <v>387</v>
      </c>
      <c r="V399" s="71" t="n">
        <v>156</v>
      </c>
      <c r="W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RR100391</t>
        </is>
      </c>
      <c r="B400" s="69" t="n">
        <v>45705</v>
      </c>
      <c r="C400" s="70" t="n">
        <v>2025</v>
      </c>
      <c r="D400" t="inlineStr">
        <is>
          <t>Feb</t>
        </is>
      </c>
      <c r="E400" t="inlineStr">
        <is>
          <t>West</t>
        </is>
      </c>
      <c r="F400" t="inlineStr">
        <is>
          <t>India</t>
        </is>
      </c>
      <c r="G400" t="inlineStr">
        <is>
          <t>JioMart</t>
        </is>
      </c>
      <c r="H400" t="inlineStr">
        <is>
          <t>Home delivery</t>
        </is>
      </c>
      <c r="I400" t="inlineStr">
        <is>
          <t>Member</t>
        </is>
      </c>
      <c r="J400" t="inlineStr">
        <is>
          <t>Liam O'Brien</t>
        </is>
      </c>
      <c r="K400" s="71" t="n">
        <v>2923</v>
      </c>
      <c r="L400" s="72" t="n">
        <v>447.73</v>
      </c>
      <c r="M400" s="72" t="n">
        <v>1308714.79</v>
      </c>
      <c r="N400" s="72" t="n">
        <v>104697.18</v>
      </c>
      <c r="O400" s="72" t="n">
        <v>1204017.61</v>
      </c>
      <c r="P400" s="72" t="n">
        <v>1012698.46</v>
      </c>
      <c r="Q400" s="72" t="n">
        <v>191319.15</v>
      </c>
      <c r="R400" t="inlineStr">
        <is>
          <t>Gujarat</t>
        </is>
      </c>
      <c r="S400" s="71" t="n">
        <v>2</v>
      </c>
      <c r="T400" t="inlineStr">
        <is>
          <t>Yes</t>
        </is>
      </c>
      <c r="U400" s="71" t="n">
        <v>4951</v>
      </c>
      <c r="V400" s="71" t="n">
        <v>375</v>
      </c>
      <c r="W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RR100392</t>
        </is>
      </c>
      <c r="B401" s="69" t="n">
        <v>45705</v>
      </c>
      <c r="C401" s="70" t="n">
        <v>2025</v>
      </c>
      <c r="D401" t="inlineStr">
        <is>
          <t>Feb</t>
        </is>
      </c>
      <c r="E401" t="inlineStr">
        <is>
          <t>South</t>
        </is>
      </c>
      <c r="F401" t="inlineStr">
        <is>
          <t>India</t>
        </is>
      </c>
      <c r="G401" t="inlineStr">
        <is>
          <t>Grocery</t>
        </is>
      </c>
      <c r="H401" t="inlineStr">
        <is>
          <t>Store walk-in</t>
        </is>
      </c>
      <c r="I401" t="inlineStr">
        <is>
          <t>Walk-in guest</t>
        </is>
      </c>
      <c r="J401" t="inlineStr">
        <is>
          <t>Olivia Brown</t>
        </is>
      </c>
      <c r="K401" s="71" t="n">
        <v>2880</v>
      </c>
      <c r="L401" s="72" t="n">
        <v>161</v>
      </c>
      <c r="M401" s="72" t="n">
        <v>463680</v>
      </c>
      <c r="N401" s="72" t="n">
        <v>9273.6</v>
      </c>
      <c r="O401" s="72" t="n">
        <v>454406.4</v>
      </c>
      <c r="P401" s="72" t="n">
        <v>425212.05</v>
      </c>
      <c r="Q401" s="72" t="n">
        <v>29194.35</v>
      </c>
      <c r="R401" t="inlineStr">
        <is>
          <t>Telangana</t>
        </is>
      </c>
      <c r="S401" s="71" t="n">
        <v>1</v>
      </c>
      <c r="T401" t="inlineStr">
        <is>
          <t>Yes</t>
        </is>
      </c>
      <c r="U401" s="71" t="n">
        <v>1682</v>
      </c>
      <c r="V401" s="71" t="n">
        <v>645</v>
      </c>
      <c r="W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RR100393</t>
        </is>
      </c>
      <c r="B402" s="69" t="n">
        <v>45705</v>
      </c>
      <c r="C402" s="70" t="n">
        <v>2025</v>
      </c>
      <c r="D402" t="inlineStr">
        <is>
          <t>Feb</t>
        </is>
      </c>
      <c r="E402" t="inlineStr">
        <is>
          <t>West</t>
        </is>
      </c>
      <c r="F402" t="inlineStr">
        <is>
          <t>India</t>
        </is>
      </c>
      <c r="G402" t="inlineStr">
        <is>
          <t>Fashion</t>
        </is>
      </c>
      <c r="H402" t="inlineStr">
        <is>
          <t>Store walk-in</t>
        </is>
      </c>
      <c r="I402" t="inlineStr">
        <is>
          <t>Member</t>
        </is>
      </c>
      <c r="J402" t="inlineStr">
        <is>
          <t>Hiroshi Tanaka</t>
        </is>
      </c>
      <c r="K402" s="71" t="n">
        <v>263</v>
      </c>
      <c r="L402" s="72" t="n">
        <v>685.4</v>
      </c>
      <c r="M402" s="72" t="n">
        <v>180260.2</v>
      </c>
      <c r="N402" s="72" t="n">
        <v>14420.82</v>
      </c>
      <c r="O402" s="72" t="n">
        <v>165839.38</v>
      </c>
      <c r="P402" s="72" t="n">
        <v>110964.99</v>
      </c>
      <c r="Q402" s="72" t="n">
        <v>54874.39</v>
      </c>
      <c r="R402" t="inlineStr">
        <is>
          <t>Goa</t>
        </is>
      </c>
      <c r="S402" s="71" t="n">
        <v>1</v>
      </c>
      <c r="T402" t="inlineStr">
        <is>
          <t>Yes</t>
        </is>
      </c>
      <c r="U402" s="71" t="n">
        <v>182</v>
      </c>
      <c r="V402" s="71" t="n">
        <v>49</v>
      </c>
      <c r="W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RR100394</t>
        </is>
      </c>
      <c r="B403" s="69" t="n">
        <v>45705</v>
      </c>
      <c r="C403" s="70" t="n">
        <v>2025</v>
      </c>
      <c r="D403" t="inlineStr">
        <is>
          <t>Feb</t>
        </is>
      </c>
      <c r="E403" t="inlineStr">
        <is>
          <t>South</t>
        </is>
      </c>
      <c r="F403" t="inlineStr">
        <is>
          <t>India</t>
        </is>
      </c>
      <c r="G403" t="inlineStr">
        <is>
          <t>Electronics</t>
        </is>
      </c>
      <c r="H403" t="inlineStr">
        <is>
          <t>Store walk-in</t>
        </is>
      </c>
      <c r="I403" t="inlineStr">
        <is>
          <t>Walk-in guest</t>
        </is>
      </c>
      <c r="J403" t="inlineStr">
        <is>
          <t>Emma Clarke</t>
        </is>
      </c>
      <c r="K403" s="71" t="n">
        <v>180</v>
      </c>
      <c r="L403" s="72" t="n">
        <v>8399.85</v>
      </c>
      <c r="M403" s="72" t="n">
        <v>1511973</v>
      </c>
      <c r="N403" s="72" t="n">
        <v>151197.3</v>
      </c>
      <c r="O403" s="72" t="n">
        <v>1360775.7</v>
      </c>
      <c r="P403" s="72" t="n">
        <v>1467822.38</v>
      </c>
      <c r="Q403" s="72" t="n">
        <v>-107046.68</v>
      </c>
      <c r="R403" t="inlineStr">
        <is>
          <t>Kerala</t>
        </is>
      </c>
      <c r="S403" s="71" t="n">
        <v>3</v>
      </c>
      <c r="T403" t="inlineStr">
        <is>
          <t>Yes</t>
        </is>
      </c>
      <c r="U403" s="71" t="n">
        <v>487</v>
      </c>
      <c r="V403" s="71" t="n">
        <v>168</v>
      </c>
      <c r="W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RR100395</t>
        </is>
      </c>
      <c r="B404" s="69" t="n">
        <v>45705</v>
      </c>
      <c r="C404" s="70" t="n">
        <v>2025</v>
      </c>
      <c r="D404" t="inlineStr">
        <is>
          <t>Feb</t>
        </is>
      </c>
      <c r="E404" t="inlineStr">
        <is>
          <t>West</t>
        </is>
      </c>
      <c r="F404" t="inlineStr">
        <is>
          <t>India</t>
        </is>
      </c>
      <c r="G404" t="inlineStr">
        <is>
          <t>Electronics</t>
        </is>
      </c>
      <c r="H404" t="inlineStr">
        <is>
          <t>Store walk-in</t>
        </is>
      </c>
      <c r="I404" t="inlineStr">
        <is>
          <t>Member</t>
        </is>
      </c>
      <c r="J404" t="inlineStr">
        <is>
          <t>Sara Rossi</t>
        </is>
      </c>
      <c r="K404" s="71" t="n">
        <v>71</v>
      </c>
      <c r="L404" s="72" t="n">
        <v>9600.1</v>
      </c>
      <c r="M404" s="72" t="n">
        <v>681607.1</v>
      </c>
      <c r="N404" s="72" t="n">
        <v>34080.36</v>
      </c>
      <c r="O404" s="72" t="n">
        <v>647526.74</v>
      </c>
      <c r="P404" s="72" t="n">
        <v>559264.03</v>
      </c>
      <c r="Q404" s="72" t="n">
        <v>88262.71000000001</v>
      </c>
      <c r="R404" t="inlineStr">
        <is>
          <t>Gujarat</t>
        </is>
      </c>
      <c r="S404" s="71" t="n">
        <v>1</v>
      </c>
      <c r="T404" t="inlineStr">
        <is>
          <t>Yes</t>
        </is>
      </c>
      <c r="U404" s="71" t="n">
        <v>227</v>
      </c>
      <c r="V404" s="71" t="n">
        <v>64</v>
      </c>
      <c r="W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RR100396</t>
        </is>
      </c>
      <c r="B405" s="69" t="n">
        <v>45705</v>
      </c>
      <c r="C405" s="70" t="n">
        <v>2025</v>
      </c>
      <c r="D405" t="inlineStr">
        <is>
          <t>Feb</t>
        </is>
      </c>
      <c r="E405" t="inlineStr">
        <is>
          <t>South</t>
        </is>
      </c>
      <c r="F405" t="inlineStr">
        <is>
          <t>India</t>
        </is>
      </c>
      <c r="G405" t="inlineStr">
        <is>
          <t>Grocery</t>
        </is>
      </c>
      <c r="H405" t="inlineStr">
        <is>
          <t>Store walk-in</t>
        </is>
      </c>
      <c r="I405" t="inlineStr">
        <is>
          <t>Member</t>
        </is>
      </c>
      <c r="J405" t="inlineStr">
        <is>
          <t>Carlos Silva</t>
        </is>
      </c>
      <c r="K405" s="71" t="n">
        <v>737</v>
      </c>
      <c r="L405" s="72" t="n">
        <v>177.34</v>
      </c>
      <c r="M405" s="72" t="n">
        <v>130699.58</v>
      </c>
      <c r="N405" s="72" t="n">
        <v>19604.94</v>
      </c>
      <c r="O405" s="72" t="n">
        <v>111094.64</v>
      </c>
      <c r="P405" s="72" t="n">
        <v>107234.26</v>
      </c>
      <c r="Q405" s="72" t="n">
        <v>3860.38</v>
      </c>
      <c r="R405" t="inlineStr">
        <is>
          <t>Karnataka</t>
        </is>
      </c>
      <c r="S405" s="71" t="n">
        <v>8</v>
      </c>
      <c r="T405" t="inlineStr">
        <is>
          <t>Yes</t>
        </is>
      </c>
      <c r="U405" s="71" t="n">
        <v>369</v>
      </c>
      <c r="V405" s="71" t="n">
        <v>139</v>
      </c>
      <c r="W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RR100397</t>
        </is>
      </c>
      <c r="B406" s="69" t="n">
        <v>45705</v>
      </c>
      <c r="C406" s="70" t="n">
        <v>2025</v>
      </c>
      <c r="D406" t="inlineStr">
        <is>
          <t>Feb</t>
        </is>
      </c>
      <c r="E406" t="inlineStr">
        <is>
          <t>West</t>
        </is>
      </c>
      <c r="F406" t="inlineStr">
        <is>
          <t>India</t>
        </is>
      </c>
      <c r="G406" t="inlineStr">
        <is>
          <t>Electronics</t>
        </is>
      </c>
      <c r="H406" t="inlineStr">
        <is>
          <t>Store walk-in</t>
        </is>
      </c>
      <c r="I406" t="inlineStr">
        <is>
          <t>Walk-in guest</t>
        </is>
      </c>
      <c r="J406" t="inlineStr">
        <is>
          <t>Mei Lin</t>
        </is>
      </c>
      <c r="K406" s="71" t="n">
        <v>86</v>
      </c>
      <c r="L406" s="72" t="n">
        <v>10385.85</v>
      </c>
      <c r="M406" s="72" t="n">
        <v>893183.1</v>
      </c>
      <c r="N406" s="72" t="n">
        <v>71454.64999999999</v>
      </c>
      <c r="O406" s="72" t="n">
        <v>821728.45</v>
      </c>
      <c r="P406" s="72" t="n">
        <v>693107.45</v>
      </c>
      <c r="Q406" s="72" t="n">
        <v>128621</v>
      </c>
      <c r="R406" t="inlineStr">
        <is>
          <t>Maharashtra</t>
        </is>
      </c>
      <c r="S406" s="71" t="n">
        <v>5</v>
      </c>
      <c r="T406" t="inlineStr">
        <is>
          <t>Yes</t>
        </is>
      </c>
      <c r="U406" s="71" t="n">
        <v>235</v>
      </c>
      <c r="V406" s="71" t="n">
        <v>63</v>
      </c>
      <c r="W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RR100398</t>
        </is>
      </c>
      <c r="B407" s="69" t="n">
        <v>45705</v>
      </c>
      <c r="C407" s="70" t="n">
        <v>2025</v>
      </c>
      <c r="D407" t="inlineStr">
        <is>
          <t>Feb</t>
        </is>
      </c>
      <c r="E407" t="inlineStr">
        <is>
          <t>West</t>
        </is>
      </c>
      <c r="F407" t="inlineStr">
        <is>
          <t>India</t>
        </is>
      </c>
      <c r="G407" t="inlineStr">
        <is>
          <t>Fashion</t>
        </is>
      </c>
      <c r="H407" t="inlineStr">
        <is>
          <t>Store walk-in</t>
        </is>
      </c>
      <c r="I407" t="inlineStr">
        <is>
          <t>Walk-in guest</t>
        </is>
      </c>
      <c r="J407" t="inlineStr">
        <is>
          <t>Aisha Bello</t>
        </is>
      </c>
      <c r="K407" s="71" t="n">
        <v>466</v>
      </c>
      <c r="L407" s="72" t="n">
        <v>687.84</v>
      </c>
      <c r="M407" s="72" t="n">
        <v>320533.44</v>
      </c>
      <c r="N407" s="72" t="n">
        <v>32053.34</v>
      </c>
      <c r="O407" s="72" t="n">
        <v>288480.1</v>
      </c>
      <c r="P407" s="72" t="n">
        <v>193088.37</v>
      </c>
      <c r="Q407" s="72" t="n">
        <v>95391.73</v>
      </c>
      <c r="R407" t="inlineStr">
        <is>
          <t>Goa</t>
        </is>
      </c>
      <c r="S407" s="71" t="n">
        <v>8</v>
      </c>
      <c r="T407" t="inlineStr">
        <is>
          <t>Yes</t>
        </is>
      </c>
      <c r="U407" s="71" t="n">
        <v>133</v>
      </c>
      <c r="V407" s="71" t="n">
        <v>55</v>
      </c>
      <c r="W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RR100399</t>
        </is>
      </c>
      <c r="B408" s="69" t="n">
        <v>45706</v>
      </c>
      <c r="C408" s="70" t="n">
        <v>2025</v>
      </c>
      <c r="D408" t="inlineStr">
        <is>
          <t>Feb</t>
        </is>
      </c>
      <c r="E408" t="inlineStr">
        <is>
          <t>North</t>
        </is>
      </c>
      <c r="F408" t="inlineStr">
        <is>
          <t>India</t>
        </is>
      </c>
      <c r="G408" t="inlineStr">
        <is>
          <t>Fashion</t>
        </is>
      </c>
      <c r="H408" t="inlineStr">
        <is>
          <t>Store walk-in</t>
        </is>
      </c>
      <c r="I408" t="inlineStr">
        <is>
          <t>Member</t>
        </is>
      </c>
      <c r="J408" t="inlineStr">
        <is>
          <t>Shraddha Kulkarni</t>
        </is>
      </c>
      <c r="K408" s="71" t="n">
        <v>184</v>
      </c>
      <c r="L408" s="72" t="n">
        <v>829.9</v>
      </c>
      <c r="M408" s="72" t="n">
        <v>152701.6</v>
      </c>
      <c r="N408" s="72" t="n">
        <v>12216.13</v>
      </c>
      <c r="O408" s="72" t="n">
        <v>140485.47</v>
      </c>
      <c r="P408" s="72" t="n">
        <v>74860.92</v>
      </c>
      <c r="Q408" s="72" t="n">
        <v>65624.55</v>
      </c>
      <c r="R408" t="inlineStr">
        <is>
          <t>Delhi</t>
        </is>
      </c>
      <c r="S408" s="71" t="n">
        <v>8</v>
      </c>
      <c r="T408" t="inlineStr">
        <is>
          <t>Yes</t>
        </is>
      </c>
      <c r="U408" s="71" t="n">
        <v>78</v>
      </c>
      <c r="V408" s="71" t="n">
        <v>25</v>
      </c>
      <c r="W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RR100400</t>
        </is>
      </c>
      <c r="B409" s="69" t="n">
        <v>45706</v>
      </c>
      <c r="C409" s="70" t="n">
        <v>2025</v>
      </c>
      <c r="D409" t="inlineStr">
        <is>
          <t>Feb</t>
        </is>
      </c>
      <c r="E409" t="inlineStr">
        <is>
          <t>South</t>
        </is>
      </c>
      <c r="F409" t="inlineStr">
        <is>
          <t>India</t>
        </is>
      </c>
      <c r="G409" t="inlineStr">
        <is>
          <t>Grocery</t>
        </is>
      </c>
      <c r="H409" t="inlineStr">
        <is>
          <t>Store walk-in</t>
        </is>
      </c>
      <c r="I409" t="inlineStr">
        <is>
          <t>Member</t>
        </is>
      </c>
      <c r="J409" t="inlineStr">
        <is>
          <t>Kofi Mensah</t>
        </is>
      </c>
      <c r="K409" s="71" t="n">
        <v>3775</v>
      </c>
      <c r="L409" s="72" t="n">
        <v>159.13</v>
      </c>
      <c r="M409" s="72" t="n">
        <v>600715.75</v>
      </c>
      <c r="N409" s="72" t="n">
        <v>12014.32</v>
      </c>
      <c r="O409" s="72" t="n">
        <v>588701.4300000001</v>
      </c>
      <c r="P409" s="72" t="n">
        <v>566831.15</v>
      </c>
      <c r="Q409" s="72" t="n">
        <v>21870.28</v>
      </c>
      <c r="R409" t="inlineStr">
        <is>
          <t>Tamil Nadu</t>
        </is>
      </c>
      <c r="S409" s="71" t="n">
        <v>0</v>
      </c>
      <c r="T409" t="inlineStr">
        <is>
          <t>No</t>
        </is>
      </c>
      <c r="U409" s="71" t="n">
        <v>2679</v>
      </c>
      <c r="V409" s="71" t="n">
        <v>1127</v>
      </c>
      <c r="W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RR100401</t>
        </is>
      </c>
      <c r="B410" s="69" t="n">
        <v>45706</v>
      </c>
      <c r="C410" s="70" t="n">
        <v>2025</v>
      </c>
      <c r="D410" t="inlineStr">
        <is>
          <t>Feb</t>
        </is>
      </c>
      <c r="E410" t="inlineStr">
        <is>
          <t>West</t>
        </is>
      </c>
      <c r="F410" t="inlineStr">
        <is>
          <t>India</t>
        </is>
      </c>
      <c r="G410" t="inlineStr">
        <is>
          <t>Fashion</t>
        </is>
      </c>
      <c r="H410" t="inlineStr">
        <is>
          <t>Store walk-in</t>
        </is>
      </c>
      <c r="I410" t="inlineStr">
        <is>
          <t>Walk-in guest</t>
        </is>
      </c>
      <c r="J410" t="inlineStr">
        <is>
          <t>Carlos Silva</t>
        </is>
      </c>
      <c r="K410" s="71" t="n">
        <v>595</v>
      </c>
      <c r="L410" s="72" t="n">
        <v>704.41</v>
      </c>
      <c r="M410" s="72" t="n">
        <v>419123.95</v>
      </c>
      <c r="N410" s="72" t="n">
        <v>20956.2</v>
      </c>
      <c r="O410" s="72" t="n">
        <v>398167.75</v>
      </c>
      <c r="P410" s="72" t="n">
        <v>236529.85</v>
      </c>
      <c r="Q410" s="72" t="n">
        <v>161637.9</v>
      </c>
      <c r="R410" t="inlineStr">
        <is>
          <t>Goa</t>
        </is>
      </c>
      <c r="S410" s="71" t="n">
        <v>3</v>
      </c>
      <c r="T410" t="inlineStr">
        <is>
          <t>Yes</t>
        </is>
      </c>
      <c r="U410" s="71" t="n">
        <v>576</v>
      </c>
      <c r="V410" s="71" t="n">
        <v>164</v>
      </c>
      <c r="W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RR100402</t>
        </is>
      </c>
      <c r="B411" s="69" t="n">
        <v>45706</v>
      </c>
      <c r="C411" s="70" t="n">
        <v>2025</v>
      </c>
      <c r="D411" t="inlineStr">
        <is>
          <t>Feb</t>
        </is>
      </c>
      <c r="E411" t="inlineStr">
        <is>
          <t>North</t>
        </is>
      </c>
      <c r="F411" t="inlineStr">
        <is>
          <t>India</t>
        </is>
      </c>
      <c r="G411" t="inlineStr">
        <is>
          <t>JioMart</t>
        </is>
      </c>
      <c r="H411" t="inlineStr">
        <is>
          <t>Home delivery</t>
        </is>
      </c>
      <c r="I411" t="inlineStr">
        <is>
          <t>Walk-in guest</t>
        </is>
      </c>
      <c r="J411" t="inlineStr">
        <is>
          <t>Yuki Sato</t>
        </is>
      </c>
      <c r="K411" s="71" t="n">
        <v>3460</v>
      </c>
      <c r="L411" s="72" t="n">
        <v>462.95</v>
      </c>
      <c r="M411" s="72" t="n">
        <v>1601807</v>
      </c>
      <c r="N411" s="72" t="n">
        <v>160180.7</v>
      </c>
      <c r="O411" s="72" t="n">
        <v>1441626.3</v>
      </c>
      <c r="P411" s="72" t="n">
        <v>1172419.81</v>
      </c>
      <c r="Q411" s="72" t="n">
        <v>269206.49</v>
      </c>
      <c r="R411" t="inlineStr">
        <is>
          <t>Rajasthan</t>
        </is>
      </c>
      <c r="S411" s="71" t="n">
        <v>5</v>
      </c>
      <c r="T411" t="inlineStr">
        <is>
          <t>Yes</t>
        </is>
      </c>
      <c r="U411" s="71" t="n">
        <v>14288</v>
      </c>
      <c r="V411" s="71" t="n">
        <v>962</v>
      </c>
      <c r="W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RR100403</t>
        </is>
      </c>
      <c r="B412" s="69" t="n">
        <v>45706</v>
      </c>
      <c r="C412" s="70" t="n">
        <v>2025</v>
      </c>
      <c r="D412" t="inlineStr">
        <is>
          <t>Feb</t>
        </is>
      </c>
      <c r="E412" t="inlineStr">
        <is>
          <t>East</t>
        </is>
      </c>
      <c r="F412" t="inlineStr">
        <is>
          <t>India</t>
        </is>
      </c>
      <c r="G412" t="inlineStr">
        <is>
          <t>Fashion</t>
        </is>
      </c>
      <c r="H412" t="inlineStr">
        <is>
          <t>Store walk-in</t>
        </is>
      </c>
      <c r="I412" t="inlineStr">
        <is>
          <t>Walk-in guest</t>
        </is>
      </c>
      <c r="J412" t="inlineStr">
        <is>
          <t>Omar Haddad</t>
        </is>
      </c>
      <c r="K412" s="71" t="n">
        <v>283</v>
      </c>
      <c r="L412" s="72" t="n">
        <v>664.4400000000001</v>
      </c>
      <c r="M412" s="72" t="n">
        <v>188036.52</v>
      </c>
      <c r="N412" s="72" t="n">
        <v>3760.73</v>
      </c>
      <c r="O412" s="72" t="n">
        <v>184275.79</v>
      </c>
      <c r="P412" s="72" t="n">
        <v>119875.38</v>
      </c>
      <c r="Q412" s="72" t="n">
        <v>64400.41</v>
      </c>
      <c r="R412" t="inlineStr">
        <is>
          <t>Odisha</t>
        </is>
      </c>
      <c r="S412" s="71" t="n">
        <v>3</v>
      </c>
      <c r="T412" t="inlineStr">
        <is>
          <t>Yes</t>
        </is>
      </c>
      <c r="U412" s="71" t="n">
        <v>127</v>
      </c>
      <c r="V412" s="71" t="n">
        <v>32</v>
      </c>
      <c r="W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RR100404</t>
        </is>
      </c>
      <c r="B413" s="69" t="n">
        <v>45706</v>
      </c>
      <c r="C413" s="70" t="n">
        <v>2025</v>
      </c>
      <c r="D413" t="inlineStr">
        <is>
          <t>Feb</t>
        </is>
      </c>
      <c r="E413" t="inlineStr">
        <is>
          <t>West</t>
        </is>
      </c>
      <c r="F413" t="inlineStr">
        <is>
          <t>India</t>
        </is>
      </c>
      <c r="G413" t="inlineStr">
        <is>
          <t>Fashion</t>
        </is>
      </c>
      <c r="H413" t="inlineStr">
        <is>
          <t>Store walk-in</t>
        </is>
      </c>
      <c r="I413" t="inlineStr">
        <is>
          <t>Member</t>
        </is>
      </c>
      <c r="J413" t="inlineStr">
        <is>
          <t>Noah Smith</t>
        </is>
      </c>
      <c r="K413" s="71" t="n">
        <v>995</v>
      </c>
      <c r="L413" s="72" t="n">
        <v>835.09</v>
      </c>
      <c r="M413" s="72" t="n">
        <v>830914.55</v>
      </c>
      <c r="N413" s="72" t="n">
        <v>83091.46000000001</v>
      </c>
      <c r="O413" s="72" t="n">
        <v>747823.09</v>
      </c>
      <c r="P413" s="72" t="n">
        <v>416382.36</v>
      </c>
      <c r="Q413" s="72" t="n">
        <v>331440.73</v>
      </c>
      <c r="R413" t="inlineStr">
        <is>
          <t>Gujarat</t>
        </is>
      </c>
      <c r="S413" s="71" t="n">
        <v>5</v>
      </c>
      <c r="T413" t="inlineStr">
        <is>
          <t>Yes</t>
        </is>
      </c>
      <c r="U413" s="71" t="n">
        <v>359</v>
      </c>
      <c r="V413" s="71" t="n">
        <v>155</v>
      </c>
      <c r="W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RR100405</t>
        </is>
      </c>
      <c r="B414" s="69" t="n">
        <v>45706</v>
      </c>
      <c r="C414" s="70" t="n">
        <v>2025</v>
      </c>
      <c r="D414" t="inlineStr">
        <is>
          <t>Feb</t>
        </is>
      </c>
      <c r="E414" t="inlineStr">
        <is>
          <t>East</t>
        </is>
      </c>
      <c r="F414" t="inlineStr">
        <is>
          <t>India</t>
        </is>
      </c>
      <c r="G414" t="inlineStr">
        <is>
          <t>Grocery</t>
        </is>
      </c>
      <c r="H414" t="inlineStr">
        <is>
          <t>Store walk-in</t>
        </is>
      </c>
      <c r="I414" t="inlineStr">
        <is>
          <t>Walk-in guest</t>
        </is>
      </c>
      <c r="J414" t="inlineStr">
        <is>
          <t>Carlos Silva</t>
        </is>
      </c>
      <c r="K414" s="71" t="n">
        <v>3018</v>
      </c>
      <c r="L414" s="72" t="n">
        <v>172.55</v>
      </c>
      <c r="M414" s="72" t="n">
        <v>520755.9</v>
      </c>
      <c r="N414" s="72" t="n">
        <v>52075.59</v>
      </c>
      <c r="O414" s="72" t="n">
        <v>468680.31</v>
      </c>
      <c r="P414" s="72" t="n">
        <v>462858.16</v>
      </c>
      <c r="Q414" s="72" t="n">
        <v>5822.15</v>
      </c>
      <c r="R414" t="inlineStr">
        <is>
          <t>Odisha</t>
        </is>
      </c>
      <c r="S414" s="71" t="n">
        <v>0</v>
      </c>
      <c r="T414" t="inlineStr">
        <is>
          <t>No</t>
        </is>
      </c>
      <c r="U414" s="71" t="n">
        <v>1288</v>
      </c>
      <c r="V414" s="71" t="n">
        <v>476</v>
      </c>
      <c r="W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RR100406</t>
        </is>
      </c>
      <c r="B415" s="69" t="n">
        <v>45706</v>
      </c>
      <c r="C415" s="70" t="n">
        <v>2025</v>
      </c>
      <c r="D415" t="inlineStr">
        <is>
          <t>Feb</t>
        </is>
      </c>
      <c r="E415" t="inlineStr">
        <is>
          <t>West</t>
        </is>
      </c>
      <c r="F415" t="inlineStr">
        <is>
          <t>India</t>
        </is>
      </c>
      <c r="G415" t="inlineStr">
        <is>
          <t>JioMart</t>
        </is>
      </c>
      <c r="H415" t="inlineStr">
        <is>
          <t>Home delivery</t>
        </is>
      </c>
      <c r="I415" t="inlineStr">
        <is>
          <t>Member</t>
        </is>
      </c>
      <c r="J415" t="inlineStr">
        <is>
          <t>Kofi Mensah</t>
        </is>
      </c>
      <c r="K415" s="71" t="n">
        <v>2773</v>
      </c>
      <c r="L415" s="72" t="n">
        <v>394.49</v>
      </c>
      <c r="M415" s="72" t="n">
        <v>1093920.77</v>
      </c>
      <c r="N415" s="72" t="n">
        <v>109392.08</v>
      </c>
      <c r="O415" s="72" t="n">
        <v>984528.6899999999</v>
      </c>
      <c r="P415" s="72" t="n">
        <v>963310.78</v>
      </c>
      <c r="Q415" s="72" t="n">
        <v>21217.91</v>
      </c>
      <c r="R415" t="inlineStr">
        <is>
          <t>Gujarat</t>
        </is>
      </c>
      <c r="S415" s="71" t="n">
        <v>0</v>
      </c>
      <c r="T415" t="inlineStr">
        <is>
          <t>No</t>
        </is>
      </c>
      <c r="U415" s="71" t="n">
        <v>9581</v>
      </c>
      <c r="V415" s="71" t="n">
        <v>554</v>
      </c>
      <c r="W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RR100407</t>
        </is>
      </c>
      <c r="B416" s="69" t="n">
        <v>45706</v>
      </c>
      <c r="C416" s="70" t="n">
        <v>2025</v>
      </c>
      <c r="D416" t="inlineStr">
        <is>
          <t>Feb</t>
        </is>
      </c>
      <c r="E416" t="inlineStr">
        <is>
          <t>West</t>
        </is>
      </c>
      <c r="F416" t="inlineStr">
        <is>
          <t>India</t>
        </is>
      </c>
      <c r="G416" t="inlineStr">
        <is>
          <t>Electronics</t>
        </is>
      </c>
      <c r="H416" t="inlineStr">
        <is>
          <t>Store walk-in</t>
        </is>
      </c>
      <c r="I416" t="inlineStr">
        <is>
          <t>Walk-in guest</t>
        </is>
      </c>
      <c r="J416" t="inlineStr">
        <is>
          <t>Ruhi Shaikh</t>
        </is>
      </c>
      <c r="K416" s="71" t="n">
        <v>76</v>
      </c>
      <c r="L416" s="72" t="n">
        <v>10508.66</v>
      </c>
      <c r="M416" s="72" t="n">
        <v>798658.16</v>
      </c>
      <c r="N416" s="72" t="n">
        <v>119798.72</v>
      </c>
      <c r="O416" s="72" t="n">
        <v>678859.4399999999</v>
      </c>
      <c r="P416" s="72" t="n">
        <v>603749.1899999999</v>
      </c>
      <c r="Q416" s="72" t="n">
        <v>75110.25</v>
      </c>
      <c r="R416" t="inlineStr">
        <is>
          <t>Gujarat</t>
        </is>
      </c>
      <c r="S416" s="71" t="n">
        <v>8</v>
      </c>
      <c r="T416" t="inlineStr">
        <is>
          <t>Yes</t>
        </is>
      </c>
      <c r="U416" s="71" t="n">
        <v>222</v>
      </c>
      <c r="V416" s="71" t="n">
        <v>62</v>
      </c>
      <c r="W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RR100408</t>
        </is>
      </c>
      <c r="B417" s="69" t="n">
        <v>45706</v>
      </c>
      <c r="C417" s="70" t="n">
        <v>2025</v>
      </c>
      <c r="D417" t="inlineStr">
        <is>
          <t>Feb</t>
        </is>
      </c>
      <c r="E417" t="inlineStr">
        <is>
          <t>East</t>
        </is>
      </c>
      <c r="F417" t="inlineStr">
        <is>
          <t>India</t>
        </is>
      </c>
      <c r="G417" t="inlineStr">
        <is>
          <t>Grocery</t>
        </is>
      </c>
      <c r="H417" t="inlineStr">
        <is>
          <t>Store walk-in</t>
        </is>
      </c>
      <c r="I417" t="inlineStr">
        <is>
          <t>Walk-in guest</t>
        </is>
      </c>
      <c r="J417" t="inlineStr">
        <is>
          <t>Priya Nair</t>
        </is>
      </c>
      <c r="K417" s="71" t="n">
        <v>1750</v>
      </c>
      <c r="L417" s="72" t="n">
        <v>187.46</v>
      </c>
      <c r="M417" s="72" t="n">
        <v>328055</v>
      </c>
      <c r="N417" s="72" t="n">
        <v>26244.4</v>
      </c>
      <c r="O417" s="72" t="n">
        <v>301810.6</v>
      </c>
      <c r="P417" s="72" t="n">
        <v>257504.31</v>
      </c>
      <c r="Q417" s="72" t="n">
        <v>44306.29</v>
      </c>
      <c r="R417" t="inlineStr">
        <is>
          <t>West Bengal</t>
        </is>
      </c>
      <c r="S417" s="71" t="n">
        <v>8</v>
      </c>
      <c r="T417" t="inlineStr">
        <is>
          <t>Yes</t>
        </is>
      </c>
      <c r="U417" s="71" t="n">
        <v>1623</v>
      </c>
      <c r="V417" s="71" t="n">
        <v>544</v>
      </c>
      <c r="W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RR100409</t>
        </is>
      </c>
      <c r="B418" s="69" t="n">
        <v>45707</v>
      </c>
      <c r="C418" s="70" t="n">
        <v>2025</v>
      </c>
      <c r="D418" t="inlineStr">
        <is>
          <t>Feb</t>
        </is>
      </c>
      <c r="E418" t="inlineStr">
        <is>
          <t>North</t>
        </is>
      </c>
      <c r="F418" t="inlineStr">
        <is>
          <t>India</t>
        </is>
      </c>
      <c r="G418" t="inlineStr">
        <is>
          <t>JioMart</t>
        </is>
      </c>
      <c r="H418" t="inlineStr">
        <is>
          <t>Home delivery</t>
        </is>
      </c>
      <c r="I418" t="inlineStr">
        <is>
          <t>Member</t>
        </is>
      </c>
      <c r="J418" t="inlineStr">
        <is>
          <t>Wei Chen</t>
        </is>
      </c>
      <c r="K418" s="71" t="n">
        <v>2744</v>
      </c>
      <c r="L418" s="72" t="n">
        <v>391.61</v>
      </c>
      <c r="M418" s="72" t="n">
        <v>1074577.84</v>
      </c>
      <c r="N418" s="72" t="n">
        <v>85966.23</v>
      </c>
      <c r="O418" s="72" t="n">
        <v>988611.61</v>
      </c>
      <c r="P418" s="72" t="n">
        <v>905083.36</v>
      </c>
      <c r="Q418" s="72" t="n">
        <v>83528.25</v>
      </c>
      <c r="R418" t="inlineStr">
        <is>
          <t>Punjab</t>
        </is>
      </c>
      <c r="S418" s="71" t="n">
        <v>3</v>
      </c>
      <c r="T418" t="inlineStr">
        <is>
          <t>Yes</t>
        </is>
      </c>
      <c r="U418" s="71" t="n">
        <v>7835</v>
      </c>
      <c r="V418" s="71" t="n">
        <v>455</v>
      </c>
      <c r="W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RR100410</t>
        </is>
      </c>
      <c r="B419" s="69" t="n">
        <v>45707</v>
      </c>
      <c r="C419" s="70" t="n">
        <v>2025</v>
      </c>
      <c r="D419" t="inlineStr">
        <is>
          <t>Feb</t>
        </is>
      </c>
      <c r="E419" t="inlineStr">
        <is>
          <t>West</t>
        </is>
      </c>
      <c r="F419" t="inlineStr">
        <is>
          <t>India</t>
        </is>
      </c>
      <c r="G419" t="inlineStr">
        <is>
          <t>Grocery</t>
        </is>
      </c>
      <c r="H419" t="inlineStr">
        <is>
          <t>Store walk-in</t>
        </is>
      </c>
      <c r="I419" t="inlineStr">
        <is>
          <t>Member</t>
        </is>
      </c>
      <c r="J419" t="inlineStr">
        <is>
          <t>Mei Lin</t>
        </is>
      </c>
      <c r="K419" s="71" t="n">
        <v>2770</v>
      </c>
      <c r="L419" s="72" t="n">
        <v>162.6</v>
      </c>
      <c r="M419" s="72" t="n">
        <v>450402</v>
      </c>
      <c r="N419" s="72" t="n">
        <v>45040.2</v>
      </c>
      <c r="O419" s="72" t="n">
        <v>405361.8</v>
      </c>
      <c r="P419" s="72" t="n">
        <v>424679.22</v>
      </c>
      <c r="Q419" s="72" t="n">
        <v>-19317.42</v>
      </c>
      <c r="R419" t="inlineStr">
        <is>
          <t>Gujarat</t>
        </is>
      </c>
      <c r="S419" s="71" t="n">
        <v>0</v>
      </c>
      <c r="T419" t="inlineStr">
        <is>
          <t>No</t>
        </is>
      </c>
      <c r="U419" s="71" t="n">
        <v>1749</v>
      </c>
      <c r="V419" s="71" t="n">
        <v>558</v>
      </c>
      <c r="W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RR100411</t>
        </is>
      </c>
      <c r="B420" s="69" t="n">
        <v>45707</v>
      </c>
      <c r="C420" s="70" t="n">
        <v>2025</v>
      </c>
      <c r="D420" t="inlineStr">
        <is>
          <t>Feb</t>
        </is>
      </c>
      <c r="E420" t="inlineStr">
        <is>
          <t>South</t>
        </is>
      </c>
      <c r="F420" t="inlineStr">
        <is>
          <t>India</t>
        </is>
      </c>
      <c r="G420" t="inlineStr">
        <is>
          <t>Electronics</t>
        </is>
      </c>
      <c r="H420" t="inlineStr">
        <is>
          <t>Click &amp; collect</t>
        </is>
      </c>
      <c r="I420" t="inlineStr">
        <is>
          <t>Member</t>
        </is>
      </c>
      <c r="J420" t="inlineStr">
        <is>
          <t>Wei Chen</t>
        </is>
      </c>
      <c r="K420" s="71" t="n">
        <v>52</v>
      </c>
      <c r="L420" s="72" t="n">
        <v>9938.700000000001</v>
      </c>
      <c r="M420" s="72" t="n">
        <v>516812.4</v>
      </c>
      <c r="N420" s="72" t="n">
        <v>77521.86</v>
      </c>
      <c r="O420" s="72" t="n">
        <v>439290.54</v>
      </c>
      <c r="P420" s="72" t="n">
        <v>429589</v>
      </c>
      <c r="Q420" s="72" t="n">
        <v>9701.540000000001</v>
      </c>
      <c r="R420" t="inlineStr">
        <is>
          <t>Telangana</t>
        </is>
      </c>
      <c r="S420" s="71" t="n">
        <v>2</v>
      </c>
      <c r="T420" t="inlineStr">
        <is>
          <t>Yes</t>
        </is>
      </c>
      <c r="U420" s="71" t="n">
        <v>122</v>
      </c>
      <c r="V420" s="71" t="n">
        <v>48</v>
      </c>
      <c r="W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RR100412</t>
        </is>
      </c>
      <c r="B421" s="69" t="n">
        <v>45707</v>
      </c>
      <c r="C421" s="70" t="n">
        <v>2025</v>
      </c>
      <c r="D421" t="inlineStr">
        <is>
          <t>Feb</t>
        </is>
      </c>
      <c r="E421" t="inlineStr">
        <is>
          <t>West</t>
        </is>
      </c>
      <c r="F421" t="inlineStr">
        <is>
          <t>India</t>
        </is>
      </c>
      <c r="G421" t="inlineStr">
        <is>
          <t>JioMart</t>
        </is>
      </c>
      <c r="H421" t="inlineStr">
        <is>
          <t>Home delivery</t>
        </is>
      </c>
      <c r="I421" t="inlineStr">
        <is>
          <t>Member</t>
        </is>
      </c>
      <c r="J421" t="inlineStr">
        <is>
          <t>Carlos Silva</t>
        </is>
      </c>
      <c r="K421" s="71" t="n">
        <v>3009</v>
      </c>
      <c r="L421" s="72" t="n">
        <v>397.56</v>
      </c>
      <c r="M421" s="72" t="n">
        <v>1196258.04</v>
      </c>
      <c r="N421" s="72" t="n">
        <v>59812.9</v>
      </c>
      <c r="O421" s="72" t="n">
        <v>1136445.14</v>
      </c>
      <c r="P421" s="72" t="n">
        <v>1005973.02</v>
      </c>
      <c r="Q421" s="72" t="n">
        <v>130472.12</v>
      </c>
      <c r="R421" t="inlineStr">
        <is>
          <t>Maharashtra</t>
        </is>
      </c>
      <c r="S421" s="71" t="n">
        <v>8</v>
      </c>
      <c r="T421" t="inlineStr">
        <is>
          <t>Yes</t>
        </is>
      </c>
      <c r="U421" s="71" t="n">
        <v>8707</v>
      </c>
      <c r="V421" s="71" t="n">
        <v>502</v>
      </c>
      <c r="W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RR100413</t>
        </is>
      </c>
      <c r="B422" s="69" t="n">
        <v>45707</v>
      </c>
      <c r="C422" s="70" t="n">
        <v>2025</v>
      </c>
      <c r="D422" t="inlineStr">
        <is>
          <t>Feb</t>
        </is>
      </c>
      <c r="E422" t="inlineStr">
        <is>
          <t>West</t>
        </is>
      </c>
      <c r="F422" t="inlineStr">
        <is>
          <t>India</t>
        </is>
      </c>
      <c r="G422" t="inlineStr">
        <is>
          <t>Grocery</t>
        </is>
      </c>
      <c r="H422" t="inlineStr">
        <is>
          <t>Store walk-in</t>
        </is>
      </c>
      <c r="I422" t="inlineStr">
        <is>
          <t>Walk-in guest</t>
        </is>
      </c>
      <c r="J422" t="inlineStr">
        <is>
          <t>Ruhi Shaikh</t>
        </is>
      </c>
      <c r="K422" s="71" t="n">
        <v>464</v>
      </c>
      <c r="L422" s="72" t="n">
        <v>186.13</v>
      </c>
      <c r="M422" s="72" t="n">
        <v>86364.32000000001</v>
      </c>
      <c r="N422" s="72" t="n">
        <v>1727.29</v>
      </c>
      <c r="O422" s="72" t="n">
        <v>84637.03</v>
      </c>
      <c r="P422" s="72" t="n">
        <v>69104.39999999999</v>
      </c>
      <c r="Q422" s="72" t="n">
        <v>15532.63</v>
      </c>
      <c r="R422" t="inlineStr">
        <is>
          <t>Maharashtra</t>
        </is>
      </c>
      <c r="S422" s="71" t="n">
        <v>8</v>
      </c>
      <c r="T422" t="inlineStr">
        <is>
          <t>Yes</t>
        </is>
      </c>
      <c r="U422" s="71" t="n">
        <v>223</v>
      </c>
      <c r="V422" s="71" t="n">
        <v>69</v>
      </c>
      <c r="W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RR100414</t>
        </is>
      </c>
      <c r="B423" s="69" t="n">
        <v>45707</v>
      </c>
      <c r="C423" s="70" t="n">
        <v>2025</v>
      </c>
      <c r="D423" t="inlineStr">
        <is>
          <t>Feb</t>
        </is>
      </c>
      <c r="E423" t="inlineStr">
        <is>
          <t>East</t>
        </is>
      </c>
      <c r="F423" t="inlineStr">
        <is>
          <t>India</t>
        </is>
      </c>
      <c r="G423" t="inlineStr">
        <is>
          <t>JioMart</t>
        </is>
      </c>
      <c r="H423" t="inlineStr">
        <is>
          <t>Home delivery</t>
        </is>
      </c>
      <c r="I423" t="inlineStr">
        <is>
          <t>Walk-in guest</t>
        </is>
      </c>
      <c r="J423" t="inlineStr">
        <is>
          <t>Sophie Müller</t>
        </is>
      </c>
      <c r="K423" s="71" t="n">
        <v>1161</v>
      </c>
      <c r="L423" s="72" t="n">
        <v>391.59</v>
      </c>
      <c r="M423" s="72" t="n">
        <v>454635.99</v>
      </c>
      <c r="N423" s="72" t="n">
        <v>22731.8</v>
      </c>
      <c r="O423" s="72" t="n">
        <v>431904.19</v>
      </c>
      <c r="P423" s="72" t="n">
        <v>390320.88</v>
      </c>
      <c r="Q423" s="72" t="n">
        <v>41583.31</v>
      </c>
      <c r="R423" t="inlineStr">
        <is>
          <t>Odisha</t>
        </is>
      </c>
      <c r="S423" s="71" t="n">
        <v>8</v>
      </c>
      <c r="T423" t="inlineStr">
        <is>
          <t>Yes</t>
        </is>
      </c>
      <c r="U423" s="71" t="n">
        <v>5528</v>
      </c>
      <c r="V423" s="71" t="n">
        <v>259</v>
      </c>
      <c r="W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RR100415</t>
        </is>
      </c>
      <c r="B424" s="69" t="n">
        <v>45707</v>
      </c>
      <c r="C424" s="70" t="n">
        <v>2025</v>
      </c>
      <c r="D424" t="inlineStr">
        <is>
          <t>Feb</t>
        </is>
      </c>
      <c r="E424" t="inlineStr">
        <is>
          <t>West</t>
        </is>
      </c>
      <c r="F424" t="inlineStr">
        <is>
          <t>India</t>
        </is>
      </c>
      <c r="G424" t="inlineStr">
        <is>
          <t>Grocery</t>
        </is>
      </c>
      <c r="H424" t="inlineStr">
        <is>
          <t>Store walk-in</t>
        </is>
      </c>
      <c r="I424" t="inlineStr">
        <is>
          <t>Walk-in guest</t>
        </is>
      </c>
      <c r="J424" t="inlineStr">
        <is>
          <t>Zoya Ahmed</t>
        </is>
      </c>
      <c r="K424" s="71" t="n">
        <v>1022</v>
      </c>
      <c r="L424" s="72" t="n">
        <v>164.43</v>
      </c>
      <c r="M424" s="72" t="n">
        <v>168047.46</v>
      </c>
      <c r="N424" s="72" t="n">
        <v>8402.370000000001</v>
      </c>
      <c r="O424" s="72" t="n">
        <v>159645.09</v>
      </c>
      <c r="P424" s="72" t="n">
        <v>156655.17</v>
      </c>
      <c r="Q424" s="72" t="n">
        <v>2989.92</v>
      </c>
      <c r="R424" t="inlineStr">
        <is>
          <t>Goa</t>
        </is>
      </c>
      <c r="S424" s="71" t="n">
        <v>1</v>
      </c>
      <c r="T424" t="inlineStr">
        <is>
          <t>Yes</t>
        </is>
      </c>
      <c r="U424" s="71" t="n">
        <v>697</v>
      </c>
      <c r="V424" s="71" t="n">
        <v>205</v>
      </c>
      <c r="W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RR100416</t>
        </is>
      </c>
      <c r="B425" s="69" t="n">
        <v>45707</v>
      </c>
      <c r="C425" s="70" t="n">
        <v>2025</v>
      </c>
      <c r="D425" t="inlineStr">
        <is>
          <t>Feb</t>
        </is>
      </c>
      <c r="E425" t="inlineStr">
        <is>
          <t>South</t>
        </is>
      </c>
      <c r="F425" t="inlineStr">
        <is>
          <t>India</t>
        </is>
      </c>
      <c r="G425" t="inlineStr">
        <is>
          <t>Electronics</t>
        </is>
      </c>
      <c r="H425" t="inlineStr">
        <is>
          <t>Store walk-in</t>
        </is>
      </c>
      <c r="I425" t="inlineStr">
        <is>
          <t>Walk-in guest</t>
        </is>
      </c>
      <c r="J425" t="inlineStr">
        <is>
          <t>Sara Rossi</t>
        </is>
      </c>
      <c r="K425" s="71" t="n">
        <v>111</v>
      </c>
      <c r="L425" s="72" t="n">
        <v>9859.17</v>
      </c>
      <c r="M425" s="72" t="n">
        <v>1094367.87</v>
      </c>
      <c r="N425" s="72" t="n">
        <v>87549.42999999999</v>
      </c>
      <c r="O425" s="72" t="n">
        <v>1006818.44</v>
      </c>
      <c r="P425" s="72" t="n">
        <v>880095.46</v>
      </c>
      <c r="Q425" s="72" t="n">
        <v>126722.98</v>
      </c>
      <c r="R425" t="inlineStr">
        <is>
          <t>Kerala</t>
        </is>
      </c>
      <c r="S425" s="71" t="n">
        <v>8</v>
      </c>
      <c r="T425" t="inlineStr">
        <is>
          <t>Yes</t>
        </is>
      </c>
      <c r="U425" s="71" t="n">
        <v>241</v>
      </c>
      <c r="V425" s="71" t="n">
        <v>96</v>
      </c>
      <c r="W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RR100417</t>
        </is>
      </c>
      <c r="B426" s="69" t="n">
        <v>45708</v>
      </c>
      <c r="C426" s="70" t="n">
        <v>2025</v>
      </c>
      <c r="D426" t="inlineStr">
        <is>
          <t>Feb</t>
        </is>
      </c>
      <c r="E426" t="inlineStr">
        <is>
          <t>North</t>
        </is>
      </c>
      <c r="F426" t="inlineStr">
        <is>
          <t>India</t>
        </is>
      </c>
      <c r="G426" t="inlineStr">
        <is>
          <t>JioMart</t>
        </is>
      </c>
      <c r="H426" t="inlineStr">
        <is>
          <t>Home delivery</t>
        </is>
      </c>
      <c r="I426" t="inlineStr">
        <is>
          <t>Walk-in guest</t>
        </is>
      </c>
      <c r="J426" t="inlineStr">
        <is>
          <t>Noah Smith</t>
        </is>
      </c>
      <c r="K426" s="71" t="n">
        <v>1919</v>
      </c>
      <c r="L426" s="72" t="n">
        <v>422.16</v>
      </c>
      <c r="M426" s="72" t="n">
        <v>810125.04</v>
      </c>
      <c r="N426" s="72" t="n">
        <v>16202.5</v>
      </c>
      <c r="O426" s="72" t="n">
        <v>793922.54</v>
      </c>
      <c r="P426" s="72" t="n">
        <v>641435.39</v>
      </c>
      <c r="Q426" s="72" t="n">
        <v>152487.15</v>
      </c>
      <c r="R426" t="inlineStr">
        <is>
          <t>Delhi</t>
        </is>
      </c>
      <c r="S426" s="71" t="n">
        <v>8</v>
      </c>
      <c r="T426" t="inlineStr">
        <is>
          <t>Yes</t>
        </is>
      </c>
      <c r="U426" s="71" t="n">
        <v>10848</v>
      </c>
      <c r="V426" s="71" t="n">
        <v>473</v>
      </c>
      <c r="W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RR100418</t>
        </is>
      </c>
      <c r="B427" s="69" t="n">
        <v>45708</v>
      </c>
      <c r="C427" s="70" t="n">
        <v>2025</v>
      </c>
      <c r="D427" t="inlineStr">
        <is>
          <t>Feb</t>
        </is>
      </c>
      <c r="E427" t="inlineStr">
        <is>
          <t>East</t>
        </is>
      </c>
      <c r="F427" t="inlineStr">
        <is>
          <t>India</t>
        </is>
      </c>
      <c r="G427" t="inlineStr">
        <is>
          <t>Grocery</t>
        </is>
      </c>
      <c r="H427" t="inlineStr">
        <is>
          <t>Store walk-in</t>
        </is>
      </c>
      <c r="I427" t="inlineStr">
        <is>
          <t>Walk-in guest</t>
        </is>
      </c>
      <c r="J427" t="inlineStr">
        <is>
          <t>Carlos Silva</t>
        </is>
      </c>
      <c r="K427" s="71" t="n">
        <v>700</v>
      </c>
      <c r="L427" s="72" t="n">
        <v>193.16</v>
      </c>
      <c r="M427" s="72" t="n">
        <v>135212</v>
      </c>
      <c r="N427" s="72" t="n">
        <v>20281.8</v>
      </c>
      <c r="O427" s="72" t="n">
        <v>114930.2</v>
      </c>
      <c r="P427" s="72" t="n">
        <v>100776.2</v>
      </c>
      <c r="Q427" s="72" t="n">
        <v>14154</v>
      </c>
      <c r="R427" t="inlineStr">
        <is>
          <t>West Bengal</t>
        </is>
      </c>
      <c r="S427" s="71" t="n">
        <v>8</v>
      </c>
      <c r="T427" t="inlineStr">
        <is>
          <t>Yes</t>
        </is>
      </c>
      <c r="U427" s="71" t="n">
        <v>217</v>
      </c>
      <c r="V427" s="71" t="n">
        <v>79</v>
      </c>
      <c r="W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RR100419</t>
        </is>
      </c>
      <c r="B428" s="69" t="n">
        <v>45708</v>
      </c>
      <c r="C428" s="70" t="n">
        <v>2025</v>
      </c>
      <c r="D428" t="inlineStr">
        <is>
          <t>Feb</t>
        </is>
      </c>
      <c r="E428" t="inlineStr">
        <is>
          <t>South</t>
        </is>
      </c>
      <c r="F428" t="inlineStr">
        <is>
          <t>India</t>
        </is>
      </c>
      <c r="G428" t="inlineStr">
        <is>
          <t>JioMart</t>
        </is>
      </c>
      <c r="H428" t="inlineStr">
        <is>
          <t>Home delivery</t>
        </is>
      </c>
      <c r="I428" t="inlineStr">
        <is>
          <t>Member</t>
        </is>
      </c>
      <c r="J428" t="inlineStr">
        <is>
          <t>Ravindra Patil</t>
        </is>
      </c>
      <c r="K428" s="71" t="n">
        <v>1344</v>
      </c>
      <c r="L428" s="72" t="n">
        <v>443.53</v>
      </c>
      <c r="M428" s="72" t="n">
        <v>596104.3199999999</v>
      </c>
      <c r="N428" s="72" t="n">
        <v>89415.64999999999</v>
      </c>
      <c r="O428" s="72" t="n">
        <v>506688.67</v>
      </c>
      <c r="P428" s="72" t="n">
        <v>462545.82</v>
      </c>
      <c r="Q428" s="72" t="n">
        <v>44142.85</v>
      </c>
      <c r="R428" t="inlineStr">
        <is>
          <t>Telangana</t>
        </is>
      </c>
      <c r="S428" s="71" t="n">
        <v>1</v>
      </c>
      <c r="T428" t="inlineStr">
        <is>
          <t>Yes</t>
        </is>
      </c>
      <c r="U428" s="71" t="n">
        <v>8404</v>
      </c>
      <c r="V428" s="71" t="n">
        <v>440</v>
      </c>
      <c r="W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RR100420</t>
        </is>
      </c>
      <c r="B429" s="69" t="n">
        <v>45708</v>
      </c>
      <c r="C429" s="70" t="n">
        <v>2025</v>
      </c>
      <c r="D429" t="inlineStr">
        <is>
          <t>Feb</t>
        </is>
      </c>
      <c r="E429" t="inlineStr">
        <is>
          <t>South</t>
        </is>
      </c>
      <c r="F429" t="inlineStr">
        <is>
          <t>India</t>
        </is>
      </c>
      <c r="G429" t="inlineStr">
        <is>
          <t>Fashion</t>
        </is>
      </c>
      <c r="H429" t="inlineStr">
        <is>
          <t>Home delivery</t>
        </is>
      </c>
      <c r="I429" t="inlineStr">
        <is>
          <t>Walk-in guest</t>
        </is>
      </c>
      <c r="J429" t="inlineStr">
        <is>
          <t>Mei Lin</t>
        </is>
      </c>
      <c r="K429" s="71" t="n">
        <v>616</v>
      </c>
      <c r="L429" s="72" t="n">
        <v>837.98</v>
      </c>
      <c r="M429" s="72" t="n">
        <v>516195.68</v>
      </c>
      <c r="N429" s="72" t="n">
        <v>41295.65</v>
      </c>
      <c r="O429" s="72" t="n">
        <v>474900.03</v>
      </c>
      <c r="P429" s="72" t="n">
        <v>255170.72</v>
      </c>
      <c r="Q429" s="72" t="n">
        <v>219729.31</v>
      </c>
      <c r="R429" t="inlineStr">
        <is>
          <t>Karnataka</t>
        </is>
      </c>
      <c r="S429" s="71" t="n">
        <v>3</v>
      </c>
      <c r="T429" t="inlineStr">
        <is>
          <t>Yes</t>
        </is>
      </c>
      <c r="U429" s="71" t="n">
        <v>254</v>
      </c>
      <c r="V429" s="71" t="n">
        <v>94</v>
      </c>
      <c r="W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RR100421</t>
        </is>
      </c>
      <c r="B430" s="69" t="n">
        <v>45708</v>
      </c>
      <c r="C430" s="70" t="n">
        <v>2025</v>
      </c>
      <c r="D430" t="inlineStr">
        <is>
          <t>Feb</t>
        </is>
      </c>
      <c r="E430" t="inlineStr">
        <is>
          <t>East</t>
        </is>
      </c>
      <c r="F430" t="inlineStr">
        <is>
          <t>India</t>
        </is>
      </c>
      <c r="G430" t="inlineStr">
        <is>
          <t>Fashion</t>
        </is>
      </c>
      <c r="H430" t="inlineStr">
        <is>
          <t>Home delivery</t>
        </is>
      </c>
      <c r="I430" t="inlineStr">
        <is>
          <t>Member</t>
        </is>
      </c>
      <c r="J430" t="inlineStr">
        <is>
          <t>Zoya Ahmed</t>
        </is>
      </c>
      <c r="K430" s="71" t="n">
        <v>519</v>
      </c>
      <c r="L430" s="72" t="n">
        <v>692.5599999999999</v>
      </c>
      <c r="M430" s="72" t="n">
        <v>359438.64</v>
      </c>
      <c r="N430" s="72" t="n">
        <v>53915.8</v>
      </c>
      <c r="O430" s="72" t="n">
        <v>305522.84</v>
      </c>
      <c r="P430" s="72" t="n">
        <v>207194</v>
      </c>
      <c r="Q430" s="72" t="n">
        <v>98328.84</v>
      </c>
      <c r="R430" t="inlineStr">
        <is>
          <t>West Bengal</t>
        </is>
      </c>
      <c r="S430" s="71" t="n">
        <v>1</v>
      </c>
      <c r="T430" t="inlineStr">
        <is>
          <t>Yes</t>
        </is>
      </c>
      <c r="U430" s="71" t="n">
        <v>227</v>
      </c>
      <c r="V430" s="71" t="n">
        <v>65</v>
      </c>
      <c r="W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RR100422</t>
        </is>
      </c>
      <c r="B431" s="69" t="n">
        <v>45708</v>
      </c>
      <c r="C431" s="70" t="n">
        <v>2025</v>
      </c>
      <c r="D431" t="inlineStr">
        <is>
          <t>Feb</t>
        </is>
      </c>
      <c r="E431" t="inlineStr">
        <is>
          <t>West</t>
        </is>
      </c>
      <c r="F431" t="inlineStr">
        <is>
          <t>India</t>
        </is>
      </c>
      <c r="G431" t="inlineStr">
        <is>
          <t>JioMart</t>
        </is>
      </c>
      <c r="H431" t="inlineStr">
        <is>
          <t>Home delivery</t>
        </is>
      </c>
      <c r="I431" t="inlineStr">
        <is>
          <t>Member</t>
        </is>
      </c>
      <c r="J431" t="inlineStr">
        <is>
          <t>Amir Khan</t>
        </is>
      </c>
      <c r="K431" s="71" t="n">
        <v>3190</v>
      </c>
      <c r="L431" s="72" t="n">
        <v>417.34</v>
      </c>
      <c r="M431" s="72" t="n">
        <v>1331314.6</v>
      </c>
      <c r="N431" s="72" t="n">
        <v>26626.29</v>
      </c>
      <c r="O431" s="72" t="n">
        <v>1304688.31</v>
      </c>
      <c r="P431" s="72" t="n">
        <v>1069745.23</v>
      </c>
      <c r="Q431" s="72" t="n">
        <v>234943.08</v>
      </c>
      <c r="R431" t="inlineStr">
        <is>
          <t>Goa</t>
        </is>
      </c>
      <c r="S431" s="71" t="n">
        <v>3</v>
      </c>
      <c r="T431" t="inlineStr">
        <is>
          <t>Yes</t>
        </is>
      </c>
      <c r="U431" s="71" t="n">
        <v>7439</v>
      </c>
      <c r="V431" s="71" t="n">
        <v>591</v>
      </c>
      <c r="W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RR100423</t>
        </is>
      </c>
      <c r="B432" s="69" t="n">
        <v>45708</v>
      </c>
      <c r="C432" s="70" t="n">
        <v>2025</v>
      </c>
      <c r="D432" t="inlineStr">
        <is>
          <t>Feb</t>
        </is>
      </c>
      <c r="E432" t="inlineStr">
        <is>
          <t>East</t>
        </is>
      </c>
      <c r="F432" t="inlineStr">
        <is>
          <t>India</t>
        </is>
      </c>
      <c r="G432" t="inlineStr">
        <is>
          <t>JioMart</t>
        </is>
      </c>
      <c r="H432" t="inlineStr">
        <is>
          <t>Home delivery</t>
        </is>
      </c>
      <c r="I432" t="inlineStr">
        <is>
          <t>Walk-in guest</t>
        </is>
      </c>
      <c r="J432" t="inlineStr">
        <is>
          <t>Yuki Sato</t>
        </is>
      </c>
      <c r="K432" s="71" t="n">
        <v>1869</v>
      </c>
      <c r="L432" s="72" t="n">
        <v>385.83</v>
      </c>
      <c r="M432" s="72" t="n">
        <v>721116.27</v>
      </c>
      <c r="N432" s="72" t="n">
        <v>14422.33</v>
      </c>
      <c r="O432" s="72" t="n">
        <v>706693.9399999999</v>
      </c>
      <c r="P432" s="72" t="n">
        <v>619524.92</v>
      </c>
      <c r="Q432" s="72" t="n">
        <v>87169.02</v>
      </c>
      <c r="R432" t="inlineStr">
        <is>
          <t>Bihar</t>
        </is>
      </c>
      <c r="S432" s="71" t="n">
        <v>2</v>
      </c>
      <c r="T432" t="inlineStr">
        <is>
          <t>Yes</t>
        </is>
      </c>
      <c r="U432" s="71" t="n">
        <v>3257</v>
      </c>
      <c r="V432" s="71" t="n">
        <v>254</v>
      </c>
      <c r="W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RR100424</t>
        </is>
      </c>
      <c r="B433" s="69" t="n">
        <v>45708</v>
      </c>
      <c r="C433" s="70" t="n">
        <v>2025</v>
      </c>
      <c r="D433" t="inlineStr">
        <is>
          <t>Feb</t>
        </is>
      </c>
      <c r="E433" t="inlineStr">
        <is>
          <t>East</t>
        </is>
      </c>
      <c r="F433" t="inlineStr">
        <is>
          <t>India</t>
        </is>
      </c>
      <c r="G433" t="inlineStr">
        <is>
          <t>Fashion</t>
        </is>
      </c>
      <c r="H433" t="inlineStr">
        <is>
          <t>Store walk-in</t>
        </is>
      </c>
      <c r="I433" t="inlineStr">
        <is>
          <t>Walk-in guest</t>
        </is>
      </c>
      <c r="J433" t="inlineStr">
        <is>
          <t>Yuki Sato</t>
        </is>
      </c>
      <c r="K433" s="71" t="n">
        <v>304</v>
      </c>
      <c r="L433" s="72" t="n">
        <v>737.11</v>
      </c>
      <c r="M433" s="72" t="n">
        <v>224081.44</v>
      </c>
      <c r="N433" s="72" t="n">
        <v>4481.63</v>
      </c>
      <c r="O433" s="72" t="n">
        <v>219599.81</v>
      </c>
      <c r="P433" s="72" t="n">
        <v>130112.16</v>
      </c>
      <c r="Q433" s="72" t="n">
        <v>89487.64999999999</v>
      </c>
      <c r="R433" t="inlineStr">
        <is>
          <t>West Bengal</t>
        </is>
      </c>
      <c r="S433" s="71" t="n">
        <v>8</v>
      </c>
      <c r="T433" t="inlineStr">
        <is>
          <t>Yes</t>
        </is>
      </c>
      <c r="U433" s="71" t="n">
        <v>110</v>
      </c>
      <c r="V433" s="71" t="n">
        <v>38</v>
      </c>
      <c r="W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RR100425</t>
        </is>
      </c>
      <c r="B434" s="69" t="n">
        <v>45708</v>
      </c>
      <c r="C434" s="70" t="n">
        <v>2025</v>
      </c>
      <c r="D434" t="inlineStr">
        <is>
          <t>Feb</t>
        </is>
      </c>
      <c r="E434" t="inlineStr">
        <is>
          <t>South</t>
        </is>
      </c>
      <c r="F434" t="inlineStr">
        <is>
          <t>India</t>
        </is>
      </c>
      <c r="G434" t="inlineStr">
        <is>
          <t>Fashion</t>
        </is>
      </c>
      <c r="H434" t="inlineStr">
        <is>
          <t>Store walk-in</t>
        </is>
      </c>
      <c r="I434" t="inlineStr">
        <is>
          <t>Member</t>
        </is>
      </c>
      <c r="J434" t="inlineStr">
        <is>
          <t>Aisha Bello</t>
        </is>
      </c>
      <c r="K434" s="71" t="n">
        <v>1175</v>
      </c>
      <c r="L434" s="72" t="n">
        <v>696.66</v>
      </c>
      <c r="M434" s="72" t="n">
        <v>818575.5</v>
      </c>
      <c r="N434" s="72" t="n">
        <v>16371.51</v>
      </c>
      <c r="O434" s="72" t="n">
        <v>802203.99</v>
      </c>
      <c r="P434" s="72" t="n">
        <v>491891.05</v>
      </c>
      <c r="Q434" s="72" t="n">
        <v>310312.94</v>
      </c>
      <c r="R434" t="inlineStr">
        <is>
          <t>Kerala</t>
        </is>
      </c>
      <c r="S434" s="71" t="n">
        <v>0</v>
      </c>
      <c r="T434" t="inlineStr">
        <is>
          <t>No</t>
        </is>
      </c>
      <c r="U434" s="71" t="n">
        <v>504</v>
      </c>
      <c r="V434" s="71" t="n">
        <v>191</v>
      </c>
      <c r="W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RR100426</t>
        </is>
      </c>
      <c r="B435" s="69" t="n">
        <v>45708</v>
      </c>
      <c r="C435" s="70" t="n">
        <v>2025</v>
      </c>
      <c r="D435" t="inlineStr">
        <is>
          <t>Feb</t>
        </is>
      </c>
      <c r="E435" t="inlineStr">
        <is>
          <t>West</t>
        </is>
      </c>
      <c r="F435" t="inlineStr">
        <is>
          <t>India</t>
        </is>
      </c>
      <c r="G435" t="inlineStr">
        <is>
          <t>Fashion</t>
        </is>
      </c>
      <c r="H435" t="inlineStr">
        <is>
          <t>Home delivery</t>
        </is>
      </c>
      <c r="I435" t="inlineStr">
        <is>
          <t>Member</t>
        </is>
      </c>
      <c r="J435" t="inlineStr">
        <is>
          <t>Emma Clarke</t>
        </is>
      </c>
      <c r="K435" s="71" t="n">
        <v>572</v>
      </c>
      <c r="L435" s="72" t="n">
        <v>764.0700000000001</v>
      </c>
      <c r="M435" s="72" t="n">
        <v>437048.04</v>
      </c>
      <c r="N435" s="72" t="n">
        <v>21852.4</v>
      </c>
      <c r="O435" s="72" t="n">
        <v>415195.64</v>
      </c>
      <c r="P435" s="72" t="n">
        <v>236731.61</v>
      </c>
      <c r="Q435" s="72" t="n">
        <v>178464.03</v>
      </c>
      <c r="R435" t="inlineStr">
        <is>
          <t>Goa</t>
        </is>
      </c>
      <c r="S435" s="71" t="n">
        <v>2</v>
      </c>
      <c r="T435" t="inlineStr">
        <is>
          <t>Yes</t>
        </is>
      </c>
      <c r="U435" s="71" t="n">
        <v>166</v>
      </c>
      <c r="V435" s="71" t="n">
        <v>73</v>
      </c>
      <c r="W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RR100427</t>
        </is>
      </c>
      <c r="B436" s="69" t="n">
        <v>45708</v>
      </c>
      <c r="C436" s="70" t="n">
        <v>2025</v>
      </c>
      <c r="D436" t="inlineStr">
        <is>
          <t>Feb</t>
        </is>
      </c>
      <c r="E436" t="inlineStr">
        <is>
          <t>West</t>
        </is>
      </c>
      <c r="F436" t="inlineStr">
        <is>
          <t>India</t>
        </is>
      </c>
      <c r="G436" t="inlineStr">
        <is>
          <t>JioMart</t>
        </is>
      </c>
      <c r="H436" t="inlineStr">
        <is>
          <t>Home delivery</t>
        </is>
      </c>
      <c r="I436" t="inlineStr">
        <is>
          <t>Member</t>
        </is>
      </c>
      <c r="J436" t="inlineStr">
        <is>
          <t>Ana Costa</t>
        </is>
      </c>
      <c r="K436" s="71" t="n">
        <v>2545</v>
      </c>
      <c r="L436" s="72" t="n">
        <v>413.22</v>
      </c>
      <c r="M436" s="72" t="n">
        <v>1051644.9</v>
      </c>
      <c r="N436" s="72" t="n">
        <v>84131.59</v>
      </c>
      <c r="O436" s="72" t="n">
        <v>967513.3100000001</v>
      </c>
      <c r="P436" s="72" t="n">
        <v>889320.27</v>
      </c>
      <c r="Q436" s="72" t="n">
        <v>78193.03999999999</v>
      </c>
      <c r="R436" t="inlineStr">
        <is>
          <t>Maharashtra</t>
        </is>
      </c>
      <c r="S436" s="71" t="n">
        <v>5</v>
      </c>
      <c r="T436" t="inlineStr">
        <is>
          <t>Yes</t>
        </is>
      </c>
      <c r="U436" s="71" t="n">
        <v>11657</v>
      </c>
      <c r="V436" s="71" t="n">
        <v>513</v>
      </c>
      <c r="W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RR100428</t>
        </is>
      </c>
      <c r="B437" s="69" t="n">
        <v>45708</v>
      </c>
      <c r="C437" s="70" t="n">
        <v>2025</v>
      </c>
      <c r="D437" t="inlineStr">
        <is>
          <t>Feb</t>
        </is>
      </c>
      <c r="E437" t="inlineStr">
        <is>
          <t>North</t>
        </is>
      </c>
      <c r="F437" t="inlineStr">
        <is>
          <t>India</t>
        </is>
      </c>
      <c r="G437" t="inlineStr">
        <is>
          <t>JioMart</t>
        </is>
      </c>
      <c r="H437" t="inlineStr">
        <is>
          <t>Home delivery</t>
        </is>
      </c>
      <c r="I437" t="inlineStr">
        <is>
          <t>Walk-in guest</t>
        </is>
      </c>
      <c r="J437" t="inlineStr">
        <is>
          <t>Carlos Silva</t>
        </is>
      </c>
      <c r="K437" s="71" t="n">
        <v>2065</v>
      </c>
      <c r="L437" s="72" t="n">
        <v>423.53</v>
      </c>
      <c r="M437" s="72" t="n">
        <v>874589.45</v>
      </c>
      <c r="N437" s="72" t="n">
        <v>43729.47</v>
      </c>
      <c r="O437" s="72" t="n">
        <v>830859.98</v>
      </c>
      <c r="P437" s="72" t="n">
        <v>666546.58</v>
      </c>
      <c r="Q437" s="72" t="n">
        <v>164313.4</v>
      </c>
      <c r="R437" t="inlineStr">
        <is>
          <t>Rajasthan</t>
        </is>
      </c>
      <c r="S437" s="71" t="n">
        <v>0</v>
      </c>
      <c r="T437" t="inlineStr">
        <is>
          <t>No</t>
        </is>
      </c>
      <c r="U437" s="71" t="n">
        <v>7480</v>
      </c>
      <c r="V437" s="71" t="n">
        <v>348</v>
      </c>
      <c r="W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RR100429</t>
        </is>
      </c>
      <c r="B438" s="69" t="n">
        <v>45708</v>
      </c>
      <c r="C438" s="70" t="n">
        <v>2025</v>
      </c>
      <c r="D438" t="inlineStr">
        <is>
          <t>Feb</t>
        </is>
      </c>
      <c r="E438" t="inlineStr">
        <is>
          <t>North</t>
        </is>
      </c>
      <c r="F438" t="inlineStr">
        <is>
          <t>India</t>
        </is>
      </c>
      <c r="G438" t="inlineStr">
        <is>
          <t>Fashion</t>
        </is>
      </c>
      <c r="H438" t="inlineStr">
        <is>
          <t>Click &amp; collect</t>
        </is>
      </c>
      <c r="I438" t="inlineStr">
        <is>
          <t>Walk-in guest</t>
        </is>
      </c>
      <c r="J438" t="inlineStr">
        <is>
          <t>Zoya Ahmed</t>
        </is>
      </c>
      <c r="K438" s="71" t="n">
        <v>832</v>
      </c>
      <c r="L438" s="72" t="n">
        <v>740.35</v>
      </c>
      <c r="M438" s="72" t="n">
        <v>615971.2</v>
      </c>
      <c r="N438" s="72" t="n">
        <v>30798.56</v>
      </c>
      <c r="O438" s="72" t="n">
        <v>585172.64</v>
      </c>
      <c r="P438" s="72" t="n">
        <v>356268.22</v>
      </c>
      <c r="Q438" s="72" t="n">
        <v>228904.42</v>
      </c>
      <c r="R438" t="inlineStr">
        <is>
          <t>Uttar Pradesh</t>
        </is>
      </c>
      <c r="S438" s="71" t="n">
        <v>3</v>
      </c>
      <c r="T438" t="inlineStr">
        <is>
          <t>Yes</t>
        </is>
      </c>
      <c r="U438" s="71" t="n">
        <v>644</v>
      </c>
      <c r="V438" s="71" t="n">
        <v>163</v>
      </c>
      <c r="W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RR100430</t>
        </is>
      </c>
      <c r="B439" s="69" t="n">
        <v>45708</v>
      </c>
      <c r="C439" s="70" t="n">
        <v>2025</v>
      </c>
      <c r="D439" t="inlineStr">
        <is>
          <t>Feb</t>
        </is>
      </c>
      <c r="E439" t="inlineStr">
        <is>
          <t>West</t>
        </is>
      </c>
      <c r="F439" t="inlineStr">
        <is>
          <t>India</t>
        </is>
      </c>
      <c r="G439" t="inlineStr">
        <is>
          <t>Grocery</t>
        </is>
      </c>
      <c r="H439" t="inlineStr">
        <is>
          <t>Store walk-in</t>
        </is>
      </c>
      <c r="I439" t="inlineStr">
        <is>
          <t>Walk-in guest</t>
        </is>
      </c>
      <c r="J439" t="inlineStr">
        <is>
          <t>Zoya Ahmed</t>
        </is>
      </c>
      <c r="K439" s="71" t="n">
        <v>3892</v>
      </c>
      <c r="L439" s="72" t="n">
        <v>174.24</v>
      </c>
      <c r="M439" s="72" t="n">
        <v>678142.08</v>
      </c>
      <c r="N439" s="72" t="n">
        <v>33907.1</v>
      </c>
      <c r="O439" s="72" t="n">
        <v>644234.98</v>
      </c>
      <c r="P439" s="72" t="n">
        <v>565820.37</v>
      </c>
      <c r="Q439" s="72" t="n">
        <v>78414.61</v>
      </c>
      <c r="R439" t="inlineStr">
        <is>
          <t>Gujarat</t>
        </is>
      </c>
      <c r="S439" s="71" t="n">
        <v>0</v>
      </c>
      <c r="T439" t="inlineStr">
        <is>
          <t>No</t>
        </is>
      </c>
      <c r="U439" s="71" t="n">
        <v>4659</v>
      </c>
      <c r="V439" s="71" t="n">
        <v>1206</v>
      </c>
      <c r="W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RR100431</t>
        </is>
      </c>
      <c r="B440" s="69" t="n">
        <v>45709</v>
      </c>
      <c r="C440" s="70" t="n">
        <v>2025</v>
      </c>
      <c r="D440" t="inlineStr">
        <is>
          <t>Feb</t>
        </is>
      </c>
      <c r="E440" t="inlineStr">
        <is>
          <t>West</t>
        </is>
      </c>
      <c r="F440" t="inlineStr">
        <is>
          <t>India</t>
        </is>
      </c>
      <c r="G440" t="inlineStr">
        <is>
          <t>Grocery</t>
        </is>
      </c>
      <c r="H440" t="inlineStr">
        <is>
          <t>Store walk-in</t>
        </is>
      </c>
      <c r="I440" t="inlineStr">
        <is>
          <t>Member</t>
        </is>
      </c>
      <c r="J440" t="inlineStr">
        <is>
          <t>Kofi Mensah</t>
        </is>
      </c>
      <c r="K440" s="71" t="n">
        <v>3935</v>
      </c>
      <c r="L440" s="72" t="n">
        <v>171.63</v>
      </c>
      <c r="M440" s="72" t="n">
        <v>675364.05</v>
      </c>
      <c r="N440" s="72" t="n">
        <v>33768.2</v>
      </c>
      <c r="O440" s="72" t="n">
        <v>641595.85</v>
      </c>
      <c r="P440" s="72" t="n">
        <v>562119.21</v>
      </c>
      <c r="Q440" s="72" t="n">
        <v>79476.64</v>
      </c>
      <c r="R440" t="inlineStr">
        <is>
          <t>Goa</t>
        </is>
      </c>
      <c r="S440" s="71" t="n">
        <v>1</v>
      </c>
      <c r="T440" t="inlineStr">
        <is>
          <t>Yes</t>
        </is>
      </c>
      <c r="U440" s="71" t="n">
        <v>3858</v>
      </c>
      <c r="V440" s="71" t="n">
        <v>984</v>
      </c>
      <c r="W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RR100432</t>
        </is>
      </c>
      <c r="B441" s="69" t="n">
        <v>45709</v>
      </c>
      <c r="C441" s="70" t="n">
        <v>2025</v>
      </c>
      <c r="D441" t="inlineStr">
        <is>
          <t>Feb</t>
        </is>
      </c>
      <c r="E441" t="inlineStr">
        <is>
          <t>North</t>
        </is>
      </c>
      <c r="F441" t="inlineStr">
        <is>
          <t>India</t>
        </is>
      </c>
      <c r="G441" t="inlineStr">
        <is>
          <t>Fashion</t>
        </is>
      </c>
      <c r="H441" t="inlineStr">
        <is>
          <t>Store walk-in</t>
        </is>
      </c>
      <c r="I441" t="inlineStr">
        <is>
          <t>Member</t>
        </is>
      </c>
      <c r="J441" t="inlineStr">
        <is>
          <t>Ana Costa</t>
        </is>
      </c>
      <c r="K441" s="71" t="n">
        <v>1204</v>
      </c>
      <c r="L441" s="72" t="n">
        <v>692.33</v>
      </c>
      <c r="M441" s="72" t="n">
        <v>833565.3199999999</v>
      </c>
      <c r="N441" s="72" t="n">
        <v>125034.8</v>
      </c>
      <c r="O441" s="72" t="n">
        <v>708530.52</v>
      </c>
      <c r="P441" s="72" t="n">
        <v>479210.02</v>
      </c>
      <c r="Q441" s="72" t="n">
        <v>229320.5</v>
      </c>
      <c r="R441" t="inlineStr">
        <is>
          <t>Delhi</t>
        </is>
      </c>
      <c r="S441" s="71" t="n">
        <v>0</v>
      </c>
      <c r="T441" t="inlineStr">
        <is>
          <t>No</t>
        </is>
      </c>
      <c r="U441" s="71" t="n">
        <v>571</v>
      </c>
      <c r="V441" s="71" t="n">
        <v>203</v>
      </c>
      <c r="W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RR100433</t>
        </is>
      </c>
      <c r="B442" s="69" t="n">
        <v>45709</v>
      </c>
      <c r="C442" s="70" t="n">
        <v>2025</v>
      </c>
      <c r="D442" t="inlineStr">
        <is>
          <t>Feb</t>
        </is>
      </c>
      <c r="E442" t="inlineStr">
        <is>
          <t>North</t>
        </is>
      </c>
      <c r="F442" t="inlineStr">
        <is>
          <t>India</t>
        </is>
      </c>
      <c r="G442" t="inlineStr">
        <is>
          <t>Fashion</t>
        </is>
      </c>
      <c r="H442" t="inlineStr">
        <is>
          <t>Click &amp; collect</t>
        </is>
      </c>
      <c r="I442" t="inlineStr">
        <is>
          <t>Member</t>
        </is>
      </c>
      <c r="J442" t="inlineStr">
        <is>
          <t>Mei Lin</t>
        </is>
      </c>
      <c r="K442" s="71" t="n">
        <v>872</v>
      </c>
      <c r="L442" s="72" t="n">
        <v>804.9400000000001</v>
      </c>
      <c r="M442" s="72" t="n">
        <v>701907.6800000001</v>
      </c>
      <c r="N442" s="72" t="n">
        <v>35095.38</v>
      </c>
      <c r="O442" s="72" t="n">
        <v>666812.3</v>
      </c>
      <c r="P442" s="72" t="n">
        <v>351257.46</v>
      </c>
      <c r="Q442" s="72" t="n">
        <v>315554.84</v>
      </c>
      <c r="R442" t="inlineStr">
        <is>
          <t>Uttar Pradesh</t>
        </is>
      </c>
      <c r="S442" s="71" t="n">
        <v>0</v>
      </c>
      <c r="T442" t="inlineStr">
        <is>
          <t>No</t>
        </is>
      </c>
      <c r="U442" s="71" t="n">
        <v>427</v>
      </c>
      <c r="V442" s="71" t="n">
        <v>117</v>
      </c>
      <c r="W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RR100434</t>
        </is>
      </c>
      <c r="B443" s="69" t="n">
        <v>45709</v>
      </c>
      <c r="C443" s="70" t="n">
        <v>2025</v>
      </c>
      <c r="D443" t="inlineStr">
        <is>
          <t>Feb</t>
        </is>
      </c>
      <c r="E443" t="inlineStr">
        <is>
          <t>West</t>
        </is>
      </c>
      <c r="F443" t="inlineStr">
        <is>
          <t>India</t>
        </is>
      </c>
      <c r="G443" t="inlineStr">
        <is>
          <t>JioMart</t>
        </is>
      </c>
      <c r="H443" t="inlineStr">
        <is>
          <t>Home delivery</t>
        </is>
      </c>
      <c r="I443" t="inlineStr">
        <is>
          <t>Member</t>
        </is>
      </c>
      <c r="J443" t="inlineStr">
        <is>
          <t>Emma Clarke</t>
        </is>
      </c>
      <c r="K443" s="71" t="n">
        <v>4027</v>
      </c>
      <c r="L443" s="72" t="n">
        <v>372.85</v>
      </c>
      <c r="M443" s="72" t="n">
        <v>1501466.95</v>
      </c>
      <c r="N443" s="72" t="n">
        <v>30029.34</v>
      </c>
      <c r="O443" s="72" t="n">
        <v>1471437.61</v>
      </c>
      <c r="P443" s="72" t="n">
        <v>1369059.09</v>
      </c>
      <c r="Q443" s="72" t="n">
        <v>102378.52</v>
      </c>
      <c r="R443" t="inlineStr">
        <is>
          <t>Gujarat</t>
        </is>
      </c>
      <c r="S443" s="71" t="n">
        <v>0</v>
      </c>
      <c r="T443" t="inlineStr">
        <is>
          <t>No</t>
        </is>
      </c>
      <c r="U443" s="71" t="n">
        <v>27499</v>
      </c>
      <c r="V443" s="71" t="n">
        <v>1240</v>
      </c>
      <c r="W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RR100435</t>
        </is>
      </c>
      <c r="B444" s="69" t="n">
        <v>45709</v>
      </c>
      <c r="C444" s="70" t="n">
        <v>2025</v>
      </c>
      <c r="D444" t="inlineStr">
        <is>
          <t>Feb</t>
        </is>
      </c>
      <c r="E444" t="inlineStr">
        <is>
          <t>North</t>
        </is>
      </c>
      <c r="F444" t="inlineStr">
        <is>
          <t>India</t>
        </is>
      </c>
      <c r="G444" t="inlineStr">
        <is>
          <t>JioMart</t>
        </is>
      </c>
      <c r="H444" t="inlineStr">
        <is>
          <t>Home delivery</t>
        </is>
      </c>
      <c r="I444" t="inlineStr">
        <is>
          <t>Member</t>
        </is>
      </c>
      <c r="J444" t="inlineStr">
        <is>
          <t>Ravindra Patil</t>
        </is>
      </c>
      <c r="K444" s="71" t="n">
        <v>2576</v>
      </c>
      <c r="L444" s="72" t="n">
        <v>458.68</v>
      </c>
      <c r="M444" s="72" t="n">
        <v>1181559.68</v>
      </c>
      <c r="N444" s="72" t="n">
        <v>23631.19</v>
      </c>
      <c r="O444" s="72" t="n">
        <v>1157928.49</v>
      </c>
      <c r="P444" s="72" t="n">
        <v>879235.6800000001</v>
      </c>
      <c r="Q444" s="72" t="n">
        <v>278692.81</v>
      </c>
      <c r="R444" t="inlineStr">
        <is>
          <t>Punjab</t>
        </is>
      </c>
      <c r="S444" s="71" t="n">
        <v>0</v>
      </c>
      <c r="T444" t="inlineStr">
        <is>
          <t>No</t>
        </is>
      </c>
      <c r="U444" s="71" t="n">
        <v>10383</v>
      </c>
      <c r="V444" s="71" t="n">
        <v>802</v>
      </c>
      <c r="W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RR100436</t>
        </is>
      </c>
      <c r="B445" s="69" t="n">
        <v>45710</v>
      </c>
      <c r="C445" s="70" t="n">
        <v>2025</v>
      </c>
      <c r="D445" t="inlineStr">
        <is>
          <t>Feb</t>
        </is>
      </c>
      <c r="E445" t="inlineStr">
        <is>
          <t>West</t>
        </is>
      </c>
      <c r="F445" t="inlineStr">
        <is>
          <t>India</t>
        </is>
      </c>
      <c r="G445" t="inlineStr">
        <is>
          <t>Fashion</t>
        </is>
      </c>
      <c r="H445" t="inlineStr">
        <is>
          <t>Store walk-in</t>
        </is>
      </c>
      <c r="I445" t="inlineStr">
        <is>
          <t>Member</t>
        </is>
      </c>
      <c r="J445" t="inlineStr">
        <is>
          <t>Shraddha Kulkarni</t>
        </is>
      </c>
      <c r="K445" s="71" t="n">
        <v>315</v>
      </c>
      <c r="L445" s="72" t="n">
        <v>749.98</v>
      </c>
      <c r="M445" s="72" t="n">
        <v>236243.7</v>
      </c>
      <c r="N445" s="72" t="n">
        <v>18899.5</v>
      </c>
      <c r="O445" s="72" t="n">
        <v>217344.2</v>
      </c>
      <c r="P445" s="72" t="n">
        <v>128302.58</v>
      </c>
      <c r="Q445" s="72" t="n">
        <v>89041.62</v>
      </c>
      <c r="R445" t="inlineStr">
        <is>
          <t>Maharashtra</t>
        </is>
      </c>
      <c r="S445" s="71" t="n">
        <v>5</v>
      </c>
      <c r="T445" t="inlineStr">
        <is>
          <t>Yes</t>
        </is>
      </c>
      <c r="U445" s="71" t="n">
        <v>154</v>
      </c>
      <c r="V445" s="71" t="n">
        <v>65</v>
      </c>
      <c r="W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RR100437</t>
        </is>
      </c>
      <c r="B446" s="69" t="n">
        <v>45710</v>
      </c>
      <c r="C446" s="70" t="n">
        <v>2025</v>
      </c>
      <c r="D446" t="inlineStr">
        <is>
          <t>Feb</t>
        </is>
      </c>
      <c r="E446" t="inlineStr">
        <is>
          <t>East</t>
        </is>
      </c>
      <c r="F446" t="inlineStr">
        <is>
          <t>India</t>
        </is>
      </c>
      <c r="G446" t="inlineStr">
        <is>
          <t>Fashion</t>
        </is>
      </c>
      <c r="H446" t="inlineStr">
        <is>
          <t>Store walk-in</t>
        </is>
      </c>
      <c r="I446" t="inlineStr">
        <is>
          <t>Member</t>
        </is>
      </c>
      <c r="J446" t="inlineStr">
        <is>
          <t>Lucas Martin</t>
        </is>
      </c>
      <c r="K446" s="71" t="n">
        <v>951</v>
      </c>
      <c r="L446" s="72" t="n">
        <v>677.3</v>
      </c>
      <c r="M446" s="72" t="n">
        <v>644112.3</v>
      </c>
      <c r="N446" s="72" t="n">
        <v>32205.62</v>
      </c>
      <c r="O446" s="72" t="n">
        <v>611906.6800000001</v>
      </c>
      <c r="P446" s="72" t="n">
        <v>407147.91</v>
      </c>
      <c r="Q446" s="72" t="n">
        <v>204758.77</v>
      </c>
      <c r="R446" t="inlineStr">
        <is>
          <t>West Bengal</t>
        </is>
      </c>
      <c r="S446" s="71" t="n">
        <v>5</v>
      </c>
      <c r="T446" t="inlineStr">
        <is>
          <t>Yes</t>
        </is>
      </c>
      <c r="U446" s="71" t="n">
        <v>326</v>
      </c>
      <c r="V446" s="71" t="n">
        <v>145</v>
      </c>
      <c r="W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RR100438</t>
        </is>
      </c>
      <c r="B447" s="69" t="n">
        <v>45710</v>
      </c>
      <c r="C447" s="70" t="n">
        <v>2025</v>
      </c>
      <c r="D447" t="inlineStr">
        <is>
          <t>Feb</t>
        </is>
      </c>
      <c r="E447" t="inlineStr">
        <is>
          <t>South</t>
        </is>
      </c>
      <c r="F447" t="inlineStr">
        <is>
          <t>India</t>
        </is>
      </c>
      <c r="G447" t="inlineStr">
        <is>
          <t>Fashion</t>
        </is>
      </c>
      <c r="H447" t="inlineStr">
        <is>
          <t>Store walk-in</t>
        </is>
      </c>
      <c r="I447" t="inlineStr">
        <is>
          <t>Member</t>
        </is>
      </c>
      <c r="J447" t="inlineStr">
        <is>
          <t>Aisha Bello</t>
        </is>
      </c>
      <c r="K447" s="71" t="n">
        <v>226</v>
      </c>
      <c r="L447" s="72" t="n">
        <v>744.23</v>
      </c>
      <c r="M447" s="72" t="n">
        <v>168195.98</v>
      </c>
      <c r="N447" s="72" t="n">
        <v>13455.68</v>
      </c>
      <c r="O447" s="72" t="n">
        <v>154740.3</v>
      </c>
      <c r="P447" s="72" t="n">
        <v>93913.45</v>
      </c>
      <c r="Q447" s="72" t="n">
        <v>60826.85</v>
      </c>
      <c r="R447" t="inlineStr">
        <is>
          <t>Kerala</t>
        </is>
      </c>
      <c r="S447" s="71" t="n">
        <v>5</v>
      </c>
      <c r="T447" t="inlineStr">
        <is>
          <t>Yes</t>
        </is>
      </c>
      <c r="U447" s="71" t="n">
        <v>67</v>
      </c>
      <c r="V447" s="71" t="n">
        <v>26</v>
      </c>
      <c r="W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RR100439</t>
        </is>
      </c>
      <c r="B448" s="69" t="n">
        <v>45710</v>
      </c>
      <c r="C448" s="70" t="n">
        <v>2025</v>
      </c>
      <c r="D448" t="inlineStr">
        <is>
          <t>Feb</t>
        </is>
      </c>
      <c r="E448" t="inlineStr">
        <is>
          <t>East</t>
        </is>
      </c>
      <c r="F448" t="inlineStr">
        <is>
          <t>India</t>
        </is>
      </c>
      <c r="G448" t="inlineStr">
        <is>
          <t>Grocery</t>
        </is>
      </c>
      <c r="H448" t="inlineStr">
        <is>
          <t>Store walk-in</t>
        </is>
      </c>
      <c r="I448" t="inlineStr">
        <is>
          <t>Member</t>
        </is>
      </c>
      <c r="J448" t="inlineStr">
        <is>
          <t>Sara Rossi</t>
        </is>
      </c>
      <c r="K448" s="71" t="n">
        <v>2633</v>
      </c>
      <c r="L448" s="72" t="n">
        <v>168.55</v>
      </c>
      <c r="M448" s="72" t="n">
        <v>443792.15</v>
      </c>
      <c r="N448" s="72" t="n">
        <v>44379.22</v>
      </c>
      <c r="O448" s="72" t="n">
        <v>399412.93</v>
      </c>
      <c r="P448" s="72" t="n">
        <v>389018.32</v>
      </c>
      <c r="Q448" s="72" t="n">
        <v>10394.61</v>
      </c>
      <c r="R448" t="inlineStr">
        <is>
          <t>West Bengal</t>
        </is>
      </c>
      <c r="S448" s="71" t="n">
        <v>8</v>
      </c>
      <c r="T448" t="inlineStr">
        <is>
          <t>Yes</t>
        </is>
      </c>
      <c r="U448" s="71" t="n">
        <v>1067</v>
      </c>
      <c r="V448" s="71" t="n">
        <v>315</v>
      </c>
      <c r="W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RR100440</t>
        </is>
      </c>
      <c r="B449" s="69" t="n">
        <v>45710</v>
      </c>
      <c r="C449" s="70" t="n">
        <v>2025</v>
      </c>
      <c r="D449" t="inlineStr">
        <is>
          <t>Feb</t>
        </is>
      </c>
      <c r="E449" t="inlineStr">
        <is>
          <t>East</t>
        </is>
      </c>
      <c r="F449" t="inlineStr">
        <is>
          <t>India</t>
        </is>
      </c>
      <c r="G449" t="inlineStr">
        <is>
          <t>Fashion</t>
        </is>
      </c>
      <c r="H449" t="inlineStr">
        <is>
          <t>Click &amp; collect</t>
        </is>
      </c>
      <c r="I449" t="inlineStr">
        <is>
          <t>Walk-in guest</t>
        </is>
      </c>
      <c r="J449" t="inlineStr">
        <is>
          <t>Wei Chen</t>
        </is>
      </c>
      <c r="K449" s="71" t="n">
        <v>950</v>
      </c>
      <c r="L449" s="72" t="n">
        <v>689.89</v>
      </c>
      <c r="M449" s="72" t="n">
        <v>655395.5</v>
      </c>
      <c r="N449" s="72" t="n">
        <v>32769.78</v>
      </c>
      <c r="O449" s="72" t="n">
        <v>622625.72</v>
      </c>
      <c r="P449" s="72" t="n">
        <v>389484.77</v>
      </c>
      <c r="Q449" s="72" t="n">
        <v>233140.95</v>
      </c>
      <c r="R449" t="inlineStr">
        <is>
          <t>Bihar</t>
        </is>
      </c>
      <c r="S449" s="71" t="n">
        <v>2</v>
      </c>
      <c r="T449" t="inlineStr">
        <is>
          <t>Yes</t>
        </is>
      </c>
      <c r="U449" s="71" t="n">
        <v>267</v>
      </c>
      <c r="V449" s="71" t="n">
        <v>113</v>
      </c>
      <c r="W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RR100441</t>
        </is>
      </c>
      <c r="B450" s="69" t="n">
        <v>45710</v>
      </c>
      <c r="C450" s="70" t="n">
        <v>2025</v>
      </c>
      <c r="D450" t="inlineStr">
        <is>
          <t>Feb</t>
        </is>
      </c>
      <c r="E450" t="inlineStr">
        <is>
          <t>North</t>
        </is>
      </c>
      <c r="F450" t="inlineStr">
        <is>
          <t>India</t>
        </is>
      </c>
      <c r="G450" t="inlineStr">
        <is>
          <t>Electronics</t>
        </is>
      </c>
      <c r="H450" t="inlineStr">
        <is>
          <t>Store walk-in</t>
        </is>
      </c>
      <c r="I450" t="inlineStr">
        <is>
          <t>Walk-in guest</t>
        </is>
      </c>
      <c r="J450" t="inlineStr">
        <is>
          <t>Arjun Mehta</t>
        </is>
      </c>
      <c r="K450" s="71" t="n">
        <v>81</v>
      </c>
      <c r="L450" s="72" t="n">
        <v>8449.01</v>
      </c>
      <c r="M450" s="72" t="n">
        <v>684369.8100000001</v>
      </c>
      <c r="N450" s="72" t="n">
        <v>34218.49</v>
      </c>
      <c r="O450" s="72" t="n">
        <v>650151.3199999999</v>
      </c>
      <c r="P450" s="72" t="n">
        <v>670259.91</v>
      </c>
      <c r="Q450" s="72" t="n">
        <v>-20108.59</v>
      </c>
      <c r="R450" t="inlineStr">
        <is>
          <t>Punjab</t>
        </is>
      </c>
      <c r="S450" s="71" t="n">
        <v>1</v>
      </c>
      <c r="T450" t="inlineStr">
        <is>
          <t>Yes</t>
        </is>
      </c>
      <c r="U450" s="71" t="n">
        <v>172</v>
      </c>
      <c r="V450" s="71" t="n">
        <v>63</v>
      </c>
      <c r="W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RR100442</t>
        </is>
      </c>
      <c r="B451" s="69" t="n">
        <v>45710</v>
      </c>
      <c r="C451" s="70" t="n">
        <v>2025</v>
      </c>
      <c r="D451" t="inlineStr">
        <is>
          <t>Feb</t>
        </is>
      </c>
      <c r="E451" t="inlineStr">
        <is>
          <t>South</t>
        </is>
      </c>
      <c r="F451" t="inlineStr">
        <is>
          <t>India</t>
        </is>
      </c>
      <c r="G451" t="inlineStr">
        <is>
          <t>Electronics</t>
        </is>
      </c>
      <c r="H451" t="inlineStr">
        <is>
          <t>Store walk-in</t>
        </is>
      </c>
      <c r="I451" t="inlineStr">
        <is>
          <t>Member</t>
        </is>
      </c>
      <c r="J451" t="inlineStr">
        <is>
          <t>Carlos Silva</t>
        </is>
      </c>
      <c r="K451" s="71" t="n">
        <v>154</v>
      </c>
      <c r="L451" s="72" t="n">
        <v>10146.02</v>
      </c>
      <c r="M451" s="72" t="n">
        <v>1562487.08</v>
      </c>
      <c r="N451" s="72" t="n">
        <v>31249.74</v>
      </c>
      <c r="O451" s="72" t="n">
        <v>1531237.34</v>
      </c>
      <c r="P451" s="72" t="n">
        <v>1276084.8</v>
      </c>
      <c r="Q451" s="72" t="n">
        <v>255152.54</v>
      </c>
      <c r="R451" t="inlineStr">
        <is>
          <t>Tamil Nadu</t>
        </is>
      </c>
      <c r="S451" s="71" t="n">
        <v>0</v>
      </c>
      <c r="T451" t="inlineStr">
        <is>
          <t>No</t>
        </is>
      </c>
      <c r="U451" s="71" t="n">
        <v>472</v>
      </c>
      <c r="V451" s="71" t="n">
        <v>150</v>
      </c>
      <c r="W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RR100443</t>
        </is>
      </c>
      <c r="B452" s="69" t="n">
        <v>45710</v>
      </c>
      <c r="C452" s="70" t="n">
        <v>2025</v>
      </c>
      <c r="D452" t="inlineStr">
        <is>
          <t>Feb</t>
        </is>
      </c>
      <c r="E452" t="inlineStr">
        <is>
          <t>West</t>
        </is>
      </c>
      <c r="F452" t="inlineStr">
        <is>
          <t>India</t>
        </is>
      </c>
      <c r="G452" t="inlineStr">
        <is>
          <t>Fashion</t>
        </is>
      </c>
      <c r="H452" t="inlineStr">
        <is>
          <t>Click &amp; collect</t>
        </is>
      </c>
      <c r="I452" t="inlineStr">
        <is>
          <t>Member</t>
        </is>
      </c>
      <c r="J452" t="inlineStr">
        <is>
          <t>Hiroshi Tanaka</t>
        </is>
      </c>
      <c r="K452" s="71" t="n">
        <v>457</v>
      </c>
      <c r="L452" s="72" t="n">
        <v>729.35</v>
      </c>
      <c r="M452" s="72" t="n">
        <v>333312.95</v>
      </c>
      <c r="N452" s="72" t="n">
        <v>49996.94</v>
      </c>
      <c r="O452" s="72" t="n">
        <v>283316.01</v>
      </c>
      <c r="P452" s="72" t="n">
        <v>193606.02</v>
      </c>
      <c r="Q452" s="72" t="n">
        <v>89709.99000000001</v>
      </c>
      <c r="R452" t="inlineStr">
        <is>
          <t>Maharashtra</t>
        </is>
      </c>
      <c r="S452" s="71" t="n">
        <v>2</v>
      </c>
      <c r="T452" t="inlineStr">
        <is>
          <t>Yes</t>
        </is>
      </c>
      <c r="U452" s="71" t="n">
        <v>326</v>
      </c>
      <c r="V452" s="71" t="n">
        <v>145</v>
      </c>
      <c r="W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RR100444</t>
        </is>
      </c>
      <c r="B453" s="69" t="n">
        <v>45710</v>
      </c>
      <c r="C453" s="70" t="n">
        <v>2025</v>
      </c>
      <c r="D453" t="inlineStr">
        <is>
          <t>Feb</t>
        </is>
      </c>
      <c r="E453" t="inlineStr">
        <is>
          <t>West</t>
        </is>
      </c>
      <c r="F453" t="inlineStr">
        <is>
          <t>India</t>
        </is>
      </c>
      <c r="G453" t="inlineStr">
        <is>
          <t>Grocery</t>
        </is>
      </c>
      <c r="H453" t="inlineStr">
        <is>
          <t>Store walk-in</t>
        </is>
      </c>
      <c r="I453" t="inlineStr">
        <is>
          <t>Member</t>
        </is>
      </c>
      <c r="J453" t="inlineStr">
        <is>
          <t>Wei Chen</t>
        </is>
      </c>
      <c r="K453" s="71" t="n">
        <v>2427</v>
      </c>
      <c r="L453" s="72" t="n">
        <v>158.87</v>
      </c>
      <c r="M453" s="72" t="n">
        <v>385577.49</v>
      </c>
      <c r="N453" s="72" t="n">
        <v>38557.75</v>
      </c>
      <c r="O453" s="72" t="n">
        <v>347019.74</v>
      </c>
      <c r="P453" s="72" t="n">
        <v>350347.23</v>
      </c>
      <c r="Q453" s="72" t="n">
        <v>-3327.49</v>
      </c>
      <c r="R453" t="inlineStr">
        <is>
          <t>Goa</t>
        </is>
      </c>
      <c r="S453" s="71" t="n">
        <v>5</v>
      </c>
      <c r="T453" t="inlineStr">
        <is>
          <t>Yes</t>
        </is>
      </c>
      <c r="U453" s="71" t="n">
        <v>755</v>
      </c>
      <c r="V453" s="71" t="n">
        <v>278</v>
      </c>
      <c r="W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RR100445</t>
        </is>
      </c>
      <c r="B454" s="69" t="n">
        <v>45710</v>
      </c>
      <c r="C454" s="70" t="n">
        <v>2025</v>
      </c>
      <c r="D454" t="inlineStr">
        <is>
          <t>Feb</t>
        </is>
      </c>
      <c r="E454" t="inlineStr">
        <is>
          <t>North</t>
        </is>
      </c>
      <c r="F454" t="inlineStr">
        <is>
          <t>India</t>
        </is>
      </c>
      <c r="G454" t="inlineStr">
        <is>
          <t>JioMart</t>
        </is>
      </c>
      <c r="H454" t="inlineStr">
        <is>
          <t>Home delivery</t>
        </is>
      </c>
      <c r="I454" t="inlineStr">
        <is>
          <t>Walk-in guest</t>
        </is>
      </c>
      <c r="J454" t="inlineStr">
        <is>
          <t>Noah Smith</t>
        </is>
      </c>
      <c r="K454" s="71" t="n">
        <v>2279</v>
      </c>
      <c r="L454" s="72" t="n">
        <v>391.85</v>
      </c>
      <c r="M454" s="72" t="n">
        <v>893026.15</v>
      </c>
      <c r="N454" s="72" t="n">
        <v>71442.09</v>
      </c>
      <c r="O454" s="72" t="n">
        <v>821584.0600000001</v>
      </c>
      <c r="P454" s="72" t="n">
        <v>735921.83</v>
      </c>
      <c r="Q454" s="72" t="n">
        <v>85662.23</v>
      </c>
      <c r="R454" t="inlineStr">
        <is>
          <t>Rajasthan</t>
        </is>
      </c>
      <c r="S454" s="71" t="n">
        <v>3</v>
      </c>
      <c r="T454" t="inlineStr">
        <is>
          <t>Yes</t>
        </is>
      </c>
      <c r="U454" s="71" t="n">
        <v>4031</v>
      </c>
      <c r="V454" s="71" t="n">
        <v>302</v>
      </c>
      <c r="W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RR100446</t>
        </is>
      </c>
      <c r="B455" s="69" t="n">
        <v>45710</v>
      </c>
      <c r="C455" s="70" t="n">
        <v>2025</v>
      </c>
      <c r="D455" t="inlineStr">
        <is>
          <t>Feb</t>
        </is>
      </c>
      <c r="E455" t="inlineStr">
        <is>
          <t>East</t>
        </is>
      </c>
      <c r="F455" t="inlineStr">
        <is>
          <t>India</t>
        </is>
      </c>
      <c r="G455" t="inlineStr">
        <is>
          <t>JioMart</t>
        </is>
      </c>
      <c r="H455" t="inlineStr">
        <is>
          <t>Home delivery</t>
        </is>
      </c>
      <c r="I455" t="inlineStr">
        <is>
          <t>Member</t>
        </is>
      </c>
      <c r="J455" t="inlineStr">
        <is>
          <t>Kofi Mensah</t>
        </is>
      </c>
      <c r="K455" s="71" t="n">
        <v>2509</v>
      </c>
      <c r="L455" s="72" t="n">
        <v>445.75</v>
      </c>
      <c r="M455" s="72" t="n">
        <v>1118386.75</v>
      </c>
      <c r="N455" s="72" t="n">
        <v>89470.94</v>
      </c>
      <c r="O455" s="72" t="n">
        <v>1028915.81</v>
      </c>
      <c r="P455" s="72" t="n">
        <v>824457.29</v>
      </c>
      <c r="Q455" s="72" t="n">
        <v>204458.52</v>
      </c>
      <c r="R455" t="inlineStr">
        <is>
          <t>Bihar</t>
        </is>
      </c>
      <c r="S455" s="71" t="n">
        <v>2</v>
      </c>
      <c r="T455" t="inlineStr">
        <is>
          <t>Yes</t>
        </is>
      </c>
      <c r="U455" s="71" t="n">
        <v>14571</v>
      </c>
      <c r="V455" s="71" t="n">
        <v>689</v>
      </c>
      <c r="W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RR100447</t>
        </is>
      </c>
      <c r="B456" s="69" t="n">
        <v>45711</v>
      </c>
      <c r="C456" s="70" t="n">
        <v>2025</v>
      </c>
      <c r="D456" t="inlineStr">
        <is>
          <t>Feb</t>
        </is>
      </c>
      <c r="E456" t="inlineStr">
        <is>
          <t>South</t>
        </is>
      </c>
      <c r="F456" t="inlineStr">
        <is>
          <t>India</t>
        </is>
      </c>
      <c r="G456" t="inlineStr">
        <is>
          <t>Fashion</t>
        </is>
      </c>
      <c r="H456" t="inlineStr">
        <is>
          <t>Store walk-in</t>
        </is>
      </c>
      <c r="I456" t="inlineStr">
        <is>
          <t>Walk-in guest</t>
        </is>
      </c>
      <c r="J456" t="inlineStr">
        <is>
          <t>Fatima Al-Saud</t>
        </is>
      </c>
      <c r="K456" s="71" t="n">
        <v>1055</v>
      </c>
      <c r="L456" s="72" t="n">
        <v>676.97</v>
      </c>
      <c r="M456" s="72" t="n">
        <v>714203.35</v>
      </c>
      <c r="N456" s="72" t="n">
        <v>57136.27</v>
      </c>
      <c r="O456" s="72" t="n">
        <v>657067.08</v>
      </c>
      <c r="P456" s="72" t="n">
        <v>446155.35</v>
      </c>
      <c r="Q456" s="72" t="n">
        <v>210911.73</v>
      </c>
      <c r="R456" t="inlineStr">
        <is>
          <t>Tamil Nadu</t>
        </is>
      </c>
      <c r="S456" s="71" t="n">
        <v>3</v>
      </c>
      <c r="T456" t="inlineStr">
        <is>
          <t>Yes</t>
        </is>
      </c>
      <c r="U456" s="71" t="n">
        <v>447</v>
      </c>
      <c r="V456" s="71" t="n">
        <v>126</v>
      </c>
      <c r="W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RR100448</t>
        </is>
      </c>
      <c r="B457" s="69" t="n">
        <v>45711</v>
      </c>
      <c r="C457" s="70" t="n">
        <v>2025</v>
      </c>
      <c r="D457" t="inlineStr">
        <is>
          <t>Feb</t>
        </is>
      </c>
      <c r="E457" t="inlineStr">
        <is>
          <t>West</t>
        </is>
      </c>
      <c r="F457" t="inlineStr">
        <is>
          <t>India</t>
        </is>
      </c>
      <c r="G457" t="inlineStr">
        <is>
          <t>Fashion</t>
        </is>
      </c>
      <c r="H457" t="inlineStr">
        <is>
          <t>Click &amp; collect</t>
        </is>
      </c>
      <c r="I457" t="inlineStr">
        <is>
          <t>Member</t>
        </is>
      </c>
      <c r="J457" t="inlineStr">
        <is>
          <t>Mei Lin</t>
        </is>
      </c>
      <c r="K457" s="71" t="n">
        <v>645</v>
      </c>
      <c r="L457" s="72" t="n">
        <v>753.65</v>
      </c>
      <c r="M457" s="72" t="n">
        <v>486104.25</v>
      </c>
      <c r="N457" s="72" t="n">
        <v>72915.64</v>
      </c>
      <c r="O457" s="72" t="n">
        <v>413188.61</v>
      </c>
      <c r="P457" s="72" t="n">
        <v>259080.59</v>
      </c>
      <c r="Q457" s="72" t="n">
        <v>154108.02</v>
      </c>
      <c r="R457" t="inlineStr">
        <is>
          <t>Maharashtra</t>
        </is>
      </c>
      <c r="S457" s="71" t="n">
        <v>5</v>
      </c>
      <c r="T457" t="inlineStr">
        <is>
          <t>Yes</t>
        </is>
      </c>
      <c r="U457" s="71" t="n">
        <v>618</v>
      </c>
      <c r="V457" s="71" t="n">
        <v>205</v>
      </c>
      <c r="W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RR100449</t>
        </is>
      </c>
      <c r="B458" s="69" t="n">
        <v>45711</v>
      </c>
      <c r="C458" s="70" t="n">
        <v>2025</v>
      </c>
      <c r="D458" t="inlineStr">
        <is>
          <t>Feb</t>
        </is>
      </c>
      <c r="E458" t="inlineStr">
        <is>
          <t>South</t>
        </is>
      </c>
      <c r="F458" t="inlineStr">
        <is>
          <t>India</t>
        </is>
      </c>
      <c r="G458" t="inlineStr">
        <is>
          <t>Fashion</t>
        </is>
      </c>
      <c r="H458" t="inlineStr">
        <is>
          <t>Store walk-in</t>
        </is>
      </c>
      <c r="I458" t="inlineStr">
        <is>
          <t>Walk-in guest</t>
        </is>
      </c>
      <c r="J458" t="inlineStr">
        <is>
          <t>Ruhi Shaikh</t>
        </is>
      </c>
      <c r="K458" s="71" t="n">
        <v>473</v>
      </c>
      <c r="L458" s="72" t="n">
        <v>768.84</v>
      </c>
      <c r="M458" s="72" t="n">
        <v>363661.32</v>
      </c>
      <c r="N458" s="72" t="n">
        <v>18183.07</v>
      </c>
      <c r="O458" s="72" t="n">
        <v>345478.25</v>
      </c>
      <c r="P458" s="72" t="n">
        <v>193950.56</v>
      </c>
      <c r="Q458" s="72" t="n">
        <v>151527.69</v>
      </c>
      <c r="R458" t="inlineStr">
        <is>
          <t>Telangana</t>
        </is>
      </c>
      <c r="S458" s="71" t="n">
        <v>1</v>
      </c>
      <c r="T458" t="inlineStr">
        <is>
          <t>Yes</t>
        </is>
      </c>
      <c r="U458" s="71" t="n">
        <v>176</v>
      </c>
      <c r="V458" s="71" t="n">
        <v>67</v>
      </c>
      <c r="W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RR100450</t>
        </is>
      </c>
      <c r="B459" s="69" t="n">
        <v>45711</v>
      </c>
      <c r="C459" s="70" t="n">
        <v>2025</v>
      </c>
      <c r="D459" t="inlineStr">
        <is>
          <t>Feb</t>
        </is>
      </c>
      <c r="E459" t="inlineStr">
        <is>
          <t>West</t>
        </is>
      </c>
      <c r="F459" t="inlineStr">
        <is>
          <t>India</t>
        </is>
      </c>
      <c r="G459" t="inlineStr">
        <is>
          <t>Fashion</t>
        </is>
      </c>
      <c r="H459" t="inlineStr">
        <is>
          <t>Store walk-in</t>
        </is>
      </c>
      <c r="I459" t="inlineStr">
        <is>
          <t>Member</t>
        </is>
      </c>
      <c r="J459" t="inlineStr">
        <is>
          <t>Emma Clarke</t>
        </is>
      </c>
      <c r="K459" s="71" t="n">
        <v>1140</v>
      </c>
      <c r="L459" s="72" t="n">
        <v>821.91</v>
      </c>
      <c r="M459" s="72" t="n">
        <v>936977.4</v>
      </c>
      <c r="N459" s="72" t="n">
        <v>140546.61</v>
      </c>
      <c r="O459" s="72" t="n">
        <v>796430.79</v>
      </c>
      <c r="P459" s="72" t="n">
        <v>460555.74</v>
      </c>
      <c r="Q459" s="72" t="n">
        <v>335875.05</v>
      </c>
      <c r="R459" t="inlineStr">
        <is>
          <t>Goa</t>
        </is>
      </c>
      <c r="S459" s="71" t="n">
        <v>2</v>
      </c>
      <c r="T459" t="inlineStr">
        <is>
          <t>Yes</t>
        </is>
      </c>
      <c r="U459" s="71" t="n">
        <v>874</v>
      </c>
      <c r="V459" s="71" t="n">
        <v>299</v>
      </c>
      <c r="W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RR100451</t>
        </is>
      </c>
      <c r="B460" s="69" t="n">
        <v>45711</v>
      </c>
      <c r="C460" s="70" t="n">
        <v>2025</v>
      </c>
      <c r="D460" t="inlineStr">
        <is>
          <t>Feb</t>
        </is>
      </c>
      <c r="E460" t="inlineStr">
        <is>
          <t>South</t>
        </is>
      </c>
      <c r="F460" t="inlineStr">
        <is>
          <t>India</t>
        </is>
      </c>
      <c r="G460" t="inlineStr">
        <is>
          <t>Grocery</t>
        </is>
      </c>
      <c r="H460" t="inlineStr">
        <is>
          <t>Store walk-in</t>
        </is>
      </c>
      <c r="I460" t="inlineStr">
        <is>
          <t>Member</t>
        </is>
      </c>
      <c r="J460" t="inlineStr">
        <is>
          <t>Sophie Müller</t>
        </is>
      </c>
      <c r="K460" s="71" t="n">
        <v>3428</v>
      </c>
      <c r="L460" s="72" t="n">
        <v>186.05</v>
      </c>
      <c r="M460" s="72" t="n">
        <v>637779.4</v>
      </c>
      <c r="N460" s="72" t="n">
        <v>51022.35</v>
      </c>
      <c r="O460" s="72" t="n">
        <v>586757.05</v>
      </c>
      <c r="P460" s="72" t="n">
        <v>522697.15</v>
      </c>
      <c r="Q460" s="72" t="n">
        <v>64059.9</v>
      </c>
      <c r="R460" t="inlineStr">
        <is>
          <t>Karnataka</t>
        </is>
      </c>
      <c r="S460" s="71" t="n">
        <v>5</v>
      </c>
      <c r="T460" t="inlineStr">
        <is>
          <t>Yes</t>
        </is>
      </c>
      <c r="U460" s="71" t="n">
        <v>1123</v>
      </c>
      <c r="V460" s="71" t="n">
        <v>499</v>
      </c>
      <c r="W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RR100452</t>
        </is>
      </c>
      <c r="B461" s="69" t="n">
        <v>45711</v>
      </c>
      <c r="C461" s="70" t="n">
        <v>2025</v>
      </c>
      <c r="D461" t="inlineStr">
        <is>
          <t>Feb</t>
        </is>
      </c>
      <c r="E461" t="inlineStr">
        <is>
          <t>South</t>
        </is>
      </c>
      <c r="F461" t="inlineStr">
        <is>
          <t>India</t>
        </is>
      </c>
      <c r="G461" t="inlineStr">
        <is>
          <t>JioMart</t>
        </is>
      </c>
      <c r="H461" t="inlineStr">
        <is>
          <t>Home delivery</t>
        </is>
      </c>
      <c r="I461" t="inlineStr">
        <is>
          <t>Walk-in guest</t>
        </is>
      </c>
      <c r="J461" t="inlineStr">
        <is>
          <t>Arjun Mehta</t>
        </is>
      </c>
      <c r="K461" s="71" t="n">
        <v>1367</v>
      </c>
      <c r="L461" s="72" t="n">
        <v>467.76</v>
      </c>
      <c r="M461" s="72" t="n">
        <v>639427.92</v>
      </c>
      <c r="N461" s="72" t="n">
        <v>12788.56</v>
      </c>
      <c r="O461" s="72" t="n">
        <v>626639.36</v>
      </c>
      <c r="P461" s="72" t="n">
        <v>461459.94</v>
      </c>
      <c r="Q461" s="72" t="n">
        <v>165179.42</v>
      </c>
      <c r="R461" t="inlineStr">
        <is>
          <t>Karnataka</t>
        </is>
      </c>
      <c r="S461" s="71" t="n">
        <v>8</v>
      </c>
      <c r="T461" t="inlineStr">
        <is>
          <t>Yes</t>
        </is>
      </c>
      <c r="U461" s="71" t="n">
        <v>10247</v>
      </c>
      <c r="V461" s="71" t="n">
        <v>425</v>
      </c>
      <c r="W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RR100453</t>
        </is>
      </c>
      <c r="B462" s="69" t="n">
        <v>45711</v>
      </c>
      <c r="C462" s="70" t="n">
        <v>2025</v>
      </c>
      <c r="D462" t="inlineStr">
        <is>
          <t>Feb</t>
        </is>
      </c>
      <c r="E462" t="inlineStr">
        <is>
          <t>South</t>
        </is>
      </c>
      <c r="F462" t="inlineStr">
        <is>
          <t>India</t>
        </is>
      </c>
      <c r="G462" t="inlineStr">
        <is>
          <t>JioMart</t>
        </is>
      </c>
      <c r="H462" t="inlineStr">
        <is>
          <t>Home delivery</t>
        </is>
      </c>
      <c r="I462" t="inlineStr">
        <is>
          <t>Member</t>
        </is>
      </c>
      <c r="J462" t="inlineStr">
        <is>
          <t>Kofi Mensah</t>
        </is>
      </c>
      <c r="K462" s="71" t="n">
        <v>766</v>
      </c>
      <c r="L462" s="72" t="n">
        <v>425.89</v>
      </c>
      <c r="M462" s="72" t="n">
        <v>326231.74</v>
      </c>
      <c r="N462" s="72" t="n">
        <v>48934.76</v>
      </c>
      <c r="O462" s="72" t="n">
        <v>277296.98</v>
      </c>
      <c r="P462" s="72" t="n">
        <v>251025.55</v>
      </c>
      <c r="Q462" s="72" t="n">
        <v>26271.43</v>
      </c>
      <c r="R462" t="inlineStr">
        <is>
          <t>Tamil Nadu</t>
        </is>
      </c>
      <c r="S462" s="71" t="n">
        <v>1</v>
      </c>
      <c r="T462" t="inlineStr">
        <is>
          <t>Yes</t>
        </is>
      </c>
      <c r="U462" s="71" t="n">
        <v>1904</v>
      </c>
      <c r="V462" s="71" t="n">
        <v>127</v>
      </c>
      <c r="W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RR100454</t>
        </is>
      </c>
      <c r="B463" s="69" t="n">
        <v>45712</v>
      </c>
      <c r="C463" s="70" t="n">
        <v>2025</v>
      </c>
      <c r="D463" t="inlineStr">
        <is>
          <t>Feb</t>
        </is>
      </c>
      <c r="E463" t="inlineStr">
        <is>
          <t>North</t>
        </is>
      </c>
      <c r="F463" t="inlineStr">
        <is>
          <t>India</t>
        </is>
      </c>
      <c r="G463" t="inlineStr">
        <is>
          <t>JioMart</t>
        </is>
      </c>
      <c r="H463" t="inlineStr">
        <is>
          <t>Home delivery</t>
        </is>
      </c>
      <c r="I463" t="inlineStr">
        <is>
          <t>Walk-in guest</t>
        </is>
      </c>
      <c r="J463" t="inlineStr">
        <is>
          <t>Sara Rossi</t>
        </is>
      </c>
      <c r="K463" s="71" t="n">
        <v>1616</v>
      </c>
      <c r="L463" s="72" t="n">
        <v>448.54</v>
      </c>
      <c r="M463" s="72" t="n">
        <v>724840.64</v>
      </c>
      <c r="N463" s="72" t="n">
        <v>72484.06</v>
      </c>
      <c r="O463" s="72" t="n">
        <v>652356.58</v>
      </c>
      <c r="P463" s="72" t="n">
        <v>534569.52</v>
      </c>
      <c r="Q463" s="72" t="n">
        <v>117787.06</v>
      </c>
      <c r="R463" t="inlineStr">
        <is>
          <t>Rajasthan</t>
        </is>
      </c>
      <c r="S463" s="71" t="n">
        <v>0</v>
      </c>
      <c r="T463" t="inlineStr">
        <is>
          <t>No</t>
        </is>
      </c>
      <c r="U463" s="71" t="n">
        <v>6306</v>
      </c>
      <c r="V463" s="71" t="n">
        <v>475</v>
      </c>
      <c r="W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RR100455</t>
        </is>
      </c>
      <c r="B464" s="69" t="n">
        <v>45712</v>
      </c>
      <c r="C464" s="70" t="n">
        <v>2025</v>
      </c>
      <c r="D464" t="inlineStr">
        <is>
          <t>Feb</t>
        </is>
      </c>
      <c r="E464" t="inlineStr">
        <is>
          <t>North</t>
        </is>
      </c>
      <c r="F464" t="inlineStr">
        <is>
          <t>India</t>
        </is>
      </c>
      <c r="G464" t="inlineStr">
        <is>
          <t>Grocery</t>
        </is>
      </c>
      <c r="H464" t="inlineStr">
        <is>
          <t>Store walk-in</t>
        </is>
      </c>
      <c r="I464" t="inlineStr">
        <is>
          <t>Walk-in guest</t>
        </is>
      </c>
      <c r="J464" t="inlineStr">
        <is>
          <t>Sara Rossi</t>
        </is>
      </c>
      <c r="K464" s="71" t="n">
        <v>744</v>
      </c>
      <c r="L464" s="72" t="n">
        <v>166.45</v>
      </c>
      <c r="M464" s="72" t="n">
        <v>123838.8</v>
      </c>
      <c r="N464" s="72" t="n">
        <v>18575.82</v>
      </c>
      <c r="O464" s="72" t="n">
        <v>105262.98</v>
      </c>
      <c r="P464" s="72" t="n">
        <v>107903.2</v>
      </c>
      <c r="Q464" s="72" t="n">
        <v>-2640.22</v>
      </c>
      <c r="R464" t="inlineStr">
        <is>
          <t>Delhi</t>
        </is>
      </c>
      <c r="S464" s="71" t="n">
        <v>3</v>
      </c>
      <c r="T464" t="inlineStr">
        <is>
          <t>Yes</t>
        </is>
      </c>
      <c r="U464" s="71" t="n">
        <v>541</v>
      </c>
      <c r="V464" s="71" t="n">
        <v>201</v>
      </c>
      <c r="W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RR100456</t>
        </is>
      </c>
      <c r="B465" s="69" t="n">
        <v>45712</v>
      </c>
      <c r="C465" s="70" t="n">
        <v>2025</v>
      </c>
      <c r="D465" t="inlineStr">
        <is>
          <t>Feb</t>
        </is>
      </c>
      <c r="E465" t="inlineStr">
        <is>
          <t>West</t>
        </is>
      </c>
      <c r="F465" t="inlineStr">
        <is>
          <t>India</t>
        </is>
      </c>
      <c r="G465" t="inlineStr">
        <is>
          <t>JioMart</t>
        </is>
      </c>
      <c r="H465" t="inlineStr">
        <is>
          <t>Home delivery</t>
        </is>
      </c>
      <c r="I465" t="inlineStr">
        <is>
          <t>Member</t>
        </is>
      </c>
      <c r="J465" t="inlineStr">
        <is>
          <t>Fatima Al-Saud</t>
        </is>
      </c>
      <c r="K465" s="71" t="n">
        <v>3447</v>
      </c>
      <c r="L465" s="72" t="n">
        <v>396.8</v>
      </c>
      <c r="M465" s="72" t="n">
        <v>1367769.6</v>
      </c>
      <c r="N465" s="72" t="n">
        <v>136776.96</v>
      </c>
      <c r="O465" s="72" t="n">
        <v>1230992.64</v>
      </c>
      <c r="P465" s="72" t="n">
        <v>1147485.58</v>
      </c>
      <c r="Q465" s="72" t="n">
        <v>83507.06</v>
      </c>
      <c r="R465" t="inlineStr">
        <is>
          <t>Goa</t>
        </is>
      </c>
      <c r="S465" s="71" t="n">
        <v>5</v>
      </c>
      <c r="T465" t="inlineStr">
        <is>
          <t>Yes</t>
        </is>
      </c>
      <c r="U465" s="71" t="n">
        <v>10268</v>
      </c>
      <c r="V465" s="71" t="n">
        <v>795</v>
      </c>
      <c r="W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RR100457</t>
        </is>
      </c>
      <c r="B466" s="69" t="n">
        <v>45712</v>
      </c>
      <c r="C466" s="70" t="n">
        <v>2025</v>
      </c>
      <c r="D466" t="inlineStr">
        <is>
          <t>Feb</t>
        </is>
      </c>
      <c r="E466" t="inlineStr">
        <is>
          <t>South</t>
        </is>
      </c>
      <c r="F466" t="inlineStr">
        <is>
          <t>India</t>
        </is>
      </c>
      <c r="G466" t="inlineStr">
        <is>
          <t>Fashion</t>
        </is>
      </c>
      <c r="H466" t="inlineStr">
        <is>
          <t>Click &amp; collect</t>
        </is>
      </c>
      <c r="I466" t="inlineStr">
        <is>
          <t>Member</t>
        </is>
      </c>
      <c r="J466" t="inlineStr">
        <is>
          <t>Omar Haddad</t>
        </is>
      </c>
      <c r="K466" s="71" t="n">
        <v>213</v>
      </c>
      <c r="L466" s="72" t="n">
        <v>816.29</v>
      </c>
      <c r="M466" s="72" t="n">
        <v>173869.77</v>
      </c>
      <c r="N466" s="72" t="n">
        <v>3477.4</v>
      </c>
      <c r="O466" s="72" t="n">
        <v>170392.37</v>
      </c>
      <c r="P466" s="72" t="n">
        <v>89477.42999999999</v>
      </c>
      <c r="Q466" s="72" t="n">
        <v>80914.94</v>
      </c>
      <c r="R466" t="inlineStr">
        <is>
          <t>Tamil Nadu</t>
        </is>
      </c>
      <c r="S466" s="71" t="n">
        <v>3</v>
      </c>
      <c r="T466" t="inlineStr">
        <is>
          <t>Yes</t>
        </is>
      </c>
      <c r="U466" s="71" t="n">
        <v>102</v>
      </c>
      <c r="V466" s="71" t="n">
        <v>38</v>
      </c>
      <c r="W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RR100458</t>
        </is>
      </c>
      <c r="B467" s="69" t="n">
        <v>45712</v>
      </c>
      <c r="C467" s="70" t="n">
        <v>2025</v>
      </c>
      <c r="D467" t="inlineStr">
        <is>
          <t>Feb</t>
        </is>
      </c>
      <c r="E467" t="inlineStr">
        <is>
          <t>South</t>
        </is>
      </c>
      <c r="F467" t="inlineStr">
        <is>
          <t>India</t>
        </is>
      </c>
      <c r="G467" t="inlineStr">
        <is>
          <t>Fashion</t>
        </is>
      </c>
      <c r="H467" t="inlineStr">
        <is>
          <t>Store walk-in</t>
        </is>
      </c>
      <c r="I467" t="inlineStr">
        <is>
          <t>Walk-in guest</t>
        </is>
      </c>
      <c r="J467" t="inlineStr">
        <is>
          <t>Yuki Sato</t>
        </is>
      </c>
      <c r="K467" s="71" t="n">
        <v>1162</v>
      </c>
      <c r="L467" s="72" t="n">
        <v>729.12</v>
      </c>
      <c r="M467" s="72" t="n">
        <v>847237.4399999999</v>
      </c>
      <c r="N467" s="72" t="n">
        <v>127085.62</v>
      </c>
      <c r="O467" s="72" t="n">
        <v>720151.8199999999</v>
      </c>
      <c r="P467" s="72" t="n">
        <v>466575.88</v>
      </c>
      <c r="Q467" s="72" t="n">
        <v>253575.94</v>
      </c>
      <c r="R467" t="inlineStr">
        <is>
          <t>Tamil Nadu</t>
        </is>
      </c>
      <c r="S467" s="71" t="n">
        <v>8</v>
      </c>
      <c r="T467" t="inlineStr">
        <is>
          <t>Yes</t>
        </is>
      </c>
      <c r="U467" s="71" t="n">
        <v>453</v>
      </c>
      <c r="V467" s="71" t="n">
        <v>141</v>
      </c>
      <c r="W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RR100459</t>
        </is>
      </c>
      <c r="B468" s="69" t="n">
        <v>45712</v>
      </c>
      <c r="C468" s="70" t="n">
        <v>2025</v>
      </c>
      <c r="D468" t="inlineStr">
        <is>
          <t>Feb</t>
        </is>
      </c>
      <c r="E468" t="inlineStr">
        <is>
          <t>North</t>
        </is>
      </c>
      <c r="F468" t="inlineStr">
        <is>
          <t>India</t>
        </is>
      </c>
      <c r="G468" t="inlineStr">
        <is>
          <t>Fashion</t>
        </is>
      </c>
      <c r="H468" t="inlineStr">
        <is>
          <t>Store walk-in</t>
        </is>
      </c>
      <c r="I468" t="inlineStr">
        <is>
          <t>Member</t>
        </is>
      </c>
      <c r="J468" t="inlineStr">
        <is>
          <t>Sara Rossi</t>
        </is>
      </c>
      <c r="K468" s="71" t="n">
        <v>976</v>
      </c>
      <c r="L468" s="72" t="n">
        <v>739.97</v>
      </c>
      <c r="M468" s="72" t="n">
        <v>722210.72</v>
      </c>
      <c r="N468" s="72" t="n">
        <v>14444.21</v>
      </c>
      <c r="O468" s="72" t="n">
        <v>707766.51</v>
      </c>
      <c r="P468" s="72" t="n">
        <v>395263.65</v>
      </c>
      <c r="Q468" s="72" t="n">
        <v>312502.86</v>
      </c>
      <c r="R468" t="inlineStr">
        <is>
          <t>Rajasthan</t>
        </is>
      </c>
      <c r="S468" s="71" t="n">
        <v>8</v>
      </c>
      <c r="T468" t="inlineStr">
        <is>
          <t>Yes</t>
        </is>
      </c>
      <c r="U468" s="71" t="n">
        <v>361</v>
      </c>
      <c r="V468" s="71" t="n">
        <v>118</v>
      </c>
      <c r="W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RR100460</t>
        </is>
      </c>
      <c r="B469" s="69" t="n">
        <v>45712</v>
      </c>
      <c r="C469" s="70" t="n">
        <v>2025</v>
      </c>
      <c r="D469" t="inlineStr">
        <is>
          <t>Feb</t>
        </is>
      </c>
      <c r="E469" t="inlineStr">
        <is>
          <t>East</t>
        </is>
      </c>
      <c r="F469" t="inlineStr">
        <is>
          <t>India</t>
        </is>
      </c>
      <c r="G469" t="inlineStr">
        <is>
          <t>Grocery</t>
        </is>
      </c>
      <c r="H469" t="inlineStr">
        <is>
          <t>Store walk-in</t>
        </is>
      </c>
      <c r="I469" t="inlineStr">
        <is>
          <t>Member</t>
        </is>
      </c>
      <c r="J469" t="inlineStr">
        <is>
          <t>Ruhi Shaikh</t>
        </is>
      </c>
      <c r="K469" s="71" t="n">
        <v>716</v>
      </c>
      <c r="L469" s="72" t="n">
        <v>193.6</v>
      </c>
      <c r="M469" s="72" t="n">
        <v>138617.6</v>
      </c>
      <c r="N469" s="72" t="n">
        <v>6930.88</v>
      </c>
      <c r="O469" s="72" t="n">
        <v>131686.72</v>
      </c>
      <c r="P469" s="72" t="n">
        <v>108973.57</v>
      </c>
      <c r="Q469" s="72" t="n">
        <v>22713.15</v>
      </c>
      <c r="R469" t="inlineStr">
        <is>
          <t>West Bengal</t>
        </is>
      </c>
      <c r="S469" s="71" t="n">
        <v>8</v>
      </c>
      <c r="T469" t="inlineStr">
        <is>
          <t>Yes</t>
        </is>
      </c>
      <c r="U469" s="71" t="n">
        <v>285</v>
      </c>
      <c r="V469" s="71" t="n">
        <v>96</v>
      </c>
      <c r="W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RR100461</t>
        </is>
      </c>
      <c r="B470" s="69" t="n">
        <v>45712</v>
      </c>
      <c r="C470" s="70" t="n">
        <v>2025</v>
      </c>
      <c r="D470" t="inlineStr">
        <is>
          <t>Feb</t>
        </is>
      </c>
      <c r="E470" t="inlineStr">
        <is>
          <t>North</t>
        </is>
      </c>
      <c r="F470" t="inlineStr">
        <is>
          <t>India</t>
        </is>
      </c>
      <c r="G470" t="inlineStr">
        <is>
          <t>Grocery</t>
        </is>
      </c>
      <c r="H470" t="inlineStr">
        <is>
          <t>Store walk-in</t>
        </is>
      </c>
      <c r="I470" t="inlineStr">
        <is>
          <t>Walk-in guest</t>
        </is>
      </c>
      <c r="J470" t="inlineStr">
        <is>
          <t>Hiroshi Tanaka</t>
        </is>
      </c>
      <c r="K470" s="71" t="n">
        <v>796</v>
      </c>
      <c r="L470" s="72" t="n">
        <v>168.49</v>
      </c>
      <c r="M470" s="72" t="n">
        <v>134118.04</v>
      </c>
      <c r="N470" s="72" t="n">
        <v>2682.36</v>
      </c>
      <c r="O470" s="72" t="n">
        <v>131435.68</v>
      </c>
      <c r="P470" s="72" t="n">
        <v>114793.19</v>
      </c>
      <c r="Q470" s="72" t="n">
        <v>16642.49</v>
      </c>
      <c r="R470" t="inlineStr">
        <is>
          <t>Uttar Pradesh</t>
        </is>
      </c>
      <c r="S470" s="71" t="n">
        <v>3</v>
      </c>
      <c r="T470" t="inlineStr">
        <is>
          <t>Yes</t>
        </is>
      </c>
      <c r="U470" s="71" t="n">
        <v>548</v>
      </c>
      <c r="V470" s="71" t="n">
        <v>139</v>
      </c>
      <c r="W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RR100462</t>
        </is>
      </c>
      <c r="B471" s="69" t="n">
        <v>45712</v>
      </c>
      <c r="C471" s="70" t="n">
        <v>2025</v>
      </c>
      <c r="D471" t="inlineStr">
        <is>
          <t>Feb</t>
        </is>
      </c>
      <c r="E471" t="inlineStr">
        <is>
          <t>West</t>
        </is>
      </c>
      <c r="F471" t="inlineStr">
        <is>
          <t>India</t>
        </is>
      </c>
      <c r="G471" t="inlineStr">
        <is>
          <t>Fashion</t>
        </is>
      </c>
      <c r="H471" t="inlineStr">
        <is>
          <t>Click &amp; collect</t>
        </is>
      </c>
      <c r="I471" t="inlineStr">
        <is>
          <t>Member</t>
        </is>
      </c>
      <c r="J471" t="inlineStr">
        <is>
          <t>Arjun Mehta</t>
        </is>
      </c>
      <c r="K471" s="71" t="n">
        <v>263</v>
      </c>
      <c r="L471" s="72" t="n">
        <v>727.86</v>
      </c>
      <c r="M471" s="72" t="n">
        <v>191427.18</v>
      </c>
      <c r="N471" s="72" t="n">
        <v>28714.08</v>
      </c>
      <c r="O471" s="72" t="n">
        <v>162713.1</v>
      </c>
      <c r="P471" s="72" t="n">
        <v>105813.62</v>
      </c>
      <c r="Q471" s="72" t="n">
        <v>56899.48</v>
      </c>
      <c r="R471" t="inlineStr">
        <is>
          <t>Maharashtra</t>
        </is>
      </c>
      <c r="S471" s="71" t="n">
        <v>1</v>
      </c>
      <c r="T471" t="inlineStr">
        <is>
          <t>Yes</t>
        </is>
      </c>
      <c r="U471" s="71" t="n">
        <v>241</v>
      </c>
      <c r="V471" s="71" t="n">
        <v>84</v>
      </c>
      <c r="W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RR100463</t>
        </is>
      </c>
      <c r="B472" s="69" t="n">
        <v>45712</v>
      </c>
      <c r="C472" s="70" t="n">
        <v>2025</v>
      </c>
      <c r="D472" t="inlineStr">
        <is>
          <t>Feb</t>
        </is>
      </c>
      <c r="E472" t="inlineStr">
        <is>
          <t>North</t>
        </is>
      </c>
      <c r="F472" t="inlineStr">
        <is>
          <t>India</t>
        </is>
      </c>
      <c r="G472" t="inlineStr">
        <is>
          <t>Grocery</t>
        </is>
      </c>
      <c r="H472" t="inlineStr">
        <is>
          <t>Home delivery</t>
        </is>
      </c>
      <c r="I472" t="inlineStr">
        <is>
          <t>Member</t>
        </is>
      </c>
      <c r="J472" t="inlineStr">
        <is>
          <t>Omar Haddad</t>
        </is>
      </c>
      <c r="K472" s="71" t="n">
        <v>3993</v>
      </c>
      <c r="L472" s="72" t="n">
        <v>171.46</v>
      </c>
      <c r="M472" s="72" t="n">
        <v>684639.78</v>
      </c>
      <c r="N472" s="72" t="n">
        <v>102695.97</v>
      </c>
      <c r="O472" s="72" t="n">
        <v>581943.8100000001</v>
      </c>
      <c r="P472" s="72" t="n">
        <v>603733.21</v>
      </c>
      <c r="Q472" s="72" t="n">
        <v>-21789.4</v>
      </c>
      <c r="R472" t="inlineStr">
        <is>
          <t>Punjab</t>
        </is>
      </c>
      <c r="S472" s="71" t="n">
        <v>8</v>
      </c>
      <c r="T472" t="inlineStr">
        <is>
          <t>Yes</t>
        </is>
      </c>
      <c r="U472" s="71" t="n">
        <v>3205</v>
      </c>
      <c r="V472" s="71" t="n">
        <v>813</v>
      </c>
      <c r="W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RR100464</t>
        </is>
      </c>
      <c r="B473" s="69" t="n">
        <v>45712</v>
      </c>
      <c r="C473" s="70" t="n">
        <v>2025</v>
      </c>
      <c r="D473" t="inlineStr">
        <is>
          <t>Feb</t>
        </is>
      </c>
      <c r="E473" t="inlineStr">
        <is>
          <t>South</t>
        </is>
      </c>
      <c r="F473" t="inlineStr">
        <is>
          <t>India</t>
        </is>
      </c>
      <c r="G473" t="inlineStr">
        <is>
          <t>Electronics</t>
        </is>
      </c>
      <c r="H473" t="inlineStr">
        <is>
          <t>Click &amp; collect</t>
        </is>
      </c>
      <c r="I473" t="inlineStr">
        <is>
          <t>Walk-in guest</t>
        </is>
      </c>
      <c r="J473" t="inlineStr">
        <is>
          <t>Aisha Bello</t>
        </is>
      </c>
      <c r="K473" s="71" t="n">
        <v>46</v>
      </c>
      <c r="L473" s="72" t="n">
        <v>9633.540000000001</v>
      </c>
      <c r="M473" s="72" t="n">
        <v>443142.84</v>
      </c>
      <c r="N473" s="72" t="n">
        <v>66471.42999999999</v>
      </c>
      <c r="O473" s="72" t="n">
        <v>376671.41</v>
      </c>
      <c r="P473" s="72" t="n">
        <v>389936.83</v>
      </c>
      <c r="Q473" s="72" t="n">
        <v>-13265.42</v>
      </c>
      <c r="R473" t="inlineStr">
        <is>
          <t>Tamil Nadu</t>
        </is>
      </c>
      <c r="S473" s="71" t="n">
        <v>8</v>
      </c>
      <c r="T473" t="inlineStr">
        <is>
          <t>Yes</t>
        </is>
      </c>
      <c r="U473" s="71" t="n">
        <v>114</v>
      </c>
      <c r="V473" s="71" t="n">
        <v>39</v>
      </c>
      <c r="W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RR100465</t>
        </is>
      </c>
      <c r="B474" s="69" t="n">
        <v>45713</v>
      </c>
      <c r="C474" s="70" t="n">
        <v>2025</v>
      </c>
      <c r="D474" t="inlineStr">
        <is>
          <t>Feb</t>
        </is>
      </c>
      <c r="E474" t="inlineStr">
        <is>
          <t>West</t>
        </is>
      </c>
      <c r="F474" t="inlineStr">
        <is>
          <t>India</t>
        </is>
      </c>
      <c r="G474" t="inlineStr">
        <is>
          <t>Electronics</t>
        </is>
      </c>
      <c r="H474" t="inlineStr">
        <is>
          <t>Store walk-in</t>
        </is>
      </c>
      <c r="I474" t="inlineStr">
        <is>
          <t>Member</t>
        </is>
      </c>
      <c r="J474" t="inlineStr">
        <is>
          <t>Emma Clarke</t>
        </is>
      </c>
      <c r="K474" s="71" t="n">
        <v>102</v>
      </c>
      <c r="L474" s="72" t="n">
        <v>10139.29</v>
      </c>
      <c r="M474" s="72" t="n">
        <v>1034207.58</v>
      </c>
      <c r="N474" s="72" t="n">
        <v>82736.61</v>
      </c>
      <c r="O474" s="72" t="n">
        <v>951470.97</v>
      </c>
      <c r="P474" s="72" t="n">
        <v>855110.0699999999</v>
      </c>
      <c r="Q474" s="72" t="n">
        <v>96360.89999999999</v>
      </c>
      <c r="R474" t="inlineStr">
        <is>
          <t>Maharashtra</t>
        </is>
      </c>
      <c r="S474" s="71" t="n">
        <v>2</v>
      </c>
      <c r="T474" t="inlineStr">
        <is>
          <t>Yes</t>
        </is>
      </c>
      <c r="U474" s="71" t="n">
        <v>177</v>
      </c>
      <c r="V474" s="71" t="n">
        <v>74</v>
      </c>
      <c r="W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RR100466</t>
        </is>
      </c>
      <c r="B475" s="69" t="n">
        <v>45713</v>
      </c>
      <c r="C475" s="70" t="n">
        <v>2025</v>
      </c>
      <c r="D475" t="inlineStr">
        <is>
          <t>Feb</t>
        </is>
      </c>
      <c r="E475" t="inlineStr">
        <is>
          <t>West</t>
        </is>
      </c>
      <c r="F475" t="inlineStr">
        <is>
          <t>India</t>
        </is>
      </c>
      <c r="G475" t="inlineStr">
        <is>
          <t>Grocery</t>
        </is>
      </c>
      <c r="H475" t="inlineStr">
        <is>
          <t>Store walk-in</t>
        </is>
      </c>
      <c r="I475" t="inlineStr">
        <is>
          <t>Member</t>
        </is>
      </c>
      <c r="J475" t="inlineStr">
        <is>
          <t>Olivia Brown</t>
        </is>
      </c>
      <c r="K475" s="71" t="n">
        <v>3705</v>
      </c>
      <c r="L475" s="72" t="n">
        <v>181.67</v>
      </c>
      <c r="M475" s="72" t="n">
        <v>673087.35</v>
      </c>
      <c r="N475" s="72" t="n">
        <v>13461.75</v>
      </c>
      <c r="O475" s="72" t="n">
        <v>659625.6</v>
      </c>
      <c r="P475" s="72" t="n">
        <v>526674.59</v>
      </c>
      <c r="Q475" s="72" t="n">
        <v>132951.01</v>
      </c>
      <c r="R475" t="inlineStr">
        <is>
          <t>Maharashtra</t>
        </is>
      </c>
      <c r="S475" s="71" t="n">
        <v>0</v>
      </c>
      <c r="T475" t="inlineStr">
        <is>
          <t>No</t>
        </is>
      </c>
      <c r="U475" s="71" t="n">
        <v>2780</v>
      </c>
      <c r="V475" s="71" t="n">
        <v>1190</v>
      </c>
      <c r="W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RR100467</t>
        </is>
      </c>
      <c r="B476" s="69" t="n">
        <v>45713</v>
      </c>
      <c r="C476" s="70" t="n">
        <v>2025</v>
      </c>
      <c r="D476" t="inlineStr">
        <is>
          <t>Feb</t>
        </is>
      </c>
      <c r="E476" t="inlineStr">
        <is>
          <t>South</t>
        </is>
      </c>
      <c r="F476" t="inlineStr">
        <is>
          <t>India</t>
        </is>
      </c>
      <c r="G476" t="inlineStr">
        <is>
          <t>Grocery</t>
        </is>
      </c>
      <c r="H476" t="inlineStr">
        <is>
          <t>Click &amp; collect</t>
        </is>
      </c>
      <c r="I476" t="inlineStr">
        <is>
          <t>Member</t>
        </is>
      </c>
      <c r="J476" t="inlineStr">
        <is>
          <t>Kofi Mensah</t>
        </is>
      </c>
      <c r="K476" s="71" t="n">
        <v>2673</v>
      </c>
      <c r="L476" s="72" t="n">
        <v>183.04</v>
      </c>
      <c r="M476" s="72" t="n">
        <v>489265.92</v>
      </c>
      <c r="N476" s="72" t="n">
        <v>24463.3</v>
      </c>
      <c r="O476" s="72" t="n">
        <v>464802.62</v>
      </c>
      <c r="P476" s="72" t="n">
        <v>406227.71</v>
      </c>
      <c r="Q476" s="72" t="n">
        <v>58574.91</v>
      </c>
      <c r="R476" t="inlineStr">
        <is>
          <t>Telangana</t>
        </is>
      </c>
      <c r="S476" s="71" t="n">
        <v>8</v>
      </c>
      <c r="T476" t="inlineStr">
        <is>
          <t>Yes</t>
        </is>
      </c>
      <c r="U476" s="71" t="n">
        <v>2427</v>
      </c>
      <c r="V476" s="71" t="n">
        <v>684</v>
      </c>
      <c r="W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RR100468</t>
        </is>
      </c>
      <c r="B477" s="69" t="n">
        <v>45713</v>
      </c>
      <c r="C477" s="70" t="n">
        <v>2025</v>
      </c>
      <c r="D477" t="inlineStr">
        <is>
          <t>Feb</t>
        </is>
      </c>
      <c r="E477" t="inlineStr">
        <is>
          <t>East</t>
        </is>
      </c>
      <c r="F477" t="inlineStr">
        <is>
          <t>India</t>
        </is>
      </c>
      <c r="G477" t="inlineStr">
        <is>
          <t>Fashion</t>
        </is>
      </c>
      <c r="H477" t="inlineStr">
        <is>
          <t>Store walk-in</t>
        </is>
      </c>
      <c r="I477" t="inlineStr">
        <is>
          <t>Walk-in guest</t>
        </is>
      </c>
      <c r="J477" t="inlineStr">
        <is>
          <t>Ruhi Shaikh</t>
        </is>
      </c>
      <c r="K477" s="71" t="n">
        <v>857</v>
      </c>
      <c r="L477" s="72" t="n">
        <v>698.48</v>
      </c>
      <c r="M477" s="72" t="n">
        <v>598597.36</v>
      </c>
      <c r="N477" s="72" t="n">
        <v>11971.95</v>
      </c>
      <c r="O477" s="72" t="n">
        <v>586625.41</v>
      </c>
      <c r="P477" s="72" t="n">
        <v>365522.49</v>
      </c>
      <c r="Q477" s="72" t="n">
        <v>221102.92</v>
      </c>
      <c r="R477" t="inlineStr">
        <is>
          <t>West Bengal</t>
        </is>
      </c>
      <c r="S477" s="71" t="n">
        <v>2</v>
      </c>
      <c r="T477" t="inlineStr">
        <is>
          <t>Yes</t>
        </is>
      </c>
      <c r="U477" s="71" t="n">
        <v>686</v>
      </c>
      <c r="V477" s="71" t="n">
        <v>194</v>
      </c>
      <c r="W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RR100469</t>
        </is>
      </c>
      <c r="B478" s="69" t="n">
        <v>45713</v>
      </c>
      <c r="C478" s="70" t="n">
        <v>2025</v>
      </c>
      <c r="D478" t="inlineStr">
        <is>
          <t>Feb</t>
        </is>
      </c>
      <c r="E478" t="inlineStr">
        <is>
          <t>North</t>
        </is>
      </c>
      <c r="F478" t="inlineStr">
        <is>
          <t>India</t>
        </is>
      </c>
      <c r="G478" t="inlineStr">
        <is>
          <t>Electronics</t>
        </is>
      </c>
      <c r="H478" t="inlineStr">
        <is>
          <t>Store walk-in</t>
        </is>
      </c>
      <c r="I478" t="inlineStr">
        <is>
          <t>Member</t>
        </is>
      </c>
      <c r="J478" t="inlineStr">
        <is>
          <t>Zoya Ahmed</t>
        </is>
      </c>
      <c r="K478" s="71" t="n">
        <v>143</v>
      </c>
      <c r="L478" s="72" t="n">
        <v>9179.58</v>
      </c>
      <c r="M478" s="72" t="n">
        <v>1312679.94</v>
      </c>
      <c r="N478" s="72" t="n">
        <v>105014.4</v>
      </c>
      <c r="O478" s="72" t="n">
        <v>1207665.54</v>
      </c>
      <c r="P478" s="72" t="n">
        <v>1164572.5</v>
      </c>
      <c r="Q478" s="72" t="n">
        <v>43093.04</v>
      </c>
      <c r="R478" t="inlineStr">
        <is>
          <t>Delhi</t>
        </is>
      </c>
      <c r="S478" s="71" t="n">
        <v>2</v>
      </c>
      <c r="T478" t="inlineStr">
        <is>
          <t>Yes</t>
        </is>
      </c>
      <c r="U478" s="71" t="n">
        <v>317</v>
      </c>
      <c r="V478" s="71" t="n">
        <v>128</v>
      </c>
      <c r="W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RR100470</t>
        </is>
      </c>
      <c r="B479" s="69" t="n">
        <v>45713</v>
      </c>
      <c r="C479" s="70" t="n">
        <v>2025</v>
      </c>
      <c r="D479" t="inlineStr">
        <is>
          <t>Feb</t>
        </is>
      </c>
      <c r="E479" t="inlineStr">
        <is>
          <t>North</t>
        </is>
      </c>
      <c r="F479" t="inlineStr">
        <is>
          <t>India</t>
        </is>
      </c>
      <c r="G479" t="inlineStr">
        <is>
          <t>Fashion</t>
        </is>
      </c>
      <c r="H479" t="inlineStr">
        <is>
          <t>Store walk-in</t>
        </is>
      </c>
      <c r="I479" t="inlineStr">
        <is>
          <t>Walk-in guest</t>
        </is>
      </c>
      <c r="J479" t="inlineStr">
        <is>
          <t>Zoya Ahmed</t>
        </is>
      </c>
      <c r="K479" s="71" t="n">
        <v>1151</v>
      </c>
      <c r="L479" s="72" t="n">
        <v>825.97</v>
      </c>
      <c r="M479" s="72" t="n">
        <v>950691.47</v>
      </c>
      <c r="N479" s="72" t="n">
        <v>76055.32000000001</v>
      </c>
      <c r="O479" s="72" t="n">
        <v>874636.15</v>
      </c>
      <c r="P479" s="72" t="n">
        <v>482186.03</v>
      </c>
      <c r="Q479" s="72" t="n">
        <v>392450.12</v>
      </c>
      <c r="R479" t="inlineStr">
        <is>
          <t>Rajasthan</t>
        </is>
      </c>
      <c r="S479" s="71" t="n">
        <v>2</v>
      </c>
      <c r="T479" t="inlineStr">
        <is>
          <t>Yes</t>
        </is>
      </c>
      <c r="U479" s="71" t="n">
        <v>701</v>
      </c>
      <c r="V479" s="71" t="n">
        <v>244</v>
      </c>
      <c r="W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RR100471</t>
        </is>
      </c>
      <c r="B480" s="69" t="n">
        <v>45713</v>
      </c>
      <c r="C480" s="70" t="n">
        <v>2025</v>
      </c>
      <c r="D480" t="inlineStr">
        <is>
          <t>Feb</t>
        </is>
      </c>
      <c r="E480" t="inlineStr">
        <is>
          <t>South</t>
        </is>
      </c>
      <c r="F480" t="inlineStr">
        <is>
          <t>India</t>
        </is>
      </c>
      <c r="G480" t="inlineStr">
        <is>
          <t>Grocery</t>
        </is>
      </c>
      <c r="H480" t="inlineStr">
        <is>
          <t>Store walk-in</t>
        </is>
      </c>
      <c r="I480" t="inlineStr">
        <is>
          <t>Walk-in guest</t>
        </is>
      </c>
      <c r="J480" t="inlineStr">
        <is>
          <t>Amir Khan</t>
        </is>
      </c>
      <c r="K480" s="71" t="n">
        <v>3985</v>
      </c>
      <c r="L480" s="72" t="n">
        <v>193.75</v>
      </c>
      <c r="M480" s="72" t="n">
        <v>772093.75</v>
      </c>
      <c r="N480" s="72" t="n">
        <v>38604.69</v>
      </c>
      <c r="O480" s="72" t="n">
        <v>733489.0600000001</v>
      </c>
      <c r="P480" s="72" t="n">
        <v>607819.55</v>
      </c>
      <c r="Q480" s="72" t="n">
        <v>125669.51</v>
      </c>
      <c r="R480" t="inlineStr">
        <is>
          <t>Tamil Nadu</t>
        </is>
      </c>
      <c r="S480" s="71" t="n">
        <v>5</v>
      </c>
      <c r="T480" t="inlineStr">
        <is>
          <t>Yes</t>
        </is>
      </c>
      <c r="U480" s="71" t="n">
        <v>1939</v>
      </c>
      <c r="V480" s="71" t="n">
        <v>645</v>
      </c>
      <c r="W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RR100472</t>
        </is>
      </c>
      <c r="B481" s="69" t="n">
        <v>45713</v>
      </c>
      <c r="C481" s="70" t="n">
        <v>2025</v>
      </c>
      <c r="D481" t="inlineStr">
        <is>
          <t>Feb</t>
        </is>
      </c>
      <c r="E481" t="inlineStr">
        <is>
          <t>South</t>
        </is>
      </c>
      <c r="F481" t="inlineStr">
        <is>
          <t>India</t>
        </is>
      </c>
      <c r="G481" t="inlineStr">
        <is>
          <t>JioMart</t>
        </is>
      </c>
      <c r="H481" t="inlineStr">
        <is>
          <t>Home delivery</t>
        </is>
      </c>
      <c r="I481" t="inlineStr">
        <is>
          <t>Walk-in guest</t>
        </is>
      </c>
      <c r="J481" t="inlineStr">
        <is>
          <t>Emma Clarke</t>
        </is>
      </c>
      <c r="K481" s="71" t="n">
        <v>493</v>
      </c>
      <c r="L481" s="72" t="n">
        <v>439.69</v>
      </c>
      <c r="M481" s="72" t="n">
        <v>216767.17</v>
      </c>
      <c r="N481" s="72" t="n">
        <v>10838.36</v>
      </c>
      <c r="O481" s="72" t="n">
        <v>205928.81</v>
      </c>
      <c r="P481" s="72" t="n">
        <v>170311.88</v>
      </c>
      <c r="Q481" s="72" t="n">
        <v>35616.93</v>
      </c>
      <c r="R481" t="inlineStr">
        <is>
          <t>Tamil Nadu</t>
        </is>
      </c>
      <c r="S481" s="71" t="n">
        <v>1</v>
      </c>
      <c r="T481" t="inlineStr">
        <is>
          <t>Yes</t>
        </is>
      </c>
      <c r="U481" s="71" t="n">
        <v>1326</v>
      </c>
      <c r="V481" s="71" t="n">
        <v>59</v>
      </c>
      <c r="W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RR100473</t>
        </is>
      </c>
      <c r="B482" s="69" t="n">
        <v>45713</v>
      </c>
      <c r="C482" s="70" t="n">
        <v>2025</v>
      </c>
      <c r="D482" t="inlineStr">
        <is>
          <t>Feb</t>
        </is>
      </c>
      <c r="E482" t="inlineStr">
        <is>
          <t>South</t>
        </is>
      </c>
      <c r="F482" t="inlineStr">
        <is>
          <t>India</t>
        </is>
      </c>
      <c r="G482" t="inlineStr">
        <is>
          <t>Fashion</t>
        </is>
      </c>
      <c r="H482" t="inlineStr">
        <is>
          <t>Home delivery</t>
        </is>
      </c>
      <c r="I482" t="inlineStr">
        <is>
          <t>Walk-in guest</t>
        </is>
      </c>
      <c r="J482" t="inlineStr">
        <is>
          <t>Priya Nair</t>
        </is>
      </c>
      <c r="K482" s="71" t="n">
        <v>914</v>
      </c>
      <c r="L482" s="72" t="n">
        <v>834.1799999999999</v>
      </c>
      <c r="M482" s="72" t="n">
        <v>762440.52</v>
      </c>
      <c r="N482" s="72" t="n">
        <v>60995.24</v>
      </c>
      <c r="O482" s="72" t="n">
        <v>701445.28</v>
      </c>
      <c r="P482" s="72" t="n">
        <v>377352.83</v>
      </c>
      <c r="Q482" s="72" t="n">
        <v>324092.45</v>
      </c>
      <c r="R482" t="inlineStr">
        <is>
          <t>Tamil Nadu</t>
        </is>
      </c>
      <c r="S482" s="71" t="n">
        <v>1</v>
      </c>
      <c r="T482" t="inlineStr">
        <is>
          <t>Yes</t>
        </is>
      </c>
      <c r="U482" s="71" t="n">
        <v>531</v>
      </c>
      <c r="V482" s="71" t="n">
        <v>137</v>
      </c>
      <c r="W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RR100474</t>
        </is>
      </c>
      <c r="B483" s="69" t="n">
        <v>45713</v>
      </c>
      <c r="C483" s="70" t="n">
        <v>2025</v>
      </c>
      <c r="D483" t="inlineStr">
        <is>
          <t>Feb</t>
        </is>
      </c>
      <c r="E483" t="inlineStr">
        <is>
          <t>South</t>
        </is>
      </c>
      <c r="F483" t="inlineStr">
        <is>
          <t>India</t>
        </is>
      </c>
      <c r="G483" t="inlineStr">
        <is>
          <t>Fashion</t>
        </is>
      </c>
      <c r="H483" t="inlineStr">
        <is>
          <t>Click &amp; collect</t>
        </is>
      </c>
      <c r="I483" t="inlineStr">
        <is>
          <t>Member</t>
        </is>
      </c>
      <c r="J483" t="inlineStr">
        <is>
          <t>Yuki Sato</t>
        </is>
      </c>
      <c r="K483" s="71" t="n">
        <v>645</v>
      </c>
      <c r="L483" s="72" t="n">
        <v>685.02</v>
      </c>
      <c r="M483" s="72" t="n">
        <v>441837.9</v>
      </c>
      <c r="N483" s="72" t="n">
        <v>8836.76</v>
      </c>
      <c r="O483" s="72" t="n">
        <v>433001.14</v>
      </c>
      <c r="P483" s="72" t="n">
        <v>261219.3</v>
      </c>
      <c r="Q483" s="72" t="n">
        <v>171781.84</v>
      </c>
      <c r="R483" t="inlineStr">
        <is>
          <t>Telangana</t>
        </is>
      </c>
      <c r="S483" s="71" t="n">
        <v>2</v>
      </c>
      <c r="T483" t="inlineStr">
        <is>
          <t>Yes</t>
        </is>
      </c>
      <c r="U483" s="71" t="n">
        <v>260</v>
      </c>
      <c r="V483" s="71" t="n">
        <v>112</v>
      </c>
      <c r="W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RR100475</t>
        </is>
      </c>
      <c r="B484" s="69" t="n">
        <v>45713</v>
      </c>
      <c r="C484" s="70" t="n">
        <v>2025</v>
      </c>
      <c r="D484" t="inlineStr">
        <is>
          <t>Feb</t>
        </is>
      </c>
      <c r="E484" t="inlineStr">
        <is>
          <t>South</t>
        </is>
      </c>
      <c r="F484" t="inlineStr">
        <is>
          <t>India</t>
        </is>
      </c>
      <c r="G484" t="inlineStr">
        <is>
          <t>Fashion</t>
        </is>
      </c>
      <c r="H484" t="inlineStr">
        <is>
          <t>Store walk-in</t>
        </is>
      </c>
      <c r="I484" t="inlineStr">
        <is>
          <t>Member</t>
        </is>
      </c>
      <c r="J484" t="inlineStr">
        <is>
          <t>Aisha Bello</t>
        </is>
      </c>
      <c r="K484" s="71" t="n">
        <v>123</v>
      </c>
      <c r="L484" s="72" t="n">
        <v>823.09</v>
      </c>
      <c r="M484" s="72" t="n">
        <v>101240.07</v>
      </c>
      <c r="N484" s="72" t="n">
        <v>5062</v>
      </c>
      <c r="O484" s="72" t="n">
        <v>96178.07000000001</v>
      </c>
      <c r="P484" s="72" t="n">
        <v>50181.1</v>
      </c>
      <c r="Q484" s="72" t="n">
        <v>45996.97</v>
      </c>
      <c r="R484" t="inlineStr">
        <is>
          <t>Telangana</t>
        </is>
      </c>
      <c r="S484" s="71" t="n">
        <v>0</v>
      </c>
      <c r="T484" t="inlineStr">
        <is>
          <t>No</t>
        </is>
      </c>
      <c r="U484" s="71" t="n">
        <v>50</v>
      </c>
      <c r="V484" s="71" t="n">
        <v>19</v>
      </c>
      <c r="W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RR100476</t>
        </is>
      </c>
      <c r="B485" s="69" t="n">
        <v>45713</v>
      </c>
      <c r="C485" s="70" t="n">
        <v>2025</v>
      </c>
      <c r="D485" t="inlineStr">
        <is>
          <t>Feb</t>
        </is>
      </c>
      <c r="E485" t="inlineStr">
        <is>
          <t>East</t>
        </is>
      </c>
      <c r="F485" t="inlineStr">
        <is>
          <t>India</t>
        </is>
      </c>
      <c r="G485" t="inlineStr">
        <is>
          <t>JioMart</t>
        </is>
      </c>
      <c r="H485" t="inlineStr">
        <is>
          <t>Home delivery</t>
        </is>
      </c>
      <c r="I485" t="inlineStr">
        <is>
          <t>Member</t>
        </is>
      </c>
      <c r="J485" t="inlineStr">
        <is>
          <t>Emma Clarke</t>
        </is>
      </c>
      <c r="K485" s="71" t="n">
        <v>2134</v>
      </c>
      <c r="L485" s="72" t="n">
        <v>417.85</v>
      </c>
      <c r="M485" s="72" t="n">
        <v>891691.9</v>
      </c>
      <c r="N485" s="72" t="n">
        <v>133753.79</v>
      </c>
      <c r="O485" s="72" t="n">
        <v>757938.11</v>
      </c>
      <c r="P485" s="72" t="n">
        <v>740804.8100000001</v>
      </c>
      <c r="Q485" s="72" t="n">
        <v>17133.3</v>
      </c>
      <c r="R485" t="inlineStr">
        <is>
          <t>Odisha</t>
        </is>
      </c>
      <c r="S485" s="71" t="n">
        <v>5</v>
      </c>
      <c r="T485" t="inlineStr">
        <is>
          <t>Yes</t>
        </is>
      </c>
      <c r="U485" s="71" t="n">
        <v>6245</v>
      </c>
      <c r="V485" s="71" t="n">
        <v>476</v>
      </c>
      <c r="W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RR100477</t>
        </is>
      </c>
      <c r="B486" s="69" t="n">
        <v>45714</v>
      </c>
      <c r="C486" s="70" t="n">
        <v>2025</v>
      </c>
      <c r="D486" t="inlineStr">
        <is>
          <t>Feb</t>
        </is>
      </c>
      <c r="E486" t="inlineStr">
        <is>
          <t>North</t>
        </is>
      </c>
      <c r="F486" t="inlineStr">
        <is>
          <t>India</t>
        </is>
      </c>
      <c r="G486" t="inlineStr">
        <is>
          <t>JioMart</t>
        </is>
      </c>
      <c r="H486" t="inlineStr">
        <is>
          <t>Home delivery</t>
        </is>
      </c>
      <c r="I486" t="inlineStr">
        <is>
          <t>Member</t>
        </is>
      </c>
      <c r="J486" t="inlineStr">
        <is>
          <t>Ana Costa</t>
        </is>
      </c>
      <c r="K486" s="71" t="n">
        <v>2141</v>
      </c>
      <c r="L486" s="72" t="n">
        <v>420.01</v>
      </c>
      <c r="M486" s="72" t="n">
        <v>899241.41</v>
      </c>
      <c r="N486" s="72" t="n">
        <v>89924.14</v>
      </c>
      <c r="O486" s="72" t="n">
        <v>809317.27</v>
      </c>
      <c r="P486" s="72" t="n">
        <v>710605.21</v>
      </c>
      <c r="Q486" s="72" t="n">
        <v>98712.06</v>
      </c>
      <c r="R486" t="inlineStr">
        <is>
          <t>Punjab</t>
        </is>
      </c>
      <c r="S486" s="71" t="n">
        <v>2</v>
      </c>
      <c r="T486" t="inlineStr">
        <is>
          <t>Yes</t>
        </is>
      </c>
      <c r="U486" s="71" t="n">
        <v>7593</v>
      </c>
      <c r="V486" s="71" t="n">
        <v>338</v>
      </c>
      <c r="W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RR100478</t>
        </is>
      </c>
      <c r="B487" s="69" t="n">
        <v>45714</v>
      </c>
      <c r="C487" s="70" t="n">
        <v>2025</v>
      </c>
      <c r="D487" t="inlineStr">
        <is>
          <t>Feb</t>
        </is>
      </c>
      <c r="E487" t="inlineStr">
        <is>
          <t>North</t>
        </is>
      </c>
      <c r="F487" t="inlineStr">
        <is>
          <t>India</t>
        </is>
      </c>
      <c r="G487" t="inlineStr">
        <is>
          <t>Grocery</t>
        </is>
      </c>
      <c r="H487" t="inlineStr">
        <is>
          <t>Store walk-in</t>
        </is>
      </c>
      <c r="I487" t="inlineStr">
        <is>
          <t>Walk-in guest</t>
        </is>
      </c>
      <c r="J487" t="inlineStr">
        <is>
          <t>Zoya Ahmed</t>
        </is>
      </c>
      <c r="K487" s="71" t="n">
        <v>2779</v>
      </c>
      <c r="L487" s="72" t="n">
        <v>160.06</v>
      </c>
      <c r="M487" s="72" t="n">
        <v>444806.74</v>
      </c>
      <c r="N487" s="72" t="n">
        <v>66721.00999999999</v>
      </c>
      <c r="O487" s="72" t="n">
        <v>378085.73</v>
      </c>
      <c r="P487" s="72" t="n">
        <v>420918.55</v>
      </c>
      <c r="Q487" s="72" t="n">
        <v>-42832.82</v>
      </c>
      <c r="R487" t="inlineStr">
        <is>
          <t>Delhi</t>
        </is>
      </c>
      <c r="S487" s="71" t="n">
        <v>8</v>
      </c>
      <c r="T487" t="inlineStr">
        <is>
          <t>Yes</t>
        </is>
      </c>
      <c r="U487" s="71" t="n">
        <v>1252</v>
      </c>
      <c r="V487" s="71" t="n">
        <v>427</v>
      </c>
      <c r="W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RR100479</t>
        </is>
      </c>
      <c r="B488" s="69" t="n">
        <v>45714</v>
      </c>
      <c r="C488" s="70" t="n">
        <v>2025</v>
      </c>
      <c r="D488" t="inlineStr">
        <is>
          <t>Feb</t>
        </is>
      </c>
      <c r="E488" t="inlineStr">
        <is>
          <t>South</t>
        </is>
      </c>
      <c r="F488" t="inlineStr">
        <is>
          <t>India</t>
        </is>
      </c>
      <c r="G488" t="inlineStr">
        <is>
          <t>JioMart</t>
        </is>
      </c>
      <c r="H488" t="inlineStr">
        <is>
          <t>Home delivery</t>
        </is>
      </c>
      <c r="I488" t="inlineStr">
        <is>
          <t>Member</t>
        </is>
      </c>
      <c r="J488" t="inlineStr">
        <is>
          <t>Priya Nair</t>
        </is>
      </c>
      <c r="K488" s="71" t="n">
        <v>922</v>
      </c>
      <c r="L488" s="72" t="n">
        <v>419.24</v>
      </c>
      <c r="M488" s="72" t="n">
        <v>386539.28</v>
      </c>
      <c r="N488" s="72" t="n">
        <v>38653.93</v>
      </c>
      <c r="O488" s="72" t="n">
        <v>347885.35</v>
      </c>
      <c r="P488" s="72" t="n">
        <v>303695.43</v>
      </c>
      <c r="Q488" s="72" t="n">
        <v>44189.92</v>
      </c>
      <c r="R488" t="inlineStr">
        <is>
          <t>Kerala</t>
        </is>
      </c>
      <c r="S488" s="71" t="n">
        <v>2</v>
      </c>
      <c r="T488" t="inlineStr">
        <is>
          <t>Yes</t>
        </is>
      </c>
      <c r="U488" s="71" t="n">
        <v>2254</v>
      </c>
      <c r="V488" s="71" t="n">
        <v>170</v>
      </c>
      <c r="W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RR100480</t>
        </is>
      </c>
      <c r="B489" s="69" t="n">
        <v>45714</v>
      </c>
      <c r="C489" s="70" t="n">
        <v>2025</v>
      </c>
      <c r="D489" t="inlineStr">
        <is>
          <t>Feb</t>
        </is>
      </c>
      <c r="E489" t="inlineStr">
        <is>
          <t>North</t>
        </is>
      </c>
      <c r="F489" t="inlineStr">
        <is>
          <t>India</t>
        </is>
      </c>
      <c r="G489" t="inlineStr">
        <is>
          <t>Electronics</t>
        </is>
      </c>
      <c r="H489" t="inlineStr">
        <is>
          <t>Store walk-in</t>
        </is>
      </c>
      <c r="I489" t="inlineStr">
        <is>
          <t>Walk-in guest</t>
        </is>
      </c>
      <c r="J489" t="inlineStr">
        <is>
          <t>Lucas Martin</t>
        </is>
      </c>
      <c r="K489" s="71" t="n">
        <v>195</v>
      </c>
      <c r="L489" s="72" t="n">
        <v>9875.26</v>
      </c>
      <c r="M489" s="72" t="n">
        <v>1925675.7</v>
      </c>
      <c r="N489" s="72" t="n">
        <v>288851.35</v>
      </c>
      <c r="O489" s="72" t="n">
        <v>1636824.35</v>
      </c>
      <c r="P489" s="72" t="n">
        <v>1623054.9</v>
      </c>
      <c r="Q489" s="72" t="n">
        <v>13769.45</v>
      </c>
      <c r="R489" t="inlineStr">
        <is>
          <t>Delhi</t>
        </is>
      </c>
      <c r="S489" s="71" t="n">
        <v>5</v>
      </c>
      <c r="T489" t="inlineStr">
        <is>
          <t>Yes</t>
        </is>
      </c>
      <c r="U489" s="71" t="n">
        <v>474</v>
      </c>
      <c r="V489" s="71" t="n">
        <v>142</v>
      </c>
      <c r="W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RR100481</t>
        </is>
      </c>
      <c r="B490" s="69" t="n">
        <v>45714</v>
      </c>
      <c r="C490" s="70" t="n">
        <v>2025</v>
      </c>
      <c r="D490" t="inlineStr">
        <is>
          <t>Feb</t>
        </is>
      </c>
      <c r="E490" t="inlineStr">
        <is>
          <t>South</t>
        </is>
      </c>
      <c r="F490" t="inlineStr">
        <is>
          <t>India</t>
        </is>
      </c>
      <c r="G490" t="inlineStr">
        <is>
          <t>Fashion</t>
        </is>
      </c>
      <c r="H490" t="inlineStr">
        <is>
          <t>Store walk-in</t>
        </is>
      </c>
      <c r="I490" t="inlineStr">
        <is>
          <t>Member</t>
        </is>
      </c>
      <c r="J490" t="inlineStr">
        <is>
          <t>Sophie Müller</t>
        </is>
      </c>
      <c r="K490" s="71" t="n">
        <v>288</v>
      </c>
      <c r="L490" s="72" t="n">
        <v>778.91</v>
      </c>
      <c r="M490" s="72" t="n">
        <v>224326.08</v>
      </c>
      <c r="N490" s="72" t="n">
        <v>33648.91</v>
      </c>
      <c r="O490" s="72" t="n">
        <v>190677.17</v>
      </c>
      <c r="P490" s="72" t="n">
        <v>122873.13</v>
      </c>
      <c r="Q490" s="72" t="n">
        <v>67804.03999999999</v>
      </c>
      <c r="R490" t="inlineStr">
        <is>
          <t>Kerala</t>
        </is>
      </c>
      <c r="S490" s="71" t="n">
        <v>2</v>
      </c>
      <c r="T490" t="inlineStr">
        <is>
          <t>Yes</t>
        </is>
      </c>
      <c r="U490" s="71" t="n">
        <v>118</v>
      </c>
      <c r="V490" s="71" t="n">
        <v>39</v>
      </c>
      <c r="W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RR100482</t>
        </is>
      </c>
      <c r="B491" s="69" t="n">
        <v>45714</v>
      </c>
      <c r="C491" s="70" t="n">
        <v>2025</v>
      </c>
      <c r="D491" t="inlineStr">
        <is>
          <t>Feb</t>
        </is>
      </c>
      <c r="E491" t="inlineStr">
        <is>
          <t>North</t>
        </is>
      </c>
      <c r="F491" t="inlineStr">
        <is>
          <t>India</t>
        </is>
      </c>
      <c r="G491" t="inlineStr">
        <is>
          <t>Fashion</t>
        </is>
      </c>
      <c r="H491" t="inlineStr">
        <is>
          <t>Store walk-in</t>
        </is>
      </c>
      <c r="I491" t="inlineStr">
        <is>
          <t>Walk-in guest</t>
        </is>
      </c>
      <c r="J491" t="inlineStr">
        <is>
          <t>Fatima Al-Saud</t>
        </is>
      </c>
      <c r="K491" s="71" t="n">
        <v>333</v>
      </c>
      <c r="L491" s="72" t="n">
        <v>771.05</v>
      </c>
      <c r="M491" s="72" t="n">
        <v>256759.65</v>
      </c>
      <c r="N491" s="72" t="n">
        <v>20540.77</v>
      </c>
      <c r="O491" s="72" t="n">
        <v>236218.88</v>
      </c>
      <c r="P491" s="72" t="n">
        <v>138111.58</v>
      </c>
      <c r="Q491" s="72" t="n">
        <v>98107.3</v>
      </c>
      <c r="R491" t="inlineStr">
        <is>
          <t>Delhi</t>
        </is>
      </c>
      <c r="S491" s="71" t="n">
        <v>2</v>
      </c>
      <c r="T491" t="inlineStr">
        <is>
          <t>Yes</t>
        </is>
      </c>
      <c r="U491" s="71" t="n">
        <v>299</v>
      </c>
      <c r="V491" s="71" t="n">
        <v>87</v>
      </c>
      <c r="W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RR100483</t>
        </is>
      </c>
      <c r="B492" s="69" t="n">
        <v>45714</v>
      </c>
      <c r="C492" s="70" t="n">
        <v>2025</v>
      </c>
      <c r="D492" t="inlineStr">
        <is>
          <t>Feb</t>
        </is>
      </c>
      <c r="E492" t="inlineStr">
        <is>
          <t>West</t>
        </is>
      </c>
      <c r="F492" t="inlineStr">
        <is>
          <t>India</t>
        </is>
      </c>
      <c r="G492" t="inlineStr">
        <is>
          <t>Grocery</t>
        </is>
      </c>
      <c r="H492" t="inlineStr">
        <is>
          <t>Click &amp; collect</t>
        </is>
      </c>
      <c r="I492" t="inlineStr">
        <is>
          <t>Member</t>
        </is>
      </c>
      <c r="J492" t="inlineStr">
        <is>
          <t>Ruhi Shaikh</t>
        </is>
      </c>
      <c r="K492" s="71" t="n">
        <v>2819</v>
      </c>
      <c r="L492" s="72" t="n">
        <v>169.36</v>
      </c>
      <c r="M492" s="72" t="n">
        <v>477425.84</v>
      </c>
      <c r="N492" s="72" t="n">
        <v>23871.29</v>
      </c>
      <c r="O492" s="72" t="n">
        <v>453554.55</v>
      </c>
      <c r="P492" s="72" t="n">
        <v>407192.99</v>
      </c>
      <c r="Q492" s="72" t="n">
        <v>46361.56</v>
      </c>
      <c r="R492" t="inlineStr">
        <is>
          <t>Gujarat</t>
        </is>
      </c>
      <c r="S492" s="71" t="n">
        <v>8</v>
      </c>
      <c r="T492" t="inlineStr">
        <is>
          <t>Yes</t>
        </is>
      </c>
      <c r="U492" s="71" t="n">
        <v>978</v>
      </c>
      <c r="V492" s="71" t="n">
        <v>409</v>
      </c>
      <c r="W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RR100484</t>
        </is>
      </c>
      <c r="B493" s="69" t="n">
        <v>45714</v>
      </c>
      <c r="C493" s="70" t="n">
        <v>2025</v>
      </c>
      <c r="D493" t="inlineStr">
        <is>
          <t>Feb</t>
        </is>
      </c>
      <c r="E493" t="inlineStr">
        <is>
          <t>East</t>
        </is>
      </c>
      <c r="F493" t="inlineStr">
        <is>
          <t>India</t>
        </is>
      </c>
      <c r="G493" t="inlineStr">
        <is>
          <t>Grocery</t>
        </is>
      </c>
      <c r="H493" t="inlineStr">
        <is>
          <t>Store walk-in</t>
        </is>
      </c>
      <c r="I493" t="inlineStr">
        <is>
          <t>Member</t>
        </is>
      </c>
      <c r="J493" t="inlineStr">
        <is>
          <t>Arjun Mehta</t>
        </is>
      </c>
      <c r="K493" s="71" t="n">
        <v>1969</v>
      </c>
      <c r="L493" s="72" t="n">
        <v>199.53</v>
      </c>
      <c r="M493" s="72" t="n">
        <v>392874.57</v>
      </c>
      <c r="N493" s="72" t="n">
        <v>39287.46</v>
      </c>
      <c r="O493" s="72" t="n">
        <v>353587.11</v>
      </c>
      <c r="P493" s="72" t="n">
        <v>279939.32</v>
      </c>
      <c r="Q493" s="72" t="n">
        <v>73647.78999999999</v>
      </c>
      <c r="R493" t="inlineStr">
        <is>
          <t>West Bengal</t>
        </is>
      </c>
      <c r="S493" s="71" t="n">
        <v>5</v>
      </c>
      <c r="T493" t="inlineStr">
        <is>
          <t>Yes</t>
        </is>
      </c>
      <c r="U493" s="71" t="n">
        <v>939</v>
      </c>
      <c r="V493" s="71" t="n">
        <v>371</v>
      </c>
      <c r="W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RR100485</t>
        </is>
      </c>
      <c r="B494" s="69" t="n">
        <v>45714</v>
      </c>
      <c r="C494" s="70" t="n">
        <v>2025</v>
      </c>
      <c r="D494" t="inlineStr">
        <is>
          <t>Feb</t>
        </is>
      </c>
      <c r="E494" t="inlineStr">
        <is>
          <t>West</t>
        </is>
      </c>
      <c r="F494" t="inlineStr">
        <is>
          <t>India</t>
        </is>
      </c>
      <c r="G494" t="inlineStr">
        <is>
          <t>Grocery</t>
        </is>
      </c>
      <c r="H494" t="inlineStr">
        <is>
          <t>Home delivery</t>
        </is>
      </c>
      <c r="I494" t="inlineStr">
        <is>
          <t>Walk-in guest</t>
        </is>
      </c>
      <c r="J494" t="inlineStr">
        <is>
          <t>Sara Rossi</t>
        </is>
      </c>
      <c r="K494" s="71" t="n">
        <v>1873</v>
      </c>
      <c r="L494" s="72" t="n">
        <v>163.14</v>
      </c>
      <c r="M494" s="72" t="n">
        <v>305561.22</v>
      </c>
      <c r="N494" s="72" t="n">
        <v>6111.22</v>
      </c>
      <c r="O494" s="72" t="n">
        <v>299450</v>
      </c>
      <c r="P494" s="72" t="n">
        <v>281650.61</v>
      </c>
      <c r="Q494" s="72" t="n">
        <v>17799.39</v>
      </c>
      <c r="R494" t="inlineStr">
        <is>
          <t>Maharashtra</t>
        </is>
      </c>
      <c r="S494" s="71" t="n">
        <v>3</v>
      </c>
      <c r="T494" t="inlineStr">
        <is>
          <t>Yes</t>
        </is>
      </c>
      <c r="U494" s="71" t="n">
        <v>920</v>
      </c>
      <c r="V494" s="71" t="n">
        <v>323</v>
      </c>
      <c r="W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RR100486</t>
        </is>
      </c>
      <c r="B495" s="69" t="n">
        <v>45714</v>
      </c>
      <c r="C495" s="70" t="n">
        <v>2025</v>
      </c>
      <c r="D495" t="inlineStr">
        <is>
          <t>Feb</t>
        </is>
      </c>
      <c r="E495" t="inlineStr">
        <is>
          <t>South</t>
        </is>
      </c>
      <c r="F495" t="inlineStr">
        <is>
          <t>India</t>
        </is>
      </c>
      <c r="G495" t="inlineStr">
        <is>
          <t>Grocery</t>
        </is>
      </c>
      <c r="H495" t="inlineStr">
        <is>
          <t>Store walk-in</t>
        </is>
      </c>
      <c r="I495" t="inlineStr">
        <is>
          <t>Walk-in guest</t>
        </is>
      </c>
      <c r="J495" t="inlineStr">
        <is>
          <t>Hiroshi Tanaka</t>
        </is>
      </c>
      <c r="K495" s="71" t="n">
        <v>428</v>
      </c>
      <c r="L495" s="72" t="n">
        <v>201.39</v>
      </c>
      <c r="M495" s="72" t="n">
        <v>86194.92</v>
      </c>
      <c r="N495" s="72" t="n">
        <v>4309.75</v>
      </c>
      <c r="O495" s="72" t="n">
        <v>81885.17</v>
      </c>
      <c r="P495" s="72" t="n">
        <v>62829.4</v>
      </c>
      <c r="Q495" s="72" t="n">
        <v>19055.77</v>
      </c>
      <c r="R495" t="inlineStr">
        <is>
          <t>Karnataka</t>
        </is>
      </c>
      <c r="S495" s="71" t="n">
        <v>0</v>
      </c>
      <c r="T495" t="inlineStr">
        <is>
          <t>No</t>
        </is>
      </c>
      <c r="U495" s="71" t="n">
        <v>156</v>
      </c>
      <c r="V495" s="71" t="n">
        <v>67</v>
      </c>
      <c r="W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RR100487</t>
        </is>
      </c>
      <c r="B496" s="69" t="n">
        <v>45714</v>
      </c>
      <c r="C496" s="70" t="n">
        <v>2025</v>
      </c>
      <c r="D496" t="inlineStr">
        <is>
          <t>Feb</t>
        </is>
      </c>
      <c r="E496" t="inlineStr">
        <is>
          <t>West</t>
        </is>
      </c>
      <c r="F496" t="inlineStr">
        <is>
          <t>India</t>
        </is>
      </c>
      <c r="G496" t="inlineStr">
        <is>
          <t>Fashion</t>
        </is>
      </c>
      <c r="H496" t="inlineStr">
        <is>
          <t>Store walk-in</t>
        </is>
      </c>
      <c r="I496" t="inlineStr">
        <is>
          <t>Member</t>
        </is>
      </c>
      <c r="J496" t="inlineStr">
        <is>
          <t>Zoya Ahmed</t>
        </is>
      </c>
      <c r="K496" s="71" t="n">
        <v>1038</v>
      </c>
      <c r="L496" s="72" t="n">
        <v>704.91</v>
      </c>
      <c r="M496" s="72" t="n">
        <v>731696.58</v>
      </c>
      <c r="N496" s="72" t="n">
        <v>14633.93</v>
      </c>
      <c r="O496" s="72" t="n">
        <v>717062.65</v>
      </c>
      <c r="P496" s="72" t="n">
        <v>419676.28</v>
      </c>
      <c r="Q496" s="72" t="n">
        <v>297386.37</v>
      </c>
      <c r="R496" t="inlineStr">
        <is>
          <t>Goa</t>
        </is>
      </c>
      <c r="S496" s="71" t="n">
        <v>1</v>
      </c>
      <c r="T496" t="inlineStr">
        <is>
          <t>Yes</t>
        </is>
      </c>
      <c r="U496" s="71" t="n">
        <v>415</v>
      </c>
      <c r="V496" s="71" t="n">
        <v>136</v>
      </c>
      <c r="W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RR100488</t>
        </is>
      </c>
      <c r="B497" s="69" t="n">
        <v>45714</v>
      </c>
      <c r="C497" s="70" t="n">
        <v>2025</v>
      </c>
      <c r="D497" t="inlineStr">
        <is>
          <t>Feb</t>
        </is>
      </c>
      <c r="E497" t="inlineStr">
        <is>
          <t>North</t>
        </is>
      </c>
      <c r="F497" t="inlineStr">
        <is>
          <t>India</t>
        </is>
      </c>
      <c r="G497" t="inlineStr">
        <is>
          <t>Electronics</t>
        </is>
      </c>
      <c r="H497" t="inlineStr">
        <is>
          <t>Click &amp; collect</t>
        </is>
      </c>
      <c r="I497" t="inlineStr">
        <is>
          <t>Walk-in guest</t>
        </is>
      </c>
      <c r="J497" t="inlineStr">
        <is>
          <t>Fatima Al-Saud</t>
        </is>
      </c>
      <c r="K497" s="71" t="n">
        <v>135</v>
      </c>
      <c r="L497" s="72" t="n">
        <v>10436.39</v>
      </c>
      <c r="M497" s="72" t="n">
        <v>1408912.65</v>
      </c>
      <c r="N497" s="72" t="n">
        <v>211336.9</v>
      </c>
      <c r="O497" s="72" t="n">
        <v>1197575.75</v>
      </c>
      <c r="P497" s="72" t="n">
        <v>1136271.87</v>
      </c>
      <c r="Q497" s="72" t="n">
        <v>61303.88</v>
      </c>
      <c r="R497" t="inlineStr">
        <is>
          <t>Rajasthan</t>
        </is>
      </c>
      <c r="S497" s="71" t="n">
        <v>5</v>
      </c>
      <c r="T497" t="inlineStr">
        <is>
          <t>Yes</t>
        </is>
      </c>
      <c r="U497" s="71" t="n">
        <v>480</v>
      </c>
      <c r="V497" s="71" t="n">
        <v>125</v>
      </c>
      <c r="W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RR100489</t>
        </is>
      </c>
      <c r="B498" s="69" t="n">
        <v>45715</v>
      </c>
      <c r="C498" s="70" t="n">
        <v>2025</v>
      </c>
      <c r="D498" t="inlineStr">
        <is>
          <t>Feb</t>
        </is>
      </c>
      <c r="E498" t="inlineStr">
        <is>
          <t>North</t>
        </is>
      </c>
      <c r="F498" t="inlineStr">
        <is>
          <t>India</t>
        </is>
      </c>
      <c r="G498" t="inlineStr">
        <is>
          <t>Grocery</t>
        </is>
      </c>
      <c r="H498" t="inlineStr">
        <is>
          <t>Home delivery</t>
        </is>
      </c>
      <c r="I498" t="inlineStr">
        <is>
          <t>Walk-in guest</t>
        </is>
      </c>
      <c r="J498" t="inlineStr">
        <is>
          <t>Arjun Mehta</t>
        </is>
      </c>
      <c r="K498" s="71" t="n">
        <v>2112</v>
      </c>
      <c r="L498" s="72" t="n">
        <v>189.36</v>
      </c>
      <c r="M498" s="72" t="n">
        <v>399928.32</v>
      </c>
      <c r="N498" s="72" t="n">
        <v>31994.27</v>
      </c>
      <c r="O498" s="72" t="n">
        <v>367934.05</v>
      </c>
      <c r="P498" s="72" t="n">
        <v>308953.96</v>
      </c>
      <c r="Q498" s="72" t="n">
        <v>58980.09</v>
      </c>
      <c r="R498" t="inlineStr">
        <is>
          <t>Delhi</t>
        </is>
      </c>
      <c r="S498" s="71" t="n">
        <v>1</v>
      </c>
      <c r="T498" t="inlineStr">
        <is>
          <t>Yes</t>
        </is>
      </c>
      <c r="U498" s="71" t="n">
        <v>1597</v>
      </c>
      <c r="V498" s="71" t="n">
        <v>476</v>
      </c>
      <c r="W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RR100490</t>
        </is>
      </c>
      <c r="B499" s="69" t="n">
        <v>45715</v>
      </c>
      <c r="C499" s="70" t="n">
        <v>2025</v>
      </c>
      <c r="D499" t="inlineStr">
        <is>
          <t>Feb</t>
        </is>
      </c>
      <c r="E499" t="inlineStr">
        <is>
          <t>South</t>
        </is>
      </c>
      <c r="F499" t="inlineStr">
        <is>
          <t>India</t>
        </is>
      </c>
      <c r="G499" t="inlineStr">
        <is>
          <t>JioMart</t>
        </is>
      </c>
      <c r="H499" t="inlineStr">
        <is>
          <t>Home delivery</t>
        </is>
      </c>
      <c r="I499" t="inlineStr">
        <is>
          <t>Member</t>
        </is>
      </c>
      <c r="J499" t="inlineStr">
        <is>
          <t>Fatima Al-Saud</t>
        </is>
      </c>
      <c r="K499" s="71" t="n">
        <v>1276</v>
      </c>
      <c r="L499" s="72" t="n">
        <v>380.92</v>
      </c>
      <c r="M499" s="72" t="n">
        <v>486053.92</v>
      </c>
      <c r="N499" s="72" t="n">
        <v>48605.39</v>
      </c>
      <c r="O499" s="72" t="n">
        <v>437448.53</v>
      </c>
      <c r="P499" s="72" t="n">
        <v>432540.58</v>
      </c>
      <c r="Q499" s="72" t="n">
        <v>4907.95</v>
      </c>
      <c r="R499" t="inlineStr">
        <is>
          <t>Telangana</t>
        </is>
      </c>
      <c r="S499" s="71" t="n">
        <v>2</v>
      </c>
      <c r="T499" t="inlineStr">
        <is>
          <t>Yes</t>
        </is>
      </c>
      <c r="U499" s="71" t="n">
        <v>3092</v>
      </c>
      <c r="V499" s="71" t="n">
        <v>214</v>
      </c>
      <c r="W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RR100491</t>
        </is>
      </c>
      <c r="B500" s="69" t="n">
        <v>45715</v>
      </c>
      <c r="C500" s="70" t="n">
        <v>2025</v>
      </c>
      <c r="D500" t="inlineStr">
        <is>
          <t>Feb</t>
        </is>
      </c>
      <c r="E500" t="inlineStr">
        <is>
          <t>North</t>
        </is>
      </c>
      <c r="F500" t="inlineStr">
        <is>
          <t>India</t>
        </is>
      </c>
      <c r="G500" t="inlineStr">
        <is>
          <t>JioMart</t>
        </is>
      </c>
      <c r="H500" t="inlineStr">
        <is>
          <t>Home delivery</t>
        </is>
      </c>
      <c r="I500" t="inlineStr">
        <is>
          <t>Walk-in guest</t>
        </is>
      </c>
      <c r="J500" t="inlineStr">
        <is>
          <t>Carlos Silva</t>
        </is>
      </c>
      <c r="K500" s="71" t="n">
        <v>742</v>
      </c>
      <c r="L500" s="72" t="n">
        <v>463.84</v>
      </c>
      <c r="M500" s="72" t="n">
        <v>344169.28</v>
      </c>
      <c r="N500" s="72" t="n">
        <v>27533.54</v>
      </c>
      <c r="O500" s="72" t="n">
        <v>316635.74</v>
      </c>
      <c r="P500" s="72" t="n">
        <v>245542</v>
      </c>
      <c r="Q500" s="72" t="n">
        <v>71093.74000000001</v>
      </c>
      <c r="R500" t="inlineStr">
        <is>
          <t>Uttar Pradesh</t>
        </is>
      </c>
      <c r="S500" s="71" t="n">
        <v>2</v>
      </c>
      <c r="T500" t="inlineStr">
        <is>
          <t>Yes</t>
        </is>
      </c>
      <c r="U500" s="71" t="n">
        <v>2522</v>
      </c>
      <c r="V500" s="71" t="n">
        <v>138</v>
      </c>
      <c r="W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RR100492</t>
        </is>
      </c>
      <c r="B501" s="69" t="n">
        <v>45715</v>
      </c>
      <c r="C501" s="70" t="n">
        <v>2025</v>
      </c>
      <c r="D501" t="inlineStr">
        <is>
          <t>Feb</t>
        </is>
      </c>
      <c r="E501" t="inlineStr">
        <is>
          <t>North</t>
        </is>
      </c>
      <c r="F501" t="inlineStr">
        <is>
          <t>India</t>
        </is>
      </c>
      <c r="G501" t="inlineStr">
        <is>
          <t>Fashion</t>
        </is>
      </c>
      <c r="H501" t="inlineStr">
        <is>
          <t>Store walk-in</t>
        </is>
      </c>
      <c r="I501" t="inlineStr">
        <is>
          <t>Member</t>
        </is>
      </c>
      <c r="J501" t="inlineStr">
        <is>
          <t>Ana Costa</t>
        </is>
      </c>
      <c r="K501" s="71" t="n">
        <v>1243</v>
      </c>
      <c r="L501" s="72" t="n">
        <v>741.98</v>
      </c>
      <c r="M501" s="72" t="n">
        <v>922281.14</v>
      </c>
      <c r="N501" s="72" t="n">
        <v>73782.49000000001</v>
      </c>
      <c r="O501" s="72" t="n">
        <v>848498.65</v>
      </c>
      <c r="P501" s="72" t="n">
        <v>515062.16</v>
      </c>
      <c r="Q501" s="72" t="n">
        <v>333436.49</v>
      </c>
      <c r="R501" t="inlineStr">
        <is>
          <t>Punjab</t>
        </is>
      </c>
      <c r="S501" s="71" t="n">
        <v>3</v>
      </c>
      <c r="T501" t="inlineStr">
        <is>
          <t>Yes</t>
        </is>
      </c>
      <c r="U501" s="71" t="n">
        <v>343</v>
      </c>
      <c r="V501" s="71" t="n">
        <v>145</v>
      </c>
      <c r="W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RR100493</t>
        </is>
      </c>
      <c r="B502" s="69" t="n">
        <v>45715</v>
      </c>
      <c r="C502" s="70" t="n">
        <v>2025</v>
      </c>
      <c r="D502" t="inlineStr">
        <is>
          <t>Feb</t>
        </is>
      </c>
      <c r="E502" t="inlineStr">
        <is>
          <t>North</t>
        </is>
      </c>
      <c r="F502" t="inlineStr">
        <is>
          <t>India</t>
        </is>
      </c>
      <c r="G502" t="inlineStr">
        <is>
          <t>Electronics</t>
        </is>
      </c>
      <c r="H502" t="inlineStr">
        <is>
          <t>Store walk-in</t>
        </is>
      </c>
      <c r="I502" t="inlineStr">
        <is>
          <t>Member</t>
        </is>
      </c>
      <c r="J502" t="inlineStr">
        <is>
          <t>Priya Nair</t>
        </is>
      </c>
      <c r="K502" s="71" t="n">
        <v>121</v>
      </c>
      <c r="L502" s="72" t="n">
        <v>8907.57</v>
      </c>
      <c r="M502" s="72" t="n">
        <v>1077815.97</v>
      </c>
      <c r="N502" s="72" t="n">
        <v>86225.28</v>
      </c>
      <c r="O502" s="72" t="n">
        <v>991590.6899999999</v>
      </c>
      <c r="P502" s="72" t="n">
        <v>975245.74</v>
      </c>
      <c r="Q502" s="72" t="n">
        <v>16344.95</v>
      </c>
      <c r="R502" t="inlineStr">
        <is>
          <t>Rajasthan</t>
        </is>
      </c>
      <c r="S502" s="71" t="n">
        <v>0</v>
      </c>
      <c r="T502" t="inlineStr">
        <is>
          <t>No</t>
        </is>
      </c>
      <c r="U502" s="71" t="n">
        <v>355</v>
      </c>
      <c r="V502" s="71" t="n">
        <v>116</v>
      </c>
      <c r="W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RR100494</t>
        </is>
      </c>
      <c r="B503" s="69" t="n">
        <v>45715</v>
      </c>
      <c r="C503" s="70" t="n">
        <v>2025</v>
      </c>
      <c r="D503" t="inlineStr">
        <is>
          <t>Feb</t>
        </is>
      </c>
      <c r="E503" t="inlineStr">
        <is>
          <t>South</t>
        </is>
      </c>
      <c r="F503" t="inlineStr">
        <is>
          <t>India</t>
        </is>
      </c>
      <c r="G503" t="inlineStr">
        <is>
          <t>Fashion</t>
        </is>
      </c>
      <c r="H503" t="inlineStr">
        <is>
          <t>Click &amp; collect</t>
        </is>
      </c>
      <c r="I503" t="inlineStr">
        <is>
          <t>Member</t>
        </is>
      </c>
      <c r="J503" t="inlineStr">
        <is>
          <t>Emma Clarke</t>
        </is>
      </c>
      <c r="K503" s="71" t="n">
        <v>322</v>
      </c>
      <c r="L503" s="72" t="n">
        <v>677.5700000000001</v>
      </c>
      <c r="M503" s="72" t="n">
        <v>218177.54</v>
      </c>
      <c r="N503" s="72" t="n">
        <v>21817.75</v>
      </c>
      <c r="O503" s="72" t="n">
        <v>196359.79</v>
      </c>
      <c r="P503" s="72" t="n">
        <v>132984.23</v>
      </c>
      <c r="Q503" s="72" t="n">
        <v>63375.56</v>
      </c>
      <c r="R503" t="inlineStr">
        <is>
          <t>Kerala</t>
        </is>
      </c>
      <c r="S503" s="71" t="n">
        <v>5</v>
      </c>
      <c r="T503" t="inlineStr">
        <is>
          <t>Yes</t>
        </is>
      </c>
      <c r="U503" s="71" t="n">
        <v>146</v>
      </c>
      <c r="V503" s="71" t="n">
        <v>49</v>
      </c>
      <c r="W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RR100495</t>
        </is>
      </c>
      <c r="B504" s="69" t="n">
        <v>45715</v>
      </c>
      <c r="C504" s="70" t="n">
        <v>2025</v>
      </c>
      <c r="D504" t="inlineStr">
        <is>
          <t>Feb</t>
        </is>
      </c>
      <c r="E504" t="inlineStr">
        <is>
          <t>West</t>
        </is>
      </c>
      <c r="F504" t="inlineStr">
        <is>
          <t>India</t>
        </is>
      </c>
      <c r="G504" t="inlineStr">
        <is>
          <t>Fashion</t>
        </is>
      </c>
      <c r="H504" t="inlineStr">
        <is>
          <t>Store walk-in</t>
        </is>
      </c>
      <c r="I504" t="inlineStr">
        <is>
          <t>Walk-in guest</t>
        </is>
      </c>
      <c r="J504" t="inlineStr">
        <is>
          <t>Kofi Mensah</t>
        </is>
      </c>
      <c r="K504" s="71" t="n">
        <v>1158</v>
      </c>
      <c r="L504" s="72" t="n">
        <v>715.49</v>
      </c>
      <c r="M504" s="72" t="n">
        <v>828537.42</v>
      </c>
      <c r="N504" s="72" t="n">
        <v>41426.87</v>
      </c>
      <c r="O504" s="72" t="n">
        <v>787110.55</v>
      </c>
      <c r="P504" s="72" t="n">
        <v>469997.92</v>
      </c>
      <c r="Q504" s="72" t="n">
        <v>317112.63</v>
      </c>
      <c r="R504" t="inlineStr">
        <is>
          <t>Gujarat</t>
        </is>
      </c>
      <c r="S504" s="71" t="n">
        <v>2</v>
      </c>
      <c r="T504" t="inlineStr">
        <is>
          <t>Yes</t>
        </is>
      </c>
      <c r="U504" s="71" t="n">
        <v>909</v>
      </c>
      <c r="V504" s="71" t="n">
        <v>248</v>
      </c>
      <c r="W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RR100496</t>
        </is>
      </c>
      <c r="B505" s="69" t="n">
        <v>45715</v>
      </c>
      <c r="C505" s="70" t="n">
        <v>2025</v>
      </c>
      <c r="D505" t="inlineStr">
        <is>
          <t>Feb</t>
        </is>
      </c>
      <c r="E505" t="inlineStr">
        <is>
          <t>South</t>
        </is>
      </c>
      <c r="F505" t="inlineStr">
        <is>
          <t>India</t>
        </is>
      </c>
      <c r="G505" t="inlineStr">
        <is>
          <t>JioMart</t>
        </is>
      </c>
      <c r="H505" t="inlineStr">
        <is>
          <t>Home delivery</t>
        </is>
      </c>
      <c r="I505" t="inlineStr">
        <is>
          <t>Member</t>
        </is>
      </c>
      <c r="J505" t="inlineStr">
        <is>
          <t>Wei Chen</t>
        </is>
      </c>
      <c r="K505" s="71" t="n">
        <v>3509</v>
      </c>
      <c r="L505" s="72" t="n">
        <v>372.05</v>
      </c>
      <c r="M505" s="72" t="n">
        <v>1305523.45</v>
      </c>
      <c r="N505" s="72" t="n">
        <v>195828.52</v>
      </c>
      <c r="O505" s="72" t="n">
        <v>1109694.93</v>
      </c>
      <c r="P505" s="72" t="n">
        <v>1134679.68</v>
      </c>
      <c r="Q505" s="72" t="n">
        <v>-24984.75</v>
      </c>
      <c r="R505" t="inlineStr">
        <is>
          <t>Kerala</t>
        </is>
      </c>
      <c r="S505" s="71" t="n">
        <v>2</v>
      </c>
      <c r="T505" t="inlineStr">
        <is>
          <t>Yes</t>
        </is>
      </c>
      <c r="U505" s="71" t="n">
        <v>12330</v>
      </c>
      <c r="V505" s="71" t="n">
        <v>508</v>
      </c>
      <c r="W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RR100497</t>
        </is>
      </c>
      <c r="B506" s="69" t="n">
        <v>45715</v>
      </c>
      <c r="C506" s="70" t="n">
        <v>2025</v>
      </c>
      <c r="D506" t="inlineStr">
        <is>
          <t>Feb</t>
        </is>
      </c>
      <c r="E506" t="inlineStr">
        <is>
          <t>East</t>
        </is>
      </c>
      <c r="F506" t="inlineStr">
        <is>
          <t>India</t>
        </is>
      </c>
      <c r="G506" t="inlineStr">
        <is>
          <t>Electronics</t>
        </is>
      </c>
      <c r="H506" t="inlineStr">
        <is>
          <t>Store walk-in</t>
        </is>
      </c>
      <c r="I506" t="inlineStr">
        <is>
          <t>Member</t>
        </is>
      </c>
      <c r="J506" t="inlineStr">
        <is>
          <t>Carlos Silva</t>
        </is>
      </c>
      <c r="K506" s="71" t="n">
        <v>76</v>
      </c>
      <c r="L506" s="72" t="n">
        <v>9995.610000000001</v>
      </c>
      <c r="M506" s="72" t="n">
        <v>759666.36</v>
      </c>
      <c r="N506" s="72" t="n">
        <v>113949.95</v>
      </c>
      <c r="O506" s="72" t="n">
        <v>645716.41</v>
      </c>
      <c r="P506" s="72" t="n">
        <v>599863.61</v>
      </c>
      <c r="Q506" s="72" t="n">
        <v>45852.8</v>
      </c>
      <c r="R506" t="inlineStr">
        <is>
          <t>Bihar</t>
        </is>
      </c>
      <c r="S506" s="71" t="n">
        <v>2</v>
      </c>
      <c r="T506" t="inlineStr">
        <is>
          <t>Yes</t>
        </is>
      </c>
      <c r="U506" s="71" t="n">
        <v>250</v>
      </c>
      <c r="V506" s="71" t="n">
        <v>71</v>
      </c>
      <c r="W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RR100498</t>
        </is>
      </c>
      <c r="B507" s="69" t="n">
        <v>45716</v>
      </c>
      <c r="C507" s="70" t="n">
        <v>2025</v>
      </c>
      <c r="D507" t="inlineStr">
        <is>
          <t>Feb</t>
        </is>
      </c>
      <c r="E507" t="inlineStr">
        <is>
          <t>North</t>
        </is>
      </c>
      <c r="F507" t="inlineStr">
        <is>
          <t>India</t>
        </is>
      </c>
      <c r="G507" t="inlineStr">
        <is>
          <t>Fashion</t>
        </is>
      </c>
      <c r="H507" t="inlineStr">
        <is>
          <t>Store walk-in</t>
        </is>
      </c>
      <c r="I507" t="inlineStr">
        <is>
          <t>Member</t>
        </is>
      </c>
      <c r="J507" t="inlineStr">
        <is>
          <t>Zoya Ahmed</t>
        </is>
      </c>
      <c r="K507" s="71" t="n">
        <v>280</v>
      </c>
      <c r="L507" s="72" t="n">
        <v>689.67</v>
      </c>
      <c r="M507" s="72" t="n">
        <v>193107.6</v>
      </c>
      <c r="N507" s="72" t="n">
        <v>19310.76</v>
      </c>
      <c r="O507" s="72" t="n">
        <v>173796.84</v>
      </c>
      <c r="P507" s="72" t="n">
        <v>119042.73</v>
      </c>
      <c r="Q507" s="72" t="n">
        <v>54754.11</v>
      </c>
      <c r="R507" t="inlineStr">
        <is>
          <t>Rajasthan</t>
        </is>
      </c>
      <c r="S507" s="71" t="n">
        <v>0</v>
      </c>
      <c r="T507" t="inlineStr">
        <is>
          <t>No</t>
        </is>
      </c>
      <c r="U507" s="71" t="n">
        <v>302</v>
      </c>
      <c r="V507" s="71" t="n">
        <v>83</v>
      </c>
      <c r="W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RR100499</t>
        </is>
      </c>
      <c r="B508" s="69" t="n">
        <v>45716</v>
      </c>
      <c r="C508" s="70" t="n">
        <v>2025</v>
      </c>
      <c r="D508" t="inlineStr">
        <is>
          <t>Feb</t>
        </is>
      </c>
      <c r="E508" t="inlineStr">
        <is>
          <t>West</t>
        </is>
      </c>
      <c r="F508" t="inlineStr">
        <is>
          <t>India</t>
        </is>
      </c>
      <c r="G508" t="inlineStr">
        <is>
          <t>JioMart</t>
        </is>
      </c>
      <c r="H508" t="inlineStr">
        <is>
          <t>Home delivery</t>
        </is>
      </c>
      <c r="I508" t="inlineStr">
        <is>
          <t>Member</t>
        </is>
      </c>
      <c r="J508" t="inlineStr">
        <is>
          <t>Liam O'Brien</t>
        </is>
      </c>
      <c r="K508" s="71" t="n">
        <v>1016</v>
      </c>
      <c r="L508" s="72" t="n">
        <v>390.34</v>
      </c>
      <c r="M508" s="72" t="n">
        <v>396585.44</v>
      </c>
      <c r="N508" s="72" t="n">
        <v>7931.71</v>
      </c>
      <c r="O508" s="72" t="n">
        <v>388653.73</v>
      </c>
      <c r="P508" s="72" t="n">
        <v>344566.21</v>
      </c>
      <c r="Q508" s="72" t="n">
        <v>44087.52</v>
      </c>
      <c r="R508" t="inlineStr">
        <is>
          <t>Goa</t>
        </is>
      </c>
      <c r="S508" s="71" t="n">
        <v>2</v>
      </c>
      <c r="T508" t="inlineStr">
        <is>
          <t>Yes</t>
        </is>
      </c>
      <c r="U508" s="71" t="n">
        <v>4261</v>
      </c>
      <c r="V508" s="71" t="n">
        <v>215</v>
      </c>
      <c r="W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RR100500</t>
        </is>
      </c>
      <c r="B509" s="69" t="n">
        <v>45716</v>
      </c>
      <c r="C509" s="70" t="n">
        <v>2025</v>
      </c>
      <c r="D509" t="inlineStr">
        <is>
          <t>Feb</t>
        </is>
      </c>
      <c r="E509" t="inlineStr">
        <is>
          <t>South</t>
        </is>
      </c>
      <c r="F509" t="inlineStr">
        <is>
          <t>India</t>
        </is>
      </c>
      <c r="G509" t="inlineStr">
        <is>
          <t>Grocery</t>
        </is>
      </c>
      <c r="H509" t="inlineStr">
        <is>
          <t>Store walk-in</t>
        </is>
      </c>
      <c r="I509" t="inlineStr">
        <is>
          <t>Member</t>
        </is>
      </c>
      <c r="J509" t="inlineStr">
        <is>
          <t>Olivia Brown</t>
        </is>
      </c>
      <c r="K509" s="71" t="n">
        <v>1282</v>
      </c>
      <c r="L509" s="72" t="n">
        <v>175.09</v>
      </c>
      <c r="M509" s="72" t="n">
        <v>224465.38</v>
      </c>
      <c r="N509" s="72" t="n">
        <v>33669.81</v>
      </c>
      <c r="O509" s="72" t="n">
        <v>190795.57</v>
      </c>
      <c r="P509" s="72" t="n">
        <v>191744.83</v>
      </c>
      <c r="Q509" s="72" t="n">
        <v>-949.26</v>
      </c>
      <c r="R509" t="inlineStr">
        <is>
          <t>Telangana</t>
        </is>
      </c>
      <c r="S509" s="71" t="n">
        <v>2</v>
      </c>
      <c r="T509" t="inlineStr">
        <is>
          <t>Yes</t>
        </is>
      </c>
      <c r="U509" s="71" t="n">
        <v>833</v>
      </c>
      <c r="V509" s="71" t="n">
        <v>252</v>
      </c>
      <c r="W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RR100501</t>
        </is>
      </c>
      <c r="B510" s="69" t="n">
        <v>45716</v>
      </c>
      <c r="C510" s="70" t="n">
        <v>2025</v>
      </c>
      <c r="D510" t="inlineStr">
        <is>
          <t>Feb</t>
        </is>
      </c>
      <c r="E510" t="inlineStr">
        <is>
          <t>South</t>
        </is>
      </c>
      <c r="F510" t="inlineStr">
        <is>
          <t>India</t>
        </is>
      </c>
      <c r="G510" t="inlineStr">
        <is>
          <t>Grocery</t>
        </is>
      </c>
      <c r="H510" t="inlineStr">
        <is>
          <t>Store walk-in</t>
        </is>
      </c>
      <c r="I510" t="inlineStr">
        <is>
          <t>Member</t>
        </is>
      </c>
      <c r="J510" t="inlineStr">
        <is>
          <t>Lucas Martin</t>
        </is>
      </c>
      <c r="K510" s="71" t="n">
        <v>3555</v>
      </c>
      <c r="L510" s="72" t="n">
        <v>192.31</v>
      </c>
      <c r="M510" s="72" t="n">
        <v>683662.05</v>
      </c>
      <c r="N510" s="72" t="n">
        <v>13673.24</v>
      </c>
      <c r="O510" s="72" t="n">
        <v>669988.8100000001</v>
      </c>
      <c r="P510" s="72" t="n">
        <v>504575.3</v>
      </c>
      <c r="Q510" s="72" t="n">
        <v>165413.51</v>
      </c>
      <c r="R510" t="inlineStr">
        <is>
          <t>Tamil Nadu</t>
        </is>
      </c>
      <c r="S510" s="71" t="n">
        <v>0</v>
      </c>
      <c r="T510" t="inlineStr">
        <is>
          <t>No</t>
        </is>
      </c>
      <c r="U510" s="71" t="n">
        <v>3419</v>
      </c>
      <c r="V510" s="71" t="n">
        <v>1070</v>
      </c>
      <c r="W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RR100502</t>
        </is>
      </c>
      <c r="B511" s="69" t="n">
        <v>45716</v>
      </c>
      <c r="C511" s="70" t="n">
        <v>2025</v>
      </c>
      <c r="D511" t="inlineStr">
        <is>
          <t>Feb</t>
        </is>
      </c>
      <c r="E511" t="inlineStr">
        <is>
          <t>South</t>
        </is>
      </c>
      <c r="F511" t="inlineStr">
        <is>
          <t>India</t>
        </is>
      </c>
      <c r="G511" t="inlineStr">
        <is>
          <t>Grocery</t>
        </is>
      </c>
      <c r="H511" t="inlineStr">
        <is>
          <t>Store walk-in</t>
        </is>
      </c>
      <c r="I511" t="inlineStr">
        <is>
          <t>Member</t>
        </is>
      </c>
      <c r="J511" t="inlineStr">
        <is>
          <t>Olivia Brown</t>
        </is>
      </c>
      <c r="K511" s="71" t="n">
        <v>575</v>
      </c>
      <c r="L511" s="72" t="n">
        <v>184.72</v>
      </c>
      <c r="M511" s="72" t="n">
        <v>106214</v>
      </c>
      <c r="N511" s="72" t="n">
        <v>8497.120000000001</v>
      </c>
      <c r="O511" s="72" t="n">
        <v>97716.88</v>
      </c>
      <c r="P511" s="72" t="n">
        <v>85211.5</v>
      </c>
      <c r="Q511" s="72" t="n">
        <v>12505.38</v>
      </c>
      <c r="R511" t="inlineStr">
        <is>
          <t>Telangana</t>
        </is>
      </c>
      <c r="S511" s="71" t="n">
        <v>0</v>
      </c>
      <c r="T511" t="inlineStr">
        <is>
          <t>No</t>
        </is>
      </c>
      <c r="U511" s="71" t="n">
        <v>434</v>
      </c>
      <c r="V511" s="71" t="n">
        <v>110</v>
      </c>
      <c r="W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RR100503</t>
        </is>
      </c>
      <c r="B512" s="69" t="n">
        <v>45716</v>
      </c>
      <c r="C512" s="70" t="n">
        <v>2025</v>
      </c>
      <c r="D512" t="inlineStr">
        <is>
          <t>Feb</t>
        </is>
      </c>
      <c r="E512" t="inlineStr">
        <is>
          <t>East</t>
        </is>
      </c>
      <c r="F512" t="inlineStr">
        <is>
          <t>India</t>
        </is>
      </c>
      <c r="G512" t="inlineStr">
        <is>
          <t>Electronics</t>
        </is>
      </c>
      <c r="H512" t="inlineStr">
        <is>
          <t>Store walk-in</t>
        </is>
      </c>
      <c r="I512" t="inlineStr">
        <is>
          <t>Walk-in guest</t>
        </is>
      </c>
      <c r="J512" t="inlineStr">
        <is>
          <t>Ruhi Shaikh</t>
        </is>
      </c>
      <c r="K512" s="71" t="n">
        <v>39</v>
      </c>
      <c r="L512" s="72" t="n">
        <v>10299.01</v>
      </c>
      <c r="M512" s="72" t="n">
        <v>401661.39</v>
      </c>
      <c r="N512" s="72" t="n">
        <v>40166.14</v>
      </c>
      <c r="O512" s="72" t="n">
        <v>361495.25</v>
      </c>
      <c r="P512" s="72" t="n">
        <v>325368.89</v>
      </c>
      <c r="Q512" s="72" t="n">
        <v>36126.36</v>
      </c>
      <c r="R512" t="inlineStr">
        <is>
          <t>Bihar</t>
        </is>
      </c>
      <c r="S512" s="71" t="n">
        <v>3</v>
      </c>
      <c r="T512" t="inlineStr">
        <is>
          <t>Yes</t>
        </is>
      </c>
      <c r="U512" s="71" t="n">
        <v>86</v>
      </c>
      <c r="V512" s="71" t="n">
        <v>35</v>
      </c>
      <c r="W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RR100504</t>
        </is>
      </c>
      <c r="B513" s="69" t="n">
        <v>45717</v>
      </c>
      <c r="C513" s="70" t="n">
        <v>2025</v>
      </c>
      <c r="D513" t="inlineStr">
        <is>
          <t>Mar</t>
        </is>
      </c>
      <c r="E513" t="inlineStr">
        <is>
          <t>West</t>
        </is>
      </c>
      <c r="F513" t="inlineStr">
        <is>
          <t>India</t>
        </is>
      </c>
      <c r="G513" t="inlineStr">
        <is>
          <t>Grocery</t>
        </is>
      </c>
      <c r="H513" t="inlineStr">
        <is>
          <t>Store walk-in</t>
        </is>
      </c>
      <c r="I513" t="inlineStr">
        <is>
          <t>Member</t>
        </is>
      </c>
      <c r="J513" t="inlineStr">
        <is>
          <t>Wei Chen</t>
        </is>
      </c>
      <c r="K513" s="71" t="n">
        <v>3672</v>
      </c>
      <c r="L513" s="72" t="n">
        <v>165.66</v>
      </c>
      <c r="M513" s="72" t="n">
        <v>608303.52</v>
      </c>
      <c r="N513" s="72" t="n">
        <v>12166.07</v>
      </c>
      <c r="O513" s="72" t="n">
        <v>596137.45</v>
      </c>
      <c r="P513" s="72" t="n">
        <v>541444.77</v>
      </c>
      <c r="Q513" s="72" t="n">
        <v>54692.68</v>
      </c>
      <c r="R513" t="inlineStr">
        <is>
          <t>Goa</t>
        </is>
      </c>
      <c r="S513" s="71" t="n">
        <v>3</v>
      </c>
      <c r="T513" t="inlineStr">
        <is>
          <t>Yes</t>
        </is>
      </c>
      <c r="U513" s="71" t="n">
        <v>2999</v>
      </c>
      <c r="V513" s="71" t="n">
        <v>1031</v>
      </c>
      <c r="W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RR100505</t>
        </is>
      </c>
      <c r="B514" s="69" t="n">
        <v>45717</v>
      </c>
      <c r="C514" s="70" t="n">
        <v>2025</v>
      </c>
      <c r="D514" t="inlineStr">
        <is>
          <t>Mar</t>
        </is>
      </c>
      <c r="E514" t="inlineStr">
        <is>
          <t>East</t>
        </is>
      </c>
      <c r="F514" t="inlineStr">
        <is>
          <t>India</t>
        </is>
      </c>
      <c r="G514" t="inlineStr">
        <is>
          <t>Grocery</t>
        </is>
      </c>
      <c r="H514" t="inlineStr">
        <is>
          <t>Store walk-in</t>
        </is>
      </c>
      <c r="I514" t="inlineStr">
        <is>
          <t>Walk-in guest</t>
        </is>
      </c>
      <c r="J514" t="inlineStr">
        <is>
          <t>Hiroshi Tanaka</t>
        </is>
      </c>
      <c r="K514" s="71" t="n">
        <v>514</v>
      </c>
      <c r="L514" s="72" t="n">
        <v>166.99</v>
      </c>
      <c r="M514" s="72" t="n">
        <v>85832.86</v>
      </c>
      <c r="N514" s="72" t="n">
        <v>4291.64</v>
      </c>
      <c r="O514" s="72" t="n">
        <v>81541.22</v>
      </c>
      <c r="P514" s="72" t="n">
        <v>77933.57000000001</v>
      </c>
      <c r="Q514" s="72" t="n">
        <v>3607.65</v>
      </c>
      <c r="R514" t="inlineStr">
        <is>
          <t>Bihar</t>
        </is>
      </c>
      <c r="S514" s="71" t="n">
        <v>2</v>
      </c>
      <c r="T514" t="inlineStr">
        <is>
          <t>Yes</t>
        </is>
      </c>
      <c r="U514" s="71" t="n">
        <v>376</v>
      </c>
      <c r="V514" s="71" t="n">
        <v>158</v>
      </c>
      <c r="W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RR100506</t>
        </is>
      </c>
      <c r="B515" s="69" t="n">
        <v>45717</v>
      </c>
      <c r="C515" s="70" t="n">
        <v>2025</v>
      </c>
      <c r="D515" t="inlineStr">
        <is>
          <t>Mar</t>
        </is>
      </c>
      <c r="E515" t="inlineStr">
        <is>
          <t>North</t>
        </is>
      </c>
      <c r="F515" t="inlineStr">
        <is>
          <t>India</t>
        </is>
      </c>
      <c r="G515" t="inlineStr">
        <is>
          <t>Electronics</t>
        </is>
      </c>
      <c r="H515" t="inlineStr">
        <is>
          <t>Click &amp; collect</t>
        </is>
      </c>
      <c r="I515" t="inlineStr">
        <is>
          <t>Walk-in guest</t>
        </is>
      </c>
      <c r="J515" t="inlineStr">
        <is>
          <t>Noah Smith</t>
        </is>
      </c>
      <c r="K515" s="71" t="n">
        <v>142</v>
      </c>
      <c r="L515" s="72" t="n">
        <v>10125.35</v>
      </c>
      <c r="M515" s="72" t="n">
        <v>1437799.7</v>
      </c>
      <c r="N515" s="72" t="n">
        <v>143779.97</v>
      </c>
      <c r="O515" s="72" t="n">
        <v>1294019.73</v>
      </c>
      <c r="P515" s="72" t="n">
        <v>1187346.58</v>
      </c>
      <c r="Q515" s="72" t="n">
        <v>106673.15</v>
      </c>
      <c r="R515" t="inlineStr">
        <is>
          <t>Uttar Pradesh</t>
        </is>
      </c>
      <c r="S515" s="71" t="n">
        <v>1</v>
      </c>
      <c r="T515" t="inlineStr">
        <is>
          <t>Yes</t>
        </is>
      </c>
      <c r="U515" s="71" t="n">
        <v>408</v>
      </c>
      <c r="V515" s="71" t="n">
        <v>140</v>
      </c>
      <c r="W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RR100507</t>
        </is>
      </c>
      <c r="B516" s="69" t="n">
        <v>45717</v>
      </c>
      <c r="C516" s="70" t="n">
        <v>2025</v>
      </c>
      <c r="D516" t="inlineStr">
        <is>
          <t>Mar</t>
        </is>
      </c>
      <c r="E516" t="inlineStr">
        <is>
          <t>East</t>
        </is>
      </c>
      <c r="F516" t="inlineStr">
        <is>
          <t>India</t>
        </is>
      </c>
      <c r="G516" t="inlineStr">
        <is>
          <t>Electronics</t>
        </is>
      </c>
      <c r="H516" t="inlineStr">
        <is>
          <t>Store walk-in</t>
        </is>
      </c>
      <c r="I516" t="inlineStr">
        <is>
          <t>Walk-in guest</t>
        </is>
      </c>
      <c r="J516" t="inlineStr">
        <is>
          <t>Carlos Silva</t>
        </is>
      </c>
      <c r="K516" s="71" t="n">
        <v>166</v>
      </c>
      <c r="L516" s="72" t="n">
        <v>9636.59</v>
      </c>
      <c r="M516" s="72" t="n">
        <v>1599673.94</v>
      </c>
      <c r="N516" s="72" t="n">
        <v>31993.48</v>
      </c>
      <c r="O516" s="72" t="n">
        <v>1567680.46</v>
      </c>
      <c r="P516" s="72" t="n">
        <v>1357500.79</v>
      </c>
      <c r="Q516" s="72" t="n">
        <v>210179.67</v>
      </c>
      <c r="R516" t="inlineStr">
        <is>
          <t>West Bengal</t>
        </is>
      </c>
      <c r="S516" s="71" t="n">
        <v>8</v>
      </c>
      <c r="T516" t="inlineStr">
        <is>
          <t>Yes</t>
        </is>
      </c>
      <c r="U516" s="71" t="n">
        <v>347</v>
      </c>
      <c r="V516" s="71" t="n">
        <v>151</v>
      </c>
      <c r="W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RR100508</t>
        </is>
      </c>
      <c r="B517" s="69" t="n">
        <v>45717</v>
      </c>
      <c r="C517" s="70" t="n">
        <v>2025</v>
      </c>
      <c r="D517" t="inlineStr">
        <is>
          <t>Mar</t>
        </is>
      </c>
      <c r="E517" t="inlineStr">
        <is>
          <t>South</t>
        </is>
      </c>
      <c r="F517" t="inlineStr">
        <is>
          <t>India</t>
        </is>
      </c>
      <c r="G517" t="inlineStr">
        <is>
          <t>Grocery</t>
        </is>
      </c>
      <c r="H517" t="inlineStr">
        <is>
          <t>Store walk-in</t>
        </is>
      </c>
      <c r="I517" t="inlineStr">
        <is>
          <t>Member</t>
        </is>
      </c>
      <c r="J517" t="inlineStr">
        <is>
          <t>Emma Clarke</t>
        </is>
      </c>
      <c r="K517" s="71" t="n">
        <v>3847</v>
      </c>
      <c r="L517" s="72" t="n">
        <v>160.17</v>
      </c>
      <c r="M517" s="72" t="n">
        <v>616173.99</v>
      </c>
      <c r="N517" s="72" t="n">
        <v>61617.4</v>
      </c>
      <c r="O517" s="72" t="n">
        <v>554556.59</v>
      </c>
      <c r="P517" s="72" t="n">
        <v>567810.8199999999</v>
      </c>
      <c r="Q517" s="72" t="n">
        <v>-13254.23</v>
      </c>
      <c r="R517" t="inlineStr">
        <is>
          <t>Tamil Nadu</t>
        </is>
      </c>
      <c r="S517" s="71" t="n">
        <v>8</v>
      </c>
      <c r="T517" t="inlineStr">
        <is>
          <t>Yes</t>
        </is>
      </c>
      <c r="U517" s="71" t="n">
        <v>1662</v>
      </c>
      <c r="V517" s="71" t="n">
        <v>461</v>
      </c>
      <c r="W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RR100509</t>
        </is>
      </c>
      <c r="B518" s="69" t="n">
        <v>45717</v>
      </c>
      <c r="C518" s="70" t="n">
        <v>2025</v>
      </c>
      <c r="D518" t="inlineStr">
        <is>
          <t>Mar</t>
        </is>
      </c>
      <c r="E518" t="inlineStr">
        <is>
          <t>South</t>
        </is>
      </c>
      <c r="F518" t="inlineStr">
        <is>
          <t>India</t>
        </is>
      </c>
      <c r="G518" t="inlineStr">
        <is>
          <t>JioMart</t>
        </is>
      </c>
      <c r="H518" t="inlineStr">
        <is>
          <t>Home delivery</t>
        </is>
      </c>
      <c r="I518" t="inlineStr">
        <is>
          <t>Member</t>
        </is>
      </c>
      <c r="J518" t="inlineStr">
        <is>
          <t>Fatima Al-Saud</t>
        </is>
      </c>
      <c r="K518" s="71" t="n">
        <v>2421</v>
      </c>
      <c r="L518" s="72" t="n">
        <v>388.98</v>
      </c>
      <c r="M518" s="72" t="n">
        <v>941720.58</v>
      </c>
      <c r="N518" s="72" t="n">
        <v>75337.64999999999</v>
      </c>
      <c r="O518" s="72" t="n">
        <v>866382.9300000001</v>
      </c>
      <c r="P518" s="72" t="n">
        <v>843161.33</v>
      </c>
      <c r="Q518" s="72" t="n">
        <v>23221.6</v>
      </c>
      <c r="R518" t="inlineStr">
        <is>
          <t>Kerala</t>
        </is>
      </c>
      <c r="S518" s="71" t="n">
        <v>3</v>
      </c>
      <c r="T518" t="inlineStr">
        <is>
          <t>Yes</t>
        </is>
      </c>
      <c r="U518" s="71" t="n">
        <v>6271</v>
      </c>
      <c r="V518" s="71" t="n">
        <v>482</v>
      </c>
      <c r="W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RR100510</t>
        </is>
      </c>
      <c r="B519" s="69" t="n">
        <v>45718</v>
      </c>
      <c r="C519" s="70" t="n">
        <v>2025</v>
      </c>
      <c r="D519" t="inlineStr">
        <is>
          <t>Mar</t>
        </is>
      </c>
      <c r="E519" t="inlineStr">
        <is>
          <t>North</t>
        </is>
      </c>
      <c r="F519" t="inlineStr">
        <is>
          <t>India</t>
        </is>
      </c>
      <c r="G519" t="inlineStr">
        <is>
          <t>JioMart</t>
        </is>
      </c>
      <c r="H519" t="inlineStr">
        <is>
          <t>Home delivery</t>
        </is>
      </c>
      <c r="I519" t="inlineStr">
        <is>
          <t>Member</t>
        </is>
      </c>
      <c r="J519" t="inlineStr">
        <is>
          <t>Omar Haddad</t>
        </is>
      </c>
      <c r="K519" s="71" t="n">
        <v>2141</v>
      </c>
      <c r="L519" s="72" t="n">
        <v>434.18</v>
      </c>
      <c r="M519" s="72" t="n">
        <v>929579.38</v>
      </c>
      <c r="N519" s="72" t="n">
        <v>18591.59</v>
      </c>
      <c r="O519" s="72" t="n">
        <v>910987.79</v>
      </c>
      <c r="P519" s="72" t="n">
        <v>718823.8100000001</v>
      </c>
      <c r="Q519" s="72" t="n">
        <v>192163.98</v>
      </c>
      <c r="R519" t="inlineStr">
        <is>
          <t>Rajasthan</t>
        </is>
      </c>
      <c r="S519" s="71" t="n">
        <v>1</v>
      </c>
      <c r="T519" t="inlineStr">
        <is>
          <t>Yes</t>
        </is>
      </c>
      <c r="U519" s="71" t="n">
        <v>7353</v>
      </c>
      <c r="V519" s="71" t="n">
        <v>580</v>
      </c>
      <c r="W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RR100511</t>
        </is>
      </c>
      <c r="B520" s="69" t="n">
        <v>45718</v>
      </c>
      <c r="C520" s="70" t="n">
        <v>2025</v>
      </c>
      <c r="D520" t="inlineStr">
        <is>
          <t>Mar</t>
        </is>
      </c>
      <c r="E520" t="inlineStr">
        <is>
          <t>South</t>
        </is>
      </c>
      <c r="F520" t="inlineStr">
        <is>
          <t>India</t>
        </is>
      </c>
      <c r="G520" t="inlineStr">
        <is>
          <t>JioMart</t>
        </is>
      </c>
      <c r="H520" t="inlineStr">
        <is>
          <t>Home delivery</t>
        </is>
      </c>
      <c r="I520" t="inlineStr">
        <is>
          <t>Member</t>
        </is>
      </c>
      <c r="J520" t="inlineStr">
        <is>
          <t>Emma Clarke</t>
        </is>
      </c>
      <c r="K520" s="71" t="n">
        <v>2871</v>
      </c>
      <c r="L520" s="72" t="n">
        <v>406.03</v>
      </c>
      <c r="M520" s="72" t="n">
        <v>1165712.13</v>
      </c>
      <c r="N520" s="72" t="n">
        <v>93256.97</v>
      </c>
      <c r="O520" s="72" t="n">
        <v>1072455.16</v>
      </c>
      <c r="P520" s="72" t="n">
        <v>1000717.31</v>
      </c>
      <c r="Q520" s="72" t="n">
        <v>71737.85000000001</v>
      </c>
      <c r="R520" t="inlineStr">
        <is>
          <t>Telangana</t>
        </is>
      </c>
      <c r="S520" s="71" t="n">
        <v>5</v>
      </c>
      <c r="T520" t="inlineStr">
        <is>
          <t>Yes</t>
        </is>
      </c>
      <c r="U520" s="71" t="n">
        <v>5595</v>
      </c>
      <c r="V520" s="71" t="n">
        <v>419</v>
      </c>
      <c r="W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RR100512</t>
        </is>
      </c>
      <c r="B521" s="69" t="n">
        <v>45718</v>
      </c>
      <c r="C521" s="70" t="n">
        <v>2025</v>
      </c>
      <c r="D521" t="inlineStr">
        <is>
          <t>Mar</t>
        </is>
      </c>
      <c r="E521" t="inlineStr">
        <is>
          <t>East</t>
        </is>
      </c>
      <c r="F521" t="inlineStr">
        <is>
          <t>India</t>
        </is>
      </c>
      <c r="G521" t="inlineStr">
        <is>
          <t>Electronics</t>
        </is>
      </c>
      <c r="H521" t="inlineStr">
        <is>
          <t>Store walk-in</t>
        </is>
      </c>
      <c r="I521" t="inlineStr">
        <is>
          <t>Walk-in guest</t>
        </is>
      </c>
      <c r="J521" t="inlineStr">
        <is>
          <t>Fatima Al-Saud</t>
        </is>
      </c>
      <c r="K521" s="71" t="n">
        <v>85</v>
      </c>
      <c r="L521" s="72" t="n">
        <v>10403.55</v>
      </c>
      <c r="M521" s="72" t="n">
        <v>884301.75</v>
      </c>
      <c r="N521" s="72" t="n">
        <v>88430.17999999999</v>
      </c>
      <c r="O521" s="72" t="n">
        <v>795871.5699999999</v>
      </c>
      <c r="P521" s="72" t="n">
        <v>701759</v>
      </c>
      <c r="Q521" s="72" t="n">
        <v>94112.57000000001</v>
      </c>
      <c r="R521" t="inlineStr">
        <is>
          <t>Odisha</t>
        </is>
      </c>
      <c r="S521" s="71" t="n">
        <v>1</v>
      </c>
      <c r="T521" t="inlineStr">
        <is>
          <t>Yes</t>
        </is>
      </c>
      <c r="U521" s="71" t="n">
        <v>224</v>
      </c>
      <c r="V521" s="71" t="n">
        <v>70</v>
      </c>
      <c r="W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RR100513</t>
        </is>
      </c>
      <c r="B522" s="69" t="n">
        <v>45718</v>
      </c>
      <c r="C522" s="70" t="n">
        <v>2025</v>
      </c>
      <c r="D522" t="inlineStr">
        <is>
          <t>Mar</t>
        </is>
      </c>
      <c r="E522" t="inlineStr">
        <is>
          <t>East</t>
        </is>
      </c>
      <c r="F522" t="inlineStr">
        <is>
          <t>India</t>
        </is>
      </c>
      <c r="G522" t="inlineStr">
        <is>
          <t>Fashion</t>
        </is>
      </c>
      <c r="H522" t="inlineStr">
        <is>
          <t>Store walk-in</t>
        </is>
      </c>
      <c r="I522" t="inlineStr">
        <is>
          <t>Walk-in guest</t>
        </is>
      </c>
      <c r="J522" t="inlineStr">
        <is>
          <t>Sara Rossi</t>
        </is>
      </c>
      <c r="K522" s="71" t="n">
        <v>585</v>
      </c>
      <c r="L522" s="72" t="n">
        <v>764.45</v>
      </c>
      <c r="M522" s="72" t="n">
        <v>447203.25</v>
      </c>
      <c r="N522" s="72" t="n">
        <v>8944.07</v>
      </c>
      <c r="O522" s="72" t="n">
        <v>438259.18</v>
      </c>
      <c r="P522" s="72" t="n">
        <v>235385.37</v>
      </c>
      <c r="Q522" s="72" t="n">
        <v>202873.81</v>
      </c>
      <c r="R522" t="inlineStr">
        <is>
          <t>Odisha</t>
        </is>
      </c>
      <c r="S522" s="71" t="n">
        <v>8</v>
      </c>
      <c r="T522" t="inlineStr">
        <is>
          <t>Yes</t>
        </is>
      </c>
      <c r="U522" s="71" t="n">
        <v>268</v>
      </c>
      <c r="V522" s="71" t="n">
        <v>76</v>
      </c>
      <c r="W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RR100514</t>
        </is>
      </c>
      <c r="B523" s="69" t="n">
        <v>45718</v>
      </c>
      <c r="C523" s="70" t="n">
        <v>2025</v>
      </c>
      <c r="D523" t="inlineStr">
        <is>
          <t>Mar</t>
        </is>
      </c>
      <c r="E523" t="inlineStr">
        <is>
          <t>North</t>
        </is>
      </c>
      <c r="F523" t="inlineStr">
        <is>
          <t>India</t>
        </is>
      </c>
      <c r="G523" t="inlineStr">
        <is>
          <t>Electronics</t>
        </is>
      </c>
      <c r="H523" t="inlineStr">
        <is>
          <t>Store walk-in</t>
        </is>
      </c>
      <c r="I523" t="inlineStr">
        <is>
          <t>Member</t>
        </is>
      </c>
      <c r="J523" t="inlineStr">
        <is>
          <t>Noah Smith</t>
        </is>
      </c>
      <c r="K523" s="71" t="n">
        <v>62</v>
      </c>
      <c r="L523" s="72" t="n">
        <v>10505.57</v>
      </c>
      <c r="M523" s="72" t="n">
        <v>651345.34</v>
      </c>
      <c r="N523" s="72" t="n">
        <v>13026.91</v>
      </c>
      <c r="O523" s="72" t="n">
        <v>638318.4300000001</v>
      </c>
      <c r="P523" s="72" t="n">
        <v>507076.27</v>
      </c>
      <c r="Q523" s="72" t="n">
        <v>131242.16</v>
      </c>
      <c r="R523" t="inlineStr">
        <is>
          <t>Uttar Pradesh</t>
        </is>
      </c>
      <c r="S523" s="71" t="n">
        <v>0</v>
      </c>
      <c r="T523" t="inlineStr">
        <is>
          <t>No</t>
        </is>
      </c>
      <c r="U523" s="71" t="n">
        <v>152</v>
      </c>
      <c r="V523" s="71" t="n">
        <v>52</v>
      </c>
      <c r="W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RR100515</t>
        </is>
      </c>
      <c r="B524" s="69" t="n">
        <v>45719</v>
      </c>
      <c r="C524" s="70" t="n">
        <v>2025</v>
      </c>
      <c r="D524" t="inlineStr">
        <is>
          <t>Mar</t>
        </is>
      </c>
      <c r="E524" t="inlineStr">
        <is>
          <t>South</t>
        </is>
      </c>
      <c r="F524" t="inlineStr">
        <is>
          <t>India</t>
        </is>
      </c>
      <c r="G524" t="inlineStr">
        <is>
          <t>JioMart</t>
        </is>
      </c>
      <c r="H524" t="inlineStr">
        <is>
          <t>Home delivery</t>
        </is>
      </c>
      <c r="I524" t="inlineStr">
        <is>
          <t>Walk-in guest</t>
        </is>
      </c>
      <c r="J524" t="inlineStr">
        <is>
          <t>Omar Haddad</t>
        </is>
      </c>
      <c r="K524" s="71" t="n">
        <v>2619</v>
      </c>
      <c r="L524" s="72" t="n">
        <v>440.76</v>
      </c>
      <c r="M524" s="72" t="n">
        <v>1154350.44</v>
      </c>
      <c r="N524" s="72" t="n">
        <v>115435.04</v>
      </c>
      <c r="O524" s="72" t="n">
        <v>1038915.4</v>
      </c>
      <c r="P524" s="72" t="n">
        <v>857837.3</v>
      </c>
      <c r="Q524" s="72" t="n">
        <v>181078.1</v>
      </c>
      <c r="R524" t="inlineStr">
        <is>
          <t>Telangana</t>
        </is>
      </c>
      <c r="S524" s="71" t="n">
        <v>2</v>
      </c>
      <c r="T524" t="inlineStr">
        <is>
          <t>Yes</t>
        </is>
      </c>
      <c r="U524" s="71" t="n">
        <v>8238</v>
      </c>
      <c r="V524" s="71" t="n">
        <v>354</v>
      </c>
      <c r="W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RR100516</t>
        </is>
      </c>
      <c r="B525" s="69" t="n">
        <v>45719</v>
      </c>
      <c r="C525" s="70" t="n">
        <v>2025</v>
      </c>
      <c r="D525" t="inlineStr">
        <is>
          <t>Mar</t>
        </is>
      </c>
      <c r="E525" t="inlineStr">
        <is>
          <t>North</t>
        </is>
      </c>
      <c r="F525" t="inlineStr">
        <is>
          <t>India</t>
        </is>
      </c>
      <c r="G525" t="inlineStr">
        <is>
          <t>Grocery</t>
        </is>
      </c>
      <c r="H525" t="inlineStr">
        <is>
          <t>Store walk-in</t>
        </is>
      </c>
      <c r="I525" t="inlineStr">
        <is>
          <t>Member</t>
        </is>
      </c>
      <c r="J525" t="inlineStr">
        <is>
          <t>Fatima Al-Saud</t>
        </is>
      </c>
      <c r="K525" s="71" t="n">
        <v>754</v>
      </c>
      <c r="L525" s="72" t="n">
        <v>190</v>
      </c>
      <c r="M525" s="72" t="n">
        <v>143260</v>
      </c>
      <c r="N525" s="72" t="n">
        <v>21489</v>
      </c>
      <c r="O525" s="72" t="n">
        <v>121771</v>
      </c>
      <c r="P525" s="72" t="n">
        <v>107617.16</v>
      </c>
      <c r="Q525" s="72" t="n">
        <v>14153.84</v>
      </c>
      <c r="R525" t="inlineStr">
        <is>
          <t>Rajasthan</t>
        </is>
      </c>
      <c r="S525" s="71" t="n">
        <v>3</v>
      </c>
      <c r="T525" t="inlineStr">
        <is>
          <t>Yes</t>
        </is>
      </c>
      <c r="U525" s="71" t="n">
        <v>351</v>
      </c>
      <c r="V525" s="71" t="n">
        <v>108</v>
      </c>
      <c r="W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RR100517</t>
        </is>
      </c>
      <c r="B526" s="69" t="n">
        <v>45719</v>
      </c>
      <c r="C526" s="70" t="n">
        <v>2025</v>
      </c>
      <c r="D526" t="inlineStr">
        <is>
          <t>Mar</t>
        </is>
      </c>
      <c r="E526" t="inlineStr">
        <is>
          <t>East</t>
        </is>
      </c>
      <c r="F526" t="inlineStr">
        <is>
          <t>India</t>
        </is>
      </c>
      <c r="G526" t="inlineStr">
        <is>
          <t>Grocery</t>
        </is>
      </c>
      <c r="H526" t="inlineStr">
        <is>
          <t>Store walk-in</t>
        </is>
      </c>
      <c r="I526" t="inlineStr">
        <is>
          <t>Member</t>
        </is>
      </c>
      <c r="J526" t="inlineStr">
        <is>
          <t>Omar Haddad</t>
        </is>
      </c>
      <c r="K526" s="71" t="n">
        <v>2800</v>
      </c>
      <c r="L526" s="72" t="n">
        <v>177.02</v>
      </c>
      <c r="M526" s="72" t="n">
        <v>495656</v>
      </c>
      <c r="N526" s="72" t="n">
        <v>9913.120000000001</v>
      </c>
      <c r="O526" s="72" t="n">
        <v>485742.88</v>
      </c>
      <c r="P526" s="72" t="n">
        <v>416771.28</v>
      </c>
      <c r="Q526" s="72" t="n">
        <v>68971.60000000001</v>
      </c>
      <c r="R526" t="inlineStr">
        <is>
          <t>Bihar</t>
        </is>
      </c>
      <c r="S526" s="71" t="n">
        <v>1</v>
      </c>
      <c r="T526" t="inlineStr">
        <is>
          <t>Yes</t>
        </is>
      </c>
      <c r="U526" s="71" t="n">
        <v>1323</v>
      </c>
      <c r="V526" s="71" t="n">
        <v>361</v>
      </c>
      <c r="W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RR100518</t>
        </is>
      </c>
      <c r="B527" s="69" t="n">
        <v>45719</v>
      </c>
      <c r="C527" s="70" t="n">
        <v>2025</v>
      </c>
      <c r="D527" t="inlineStr">
        <is>
          <t>Mar</t>
        </is>
      </c>
      <c r="E527" t="inlineStr">
        <is>
          <t>West</t>
        </is>
      </c>
      <c r="F527" t="inlineStr">
        <is>
          <t>India</t>
        </is>
      </c>
      <c r="G527" t="inlineStr">
        <is>
          <t>Fashion</t>
        </is>
      </c>
      <c r="H527" t="inlineStr">
        <is>
          <t>Store walk-in</t>
        </is>
      </c>
      <c r="I527" t="inlineStr">
        <is>
          <t>Walk-in guest</t>
        </is>
      </c>
      <c r="J527" t="inlineStr">
        <is>
          <t>Hiroshi Tanaka</t>
        </is>
      </c>
      <c r="K527" s="71" t="n">
        <v>448</v>
      </c>
      <c r="L527" s="72" t="n">
        <v>712.79</v>
      </c>
      <c r="M527" s="72" t="n">
        <v>319329.92</v>
      </c>
      <c r="N527" s="72" t="n">
        <v>15966.5</v>
      </c>
      <c r="O527" s="72" t="n">
        <v>303363.42</v>
      </c>
      <c r="P527" s="72" t="n">
        <v>182528.54</v>
      </c>
      <c r="Q527" s="72" t="n">
        <v>120834.88</v>
      </c>
      <c r="R527" t="inlineStr">
        <is>
          <t>Gujarat</t>
        </is>
      </c>
      <c r="S527" s="71" t="n">
        <v>3</v>
      </c>
      <c r="T527" t="inlineStr">
        <is>
          <t>Yes</t>
        </is>
      </c>
      <c r="U527" s="71" t="n">
        <v>305</v>
      </c>
      <c r="V527" s="71" t="n">
        <v>87</v>
      </c>
      <c r="W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RR100519</t>
        </is>
      </c>
      <c r="B528" s="69" t="n">
        <v>45719</v>
      </c>
      <c r="C528" s="70" t="n">
        <v>2025</v>
      </c>
      <c r="D528" t="inlineStr">
        <is>
          <t>Mar</t>
        </is>
      </c>
      <c r="E528" t="inlineStr">
        <is>
          <t>West</t>
        </is>
      </c>
      <c r="F528" t="inlineStr">
        <is>
          <t>India</t>
        </is>
      </c>
      <c r="G528" t="inlineStr">
        <is>
          <t>Grocery</t>
        </is>
      </c>
      <c r="H528" t="inlineStr">
        <is>
          <t>Store walk-in</t>
        </is>
      </c>
      <c r="I528" t="inlineStr">
        <is>
          <t>Member</t>
        </is>
      </c>
      <c r="J528" t="inlineStr">
        <is>
          <t>Zoya Ahmed</t>
        </is>
      </c>
      <c r="K528" s="71" t="n">
        <v>3319</v>
      </c>
      <c r="L528" s="72" t="n">
        <v>200.68</v>
      </c>
      <c r="M528" s="72" t="n">
        <v>666056.92</v>
      </c>
      <c r="N528" s="72" t="n">
        <v>99908.53999999999</v>
      </c>
      <c r="O528" s="72" t="n">
        <v>566148.38</v>
      </c>
      <c r="P528" s="72" t="n">
        <v>491731.44</v>
      </c>
      <c r="Q528" s="72" t="n">
        <v>74416.94</v>
      </c>
      <c r="R528" t="inlineStr">
        <is>
          <t>Maharashtra</t>
        </is>
      </c>
      <c r="S528" s="71" t="n">
        <v>5</v>
      </c>
      <c r="T528" t="inlineStr">
        <is>
          <t>Yes</t>
        </is>
      </c>
      <c r="U528" s="71" t="n">
        <v>2139</v>
      </c>
      <c r="V528" s="71" t="n">
        <v>840</v>
      </c>
      <c r="W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RR100520</t>
        </is>
      </c>
      <c r="B529" s="69" t="n">
        <v>45719</v>
      </c>
      <c r="C529" s="70" t="n">
        <v>2025</v>
      </c>
      <c r="D529" t="inlineStr">
        <is>
          <t>Mar</t>
        </is>
      </c>
      <c r="E529" t="inlineStr">
        <is>
          <t>North</t>
        </is>
      </c>
      <c r="F529" t="inlineStr">
        <is>
          <t>India</t>
        </is>
      </c>
      <c r="G529" t="inlineStr">
        <is>
          <t>Grocery</t>
        </is>
      </c>
      <c r="H529" t="inlineStr">
        <is>
          <t>Store walk-in</t>
        </is>
      </c>
      <c r="I529" t="inlineStr">
        <is>
          <t>Member</t>
        </is>
      </c>
      <c r="J529" t="inlineStr">
        <is>
          <t>Lucas Martin</t>
        </is>
      </c>
      <c r="K529" s="71" t="n">
        <v>3058</v>
      </c>
      <c r="L529" s="72" t="n">
        <v>164.05</v>
      </c>
      <c r="M529" s="72" t="n">
        <v>501664.9</v>
      </c>
      <c r="N529" s="72" t="n">
        <v>75249.74000000001</v>
      </c>
      <c r="O529" s="72" t="n">
        <v>426415.16</v>
      </c>
      <c r="P529" s="72" t="n">
        <v>438913.5</v>
      </c>
      <c r="Q529" s="72" t="n">
        <v>-12498.34</v>
      </c>
      <c r="R529" t="inlineStr">
        <is>
          <t>Punjab</t>
        </is>
      </c>
      <c r="S529" s="71" t="n">
        <v>8</v>
      </c>
      <c r="T529" t="inlineStr">
        <is>
          <t>Yes</t>
        </is>
      </c>
      <c r="U529" s="71" t="n">
        <v>2047</v>
      </c>
      <c r="V529" s="71" t="n">
        <v>526</v>
      </c>
      <c r="W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RR100521</t>
        </is>
      </c>
      <c r="B530" s="69" t="n">
        <v>45719</v>
      </c>
      <c r="C530" s="70" t="n">
        <v>2025</v>
      </c>
      <c r="D530" t="inlineStr">
        <is>
          <t>Mar</t>
        </is>
      </c>
      <c r="E530" t="inlineStr">
        <is>
          <t>East</t>
        </is>
      </c>
      <c r="F530" t="inlineStr">
        <is>
          <t>India</t>
        </is>
      </c>
      <c r="G530" t="inlineStr">
        <is>
          <t>Grocery</t>
        </is>
      </c>
      <c r="H530" t="inlineStr">
        <is>
          <t>Store walk-in</t>
        </is>
      </c>
      <c r="I530" t="inlineStr">
        <is>
          <t>Member</t>
        </is>
      </c>
      <c r="J530" t="inlineStr">
        <is>
          <t>Ana Costa</t>
        </is>
      </c>
      <c r="K530" s="71" t="n">
        <v>3009</v>
      </c>
      <c r="L530" s="72" t="n">
        <v>187.79</v>
      </c>
      <c r="M530" s="72" t="n">
        <v>565060.11</v>
      </c>
      <c r="N530" s="72" t="n">
        <v>45204.81</v>
      </c>
      <c r="O530" s="72" t="n">
        <v>519855.3</v>
      </c>
      <c r="P530" s="72" t="n">
        <v>452186.72</v>
      </c>
      <c r="Q530" s="72" t="n">
        <v>67668.58</v>
      </c>
      <c r="R530" t="inlineStr">
        <is>
          <t>Odisha</t>
        </is>
      </c>
      <c r="S530" s="71" t="n">
        <v>0</v>
      </c>
      <c r="T530" t="inlineStr">
        <is>
          <t>No</t>
        </is>
      </c>
      <c r="U530" s="71" t="n">
        <v>1871</v>
      </c>
      <c r="V530" s="71" t="n">
        <v>580</v>
      </c>
      <c r="W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RR100522</t>
        </is>
      </c>
      <c r="B531" s="69" t="n">
        <v>45719</v>
      </c>
      <c r="C531" s="70" t="n">
        <v>2025</v>
      </c>
      <c r="D531" t="inlineStr">
        <is>
          <t>Mar</t>
        </is>
      </c>
      <c r="E531" t="inlineStr">
        <is>
          <t>South</t>
        </is>
      </c>
      <c r="F531" t="inlineStr">
        <is>
          <t>India</t>
        </is>
      </c>
      <c r="G531" t="inlineStr">
        <is>
          <t>Electronics</t>
        </is>
      </c>
      <c r="H531" t="inlineStr">
        <is>
          <t>Store walk-in</t>
        </is>
      </c>
      <c r="I531" t="inlineStr">
        <is>
          <t>Member</t>
        </is>
      </c>
      <c r="J531" t="inlineStr">
        <is>
          <t>Olivia Brown</t>
        </is>
      </c>
      <c r="K531" s="71" t="n">
        <v>116</v>
      </c>
      <c r="L531" s="72" t="n">
        <v>10478.92</v>
      </c>
      <c r="M531" s="72" t="n">
        <v>1215554.72</v>
      </c>
      <c r="N531" s="72" t="n">
        <v>182333.21</v>
      </c>
      <c r="O531" s="72" t="n">
        <v>1033221.51</v>
      </c>
      <c r="P531" s="72" t="n">
        <v>916055.01</v>
      </c>
      <c r="Q531" s="72" t="n">
        <v>117166.5</v>
      </c>
      <c r="R531" t="inlineStr">
        <is>
          <t>Tamil Nadu</t>
        </is>
      </c>
      <c r="S531" s="71" t="n">
        <v>2</v>
      </c>
      <c r="T531" t="inlineStr">
        <is>
          <t>Yes</t>
        </is>
      </c>
      <c r="U531" s="71" t="n">
        <v>364</v>
      </c>
      <c r="V531" s="71" t="n">
        <v>102</v>
      </c>
      <c r="W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RR100523</t>
        </is>
      </c>
      <c r="B532" s="69" t="n">
        <v>45719</v>
      </c>
      <c r="C532" s="70" t="n">
        <v>2025</v>
      </c>
      <c r="D532" t="inlineStr">
        <is>
          <t>Mar</t>
        </is>
      </c>
      <c r="E532" t="inlineStr">
        <is>
          <t>West</t>
        </is>
      </c>
      <c r="F532" t="inlineStr">
        <is>
          <t>India</t>
        </is>
      </c>
      <c r="G532" t="inlineStr">
        <is>
          <t>Grocery</t>
        </is>
      </c>
      <c r="H532" t="inlineStr">
        <is>
          <t>Click &amp; collect</t>
        </is>
      </c>
      <c r="I532" t="inlineStr">
        <is>
          <t>Walk-in guest</t>
        </is>
      </c>
      <c r="J532" t="inlineStr">
        <is>
          <t>Lucas Martin</t>
        </is>
      </c>
      <c r="K532" s="71" t="n">
        <v>2122</v>
      </c>
      <c r="L532" s="72" t="n">
        <v>174.67</v>
      </c>
      <c r="M532" s="72" t="n">
        <v>370649.74</v>
      </c>
      <c r="N532" s="72" t="n">
        <v>55597.46</v>
      </c>
      <c r="O532" s="72" t="n">
        <v>315052.28</v>
      </c>
      <c r="P532" s="72" t="n">
        <v>308590.22</v>
      </c>
      <c r="Q532" s="72" t="n">
        <v>6462.06</v>
      </c>
      <c r="R532" t="inlineStr">
        <is>
          <t>Gujarat</t>
        </is>
      </c>
      <c r="S532" s="71" t="n">
        <v>3</v>
      </c>
      <c r="T532" t="inlineStr">
        <is>
          <t>Yes</t>
        </is>
      </c>
      <c r="U532" s="71" t="n">
        <v>1643</v>
      </c>
      <c r="V532" s="71" t="n">
        <v>461</v>
      </c>
      <c r="W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RR100524</t>
        </is>
      </c>
      <c r="B533" s="69" t="n">
        <v>45719</v>
      </c>
      <c r="C533" s="70" t="n">
        <v>2025</v>
      </c>
      <c r="D533" t="inlineStr">
        <is>
          <t>Mar</t>
        </is>
      </c>
      <c r="E533" t="inlineStr">
        <is>
          <t>North</t>
        </is>
      </c>
      <c r="F533" t="inlineStr">
        <is>
          <t>India</t>
        </is>
      </c>
      <c r="G533" t="inlineStr">
        <is>
          <t>JioMart</t>
        </is>
      </c>
      <c r="H533" t="inlineStr">
        <is>
          <t>Home delivery</t>
        </is>
      </c>
      <c r="I533" t="inlineStr">
        <is>
          <t>Member</t>
        </is>
      </c>
      <c r="J533" t="inlineStr">
        <is>
          <t>Amir Khan</t>
        </is>
      </c>
      <c r="K533" s="71" t="n">
        <v>2655</v>
      </c>
      <c r="L533" s="72" t="n">
        <v>450.17</v>
      </c>
      <c r="M533" s="72" t="n">
        <v>1195201.35</v>
      </c>
      <c r="N533" s="72" t="n">
        <v>95616.11</v>
      </c>
      <c r="O533" s="72" t="n">
        <v>1099585.24</v>
      </c>
      <c r="P533" s="72" t="n">
        <v>899716.66</v>
      </c>
      <c r="Q533" s="72" t="n">
        <v>199868.58</v>
      </c>
      <c r="R533" t="inlineStr">
        <is>
          <t>Rajasthan</t>
        </is>
      </c>
      <c r="S533" s="71" t="n">
        <v>3</v>
      </c>
      <c r="T533" t="inlineStr">
        <is>
          <t>Yes</t>
        </is>
      </c>
      <c r="U533" s="71" t="n">
        <v>8532</v>
      </c>
      <c r="V533" s="71" t="n">
        <v>603</v>
      </c>
      <c r="W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RR100525</t>
        </is>
      </c>
      <c r="B534" s="69" t="n">
        <v>45719</v>
      </c>
      <c r="C534" s="70" t="n">
        <v>2025</v>
      </c>
      <c r="D534" t="inlineStr">
        <is>
          <t>Mar</t>
        </is>
      </c>
      <c r="E534" t="inlineStr">
        <is>
          <t>West</t>
        </is>
      </c>
      <c r="F534" t="inlineStr">
        <is>
          <t>India</t>
        </is>
      </c>
      <c r="G534" t="inlineStr">
        <is>
          <t>Grocery</t>
        </is>
      </c>
      <c r="H534" t="inlineStr">
        <is>
          <t>Home delivery</t>
        </is>
      </c>
      <c r="I534" t="inlineStr">
        <is>
          <t>Member</t>
        </is>
      </c>
      <c r="J534" t="inlineStr">
        <is>
          <t>Priya Nair</t>
        </is>
      </c>
      <c r="K534" s="71" t="n">
        <v>2116</v>
      </c>
      <c r="L534" s="72" t="n">
        <v>186.27</v>
      </c>
      <c r="M534" s="72" t="n">
        <v>394147.32</v>
      </c>
      <c r="N534" s="72" t="n">
        <v>19707.37</v>
      </c>
      <c r="O534" s="72" t="n">
        <v>374439.95</v>
      </c>
      <c r="P534" s="72" t="n">
        <v>306814.43</v>
      </c>
      <c r="Q534" s="72" t="n">
        <v>67625.52</v>
      </c>
      <c r="R534" t="inlineStr">
        <is>
          <t>Maharashtra</t>
        </is>
      </c>
      <c r="S534" s="71" t="n">
        <v>8</v>
      </c>
      <c r="T534" t="inlineStr">
        <is>
          <t>Yes</t>
        </is>
      </c>
      <c r="U534" s="71" t="n">
        <v>811</v>
      </c>
      <c r="V534" s="71" t="n">
        <v>264</v>
      </c>
      <c r="W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RR100526</t>
        </is>
      </c>
      <c r="B535" s="69" t="n">
        <v>45719</v>
      </c>
      <c r="C535" s="70" t="n">
        <v>2025</v>
      </c>
      <c r="D535" t="inlineStr">
        <is>
          <t>Mar</t>
        </is>
      </c>
      <c r="E535" t="inlineStr">
        <is>
          <t>North</t>
        </is>
      </c>
      <c r="F535" t="inlineStr">
        <is>
          <t>India</t>
        </is>
      </c>
      <c r="G535" t="inlineStr">
        <is>
          <t>Grocery</t>
        </is>
      </c>
      <c r="H535" t="inlineStr">
        <is>
          <t>Store walk-in</t>
        </is>
      </c>
      <c r="I535" t="inlineStr">
        <is>
          <t>Member</t>
        </is>
      </c>
      <c r="J535" t="inlineStr">
        <is>
          <t>Lucas Martin</t>
        </is>
      </c>
      <c r="K535" s="71" t="n">
        <v>3903</v>
      </c>
      <c r="L535" s="72" t="n">
        <v>170.68</v>
      </c>
      <c r="M535" s="72" t="n">
        <v>666164.04</v>
      </c>
      <c r="N535" s="72" t="n">
        <v>33308.2</v>
      </c>
      <c r="O535" s="72" t="n">
        <v>632855.84</v>
      </c>
      <c r="P535" s="72" t="n">
        <v>594389.9</v>
      </c>
      <c r="Q535" s="72" t="n">
        <v>38465.94</v>
      </c>
      <c r="R535" t="inlineStr">
        <is>
          <t>Delhi</t>
        </is>
      </c>
      <c r="S535" s="71" t="n">
        <v>3</v>
      </c>
      <c r="T535" t="inlineStr">
        <is>
          <t>Yes</t>
        </is>
      </c>
      <c r="U535" s="71" t="n">
        <v>2709</v>
      </c>
      <c r="V535" s="71" t="n">
        <v>878</v>
      </c>
      <c r="W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RR100527</t>
        </is>
      </c>
      <c r="B536" s="69" t="n">
        <v>45719</v>
      </c>
      <c r="C536" s="70" t="n">
        <v>2025</v>
      </c>
      <c r="D536" t="inlineStr">
        <is>
          <t>Mar</t>
        </is>
      </c>
      <c r="E536" t="inlineStr">
        <is>
          <t>East</t>
        </is>
      </c>
      <c r="F536" t="inlineStr">
        <is>
          <t>India</t>
        </is>
      </c>
      <c r="G536" t="inlineStr">
        <is>
          <t>Grocery</t>
        </is>
      </c>
      <c r="H536" t="inlineStr">
        <is>
          <t>Store walk-in</t>
        </is>
      </c>
      <c r="I536" t="inlineStr">
        <is>
          <t>Walk-in guest</t>
        </is>
      </c>
      <c r="J536" t="inlineStr">
        <is>
          <t>Omar Haddad</t>
        </is>
      </c>
      <c r="K536" s="71" t="n">
        <v>2569</v>
      </c>
      <c r="L536" s="72" t="n">
        <v>173.27</v>
      </c>
      <c r="M536" s="72" t="n">
        <v>445130.63</v>
      </c>
      <c r="N536" s="72" t="n">
        <v>66769.59</v>
      </c>
      <c r="O536" s="72" t="n">
        <v>378361.04</v>
      </c>
      <c r="P536" s="72" t="n">
        <v>369453.37</v>
      </c>
      <c r="Q536" s="72" t="n">
        <v>8907.67</v>
      </c>
      <c r="R536" t="inlineStr">
        <is>
          <t>Odisha</t>
        </is>
      </c>
      <c r="S536" s="71" t="n">
        <v>0</v>
      </c>
      <c r="T536" t="inlineStr">
        <is>
          <t>No</t>
        </is>
      </c>
      <c r="U536" s="71" t="n">
        <v>1635</v>
      </c>
      <c r="V536" s="71" t="n">
        <v>503</v>
      </c>
      <c r="W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RR100528</t>
        </is>
      </c>
      <c r="B537" s="69" t="n">
        <v>45719</v>
      </c>
      <c r="C537" s="70" t="n">
        <v>2025</v>
      </c>
      <c r="D537" t="inlineStr">
        <is>
          <t>Mar</t>
        </is>
      </c>
      <c r="E537" t="inlineStr">
        <is>
          <t>West</t>
        </is>
      </c>
      <c r="F537" t="inlineStr">
        <is>
          <t>India</t>
        </is>
      </c>
      <c r="G537" t="inlineStr">
        <is>
          <t>Fashion</t>
        </is>
      </c>
      <c r="H537" t="inlineStr">
        <is>
          <t>Click &amp; collect</t>
        </is>
      </c>
      <c r="I537" t="inlineStr">
        <is>
          <t>Walk-in guest</t>
        </is>
      </c>
      <c r="J537" t="inlineStr">
        <is>
          <t>Aisha Bello</t>
        </is>
      </c>
      <c r="K537" s="71" t="n">
        <v>1036</v>
      </c>
      <c r="L537" s="72" t="n">
        <v>743.28</v>
      </c>
      <c r="M537" s="72" t="n">
        <v>770038.08</v>
      </c>
      <c r="N537" s="72" t="n">
        <v>15400.76</v>
      </c>
      <c r="O537" s="72" t="n">
        <v>754637.3199999999</v>
      </c>
      <c r="P537" s="72" t="n">
        <v>412685.73</v>
      </c>
      <c r="Q537" s="72" t="n">
        <v>341951.59</v>
      </c>
      <c r="R537" t="inlineStr">
        <is>
          <t>Gujarat</t>
        </is>
      </c>
      <c r="S537" s="71" t="n">
        <v>8</v>
      </c>
      <c r="T537" t="inlineStr">
        <is>
          <t>Yes</t>
        </is>
      </c>
      <c r="U537" s="71" t="n">
        <v>518</v>
      </c>
      <c r="V537" s="71" t="n">
        <v>197</v>
      </c>
      <c r="W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RR100529</t>
        </is>
      </c>
      <c r="B538" s="69" t="n">
        <v>45720</v>
      </c>
      <c r="C538" s="70" t="n">
        <v>2025</v>
      </c>
      <c r="D538" t="inlineStr">
        <is>
          <t>Mar</t>
        </is>
      </c>
      <c r="E538" t="inlineStr">
        <is>
          <t>South</t>
        </is>
      </c>
      <c r="F538" t="inlineStr">
        <is>
          <t>India</t>
        </is>
      </c>
      <c r="G538" t="inlineStr">
        <is>
          <t>JioMart</t>
        </is>
      </c>
      <c r="H538" t="inlineStr">
        <is>
          <t>Home delivery</t>
        </is>
      </c>
      <c r="I538" t="inlineStr">
        <is>
          <t>Member</t>
        </is>
      </c>
      <c r="J538" t="inlineStr">
        <is>
          <t>Noah Smith</t>
        </is>
      </c>
      <c r="K538" s="71" t="n">
        <v>1132</v>
      </c>
      <c r="L538" s="72" t="n">
        <v>452.94</v>
      </c>
      <c r="M538" s="72" t="n">
        <v>512728.08</v>
      </c>
      <c r="N538" s="72" t="n">
        <v>51272.81</v>
      </c>
      <c r="O538" s="72" t="n">
        <v>461455.27</v>
      </c>
      <c r="P538" s="72" t="n">
        <v>388146.92</v>
      </c>
      <c r="Q538" s="72" t="n">
        <v>73308.35000000001</v>
      </c>
      <c r="R538" t="inlineStr">
        <is>
          <t>Tamil Nadu</t>
        </is>
      </c>
      <c r="S538" s="71" t="n">
        <v>3</v>
      </c>
      <c r="T538" t="inlineStr">
        <is>
          <t>Yes</t>
        </is>
      </c>
      <c r="U538" s="71" t="n">
        <v>3188</v>
      </c>
      <c r="V538" s="71" t="n">
        <v>173</v>
      </c>
      <c r="W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RR100530</t>
        </is>
      </c>
      <c r="B539" s="69" t="n">
        <v>45720</v>
      </c>
      <c r="C539" s="70" t="n">
        <v>2025</v>
      </c>
      <c r="D539" t="inlineStr">
        <is>
          <t>Mar</t>
        </is>
      </c>
      <c r="E539" t="inlineStr">
        <is>
          <t>East</t>
        </is>
      </c>
      <c r="F539" t="inlineStr">
        <is>
          <t>India</t>
        </is>
      </c>
      <c r="G539" t="inlineStr">
        <is>
          <t>Grocery</t>
        </is>
      </c>
      <c r="H539" t="inlineStr">
        <is>
          <t>Store walk-in</t>
        </is>
      </c>
      <c r="I539" t="inlineStr">
        <is>
          <t>Member</t>
        </is>
      </c>
      <c r="J539" t="inlineStr">
        <is>
          <t>Arjun Mehta</t>
        </is>
      </c>
      <c r="K539" s="71" t="n">
        <v>3631</v>
      </c>
      <c r="L539" s="72" t="n">
        <v>183.81</v>
      </c>
      <c r="M539" s="72" t="n">
        <v>667414.11</v>
      </c>
      <c r="N539" s="72" t="n">
        <v>33370.71</v>
      </c>
      <c r="O539" s="72" t="n">
        <v>634043.4</v>
      </c>
      <c r="P539" s="72" t="n">
        <v>519814.19</v>
      </c>
      <c r="Q539" s="72" t="n">
        <v>114229.21</v>
      </c>
      <c r="R539" t="inlineStr">
        <is>
          <t>West Bengal</t>
        </is>
      </c>
      <c r="S539" s="71" t="n">
        <v>1</v>
      </c>
      <c r="T539" t="inlineStr">
        <is>
          <t>Yes</t>
        </is>
      </c>
      <c r="U539" s="71" t="n">
        <v>2103</v>
      </c>
      <c r="V539" s="71" t="n">
        <v>601</v>
      </c>
      <c r="W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RR100531</t>
        </is>
      </c>
      <c r="B540" s="69" t="n">
        <v>45720</v>
      </c>
      <c r="C540" s="70" t="n">
        <v>2025</v>
      </c>
      <c r="D540" t="inlineStr">
        <is>
          <t>Mar</t>
        </is>
      </c>
      <c r="E540" t="inlineStr">
        <is>
          <t>South</t>
        </is>
      </c>
      <c r="F540" t="inlineStr">
        <is>
          <t>India</t>
        </is>
      </c>
      <c r="G540" t="inlineStr">
        <is>
          <t>Grocery</t>
        </is>
      </c>
      <c r="H540" t="inlineStr">
        <is>
          <t>Click &amp; collect</t>
        </is>
      </c>
      <c r="I540" t="inlineStr">
        <is>
          <t>Member</t>
        </is>
      </c>
      <c r="J540" t="inlineStr">
        <is>
          <t>Ravindra Patil</t>
        </is>
      </c>
      <c r="K540" s="71" t="n">
        <v>2907</v>
      </c>
      <c r="L540" s="72" t="n">
        <v>170.94</v>
      </c>
      <c r="M540" s="72" t="n">
        <v>496922.58</v>
      </c>
      <c r="N540" s="72" t="n">
        <v>9938.450000000001</v>
      </c>
      <c r="O540" s="72" t="n">
        <v>486984.13</v>
      </c>
      <c r="P540" s="72" t="n">
        <v>412026.82</v>
      </c>
      <c r="Q540" s="72" t="n">
        <v>74957.31</v>
      </c>
      <c r="R540" t="inlineStr">
        <is>
          <t>Kerala</t>
        </is>
      </c>
      <c r="S540" s="71" t="n">
        <v>5</v>
      </c>
      <c r="T540" t="inlineStr">
        <is>
          <t>Yes</t>
        </is>
      </c>
      <c r="U540" s="71" t="n">
        <v>1259</v>
      </c>
      <c r="V540" s="71" t="n">
        <v>429</v>
      </c>
      <c r="W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RR100532</t>
        </is>
      </c>
      <c r="B541" s="69" t="n">
        <v>45720</v>
      </c>
      <c r="C541" s="70" t="n">
        <v>2025</v>
      </c>
      <c r="D541" t="inlineStr">
        <is>
          <t>Mar</t>
        </is>
      </c>
      <c r="E541" t="inlineStr">
        <is>
          <t>West</t>
        </is>
      </c>
      <c r="F541" t="inlineStr">
        <is>
          <t>India</t>
        </is>
      </c>
      <c r="G541" t="inlineStr">
        <is>
          <t>Grocery</t>
        </is>
      </c>
      <c r="H541" t="inlineStr">
        <is>
          <t>Home delivery</t>
        </is>
      </c>
      <c r="I541" t="inlineStr">
        <is>
          <t>Member</t>
        </is>
      </c>
      <c r="J541" t="inlineStr">
        <is>
          <t>Emma Clarke</t>
        </is>
      </c>
      <c r="K541" s="71" t="n">
        <v>3856</v>
      </c>
      <c r="L541" s="72" t="n">
        <v>197.63</v>
      </c>
      <c r="M541" s="72" t="n">
        <v>762061.28</v>
      </c>
      <c r="N541" s="72" t="n">
        <v>76206.13</v>
      </c>
      <c r="O541" s="72" t="n">
        <v>685855.15</v>
      </c>
      <c r="P541" s="72" t="n">
        <v>572641.24</v>
      </c>
      <c r="Q541" s="72" t="n">
        <v>113213.91</v>
      </c>
      <c r="R541" t="inlineStr">
        <is>
          <t>Maharashtra</t>
        </is>
      </c>
      <c r="S541" s="71" t="n">
        <v>1</v>
      </c>
      <c r="T541" t="inlineStr">
        <is>
          <t>Yes</t>
        </is>
      </c>
      <c r="U541" s="71" t="n">
        <v>1606</v>
      </c>
      <c r="V541" s="71" t="n">
        <v>630</v>
      </c>
      <c r="W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RR100533</t>
        </is>
      </c>
      <c r="B542" s="69" t="n">
        <v>45720</v>
      </c>
      <c r="C542" s="70" t="n">
        <v>2025</v>
      </c>
      <c r="D542" t="inlineStr">
        <is>
          <t>Mar</t>
        </is>
      </c>
      <c r="E542" t="inlineStr">
        <is>
          <t>East</t>
        </is>
      </c>
      <c r="F542" t="inlineStr">
        <is>
          <t>India</t>
        </is>
      </c>
      <c r="G542" t="inlineStr">
        <is>
          <t>Grocery</t>
        </is>
      </c>
      <c r="H542" t="inlineStr">
        <is>
          <t>Home delivery</t>
        </is>
      </c>
      <c r="I542" t="inlineStr">
        <is>
          <t>Member</t>
        </is>
      </c>
      <c r="J542" t="inlineStr">
        <is>
          <t>Ravindra Patil</t>
        </is>
      </c>
      <c r="K542" s="71" t="n">
        <v>1707</v>
      </c>
      <c r="L542" s="72" t="n">
        <v>179.43</v>
      </c>
      <c r="M542" s="72" t="n">
        <v>306287.01</v>
      </c>
      <c r="N542" s="72" t="n">
        <v>6125.74</v>
      </c>
      <c r="O542" s="72" t="n">
        <v>300161.27</v>
      </c>
      <c r="P542" s="72" t="n">
        <v>254429.58</v>
      </c>
      <c r="Q542" s="72" t="n">
        <v>45731.69</v>
      </c>
      <c r="R542" t="inlineStr">
        <is>
          <t>Odisha</t>
        </is>
      </c>
      <c r="S542" s="71" t="n">
        <v>8</v>
      </c>
      <c r="T542" t="inlineStr">
        <is>
          <t>Yes</t>
        </is>
      </c>
      <c r="U542" s="71" t="n">
        <v>521</v>
      </c>
      <c r="V542" s="71" t="n">
        <v>217</v>
      </c>
      <c r="W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RR100534</t>
        </is>
      </c>
      <c r="B543" s="69" t="n">
        <v>45720</v>
      </c>
      <c r="C543" s="70" t="n">
        <v>2025</v>
      </c>
      <c r="D543" t="inlineStr">
        <is>
          <t>Mar</t>
        </is>
      </c>
      <c r="E543" t="inlineStr">
        <is>
          <t>North</t>
        </is>
      </c>
      <c r="F543" t="inlineStr">
        <is>
          <t>India</t>
        </is>
      </c>
      <c r="G543" t="inlineStr">
        <is>
          <t>JioMart</t>
        </is>
      </c>
      <c r="H543" t="inlineStr">
        <is>
          <t>Home delivery</t>
        </is>
      </c>
      <c r="I543" t="inlineStr">
        <is>
          <t>Walk-in guest</t>
        </is>
      </c>
      <c r="J543" t="inlineStr">
        <is>
          <t>Lucas Martin</t>
        </is>
      </c>
      <c r="K543" s="71" t="n">
        <v>1961</v>
      </c>
      <c r="L543" s="72" t="n">
        <v>426.4</v>
      </c>
      <c r="M543" s="72" t="n">
        <v>836170.4</v>
      </c>
      <c r="N543" s="72" t="n">
        <v>16723.41</v>
      </c>
      <c r="O543" s="72" t="n">
        <v>819446.99</v>
      </c>
      <c r="P543" s="72" t="n">
        <v>657540.0600000001</v>
      </c>
      <c r="Q543" s="72" t="n">
        <v>161906.93</v>
      </c>
      <c r="R543" t="inlineStr">
        <is>
          <t>Uttar Pradesh</t>
        </is>
      </c>
      <c r="S543" s="71" t="n">
        <v>5</v>
      </c>
      <c r="T543" t="inlineStr">
        <is>
          <t>Yes</t>
        </is>
      </c>
      <c r="U543" s="71" t="n">
        <v>4264</v>
      </c>
      <c r="V543" s="71" t="n">
        <v>263</v>
      </c>
      <c r="W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RR100535</t>
        </is>
      </c>
      <c r="B544" s="69" t="n">
        <v>45720</v>
      </c>
      <c r="C544" s="70" t="n">
        <v>2025</v>
      </c>
      <c r="D544" t="inlineStr">
        <is>
          <t>Mar</t>
        </is>
      </c>
      <c r="E544" t="inlineStr">
        <is>
          <t>North</t>
        </is>
      </c>
      <c r="F544" t="inlineStr">
        <is>
          <t>India</t>
        </is>
      </c>
      <c r="G544" t="inlineStr">
        <is>
          <t>Grocery</t>
        </is>
      </c>
      <c r="H544" t="inlineStr">
        <is>
          <t>Store walk-in</t>
        </is>
      </c>
      <c r="I544" t="inlineStr">
        <is>
          <t>Walk-in guest</t>
        </is>
      </c>
      <c r="J544" t="inlineStr">
        <is>
          <t>Arjun Mehta</t>
        </is>
      </c>
      <c r="K544" s="71" t="n">
        <v>1022</v>
      </c>
      <c r="L544" s="72" t="n">
        <v>176.04</v>
      </c>
      <c r="M544" s="72" t="n">
        <v>179912.88</v>
      </c>
      <c r="N544" s="72" t="n">
        <v>17991.29</v>
      </c>
      <c r="O544" s="72" t="n">
        <v>161921.59</v>
      </c>
      <c r="P544" s="72" t="n">
        <v>154622.14</v>
      </c>
      <c r="Q544" s="72" t="n">
        <v>7299.45</v>
      </c>
      <c r="R544" t="inlineStr">
        <is>
          <t>Uttar Pradesh</t>
        </is>
      </c>
      <c r="S544" s="71" t="n">
        <v>5</v>
      </c>
      <c r="T544" t="inlineStr">
        <is>
          <t>Yes</t>
        </is>
      </c>
      <c r="U544" s="71" t="n">
        <v>566</v>
      </c>
      <c r="V544" s="71" t="n">
        <v>228</v>
      </c>
      <c r="W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RR100536</t>
        </is>
      </c>
      <c r="B545" s="69" t="n">
        <v>45720</v>
      </c>
      <c r="C545" s="70" t="n">
        <v>2025</v>
      </c>
      <c r="D545" t="inlineStr">
        <is>
          <t>Mar</t>
        </is>
      </c>
      <c r="E545" t="inlineStr">
        <is>
          <t>North</t>
        </is>
      </c>
      <c r="F545" t="inlineStr">
        <is>
          <t>India</t>
        </is>
      </c>
      <c r="G545" t="inlineStr">
        <is>
          <t>Fashion</t>
        </is>
      </c>
      <c r="H545" t="inlineStr">
        <is>
          <t>Store walk-in</t>
        </is>
      </c>
      <c r="I545" t="inlineStr">
        <is>
          <t>Member</t>
        </is>
      </c>
      <c r="J545" t="inlineStr">
        <is>
          <t>Omar Haddad</t>
        </is>
      </c>
      <c r="K545" s="71" t="n">
        <v>1093</v>
      </c>
      <c r="L545" s="72" t="n">
        <v>736.84</v>
      </c>
      <c r="M545" s="72" t="n">
        <v>805366.12</v>
      </c>
      <c r="N545" s="72" t="n">
        <v>64429.29</v>
      </c>
      <c r="O545" s="72" t="n">
        <v>740936.83</v>
      </c>
      <c r="P545" s="72" t="n">
        <v>460941.57</v>
      </c>
      <c r="Q545" s="72" t="n">
        <v>279995.26</v>
      </c>
      <c r="R545" t="inlineStr">
        <is>
          <t>Delhi</t>
        </is>
      </c>
      <c r="S545" s="71" t="n">
        <v>2</v>
      </c>
      <c r="T545" t="inlineStr">
        <is>
          <t>Yes</t>
        </is>
      </c>
      <c r="U545" s="71" t="n">
        <v>469</v>
      </c>
      <c r="V545" s="71" t="n">
        <v>169</v>
      </c>
      <c r="W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RR100537</t>
        </is>
      </c>
      <c r="B546" s="69" t="n">
        <v>45721</v>
      </c>
      <c r="C546" s="70" t="n">
        <v>2025</v>
      </c>
      <c r="D546" t="inlineStr">
        <is>
          <t>Mar</t>
        </is>
      </c>
      <c r="E546" t="inlineStr">
        <is>
          <t>North</t>
        </is>
      </c>
      <c r="F546" t="inlineStr">
        <is>
          <t>India</t>
        </is>
      </c>
      <c r="G546" t="inlineStr">
        <is>
          <t>Grocery</t>
        </is>
      </c>
      <c r="H546" t="inlineStr">
        <is>
          <t>Store walk-in</t>
        </is>
      </c>
      <c r="I546" t="inlineStr">
        <is>
          <t>Member</t>
        </is>
      </c>
      <c r="J546" t="inlineStr">
        <is>
          <t>Ana Costa</t>
        </is>
      </c>
      <c r="K546" s="71" t="n">
        <v>1469</v>
      </c>
      <c r="L546" s="72" t="n">
        <v>172.9</v>
      </c>
      <c r="M546" s="72" t="n">
        <v>253990.1</v>
      </c>
      <c r="N546" s="72" t="n">
        <v>20319.21</v>
      </c>
      <c r="O546" s="72" t="n">
        <v>233670.89</v>
      </c>
      <c r="P546" s="72" t="n">
        <v>214158.83</v>
      </c>
      <c r="Q546" s="72" t="n">
        <v>19512.06</v>
      </c>
      <c r="R546" t="inlineStr">
        <is>
          <t>Rajasthan</t>
        </is>
      </c>
      <c r="S546" s="71" t="n">
        <v>8</v>
      </c>
      <c r="T546" t="inlineStr">
        <is>
          <t>Yes</t>
        </is>
      </c>
      <c r="U546" s="71" t="n">
        <v>1436</v>
      </c>
      <c r="V546" s="71" t="n">
        <v>370</v>
      </c>
      <c r="W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RR100538</t>
        </is>
      </c>
      <c r="B547" s="69" t="n">
        <v>45721</v>
      </c>
      <c r="C547" s="70" t="n">
        <v>2025</v>
      </c>
      <c r="D547" t="inlineStr">
        <is>
          <t>Mar</t>
        </is>
      </c>
      <c r="E547" t="inlineStr">
        <is>
          <t>West</t>
        </is>
      </c>
      <c r="F547" t="inlineStr">
        <is>
          <t>India</t>
        </is>
      </c>
      <c r="G547" t="inlineStr">
        <is>
          <t>Fashion</t>
        </is>
      </c>
      <c r="H547" t="inlineStr">
        <is>
          <t>Store walk-in</t>
        </is>
      </c>
      <c r="I547" t="inlineStr">
        <is>
          <t>Member</t>
        </is>
      </c>
      <c r="J547" t="inlineStr">
        <is>
          <t>Liam O'Brien</t>
        </is>
      </c>
      <c r="K547" s="71" t="n">
        <v>1350</v>
      </c>
      <c r="L547" s="72" t="n">
        <v>726.28</v>
      </c>
      <c r="M547" s="72" t="n">
        <v>980478</v>
      </c>
      <c r="N547" s="72" t="n">
        <v>78438.24000000001</v>
      </c>
      <c r="O547" s="72" t="n">
        <v>902039.76</v>
      </c>
      <c r="P547" s="72" t="n">
        <v>554541.53</v>
      </c>
      <c r="Q547" s="72" t="n">
        <v>347498.23</v>
      </c>
      <c r="R547" t="inlineStr">
        <is>
          <t>Goa</t>
        </is>
      </c>
      <c r="S547" s="71" t="n">
        <v>0</v>
      </c>
      <c r="T547" t="inlineStr">
        <is>
          <t>No</t>
        </is>
      </c>
      <c r="U547" s="71" t="n">
        <v>821</v>
      </c>
      <c r="V547" s="71" t="n">
        <v>274</v>
      </c>
      <c r="W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RR100539</t>
        </is>
      </c>
      <c r="B548" s="69" t="n">
        <v>45721</v>
      </c>
      <c r="C548" s="70" t="n">
        <v>2025</v>
      </c>
      <c r="D548" t="inlineStr">
        <is>
          <t>Mar</t>
        </is>
      </c>
      <c r="E548" t="inlineStr">
        <is>
          <t>East</t>
        </is>
      </c>
      <c r="F548" t="inlineStr">
        <is>
          <t>India</t>
        </is>
      </c>
      <c r="G548" t="inlineStr">
        <is>
          <t>JioMart</t>
        </is>
      </c>
      <c r="H548" t="inlineStr">
        <is>
          <t>Home delivery</t>
        </is>
      </c>
      <c r="I548" t="inlineStr">
        <is>
          <t>Member</t>
        </is>
      </c>
      <c r="J548" t="inlineStr">
        <is>
          <t>Carlos Silva</t>
        </is>
      </c>
      <c r="K548" s="71" t="n">
        <v>1113</v>
      </c>
      <c r="L548" s="72" t="n">
        <v>452</v>
      </c>
      <c r="M548" s="72" t="n">
        <v>503076</v>
      </c>
      <c r="N548" s="72" t="n">
        <v>10061.52</v>
      </c>
      <c r="O548" s="72" t="n">
        <v>493014.48</v>
      </c>
      <c r="P548" s="72" t="n">
        <v>378927.67</v>
      </c>
      <c r="Q548" s="72" t="n">
        <v>114086.81</v>
      </c>
      <c r="R548" t="inlineStr">
        <is>
          <t>West Bengal</t>
        </is>
      </c>
      <c r="S548" s="71" t="n">
        <v>1</v>
      </c>
      <c r="T548" t="inlineStr">
        <is>
          <t>Yes</t>
        </is>
      </c>
      <c r="U548" s="71" t="n">
        <v>3528</v>
      </c>
      <c r="V548" s="71" t="n">
        <v>238</v>
      </c>
      <c r="W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RR100540</t>
        </is>
      </c>
      <c r="B549" s="69" t="n">
        <v>45721</v>
      </c>
      <c r="C549" s="70" t="n">
        <v>2025</v>
      </c>
      <c r="D549" t="inlineStr">
        <is>
          <t>Mar</t>
        </is>
      </c>
      <c r="E549" t="inlineStr">
        <is>
          <t>West</t>
        </is>
      </c>
      <c r="F549" t="inlineStr">
        <is>
          <t>India</t>
        </is>
      </c>
      <c r="G549" t="inlineStr">
        <is>
          <t>Fashion</t>
        </is>
      </c>
      <c r="H549" t="inlineStr">
        <is>
          <t>Store walk-in</t>
        </is>
      </c>
      <c r="I549" t="inlineStr">
        <is>
          <t>Member</t>
        </is>
      </c>
      <c r="J549" t="inlineStr">
        <is>
          <t>Wei Chen</t>
        </is>
      </c>
      <c r="K549" s="71" t="n">
        <v>412</v>
      </c>
      <c r="L549" s="72" t="n">
        <v>700.83</v>
      </c>
      <c r="M549" s="72" t="n">
        <v>288741.96</v>
      </c>
      <c r="N549" s="72" t="n">
        <v>5774.84</v>
      </c>
      <c r="O549" s="72" t="n">
        <v>282967.12</v>
      </c>
      <c r="P549" s="72" t="n">
        <v>168307.62</v>
      </c>
      <c r="Q549" s="72" t="n">
        <v>114659.5</v>
      </c>
      <c r="R549" t="inlineStr">
        <is>
          <t>Maharashtra</t>
        </is>
      </c>
      <c r="S549" s="71" t="n">
        <v>5</v>
      </c>
      <c r="T549" t="inlineStr">
        <is>
          <t>Yes</t>
        </is>
      </c>
      <c r="U549" s="71" t="n">
        <v>294</v>
      </c>
      <c r="V549" s="71" t="n">
        <v>110</v>
      </c>
      <c r="W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RR100541</t>
        </is>
      </c>
      <c r="B550" s="69" t="n">
        <v>45721</v>
      </c>
      <c r="C550" s="70" t="n">
        <v>2025</v>
      </c>
      <c r="D550" t="inlineStr">
        <is>
          <t>Mar</t>
        </is>
      </c>
      <c r="E550" t="inlineStr">
        <is>
          <t>West</t>
        </is>
      </c>
      <c r="F550" t="inlineStr">
        <is>
          <t>India</t>
        </is>
      </c>
      <c r="G550" t="inlineStr">
        <is>
          <t>JioMart</t>
        </is>
      </c>
      <c r="H550" t="inlineStr">
        <is>
          <t>Home delivery</t>
        </is>
      </c>
      <c r="I550" t="inlineStr">
        <is>
          <t>Walk-in guest</t>
        </is>
      </c>
      <c r="J550" t="inlineStr">
        <is>
          <t>Zoya Ahmed</t>
        </is>
      </c>
      <c r="K550" s="71" t="n">
        <v>2962</v>
      </c>
      <c r="L550" s="72" t="n">
        <v>424.46</v>
      </c>
      <c r="M550" s="72" t="n">
        <v>1257250.52</v>
      </c>
      <c r="N550" s="72" t="n">
        <v>100580.04</v>
      </c>
      <c r="O550" s="72" t="n">
        <v>1156670.48</v>
      </c>
      <c r="P550" s="72" t="n">
        <v>1023769.86</v>
      </c>
      <c r="Q550" s="72" t="n">
        <v>132900.62</v>
      </c>
      <c r="R550" t="inlineStr">
        <is>
          <t>Maharashtra</t>
        </is>
      </c>
      <c r="S550" s="71" t="n">
        <v>5</v>
      </c>
      <c r="T550" t="inlineStr">
        <is>
          <t>Yes</t>
        </is>
      </c>
      <c r="U550" s="71" t="n">
        <v>9631</v>
      </c>
      <c r="V550" s="71" t="n">
        <v>738</v>
      </c>
      <c r="W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RR100542</t>
        </is>
      </c>
      <c r="B551" s="69" t="n">
        <v>45721</v>
      </c>
      <c r="C551" s="70" t="n">
        <v>2025</v>
      </c>
      <c r="D551" t="inlineStr">
        <is>
          <t>Mar</t>
        </is>
      </c>
      <c r="E551" t="inlineStr">
        <is>
          <t>West</t>
        </is>
      </c>
      <c r="F551" t="inlineStr">
        <is>
          <t>India</t>
        </is>
      </c>
      <c r="G551" t="inlineStr">
        <is>
          <t>Grocery</t>
        </is>
      </c>
      <c r="H551" t="inlineStr">
        <is>
          <t>Store walk-in</t>
        </is>
      </c>
      <c r="I551" t="inlineStr">
        <is>
          <t>Member</t>
        </is>
      </c>
      <c r="J551" t="inlineStr">
        <is>
          <t>Emma Clarke</t>
        </is>
      </c>
      <c r="K551" s="71" t="n">
        <v>1741</v>
      </c>
      <c r="L551" s="72" t="n">
        <v>178.27</v>
      </c>
      <c r="M551" s="72" t="n">
        <v>310368.07</v>
      </c>
      <c r="N551" s="72" t="n">
        <v>31036.81</v>
      </c>
      <c r="O551" s="72" t="n">
        <v>279331.26</v>
      </c>
      <c r="P551" s="72" t="n">
        <v>252035.78</v>
      </c>
      <c r="Q551" s="72" t="n">
        <v>27295.48</v>
      </c>
      <c r="R551" t="inlineStr">
        <is>
          <t>Maharashtra</t>
        </is>
      </c>
      <c r="S551" s="71" t="n">
        <v>2</v>
      </c>
      <c r="T551" t="inlineStr">
        <is>
          <t>Yes</t>
        </is>
      </c>
      <c r="U551" s="71" t="n">
        <v>518</v>
      </c>
      <c r="V551" s="71" t="n">
        <v>208</v>
      </c>
      <c r="W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RR100543</t>
        </is>
      </c>
      <c r="B552" s="69" t="n">
        <v>45721</v>
      </c>
      <c r="C552" s="70" t="n">
        <v>2025</v>
      </c>
      <c r="D552" t="inlineStr">
        <is>
          <t>Mar</t>
        </is>
      </c>
      <c r="E552" t="inlineStr">
        <is>
          <t>East</t>
        </is>
      </c>
      <c r="F552" t="inlineStr">
        <is>
          <t>India</t>
        </is>
      </c>
      <c r="G552" t="inlineStr">
        <is>
          <t>Fashion</t>
        </is>
      </c>
      <c r="H552" t="inlineStr">
        <is>
          <t>Store walk-in</t>
        </is>
      </c>
      <c r="I552" t="inlineStr">
        <is>
          <t>Member</t>
        </is>
      </c>
      <c r="J552" t="inlineStr">
        <is>
          <t>Omar Haddad</t>
        </is>
      </c>
      <c r="K552" s="71" t="n">
        <v>843</v>
      </c>
      <c r="L552" s="72" t="n">
        <v>680.89</v>
      </c>
      <c r="M552" s="72" t="n">
        <v>573990.27</v>
      </c>
      <c r="N552" s="72" t="n">
        <v>11479.81</v>
      </c>
      <c r="O552" s="72" t="n">
        <v>562510.46</v>
      </c>
      <c r="P552" s="72" t="n">
        <v>350264.88</v>
      </c>
      <c r="Q552" s="72" t="n">
        <v>212245.58</v>
      </c>
      <c r="R552" t="inlineStr">
        <is>
          <t>West Bengal</t>
        </is>
      </c>
      <c r="S552" s="71" t="n">
        <v>8</v>
      </c>
      <c r="T552" t="inlineStr">
        <is>
          <t>Yes</t>
        </is>
      </c>
      <c r="U552" s="71" t="n">
        <v>263</v>
      </c>
      <c r="V552" s="71" t="n">
        <v>111</v>
      </c>
      <c r="W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RR100544</t>
        </is>
      </c>
      <c r="B553" s="69" t="n">
        <v>45721</v>
      </c>
      <c r="C553" s="70" t="n">
        <v>2025</v>
      </c>
      <c r="D553" t="inlineStr">
        <is>
          <t>Mar</t>
        </is>
      </c>
      <c r="E553" t="inlineStr">
        <is>
          <t>West</t>
        </is>
      </c>
      <c r="F553" t="inlineStr">
        <is>
          <t>India</t>
        </is>
      </c>
      <c r="G553" t="inlineStr">
        <is>
          <t>Grocery</t>
        </is>
      </c>
      <c r="H553" t="inlineStr">
        <is>
          <t>Store walk-in</t>
        </is>
      </c>
      <c r="I553" t="inlineStr">
        <is>
          <t>Member</t>
        </is>
      </c>
      <c r="J553" t="inlineStr">
        <is>
          <t>Lucas Martin</t>
        </is>
      </c>
      <c r="K553" s="71" t="n">
        <v>1965</v>
      </c>
      <c r="L553" s="72" t="n">
        <v>198.79</v>
      </c>
      <c r="M553" s="72" t="n">
        <v>390622.35</v>
      </c>
      <c r="N553" s="72" t="n">
        <v>19531.12</v>
      </c>
      <c r="O553" s="72" t="n">
        <v>371091.23</v>
      </c>
      <c r="P553" s="72" t="n">
        <v>290763.12</v>
      </c>
      <c r="Q553" s="72" t="n">
        <v>80328.11</v>
      </c>
      <c r="R553" t="inlineStr">
        <is>
          <t>Maharashtra</t>
        </is>
      </c>
      <c r="S553" s="71" t="n">
        <v>2</v>
      </c>
      <c r="T553" t="inlineStr">
        <is>
          <t>Yes</t>
        </is>
      </c>
      <c r="U553" s="71" t="n">
        <v>776</v>
      </c>
      <c r="V553" s="71" t="n">
        <v>287</v>
      </c>
      <c r="W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RR100545</t>
        </is>
      </c>
      <c r="B554" s="69" t="n">
        <v>45722</v>
      </c>
      <c r="C554" s="70" t="n">
        <v>2025</v>
      </c>
      <c r="D554" t="inlineStr">
        <is>
          <t>Mar</t>
        </is>
      </c>
      <c r="E554" t="inlineStr">
        <is>
          <t>West</t>
        </is>
      </c>
      <c r="F554" t="inlineStr">
        <is>
          <t>India</t>
        </is>
      </c>
      <c r="G554" t="inlineStr">
        <is>
          <t>Grocery</t>
        </is>
      </c>
      <c r="H554" t="inlineStr">
        <is>
          <t>Home delivery</t>
        </is>
      </c>
      <c r="I554" t="inlineStr">
        <is>
          <t>Walk-in guest</t>
        </is>
      </c>
      <c r="J554" t="inlineStr">
        <is>
          <t>Fatima Al-Saud</t>
        </is>
      </c>
      <c r="K554" s="71" t="n">
        <v>1662</v>
      </c>
      <c r="L554" s="72" t="n">
        <v>172.98</v>
      </c>
      <c r="M554" s="72" t="n">
        <v>287492.76</v>
      </c>
      <c r="N554" s="72" t="n">
        <v>43123.91</v>
      </c>
      <c r="O554" s="72" t="n">
        <v>244368.85</v>
      </c>
      <c r="P554" s="72" t="n">
        <v>247960.59</v>
      </c>
      <c r="Q554" s="72" t="n">
        <v>-3591.74</v>
      </c>
      <c r="R554" t="inlineStr">
        <is>
          <t>Goa</t>
        </is>
      </c>
      <c r="S554" s="71" t="n">
        <v>8</v>
      </c>
      <c r="T554" t="inlineStr">
        <is>
          <t>Yes</t>
        </is>
      </c>
      <c r="U554" s="71" t="n">
        <v>1457</v>
      </c>
      <c r="V554" s="71" t="n">
        <v>514</v>
      </c>
      <c r="W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RR100546</t>
        </is>
      </c>
      <c r="B555" s="69" t="n">
        <v>45722</v>
      </c>
      <c r="C555" s="70" t="n">
        <v>2025</v>
      </c>
      <c r="D555" t="inlineStr">
        <is>
          <t>Mar</t>
        </is>
      </c>
      <c r="E555" t="inlineStr">
        <is>
          <t>East</t>
        </is>
      </c>
      <c r="F555" t="inlineStr">
        <is>
          <t>India</t>
        </is>
      </c>
      <c r="G555" t="inlineStr">
        <is>
          <t>Grocery</t>
        </is>
      </c>
      <c r="H555" t="inlineStr">
        <is>
          <t>Store walk-in</t>
        </is>
      </c>
      <c r="I555" t="inlineStr">
        <is>
          <t>Walk-in guest</t>
        </is>
      </c>
      <c r="J555" t="inlineStr">
        <is>
          <t>Fatima Al-Saud</t>
        </is>
      </c>
      <c r="K555" s="71" t="n">
        <v>4026</v>
      </c>
      <c r="L555" s="72" t="n">
        <v>192.67</v>
      </c>
      <c r="M555" s="72" t="n">
        <v>775689.42</v>
      </c>
      <c r="N555" s="72" t="n">
        <v>62055.15</v>
      </c>
      <c r="O555" s="72" t="n">
        <v>713634.27</v>
      </c>
      <c r="P555" s="72" t="n">
        <v>594020.46</v>
      </c>
      <c r="Q555" s="72" t="n">
        <v>119613.81</v>
      </c>
      <c r="R555" t="inlineStr">
        <is>
          <t>Bihar</t>
        </is>
      </c>
      <c r="S555" s="71" t="n">
        <v>2</v>
      </c>
      <c r="T555" t="inlineStr">
        <is>
          <t>Yes</t>
        </is>
      </c>
      <c r="U555" s="71" t="n">
        <v>3110</v>
      </c>
      <c r="V555" s="71" t="n">
        <v>1015</v>
      </c>
      <c r="W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RR100547</t>
        </is>
      </c>
      <c r="B556" s="69" t="n">
        <v>45722</v>
      </c>
      <c r="C556" s="70" t="n">
        <v>2025</v>
      </c>
      <c r="D556" t="inlineStr">
        <is>
          <t>Mar</t>
        </is>
      </c>
      <c r="E556" t="inlineStr">
        <is>
          <t>West</t>
        </is>
      </c>
      <c r="F556" t="inlineStr">
        <is>
          <t>India</t>
        </is>
      </c>
      <c r="G556" t="inlineStr">
        <is>
          <t>JioMart</t>
        </is>
      </c>
      <c r="H556" t="inlineStr">
        <is>
          <t>Home delivery</t>
        </is>
      </c>
      <c r="I556" t="inlineStr">
        <is>
          <t>Walk-in guest</t>
        </is>
      </c>
      <c r="J556" t="inlineStr">
        <is>
          <t>Sara Rossi</t>
        </is>
      </c>
      <c r="K556" s="71" t="n">
        <v>1771</v>
      </c>
      <c r="L556" s="72" t="n">
        <v>411.37</v>
      </c>
      <c r="M556" s="72" t="n">
        <v>728536.27</v>
      </c>
      <c r="N556" s="72" t="n">
        <v>58282.9</v>
      </c>
      <c r="O556" s="72" t="n">
        <v>670253.37</v>
      </c>
      <c r="P556" s="72" t="n">
        <v>604679.27</v>
      </c>
      <c r="Q556" s="72" t="n">
        <v>65574.10000000001</v>
      </c>
      <c r="R556" t="inlineStr">
        <is>
          <t>Goa</t>
        </is>
      </c>
      <c r="S556" s="71" t="n">
        <v>8</v>
      </c>
      <c r="T556" t="inlineStr">
        <is>
          <t>Yes</t>
        </is>
      </c>
      <c r="U556" s="71" t="n">
        <v>9033</v>
      </c>
      <c r="V556" s="71" t="n">
        <v>566</v>
      </c>
      <c r="W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RR100548</t>
        </is>
      </c>
      <c r="B557" s="69" t="n">
        <v>45722</v>
      </c>
      <c r="C557" s="70" t="n">
        <v>2025</v>
      </c>
      <c r="D557" t="inlineStr">
        <is>
          <t>Mar</t>
        </is>
      </c>
      <c r="E557" t="inlineStr">
        <is>
          <t>East</t>
        </is>
      </c>
      <c r="F557" t="inlineStr">
        <is>
          <t>India</t>
        </is>
      </c>
      <c r="G557" t="inlineStr">
        <is>
          <t>Grocery</t>
        </is>
      </c>
      <c r="H557" t="inlineStr">
        <is>
          <t>Home delivery</t>
        </is>
      </c>
      <c r="I557" t="inlineStr">
        <is>
          <t>Member</t>
        </is>
      </c>
      <c r="J557" t="inlineStr">
        <is>
          <t>Sara Rossi</t>
        </is>
      </c>
      <c r="K557" s="71" t="n">
        <v>1524</v>
      </c>
      <c r="L557" s="72" t="n">
        <v>160.29</v>
      </c>
      <c r="M557" s="72" t="n">
        <v>244281.96</v>
      </c>
      <c r="N557" s="72" t="n">
        <v>19542.56</v>
      </c>
      <c r="O557" s="72" t="n">
        <v>224739.4</v>
      </c>
      <c r="P557" s="72" t="n">
        <v>227868.49</v>
      </c>
      <c r="Q557" s="72" t="n">
        <v>-3129.09</v>
      </c>
      <c r="R557" t="inlineStr">
        <is>
          <t>Bihar</t>
        </is>
      </c>
      <c r="S557" s="71" t="n">
        <v>0</v>
      </c>
      <c r="T557" t="inlineStr">
        <is>
          <t>No</t>
        </is>
      </c>
      <c r="U557" s="71" t="n">
        <v>513</v>
      </c>
      <c r="V557" s="71" t="n">
        <v>179</v>
      </c>
      <c r="W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RR100549</t>
        </is>
      </c>
      <c r="B558" s="69" t="n">
        <v>45722</v>
      </c>
      <c r="C558" s="70" t="n">
        <v>2025</v>
      </c>
      <c r="D558" t="inlineStr">
        <is>
          <t>Mar</t>
        </is>
      </c>
      <c r="E558" t="inlineStr">
        <is>
          <t>South</t>
        </is>
      </c>
      <c r="F558" t="inlineStr">
        <is>
          <t>India</t>
        </is>
      </c>
      <c r="G558" t="inlineStr">
        <is>
          <t>Grocery</t>
        </is>
      </c>
      <c r="H558" t="inlineStr">
        <is>
          <t>Store walk-in</t>
        </is>
      </c>
      <c r="I558" t="inlineStr">
        <is>
          <t>Member</t>
        </is>
      </c>
      <c r="J558" t="inlineStr">
        <is>
          <t>Olivia Brown</t>
        </is>
      </c>
      <c r="K558" s="71" t="n">
        <v>4016</v>
      </c>
      <c r="L558" s="72" t="n">
        <v>179.18</v>
      </c>
      <c r="M558" s="72" t="n">
        <v>719586.88</v>
      </c>
      <c r="N558" s="72" t="n">
        <v>14391.74</v>
      </c>
      <c r="O558" s="72" t="n">
        <v>705195.14</v>
      </c>
      <c r="P558" s="72" t="n">
        <v>613095.52</v>
      </c>
      <c r="Q558" s="72" t="n">
        <v>92099.62</v>
      </c>
      <c r="R558" t="inlineStr">
        <is>
          <t>Tamil Nadu</t>
        </is>
      </c>
      <c r="S558" s="71" t="n">
        <v>8</v>
      </c>
      <c r="T558" t="inlineStr">
        <is>
          <t>Yes</t>
        </is>
      </c>
      <c r="U558" s="71" t="n">
        <v>2989</v>
      </c>
      <c r="V558" s="71" t="n">
        <v>1097</v>
      </c>
      <c r="W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RR100550</t>
        </is>
      </c>
      <c r="B559" s="69" t="n">
        <v>45722</v>
      </c>
      <c r="C559" s="70" t="n">
        <v>2025</v>
      </c>
      <c r="D559" t="inlineStr">
        <is>
          <t>Mar</t>
        </is>
      </c>
      <c r="E559" t="inlineStr">
        <is>
          <t>South</t>
        </is>
      </c>
      <c r="F559" t="inlineStr">
        <is>
          <t>India</t>
        </is>
      </c>
      <c r="G559" t="inlineStr">
        <is>
          <t>Fashion</t>
        </is>
      </c>
      <c r="H559" t="inlineStr">
        <is>
          <t>Store walk-in</t>
        </is>
      </c>
      <c r="I559" t="inlineStr">
        <is>
          <t>Walk-in guest</t>
        </is>
      </c>
      <c r="J559" t="inlineStr">
        <is>
          <t>Noah Smith</t>
        </is>
      </c>
      <c r="K559" s="71" t="n">
        <v>1069</v>
      </c>
      <c r="L559" s="72" t="n">
        <v>689.8099999999999</v>
      </c>
      <c r="M559" s="72" t="n">
        <v>737406.89</v>
      </c>
      <c r="N559" s="72" t="n">
        <v>110611.03</v>
      </c>
      <c r="O559" s="72" t="n">
        <v>626795.86</v>
      </c>
      <c r="P559" s="72" t="n">
        <v>447622.24</v>
      </c>
      <c r="Q559" s="72" t="n">
        <v>179173.62</v>
      </c>
      <c r="R559" t="inlineStr">
        <is>
          <t>Kerala</t>
        </is>
      </c>
      <c r="S559" s="71" t="n">
        <v>5</v>
      </c>
      <c r="T559" t="inlineStr">
        <is>
          <t>Yes</t>
        </is>
      </c>
      <c r="U559" s="71" t="n">
        <v>924</v>
      </c>
      <c r="V559" s="71" t="n">
        <v>260</v>
      </c>
      <c r="W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RR100551</t>
        </is>
      </c>
      <c r="B560" s="69" t="n">
        <v>45723</v>
      </c>
      <c r="C560" s="70" t="n">
        <v>2025</v>
      </c>
      <c r="D560" t="inlineStr">
        <is>
          <t>Mar</t>
        </is>
      </c>
      <c r="E560" t="inlineStr">
        <is>
          <t>North</t>
        </is>
      </c>
      <c r="F560" t="inlineStr">
        <is>
          <t>India</t>
        </is>
      </c>
      <c r="G560" t="inlineStr">
        <is>
          <t>Electronics</t>
        </is>
      </c>
      <c r="H560" t="inlineStr">
        <is>
          <t>Store walk-in</t>
        </is>
      </c>
      <c r="I560" t="inlineStr">
        <is>
          <t>Member</t>
        </is>
      </c>
      <c r="J560" t="inlineStr">
        <is>
          <t>Omar Haddad</t>
        </is>
      </c>
      <c r="K560" s="71" t="n">
        <v>68</v>
      </c>
      <c r="L560" s="72" t="n">
        <v>8662.719999999999</v>
      </c>
      <c r="M560" s="72" t="n">
        <v>589064.96</v>
      </c>
      <c r="N560" s="72" t="n">
        <v>11781.3</v>
      </c>
      <c r="O560" s="72" t="n">
        <v>577283.66</v>
      </c>
      <c r="P560" s="72" t="n">
        <v>563985.33</v>
      </c>
      <c r="Q560" s="72" t="n">
        <v>13298.33</v>
      </c>
      <c r="R560" t="inlineStr">
        <is>
          <t>Rajasthan</t>
        </is>
      </c>
      <c r="S560" s="71" t="n">
        <v>3</v>
      </c>
      <c r="T560" t="inlineStr">
        <is>
          <t>Yes</t>
        </is>
      </c>
      <c r="U560" s="71" t="n">
        <v>158</v>
      </c>
      <c r="V560" s="71" t="n">
        <v>68</v>
      </c>
      <c r="W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RR100552</t>
        </is>
      </c>
      <c r="B561" s="69" t="n">
        <v>45723</v>
      </c>
      <c r="C561" s="70" t="n">
        <v>2025</v>
      </c>
      <c r="D561" t="inlineStr">
        <is>
          <t>Mar</t>
        </is>
      </c>
      <c r="E561" t="inlineStr">
        <is>
          <t>East</t>
        </is>
      </c>
      <c r="F561" t="inlineStr">
        <is>
          <t>India</t>
        </is>
      </c>
      <c r="G561" t="inlineStr">
        <is>
          <t>Fashion</t>
        </is>
      </c>
      <c r="H561" t="inlineStr">
        <is>
          <t>Click &amp; collect</t>
        </is>
      </c>
      <c r="I561" t="inlineStr">
        <is>
          <t>Walk-in guest</t>
        </is>
      </c>
      <c r="J561" t="inlineStr">
        <is>
          <t>Sophie Müller</t>
        </is>
      </c>
      <c r="K561" s="71" t="n">
        <v>712</v>
      </c>
      <c r="L561" s="72" t="n">
        <v>731.49</v>
      </c>
      <c r="M561" s="72" t="n">
        <v>520820.88</v>
      </c>
      <c r="N561" s="72" t="n">
        <v>26041.04</v>
      </c>
      <c r="O561" s="72" t="n">
        <v>494779.84</v>
      </c>
      <c r="P561" s="72" t="n">
        <v>304155.24</v>
      </c>
      <c r="Q561" s="72" t="n">
        <v>190624.6</v>
      </c>
      <c r="R561" t="inlineStr">
        <is>
          <t>Odisha</t>
        </is>
      </c>
      <c r="S561" s="71" t="n">
        <v>8</v>
      </c>
      <c r="T561" t="inlineStr">
        <is>
          <t>Yes</t>
        </is>
      </c>
      <c r="U561" s="71" t="n">
        <v>356</v>
      </c>
      <c r="V561" s="71" t="n">
        <v>97</v>
      </c>
      <c r="W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RR100553</t>
        </is>
      </c>
      <c r="B562" s="69" t="n">
        <v>45723</v>
      </c>
      <c r="C562" s="70" t="n">
        <v>2025</v>
      </c>
      <c r="D562" t="inlineStr">
        <is>
          <t>Mar</t>
        </is>
      </c>
      <c r="E562" t="inlineStr">
        <is>
          <t>North</t>
        </is>
      </c>
      <c r="F562" t="inlineStr">
        <is>
          <t>India</t>
        </is>
      </c>
      <c r="G562" t="inlineStr">
        <is>
          <t>JioMart</t>
        </is>
      </c>
      <c r="H562" t="inlineStr">
        <is>
          <t>Home delivery</t>
        </is>
      </c>
      <c r="I562" t="inlineStr">
        <is>
          <t>Member</t>
        </is>
      </c>
      <c r="J562" t="inlineStr">
        <is>
          <t>Sophie Müller</t>
        </is>
      </c>
      <c r="K562" s="71" t="n">
        <v>940</v>
      </c>
      <c r="L562" s="72" t="n">
        <v>389.91</v>
      </c>
      <c r="M562" s="72" t="n">
        <v>366515.4</v>
      </c>
      <c r="N562" s="72" t="n">
        <v>7330.31</v>
      </c>
      <c r="O562" s="72" t="n">
        <v>359185.09</v>
      </c>
      <c r="P562" s="72" t="n">
        <v>319242.1</v>
      </c>
      <c r="Q562" s="72" t="n">
        <v>39942.99</v>
      </c>
      <c r="R562" t="inlineStr">
        <is>
          <t>Punjab</t>
        </is>
      </c>
      <c r="S562" s="71" t="n">
        <v>8</v>
      </c>
      <c r="T562" t="inlineStr">
        <is>
          <t>Yes</t>
        </is>
      </c>
      <c r="U562" s="71" t="n">
        <v>4717</v>
      </c>
      <c r="V562" s="71" t="n">
        <v>209</v>
      </c>
      <c r="W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RR100554</t>
        </is>
      </c>
      <c r="B563" s="69" t="n">
        <v>45723</v>
      </c>
      <c r="C563" s="70" t="n">
        <v>2025</v>
      </c>
      <c r="D563" t="inlineStr">
        <is>
          <t>Mar</t>
        </is>
      </c>
      <c r="E563" t="inlineStr">
        <is>
          <t>South</t>
        </is>
      </c>
      <c r="F563" t="inlineStr">
        <is>
          <t>India</t>
        </is>
      </c>
      <c r="G563" t="inlineStr">
        <is>
          <t>Grocery</t>
        </is>
      </c>
      <c r="H563" t="inlineStr">
        <is>
          <t>Store walk-in</t>
        </is>
      </c>
      <c r="I563" t="inlineStr">
        <is>
          <t>Member</t>
        </is>
      </c>
      <c r="J563" t="inlineStr">
        <is>
          <t>Hiroshi Tanaka</t>
        </is>
      </c>
      <c r="K563" s="71" t="n">
        <v>4277</v>
      </c>
      <c r="L563" s="72" t="n">
        <v>197.93</v>
      </c>
      <c r="M563" s="72" t="n">
        <v>846546.61</v>
      </c>
      <c r="N563" s="72" t="n">
        <v>16930.93</v>
      </c>
      <c r="O563" s="72" t="n">
        <v>829615.6800000001</v>
      </c>
      <c r="P563" s="72" t="n">
        <v>607499.6</v>
      </c>
      <c r="Q563" s="72" t="n">
        <v>222116.08</v>
      </c>
      <c r="R563" t="inlineStr">
        <is>
          <t>Telangana</t>
        </is>
      </c>
      <c r="S563" s="71" t="n">
        <v>0</v>
      </c>
      <c r="T563" t="inlineStr">
        <is>
          <t>No</t>
        </is>
      </c>
      <c r="U563" s="71" t="n">
        <v>2041</v>
      </c>
      <c r="V563" s="71" t="n">
        <v>795</v>
      </c>
      <c r="W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RR100555</t>
        </is>
      </c>
      <c r="B564" s="69" t="n">
        <v>45723</v>
      </c>
      <c r="C564" s="70" t="n">
        <v>2025</v>
      </c>
      <c r="D564" t="inlineStr">
        <is>
          <t>Mar</t>
        </is>
      </c>
      <c r="E564" t="inlineStr">
        <is>
          <t>West</t>
        </is>
      </c>
      <c r="F564" t="inlineStr">
        <is>
          <t>India</t>
        </is>
      </c>
      <c r="G564" t="inlineStr">
        <is>
          <t>Electronics</t>
        </is>
      </c>
      <c r="H564" t="inlineStr">
        <is>
          <t>Store walk-in</t>
        </is>
      </c>
      <c r="I564" t="inlineStr">
        <is>
          <t>Walk-in guest</t>
        </is>
      </c>
      <c r="J564" t="inlineStr">
        <is>
          <t>Zoya Ahmed</t>
        </is>
      </c>
      <c r="K564" s="71" t="n">
        <v>212</v>
      </c>
      <c r="L564" s="72" t="n">
        <v>8495.799999999999</v>
      </c>
      <c r="M564" s="72" t="n">
        <v>1801109.6</v>
      </c>
      <c r="N564" s="72" t="n">
        <v>270166.44</v>
      </c>
      <c r="O564" s="72" t="n">
        <v>1530943.16</v>
      </c>
      <c r="P564" s="72" t="n">
        <v>1690935.51</v>
      </c>
      <c r="Q564" s="72" t="n">
        <v>-159992.35</v>
      </c>
      <c r="R564" t="inlineStr">
        <is>
          <t>Gujarat</t>
        </is>
      </c>
      <c r="S564" s="71" t="n">
        <v>3</v>
      </c>
      <c r="T564" t="inlineStr">
        <is>
          <t>Yes</t>
        </is>
      </c>
      <c r="U564" s="71" t="n">
        <v>568</v>
      </c>
      <c r="V564" s="71" t="n">
        <v>198</v>
      </c>
      <c r="W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RR100556</t>
        </is>
      </c>
      <c r="B565" s="69" t="n">
        <v>45723</v>
      </c>
      <c r="C565" s="70" t="n">
        <v>2025</v>
      </c>
      <c r="D565" t="inlineStr">
        <is>
          <t>Mar</t>
        </is>
      </c>
      <c r="E565" t="inlineStr">
        <is>
          <t>West</t>
        </is>
      </c>
      <c r="F565" t="inlineStr">
        <is>
          <t>India</t>
        </is>
      </c>
      <c r="G565" t="inlineStr">
        <is>
          <t>JioMart</t>
        </is>
      </c>
      <c r="H565" t="inlineStr">
        <is>
          <t>Home delivery</t>
        </is>
      </c>
      <c r="I565" t="inlineStr">
        <is>
          <t>Walk-in guest</t>
        </is>
      </c>
      <c r="J565" t="inlineStr">
        <is>
          <t>Fatima Al-Saud</t>
        </is>
      </c>
      <c r="K565" s="71" t="n">
        <v>1215</v>
      </c>
      <c r="L565" s="72" t="n">
        <v>376.21</v>
      </c>
      <c r="M565" s="72" t="n">
        <v>457095.15</v>
      </c>
      <c r="N565" s="72" t="n">
        <v>22854.76</v>
      </c>
      <c r="O565" s="72" t="n">
        <v>434240.39</v>
      </c>
      <c r="P565" s="72" t="n">
        <v>398433.87</v>
      </c>
      <c r="Q565" s="72" t="n">
        <v>35806.52</v>
      </c>
      <c r="R565" t="inlineStr">
        <is>
          <t>Gujarat</t>
        </is>
      </c>
      <c r="S565" s="71" t="n">
        <v>8</v>
      </c>
      <c r="T565" t="inlineStr">
        <is>
          <t>Yes</t>
        </is>
      </c>
      <c r="U565" s="71" t="n">
        <v>6433</v>
      </c>
      <c r="V565" s="71" t="n">
        <v>314</v>
      </c>
      <c r="W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RR100557</t>
        </is>
      </c>
      <c r="B566" s="69" t="n">
        <v>45723</v>
      </c>
      <c r="C566" s="70" t="n">
        <v>2025</v>
      </c>
      <c r="D566" t="inlineStr">
        <is>
          <t>Mar</t>
        </is>
      </c>
      <c r="E566" t="inlineStr">
        <is>
          <t>South</t>
        </is>
      </c>
      <c r="F566" t="inlineStr">
        <is>
          <t>India</t>
        </is>
      </c>
      <c r="G566" t="inlineStr">
        <is>
          <t>Fashion</t>
        </is>
      </c>
      <c r="H566" t="inlineStr">
        <is>
          <t>Store walk-in</t>
        </is>
      </c>
      <c r="I566" t="inlineStr">
        <is>
          <t>Member</t>
        </is>
      </c>
      <c r="J566" t="inlineStr">
        <is>
          <t>Priya Nair</t>
        </is>
      </c>
      <c r="K566" s="71" t="n">
        <v>854</v>
      </c>
      <c r="L566" s="72" t="n">
        <v>755.0599999999999</v>
      </c>
      <c r="M566" s="72" t="n">
        <v>644821.24</v>
      </c>
      <c r="N566" s="72" t="n">
        <v>12896.42</v>
      </c>
      <c r="O566" s="72" t="n">
        <v>631924.8199999999</v>
      </c>
      <c r="P566" s="72" t="n">
        <v>358721.13</v>
      </c>
      <c r="Q566" s="72" t="n">
        <v>273203.69</v>
      </c>
      <c r="R566" t="inlineStr">
        <is>
          <t>Kerala</t>
        </is>
      </c>
      <c r="S566" s="71" t="n">
        <v>5</v>
      </c>
      <c r="T566" t="inlineStr">
        <is>
          <t>Yes</t>
        </is>
      </c>
      <c r="U566" s="71" t="n">
        <v>989</v>
      </c>
      <c r="V566" s="71" t="n">
        <v>265</v>
      </c>
      <c r="W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RR100558</t>
        </is>
      </c>
      <c r="B567" s="69" t="n">
        <v>45723</v>
      </c>
      <c r="C567" s="70" t="n">
        <v>2025</v>
      </c>
      <c r="D567" t="inlineStr">
        <is>
          <t>Mar</t>
        </is>
      </c>
      <c r="E567" t="inlineStr">
        <is>
          <t>North</t>
        </is>
      </c>
      <c r="F567" t="inlineStr">
        <is>
          <t>India</t>
        </is>
      </c>
      <c r="G567" t="inlineStr">
        <is>
          <t>Fashion</t>
        </is>
      </c>
      <c r="H567" t="inlineStr">
        <is>
          <t>Store walk-in</t>
        </is>
      </c>
      <c r="I567" t="inlineStr">
        <is>
          <t>Member</t>
        </is>
      </c>
      <c r="J567" t="inlineStr">
        <is>
          <t>Noah Smith</t>
        </is>
      </c>
      <c r="K567" s="71" t="n">
        <v>823</v>
      </c>
      <c r="L567" s="72" t="n">
        <v>810.45</v>
      </c>
      <c r="M567" s="72" t="n">
        <v>667000.35</v>
      </c>
      <c r="N567" s="72" t="n">
        <v>66700.03999999999</v>
      </c>
      <c r="O567" s="72" t="n">
        <v>600300.3100000001</v>
      </c>
      <c r="P567" s="72" t="n">
        <v>344958.36</v>
      </c>
      <c r="Q567" s="72" t="n">
        <v>255341.95</v>
      </c>
      <c r="R567" t="inlineStr">
        <is>
          <t>Rajasthan</t>
        </is>
      </c>
      <c r="S567" s="71" t="n">
        <v>5</v>
      </c>
      <c r="T567" t="inlineStr">
        <is>
          <t>Yes</t>
        </is>
      </c>
      <c r="U567" s="71" t="n">
        <v>214</v>
      </c>
      <c r="V567" s="71" t="n">
        <v>93</v>
      </c>
      <c r="W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RR100559</t>
        </is>
      </c>
      <c r="B568" s="69" t="n">
        <v>45724</v>
      </c>
      <c r="C568" s="70" t="n">
        <v>2025</v>
      </c>
      <c r="D568" t="inlineStr">
        <is>
          <t>Mar</t>
        </is>
      </c>
      <c r="E568" t="inlineStr">
        <is>
          <t>North</t>
        </is>
      </c>
      <c r="F568" t="inlineStr">
        <is>
          <t>India</t>
        </is>
      </c>
      <c r="G568" t="inlineStr">
        <is>
          <t>Fashion</t>
        </is>
      </c>
      <c r="H568" t="inlineStr">
        <is>
          <t>Store walk-in</t>
        </is>
      </c>
      <c r="I568" t="inlineStr">
        <is>
          <t>Walk-in guest</t>
        </is>
      </c>
      <c r="J568" t="inlineStr">
        <is>
          <t>Yuki Sato</t>
        </is>
      </c>
      <c r="K568" s="71" t="n">
        <v>311</v>
      </c>
      <c r="L568" s="72" t="n">
        <v>739.5</v>
      </c>
      <c r="M568" s="72" t="n">
        <v>229984.5</v>
      </c>
      <c r="N568" s="72" t="n">
        <v>11499.23</v>
      </c>
      <c r="O568" s="72" t="n">
        <v>218485.27</v>
      </c>
      <c r="P568" s="72" t="n">
        <v>127282.99</v>
      </c>
      <c r="Q568" s="72" t="n">
        <v>91202.28</v>
      </c>
      <c r="R568" t="inlineStr">
        <is>
          <t>Rajasthan</t>
        </is>
      </c>
      <c r="S568" s="71" t="n">
        <v>5</v>
      </c>
      <c r="T568" t="inlineStr">
        <is>
          <t>Yes</t>
        </is>
      </c>
      <c r="U568" s="71" t="n">
        <v>228</v>
      </c>
      <c r="V568" s="71" t="n">
        <v>80</v>
      </c>
      <c r="W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RR100560</t>
        </is>
      </c>
      <c r="B569" s="69" t="n">
        <v>45724</v>
      </c>
      <c r="C569" s="70" t="n">
        <v>2025</v>
      </c>
      <c r="D569" t="inlineStr">
        <is>
          <t>Mar</t>
        </is>
      </c>
      <c r="E569" t="inlineStr">
        <is>
          <t>North</t>
        </is>
      </c>
      <c r="F569" t="inlineStr">
        <is>
          <t>India</t>
        </is>
      </c>
      <c r="G569" t="inlineStr">
        <is>
          <t>Grocery</t>
        </is>
      </c>
      <c r="H569" t="inlineStr">
        <is>
          <t>Store walk-in</t>
        </is>
      </c>
      <c r="I569" t="inlineStr">
        <is>
          <t>Walk-in guest</t>
        </is>
      </c>
      <c r="J569" t="inlineStr">
        <is>
          <t>Kofi Mensah</t>
        </is>
      </c>
      <c r="K569" s="71" t="n">
        <v>4246</v>
      </c>
      <c r="L569" s="72" t="n">
        <v>178.83</v>
      </c>
      <c r="M569" s="72" t="n">
        <v>759312.1800000001</v>
      </c>
      <c r="N569" s="72" t="n">
        <v>60744.97</v>
      </c>
      <c r="O569" s="72" t="n">
        <v>698567.21</v>
      </c>
      <c r="P569" s="72" t="n">
        <v>646865.4300000001</v>
      </c>
      <c r="Q569" s="72" t="n">
        <v>51701.78</v>
      </c>
      <c r="R569" t="inlineStr">
        <is>
          <t>Punjab</t>
        </is>
      </c>
      <c r="S569" s="71" t="n">
        <v>2</v>
      </c>
      <c r="T569" t="inlineStr">
        <is>
          <t>Yes</t>
        </is>
      </c>
      <c r="U569" s="71" t="n">
        <v>2610</v>
      </c>
      <c r="V569" s="71" t="n">
        <v>1045</v>
      </c>
      <c r="W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RR100561</t>
        </is>
      </c>
      <c r="B570" s="69" t="n">
        <v>45724</v>
      </c>
      <c r="C570" s="70" t="n">
        <v>2025</v>
      </c>
      <c r="D570" t="inlineStr">
        <is>
          <t>Mar</t>
        </is>
      </c>
      <c r="E570" t="inlineStr">
        <is>
          <t>South</t>
        </is>
      </c>
      <c r="F570" t="inlineStr">
        <is>
          <t>India</t>
        </is>
      </c>
      <c r="G570" t="inlineStr">
        <is>
          <t>Grocery</t>
        </is>
      </c>
      <c r="H570" t="inlineStr">
        <is>
          <t>Store walk-in</t>
        </is>
      </c>
      <c r="I570" t="inlineStr">
        <is>
          <t>Member</t>
        </is>
      </c>
      <c r="J570" t="inlineStr">
        <is>
          <t>Sara Rossi</t>
        </is>
      </c>
      <c r="K570" s="71" t="n">
        <v>3713</v>
      </c>
      <c r="L570" s="72" t="n">
        <v>192.75</v>
      </c>
      <c r="M570" s="72" t="n">
        <v>715680.75</v>
      </c>
      <c r="N570" s="72" t="n">
        <v>14313.61</v>
      </c>
      <c r="O570" s="72" t="n">
        <v>701367.14</v>
      </c>
      <c r="P570" s="72" t="n">
        <v>534849</v>
      </c>
      <c r="Q570" s="72" t="n">
        <v>166518.14</v>
      </c>
      <c r="R570" t="inlineStr">
        <is>
          <t>Kerala</t>
        </is>
      </c>
      <c r="S570" s="71" t="n">
        <v>3</v>
      </c>
      <c r="T570" t="inlineStr">
        <is>
          <t>Yes</t>
        </is>
      </c>
      <c r="U570" s="71" t="n">
        <v>1755</v>
      </c>
      <c r="V570" s="71" t="n">
        <v>789</v>
      </c>
      <c r="W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RR100562</t>
        </is>
      </c>
      <c r="B571" s="69" t="n">
        <v>45724</v>
      </c>
      <c r="C571" s="70" t="n">
        <v>2025</v>
      </c>
      <c r="D571" t="inlineStr">
        <is>
          <t>Mar</t>
        </is>
      </c>
      <c r="E571" t="inlineStr">
        <is>
          <t>West</t>
        </is>
      </c>
      <c r="F571" t="inlineStr">
        <is>
          <t>India</t>
        </is>
      </c>
      <c r="G571" t="inlineStr">
        <is>
          <t>Electronics</t>
        </is>
      </c>
      <c r="H571" t="inlineStr">
        <is>
          <t>Store walk-in</t>
        </is>
      </c>
      <c r="I571" t="inlineStr">
        <is>
          <t>Walk-in guest</t>
        </is>
      </c>
      <c r="J571" t="inlineStr">
        <is>
          <t>Ana Costa</t>
        </is>
      </c>
      <c r="K571" s="71" t="n">
        <v>79</v>
      </c>
      <c r="L571" s="72" t="n">
        <v>9286.02</v>
      </c>
      <c r="M571" s="72" t="n">
        <v>733595.58</v>
      </c>
      <c r="N571" s="72" t="n">
        <v>110039.34</v>
      </c>
      <c r="O571" s="72" t="n">
        <v>623556.24</v>
      </c>
      <c r="P571" s="72" t="n">
        <v>658283.17</v>
      </c>
      <c r="Q571" s="72" t="n">
        <v>-34726.93</v>
      </c>
      <c r="R571" t="inlineStr">
        <is>
          <t>Maharashtra</t>
        </is>
      </c>
      <c r="S571" s="71" t="n">
        <v>1</v>
      </c>
      <c r="T571" t="inlineStr">
        <is>
          <t>Yes</t>
        </is>
      </c>
      <c r="U571" s="71" t="n">
        <v>209</v>
      </c>
      <c r="V571" s="71" t="n">
        <v>67</v>
      </c>
      <c r="W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RR100563</t>
        </is>
      </c>
      <c r="B572" s="69" t="n">
        <v>45724</v>
      </c>
      <c r="C572" s="70" t="n">
        <v>2025</v>
      </c>
      <c r="D572" t="inlineStr">
        <is>
          <t>Mar</t>
        </is>
      </c>
      <c r="E572" t="inlineStr">
        <is>
          <t>West</t>
        </is>
      </c>
      <c r="F572" t="inlineStr">
        <is>
          <t>India</t>
        </is>
      </c>
      <c r="G572" t="inlineStr">
        <is>
          <t>Fashion</t>
        </is>
      </c>
      <c r="H572" t="inlineStr">
        <is>
          <t>Store walk-in</t>
        </is>
      </c>
      <c r="I572" t="inlineStr">
        <is>
          <t>Member</t>
        </is>
      </c>
      <c r="J572" t="inlineStr">
        <is>
          <t>Ana Costa</t>
        </is>
      </c>
      <c r="K572" s="71" t="n">
        <v>1122</v>
      </c>
      <c r="L572" s="72" t="n">
        <v>725.99</v>
      </c>
      <c r="M572" s="72" t="n">
        <v>814560.78</v>
      </c>
      <c r="N572" s="72" t="n">
        <v>40728.04</v>
      </c>
      <c r="O572" s="72" t="n">
        <v>773832.74</v>
      </c>
      <c r="P572" s="72" t="n">
        <v>447303.43</v>
      </c>
      <c r="Q572" s="72" t="n">
        <v>326529.31</v>
      </c>
      <c r="R572" t="inlineStr">
        <is>
          <t>Gujarat</t>
        </is>
      </c>
      <c r="S572" s="71" t="n">
        <v>0</v>
      </c>
      <c r="T572" t="inlineStr">
        <is>
          <t>No</t>
        </is>
      </c>
      <c r="U572" s="71" t="n">
        <v>886</v>
      </c>
      <c r="V572" s="71" t="n">
        <v>291</v>
      </c>
      <c r="W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RR100564</t>
        </is>
      </c>
      <c r="B573" s="69" t="n">
        <v>45724</v>
      </c>
      <c r="C573" s="70" t="n">
        <v>2025</v>
      </c>
      <c r="D573" t="inlineStr">
        <is>
          <t>Mar</t>
        </is>
      </c>
      <c r="E573" t="inlineStr">
        <is>
          <t>North</t>
        </is>
      </c>
      <c r="F573" t="inlineStr">
        <is>
          <t>India</t>
        </is>
      </c>
      <c r="G573" t="inlineStr">
        <is>
          <t>Grocery</t>
        </is>
      </c>
      <c r="H573" t="inlineStr">
        <is>
          <t>Store walk-in</t>
        </is>
      </c>
      <c r="I573" t="inlineStr">
        <is>
          <t>Member</t>
        </is>
      </c>
      <c r="J573" t="inlineStr">
        <is>
          <t>Ruhi Shaikh</t>
        </is>
      </c>
      <c r="K573" s="71" t="n">
        <v>1648</v>
      </c>
      <c r="L573" s="72" t="n">
        <v>182.52</v>
      </c>
      <c r="M573" s="72" t="n">
        <v>300792.96</v>
      </c>
      <c r="N573" s="72" t="n">
        <v>24063.44</v>
      </c>
      <c r="O573" s="72" t="n">
        <v>276729.52</v>
      </c>
      <c r="P573" s="72" t="n">
        <v>252749.56</v>
      </c>
      <c r="Q573" s="72" t="n">
        <v>23979.96</v>
      </c>
      <c r="R573" t="inlineStr">
        <is>
          <t>Uttar Pradesh</t>
        </is>
      </c>
      <c r="S573" s="71" t="n">
        <v>2</v>
      </c>
      <c r="T573" t="inlineStr">
        <is>
          <t>Yes</t>
        </is>
      </c>
      <c r="U573" s="71" t="n">
        <v>991</v>
      </c>
      <c r="V573" s="71" t="n">
        <v>337</v>
      </c>
      <c r="W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RR100565</t>
        </is>
      </c>
      <c r="B574" s="69" t="n">
        <v>45725</v>
      </c>
      <c r="C574" s="70" t="n">
        <v>2025</v>
      </c>
      <c r="D574" t="inlineStr">
        <is>
          <t>Mar</t>
        </is>
      </c>
      <c r="E574" t="inlineStr">
        <is>
          <t>West</t>
        </is>
      </c>
      <c r="F574" t="inlineStr">
        <is>
          <t>India</t>
        </is>
      </c>
      <c r="G574" t="inlineStr">
        <is>
          <t>Fashion</t>
        </is>
      </c>
      <c r="H574" t="inlineStr">
        <is>
          <t>Store walk-in</t>
        </is>
      </c>
      <c r="I574" t="inlineStr">
        <is>
          <t>Member</t>
        </is>
      </c>
      <c r="J574" t="inlineStr">
        <is>
          <t>Shraddha Kulkarni</t>
        </is>
      </c>
      <c r="K574" s="71" t="n">
        <v>869</v>
      </c>
      <c r="L574" s="72" t="n">
        <v>810.3200000000001</v>
      </c>
      <c r="M574" s="72" t="n">
        <v>704168.08</v>
      </c>
      <c r="N574" s="72" t="n">
        <v>105625.21</v>
      </c>
      <c r="O574" s="72" t="n">
        <v>598542.87</v>
      </c>
      <c r="P574" s="72" t="n">
        <v>355341.75</v>
      </c>
      <c r="Q574" s="72" t="n">
        <v>243201.12</v>
      </c>
      <c r="R574" t="inlineStr">
        <is>
          <t>Gujarat</t>
        </is>
      </c>
      <c r="S574" s="71" t="n">
        <v>3</v>
      </c>
      <c r="T574" t="inlineStr">
        <is>
          <t>Yes</t>
        </is>
      </c>
      <c r="U574" s="71" t="n">
        <v>320</v>
      </c>
      <c r="V574" s="71" t="n">
        <v>121</v>
      </c>
      <c r="W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RR100566</t>
        </is>
      </c>
      <c r="B575" s="69" t="n">
        <v>45725</v>
      </c>
      <c r="C575" s="70" t="n">
        <v>2025</v>
      </c>
      <c r="D575" t="inlineStr">
        <is>
          <t>Mar</t>
        </is>
      </c>
      <c r="E575" t="inlineStr">
        <is>
          <t>South</t>
        </is>
      </c>
      <c r="F575" t="inlineStr">
        <is>
          <t>India</t>
        </is>
      </c>
      <c r="G575" t="inlineStr">
        <is>
          <t>JioMart</t>
        </is>
      </c>
      <c r="H575" t="inlineStr">
        <is>
          <t>Home delivery</t>
        </is>
      </c>
      <c r="I575" t="inlineStr">
        <is>
          <t>Member</t>
        </is>
      </c>
      <c r="J575" t="inlineStr">
        <is>
          <t>Ruhi Shaikh</t>
        </is>
      </c>
      <c r="K575" s="71" t="n">
        <v>2382</v>
      </c>
      <c r="L575" s="72" t="n">
        <v>378.53</v>
      </c>
      <c r="M575" s="72" t="n">
        <v>901658.46</v>
      </c>
      <c r="N575" s="72" t="n">
        <v>45082.92</v>
      </c>
      <c r="O575" s="72" t="n">
        <v>856575.54</v>
      </c>
      <c r="P575" s="72" t="n">
        <v>810270.78</v>
      </c>
      <c r="Q575" s="72" t="n">
        <v>46304.76</v>
      </c>
      <c r="R575" t="inlineStr">
        <is>
          <t>Karnataka</t>
        </is>
      </c>
      <c r="S575" s="71" t="n">
        <v>3</v>
      </c>
      <c r="T575" t="inlineStr">
        <is>
          <t>Yes</t>
        </is>
      </c>
      <c r="U575" s="71" t="n">
        <v>15397</v>
      </c>
      <c r="V575" s="71" t="n">
        <v>702</v>
      </c>
      <c r="W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RR100567</t>
        </is>
      </c>
      <c r="B576" s="69" t="n">
        <v>45725</v>
      </c>
      <c r="C576" s="70" t="n">
        <v>2025</v>
      </c>
      <c r="D576" t="inlineStr">
        <is>
          <t>Mar</t>
        </is>
      </c>
      <c r="E576" t="inlineStr">
        <is>
          <t>North</t>
        </is>
      </c>
      <c r="F576" t="inlineStr">
        <is>
          <t>India</t>
        </is>
      </c>
      <c r="G576" t="inlineStr">
        <is>
          <t>Grocery</t>
        </is>
      </c>
      <c r="H576" t="inlineStr">
        <is>
          <t>Click &amp; collect</t>
        </is>
      </c>
      <c r="I576" t="inlineStr">
        <is>
          <t>Member</t>
        </is>
      </c>
      <c r="J576" t="inlineStr">
        <is>
          <t>Kofi Mensah</t>
        </is>
      </c>
      <c r="K576" s="71" t="n">
        <v>470</v>
      </c>
      <c r="L576" s="72" t="n">
        <v>166.49</v>
      </c>
      <c r="M576" s="72" t="n">
        <v>78250.3</v>
      </c>
      <c r="N576" s="72" t="n">
        <v>1565.01</v>
      </c>
      <c r="O576" s="72" t="n">
        <v>76685.28999999999</v>
      </c>
      <c r="P576" s="72" t="n">
        <v>70170.48</v>
      </c>
      <c r="Q576" s="72" t="n">
        <v>6514.81</v>
      </c>
      <c r="R576" t="inlineStr">
        <is>
          <t>Rajasthan</t>
        </is>
      </c>
      <c r="S576" s="71" t="n">
        <v>0</v>
      </c>
      <c r="T576" t="inlineStr">
        <is>
          <t>No</t>
        </is>
      </c>
      <c r="U576" s="71" t="n">
        <v>263</v>
      </c>
      <c r="V576" s="71" t="n">
        <v>96</v>
      </c>
      <c r="W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RR100568</t>
        </is>
      </c>
      <c r="B577" s="69" t="n">
        <v>45725</v>
      </c>
      <c r="C577" s="70" t="n">
        <v>2025</v>
      </c>
      <c r="D577" t="inlineStr">
        <is>
          <t>Mar</t>
        </is>
      </c>
      <c r="E577" t="inlineStr">
        <is>
          <t>South</t>
        </is>
      </c>
      <c r="F577" t="inlineStr">
        <is>
          <t>India</t>
        </is>
      </c>
      <c r="G577" t="inlineStr">
        <is>
          <t>Electronics</t>
        </is>
      </c>
      <c r="H577" t="inlineStr">
        <is>
          <t>Store walk-in</t>
        </is>
      </c>
      <c r="I577" t="inlineStr">
        <is>
          <t>Walk-in guest</t>
        </is>
      </c>
      <c r="J577" t="inlineStr">
        <is>
          <t>Shraddha Kulkarni</t>
        </is>
      </c>
      <c r="K577" s="71" t="n">
        <v>20</v>
      </c>
      <c r="L577" s="72" t="n">
        <v>8830.059999999999</v>
      </c>
      <c r="M577" s="72" t="n">
        <v>176601.2</v>
      </c>
      <c r="N577" s="72" t="n">
        <v>14128.1</v>
      </c>
      <c r="O577" s="72" t="n">
        <v>162473.1</v>
      </c>
      <c r="P577" s="72" t="n">
        <v>165588.16</v>
      </c>
      <c r="Q577" s="72" t="n">
        <v>-3115.06</v>
      </c>
      <c r="R577" t="inlineStr">
        <is>
          <t>Telangana</t>
        </is>
      </c>
      <c r="S577" s="71" t="n">
        <v>2</v>
      </c>
      <c r="T577" t="inlineStr">
        <is>
          <t>Yes</t>
        </is>
      </c>
      <c r="U577" s="71" t="n">
        <v>50</v>
      </c>
      <c r="V577" s="71" t="n">
        <v>18</v>
      </c>
      <c r="W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RR100569</t>
        </is>
      </c>
      <c r="B578" s="69" t="n">
        <v>45725</v>
      </c>
      <c r="C578" s="70" t="n">
        <v>2025</v>
      </c>
      <c r="D578" t="inlineStr">
        <is>
          <t>Mar</t>
        </is>
      </c>
      <c r="E578" t="inlineStr">
        <is>
          <t>West</t>
        </is>
      </c>
      <c r="F578" t="inlineStr">
        <is>
          <t>India</t>
        </is>
      </c>
      <c r="G578" t="inlineStr">
        <is>
          <t>JioMart</t>
        </is>
      </c>
      <c r="H578" t="inlineStr">
        <is>
          <t>Home delivery</t>
        </is>
      </c>
      <c r="I578" t="inlineStr">
        <is>
          <t>Member</t>
        </is>
      </c>
      <c r="J578" t="inlineStr">
        <is>
          <t>Sara Rossi</t>
        </is>
      </c>
      <c r="K578" s="71" t="n">
        <v>2659</v>
      </c>
      <c r="L578" s="72" t="n">
        <v>380.47</v>
      </c>
      <c r="M578" s="72" t="n">
        <v>1011669.73</v>
      </c>
      <c r="N578" s="72" t="n">
        <v>20233.39</v>
      </c>
      <c r="O578" s="72" t="n">
        <v>991436.34</v>
      </c>
      <c r="P578" s="72" t="n">
        <v>884970.4399999999</v>
      </c>
      <c r="Q578" s="72" t="n">
        <v>106465.9</v>
      </c>
      <c r="R578" t="inlineStr">
        <is>
          <t>Goa</t>
        </is>
      </c>
      <c r="S578" s="71" t="n">
        <v>8</v>
      </c>
      <c r="T578" t="inlineStr">
        <is>
          <t>Yes</t>
        </is>
      </c>
      <c r="U578" s="71" t="n">
        <v>4325</v>
      </c>
      <c r="V578" s="71" t="n">
        <v>316</v>
      </c>
      <c r="W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RR100570</t>
        </is>
      </c>
      <c r="B579" s="69" t="n">
        <v>45726</v>
      </c>
      <c r="C579" s="70" t="n">
        <v>2025</v>
      </c>
      <c r="D579" t="inlineStr">
        <is>
          <t>Mar</t>
        </is>
      </c>
      <c r="E579" t="inlineStr">
        <is>
          <t>North</t>
        </is>
      </c>
      <c r="F579" t="inlineStr">
        <is>
          <t>India</t>
        </is>
      </c>
      <c r="G579" t="inlineStr">
        <is>
          <t>JioMart</t>
        </is>
      </c>
      <c r="H579" t="inlineStr">
        <is>
          <t>Home delivery</t>
        </is>
      </c>
      <c r="I579" t="inlineStr">
        <is>
          <t>Walk-in guest</t>
        </is>
      </c>
      <c r="J579" t="inlineStr">
        <is>
          <t>Mei Lin</t>
        </is>
      </c>
      <c r="K579" s="71" t="n">
        <v>3127</v>
      </c>
      <c r="L579" s="72" t="n">
        <v>440.52</v>
      </c>
      <c r="M579" s="72" t="n">
        <v>1377506.04</v>
      </c>
      <c r="N579" s="72" t="n">
        <v>27550.12</v>
      </c>
      <c r="O579" s="72" t="n">
        <v>1349955.92</v>
      </c>
      <c r="P579" s="72" t="n">
        <v>1088626.9</v>
      </c>
      <c r="Q579" s="72" t="n">
        <v>261329.02</v>
      </c>
      <c r="R579" t="inlineStr">
        <is>
          <t>Delhi</t>
        </is>
      </c>
      <c r="S579" s="71" t="n">
        <v>8</v>
      </c>
      <c r="T579" t="inlineStr">
        <is>
          <t>Yes</t>
        </is>
      </c>
      <c r="U579" s="71" t="n">
        <v>12112</v>
      </c>
      <c r="V579" s="71" t="n">
        <v>591</v>
      </c>
      <c r="W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RR100571</t>
        </is>
      </c>
      <c r="B580" s="69" t="n">
        <v>45726</v>
      </c>
      <c r="C580" s="70" t="n">
        <v>2025</v>
      </c>
      <c r="D580" t="inlineStr">
        <is>
          <t>Mar</t>
        </is>
      </c>
      <c r="E580" t="inlineStr">
        <is>
          <t>North</t>
        </is>
      </c>
      <c r="F580" t="inlineStr">
        <is>
          <t>India</t>
        </is>
      </c>
      <c r="G580" t="inlineStr">
        <is>
          <t>Grocery</t>
        </is>
      </c>
      <c r="H580" t="inlineStr">
        <is>
          <t>Store walk-in</t>
        </is>
      </c>
      <c r="I580" t="inlineStr">
        <is>
          <t>Member</t>
        </is>
      </c>
      <c r="J580" t="inlineStr">
        <is>
          <t>Sara Rossi</t>
        </is>
      </c>
      <c r="K580" s="71" t="n">
        <v>4197</v>
      </c>
      <c r="L580" s="72" t="n">
        <v>188</v>
      </c>
      <c r="M580" s="72" t="n">
        <v>789036</v>
      </c>
      <c r="N580" s="72" t="n">
        <v>63122.88</v>
      </c>
      <c r="O580" s="72" t="n">
        <v>725913.12</v>
      </c>
      <c r="P580" s="72" t="n">
        <v>594927.74</v>
      </c>
      <c r="Q580" s="72" t="n">
        <v>130985.38</v>
      </c>
      <c r="R580" t="inlineStr">
        <is>
          <t>Delhi</t>
        </is>
      </c>
      <c r="S580" s="71" t="n">
        <v>8</v>
      </c>
      <c r="T580" t="inlineStr">
        <is>
          <t>Yes</t>
        </is>
      </c>
      <c r="U580" s="71" t="n">
        <v>1917</v>
      </c>
      <c r="V580" s="71" t="n">
        <v>696</v>
      </c>
      <c r="W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RR100572</t>
        </is>
      </c>
      <c r="B581" s="69" t="n">
        <v>45726</v>
      </c>
      <c r="C581" s="70" t="n">
        <v>2025</v>
      </c>
      <c r="D581" t="inlineStr">
        <is>
          <t>Mar</t>
        </is>
      </c>
      <c r="E581" t="inlineStr">
        <is>
          <t>North</t>
        </is>
      </c>
      <c r="F581" t="inlineStr">
        <is>
          <t>India</t>
        </is>
      </c>
      <c r="G581" t="inlineStr">
        <is>
          <t>Grocery</t>
        </is>
      </c>
      <c r="H581" t="inlineStr">
        <is>
          <t>Store walk-in</t>
        </is>
      </c>
      <c r="I581" t="inlineStr">
        <is>
          <t>Member</t>
        </is>
      </c>
      <c r="J581" t="inlineStr">
        <is>
          <t>Yuki Sato</t>
        </is>
      </c>
      <c r="K581" s="71" t="n">
        <v>1299</v>
      </c>
      <c r="L581" s="72" t="n">
        <v>194.27</v>
      </c>
      <c r="M581" s="72" t="n">
        <v>252356.73</v>
      </c>
      <c r="N581" s="72" t="n">
        <v>25235.67</v>
      </c>
      <c r="O581" s="72" t="n">
        <v>227121.06</v>
      </c>
      <c r="P581" s="72" t="n">
        <v>196842.3</v>
      </c>
      <c r="Q581" s="72" t="n">
        <v>30278.76</v>
      </c>
      <c r="R581" t="inlineStr">
        <is>
          <t>Delhi</t>
        </is>
      </c>
      <c r="S581" s="71" t="n">
        <v>8</v>
      </c>
      <c r="T581" t="inlineStr">
        <is>
          <t>Yes</t>
        </is>
      </c>
      <c r="U581" s="71" t="n">
        <v>531</v>
      </c>
      <c r="V581" s="71" t="n">
        <v>198</v>
      </c>
      <c r="W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RR100573</t>
        </is>
      </c>
      <c r="B582" s="69" t="n">
        <v>45726</v>
      </c>
      <c r="C582" s="70" t="n">
        <v>2025</v>
      </c>
      <c r="D582" t="inlineStr">
        <is>
          <t>Mar</t>
        </is>
      </c>
      <c r="E582" t="inlineStr">
        <is>
          <t>North</t>
        </is>
      </c>
      <c r="F582" t="inlineStr">
        <is>
          <t>India</t>
        </is>
      </c>
      <c r="G582" t="inlineStr">
        <is>
          <t>Grocery</t>
        </is>
      </c>
      <c r="H582" t="inlineStr">
        <is>
          <t>Store walk-in</t>
        </is>
      </c>
      <c r="I582" t="inlineStr">
        <is>
          <t>Member</t>
        </is>
      </c>
      <c r="J582" t="inlineStr">
        <is>
          <t>Carlos Silva</t>
        </is>
      </c>
      <c r="K582" s="71" t="n">
        <v>2778</v>
      </c>
      <c r="L582" s="72" t="n">
        <v>200.08</v>
      </c>
      <c r="M582" s="72" t="n">
        <v>555822.24</v>
      </c>
      <c r="N582" s="72" t="n">
        <v>27791.11</v>
      </c>
      <c r="O582" s="72" t="n">
        <v>528031.13</v>
      </c>
      <c r="P582" s="72" t="n">
        <v>423967.98</v>
      </c>
      <c r="Q582" s="72" t="n">
        <v>104063.15</v>
      </c>
      <c r="R582" t="inlineStr">
        <is>
          <t>Punjab</t>
        </is>
      </c>
      <c r="S582" s="71" t="n">
        <v>2</v>
      </c>
      <c r="T582" t="inlineStr">
        <is>
          <t>Yes</t>
        </is>
      </c>
      <c r="U582" s="71" t="n">
        <v>1374</v>
      </c>
      <c r="V582" s="71" t="n">
        <v>555</v>
      </c>
      <c r="W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RR100574</t>
        </is>
      </c>
      <c r="B583" s="69" t="n">
        <v>45726</v>
      </c>
      <c r="C583" s="70" t="n">
        <v>2025</v>
      </c>
      <c r="D583" t="inlineStr">
        <is>
          <t>Mar</t>
        </is>
      </c>
      <c r="E583" t="inlineStr">
        <is>
          <t>South</t>
        </is>
      </c>
      <c r="F583" t="inlineStr">
        <is>
          <t>India</t>
        </is>
      </c>
      <c r="G583" t="inlineStr">
        <is>
          <t>Grocery</t>
        </is>
      </c>
      <c r="H583" t="inlineStr">
        <is>
          <t>Store walk-in</t>
        </is>
      </c>
      <c r="I583" t="inlineStr">
        <is>
          <t>Member</t>
        </is>
      </c>
      <c r="J583" t="inlineStr">
        <is>
          <t>Emma Clarke</t>
        </is>
      </c>
      <c r="K583" s="71" t="n">
        <v>1004</v>
      </c>
      <c r="L583" s="72" t="n">
        <v>162.74</v>
      </c>
      <c r="M583" s="72" t="n">
        <v>163390.96</v>
      </c>
      <c r="N583" s="72" t="n">
        <v>16339.1</v>
      </c>
      <c r="O583" s="72" t="n">
        <v>147051.86</v>
      </c>
      <c r="P583" s="72" t="n">
        <v>144076.02</v>
      </c>
      <c r="Q583" s="72" t="n">
        <v>2975.84</v>
      </c>
      <c r="R583" t="inlineStr">
        <is>
          <t>Karnataka</t>
        </is>
      </c>
      <c r="S583" s="71" t="n">
        <v>2</v>
      </c>
      <c r="T583" t="inlineStr">
        <is>
          <t>Yes</t>
        </is>
      </c>
      <c r="U583" s="71" t="n">
        <v>310</v>
      </c>
      <c r="V583" s="71" t="n">
        <v>137</v>
      </c>
      <c r="W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RR100575</t>
        </is>
      </c>
      <c r="B584" s="69" t="n">
        <v>45726</v>
      </c>
      <c r="C584" s="70" t="n">
        <v>2025</v>
      </c>
      <c r="D584" t="inlineStr">
        <is>
          <t>Mar</t>
        </is>
      </c>
      <c r="E584" t="inlineStr">
        <is>
          <t>North</t>
        </is>
      </c>
      <c r="F584" t="inlineStr">
        <is>
          <t>India</t>
        </is>
      </c>
      <c r="G584" t="inlineStr">
        <is>
          <t>Grocery</t>
        </is>
      </c>
      <c r="H584" t="inlineStr">
        <is>
          <t>Store walk-in</t>
        </is>
      </c>
      <c r="I584" t="inlineStr">
        <is>
          <t>Member</t>
        </is>
      </c>
      <c r="J584" t="inlineStr">
        <is>
          <t>Ruhi Shaikh</t>
        </is>
      </c>
      <c r="K584" s="71" t="n">
        <v>513</v>
      </c>
      <c r="L584" s="72" t="n">
        <v>180.31</v>
      </c>
      <c r="M584" s="72" t="n">
        <v>92499.03</v>
      </c>
      <c r="N584" s="72" t="n">
        <v>9249.9</v>
      </c>
      <c r="O584" s="72" t="n">
        <v>83249.13</v>
      </c>
      <c r="P584" s="72" t="n">
        <v>77114.75</v>
      </c>
      <c r="Q584" s="72" t="n">
        <v>6134.38</v>
      </c>
      <c r="R584" t="inlineStr">
        <is>
          <t>Delhi</t>
        </is>
      </c>
      <c r="S584" s="71" t="n">
        <v>1</v>
      </c>
      <c r="T584" t="inlineStr">
        <is>
          <t>Yes</t>
        </is>
      </c>
      <c r="U584" s="71" t="n">
        <v>220</v>
      </c>
      <c r="V584" s="71" t="n">
        <v>76</v>
      </c>
      <c r="W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RR100576</t>
        </is>
      </c>
      <c r="B585" s="69" t="n">
        <v>45726</v>
      </c>
      <c r="C585" s="70" t="n">
        <v>2025</v>
      </c>
      <c r="D585" t="inlineStr">
        <is>
          <t>Mar</t>
        </is>
      </c>
      <c r="E585" t="inlineStr">
        <is>
          <t>South</t>
        </is>
      </c>
      <c r="F585" t="inlineStr">
        <is>
          <t>India</t>
        </is>
      </c>
      <c r="G585" t="inlineStr">
        <is>
          <t>Grocery</t>
        </is>
      </c>
      <c r="H585" t="inlineStr">
        <is>
          <t>Store walk-in</t>
        </is>
      </c>
      <c r="I585" t="inlineStr">
        <is>
          <t>Member</t>
        </is>
      </c>
      <c r="J585" t="inlineStr">
        <is>
          <t>Yuki Sato</t>
        </is>
      </c>
      <c r="K585" s="71" t="n">
        <v>910</v>
      </c>
      <c r="L585" s="72" t="n">
        <v>163.01</v>
      </c>
      <c r="M585" s="72" t="n">
        <v>148339.1</v>
      </c>
      <c r="N585" s="72" t="n">
        <v>7416.96</v>
      </c>
      <c r="O585" s="72" t="n">
        <v>140922.14</v>
      </c>
      <c r="P585" s="72" t="n">
        <v>137604.53</v>
      </c>
      <c r="Q585" s="72" t="n">
        <v>3317.61</v>
      </c>
      <c r="R585" t="inlineStr">
        <is>
          <t>Tamil Nadu</t>
        </is>
      </c>
      <c r="S585" s="71" t="n">
        <v>5</v>
      </c>
      <c r="T585" t="inlineStr">
        <is>
          <t>Yes</t>
        </is>
      </c>
      <c r="U585" s="71" t="n">
        <v>465</v>
      </c>
      <c r="V585" s="71" t="n">
        <v>157</v>
      </c>
      <c r="W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RR100577</t>
        </is>
      </c>
      <c r="B586" s="69" t="n">
        <v>45726</v>
      </c>
      <c r="C586" s="70" t="n">
        <v>2025</v>
      </c>
      <c r="D586" t="inlineStr">
        <is>
          <t>Mar</t>
        </is>
      </c>
      <c r="E586" t="inlineStr">
        <is>
          <t>West</t>
        </is>
      </c>
      <c r="F586" t="inlineStr">
        <is>
          <t>India</t>
        </is>
      </c>
      <c r="G586" t="inlineStr">
        <is>
          <t>Grocery</t>
        </is>
      </c>
      <c r="H586" t="inlineStr">
        <is>
          <t>Store walk-in</t>
        </is>
      </c>
      <c r="I586" t="inlineStr">
        <is>
          <t>Member</t>
        </is>
      </c>
      <c r="J586" t="inlineStr">
        <is>
          <t>Shraddha Kulkarni</t>
        </is>
      </c>
      <c r="K586" s="71" t="n">
        <v>2508</v>
      </c>
      <c r="L586" s="72" t="n">
        <v>160.12</v>
      </c>
      <c r="M586" s="72" t="n">
        <v>401580.96</v>
      </c>
      <c r="N586" s="72" t="n">
        <v>40158.1</v>
      </c>
      <c r="O586" s="72" t="n">
        <v>361422.86</v>
      </c>
      <c r="P586" s="72" t="n">
        <v>384265.05</v>
      </c>
      <c r="Q586" s="72" t="n">
        <v>-22842.19</v>
      </c>
      <c r="R586" t="inlineStr">
        <is>
          <t>Maharashtra</t>
        </is>
      </c>
      <c r="S586" s="71" t="n">
        <v>1</v>
      </c>
      <c r="T586" t="inlineStr">
        <is>
          <t>Yes</t>
        </is>
      </c>
      <c r="U586" s="71" t="n">
        <v>1184</v>
      </c>
      <c r="V586" s="71" t="n">
        <v>307</v>
      </c>
      <c r="W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RR100578</t>
        </is>
      </c>
      <c r="B587" s="69" t="n">
        <v>45726</v>
      </c>
      <c r="C587" s="70" t="n">
        <v>2025</v>
      </c>
      <c r="D587" t="inlineStr">
        <is>
          <t>Mar</t>
        </is>
      </c>
      <c r="E587" t="inlineStr">
        <is>
          <t>West</t>
        </is>
      </c>
      <c r="F587" t="inlineStr">
        <is>
          <t>India</t>
        </is>
      </c>
      <c r="G587" t="inlineStr">
        <is>
          <t>Grocery</t>
        </is>
      </c>
      <c r="H587" t="inlineStr">
        <is>
          <t>Store walk-in</t>
        </is>
      </c>
      <c r="I587" t="inlineStr">
        <is>
          <t>Member</t>
        </is>
      </c>
      <c r="J587" t="inlineStr">
        <is>
          <t>Mei Lin</t>
        </is>
      </c>
      <c r="K587" s="71" t="n">
        <v>3527</v>
      </c>
      <c r="L587" s="72" t="n">
        <v>160.34</v>
      </c>
      <c r="M587" s="72" t="n">
        <v>565519.1800000001</v>
      </c>
      <c r="N587" s="72" t="n">
        <v>28275.96</v>
      </c>
      <c r="O587" s="72" t="n">
        <v>537243.22</v>
      </c>
      <c r="P587" s="72" t="n">
        <v>511695.01</v>
      </c>
      <c r="Q587" s="72" t="n">
        <v>25548.21</v>
      </c>
      <c r="R587" t="inlineStr">
        <is>
          <t>Goa</t>
        </is>
      </c>
      <c r="S587" s="71" t="n">
        <v>0</v>
      </c>
      <c r="T587" t="inlineStr">
        <is>
          <t>No</t>
        </is>
      </c>
      <c r="U587" s="71" t="n">
        <v>1245</v>
      </c>
      <c r="V587" s="71" t="n">
        <v>427</v>
      </c>
      <c r="W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RR100579</t>
        </is>
      </c>
      <c r="B588" s="69" t="n">
        <v>45726</v>
      </c>
      <c r="C588" s="70" t="n">
        <v>2025</v>
      </c>
      <c r="D588" t="inlineStr">
        <is>
          <t>Mar</t>
        </is>
      </c>
      <c r="E588" t="inlineStr">
        <is>
          <t>South</t>
        </is>
      </c>
      <c r="F588" t="inlineStr">
        <is>
          <t>India</t>
        </is>
      </c>
      <c r="G588" t="inlineStr">
        <is>
          <t>Grocery</t>
        </is>
      </c>
      <c r="H588" t="inlineStr">
        <is>
          <t>Store walk-in</t>
        </is>
      </c>
      <c r="I588" t="inlineStr">
        <is>
          <t>Walk-in guest</t>
        </is>
      </c>
      <c r="J588" t="inlineStr">
        <is>
          <t>Kofi Mensah</t>
        </is>
      </c>
      <c r="K588" s="71" t="n">
        <v>1070</v>
      </c>
      <c r="L588" s="72" t="n">
        <v>192.5</v>
      </c>
      <c r="M588" s="72" t="n">
        <v>205975</v>
      </c>
      <c r="N588" s="72" t="n">
        <v>30896.25</v>
      </c>
      <c r="O588" s="72" t="n">
        <v>175078.75</v>
      </c>
      <c r="P588" s="72" t="n">
        <v>152432.06</v>
      </c>
      <c r="Q588" s="72" t="n">
        <v>22646.69</v>
      </c>
      <c r="R588" t="inlineStr">
        <is>
          <t>Telangana</t>
        </is>
      </c>
      <c r="S588" s="71" t="n">
        <v>1</v>
      </c>
      <c r="T588" t="inlineStr">
        <is>
          <t>Yes</t>
        </is>
      </c>
      <c r="U588" s="71" t="n">
        <v>383</v>
      </c>
      <c r="V588" s="71" t="n">
        <v>124</v>
      </c>
      <c r="W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RR100580</t>
        </is>
      </c>
      <c r="B589" s="69" t="n">
        <v>45726</v>
      </c>
      <c r="C589" s="70" t="n">
        <v>2025</v>
      </c>
      <c r="D589" t="inlineStr">
        <is>
          <t>Mar</t>
        </is>
      </c>
      <c r="E589" t="inlineStr">
        <is>
          <t>North</t>
        </is>
      </c>
      <c r="F589" t="inlineStr">
        <is>
          <t>India</t>
        </is>
      </c>
      <c r="G589" t="inlineStr">
        <is>
          <t>JioMart</t>
        </is>
      </c>
      <c r="H589" t="inlineStr">
        <is>
          <t>Home delivery</t>
        </is>
      </c>
      <c r="I589" t="inlineStr">
        <is>
          <t>Member</t>
        </is>
      </c>
      <c r="J589" t="inlineStr">
        <is>
          <t>Lucas Martin</t>
        </is>
      </c>
      <c r="K589" s="71" t="n">
        <v>2165</v>
      </c>
      <c r="L589" s="72" t="n">
        <v>371.71</v>
      </c>
      <c r="M589" s="72" t="n">
        <v>804752.15</v>
      </c>
      <c r="N589" s="72" t="n">
        <v>120712.82</v>
      </c>
      <c r="O589" s="72" t="n">
        <v>684039.33</v>
      </c>
      <c r="P589" s="72" t="n">
        <v>736479.6899999999</v>
      </c>
      <c r="Q589" s="72" t="n">
        <v>-52440.36</v>
      </c>
      <c r="R589" t="inlineStr">
        <is>
          <t>Uttar Pradesh</t>
        </is>
      </c>
      <c r="S589" s="71" t="n">
        <v>3</v>
      </c>
      <c r="T589" t="inlineStr">
        <is>
          <t>Yes</t>
        </is>
      </c>
      <c r="U589" s="71" t="n">
        <v>5871</v>
      </c>
      <c r="V589" s="71" t="n">
        <v>335</v>
      </c>
      <c r="W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RR100581</t>
        </is>
      </c>
      <c r="B590" s="69" t="n">
        <v>45727</v>
      </c>
      <c r="C590" s="70" t="n">
        <v>2025</v>
      </c>
      <c r="D590" t="inlineStr">
        <is>
          <t>Mar</t>
        </is>
      </c>
      <c r="E590" t="inlineStr">
        <is>
          <t>West</t>
        </is>
      </c>
      <c r="F590" t="inlineStr">
        <is>
          <t>India</t>
        </is>
      </c>
      <c r="G590" t="inlineStr">
        <is>
          <t>Grocery</t>
        </is>
      </c>
      <c r="H590" t="inlineStr">
        <is>
          <t>Store walk-in</t>
        </is>
      </c>
      <c r="I590" t="inlineStr">
        <is>
          <t>Member</t>
        </is>
      </c>
      <c r="J590" t="inlineStr">
        <is>
          <t>Hiroshi Tanaka</t>
        </is>
      </c>
      <c r="K590" s="71" t="n">
        <v>1695</v>
      </c>
      <c r="L590" s="72" t="n">
        <v>170.58</v>
      </c>
      <c r="M590" s="72" t="n">
        <v>289133.1</v>
      </c>
      <c r="N590" s="72" t="n">
        <v>28913.31</v>
      </c>
      <c r="O590" s="72" t="n">
        <v>260219.79</v>
      </c>
      <c r="P590" s="72" t="n">
        <v>246627.86</v>
      </c>
      <c r="Q590" s="72" t="n">
        <v>13591.93</v>
      </c>
      <c r="R590" t="inlineStr">
        <is>
          <t>Gujarat</t>
        </is>
      </c>
      <c r="S590" s="71" t="n">
        <v>0</v>
      </c>
      <c r="T590" t="inlineStr">
        <is>
          <t>No</t>
        </is>
      </c>
      <c r="U590" s="71" t="n">
        <v>501</v>
      </c>
      <c r="V590" s="71" t="n">
        <v>216</v>
      </c>
      <c r="W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RR100582</t>
        </is>
      </c>
      <c r="B591" s="69" t="n">
        <v>45727</v>
      </c>
      <c r="C591" s="70" t="n">
        <v>2025</v>
      </c>
      <c r="D591" t="inlineStr">
        <is>
          <t>Mar</t>
        </is>
      </c>
      <c r="E591" t="inlineStr">
        <is>
          <t>North</t>
        </is>
      </c>
      <c r="F591" t="inlineStr">
        <is>
          <t>India</t>
        </is>
      </c>
      <c r="G591" t="inlineStr">
        <is>
          <t>Electronics</t>
        </is>
      </c>
      <c r="H591" t="inlineStr">
        <is>
          <t>Store walk-in</t>
        </is>
      </c>
      <c r="I591" t="inlineStr">
        <is>
          <t>Member</t>
        </is>
      </c>
      <c r="J591" t="inlineStr">
        <is>
          <t>Liam O'Brien</t>
        </is>
      </c>
      <c r="K591" s="71" t="n">
        <v>201</v>
      </c>
      <c r="L591" s="72" t="n">
        <v>9132.940000000001</v>
      </c>
      <c r="M591" s="72" t="n">
        <v>1835720.94</v>
      </c>
      <c r="N591" s="72" t="n">
        <v>183572.09</v>
      </c>
      <c r="O591" s="72" t="n">
        <v>1652148.85</v>
      </c>
      <c r="P591" s="72" t="n">
        <v>1583177.82</v>
      </c>
      <c r="Q591" s="72" t="n">
        <v>68971.03</v>
      </c>
      <c r="R591" t="inlineStr">
        <is>
          <t>Delhi</t>
        </is>
      </c>
      <c r="S591" s="71" t="n">
        <v>8</v>
      </c>
      <c r="T591" t="inlineStr">
        <is>
          <t>Yes</t>
        </is>
      </c>
      <c r="U591" s="71" t="n">
        <v>628</v>
      </c>
      <c r="V591" s="71" t="n">
        <v>183</v>
      </c>
      <c r="W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RR100583</t>
        </is>
      </c>
      <c r="B592" s="69" t="n">
        <v>45727</v>
      </c>
      <c r="C592" s="70" t="n">
        <v>2025</v>
      </c>
      <c r="D592" t="inlineStr">
        <is>
          <t>Mar</t>
        </is>
      </c>
      <c r="E592" t="inlineStr">
        <is>
          <t>West</t>
        </is>
      </c>
      <c r="F592" t="inlineStr">
        <is>
          <t>India</t>
        </is>
      </c>
      <c r="G592" t="inlineStr">
        <is>
          <t>Grocery</t>
        </is>
      </c>
      <c r="H592" t="inlineStr">
        <is>
          <t>Store walk-in</t>
        </is>
      </c>
      <c r="I592" t="inlineStr">
        <is>
          <t>Member</t>
        </is>
      </c>
      <c r="J592" t="inlineStr">
        <is>
          <t>Aisha Bello</t>
        </is>
      </c>
      <c r="K592" s="71" t="n">
        <v>2069</v>
      </c>
      <c r="L592" s="72" t="n">
        <v>167.13</v>
      </c>
      <c r="M592" s="72" t="n">
        <v>345791.97</v>
      </c>
      <c r="N592" s="72" t="n">
        <v>6915.84</v>
      </c>
      <c r="O592" s="72" t="n">
        <v>338876.13</v>
      </c>
      <c r="P592" s="72" t="n">
        <v>306717.36</v>
      </c>
      <c r="Q592" s="72" t="n">
        <v>32158.77</v>
      </c>
      <c r="R592" t="inlineStr">
        <is>
          <t>Gujarat</t>
        </is>
      </c>
      <c r="S592" s="71" t="n">
        <v>5</v>
      </c>
      <c r="T592" t="inlineStr">
        <is>
          <t>Yes</t>
        </is>
      </c>
      <c r="U592" s="71" t="n">
        <v>1219</v>
      </c>
      <c r="V592" s="71" t="n">
        <v>337</v>
      </c>
      <c r="W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RR100584</t>
        </is>
      </c>
      <c r="B593" s="69" t="n">
        <v>45727</v>
      </c>
      <c r="C593" s="70" t="n">
        <v>2025</v>
      </c>
      <c r="D593" t="inlineStr">
        <is>
          <t>Mar</t>
        </is>
      </c>
      <c r="E593" t="inlineStr">
        <is>
          <t>West</t>
        </is>
      </c>
      <c r="F593" t="inlineStr">
        <is>
          <t>India</t>
        </is>
      </c>
      <c r="G593" t="inlineStr">
        <is>
          <t>JioMart</t>
        </is>
      </c>
      <c r="H593" t="inlineStr">
        <is>
          <t>Home delivery</t>
        </is>
      </c>
      <c r="I593" t="inlineStr">
        <is>
          <t>Walk-in guest</t>
        </is>
      </c>
      <c r="J593" t="inlineStr">
        <is>
          <t>Wei Chen</t>
        </is>
      </c>
      <c r="K593" s="71" t="n">
        <v>3315</v>
      </c>
      <c r="L593" s="72" t="n">
        <v>407.19</v>
      </c>
      <c r="M593" s="72" t="n">
        <v>1349834.85</v>
      </c>
      <c r="N593" s="72" t="n">
        <v>26996.7</v>
      </c>
      <c r="O593" s="72" t="n">
        <v>1322838.15</v>
      </c>
      <c r="P593" s="72" t="n">
        <v>1121981.13</v>
      </c>
      <c r="Q593" s="72" t="n">
        <v>200857.02</v>
      </c>
      <c r="R593" t="inlineStr">
        <is>
          <t>Goa</t>
        </is>
      </c>
      <c r="S593" s="71" t="n">
        <v>5</v>
      </c>
      <c r="T593" t="inlineStr">
        <is>
          <t>Yes</t>
        </is>
      </c>
      <c r="U593" s="71" t="n">
        <v>10284</v>
      </c>
      <c r="V593" s="71" t="n">
        <v>666</v>
      </c>
      <c r="W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RR100585</t>
        </is>
      </c>
      <c r="B594" s="69" t="n">
        <v>45727</v>
      </c>
      <c r="C594" s="70" t="n">
        <v>2025</v>
      </c>
      <c r="D594" t="inlineStr">
        <is>
          <t>Mar</t>
        </is>
      </c>
      <c r="E594" t="inlineStr">
        <is>
          <t>South</t>
        </is>
      </c>
      <c r="F594" t="inlineStr">
        <is>
          <t>India</t>
        </is>
      </c>
      <c r="G594" t="inlineStr">
        <is>
          <t>JioMart</t>
        </is>
      </c>
      <c r="H594" t="inlineStr">
        <is>
          <t>Home delivery</t>
        </is>
      </c>
      <c r="I594" t="inlineStr">
        <is>
          <t>Member</t>
        </is>
      </c>
      <c r="J594" t="inlineStr">
        <is>
          <t>Shraddha Kulkarni</t>
        </is>
      </c>
      <c r="K594" s="71" t="n">
        <v>1771</v>
      </c>
      <c r="L594" s="72" t="n">
        <v>447.6</v>
      </c>
      <c r="M594" s="72" t="n">
        <v>792699.6</v>
      </c>
      <c r="N594" s="72" t="n">
        <v>118904.94</v>
      </c>
      <c r="O594" s="72" t="n">
        <v>673794.66</v>
      </c>
      <c r="P594" s="72" t="n">
        <v>587961.6899999999</v>
      </c>
      <c r="Q594" s="72" t="n">
        <v>85832.97</v>
      </c>
      <c r="R594" t="inlineStr">
        <is>
          <t>Karnataka</t>
        </is>
      </c>
      <c r="S594" s="71" t="n">
        <v>1</v>
      </c>
      <c r="T594" t="inlineStr">
        <is>
          <t>Yes</t>
        </is>
      </c>
      <c r="U594" s="71" t="n">
        <v>3745</v>
      </c>
      <c r="V594" s="71" t="n">
        <v>234</v>
      </c>
      <c r="W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RR100586</t>
        </is>
      </c>
      <c r="B595" s="69" t="n">
        <v>45727</v>
      </c>
      <c r="C595" s="70" t="n">
        <v>2025</v>
      </c>
      <c r="D595" t="inlineStr">
        <is>
          <t>Mar</t>
        </is>
      </c>
      <c r="E595" t="inlineStr">
        <is>
          <t>North</t>
        </is>
      </c>
      <c r="F595" t="inlineStr">
        <is>
          <t>India</t>
        </is>
      </c>
      <c r="G595" t="inlineStr">
        <is>
          <t>Grocery</t>
        </is>
      </c>
      <c r="H595" t="inlineStr">
        <is>
          <t>Store walk-in</t>
        </is>
      </c>
      <c r="I595" t="inlineStr">
        <is>
          <t>Walk-in guest</t>
        </is>
      </c>
      <c r="J595" t="inlineStr">
        <is>
          <t>Arjun Mehta</t>
        </is>
      </c>
      <c r="K595" s="71" t="n">
        <v>703</v>
      </c>
      <c r="L595" s="72" t="n">
        <v>173.2</v>
      </c>
      <c r="M595" s="72" t="n">
        <v>121759.6</v>
      </c>
      <c r="N595" s="72" t="n">
        <v>18263.94</v>
      </c>
      <c r="O595" s="72" t="n">
        <v>103495.66</v>
      </c>
      <c r="P595" s="72" t="n">
        <v>102386.2</v>
      </c>
      <c r="Q595" s="72" t="n">
        <v>1109.46</v>
      </c>
      <c r="R595" t="inlineStr">
        <is>
          <t>Punjab</t>
        </is>
      </c>
      <c r="S595" s="71" t="n">
        <v>1</v>
      </c>
      <c r="T595" t="inlineStr">
        <is>
          <t>Yes</t>
        </is>
      </c>
      <c r="U595" s="71" t="n">
        <v>209</v>
      </c>
      <c r="V595" s="71" t="n">
        <v>89</v>
      </c>
      <c r="W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RR100587</t>
        </is>
      </c>
      <c r="B596" s="69" t="n">
        <v>45727</v>
      </c>
      <c r="C596" s="70" t="n">
        <v>2025</v>
      </c>
      <c r="D596" t="inlineStr">
        <is>
          <t>Mar</t>
        </is>
      </c>
      <c r="E596" t="inlineStr">
        <is>
          <t>North</t>
        </is>
      </c>
      <c r="F596" t="inlineStr">
        <is>
          <t>India</t>
        </is>
      </c>
      <c r="G596" t="inlineStr">
        <is>
          <t>Grocery</t>
        </is>
      </c>
      <c r="H596" t="inlineStr">
        <is>
          <t>Store walk-in</t>
        </is>
      </c>
      <c r="I596" t="inlineStr">
        <is>
          <t>Member</t>
        </is>
      </c>
      <c r="J596" t="inlineStr">
        <is>
          <t>Amir Khan</t>
        </is>
      </c>
      <c r="K596" s="71" t="n">
        <v>2536</v>
      </c>
      <c r="L596" s="72" t="n">
        <v>199.45</v>
      </c>
      <c r="M596" s="72" t="n">
        <v>505805.2</v>
      </c>
      <c r="N596" s="72" t="n">
        <v>40464.42</v>
      </c>
      <c r="O596" s="72" t="n">
        <v>465340.78</v>
      </c>
      <c r="P596" s="72" t="n">
        <v>373960.92</v>
      </c>
      <c r="Q596" s="72" t="n">
        <v>91379.86</v>
      </c>
      <c r="R596" t="inlineStr">
        <is>
          <t>Rajasthan</t>
        </is>
      </c>
      <c r="S596" s="71" t="n">
        <v>2</v>
      </c>
      <c r="T596" t="inlineStr">
        <is>
          <t>Yes</t>
        </is>
      </c>
      <c r="U596" s="71" t="n">
        <v>1013</v>
      </c>
      <c r="V596" s="71" t="n">
        <v>282</v>
      </c>
      <c r="W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RR100588</t>
        </is>
      </c>
      <c r="B597" s="69" t="n">
        <v>45727</v>
      </c>
      <c r="C597" s="70" t="n">
        <v>2025</v>
      </c>
      <c r="D597" t="inlineStr">
        <is>
          <t>Mar</t>
        </is>
      </c>
      <c r="E597" t="inlineStr">
        <is>
          <t>West</t>
        </is>
      </c>
      <c r="F597" t="inlineStr">
        <is>
          <t>India</t>
        </is>
      </c>
      <c r="G597" t="inlineStr">
        <is>
          <t>JioMart</t>
        </is>
      </c>
      <c r="H597" t="inlineStr">
        <is>
          <t>Home delivery</t>
        </is>
      </c>
      <c r="I597" t="inlineStr">
        <is>
          <t>Member</t>
        </is>
      </c>
      <c r="J597" t="inlineStr">
        <is>
          <t>Arjun Mehta</t>
        </is>
      </c>
      <c r="K597" s="71" t="n">
        <v>3435</v>
      </c>
      <c r="L597" s="72" t="n">
        <v>459.65</v>
      </c>
      <c r="M597" s="72" t="n">
        <v>1578897.75</v>
      </c>
      <c r="N597" s="72" t="n">
        <v>31577.96</v>
      </c>
      <c r="O597" s="72" t="n">
        <v>1547319.79</v>
      </c>
      <c r="P597" s="72" t="n">
        <v>1129996.18</v>
      </c>
      <c r="Q597" s="72" t="n">
        <v>417323.61</v>
      </c>
      <c r="R597" t="inlineStr">
        <is>
          <t>Goa</t>
        </is>
      </c>
      <c r="S597" s="71" t="n">
        <v>8</v>
      </c>
      <c r="T597" t="inlineStr">
        <is>
          <t>Yes</t>
        </is>
      </c>
      <c r="U597" s="71" t="n">
        <v>11035</v>
      </c>
      <c r="V597" s="71" t="n">
        <v>625</v>
      </c>
      <c r="W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RR100589</t>
        </is>
      </c>
      <c r="B598" s="69" t="n">
        <v>45727</v>
      </c>
      <c r="C598" s="70" t="n">
        <v>2025</v>
      </c>
      <c r="D598" t="inlineStr">
        <is>
          <t>Mar</t>
        </is>
      </c>
      <c r="E598" t="inlineStr">
        <is>
          <t>South</t>
        </is>
      </c>
      <c r="F598" t="inlineStr">
        <is>
          <t>India</t>
        </is>
      </c>
      <c r="G598" t="inlineStr">
        <is>
          <t>Grocery</t>
        </is>
      </c>
      <c r="H598" t="inlineStr">
        <is>
          <t>Store walk-in</t>
        </is>
      </c>
      <c r="I598" t="inlineStr">
        <is>
          <t>Member</t>
        </is>
      </c>
      <c r="J598" t="inlineStr">
        <is>
          <t>Yuki Sato</t>
        </is>
      </c>
      <c r="K598" s="71" t="n">
        <v>634</v>
      </c>
      <c r="L598" s="72" t="n">
        <v>190.92</v>
      </c>
      <c r="M598" s="72" t="n">
        <v>121043.28</v>
      </c>
      <c r="N598" s="72" t="n">
        <v>12104.33</v>
      </c>
      <c r="O598" s="72" t="n">
        <v>108938.95</v>
      </c>
      <c r="P598" s="72" t="n">
        <v>96642.83</v>
      </c>
      <c r="Q598" s="72" t="n">
        <v>12296.12</v>
      </c>
      <c r="R598" t="inlineStr">
        <is>
          <t>Telangana</t>
        </is>
      </c>
      <c r="S598" s="71" t="n">
        <v>2</v>
      </c>
      <c r="T598" t="inlineStr">
        <is>
          <t>Yes</t>
        </is>
      </c>
      <c r="U598" s="71" t="n">
        <v>219</v>
      </c>
      <c r="V598" s="71" t="n">
        <v>93</v>
      </c>
      <c r="W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RR100590</t>
        </is>
      </c>
      <c r="B599" s="69" t="n">
        <v>45728</v>
      </c>
      <c r="C599" s="70" t="n">
        <v>2025</v>
      </c>
      <c r="D599" t="inlineStr">
        <is>
          <t>Mar</t>
        </is>
      </c>
      <c r="E599" t="inlineStr">
        <is>
          <t>South</t>
        </is>
      </c>
      <c r="F599" t="inlineStr">
        <is>
          <t>India</t>
        </is>
      </c>
      <c r="G599" t="inlineStr">
        <is>
          <t>Fashion</t>
        </is>
      </c>
      <c r="H599" t="inlineStr">
        <is>
          <t>Store walk-in</t>
        </is>
      </c>
      <c r="I599" t="inlineStr">
        <is>
          <t>Walk-in guest</t>
        </is>
      </c>
      <c r="J599" t="inlineStr">
        <is>
          <t>Zoya Ahmed</t>
        </is>
      </c>
      <c r="K599" s="71" t="n">
        <v>527</v>
      </c>
      <c r="L599" s="72" t="n">
        <v>703.9299999999999</v>
      </c>
      <c r="M599" s="72" t="n">
        <v>370971.11</v>
      </c>
      <c r="N599" s="72" t="n">
        <v>37097.11</v>
      </c>
      <c r="O599" s="72" t="n">
        <v>333874</v>
      </c>
      <c r="P599" s="72" t="n">
        <v>218157.83</v>
      </c>
      <c r="Q599" s="72" t="n">
        <v>115716.17</v>
      </c>
      <c r="R599" t="inlineStr">
        <is>
          <t>Tamil Nadu</t>
        </is>
      </c>
      <c r="S599" s="71" t="n">
        <v>1</v>
      </c>
      <c r="T599" t="inlineStr">
        <is>
          <t>Yes</t>
        </is>
      </c>
      <c r="U599" s="71" t="n">
        <v>308</v>
      </c>
      <c r="V599" s="71" t="n">
        <v>123</v>
      </c>
      <c r="W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RR100591</t>
        </is>
      </c>
      <c r="B600" s="69" t="n">
        <v>45728</v>
      </c>
      <c r="C600" s="70" t="n">
        <v>2025</v>
      </c>
      <c r="D600" t="inlineStr">
        <is>
          <t>Mar</t>
        </is>
      </c>
      <c r="E600" t="inlineStr">
        <is>
          <t>East</t>
        </is>
      </c>
      <c r="F600" t="inlineStr">
        <is>
          <t>India</t>
        </is>
      </c>
      <c r="G600" t="inlineStr">
        <is>
          <t>Grocery</t>
        </is>
      </c>
      <c r="H600" t="inlineStr">
        <is>
          <t>Store walk-in</t>
        </is>
      </c>
      <c r="I600" t="inlineStr">
        <is>
          <t>Walk-in guest</t>
        </is>
      </c>
      <c r="J600" t="inlineStr">
        <is>
          <t>Aisha Bello</t>
        </is>
      </c>
      <c r="K600" s="71" t="n">
        <v>782</v>
      </c>
      <c r="L600" s="72" t="n">
        <v>195.01</v>
      </c>
      <c r="M600" s="72" t="n">
        <v>152497.82</v>
      </c>
      <c r="N600" s="72" t="n">
        <v>7624.89</v>
      </c>
      <c r="O600" s="72" t="n">
        <v>144872.93</v>
      </c>
      <c r="P600" s="72" t="n">
        <v>116959.53</v>
      </c>
      <c r="Q600" s="72" t="n">
        <v>27913.4</v>
      </c>
      <c r="R600" t="inlineStr">
        <is>
          <t>Odisha</t>
        </is>
      </c>
      <c r="S600" s="71" t="n">
        <v>1</v>
      </c>
      <c r="T600" t="inlineStr">
        <is>
          <t>Yes</t>
        </is>
      </c>
      <c r="U600" s="71" t="n">
        <v>571</v>
      </c>
      <c r="V600" s="71" t="n">
        <v>227</v>
      </c>
      <c r="W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RR100592</t>
        </is>
      </c>
      <c r="B601" s="69" t="n">
        <v>45728</v>
      </c>
      <c r="C601" s="70" t="n">
        <v>2025</v>
      </c>
      <c r="D601" t="inlineStr">
        <is>
          <t>Mar</t>
        </is>
      </c>
      <c r="E601" t="inlineStr">
        <is>
          <t>West</t>
        </is>
      </c>
      <c r="F601" t="inlineStr">
        <is>
          <t>India</t>
        </is>
      </c>
      <c r="G601" t="inlineStr">
        <is>
          <t>Fashion</t>
        </is>
      </c>
      <c r="H601" t="inlineStr">
        <is>
          <t>Store walk-in</t>
        </is>
      </c>
      <c r="I601" t="inlineStr">
        <is>
          <t>Member</t>
        </is>
      </c>
      <c r="J601" t="inlineStr">
        <is>
          <t>Olivia Brown</t>
        </is>
      </c>
      <c r="K601" s="71" t="n">
        <v>1282</v>
      </c>
      <c r="L601" s="72" t="n">
        <v>781.14</v>
      </c>
      <c r="M601" s="72" t="n">
        <v>1001421.48</v>
      </c>
      <c r="N601" s="72" t="n">
        <v>50071.07</v>
      </c>
      <c r="O601" s="72" t="n">
        <v>951350.41</v>
      </c>
      <c r="P601" s="72" t="n">
        <v>515279.74</v>
      </c>
      <c r="Q601" s="72" t="n">
        <v>436070.67</v>
      </c>
      <c r="R601" t="inlineStr">
        <is>
          <t>Gujarat</t>
        </is>
      </c>
      <c r="S601" s="71" t="n">
        <v>3</v>
      </c>
      <c r="T601" t="inlineStr">
        <is>
          <t>Yes</t>
        </is>
      </c>
      <c r="U601" s="71" t="n">
        <v>607</v>
      </c>
      <c r="V601" s="71" t="n">
        <v>196</v>
      </c>
      <c r="W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RR100593</t>
        </is>
      </c>
      <c r="B602" s="69" t="n">
        <v>45728</v>
      </c>
      <c r="C602" s="70" t="n">
        <v>2025</v>
      </c>
      <c r="D602" t="inlineStr">
        <is>
          <t>Mar</t>
        </is>
      </c>
      <c r="E602" t="inlineStr">
        <is>
          <t>North</t>
        </is>
      </c>
      <c r="F602" t="inlineStr">
        <is>
          <t>India</t>
        </is>
      </c>
      <c r="G602" t="inlineStr">
        <is>
          <t>JioMart</t>
        </is>
      </c>
      <c r="H602" t="inlineStr">
        <is>
          <t>Home delivery</t>
        </is>
      </c>
      <c r="I602" t="inlineStr">
        <is>
          <t>Walk-in guest</t>
        </is>
      </c>
      <c r="J602" t="inlineStr">
        <is>
          <t>Arjun Mehta</t>
        </is>
      </c>
      <c r="K602" s="71" t="n">
        <v>3551</v>
      </c>
      <c r="L602" s="72" t="n">
        <v>372.16</v>
      </c>
      <c r="M602" s="72" t="n">
        <v>1321540.16</v>
      </c>
      <c r="N602" s="72" t="n">
        <v>26430.8</v>
      </c>
      <c r="O602" s="72" t="n">
        <v>1295109.36</v>
      </c>
      <c r="P602" s="72" t="n">
        <v>1161384.15</v>
      </c>
      <c r="Q602" s="72" t="n">
        <v>133725.21</v>
      </c>
      <c r="R602" t="inlineStr">
        <is>
          <t>Punjab</t>
        </is>
      </c>
      <c r="S602" s="71" t="n">
        <v>1</v>
      </c>
      <c r="T602" t="inlineStr">
        <is>
          <t>Yes</t>
        </is>
      </c>
      <c r="U602" s="71" t="n">
        <v>7959</v>
      </c>
      <c r="V602" s="71" t="n">
        <v>553</v>
      </c>
      <c r="W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RR100594</t>
        </is>
      </c>
      <c r="B603" s="69" t="n">
        <v>45728</v>
      </c>
      <c r="C603" s="70" t="n">
        <v>2025</v>
      </c>
      <c r="D603" t="inlineStr">
        <is>
          <t>Mar</t>
        </is>
      </c>
      <c r="E603" t="inlineStr">
        <is>
          <t>South</t>
        </is>
      </c>
      <c r="F603" t="inlineStr">
        <is>
          <t>India</t>
        </is>
      </c>
      <c r="G603" t="inlineStr">
        <is>
          <t>JioMart</t>
        </is>
      </c>
      <c r="H603" t="inlineStr">
        <is>
          <t>Home delivery</t>
        </is>
      </c>
      <c r="I603" t="inlineStr">
        <is>
          <t>Walk-in guest</t>
        </is>
      </c>
      <c r="J603" t="inlineStr">
        <is>
          <t>Olivia Brown</t>
        </is>
      </c>
      <c r="K603" s="71" t="n">
        <v>854</v>
      </c>
      <c r="L603" s="72" t="n">
        <v>418.62</v>
      </c>
      <c r="M603" s="72" t="n">
        <v>357501.48</v>
      </c>
      <c r="N603" s="72" t="n">
        <v>28600.12</v>
      </c>
      <c r="O603" s="72" t="n">
        <v>328901.36</v>
      </c>
      <c r="P603" s="72" t="n">
        <v>280094.58</v>
      </c>
      <c r="Q603" s="72" t="n">
        <v>48806.78</v>
      </c>
      <c r="R603" t="inlineStr">
        <is>
          <t>Tamil Nadu</t>
        </is>
      </c>
      <c r="S603" s="71" t="n">
        <v>5</v>
      </c>
      <c r="T603" t="inlineStr">
        <is>
          <t>Yes</t>
        </is>
      </c>
      <c r="U603" s="71" t="n">
        <v>2688</v>
      </c>
      <c r="V603" s="71" t="n">
        <v>169</v>
      </c>
      <c r="W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RR100595</t>
        </is>
      </c>
      <c r="B604" s="69" t="n">
        <v>45728</v>
      </c>
      <c r="C604" s="70" t="n">
        <v>2025</v>
      </c>
      <c r="D604" t="inlineStr">
        <is>
          <t>Mar</t>
        </is>
      </c>
      <c r="E604" t="inlineStr">
        <is>
          <t>West</t>
        </is>
      </c>
      <c r="F604" t="inlineStr">
        <is>
          <t>India</t>
        </is>
      </c>
      <c r="G604" t="inlineStr">
        <is>
          <t>JioMart</t>
        </is>
      </c>
      <c r="H604" t="inlineStr">
        <is>
          <t>Home delivery</t>
        </is>
      </c>
      <c r="I604" t="inlineStr">
        <is>
          <t>Member</t>
        </is>
      </c>
      <c r="J604" t="inlineStr">
        <is>
          <t>Wei Chen</t>
        </is>
      </c>
      <c r="K604" s="71" t="n">
        <v>4237</v>
      </c>
      <c r="L604" s="72" t="n">
        <v>388.77</v>
      </c>
      <c r="M604" s="72" t="n">
        <v>1647218.49</v>
      </c>
      <c r="N604" s="72" t="n">
        <v>247082.77</v>
      </c>
      <c r="O604" s="72" t="n">
        <v>1400135.72</v>
      </c>
      <c r="P604" s="72" t="n">
        <v>1448032.95</v>
      </c>
      <c r="Q604" s="72" t="n">
        <v>-47897.23</v>
      </c>
      <c r="R604" t="inlineStr">
        <is>
          <t>Goa</t>
        </is>
      </c>
      <c r="S604" s="71" t="n">
        <v>3</v>
      </c>
      <c r="T604" t="inlineStr">
        <is>
          <t>Yes</t>
        </is>
      </c>
      <c r="U604" s="71" t="n">
        <v>13524</v>
      </c>
      <c r="V604" s="71" t="n">
        <v>625</v>
      </c>
      <c r="W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RR100596</t>
        </is>
      </c>
      <c r="B605" s="69" t="n">
        <v>45728</v>
      </c>
      <c r="C605" s="70" t="n">
        <v>2025</v>
      </c>
      <c r="D605" t="inlineStr">
        <is>
          <t>Mar</t>
        </is>
      </c>
      <c r="E605" t="inlineStr">
        <is>
          <t>North</t>
        </is>
      </c>
      <c r="F605" t="inlineStr">
        <is>
          <t>India</t>
        </is>
      </c>
      <c r="G605" t="inlineStr">
        <is>
          <t>Grocery</t>
        </is>
      </c>
      <c r="H605" t="inlineStr">
        <is>
          <t>Store walk-in</t>
        </is>
      </c>
      <c r="I605" t="inlineStr">
        <is>
          <t>Walk-in guest</t>
        </is>
      </c>
      <c r="J605" t="inlineStr">
        <is>
          <t>Ravindra Patil</t>
        </is>
      </c>
      <c r="K605" s="71" t="n">
        <v>4076</v>
      </c>
      <c r="L605" s="72" t="n">
        <v>192.55</v>
      </c>
      <c r="M605" s="72" t="n">
        <v>784833.8</v>
      </c>
      <c r="N605" s="72" t="n">
        <v>117725.07</v>
      </c>
      <c r="O605" s="72" t="n">
        <v>667108.73</v>
      </c>
      <c r="P605" s="72" t="n">
        <v>605688.4399999999</v>
      </c>
      <c r="Q605" s="72" t="n">
        <v>61420.29</v>
      </c>
      <c r="R605" t="inlineStr">
        <is>
          <t>Rajasthan</t>
        </is>
      </c>
      <c r="S605" s="71" t="n">
        <v>0</v>
      </c>
      <c r="T605" t="inlineStr">
        <is>
          <t>No</t>
        </is>
      </c>
      <c r="U605" s="71" t="n">
        <v>4294</v>
      </c>
      <c r="V605" s="71" t="n">
        <v>1323</v>
      </c>
      <c r="W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RR100597</t>
        </is>
      </c>
      <c r="B606" s="69" t="n">
        <v>45728</v>
      </c>
      <c r="C606" s="70" t="n">
        <v>2025</v>
      </c>
      <c r="D606" t="inlineStr">
        <is>
          <t>Mar</t>
        </is>
      </c>
      <c r="E606" t="inlineStr">
        <is>
          <t>South</t>
        </is>
      </c>
      <c r="F606" t="inlineStr">
        <is>
          <t>India</t>
        </is>
      </c>
      <c r="G606" t="inlineStr">
        <is>
          <t>Grocery</t>
        </is>
      </c>
      <c r="H606" t="inlineStr">
        <is>
          <t>Store walk-in</t>
        </is>
      </c>
      <c r="I606" t="inlineStr">
        <is>
          <t>Member</t>
        </is>
      </c>
      <c r="J606" t="inlineStr">
        <is>
          <t>Omar Haddad</t>
        </is>
      </c>
      <c r="K606" s="71" t="n">
        <v>3863</v>
      </c>
      <c r="L606" s="72" t="n">
        <v>183.12</v>
      </c>
      <c r="M606" s="72" t="n">
        <v>707392.5600000001</v>
      </c>
      <c r="N606" s="72" t="n">
        <v>70739.25999999999</v>
      </c>
      <c r="O606" s="72" t="n">
        <v>636653.3</v>
      </c>
      <c r="P606" s="72" t="n">
        <v>553272.52</v>
      </c>
      <c r="Q606" s="72" t="n">
        <v>83380.78</v>
      </c>
      <c r="R606" t="inlineStr">
        <is>
          <t>Telangana</t>
        </is>
      </c>
      <c r="S606" s="71" t="n">
        <v>1</v>
      </c>
      <c r="T606" t="inlineStr">
        <is>
          <t>Yes</t>
        </is>
      </c>
      <c r="U606" s="71" t="n">
        <v>996</v>
      </c>
      <c r="V606" s="71" t="n">
        <v>436</v>
      </c>
      <c r="W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RR100598</t>
        </is>
      </c>
      <c r="B607" s="69" t="n">
        <v>45729</v>
      </c>
      <c r="C607" s="70" t="n">
        <v>2025</v>
      </c>
      <c r="D607" t="inlineStr">
        <is>
          <t>Mar</t>
        </is>
      </c>
      <c r="E607" t="inlineStr">
        <is>
          <t>North</t>
        </is>
      </c>
      <c r="F607" t="inlineStr">
        <is>
          <t>India</t>
        </is>
      </c>
      <c r="G607" t="inlineStr">
        <is>
          <t>Fashion</t>
        </is>
      </c>
      <c r="H607" t="inlineStr">
        <is>
          <t>Click &amp; collect</t>
        </is>
      </c>
      <c r="I607" t="inlineStr">
        <is>
          <t>Member</t>
        </is>
      </c>
      <c r="J607" t="inlineStr">
        <is>
          <t>Sara Rossi</t>
        </is>
      </c>
      <c r="K607" s="71" t="n">
        <v>193</v>
      </c>
      <c r="L607" s="72" t="n">
        <v>725.3099999999999</v>
      </c>
      <c r="M607" s="72" t="n">
        <v>139984.83</v>
      </c>
      <c r="N607" s="72" t="n">
        <v>6999.24</v>
      </c>
      <c r="O607" s="72" t="n">
        <v>132985.59</v>
      </c>
      <c r="P607" s="72" t="n">
        <v>77130.16</v>
      </c>
      <c r="Q607" s="72" t="n">
        <v>55855.43</v>
      </c>
      <c r="R607" t="inlineStr">
        <is>
          <t>Uttar Pradesh</t>
        </is>
      </c>
      <c r="S607" s="71" t="n">
        <v>8</v>
      </c>
      <c r="T607" t="inlineStr">
        <is>
          <t>Yes</t>
        </is>
      </c>
      <c r="U607" s="71" t="n">
        <v>121</v>
      </c>
      <c r="V607" s="71" t="n">
        <v>40</v>
      </c>
      <c r="W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RR100599</t>
        </is>
      </c>
      <c r="B608" s="69" t="n">
        <v>45729</v>
      </c>
      <c r="C608" s="70" t="n">
        <v>2025</v>
      </c>
      <c r="D608" t="inlineStr">
        <is>
          <t>Mar</t>
        </is>
      </c>
      <c r="E608" t="inlineStr">
        <is>
          <t>East</t>
        </is>
      </c>
      <c r="F608" t="inlineStr">
        <is>
          <t>India</t>
        </is>
      </c>
      <c r="G608" t="inlineStr">
        <is>
          <t>Grocery</t>
        </is>
      </c>
      <c r="H608" t="inlineStr">
        <is>
          <t>Store walk-in</t>
        </is>
      </c>
      <c r="I608" t="inlineStr">
        <is>
          <t>Walk-in guest</t>
        </is>
      </c>
      <c r="J608" t="inlineStr">
        <is>
          <t>Zoya Ahmed</t>
        </is>
      </c>
      <c r="K608" s="71" t="n">
        <v>3546</v>
      </c>
      <c r="L608" s="72" t="n">
        <v>200.29</v>
      </c>
      <c r="M608" s="72" t="n">
        <v>710228.34</v>
      </c>
      <c r="N608" s="72" t="n">
        <v>106534.25</v>
      </c>
      <c r="O608" s="72" t="n">
        <v>603694.09</v>
      </c>
      <c r="P608" s="72" t="n">
        <v>505318.03</v>
      </c>
      <c r="Q608" s="72" t="n">
        <v>98376.06</v>
      </c>
      <c r="R608" t="inlineStr">
        <is>
          <t>Bihar</t>
        </is>
      </c>
      <c r="S608" s="71" t="n">
        <v>5</v>
      </c>
      <c r="T608" t="inlineStr">
        <is>
          <t>Yes</t>
        </is>
      </c>
      <c r="U608" s="71" t="n">
        <v>1298</v>
      </c>
      <c r="V608" s="71" t="n">
        <v>566</v>
      </c>
      <c r="W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RR100600</t>
        </is>
      </c>
      <c r="B609" s="69" t="n">
        <v>45729</v>
      </c>
      <c r="C609" s="70" t="n">
        <v>2025</v>
      </c>
      <c r="D609" t="inlineStr">
        <is>
          <t>Mar</t>
        </is>
      </c>
      <c r="E609" t="inlineStr">
        <is>
          <t>North</t>
        </is>
      </c>
      <c r="F609" t="inlineStr">
        <is>
          <t>India</t>
        </is>
      </c>
      <c r="G609" t="inlineStr">
        <is>
          <t>Fashion</t>
        </is>
      </c>
      <c r="H609" t="inlineStr">
        <is>
          <t>Store walk-in</t>
        </is>
      </c>
      <c r="I609" t="inlineStr">
        <is>
          <t>Member</t>
        </is>
      </c>
      <c r="J609" t="inlineStr">
        <is>
          <t>Mei Lin</t>
        </is>
      </c>
      <c r="K609" s="71" t="n">
        <v>1317</v>
      </c>
      <c r="L609" s="72" t="n">
        <v>760.88</v>
      </c>
      <c r="M609" s="72" t="n">
        <v>1002078.96</v>
      </c>
      <c r="N609" s="72" t="n">
        <v>50103.95</v>
      </c>
      <c r="O609" s="72" t="n">
        <v>951975.01</v>
      </c>
      <c r="P609" s="72" t="n">
        <v>537189.83</v>
      </c>
      <c r="Q609" s="72" t="n">
        <v>414785.18</v>
      </c>
      <c r="R609" t="inlineStr">
        <is>
          <t>Uttar Pradesh</t>
        </is>
      </c>
      <c r="S609" s="71" t="n">
        <v>8</v>
      </c>
      <c r="T609" t="inlineStr">
        <is>
          <t>Yes</t>
        </is>
      </c>
      <c r="U609" s="71" t="n">
        <v>447</v>
      </c>
      <c r="V609" s="71" t="n">
        <v>159</v>
      </c>
      <c r="W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RR100601</t>
        </is>
      </c>
      <c r="B610" s="69" t="n">
        <v>45729</v>
      </c>
      <c r="C610" s="70" t="n">
        <v>2025</v>
      </c>
      <c r="D610" t="inlineStr">
        <is>
          <t>Mar</t>
        </is>
      </c>
      <c r="E610" t="inlineStr">
        <is>
          <t>West</t>
        </is>
      </c>
      <c r="F610" t="inlineStr">
        <is>
          <t>India</t>
        </is>
      </c>
      <c r="G610" t="inlineStr">
        <is>
          <t>Fashion</t>
        </is>
      </c>
      <c r="H610" t="inlineStr">
        <is>
          <t>Store walk-in</t>
        </is>
      </c>
      <c r="I610" t="inlineStr">
        <is>
          <t>Member</t>
        </is>
      </c>
      <c r="J610" t="inlineStr">
        <is>
          <t>Emma Clarke</t>
        </is>
      </c>
      <c r="K610" s="71" t="n">
        <v>1062</v>
      </c>
      <c r="L610" s="72" t="n">
        <v>741.8</v>
      </c>
      <c r="M610" s="72" t="n">
        <v>787791.6</v>
      </c>
      <c r="N610" s="72" t="n">
        <v>39389.58</v>
      </c>
      <c r="O610" s="72" t="n">
        <v>748402.02</v>
      </c>
      <c r="P610" s="72" t="n">
        <v>422955.06</v>
      </c>
      <c r="Q610" s="72" t="n">
        <v>325446.96</v>
      </c>
      <c r="R610" t="inlineStr">
        <is>
          <t>Goa</t>
        </is>
      </c>
      <c r="S610" s="71" t="n">
        <v>0</v>
      </c>
      <c r="T610" t="inlineStr">
        <is>
          <t>No</t>
        </is>
      </c>
      <c r="U610" s="71" t="n">
        <v>378</v>
      </c>
      <c r="V610" s="71" t="n">
        <v>144</v>
      </c>
      <c r="W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RR100602</t>
        </is>
      </c>
      <c r="B611" s="69" t="n">
        <v>45729</v>
      </c>
      <c r="C611" s="70" t="n">
        <v>2025</v>
      </c>
      <c r="D611" t="inlineStr">
        <is>
          <t>Mar</t>
        </is>
      </c>
      <c r="E611" t="inlineStr">
        <is>
          <t>South</t>
        </is>
      </c>
      <c r="F611" t="inlineStr">
        <is>
          <t>India</t>
        </is>
      </c>
      <c r="G611" t="inlineStr">
        <is>
          <t>JioMart</t>
        </is>
      </c>
      <c r="H611" t="inlineStr">
        <is>
          <t>Home delivery</t>
        </is>
      </c>
      <c r="I611" t="inlineStr">
        <is>
          <t>Walk-in guest</t>
        </is>
      </c>
      <c r="J611" t="inlineStr">
        <is>
          <t>Ana Costa</t>
        </is>
      </c>
      <c r="K611" s="71" t="n">
        <v>2722</v>
      </c>
      <c r="L611" s="72" t="n">
        <v>463.14</v>
      </c>
      <c r="M611" s="72" t="n">
        <v>1260667.08</v>
      </c>
      <c r="N611" s="72" t="n">
        <v>25213.34</v>
      </c>
      <c r="O611" s="72" t="n">
        <v>1235453.74</v>
      </c>
      <c r="P611" s="72" t="n">
        <v>920091.65</v>
      </c>
      <c r="Q611" s="72" t="n">
        <v>315362.09</v>
      </c>
      <c r="R611" t="inlineStr">
        <is>
          <t>Karnataka</t>
        </is>
      </c>
      <c r="S611" s="71" t="n">
        <v>5</v>
      </c>
      <c r="T611" t="inlineStr">
        <is>
          <t>Yes</t>
        </is>
      </c>
      <c r="U611" s="71" t="n">
        <v>11771</v>
      </c>
      <c r="V611" s="71" t="n">
        <v>608</v>
      </c>
      <c r="W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RR100603</t>
        </is>
      </c>
      <c r="B612" s="69" t="n">
        <v>45729</v>
      </c>
      <c r="C612" s="70" t="n">
        <v>2025</v>
      </c>
      <c r="D612" t="inlineStr">
        <is>
          <t>Mar</t>
        </is>
      </c>
      <c r="E612" t="inlineStr">
        <is>
          <t>West</t>
        </is>
      </c>
      <c r="F612" t="inlineStr">
        <is>
          <t>India</t>
        </is>
      </c>
      <c r="G612" t="inlineStr">
        <is>
          <t>JioMart</t>
        </is>
      </c>
      <c r="H612" t="inlineStr">
        <is>
          <t>Home delivery</t>
        </is>
      </c>
      <c r="I612" t="inlineStr">
        <is>
          <t>Walk-in guest</t>
        </is>
      </c>
      <c r="J612" t="inlineStr">
        <is>
          <t>Aisha Bello</t>
        </is>
      </c>
      <c r="K612" s="71" t="n">
        <v>3905</v>
      </c>
      <c r="L612" s="72" t="n">
        <v>432.81</v>
      </c>
      <c r="M612" s="72" t="n">
        <v>1690123.05</v>
      </c>
      <c r="N612" s="72" t="n">
        <v>84506.14999999999</v>
      </c>
      <c r="O612" s="72" t="n">
        <v>1605616.9</v>
      </c>
      <c r="P612" s="72" t="n">
        <v>1308936.49</v>
      </c>
      <c r="Q612" s="72" t="n">
        <v>296680.41</v>
      </c>
      <c r="R612" t="inlineStr">
        <is>
          <t>Goa</t>
        </is>
      </c>
      <c r="S612" s="71" t="n">
        <v>2</v>
      </c>
      <c r="T612" t="inlineStr">
        <is>
          <t>Yes</t>
        </is>
      </c>
      <c r="U612" s="71" t="n">
        <v>12682</v>
      </c>
      <c r="V612" s="71" t="n">
        <v>928</v>
      </c>
      <c r="W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RR100604</t>
        </is>
      </c>
      <c r="B613" s="69" t="n">
        <v>45729</v>
      </c>
      <c r="C613" s="70" t="n">
        <v>2025</v>
      </c>
      <c r="D613" t="inlineStr">
        <is>
          <t>Mar</t>
        </is>
      </c>
      <c r="E613" t="inlineStr">
        <is>
          <t>West</t>
        </is>
      </c>
      <c r="F613" t="inlineStr">
        <is>
          <t>India</t>
        </is>
      </c>
      <c r="G613" t="inlineStr">
        <is>
          <t>JioMart</t>
        </is>
      </c>
      <c r="H613" t="inlineStr">
        <is>
          <t>Home delivery</t>
        </is>
      </c>
      <c r="I613" t="inlineStr">
        <is>
          <t>Member</t>
        </is>
      </c>
      <c r="J613" t="inlineStr">
        <is>
          <t>Liam O'Brien</t>
        </is>
      </c>
      <c r="K613" s="71" t="n">
        <v>1215</v>
      </c>
      <c r="L613" s="72" t="n">
        <v>372.4</v>
      </c>
      <c r="M613" s="72" t="n">
        <v>452466</v>
      </c>
      <c r="N613" s="72" t="n">
        <v>22623.3</v>
      </c>
      <c r="O613" s="72" t="n">
        <v>429842.7</v>
      </c>
      <c r="P613" s="72" t="n">
        <v>415763.02</v>
      </c>
      <c r="Q613" s="72" t="n">
        <v>14079.68</v>
      </c>
      <c r="R613" t="inlineStr">
        <is>
          <t>Gujarat</t>
        </is>
      </c>
      <c r="S613" s="71" t="n">
        <v>1</v>
      </c>
      <c r="T613" t="inlineStr">
        <is>
          <t>Yes</t>
        </is>
      </c>
      <c r="U613" s="71" t="n">
        <v>2913</v>
      </c>
      <c r="V613" s="71" t="n">
        <v>211</v>
      </c>
      <c r="W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RR100605</t>
        </is>
      </c>
      <c r="B614" s="69" t="n">
        <v>45729</v>
      </c>
      <c r="C614" s="70" t="n">
        <v>2025</v>
      </c>
      <c r="D614" t="inlineStr">
        <is>
          <t>Mar</t>
        </is>
      </c>
      <c r="E614" t="inlineStr">
        <is>
          <t>West</t>
        </is>
      </c>
      <c r="F614" t="inlineStr">
        <is>
          <t>India</t>
        </is>
      </c>
      <c r="G614" t="inlineStr">
        <is>
          <t>Fashion</t>
        </is>
      </c>
      <c r="H614" t="inlineStr">
        <is>
          <t>Store walk-in</t>
        </is>
      </c>
      <c r="I614" t="inlineStr">
        <is>
          <t>Member</t>
        </is>
      </c>
      <c r="J614" t="inlineStr">
        <is>
          <t>Arjun Mehta</t>
        </is>
      </c>
      <c r="K614" s="71" t="n">
        <v>1090</v>
      </c>
      <c r="L614" s="72" t="n">
        <v>696.41</v>
      </c>
      <c r="M614" s="72" t="n">
        <v>759086.9</v>
      </c>
      <c r="N614" s="72" t="n">
        <v>15181.74</v>
      </c>
      <c r="O614" s="72" t="n">
        <v>743905.16</v>
      </c>
      <c r="P614" s="72" t="n">
        <v>453642.65</v>
      </c>
      <c r="Q614" s="72" t="n">
        <v>290262.51</v>
      </c>
      <c r="R614" t="inlineStr">
        <is>
          <t>Gujarat</t>
        </is>
      </c>
      <c r="S614" s="71" t="n">
        <v>3</v>
      </c>
      <c r="T614" t="inlineStr">
        <is>
          <t>Yes</t>
        </is>
      </c>
      <c r="U614" s="71" t="n">
        <v>366</v>
      </c>
      <c r="V614" s="71" t="n">
        <v>135</v>
      </c>
      <c r="W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RR100606</t>
        </is>
      </c>
      <c r="B615" s="69" t="n">
        <v>45729</v>
      </c>
      <c r="C615" s="70" t="n">
        <v>2025</v>
      </c>
      <c r="D615" t="inlineStr">
        <is>
          <t>Mar</t>
        </is>
      </c>
      <c r="E615" t="inlineStr">
        <is>
          <t>West</t>
        </is>
      </c>
      <c r="F615" t="inlineStr">
        <is>
          <t>India</t>
        </is>
      </c>
      <c r="G615" t="inlineStr">
        <is>
          <t>Grocery</t>
        </is>
      </c>
      <c r="H615" t="inlineStr">
        <is>
          <t>Store walk-in</t>
        </is>
      </c>
      <c r="I615" t="inlineStr">
        <is>
          <t>Walk-in guest</t>
        </is>
      </c>
      <c r="J615" t="inlineStr">
        <is>
          <t>Ana Costa</t>
        </is>
      </c>
      <c r="K615" s="71" t="n">
        <v>1052</v>
      </c>
      <c r="L615" s="72" t="n">
        <v>178.78</v>
      </c>
      <c r="M615" s="72" t="n">
        <v>188076.56</v>
      </c>
      <c r="N615" s="72" t="n">
        <v>15046.12</v>
      </c>
      <c r="O615" s="72" t="n">
        <v>173030.44</v>
      </c>
      <c r="P615" s="72" t="n">
        <v>157765.08</v>
      </c>
      <c r="Q615" s="72" t="n">
        <v>15265.36</v>
      </c>
      <c r="R615" t="inlineStr">
        <is>
          <t>Gujarat</t>
        </is>
      </c>
      <c r="S615" s="71" t="n">
        <v>5</v>
      </c>
      <c r="T615" t="inlineStr">
        <is>
          <t>Yes</t>
        </is>
      </c>
      <c r="U615" s="71" t="n">
        <v>703</v>
      </c>
      <c r="V615" s="71" t="n">
        <v>203</v>
      </c>
      <c r="W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RR100607</t>
        </is>
      </c>
      <c r="B616" s="69" t="n">
        <v>45729</v>
      </c>
      <c r="C616" s="70" t="n">
        <v>2025</v>
      </c>
      <c r="D616" t="inlineStr">
        <is>
          <t>Mar</t>
        </is>
      </c>
      <c r="E616" t="inlineStr">
        <is>
          <t>East</t>
        </is>
      </c>
      <c r="F616" t="inlineStr">
        <is>
          <t>India</t>
        </is>
      </c>
      <c r="G616" t="inlineStr">
        <is>
          <t>Grocery</t>
        </is>
      </c>
      <c r="H616" t="inlineStr">
        <is>
          <t>Store walk-in</t>
        </is>
      </c>
      <c r="I616" t="inlineStr">
        <is>
          <t>Walk-in guest</t>
        </is>
      </c>
      <c r="J616" t="inlineStr">
        <is>
          <t>Mei Lin</t>
        </is>
      </c>
      <c r="K616" s="71" t="n">
        <v>1951</v>
      </c>
      <c r="L616" s="72" t="n">
        <v>198.09</v>
      </c>
      <c r="M616" s="72" t="n">
        <v>386473.59</v>
      </c>
      <c r="N616" s="72" t="n">
        <v>19323.68</v>
      </c>
      <c r="O616" s="72" t="n">
        <v>367149.91</v>
      </c>
      <c r="P616" s="72" t="n">
        <v>287025.1</v>
      </c>
      <c r="Q616" s="72" t="n">
        <v>80124.81</v>
      </c>
      <c r="R616" t="inlineStr">
        <is>
          <t>Odisha</t>
        </is>
      </c>
      <c r="S616" s="71" t="n">
        <v>8</v>
      </c>
      <c r="T616" t="inlineStr">
        <is>
          <t>Yes</t>
        </is>
      </c>
      <c r="U616" s="71" t="n">
        <v>1274</v>
      </c>
      <c r="V616" s="71" t="n">
        <v>545</v>
      </c>
      <c r="W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RR100608</t>
        </is>
      </c>
      <c r="B617" s="69" t="n">
        <v>45729</v>
      </c>
      <c r="C617" s="70" t="n">
        <v>2025</v>
      </c>
      <c r="D617" t="inlineStr">
        <is>
          <t>Mar</t>
        </is>
      </c>
      <c r="E617" t="inlineStr">
        <is>
          <t>South</t>
        </is>
      </c>
      <c r="F617" t="inlineStr">
        <is>
          <t>India</t>
        </is>
      </c>
      <c r="G617" t="inlineStr">
        <is>
          <t>Grocery</t>
        </is>
      </c>
      <c r="H617" t="inlineStr">
        <is>
          <t>Store walk-in</t>
        </is>
      </c>
      <c r="I617" t="inlineStr">
        <is>
          <t>Walk-in guest</t>
        </is>
      </c>
      <c r="J617" t="inlineStr">
        <is>
          <t>Omar Haddad</t>
        </is>
      </c>
      <c r="K617" s="71" t="n">
        <v>3959</v>
      </c>
      <c r="L617" s="72" t="n">
        <v>196.73</v>
      </c>
      <c r="M617" s="72" t="n">
        <v>778854.0699999999</v>
      </c>
      <c r="N617" s="72" t="n">
        <v>38942.7</v>
      </c>
      <c r="O617" s="72" t="n">
        <v>739911.37</v>
      </c>
      <c r="P617" s="72" t="n">
        <v>565685.03</v>
      </c>
      <c r="Q617" s="72" t="n">
        <v>174226.34</v>
      </c>
      <c r="R617" t="inlineStr">
        <is>
          <t>Kerala</t>
        </is>
      </c>
      <c r="S617" s="71" t="n">
        <v>5</v>
      </c>
      <c r="T617" t="inlineStr">
        <is>
          <t>Yes</t>
        </is>
      </c>
      <c r="U617" s="71" t="n">
        <v>1092</v>
      </c>
      <c r="V617" s="71" t="n">
        <v>445</v>
      </c>
      <c r="W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RR100609</t>
        </is>
      </c>
      <c r="B618" s="69" t="n">
        <v>45729</v>
      </c>
      <c r="C618" s="70" t="n">
        <v>2025</v>
      </c>
      <c r="D618" t="inlineStr">
        <is>
          <t>Mar</t>
        </is>
      </c>
      <c r="E618" t="inlineStr">
        <is>
          <t>South</t>
        </is>
      </c>
      <c r="F618" t="inlineStr">
        <is>
          <t>India</t>
        </is>
      </c>
      <c r="G618" t="inlineStr">
        <is>
          <t>Grocery</t>
        </is>
      </c>
      <c r="H618" t="inlineStr">
        <is>
          <t>Store walk-in</t>
        </is>
      </c>
      <c r="I618" t="inlineStr">
        <is>
          <t>Walk-in guest</t>
        </is>
      </c>
      <c r="J618" t="inlineStr">
        <is>
          <t>Zoya Ahmed</t>
        </is>
      </c>
      <c r="K618" s="71" t="n">
        <v>501</v>
      </c>
      <c r="L618" s="72" t="n">
        <v>172.86</v>
      </c>
      <c r="M618" s="72" t="n">
        <v>86602.86</v>
      </c>
      <c r="N618" s="72" t="n">
        <v>6928.23</v>
      </c>
      <c r="O618" s="72" t="n">
        <v>79674.63</v>
      </c>
      <c r="P618" s="72" t="n">
        <v>74519.72</v>
      </c>
      <c r="Q618" s="72" t="n">
        <v>5154.91</v>
      </c>
      <c r="R618" t="inlineStr">
        <is>
          <t>Kerala</t>
        </is>
      </c>
      <c r="S618" s="71" t="n">
        <v>5</v>
      </c>
      <c r="T618" t="inlineStr">
        <is>
          <t>Yes</t>
        </is>
      </c>
      <c r="U618" s="71" t="n">
        <v>244</v>
      </c>
      <c r="V618" s="71" t="n">
        <v>95</v>
      </c>
      <c r="W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RR100610</t>
        </is>
      </c>
      <c r="B619" s="69" t="n">
        <v>45729</v>
      </c>
      <c r="C619" s="70" t="n">
        <v>2025</v>
      </c>
      <c r="D619" t="inlineStr">
        <is>
          <t>Mar</t>
        </is>
      </c>
      <c r="E619" t="inlineStr">
        <is>
          <t>South</t>
        </is>
      </c>
      <c r="F619" t="inlineStr">
        <is>
          <t>India</t>
        </is>
      </c>
      <c r="G619" t="inlineStr">
        <is>
          <t>Grocery</t>
        </is>
      </c>
      <c r="H619" t="inlineStr">
        <is>
          <t>Store walk-in</t>
        </is>
      </c>
      <c r="I619" t="inlineStr">
        <is>
          <t>Walk-in guest</t>
        </is>
      </c>
      <c r="J619" t="inlineStr">
        <is>
          <t>Shraddha Kulkarni</t>
        </is>
      </c>
      <c r="K619" s="71" t="n">
        <v>3874</v>
      </c>
      <c r="L619" s="72" t="n">
        <v>201.36</v>
      </c>
      <c r="M619" s="72" t="n">
        <v>780068.64</v>
      </c>
      <c r="N619" s="72" t="n">
        <v>39003.43</v>
      </c>
      <c r="O619" s="72" t="n">
        <v>741065.21</v>
      </c>
      <c r="P619" s="72" t="n">
        <v>588521.2</v>
      </c>
      <c r="Q619" s="72" t="n">
        <v>152544.01</v>
      </c>
      <c r="R619" t="inlineStr">
        <is>
          <t>Kerala</t>
        </is>
      </c>
      <c r="S619" s="71" t="n">
        <v>8</v>
      </c>
      <c r="T619" t="inlineStr">
        <is>
          <t>Yes</t>
        </is>
      </c>
      <c r="U619" s="71" t="n">
        <v>1439</v>
      </c>
      <c r="V619" s="71" t="n">
        <v>511</v>
      </c>
      <c r="W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RR100611</t>
        </is>
      </c>
      <c r="B620" s="69" t="n">
        <v>45729</v>
      </c>
      <c r="C620" s="70" t="n">
        <v>2025</v>
      </c>
      <c r="D620" t="inlineStr">
        <is>
          <t>Mar</t>
        </is>
      </c>
      <c r="E620" t="inlineStr">
        <is>
          <t>South</t>
        </is>
      </c>
      <c r="F620" t="inlineStr">
        <is>
          <t>India</t>
        </is>
      </c>
      <c r="G620" t="inlineStr">
        <is>
          <t>JioMart</t>
        </is>
      </c>
      <c r="H620" t="inlineStr">
        <is>
          <t>Home delivery</t>
        </is>
      </c>
      <c r="I620" t="inlineStr">
        <is>
          <t>Member</t>
        </is>
      </c>
      <c r="J620" t="inlineStr">
        <is>
          <t>Ruhi Shaikh</t>
        </is>
      </c>
      <c r="K620" s="71" t="n">
        <v>2427</v>
      </c>
      <c r="L620" s="72" t="n">
        <v>369.95</v>
      </c>
      <c r="M620" s="72" t="n">
        <v>897868.65</v>
      </c>
      <c r="N620" s="72" t="n">
        <v>17957.37</v>
      </c>
      <c r="O620" s="72" t="n">
        <v>879911.28</v>
      </c>
      <c r="P620" s="72" t="n">
        <v>835401.6</v>
      </c>
      <c r="Q620" s="72" t="n">
        <v>44509.68</v>
      </c>
      <c r="R620" t="inlineStr">
        <is>
          <t>Karnataka</t>
        </is>
      </c>
      <c r="S620" s="71" t="n">
        <v>8</v>
      </c>
      <c r="T620" t="inlineStr">
        <is>
          <t>Yes</t>
        </is>
      </c>
      <c r="U620" s="71" t="n">
        <v>6830</v>
      </c>
      <c r="V620" s="71" t="n">
        <v>404</v>
      </c>
      <c r="W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RR100612</t>
        </is>
      </c>
      <c r="B621" s="69" t="n">
        <v>45729</v>
      </c>
      <c r="C621" s="70" t="n">
        <v>2025</v>
      </c>
      <c r="D621" t="inlineStr">
        <is>
          <t>Mar</t>
        </is>
      </c>
      <c r="E621" t="inlineStr">
        <is>
          <t>North</t>
        </is>
      </c>
      <c r="F621" t="inlineStr">
        <is>
          <t>India</t>
        </is>
      </c>
      <c r="G621" t="inlineStr">
        <is>
          <t>Fashion</t>
        </is>
      </c>
      <c r="H621" t="inlineStr">
        <is>
          <t>Store walk-in</t>
        </is>
      </c>
      <c r="I621" t="inlineStr">
        <is>
          <t>Member</t>
        </is>
      </c>
      <c r="J621" t="inlineStr">
        <is>
          <t>Yuki Sato</t>
        </is>
      </c>
      <c r="K621" s="71" t="n">
        <v>381</v>
      </c>
      <c r="L621" s="72" t="n">
        <v>724.25</v>
      </c>
      <c r="M621" s="72" t="n">
        <v>275939.25</v>
      </c>
      <c r="N621" s="72" t="n">
        <v>27593.93</v>
      </c>
      <c r="O621" s="72" t="n">
        <v>248345.32</v>
      </c>
      <c r="P621" s="72" t="n">
        <v>154432.41</v>
      </c>
      <c r="Q621" s="72" t="n">
        <v>93912.91</v>
      </c>
      <c r="R621" t="inlineStr">
        <is>
          <t>Uttar Pradesh</t>
        </is>
      </c>
      <c r="S621" s="71" t="n">
        <v>2</v>
      </c>
      <c r="T621" t="inlineStr">
        <is>
          <t>Yes</t>
        </is>
      </c>
      <c r="U621" s="71" t="n">
        <v>133</v>
      </c>
      <c r="V621" s="71" t="n">
        <v>54</v>
      </c>
      <c r="W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RR100613</t>
        </is>
      </c>
      <c r="B622" s="69" t="n">
        <v>45729</v>
      </c>
      <c r="C622" s="70" t="n">
        <v>2025</v>
      </c>
      <c r="D622" t="inlineStr">
        <is>
          <t>Mar</t>
        </is>
      </c>
      <c r="E622" t="inlineStr">
        <is>
          <t>East</t>
        </is>
      </c>
      <c r="F622" t="inlineStr">
        <is>
          <t>India</t>
        </is>
      </c>
      <c r="G622" t="inlineStr">
        <is>
          <t>JioMart</t>
        </is>
      </c>
      <c r="H622" t="inlineStr">
        <is>
          <t>Home delivery</t>
        </is>
      </c>
      <c r="I622" t="inlineStr">
        <is>
          <t>Walk-in guest</t>
        </is>
      </c>
      <c r="J622" t="inlineStr">
        <is>
          <t>Priya Nair</t>
        </is>
      </c>
      <c r="K622" s="71" t="n">
        <v>783</v>
      </c>
      <c r="L622" s="72" t="n">
        <v>460.43</v>
      </c>
      <c r="M622" s="72" t="n">
        <v>360516.69</v>
      </c>
      <c r="N622" s="72" t="n">
        <v>18025.83</v>
      </c>
      <c r="O622" s="72" t="n">
        <v>342490.86</v>
      </c>
      <c r="P622" s="72" t="n">
        <v>267036.64</v>
      </c>
      <c r="Q622" s="72" t="n">
        <v>75454.22</v>
      </c>
      <c r="R622" t="inlineStr">
        <is>
          <t>Odisha</t>
        </is>
      </c>
      <c r="S622" s="71" t="n">
        <v>5</v>
      </c>
      <c r="T622" t="inlineStr">
        <is>
          <t>Yes</t>
        </is>
      </c>
      <c r="U622" s="71" t="n">
        <v>1421</v>
      </c>
      <c r="V622" s="71" t="n">
        <v>99</v>
      </c>
      <c r="W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RR100614</t>
        </is>
      </c>
      <c r="B623" s="69" t="n">
        <v>45730</v>
      </c>
      <c r="C623" s="70" t="n">
        <v>2025</v>
      </c>
      <c r="D623" t="inlineStr">
        <is>
          <t>Mar</t>
        </is>
      </c>
      <c r="E623" t="inlineStr">
        <is>
          <t>West</t>
        </is>
      </c>
      <c r="F623" t="inlineStr">
        <is>
          <t>India</t>
        </is>
      </c>
      <c r="G623" t="inlineStr">
        <is>
          <t>JioMart</t>
        </is>
      </c>
      <c r="H623" t="inlineStr">
        <is>
          <t>Home delivery</t>
        </is>
      </c>
      <c r="I623" t="inlineStr">
        <is>
          <t>Member</t>
        </is>
      </c>
      <c r="J623" t="inlineStr">
        <is>
          <t>Zoya Ahmed</t>
        </is>
      </c>
      <c r="K623" s="71" t="n">
        <v>1062</v>
      </c>
      <c r="L623" s="72" t="n">
        <v>464.08</v>
      </c>
      <c r="M623" s="72" t="n">
        <v>492852.96</v>
      </c>
      <c r="N623" s="72" t="n">
        <v>39428.24</v>
      </c>
      <c r="O623" s="72" t="n">
        <v>453424.72</v>
      </c>
      <c r="P623" s="72" t="n">
        <v>366023.96</v>
      </c>
      <c r="Q623" s="72" t="n">
        <v>87400.75999999999</v>
      </c>
      <c r="R623" t="inlineStr">
        <is>
          <t>Gujarat</t>
        </is>
      </c>
      <c r="S623" s="71" t="n">
        <v>3</v>
      </c>
      <c r="T623" t="inlineStr">
        <is>
          <t>Yes</t>
        </is>
      </c>
      <c r="U623" s="71" t="n">
        <v>6842</v>
      </c>
      <c r="V623" s="71" t="n">
        <v>314</v>
      </c>
      <c r="W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RR100615</t>
        </is>
      </c>
      <c r="B624" s="69" t="n">
        <v>45730</v>
      </c>
      <c r="C624" s="70" t="n">
        <v>2025</v>
      </c>
      <c r="D624" t="inlineStr">
        <is>
          <t>Mar</t>
        </is>
      </c>
      <c r="E624" t="inlineStr">
        <is>
          <t>North</t>
        </is>
      </c>
      <c r="F624" t="inlineStr">
        <is>
          <t>India</t>
        </is>
      </c>
      <c r="G624" t="inlineStr">
        <is>
          <t>JioMart</t>
        </is>
      </c>
      <c r="H624" t="inlineStr">
        <is>
          <t>Home delivery</t>
        </is>
      </c>
      <c r="I624" t="inlineStr">
        <is>
          <t>Member</t>
        </is>
      </c>
      <c r="J624" t="inlineStr">
        <is>
          <t>Wei Chen</t>
        </is>
      </c>
      <c r="K624" s="71" t="n">
        <v>3215</v>
      </c>
      <c r="L624" s="72" t="n">
        <v>390.84</v>
      </c>
      <c r="M624" s="72" t="n">
        <v>1256550.6</v>
      </c>
      <c r="N624" s="72" t="n">
        <v>62827.53</v>
      </c>
      <c r="O624" s="72" t="n">
        <v>1193723.07</v>
      </c>
      <c r="P624" s="72" t="n">
        <v>1115904.89</v>
      </c>
      <c r="Q624" s="72" t="n">
        <v>77818.17999999999</v>
      </c>
      <c r="R624" t="inlineStr">
        <is>
          <t>Rajasthan</t>
        </is>
      </c>
      <c r="S624" s="71" t="n">
        <v>3</v>
      </c>
      <c r="T624" t="inlineStr">
        <is>
          <t>Yes</t>
        </is>
      </c>
      <c r="U624" s="71" t="n">
        <v>6204</v>
      </c>
      <c r="V624" s="71" t="n">
        <v>433</v>
      </c>
      <c r="W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RR100616</t>
        </is>
      </c>
      <c r="B625" s="69" t="n">
        <v>45730</v>
      </c>
      <c r="C625" s="70" t="n">
        <v>2025</v>
      </c>
      <c r="D625" t="inlineStr">
        <is>
          <t>Mar</t>
        </is>
      </c>
      <c r="E625" t="inlineStr">
        <is>
          <t>East</t>
        </is>
      </c>
      <c r="F625" t="inlineStr">
        <is>
          <t>India</t>
        </is>
      </c>
      <c r="G625" t="inlineStr">
        <is>
          <t>Grocery</t>
        </is>
      </c>
      <c r="H625" t="inlineStr">
        <is>
          <t>Store walk-in</t>
        </is>
      </c>
      <c r="I625" t="inlineStr">
        <is>
          <t>Member</t>
        </is>
      </c>
      <c r="J625" t="inlineStr">
        <is>
          <t>Aisha Bello</t>
        </is>
      </c>
      <c r="K625" s="71" t="n">
        <v>4031</v>
      </c>
      <c r="L625" s="72" t="n">
        <v>163.57</v>
      </c>
      <c r="M625" s="72" t="n">
        <v>659350.67</v>
      </c>
      <c r="N625" s="72" t="n">
        <v>13187.01</v>
      </c>
      <c r="O625" s="72" t="n">
        <v>646163.66</v>
      </c>
      <c r="P625" s="72" t="n">
        <v>589887.14</v>
      </c>
      <c r="Q625" s="72" t="n">
        <v>56276.52</v>
      </c>
      <c r="R625" t="inlineStr">
        <is>
          <t>Bihar</t>
        </is>
      </c>
      <c r="S625" s="71" t="n">
        <v>1</v>
      </c>
      <c r="T625" t="inlineStr">
        <is>
          <t>Yes</t>
        </is>
      </c>
      <c r="U625" s="71" t="n">
        <v>2876</v>
      </c>
      <c r="V625" s="71" t="n">
        <v>1042</v>
      </c>
      <c r="W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RR100617</t>
        </is>
      </c>
      <c r="B626" s="69" t="n">
        <v>45730</v>
      </c>
      <c r="C626" s="70" t="n">
        <v>2025</v>
      </c>
      <c r="D626" t="inlineStr">
        <is>
          <t>Mar</t>
        </is>
      </c>
      <c r="E626" t="inlineStr">
        <is>
          <t>South</t>
        </is>
      </c>
      <c r="F626" t="inlineStr">
        <is>
          <t>India</t>
        </is>
      </c>
      <c r="G626" t="inlineStr">
        <is>
          <t>Fashion</t>
        </is>
      </c>
      <c r="H626" t="inlineStr">
        <is>
          <t>Store walk-in</t>
        </is>
      </c>
      <c r="I626" t="inlineStr">
        <is>
          <t>Walk-in guest</t>
        </is>
      </c>
      <c r="J626" t="inlineStr">
        <is>
          <t>Priya Nair</t>
        </is>
      </c>
      <c r="K626" s="71" t="n">
        <v>263</v>
      </c>
      <c r="L626" s="72" t="n">
        <v>838.8</v>
      </c>
      <c r="M626" s="72" t="n">
        <v>220604.4</v>
      </c>
      <c r="N626" s="72" t="n">
        <v>4412.09</v>
      </c>
      <c r="O626" s="72" t="n">
        <v>216192.31</v>
      </c>
      <c r="P626" s="72" t="n">
        <v>105393.49</v>
      </c>
      <c r="Q626" s="72" t="n">
        <v>110798.82</v>
      </c>
      <c r="R626" t="inlineStr">
        <is>
          <t>Tamil Nadu</t>
        </is>
      </c>
      <c r="S626" s="71" t="n">
        <v>2</v>
      </c>
      <c r="T626" t="inlineStr">
        <is>
          <t>Yes</t>
        </is>
      </c>
      <c r="U626" s="71" t="n">
        <v>124</v>
      </c>
      <c r="V626" s="71" t="n">
        <v>47</v>
      </c>
      <c r="W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RR100618</t>
        </is>
      </c>
      <c r="B627" s="69" t="n">
        <v>45730</v>
      </c>
      <c r="C627" s="70" t="n">
        <v>2025</v>
      </c>
      <c r="D627" t="inlineStr">
        <is>
          <t>Mar</t>
        </is>
      </c>
      <c r="E627" t="inlineStr">
        <is>
          <t>South</t>
        </is>
      </c>
      <c r="F627" t="inlineStr">
        <is>
          <t>India</t>
        </is>
      </c>
      <c r="G627" t="inlineStr">
        <is>
          <t>Grocery</t>
        </is>
      </c>
      <c r="H627" t="inlineStr">
        <is>
          <t>Store walk-in</t>
        </is>
      </c>
      <c r="I627" t="inlineStr">
        <is>
          <t>Walk-in guest</t>
        </is>
      </c>
      <c r="J627" t="inlineStr">
        <is>
          <t>Amir Khan</t>
        </is>
      </c>
      <c r="K627" s="71" t="n">
        <v>2414</v>
      </c>
      <c r="L627" s="72" t="n">
        <v>168.86</v>
      </c>
      <c r="M627" s="72" t="n">
        <v>407628.04</v>
      </c>
      <c r="N627" s="72" t="n">
        <v>40762.8</v>
      </c>
      <c r="O627" s="72" t="n">
        <v>366865.24</v>
      </c>
      <c r="P627" s="72" t="n">
        <v>369419.41</v>
      </c>
      <c r="Q627" s="72" t="n">
        <v>-2554.17</v>
      </c>
      <c r="R627" t="inlineStr">
        <is>
          <t>Karnataka</t>
        </is>
      </c>
      <c r="S627" s="71" t="n">
        <v>8</v>
      </c>
      <c r="T627" t="inlineStr">
        <is>
          <t>Yes</t>
        </is>
      </c>
      <c r="U627" s="71" t="n">
        <v>1168</v>
      </c>
      <c r="V627" s="71" t="n">
        <v>331</v>
      </c>
      <c r="W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RR100619</t>
        </is>
      </c>
      <c r="B628" s="69" t="n">
        <v>45730</v>
      </c>
      <c r="C628" s="70" t="n">
        <v>2025</v>
      </c>
      <c r="D628" t="inlineStr">
        <is>
          <t>Mar</t>
        </is>
      </c>
      <c r="E628" t="inlineStr">
        <is>
          <t>West</t>
        </is>
      </c>
      <c r="F628" t="inlineStr">
        <is>
          <t>India</t>
        </is>
      </c>
      <c r="G628" t="inlineStr">
        <is>
          <t>JioMart</t>
        </is>
      </c>
      <c r="H628" t="inlineStr">
        <is>
          <t>Home delivery</t>
        </is>
      </c>
      <c r="I628" t="inlineStr">
        <is>
          <t>Walk-in guest</t>
        </is>
      </c>
      <c r="J628" t="inlineStr">
        <is>
          <t>Shraddha Kulkarni</t>
        </is>
      </c>
      <c r="K628" s="71" t="n">
        <v>2751</v>
      </c>
      <c r="L628" s="72" t="n">
        <v>406.58</v>
      </c>
      <c r="M628" s="72" t="n">
        <v>1118501.58</v>
      </c>
      <c r="N628" s="72" t="n">
        <v>22370.03</v>
      </c>
      <c r="O628" s="72" t="n">
        <v>1096131.55</v>
      </c>
      <c r="P628" s="72" t="n">
        <v>897473.21</v>
      </c>
      <c r="Q628" s="72" t="n">
        <v>198658.34</v>
      </c>
      <c r="R628" t="inlineStr">
        <is>
          <t>Maharashtra</t>
        </is>
      </c>
      <c r="S628" s="71" t="n">
        <v>2</v>
      </c>
      <c r="T628" t="inlineStr">
        <is>
          <t>Yes</t>
        </is>
      </c>
      <c r="U628" s="71" t="n">
        <v>6774</v>
      </c>
      <c r="V628" s="71" t="n">
        <v>317</v>
      </c>
      <c r="W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RR100620</t>
        </is>
      </c>
      <c r="B629" s="69" t="n">
        <v>45730</v>
      </c>
      <c r="C629" s="70" t="n">
        <v>2025</v>
      </c>
      <c r="D629" t="inlineStr">
        <is>
          <t>Mar</t>
        </is>
      </c>
      <c r="E629" t="inlineStr">
        <is>
          <t>West</t>
        </is>
      </c>
      <c r="F629" t="inlineStr">
        <is>
          <t>India</t>
        </is>
      </c>
      <c r="G629" t="inlineStr">
        <is>
          <t>Grocery</t>
        </is>
      </c>
      <c r="H629" t="inlineStr">
        <is>
          <t>Store walk-in</t>
        </is>
      </c>
      <c r="I629" t="inlineStr">
        <is>
          <t>Walk-in guest</t>
        </is>
      </c>
      <c r="J629" t="inlineStr">
        <is>
          <t>Zoya Ahmed</t>
        </is>
      </c>
      <c r="K629" s="71" t="n">
        <v>607</v>
      </c>
      <c r="L629" s="72" t="n">
        <v>171.7</v>
      </c>
      <c r="M629" s="72" t="n">
        <v>104221.9</v>
      </c>
      <c r="N629" s="72" t="n">
        <v>10422.19</v>
      </c>
      <c r="O629" s="72" t="n">
        <v>93799.71000000001</v>
      </c>
      <c r="P629" s="72" t="n">
        <v>86842.50999999999</v>
      </c>
      <c r="Q629" s="72" t="n">
        <v>6957.2</v>
      </c>
      <c r="R629" t="inlineStr">
        <is>
          <t>Goa</t>
        </is>
      </c>
      <c r="S629" s="71" t="n">
        <v>8</v>
      </c>
      <c r="T629" t="inlineStr">
        <is>
          <t>Yes</t>
        </is>
      </c>
      <c r="U629" s="71" t="n">
        <v>249</v>
      </c>
      <c r="V629" s="71" t="n">
        <v>94</v>
      </c>
      <c r="W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RR100621</t>
        </is>
      </c>
      <c r="B630" s="69" t="n">
        <v>45730</v>
      </c>
      <c r="C630" s="70" t="n">
        <v>2025</v>
      </c>
      <c r="D630" t="inlineStr">
        <is>
          <t>Mar</t>
        </is>
      </c>
      <c r="E630" t="inlineStr">
        <is>
          <t>North</t>
        </is>
      </c>
      <c r="F630" t="inlineStr">
        <is>
          <t>India</t>
        </is>
      </c>
      <c r="G630" t="inlineStr">
        <is>
          <t>Electronics</t>
        </is>
      </c>
      <c r="H630" t="inlineStr">
        <is>
          <t>Store walk-in</t>
        </is>
      </c>
      <c r="I630" t="inlineStr">
        <is>
          <t>Walk-in guest</t>
        </is>
      </c>
      <c r="J630" t="inlineStr">
        <is>
          <t>Olivia Brown</t>
        </is>
      </c>
      <c r="K630" s="71" t="n">
        <v>117</v>
      </c>
      <c r="L630" s="72" t="n">
        <v>10203.31</v>
      </c>
      <c r="M630" s="72" t="n">
        <v>1193787.27</v>
      </c>
      <c r="N630" s="72" t="n">
        <v>95502.98</v>
      </c>
      <c r="O630" s="72" t="n">
        <v>1098284.29</v>
      </c>
      <c r="P630" s="72" t="n">
        <v>991646.8100000001</v>
      </c>
      <c r="Q630" s="72" t="n">
        <v>106637.48</v>
      </c>
      <c r="R630" t="inlineStr">
        <is>
          <t>Rajasthan</t>
        </is>
      </c>
      <c r="S630" s="71" t="n">
        <v>1</v>
      </c>
      <c r="T630" t="inlineStr">
        <is>
          <t>Yes</t>
        </is>
      </c>
      <c r="U630" s="71" t="n">
        <v>364</v>
      </c>
      <c r="V630" s="71" t="n">
        <v>106</v>
      </c>
      <c r="W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RR100622</t>
        </is>
      </c>
      <c r="B631" s="69" t="n">
        <v>45730</v>
      </c>
      <c r="C631" s="70" t="n">
        <v>2025</v>
      </c>
      <c r="D631" t="inlineStr">
        <is>
          <t>Mar</t>
        </is>
      </c>
      <c r="E631" t="inlineStr">
        <is>
          <t>West</t>
        </is>
      </c>
      <c r="F631" t="inlineStr">
        <is>
          <t>India</t>
        </is>
      </c>
      <c r="G631" t="inlineStr">
        <is>
          <t>Fashion</t>
        </is>
      </c>
      <c r="H631" t="inlineStr">
        <is>
          <t>Store walk-in</t>
        </is>
      </c>
      <c r="I631" t="inlineStr">
        <is>
          <t>Walk-in guest</t>
        </is>
      </c>
      <c r="J631" t="inlineStr">
        <is>
          <t>Arjun Mehta</t>
        </is>
      </c>
      <c r="K631" s="71" t="n">
        <v>459</v>
      </c>
      <c r="L631" s="72" t="n">
        <v>809.58</v>
      </c>
      <c r="M631" s="72" t="n">
        <v>371597.22</v>
      </c>
      <c r="N631" s="72" t="n">
        <v>18579.86</v>
      </c>
      <c r="O631" s="72" t="n">
        <v>353017.36</v>
      </c>
      <c r="P631" s="72" t="n">
        <v>194000.64</v>
      </c>
      <c r="Q631" s="72" t="n">
        <v>159016.72</v>
      </c>
      <c r="R631" t="inlineStr">
        <is>
          <t>Gujarat</t>
        </is>
      </c>
      <c r="S631" s="71" t="n">
        <v>1</v>
      </c>
      <c r="T631" t="inlineStr">
        <is>
          <t>Yes</t>
        </is>
      </c>
      <c r="U631" s="71" t="n">
        <v>200</v>
      </c>
      <c r="V631" s="71" t="n">
        <v>82</v>
      </c>
      <c r="W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RR100623</t>
        </is>
      </c>
      <c r="B632" s="69" t="n">
        <v>45730</v>
      </c>
      <c r="C632" s="70" t="n">
        <v>2025</v>
      </c>
      <c r="D632" t="inlineStr">
        <is>
          <t>Mar</t>
        </is>
      </c>
      <c r="E632" t="inlineStr">
        <is>
          <t>South</t>
        </is>
      </c>
      <c r="F632" t="inlineStr">
        <is>
          <t>India</t>
        </is>
      </c>
      <c r="G632" t="inlineStr">
        <is>
          <t>JioMart</t>
        </is>
      </c>
      <c r="H632" t="inlineStr">
        <is>
          <t>Home delivery</t>
        </is>
      </c>
      <c r="I632" t="inlineStr">
        <is>
          <t>Member</t>
        </is>
      </c>
      <c r="J632" t="inlineStr">
        <is>
          <t>Sara Rossi</t>
        </is>
      </c>
      <c r="K632" s="71" t="n">
        <v>3744</v>
      </c>
      <c r="L632" s="72" t="n">
        <v>416.12</v>
      </c>
      <c r="M632" s="72" t="n">
        <v>1557953.28</v>
      </c>
      <c r="N632" s="72" t="n">
        <v>155795.33</v>
      </c>
      <c r="O632" s="72" t="n">
        <v>1402157.95</v>
      </c>
      <c r="P632" s="72" t="n">
        <v>1245073.51</v>
      </c>
      <c r="Q632" s="72" t="n">
        <v>157084.44</v>
      </c>
      <c r="R632" t="inlineStr">
        <is>
          <t>Telangana</t>
        </is>
      </c>
      <c r="S632" s="71" t="n">
        <v>2</v>
      </c>
      <c r="T632" t="inlineStr">
        <is>
          <t>Yes</t>
        </is>
      </c>
      <c r="U632" s="71" t="n">
        <v>9292</v>
      </c>
      <c r="V632" s="71" t="n">
        <v>604</v>
      </c>
      <c r="W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RR100624</t>
        </is>
      </c>
      <c r="B633" s="69" t="n">
        <v>45730</v>
      </c>
      <c r="C633" s="70" t="n">
        <v>2025</v>
      </c>
      <c r="D633" t="inlineStr">
        <is>
          <t>Mar</t>
        </is>
      </c>
      <c r="E633" t="inlineStr">
        <is>
          <t>North</t>
        </is>
      </c>
      <c r="F633" t="inlineStr">
        <is>
          <t>India</t>
        </is>
      </c>
      <c r="G633" t="inlineStr">
        <is>
          <t>Grocery</t>
        </is>
      </c>
      <c r="H633" t="inlineStr">
        <is>
          <t>Store walk-in</t>
        </is>
      </c>
      <c r="I633" t="inlineStr">
        <is>
          <t>Member</t>
        </is>
      </c>
      <c r="J633" t="inlineStr">
        <is>
          <t>Kofi Mensah</t>
        </is>
      </c>
      <c r="K633" s="71" t="n">
        <v>3284</v>
      </c>
      <c r="L633" s="72" t="n">
        <v>194.39</v>
      </c>
      <c r="M633" s="72" t="n">
        <v>638376.76</v>
      </c>
      <c r="N633" s="72" t="n">
        <v>31918.84</v>
      </c>
      <c r="O633" s="72" t="n">
        <v>606457.92</v>
      </c>
      <c r="P633" s="72" t="n">
        <v>470034.18</v>
      </c>
      <c r="Q633" s="72" t="n">
        <v>136423.74</v>
      </c>
      <c r="R633" t="inlineStr">
        <is>
          <t>Rajasthan</t>
        </is>
      </c>
      <c r="S633" s="71" t="n">
        <v>0</v>
      </c>
      <c r="T633" t="inlineStr">
        <is>
          <t>No</t>
        </is>
      </c>
      <c r="U633" s="71" t="n">
        <v>1254</v>
      </c>
      <c r="V633" s="71" t="n">
        <v>370</v>
      </c>
      <c r="W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RR100625</t>
        </is>
      </c>
      <c r="B634" s="69" t="n">
        <v>45731</v>
      </c>
      <c r="C634" s="70" t="n">
        <v>2025</v>
      </c>
      <c r="D634" t="inlineStr">
        <is>
          <t>Mar</t>
        </is>
      </c>
      <c r="E634" t="inlineStr">
        <is>
          <t>West</t>
        </is>
      </c>
      <c r="F634" t="inlineStr">
        <is>
          <t>India</t>
        </is>
      </c>
      <c r="G634" t="inlineStr">
        <is>
          <t>Fashion</t>
        </is>
      </c>
      <c r="H634" t="inlineStr">
        <is>
          <t>Click &amp; collect</t>
        </is>
      </c>
      <c r="I634" t="inlineStr">
        <is>
          <t>Walk-in guest</t>
        </is>
      </c>
      <c r="J634" t="inlineStr">
        <is>
          <t>Ravindra Patil</t>
        </is>
      </c>
      <c r="K634" s="71" t="n">
        <v>333</v>
      </c>
      <c r="L634" s="72" t="n">
        <v>789.3099999999999</v>
      </c>
      <c r="M634" s="72" t="n">
        <v>262840.23</v>
      </c>
      <c r="N634" s="72" t="n">
        <v>21027.22</v>
      </c>
      <c r="O634" s="72" t="n">
        <v>241813.01</v>
      </c>
      <c r="P634" s="72" t="n">
        <v>132740.9</v>
      </c>
      <c r="Q634" s="72" t="n">
        <v>109072.11</v>
      </c>
      <c r="R634" t="inlineStr">
        <is>
          <t>Maharashtra</t>
        </is>
      </c>
      <c r="S634" s="71" t="n">
        <v>0</v>
      </c>
      <c r="T634" t="inlineStr">
        <is>
          <t>No</t>
        </is>
      </c>
      <c r="U634" s="71" t="n">
        <v>160</v>
      </c>
      <c r="V634" s="71" t="n">
        <v>68</v>
      </c>
      <c r="W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RR100626</t>
        </is>
      </c>
      <c r="B635" s="69" t="n">
        <v>45731</v>
      </c>
      <c r="C635" s="70" t="n">
        <v>2025</v>
      </c>
      <c r="D635" t="inlineStr">
        <is>
          <t>Mar</t>
        </is>
      </c>
      <c r="E635" t="inlineStr">
        <is>
          <t>East</t>
        </is>
      </c>
      <c r="F635" t="inlineStr">
        <is>
          <t>India</t>
        </is>
      </c>
      <c r="G635" t="inlineStr">
        <is>
          <t>Grocery</t>
        </is>
      </c>
      <c r="H635" t="inlineStr">
        <is>
          <t>Home delivery</t>
        </is>
      </c>
      <c r="I635" t="inlineStr">
        <is>
          <t>Walk-in guest</t>
        </is>
      </c>
      <c r="J635" t="inlineStr">
        <is>
          <t>Amir Khan</t>
        </is>
      </c>
      <c r="K635" s="71" t="n">
        <v>1106</v>
      </c>
      <c r="L635" s="72" t="n">
        <v>175.12</v>
      </c>
      <c r="M635" s="72" t="n">
        <v>193682.72</v>
      </c>
      <c r="N635" s="72" t="n">
        <v>9684.139999999999</v>
      </c>
      <c r="O635" s="72" t="n">
        <v>183998.58</v>
      </c>
      <c r="P635" s="72" t="n">
        <v>158347.11</v>
      </c>
      <c r="Q635" s="72" t="n">
        <v>25651.47</v>
      </c>
      <c r="R635" t="inlineStr">
        <is>
          <t>Bihar</t>
        </is>
      </c>
      <c r="S635" s="71" t="n">
        <v>8</v>
      </c>
      <c r="T635" t="inlineStr">
        <is>
          <t>Yes</t>
        </is>
      </c>
      <c r="U635" s="71" t="n">
        <v>546</v>
      </c>
      <c r="V635" s="71" t="n">
        <v>216</v>
      </c>
      <c r="W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RR100627</t>
        </is>
      </c>
      <c r="B636" s="69" t="n">
        <v>45731</v>
      </c>
      <c r="C636" s="70" t="n">
        <v>2025</v>
      </c>
      <c r="D636" t="inlineStr">
        <is>
          <t>Mar</t>
        </is>
      </c>
      <c r="E636" t="inlineStr">
        <is>
          <t>North</t>
        </is>
      </c>
      <c r="F636" t="inlineStr">
        <is>
          <t>India</t>
        </is>
      </c>
      <c r="G636" t="inlineStr">
        <is>
          <t>JioMart</t>
        </is>
      </c>
      <c r="H636" t="inlineStr">
        <is>
          <t>Home delivery</t>
        </is>
      </c>
      <c r="I636" t="inlineStr">
        <is>
          <t>Member</t>
        </is>
      </c>
      <c r="J636" t="inlineStr">
        <is>
          <t>Fatima Al-Saud</t>
        </is>
      </c>
      <c r="K636" s="71" t="n">
        <v>2673</v>
      </c>
      <c r="L636" s="72" t="n">
        <v>445.37</v>
      </c>
      <c r="M636" s="72" t="n">
        <v>1190474.01</v>
      </c>
      <c r="N636" s="72" t="n">
        <v>178571.1</v>
      </c>
      <c r="O636" s="72" t="n">
        <v>1011902.91</v>
      </c>
      <c r="P636" s="72" t="n">
        <v>930109.9300000001</v>
      </c>
      <c r="Q636" s="72" t="n">
        <v>81792.98</v>
      </c>
      <c r="R636" t="inlineStr">
        <is>
          <t>Delhi</t>
        </is>
      </c>
      <c r="S636" s="71" t="n">
        <v>2</v>
      </c>
      <c r="T636" t="inlineStr">
        <is>
          <t>Yes</t>
        </is>
      </c>
      <c r="U636" s="71" t="n">
        <v>10150</v>
      </c>
      <c r="V636" s="71" t="n">
        <v>446</v>
      </c>
      <c r="W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RR100628</t>
        </is>
      </c>
      <c r="B637" s="69" t="n">
        <v>45731</v>
      </c>
      <c r="C637" s="70" t="n">
        <v>2025</v>
      </c>
      <c r="D637" t="inlineStr">
        <is>
          <t>Mar</t>
        </is>
      </c>
      <c r="E637" t="inlineStr">
        <is>
          <t>South</t>
        </is>
      </c>
      <c r="F637" t="inlineStr">
        <is>
          <t>India</t>
        </is>
      </c>
      <c r="G637" t="inlineStr">
        <is>
          <t>JioMart</t>
        </is>
      </c>
      <c r="H637" t="inlineStr">
        <is>
          <t>Home delivery</t>
        </is>
      </c>
      <c r="I637" t="inlineStr">
        <is>
          <t>Walk-in guest</t>
        </is>
      </c>
      <c r="J637" t="inlineStr">
        <is>
          <t>Yuki Sato</t>
        </is>
      </c>
      <c r="K637" s="71" t="n">
        <v>2693</v>
      </c>
      <c r="L637" s="72" t="n">
        <v>433.96</v>
      </c>
      <c r="M637" s="72" t="n">
        <v>1168654.28</v>
      </c>
      <c r="N637" s="72" t="n">
        <v>116865.43</v>
      </c>
      <c r="O637" s="72" t="n">
        <v>1051788.85</v>
      </c>
      <c r="P637" s="72" t="n">
        <v>924707.6899999999</v>
      </c>
      <c r="Q637" s="72" t="n">
        <v>127081.16</v>
      </c>
      <c r="R637" t="inlineStr">
        <is>
          <t>Telangana</t>
        </is>
      </c>
      <c r="S637" s="71" t="n">
        <v>2</v>
      </c>
      <c r="T637" t="inlineStr">
        <is>
          <t>Yes</t>
        </is>
      </c>
      <c r="U637" s="71" t="n">
        <v>8813</v>
      </c>
      <c r="V637" s="71" t="n">
        <v>606</v>
      </c>
      <c r="W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RR100629</t>
        </is>
      </c>
      <c r="B638" s="69" t="n">
        <v>45731</v>
      </c>
      <c r="C638" s="70" t="n">
        <v>2025</v>
      </c>
      <c r="D638" t="inlineStr">
        <is>
          <t>Mar</t>
        </is>
      </c>
      <c r="E638" t="inlineStr">
        <is>
          <t>North</t>
        </is>
      </c>
      <c r="F638" t="inlineStr">
        <is>
          <t>India</t>
        </is>
      </c>
      <c r="G638" t="inlineStr">
        <is>
          <t>Electronics</t>
        </is>
      </c>
      <c r="H638" t="inlineStr">
        <is>
          <t>Store walk-in</t>
        </is>
      </c>
      <c r="I638" t="inlineStr">
        <is>
          <t>Walk-in guest</t>
        </is>
      </c>
      <c r="J638" t="inlineStr">
        <is>
          <t>Hiroshi Tanaka</t>
        </is>
      </c>
      <c r="K638" s="71" t="n">
        <v>187</v>
      </c>
      <c r="L638" s="72" t="n">
        <v>10630.4</v>
      </c>
      <c r="M638" s="72" t="n">
        <v>1987884.8</v>
      </c>
      <c r="N638" s="72" t="n">
        <v>198788.48</v>
      </c>
      <c r="O638" s="72" t="n">
        <v>1789096.32</v>
      </c>
      <c r="P638" s="72" t="n">
        <v>1536505.21</v>
      </c>
      <c r="Q638" s="72" t="n">
        <v>252591.11</v>
      </c>
      <c r="R638" t="inlineStr">
        <is>
          <t>Uttar Pradesh</t>
        </is>
      </c>
      <c r="S638" s="71" t="n">
        <v>3</v>
      </c>
      <c r="T638" t="inlineStr">
        <is>
          <t>Yes</t>
        </is>
      </c>
      <c r="U638" s="71" t="n">
        <v>323</v>
      </c>
      <c r="V638" s="71" t="n">
        <v>136</v>
      </c>
      <c r="W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RR100630</t>
        </is>
      </c>
      <c r="B639" s="69" t="n">
        <v>45731</v>
      </c>
      <c r="C639" s="70" t="n">
        <v>2025</v>
      </c>
      <c r="D639" t="inlineStr">
        <is>
          <t>Mar</t>
        </is>
      </c>
      <c r="E639" t="inlineStr">
        <is>
          <t>South</t>
        </is>
      </c>
      <c r="F639" t="inlineStr">
        <is>
          <t>India</t>
        </is>
      </c>
      <c r="G639" t="inlineStr">
        <is>
          <t>Electronics</t>
        </is>
      </c>
      <c r="H639" t="inlineStr">
        <is>
          <t>Store walk-in</t>
        </is>
      </c>
      <c r="I639" t="inlineStr">
        <is>
          <t>Member</t>
        </is>
      </c>
      <c r="J639" t="inlineStr">
        <is>
          <t>Sara Rossi</t>
        </is>
      </c>
      <c r="K639" s="71" t="n">
        <v>69</v>
      </c>
      <c r="L639" s="72" t="n">
        <v>10447.27</v>
      </c>
      <c r="M639" s="72" t="n">
        <v>720861.63</v>
      </c>
      <c r="N639" s="72" t="n">
        <v>57668.93</v>
      </c>
      <c r="O639" s="72" t="n">
        <v>663192.7</v>
      </c>
      <c r="P639" s="72" t="n">
        <v>553712.65</v>
      </c>
      <c r="Q639" s="72" t="n">
        <v>109480.05</v>
      </c>
      <c r="R639" t="inlineStr">
        <is>
          <t>Tamil Nadu</t>
        </is>
      </c>
      <c r="S639" s="71" t="n">
        <v>5</v>
      </c>
      <c r="T639" t="inlineStr">
        <is>
          <t>Yes</t>
        </is>
      </c>
      <c r="U639" s="71" t="n">
        <v>132</v>
      </c>
      <c r="V639" s="71" t="n">
        <v>56</v>
      </c>
      <c r="W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RR100631</t>
        </is>
      </c>
      <c r="B640" s="69" t="n">
        <v>45731</v>
      </c>
      <c r="C640" s="70" t="n">
        <v>2025</v>
      </c>
      <c r="D640" t="inlineStr">
        <is>
          <t>Mar</t>
        </is>
      </c>
      <c r="E640" t="inlineStr">
        <is>
          <t>West</t>
        </is>
      </c>
      <c r="F640" t="inlineStr">
        <is>
          <t>India</t>
        </is>
      </c>
      <c r="G640" t="inlineStr">
        <is>
          <t>Grocery</t>
        </is>
      </c>
      <c r="H640" t="inlineStr">
        <is>
          <t>Store walk-in</t>
        </is>
      </c>
      <c r="I640" t="inlineStr">
        <is>
          <t>Member</t>
        </is>
      </c>
      <c r="J640" t="inlineStr">
        <is>
          <t>Lucas Martin</t>
        </is>
      </c>
      <c r="K640" s="71" t="n">
        <v>633</v>
      </c>
      <c r="L640" s="72" t="n">
        <v>176.78</v>
      </c>
      <c r="M640" s="72" t="n">
        <v>111901.74</v>
      </c>
      <c r="N640" s="72" t="n">
        <v>8952.139999999999</v>
      </c>
      <c r="O640" s="72" t="n">
        <v>102949.6</v>
      </c>
      <c r="P640" s="72" t="n">
        <v>90270.84</v>
      </c>
      <c r="Q640" s="72" t="n">
        <v>12678.76</v>
      </c>
      <c r="R640" t="inlineStr">
        <is>
          <t>Goa</t>
        </is>
      </c>
      <c r="S640" s="71" t="n">
        <v>8</v>
      </c>
      <c r="T640" t="inlineStr">
        <is>
          <t>Yes</t>
        </is>
      </c>
      <c r="U640" s="71" t="n">
        <v>193</v>
      </c>
      <c r="V640" s="71" t="n">
        <v>77</v>
      </c>
      <c r="W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RR100632</t>
        </is>
      </c>
      <c r="B641" s="69" t="n">
        <v>45731</v>
      </c>
      <c r="C641" s="70" t="n">
        <v>2025</v>
      </c>
      <c r="D641" t="inlineStr">
        <is>
          <t>Mar</t>
        </is>
      </c>
      <c r="E641" t="inlineStr">
        <is>
          <t>West</t>
        </is>
      </c>
      <c r="F641" t="inlineStr">
        <is>
          <t>India</t>
        </is>
      </c>
      <c r="G641" t="inlineStr">
        <is>
          <t>Grocery</t>
        </is>
      </c>
      <c r="H641" t="inlineStr">
        <is>
          <t>Click &amp; collect</t>
        </is>
      </c>
      <c r="I641" t="inlineStr">
        <is>
          <t>Walk-in guest</t>
        </is>
      </c>
      <c r="J641" t="inlineStr">
        <is>
          <t>Yuki Sato</t>
        </is>
      </c>
      <c r="K641" s="71" t="n">
        <v>394</v>
      </c>
      <c r="L641" s="72" t="n">
        <v>159.57</v>
      </c>
      <c r="M641" s="72" t="n">
        <v>62870.58</v>
      </c>
      <c r="N641" s="72" t="n">
        <v>6287.06</v>
      </c>
      <c r="O641" s="72" t="n">
        <v>56583.52</v>
      </c>
      <c r="P641" s="72" t="n">
        <v>59887.64</v>
      </c>
      <c r="Q641" s="72" t="n">
        <v>-3304.12</v>
      </c>
      <c r="R641" t="inlineStr">
        <is>
          <t>Maharashtra</t>
        </is>
      </c>
      <c r="S641" s="71" t="n">
        <v>8</v>
      </c>
      <c r="T641" t="inlineStr">
        <is>
          <t>Yes</t>
        </is>
      </c>
      <c r="U641" s="71" t="n">
        <v>329</v>
      </c>
      <c r="V641" s="71" t="n">
        <v>123</v>
      </c>
      <c r="W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RR100633</t>
        </is>
      </c>
      <c r="B642" s="69" t="n">
        <v>45731</v>
      </c>
      <c r="C642" s="70" t="n">
        <v>2025</v>
      </c>
      <c r="D642" t="inlineStr">
        <is>
          <t>Mar</t>
        </is>
      </c>
      <c r="E642" t="inlineStr">
        <is>
          <t>West</t>
        </is>
      </c>
      <c r="F642" t="inlineStr">
        <is>
          <t>India</t>
        </is>
      </c>
      <c r="G642" t="inlineStr">
        <is>
          <t>Electronics</t>
        </is>
      </c>
      <c r="H642" t="inlineStr">
        <is>
          <t>Store walk-in</t>
        </is>
      </c>
      <c r="I642" t="inlineStr">
        <is>
          <t>Member</t>
        </is>
      </c>
      <c r="J642" t="inlineStr">
        <is>
          <t>Omar Haddad</t>
        </is>
      </c>
      <c r="K642" s="71" t="n">
        <v>189</v>
      </c>
      <c r="L642" s="72" t="n">
        <v>9358.719999999999</v>
      </c>
      <c r="M642" s="72" t="n">
        <v>1768798.08</v>
      </c>
      <c r="N642" s="72" t="n">
        <v>88439.89999999999</v>
      </c>
      <c r="O642" s="72" t="n">
        <v>1680358.18</v>
      </c>
      <c r="P642" s="72" t="n">
        <v>1486340.02</v>
      </c>
      <c r="Q642" s="72" t="n">
        <v>194018.16</v>
      </c>
      <c r="R642" t="inlineStr">
        <is>
          <t>Goa</t>
        </is>
      </c>
      <c r="S642" s="71" t="n">
        <v>3</v>
      </c>
      <c r="T642" t="inlineStr">
        <is>
          <t>Yes</t>
        </is>
      </c>
      <c r="U642" s="71" t="n">
        <v>409</v>
      </c>
      <c r="V642" s="71" t="n">
        <v>146</v>
      </c>
      <c r="W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RR100634</t>
        </is>
      </c>
      <c r="B643" s="69" t="n">
        <v>45731</v>
      </c>
      <c r="C643" s="70" t="n">
        <v>2025</v>
      </c>
      <c r="D643" t="inlineStr">
        <is>
          <t>Mar</t>
        </is>
      </c>
      <c r="E643" t="inlineStr">
        <is>
          <t>West</t>
        </is>
      </c>
      <c r="F643" t="inlineStr">
        <is>
          <t>India</t>
        </is>
      </c>
      <c r="G643" t="inlineStr">
        <is>
          <t>JioMart</t>
        </is>
      </c>
      <c r="H643" t="inlineStr">
        <is>
          <t>Home delivery</t>
        </is>
      </c>
      <c r="I643" t="inlineStr">
        <is>
          <t>Member</t>
        </is>
      </c>
      <c r="J643" t="inlineStr">
        <is>
          <t>Shraddha Kulkarni</t>
        </is>
      </c>
      <c r="K643" s="71" t="n">
        <v>2740</v>
      </c>
      <c r="L643" s="72" t="n">
        <v>400.24</v>
      </c>
      <c r="M643" s="72" t="n">
        <v>1096657.6</v>
      </c>
      <c r="N643" s="72" t="n">
        <v>164498.64</v>
      </c>
      <c r="O643" s="72" t="n">
        <v>932158.96</v>
      </c>
      <c r="P643" s="72" t="n">
        <v>928990.62</v>
      </c>
      <c r="Q643" s="72" t="n">
        <v>3168.34</v>
      </c>
      <c r="R643" t="inlineStr">
        <is>
          <t>Gujarat</t>
        </is>
      </c>
      <c r="S643" s="71" t="n">
        <v>5</v>
      </c>
      <c r="T643" t="inlineStr">
        <is>
          <t>Yes</t>
        </is>
      </c>
      <c r="U643" s="71" t="n">
        <v>3985</v>
      </c>
      <c r="V643" s="71" t="n">
        <v>315</v>
      </c>
      <c r="W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RR100635</t>
        </is>
      </c>
      <c r="B644" s="69" t="n">
        <v>45731</v>
      </c>
      <c r="C644" s="70" t="n">
        <v>2025</v>
      </c>
      <c r="D644" t="inlineStr">
        <is>
          <t>Mar</t>
        </is>
      </c>
      <c r="E644" t="inlineStr">
        <is>
          <t>North</t>
        </is>
      </c>
      <c r="F644" t="inlineStr">
        <is>
          <t>India</t>
        </is>
      </c>
      <c r="G644" t="inlineStr">
        <is>
          <t>Fashion</t>
        </is>
      </c>
      <c r="H644" t="inlineStr">
        <is>
          <t>Store walk-in</t>
        </is>
      </c>
      <c r="I644" t="inlineStr">
        <is>
          <t>Walk-in guest</t>
        </is>
      </c>
      <c r="J644" t="inlineStr">
        <is>
          <t>Sara Rossi</t>
        </is>
      </c>
      <c r="K644" s="71" t="n">
        <v>479</v>
      </c>
      <c r="L644" s="72" t="n">
        <v>716.21</v>
      </c>
      <c r="M644" s="72" t="n">
        <v>343064.59</v>
      </c>
      <c r="N644" s="72" t="n">
        <v>51459.69</v>
      </c>
      <c r="O644" s="72" t="n">
        <v>291604.9</v>
      </c>
      <c r="P644" s="72" t="n">
        <v>193279.56</v>
      </c>
      <c r="Q644" s="72" t="n">
        <v>98325.34</v>
      </c>
      <c r="R644" t="inlineStr">
        <is>
          <t>Delhi</t>
        </is>
      </c>
      <c r="S644" s="71" t="n">
        <v>1</v>
      </c>
      <c r="T644" t="inlineStr">
        <is>
          <t>Yes</t>
        </is>
      </c>
      <c r="U644" s="71" t="n">
        <v>191</v>
      </c>
      <c r="V644" s="71" t="n">
        <v>68</v>
      </c>
      <c r="W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RR100636</t>
        </is>
      </c>
      <c r="B645" s="69" t="n">
        <v>45731</v>
      </c>
      <c r="C645" s="70" t="n">
        <v>2025</v>
      </c>
      <c r="D645" t="inlineStr">
        <is>
          <t>Mar</t>
        </is>
      </c>
      <c r="E645" t="inlineStr">
        <is>
          <t>East</t>
        </is>
      </c>
      <c r="F645" t="inlineStr">
        <is>
          <t>India</t>
        </is>
      </c>
      <c r="G645" t="inlineStr">
        <is>
          <t>JioMart</t>
        </is>
      </c>
      <c r="H645" t="inlineStr">
        <is>
          <t>Home delivery</t>
        </is>
      </c>
      <c r="I645" t="inlineStr">
        <is>
          <t>Walk-in guest</t>
        </is>
      </c>
      <c r="J645" t="inlineStr">
        <is>
          <t>Aisha Bello</t>
        </is>
      </c>
      <c r="K645" s="71" t="n">
        <v>618</v>
      </c>
      <c r="L645" s="72" t="n">
        <v>400.07</v>
      </c>
      <c r="M645" s="72" t="n">
        <v>247243.26</v>
      </c>
      <c r="N645" s="72" t="n">
        <v>24724.33</v>
      </c>
      <c r="O645" s="72" t="n">
        <v>222518.93</v>
      </c>
      <c r="P645" s="72" t="n">
        <v>203854.51</v>
      </c>
      <c r="Q645" s="72" t="n">
        <v>18664.42</v>
      </c>
      <c r="R645" t="inlineStr">
        <is>
          <t>West Bengal</t>
        </is>
      </c>
      <c r="S645" s="71" t="n">
        <v>0</v>
      </c>
      <c r="T645" t="inlineStr">
        <is>
          <t>No</t>
        </is>
      </c>
      <c r="U645" s="71" t="n">
        <v>1608</v>
      </c>
      <c r="V645" s="71" t="n">
        <v>70</v>
      </c>
      <c r="W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RR100637</t>
        </is>
      </c>
      <c r="B646" s="69" t="n">
        <v>45732</v>
      </c>
      <c r="C646" s="70" t="n">
        <v>2025</v>
      </c>
      <c r="D646" t="inlineStr">
        <is>
          <t>Mar</t>
        </is>
      </c>
      <c r="E646" t="inlineStr">
        <is>
          <t>North</t>
        </is>
      </c>
      <c r="F646" t="inlineStr">
        <is>
          <t>India</t>
        </is>
      </c>
      <c r="G646" t="inlineStr">
        <is>
          <t>Electronics</t>
        </is>
      </c>
      <c r="H646" t="inlineStr">
        <is>
          <t>Store walk-in</t>
        </is>
      </c>
      <c r="I646" t="inlineStr">
        <is>
          <t>Walk-in guest</t>
        </is>
      </c>
      <c r="J646" t="inlineStr">
        <is>
          <t>Noah Smith</t>
        </is>
      </c>
      <c r="K646" s="71" t="n">
        <v>55</v>
      </c>
      <c r="L646" s="72" t="n">
        <v>9225.34</v>
      </c>
      <c r="M646" s="72" t="n">
        <v>507393.7</v>
      </c>
      <c r="N646" s="72" t="n">
        <v>25369.69</v>
      </c>
      <c r="O646" s="72" t="n">
        <v>482024.01</v>
      </c>
      <c r="P646" s="72" t="n">
        <v>462282.82</v>
      </c>
      <c r="Q646" s="72" t="n">
        <v>19741.19</v>
      </c>
      <c r="R646" t="inlineStr">
        <is>
          <t>Delhi</t>
        </is>
      </c>
      <c r="S646" s="71" t="n">
        <v>0</v>
      </c>
      <c r="T646" t="inlineStr">
        <is>
          <t>No</t>
        </is>
      </c>
      <c r="U646" s="71" t="n">
        <v>119</v>
      </c>
      <c r="V646" s="71" t="n">
        <v>44</v>
      </c>
      <c r="W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RR100638</t>
        </is>
      </c>
      <c r="B647" s="69" t="n">
        <v>45732</v>
      </c>
      <c r="C647" s="70" t="n">
        <v>2025</v>
      </c>
      <c r="D647" t="inlineStr">
        <is>
          <t>Mar</t>
        </is>
      </c>
      <c r="E647" t="inlineStr">
        <is>
          <t>West</t>
        </is>
      </c>
      <c r="F647" t="inlineStr">
        <is>
          <t>India</t>
        </is>
      </c>
      <c r="G647" t="inlineStr">
        <is>
          <t>Electronics</t>
        </is>
      </c>
      <c r="H647" t="inlineStr">
        <is>
          <t>Store walk-in</t>
        </is>
      </c>
      <c r="I647" t="inlineStr">
        <is>
          <t>Member</t>
        </is>
      </c>
      <c r="J647" t="inlineStr">
        <is>
          <t>Omar Haddad</t>
        </is>
      </c>
      <c r="K647" s="71" t="n">
        <v>82</v>
      </c>
      <c r="L647" s="72" t="n">
        <v>10368.9</v>
      </c>
      <c r="M647" s="72" t="n">
        <v>850249.8</v>
      </c>
      <c r="N647" s="72" t="n">
        <v>68019.98</v>
      </c>
      <c r="O647" s="72" t="n">
        <v>782229.8199999999</v>
      </c>
      <c r="P647" s="72" t="n">
        <v>673760.01</v>
      </c>
      <c r="Q647" s="72" t="n">
        <v>108469.81</v>
      </c>
      <c r="R647" t="inlineStr">
        <is>
          <t>Maharashtra</t>
        </is>
      </c>
      <c r="S647" s="71" t="n">
        <v>3</v>
      </c>
      <c r="T647" t="inlineStr">
        <is>
          <t>Yes</t>
        </is>
      </c>
      <c r="U647" s="71" t="n">
        <v>158</v>
      </c>
      <c r="V647" s="71" t="n">
        <v>70</v>
      </c>
      <c r="W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RR100639</t>
        </is>
      </c>
      <c r="B648" s="69" t="n">
        <v>45732</v>
      </c>
      <c r="C648" s="70" t="n">
        <v>2025</v>
      </c>
      <c r="D648" t="inlineStr">
        <is>
          <t>Mar</t>
        </is>
      </c>
      <c r="E648" t="inlineStr">
        <is>
          <t>East</t>
        </is>
      </c>
      <c r="F648" t="inlineStr">
        <is>
          <t>India</t>
        </is>
      </c>
      <c r="G648" t="inlineStr">
        <is>
          <t>Fashion</t>
        </is>
      </c>
      <c r="H648" t="inlineStr">
        <is>
          <t>Store walk-in</t>
        </is>
      </c>
      <c r="I648" t="inlineStr">
        <is>
          <t>Walk-in guest</t>
        </is>
      </c>
      <c r="J648" t="inlineStr">
        <is>
          <t>Priya Nair</t>
        </is>
      </c>
      <c r="K648" s="71" t="n">
        <v>878</v>
      </c>
      <c r="L648" s="72" t="n">
        <v>699.03</v>
      </c>
      <c r="M648" s="72" t="n">
        <v>613748.34</v>
      </c>
      <c r="N648" s="72" t="n">
        <v>49099.87</v>
      </c>
      <c r="O648" s="72" t="n">
        <v>564648.47</v>
      </c>
      <c r="P648" s="72" t="n">
        <v>366116.91</v>
      </c>
      <c r="Q648" s="72" t="n">
        <v>198531.56</v>
      </c>
      <c r="R648" t="inlineStr">
        <is>
          <t>Bihar</t>
        </is>
      </c>
      <c r="S648" s="71" t="n">
        <v>1</v>
      </c>
      <c r="T648" t="inlineStr">
        <is>
          <t>Yes</t>
        </is>
      </c>
      <c r="U648" s="71" t="n">
        <v>325</v>
      </c>
      <c r="V648" s="71" t="n">
        <v>125</v>
      </c>
      <c r="W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RR100640</t>
        </is>
      </c>
      <c r="B649" s="69" t="n">
        <v>45732</v>
      </c>
      <c r="C649" s="70" t="n">
        <v>2025</v>
      </c>
      <c r="D649" t="inlineStr">
        <is>
          <t>Mar</t>
        </is>
      </c>
      <c r="E649" t="inlineStr">
        <is>
          <t>West</t>
        </is>
      </c>
      <c r="F649" t="inlineStr">
        <is>
          <t>India</t>
        </is>
      </c>
      <c r="G649" t="inlineStr">
        <is>
          <t>Fashion</t>
        </is>
      </c>
      <c r="H649" t="inlineStr">
        <is>
          <t>Store walk-in</t>
        </is>
      </c>
      <c r="I649" t="inlineStr">
        <is>
          <t>Member</t>
        </is>
      </c>
      <c r="J649" t="inlineStr">
        <is>
          <t>Ana Costa</t>
        </is>
      </c>
      <c r="K649" s="71" t="n">
        <v>874</v>
      </c>
      <c r="L649" s="72" t="n">
        <v>674.49</v>
      </c>
      <c r="M649" s="72" t="n">
        <v>589504.26</v>
      </c>
      <c r="N649" s="72" t="n">
        <v>58950.43</v>
      </c>
      <c r="O649" s="72" t="n">
        <v>530553.83</v>
      </c>
      <c r="P649" s="72" t="n">
        <v>367023.67</v>
      </c>
      <c r="Q649" s="72" t="n">
        <v>163530.16</v>
      </c>
      <c r="R649" t="inlineStr">
        <is>
          <t>Goa</t>
        </is>
      </c>
      <c r="S649" s="71" t="n">
        <v>1</v>
      </c>
      <c r="T649" t="inlineStr">
        <is>
          <t>Yes</t>
        </is>
      </c>
      <c r="U649" s="71" t="n">
        <v>457</v>
      </c>
      <c r="V649" s="71" t="n">
        <v>175</v>
      </c>
      <c r="W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RR100641</t>
        </is>
      </c>
      <c r="B650" s="69" t="n">
        <v>45732</v>
      </c>
      <c r="C650" s="70" t="n">
        <v>2025</v>
      </c>
      <c r="D650" t="inlineStr">
        <is>
          <t>Mar</t>
        </is>
      </c>
      <c r="E650" t="inlineStr">
        <is>
          <t>West</t>
        </is>
      </c>
      <c r="F650" t="inlineStr">
        <is>
          <t>India</t>
        </is>
      </c>
      <c r="G650" t="inlineStr">
        <is>
          <t>Fashion</t>
        </is>
      </c>
      <c r="H650" t="inlineStr">
        <is>
          <t>Store walk-in</t>
        </is>
      </c>
      <c r="I650" t="inlineStr">
        <is>
          <t>Walk-in guest</t>
        </is>
      </c>
      <c r="J650" t="inlineStr">
        <is>
          <t>Emma Clarke</t>
        </is>
      </c>
      <c r="K650" s="71" t="n">
        <v>1129</v>
      </c>
      <c r="L650" s="72" t="n">
        <v>680.13</v>
      </c>
      <c r="M650" s="72" t="n">
        <v>767866.77</v>
      </c>
      <c r="N650" s="72" t="n">
        <v>115180.02</v>
      </c>
      <c r="O650" s="72" t="n">
        <v>652686.75</v>
      </c>
      <c r="P650" s="72" t="n">
        <v>482280.12</v>
      </c>
      <c r="Q650" s="72" t="n">
        <v>170406.63</v>
      </c>
      <c r="R650" t="inlineStr">
        <is>
          <t>Maharashtra</t>
        </is>
      </c>
      <c r="S650" s="71" t="n">
        <v>2</v>
      </c>
      <c r="T650" t="inlineStr">
        <is>
          <t>Yes</t>
        </is>
      </c>
      <c r="U650" s="71" t="n">
        <v>469</v>
      </c>
      <c r="V650" s="71" t="n">
        <v>127</v>
      </c>
      <c r="W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RR100642</t>
        </is>
      </c>
      <c r="B651" s="69" t="n">
        <v>45732</v>
      </c>
      <c r="C651" s="70" t="n">
        <v>2025</v>
      </c>
      <c r="D651" t="inlineStr">
        <is>
          <t>Mar</t>
        </is>
      </c>
      <c r="E651" t="inlineStr">
        <is>
          <t>South</t>
        </is>
      </c>
      <c r="F651" t="inlineStr">
        <is>
          <t>India</t>
        </is>
      </c>
      <c r="G651" t="inlineStr">
        <is>
          <t>Fashion</t>
        </is>
      </c>
      <c r="H651" t="inlineStr">
        <is>
          <t>Store walk-in</t>
        </is>
      </c>
      <c r="I651" t="inlineStr">
        <is>
          <t>Member</t>
        </is>
      </c>
      <c r="J651" t="inlineStr">
        <is>
          <t>Yuki Sato</t>
        </is>
      </c>
      <c r="K651" s="71" t="n">
        <v>528</v>
      </c>
      <c r="L651" s="72" t="n">
        <v>698.8200000000001</v>
      </c>
      <c r="M651" s="72" t="n">
        <v>368976.96</v>
      </c>
      <c r="N651" s="72" t="n">
        <v>36897.7</v>
      </c>
      <c r="O651" s="72" t="n">
        <v>332079.26</v>
      </c>
      <c r="P651" s="72" t="n">
        <v>224254.25</v>
      </c>
      <c r="Q651" s="72" t="n">
        <v>107825.01</v>
      </c>
      <c r="R651" t="inlineStr">
        <is>
          <t>Telangana</t>
        </is>
      </c>
      <c r="S651" s="71" t="n">
        <v>8</v>
      </c>
      <c r="T651" t="inlineStr">
        <is>
          <t>Yes</t>
        </is>
      </c>
      <c r="U651" s="71" t="n">
        <v>476</v>
      </c>
      <c r="V651" s="71" t="n">
        <v>150</v>
      </c>
      <c r="W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RR100643</t>
        </is>
      </c>
      <c r="B652" s="69" t="n">
        <v>45732</v>
      </c>
      <c r="C652" s="70" t="n">
        <v>2025</v>
      </c>
      <c r="D652" t="inlineStr">
        <is>
          <t>Mar</t>
        </is>
      </c>
      <c r="E652" t="inlineStr">
        <is>
          <t>North</t>
        </is>
      </c>
      <c r="F652" t="inlineStr">
        <is>
          <t>India</t>
        </is>
      </c>
      <c r="G652" t="inlineStr">
        <is>
          <t>Electronics</t>
        </is>
      </c>
      <c r="H652" t="inlineStr">
        <is>
          <t>Click &amp; collect</t>
        </is>
      </c>
      <c r="I652" t="inlineStr">
        <is>
          <t>Member</t>
        </is>
      </c>
      <c r="J652" t="inlineStr">
        <is>
          <t>Yuki Sato</t>
        </is>
      </c>
      <c r="K652" s="71" t="n">
        <v>195</v>
      </c>
      <c r="L652" s="72" t="n">
        <v>10241.34</v>
      </c>
      <c r="M652" s="72" t="n">
        <v>1997061.3</v>
      </c>
      <c r="N652" s="72" t="n">
        <v>159764.9</v>
      </c>
      <c r="O652" s="72" t="n">
        <v>1837296.4</v>
      </c>
      <c r="P652" s="72" t="n">
        <v>1541046.15</v>
      </c>
      <c r="Q652" s="72" t="n">
        <v>296250.25</v>
      </c>
      <c r="R652" t="inlineStr">
        <is>
          <t>Delhi</t>
        </is>
      </c>
      <c r="S652" s="71" t="n">
        <v>1</v>
      </c>
      <c r="T652" t="inlineStr">
        <is>
          <t>Yes</t>
        </is>
      </c>
      <c r="U652" s="71" t="n">
        <v>666</v>
      </c>
      <c r="V652" s="71" t="n">
        <v>175</v>
      </c>
      <c r="W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RR100644</t>
        </is>
      </c>
      <c r="B653" s="69" t="n">
        <v>45733</v>
      </c>
      <c r="C653" s="70" t="n">
        <v>2025</v>
      </c>
      <c r="D653" t="inlineStr">
        <is>
          <t>Mar</t>
        </is>
      </c>
      <c r="E653" t="inlineStr">
        <is>
          <t>North</t>
        </is>
      </c>
      <c r="F653" t="inlineStr">
        <is>
          <t>India</t>
        </is>
      </c>
      <c r="G653" t="inlineStr">
        <is>
          <t>Grocery</t>
        </is>
      </c>
      <c r="H653" t="inlineStr">
        <is>
          <t>Click &amp; collect</t>
        </is>
      </c>
      <c r="I653" t="inlineStr">
        <is>
          <t>Walk-in guest</t>
        </is>
      </c>
      <c r="J653" t="inlineStr">
        <is>
          <t>Mei Lin</t>
        </is>
      </c>
      <c r="K653" s="71" t="n">
        <v>4096</v>
      </c>
      <c r="L653" s="72" t="n">
        <v>166.76</v>
      </c>
      <c r="M653" s="72" t="n">
        <v>683048.96</v>
      </c>
      <c r="N653" s="72" t="n">
        <v>54643.92</v>
      </c>
      <c r="O653" s="72" t="n">
        <v>628405.04</v>
      </c>
      <c r="P653" s="72" t="n">
        <v>618712.27</v>
      </c>
      <c r="Q653" s="72" t="n">
        <v>9692.77</v>
      </c>
      <c r="R653" t="inlineStr">
        <is>
          <t>Rajasthan</t>
        </is>
      </c>
      <c r="S653" s="71" t="n">
        <v>8</v>
      </c>
      <c r="T653" t="inlineStr">
        <is>
          <t>Yes</t>
        </is>
      </c>
      <c r="U653" s="71" t="n">
        <v>1724</v>
      </c>
      <c r="V653" s="71" t="n">
        <v>589</v>
      </c>
      <c r="W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RR100645</t>
        </is>
      </c>
      <c r="B654" s="69" t="n">
        <v>45733</v>
      </c>
      <c r="C654" s="70" t="n">
        <v>2025</v>
      </c>
      <c r="D654" t="inlineStr">
        <is>
          <t>Mar</t>
        </is>
      </c>
      <c r="E654" t="inlineStr">
        <is>
          <t>East</t>
        </is>
      </c>
      <c r="F654" t="inlineStr">
        <is>
          <t>India</t>
        </is>
      </c>
      <c r="G654" t="inlineStr">
        <is>
          <t>Fashion</t>
        </is>
      </c>
      <c r="H654" t="inlineStr">
        <is>
          <t>Store walk-in</t>
        </is>
      </c>
      <c r="I654" t="inlineStr">
        <is>
          <t>Walk-in guest</t>
        </is>
      </c>
      <c r="J654" t="inlineStr">
        <is>
          <t>Yuki Sato</t>
        </is>
      </c>
      <c r="K654" s="71" t="n">
        <v>1082</v>
      </c>
      <c r="L654" s="72" t="n">
        <v>742.26</v>
      </c>
      <c r="M654" s="72" t="n">
        <v>803125.3199999999</v>
      </c>
      <c r="N654" s="72" t="n">
        <v>40156.27</v>
      </c>
      <c r="O654" s="72" t="n">
        <v>762969.05</v>
      </c>
      <c r="P654" s="72" t="n">
        <v>450967.55</v>
      </c>
      <c r="Q654" s="72" t="n">
        <v>312001.5</v>
      </c>
      <c r="R654" t="inlineStr">
        <is>
          <t>Odisha</t>
        </is>
      </c>
      <c r="S654" s="71" t="n">
        <v>2</v>
      </c>
      <c r="T654" t="inlineStr">
        <is>
          <t>Yes</t>
        </is>
      </c>
      <c r="U654" s="71" t="n">
        <v>405</v>
      </c>
      <c r="V654" s="71" t="n">
        <v>172</v>
      </c>
      <c r="W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RR100646</t>
        </is>
      </c>
      <c r="B655" s="69" t="n">
        <v>45733</v>
      </c>
      <c r="C655" s="70" t="n">
        <v>2025</v>
      </c>
      <c r="D655" t="inlineStr">
        <is>
          <t>Mar</t>
        </is>
      </c>
      <c r="E655" t="inlineStr">
        <is>
          <t>North</t>
        </is>
      </c>
      <c r="F655" t="inlineStr">
        <is>
          <t>India</t>
        </is>
      </c>
      <c r="G655" t="inlineStr">
        <is>
          <t>Fashion</t>
        </is>
      </c>
      <c r="H655" t="inlineStr">
        <is>
          <t>Store walk-in</t>
        </is>
      </c>
      <c r="I655" t="inlineStr">
        <is>
          <t>Walk-in guest</t>
        </is>
      </c>
      <c r="J655" t="inlineStr">
        <is>
          <t>Ravindra Patil</t>
        </is>
      </c>
      <c r="K655" s="71" t="n">
        <v>1328</v>
      </c>
      <c r="L655" s="72" t="n">
        <v>714.27</v>
      </c>
      <c r="M655" s="72" t="n">
        <v>948550.5600000001</v>
      </c>
      <c r="N655" s="72" t="n">
        <v>47427.53</v>
      </c>
      <c r="O655" s="72" t="n">
        <v>901123.03</v>
      </c>
      <c r="P655" s="72" t="n">
        <v>565249.24</v>
      </c>
      <c r="Q655" s="72" t="n">
        <v>335873.79</v>
      </c>
      <c r="R655" t="inlineStr">
        <is>
          <t>Delhi</t>
        </is>
      </c>
      <c r="S655" s="71" t="n">
        <v>3</v>
      </c>
      <c r="T655" t="inlineStr">
        <is>
          <t>Yes</t>
        </is>
      </c>
      <c r="U655" s="71" t="n">
        <v>567</v>
      </c>
      <c r="V655" s="71" t="n">
        <v>149</v>
      </c>
      <c r="W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RR100647</t>
        </is>
      </c>
      <c r="B656" s="69" t="n">
        <v>45733</v>
      </c>
      <c r="C656" s="70" t="n">
        <v>2025</v>
      </c>
      <c r="D656" t="inlineStr">
        <is>
          <t>Mar</t>
        </is>
      </c>
      <c r="E656" t="inlineStr">
        <is>
          <t>West</t>
        </is>
      </c>
      <c r="F656" t="inlineStr">
        <is>
          <t>India</t>
        </is>
      </c>
      <c r="G656" t="inlineStr">
        <is>
          <t>Fashion</t>
        </is>
      </c>
      <c r="H656" t="inlineStr">
        <is>
          <t>Store walk-in</t>
        </is>
      </c>
      <c r="I656" t="inlineStr">
        <is>
          <t>Walk-in guest</t>
        </is>
      </c>
      <c r="J656" t="inlineStr">
        <is>
          <t>Ruhi Shaikh</t>
        </is>
      </c>
      <c r="K656" s="71" t="n">
        <v>1075</v>
      </c>
      <c r="L656" s="72" t="n">
        <v>808.86</v>
      </c>
      <c r="M656" s="72" t="n">
        <v>869524.5</v>
      </c>
      <c r="N656" s="72" t="n">
        <v>130428.67</v>
      </c>
      <c r="O656" s="72" t="n">
        <v>739095.83</v>
      </c>
      <c r="P656" s="72" t="n">
        <v>446647.52</v>
      </c>
      <c r="Q656" s="72" t="n">
        <v>292448.31</v>
      </c>
      <c r="R656" t="inlineStr">
        <is>
          <t>Gujarat</t>
        </is>
      </c>
      <c r="S656" s="71" t="n">
        <v>1</v>
      </c>
      <c r="T656" t="inlineStr">
        <is>
          <t>Yes</t>
        </is>
      </c>
      <c r="U656" s="71" t="n">
        <v>442</v>
      </c>
      <c r="V656" s="71" t="n">
        <v>179</v>
      </c>
      <c r="W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RR100648</t>
        </is>
      </c>
      <c r="B657" s="69" t="n">
        <v>45733</v>
      </c>
      <c r="C657" s="70" t="n">
        <v>2025</v>
      </c>
      <c r="D657" t="inlineStr">
        <is>
          <t>Mar</t>
        </is>
      </c>
      <c r="E657" t="inlineStr">
        <is>
          <t>North</t>
        </is>
      </c>
      <c r="F657" t="inlineStr">
        <is>
          <t>India</t>
        </is>
      </c>
      <c r="G657" t="inlineStr">
        <is>
          <t>JioMart</t>
        </is>
      </c>
      <c r="H657" t="inlineStr">
        <is>
          <t>Home delivery</t>
        </is>
      </c>
      <c r="I657" t="inlineStr">
        <is>
          <t>Member</t>
        </is>
      </c>
      <c r="J657" t="inlineStr">
        <is>
          <t>Yuki Sato</t>
        </is>
      </c>
      <c r="K657" s="71" t="n">
        <v>4195</v>
      </c>
      <c r="L657" s="72" t="n">
        <v>411.18</v>
      </c>
      <c r="M657" s="72" t="n">
        <v>1724900.1</v>
      </c>
      <c r="N657" s="72" t="n">
        <v>172490.01</v>
      </c>
      <c r="O657" s="72" t="n">
        <v>1552410.09</v>
      </c>
      <c r="P657" s="72" t="n">
        <v>1390483.11</v>
      </c>
      <c r="Q657" s="72" t="n">
        <v>161926.98</v>
      </c>
      <c r="R657" t="inlineStr">
        <is>
          <t>Punjab</t>
        </is>
      </c>
      <c r="S657" s="71" t="n">
        <v>0</v>
      </c>
      <c r="T657" t="inlineStr">
        <is>
          <t>No</t>
        </is>
      </c>
      <c r="U657" s="71" t="n">
        <v>18020</v>
      </c>
      <c r="V657" s="71" t="n">
        <v>1199</v>
      </c>
      <c r="W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RR100649</t>
        </is>
      </c>
      <c r="B658" s="69" t="n">
        <v>45733</v>
      </c>
      <c r="C658" s="70" t="n">
        <v>2025</v>
      </c>
      <c r="D658" t="inlineStr">
        <is>
          <t>Mar</t>
        </is>
      </c>
      <c r="E658" t="inlineStr">
        <is>
          <t>South</t>
        </is>
      </c>
      <c r="F658" t="inlineStr">
        <is>
          <t>India</t>
        </is>
      </c>
      <c r="G658" t="inlineStr">
        <is>
          <t>Electronics</t>
        </is>
      </c>
      <c r="H658" t="inlineStr">
        <is>
          <t>Store walk-in</t>
        </is>
      </c>
      <c r="I658" t="inlineStr">
        <is>
          <t>Member</t>
        </is>
      </c>
      <c r="J658" t="inlineStr">
        <is>
          <t>Arjun Mehta</t>
        </is>
      </c>
      <c r="K658" s="71" t="n">
        <v>141</v>
      </c>
      <c r="L658" s="72" t="n">
        <v>8802.98</v>
      </c>
      <c r="M658" s="72" t="n">
        <v>1241220.18</v>
      </c>
      <c r="N658" s="72" t="n">
        <v>186183.03</v>
      </c>
      <c r="O658" s="72" t="n">
        <v>1055037.15</v>
      </c>
      <c r="P658" s="72" t="n">
        <v>1147778.35</v>
      </c>
      <c r="Q658" s="72" t="n">
        <v>-92741.2</v>
      </c>
      <c r="R658" t="inlineStr">
        <is>
          <t>Telangana</t>
        </is>
      </c>
      <c r="S658" s="71" t="n">
        <v>0</v>
      </c>
      <c r="T658" t="inlineStr">
        <is>
          <t>No</t>
        </is>
      </c>
      <c r="U658" s="71" t="n">
        <v>316</v>
      </c>
      <c r="V658" s="71" t="n">
        <v>119</v>
      </c>
      <c r="W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RR100650</t>
        </is>
      </c>
      <c r="B659" s="69" t="n">
        <v>45733</v>
      </c>
      <c r="C659" s="70" t="n">
        <v>2025</v>
      </c>
      <c r="D659" t="inlineStr">
        <is>
          <t>Mar</t>
        </is>
      </c>
      <c r="E659" t="inlineStr">
        <is>
          <t>West</t>
        </is>
      </c>
      <c r="F659" t="inlineStr">
        <is>
          <t>India</t>
        </is>
      </c>
      <c r="G659" t="inlineStr">
        <is>
          <t>Fashion</t>
        </is>
      </c>
      <c r="H659" t="inlineStr">
        <is>
          <t>Store walk-in</t>
        </is>
      </c>
      <c r="I659" t="inlineStr">
        <is>
          <t>Walk-in guest</t>
        </is>
      </c>
      <c r="J659" t="inlineStr">
        <is>
          <t>Ruhi Shaikh</t>
        </is>
      </c>
      <c r="K659" s="71" t="n">
        <v>476</v>
      </c>
      <c r="L659" s="72" t="n">
        <v>796.4400000000001</v>
      </c>
      <c r="M659" s="72" t="n">
        <v>379105.44</v>
      </c>
      <c r="N659" s="72" t="n">
        <v>37910.54</v>
      </c>
      <c r="O659" s="72" t="n">
        <v>341194.9</v>
      </c>
      <c r="P659" s="72" t="n">
        <v>203185.03</v>
      </c>
      <c r="Q659" s="72" t="n">
        <v>138009.87</v>
      </c>
      <c r="R659" t="inlineStr">
        <is>
          <t>Goa</t>
        </is>
      </c>
      <c r="S659" s="71" t="n">
        <v>2</v>
      </c>
      <c r="T659" t="inlineStr">
        <is>
          <t>Yes</t>
        </is>
      </c>
      <c r="U659" s="71" t="n">
        <v>240</v>
      </c>
      <c r="V659" s="71" t="n">
        <v>63</v>
      </c>
      <c r="W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RR100651</t>
        </is>
      </c>
      <c r="B660" s="69" t="n">
        <v>45733</v>
      </c>
      <c r="C660" s="70" t="n">
        <v>2025</v>
      </c>
      <c r="D660" t="inlineStr">
        <is>
          <t>Mar</t>
        </is>
      </c>
      <c r="E660" t="inlineStr">
        <is>
          <t>North</t>
        </is>
      </c>
      <c r="F660" t="inlineStr">
        <is>
          <t>India</t>
        </is>
      </c>
      <c r="G660" t="inlineStr">
        <is>
          <t>JioMart</t>
        </is>
      </c>
      <c r="H660" t="inlineStr">
        <is>
          <t>Home delivery</t>
        </is>
      </c>
      <c r="I660" t="inlineStr">
        <is>
          <t>Walk-in guest</t>
        </is>
      </c>
      <c r="J660" t="inlineStr">
        <is>
          <t>Yuki Sato</t>
        </is>
      </c>
      <c r="K660" s="71" t="n">
        <v>3615</v>
      </c>
      <c r="L660" s="72" t="n">
        <v>372.09</v>
      </c>
      <c r="M660" s="72" t="n">
        <v>1345105.35</v>
      </c>
      <c r="N660" s="72" t="n">
        <v>134510.54</v>
      </c>
      <c r="O660" s="72" t="n">
        <v>1210594.81</v>
      </c>
      <c r="P660" s="72" t="n">
        <v>1243080.08</v>
      </c>
      <c r="Q660" s="72" t="n">
        <v>-32485.27</v>
      </c>
      <c r="R660" t="inlineStr">
        <is>
          <t>Rajasthan</t>
        </is>
      </c>
      <c r="S660" s="71" t="n">
        <v>1</v>
      </c>
      <c r="T660" t="inlineStr">
        <is>
          <t>Yes</t>
        </is>
      </c>
      <c r="U660" s="71" t="n">
        <v>13888</v>
      </c>
      <c r="V660" s="71" t="n">
        <v>582</v>
      </c>
      <c r="W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RR100652</t>
        </is>
      </c>
      <c r="B661" s="69" t="n">
        <v>45733</v>
      </c>
      <c r="C661" s="70" t="n">
        <v>2025</v>
      </c>
      <c r="D661" t="inlineStr">
        <is>
          <t>Mar</t>
        </is>
      </c>
      <c r="E661" t="inlineStr">
        <is>
          <t>West</t>
        </is>
      </c>
      <c r="F661" t="inlineStr">
        <is>
          <t>India</t>
        </is>
      </c>
      <c r="G661" t="inlineStr">
        <is>
          <t>Fashion</t>
        </is>
      </c>
      <c r="H661" t="inlineStr">
        <is>
          <t>Store walk-in</t>
        </is>
      </c>
      <c r="I661" t="inlineStr">
        <is>
          <t>Member</t>
        </is>
      </c>
      <c r="J661" t="inlineStr">
        <is>
          <t>Sara Rossi</t>
        </is>
      </c>
      <c r="K661" s="71" t="n">
        <v>451</v>
      </c>
      <c r="L661" s="72" t="n">
        <v>711.41</v>
      </c>
      <c r="M661" s="72" t="n">
        <v>320845.91</v>
      </c>
      <c r="N661" s="72" t="n">
        <v>25667.67</v>
      </c>
      <c r="O661" s="72" t="n">
        <v>295178.24</v>
      </c>
      <c r="P661" s="72" t="n">
        <v>184011.62</v>
      </c>
      <c r="Q661" s="72" t="n">
        <v>111166.62</v>
      </c>
      <c r="R661" t="inlineStr">
        <is>
          <t>Gujarat</t>
        </is>
      </c>
      <c r="S661" s="71" t="n">
        <v>0</v>
      </c>
      <c r="T661" t="inlineStr">
        <is>
          <t>No</t>
        </is>
      </c>
      <c r="U661" s="71" t="n">
        <v>223</v>
      </c>
      <c r="V661" s="71" t="n">
        <v>78</v>
      </c>
      <c r="W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RR100653</t>
        </is>
      </c>
      <c r="B662" s="69" t="n">
        <v>45733</v>
      </c>
      <c r="C662" s="70" t="n">
        <v>2025</v>
      </c>
      <c r="D662" t="inlineStr">
        <is>
          <t>Mar</t>
        </is>
      </c>
      <c r="E662" t="inlineStr">
        <is>
          <t>West</t>
        </is>
      </c>
      <c r="F662" t="inlineStr">
        <is>
          <t>India</t>
        </is>
      </c>
      <c r="G662" t="inlineStr">
        <is>
          <t>JioMart</t>
        </is>
      </c>
      <c r="H662" t="inlineStr">
        <is>
          <t>Home delivery</t>
        </is>
      </c>
      <c r="I662" t="inlineStr">
        <is>
          <t>Walk-in guest</t>
        </is>
      </c>
      <c r="J662" t="inlineStr">
        <is>
          <t>Aisha Bello</t>
        </is>
      </c>
      <c r="K662" s="71" t="n">
        <v>3897</v>
      </c>
      <c r="L662" s="72" t="n">
        <v>414.27</v>
      </c>
      <c r="M662" s="72" t="n">
        <v>1614410.19</v>
      </c>
      <c r="N662" s="72" t="n">
        <v>80720.50999999999</v>
      </c>
      <c r="O662" s="72" t="n">
        <v>1533689.68</v>
      </c>
      <c r="P662" s="72" t="n">
        <v>1329339.09</v>
      </c>
      <c r="Q662" s="72" t="n">
        <v>204350.59</v>
      </c>
      <c r="R662" t="inlineStr">
        <is>
          <t>Goa</t>
        </is>
      </c>
      <c r="S662" s="71" t="n">
        <v>5</v>
      </c>
      <c r="T662" t="inlineStr">
        <is>
          <t>Yes</t>
        </is>
      </c>
      <c r="U662" s="71" t="n">
        <v>6436</v>
      </c>
      <c r="V662" s="71" t="n">
        <v>450</v>
      </c>
      <c r="W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RR100654</t>
        </is>
      </c>
      <c r="B663" s="69" t="n">
        <v>45733</v>
      </c>
      <c r="C663" s="70" t="n">
        <v>2025</v>
      </c>
      <c r="D663" t="inlineStr">
        <is>
          <t>Mar</t>
        </is>
      </c>
      <c r="E663" t="inlineStr">
        <is>
          <t>South</t>
        </is>
      </c>
      <c r="F663" t="inlineStr">
        <is>
          <t>India</t>
        </is>
      </c>
      <c r="G663" t="inlineStr">
        <is>
          <t>Grocery</t>
        </is>
      </c>
      <c r="H663" t="inlineStr">
        <is>
          <t>Store walk-in</t>
        </is>
      </c>
      <c r="I663" t="inlineStr">
        <is>
          <t>Walk-in guest</t>
        </is>
      </c>
      <c r="J663" t="inlineStr">
        <is>
          <t>Mei Lin</t>
        </is>
      </c>
      <c r="K663" s="71" t="n">
        <v>4077</v>
      </c>
      <c r="L663" s="72" t="n">
        <v>194.64</v>
      </c>
      <c r="M663" s="72" t="n">
        <v>793547.28</v>
      </c>
      <c r="N663" s="72" t="n">
        <v>39677.36</v>
      </c>
      <c r="O663" s="72" t="n">
        <v>753869.92</v>
      </c>
      <c r="P663" s="72" t="n">
        <v>609577.0600000001</v>
      </c>
      <c r="Q663" s="72" t="n">
        <v>144292.86</v>
      </c>
      <c r="R663" t="inlineStr">
        <is>
          <t>Tamil Nadu</t>
        </is>
      </c>
      <c r="S663" s="71" t="n">
        <v>1</v>
      </c>
      <c r="T663" t="inlineStr">
        <is>
          <t>Yes</t>
        </is>
      </c>
      <c r="U663" s="71" t="n">
        <v>1985</v>
      </c>
      <c r="V663" s="71" t="n">
        <v>692</v>
      </c>
      <c r="W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RR100655</t>
        </is>
      </c>
      <c r="B664" s="69" t="n">
        <v>45733</v>
      </c>
      <c r="C664" s="70" t="n">
        <v>2025</v>
      </c>
      <c r="D664" t="inlineStr">
        <is>
          <t>Mar</t>
        </is>
      </c>
      <c r="E664" t="inlineStr">
        <is>
          <t>West</t>
        </is>
      </c>
      <c r="F664" t="inlineStr">
        <is>
          <t>India</t>
        </is>
      </c>
      <c r="G664" t="inlineStr">
        <is>
          <t>Electronics</t>
        </is>
      </c>
      <c r="H664" t="inlineStr">
        <is>
          <t>Click &amp; collect</t>
        </is>
      </c>
      <c r="I664" t="inlineStr">
        <is>
          <t>Member</t>
        </is>
      </c>
      <c r="J664" t="inlineStr">
        <is>
          <t>Yuki Sato</t>
        </is>
      </c>
      <c r="K664" s="71" t="n">
        <v>199</v>
      </c>
      <c r="L664" s="72" t="n">
        <v>8459.309999999999</v>
      </c>
      <c r="M664" s="72" t="n">
        <v>1683402.69</v>
      </c>
      <c r="N664" s="72" t="n">
        <v>84170.13</v>
      </c>
      <c r="O664" s="72" t="n">
        <v>1599232.56</v>
      </c>
      <c r="P664" s="72" t="n">
        <v>1652072.65</v>
      </c>
      <c r="Q664" s="72" t="n">
        <v>-52840.09</v>
      </c>
      <c r="R664" t="inlineStr">
        <is>
          <t>Goa</t>
        </is>
      </c>
      <c r="S664" s="71" t="n">
        <v>3</v>
      </c>
      <c r="T664" t="inlineStr">
        <is>
          <t>Yes</t>
        </is>
      </c>
      <c r="U664" s="71" t="n">
        <v>436</v>
      </c>
      <c r="V664" s="71" t="n">
        <v>168</v>
      </c>
      <c r="W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RR100656</t>
        </is>
      </c>
      <c r="B665" s="69" t="n">
        <v>45734</v>
      </c>
      <c r="C665" s="70" t="n">
        <v>2025</v>
      </c>
      <c r="D665" t="inlineStr">
        <is>
          <t>Mar</t>
        </is>
      </c>
      <c r="E665" t="inlineStr">
        <is>
          <t>North</t>
        </is>
      </c>
      <c r="F665" t="inlineStr">
        <is>
          <t>India</t>
        </is>
      </c>
      <c r="G665" t="inlineStr">
        <is>
          <t>Fashion</t>
        </is>
      </c>
      <c r="H665" t="inlineStr">
        <is>
          <t>Store walk-in</t>
        </is>
      </c>
      <c r="I665" t="inlineStr">
        <is>
          <t>Walk-in guest</t>
        </is>
      </c>
      <c r="J665" t="inlineStr">
        <is>
          <t>Sara Rossi</t>
        </is>
      </c>
      <c r="K665" s="71" t="n">
        <v>1041</v>
      </c>
      <c r="L665" s="72" t="n">
        <v>714.6799999999999</v>
      </c>
      <c r="M665" s="72" t="n">
        <v>743981.88</v>
      </c>
      <c r="N665" s="72" t="n">
        <v>111597.28</v>
      </c>
      <c r="O665" s="72" t="n">
        <v>632384.6</v>
      </c>
      <c r="P665" s="72" t="n">
        <v>434347.75</v>
      </c>
      <c r="Q665" s="72" t="n">
        <v>198036.85</v>
      </c>
      <c r="R665" t="inlineStr">
        <is>
          <t>Punjab</t>
        </is>
      </c>
      <c r="S665" s="71" t="n">
        <v>0</v>
      </c>
      <c r="T665" t="inlineStr">
        <is>
          <t>No</t>
        </is>
      </c>
      <c r="U665" s="71" t="n">
        <v>291</v>
      </c>
      <c r="V665" s="71" t="n">
        <v>117</v>
      </c>
      <c r="W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RR100657</t>
        </is>
      </c>
      <c r="B666" s="69" t="n">
        <v>45734</v>
      </c>
      <c r="C666" s="70" t="n">
        <v>2025</v>
      </c>
      <c r="D666" t="inlineStr">
        <is>
          <t>Mar</t>
        </is>
      </c>
      <c r="E666" t="inlineStr">
        <is>
          <t>North</t>
        </is>
      </c>
      <c r="F666" t="inlineStr">
        <is>
          <t>India</t>
        </is>
      </c>
      <c r="G666" t="inlineStr">
        <is>
          <t>Grocery</t>
        </is>
      </c>
      <c r="H666" t="inlineStr">
        <is>
          <t>Store walk-in</t>
        </is>
      </c>
      <c r="I666" t="inlineStr">
        <is>
          <t>Member</t>
        </is>
      </c>
      <c r="J666" t="inlineStr">
        <is>
          <t>Ruhi Shaikh</t>
        </is>
      </c>
      <c r="K666" s="71" t="n">
        <v>1268</v>
      </c>
      <c r="L666" s="72" t="n">
        <v>168.72</v>
      </c>
      <c r="M666" s="72" t="n">
        <v>213936.96</v>
      </c>
      <c r="N666" s="72" t="n">
        <v>21393.7</v>
      </c>
      <c r="O666" s="72" t="n">
        <v>192543.26</v>
      </c>
      <c r="P666" s="72" t="n">
        <v>192974.69</v>
      </c>
      <c r="Q666" s="72" t="n">
        <v>-431.43</v>
      </c>
      <c r="R666" t="inlineStr">
        <is>
          <t>Rajasthan</t>
        </is>
      </c>
      <c r="S666" s="71" t="n">
        <v>8</v>
      </c>
      <c r="T666" t="inlineStr">
        <is>
          <t>Yes</t>
        </is>
      </c>
      <c r="U666" s="71" t="n">
        <v>874</v>
      </c>
      <c r="V666" s="71" t="n">
        <v>228</v>
      </c>
      <c r="W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RR100658</t>
        </is>
      </c>
      <c r="B667" s="69" t="n">
        <v>45734</v>
      </c>
      <c r="C667" s="70" t="n">
        <v>2025</v>
      </c>
      <c r="D667" t="inlineStr">
        <is>
          <t>Mar</t>
        </is>
      </c>
      <c r="E667" t="inlineStr">
        <is>
          <t>South</t>
        </is>
      </c>
      <c r="F667" t="inlineStr">
        <is>
          <t>India</t>
        </is>
      </c>
      <c r="G667" t="inlineStr">
        <is>
          <t>Grocery</t>
        </is>
      </c>
      <c r="H667" t="inlineStr">
        <is>
          <t>Home delivery</t>
        </is>
      </c>
      <c r="I667" t="inlineStr">
        <is>
          <t>Walk-in guest</t>
        </is>
      </c>
      <c r="J667" t="inlineStr">
        <is>
          <t>Kofi Mensah</t>
        </is>
      </c>
      <c r="K667" s="71" t="n">
        <v>1313</v>
      </c>
      <c r="L667" s="72" t="n">
        <v>178.04</v>
      </c>
      <c r="M667" s="72" t="n">
        <v>233766.52</v>
      </c>
      <c r="N667" s="72" t="n">
        <v>23376.65</v>
      </c>
      <c r="O667" s="72" t="n">
        <v>210389.87</v>
      </c>
      <c r="P667" s="72" t="n">
        <v>198516.2</v>
      </c>
      <c r="Q667" s="72" t="n">
        <v>11873.67</v>
      </c>
      <c r="R667" t="inlineStr">
        <is>
          <t>Kerala</t>
        </is>
      </c>
      <c r="S667" s="71" t="n">
        <v>0</v>
      </c>
      <c r="T667" t="inlineStr">
        <is>
          <t>No</t>
        </is>
      </c>
      <c r="U667" s="71" t="n">
        <v>591</v>
      </c>
      <c r="V667" s="71" t="n">
        <v>191</v>
      </c>
      <c r="W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RR100659</t>
        </is>
      </c>
      <c r="B668" s="69" t="n">
        <v>45734</v>
      </c>
      <c r="C668" s="70" t="n">
        <v>2025</v>
      </c>
      <c r="D668" t="inlineStr">
        <is>
          <t>Mar</t>
        </is>
      </c>
      <c r="E668" t="inlineStr">
        <is>
          <t>South</t>
        </is>
      </c>
      <c r="F668" t="inlineStr">
        <is>
          <t>India</t>
        </is>
      </c>
      <c r="G668" t="inlineStr">
        <is>
          <t>Grocery</t>
        </is>
      </c>
      <c r="H668" t="inlineStr">
        <is>
          <t>Store walk-in</t>
        </is>
      </c>
      <c r="I668" t="inlineStr">
        <is>
          <t>Walk-in guest</t>
        </is>
      </c>
      <c r="J668" t="inlineStr">
        <is>
          <t>Carlos Silva</t>
        </is>
      </c>
      <c r="K668" s="71" t="n">
        <v>1065</v>
      </c>
      <c r="L668" s="72" t="n">
        <v>183.96</v>
      </c>
      <c r="M668" s="72" t="n">
        <v>195917.4</v>
      </c>
      <c r="N668" s="72" t="n">
        <v>29387.61</v>
      </c>
      <c r="O668" s="72" t="n">
        <v>166529.79</v>
      </c>
      <c r="P668" s="72" t="n">
        <v>155081.55</v>
      </c>
      <c r="Q668" s="72" t="n">
        <v>11448.24</v>
      </c>
      <c r="R668" t="inlineStr">
        <is>
          <t>Telangana</t>
        </is>
      </c>
      <c r="S668" s="71" t="n">
        <v>1</v>
      </c>
      <c r="T668" t="inlineStr">
        <is>
          <t>Yes</t>
        </is>
      </c>
      <c r="U668" s="71" t="n">
        <v>419</v>
      </c>
      <c r="V668" s="71" t="n">
        <v>180</v>
      </c>
      <c r="W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RR100660</t>
        </is>
      </c>
      <c r="B669" s="69" t="n">
        <v>45734</v>
      </c>
      <c r="C669" s="70" t="n">
        <v>2025</v>
      </c>
      <c r="D669" t="inlineStr">
        <is>
          <t>Mar</t>
        </is>
      </c>
      <c r="E669" t="inlineStr">
        <is>
          <t>North</t>
        </is>
      </c>
      <c r="F669" t="inlineStr">
        <is>
          <t>India</t>
        </is>
      </c>
      <c r="G669" t="inlineStr">
        <is>
          <t>Fashion</t>
        </is>
      </c>
      <c r="H669" t="inlineStr">
        <is>
          <t>Store walk-in</t>
        </is>
      </c>
      <c r="I669" t="inlineStr">
        <is>
          <t>Member</t>
        </is>
      </c>
      <c r="J669" t="inlineStr">
        <is>
          <t>Arjun Mehta</t>
        </is>
      </c>
      <c r="K669" s="71" t="n">
        <v>1441</v>
      </c>
      <c r="L669" s="72" t="n">
        <v>834.51</v>
      </c>
      <c r="M669" s="72" t="n">
        <v>1202528.91</v>
      </c>
      <c r="N669" s="72" t="n">
        <v>24050.58</v>
      </c>
      <c r="O669" s="72" t="n">
        <v>1178478.33</v>
      </c>
      <c r="P669" s="72" t="n">
        <v>605644.22</v>
      </c>
      <c r="Q669" s="72" t="n">
        <v>572834.11</v>
      </c>
      <c r="R669" t="inlineStr">
        <is>
          <t>Uttar Pradesh</t>
        </is>
      </c>
      <c r="S669" s="71" t="n">
        <v>2</v>
      </c>
      <c r="T669" t="inlineStr">
        <is>
          <t>Yes</t>
        </is>
      </c>
      <c r="U669" s="71" t="n">
        <v>974</v>
      </c>
      <c r="V669" s="71" t="n">
        <v>339</v>
      </c>
      <c r="W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RR100661</t>
        </is>
      </c>
      <c r="B670" s="69" t="n">
        <v>45734</v>
      </c>
      <c r="C670" s="70" t="n">
        <v>2025</v>
      </c>
      <c r="D670" t="inlineStr">
        <is>
          <t>Mar</t>
        </is>
      </c>
      <c r="E670" t="inlineStr">
        <is>
          <t>East</t>
        </is>
      </c>
      <c r="F670" t="inlineStr">
        <is>
          <t>India</t>
        </is>
      </c>
      <c r="G670" t="inlineStr">
        <is>
          <t>Grocery</t>
        </is>
      </c>
      <c r="H670" t="inlineStr">
        <is>
          <t>Store walk-in</t>
        </is>
      </c>
      <c r="I670" t="inlineStr">
        <is>
          <t>Member</t>
        </is>
      </c>
      <c r="J670" t="inlineStr">
        <is>
          <t>Aisha Bello</t>
        </is>
      </c>
      <c r="K670" s="71" t="n">
        <v>644</v>
      </c>
      <c r="L670" s="72" t="n">
        <v>174.75</v>
      </c>
      <c r="M670" s="72" t="n">
        <v>112539</v>
      </c>
      <c r="N670" s="72" t="n">
        <v>11253.9</v>
      </c>
      <c r="O670" s="72" t="n">
        <v>101285.1</v>
      </c>
      <c r="P670" s="72" t="n">
        <v>95038.92</v>
      </c>
      <c r="Q670" s="72" t="n">
        <v>6246.18</v>
      </c>
      <c r="R670" t="inlineStr">
        <is>
          <t>Odisha</t>
        </is>
      </c>
      <c r="S670" s="71" t="n">
        <v>1</v>
      </c>
      <c r="T670" t="inlineStr">
        <is>
          <t>Yes</t>
        </is>
      </c>
      <c r="U670" s="71" t="n">
        <v>358</v>
      </c>
      <c r="V670" s="71" t="n">
        <v>99</v>
      </c>
      <c r="W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RR100662</t>
        </is>
      </c>
      <c r="B671" s="69" t="n">
        <v>45735</v>
      </c>
      <c r="C671" s="70" t="n">
        <v>2025</v>
      </c>
      <c r="D671" t="inlineStr">
        <is>
          <t>Mar</t>
        </is>
      </c>
      <c r="E671" t="inlineStr">
        <is>
          <t>West</t>
        </is>
      </c>
      <c r="F671" t="inlineStr">
        <is>
          <t>India</t>
        </is>
      </c>
      <c r="G671" t="inlineStr">
        <is>
          <t>Fashion</t>
        </is>
      </c>
      <c r="H671" t="inlineStr">
        <is>
          <t>Store walk-in</t>
        </is>
      </c>
      <c r="I671" t="inlineStr">
        <is>
          <t>Walk-in guest</t>
        </is>
      </c>
      <c r="J671" t="inlineStr">
        <is>
          <t>Fatima Al-Saud</t>
        </is>
      </c>
      <c r="K671" s="71" t="n">
        <v>490</v>
      </c>
      <c r="L671" s="72" t="n">
        <v>786.4400000000001</v>
      </c>
      <c r="M671" s="72" t="n">
        <v>385355.6</v>
      </c>
      <c r="N671" s="72" t="n">
        <v>19267.78</v>
      </c>
      <c r="O671" s="72" t="n">
        <v>366087.82</v>
      </c>
      <c r="P671" s="72" t="n">
        <v>200626.9</v>
      </c>
      <c r="Q671" s="72" t="n">
        <v>165460.92</v>
      </c>
      <c r="R671" t="inlineStr">
        <is>
          <t>Goa</t>
        </is>
      </c>
      <c r="S671" s="71" t="n">
        <v>2</v>
      </c>
      <c r="T671" t="inlineStr">
        <is>
          <t>Yes</t>
        </is>
      </c>
      <c r="U671" s="71" t="n">
        <v>371</v>
      </c>
      <c r="V671" s="71" t="n">
        <v>133</v>
      </c>
      <c r="W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RR100663</t>
        </is>
      </c>
      <c r="B672" s="69" t="n">
        <v>45735</v>
      </c>
      <c r="C672" s="70" t="n">
        <v>2025</v>
      </c>
      <c r="D672" t="inlineStr">
        <is>
          <t>Mar</t>
        </is>
      </c>
      <c r="E672" t="inlineStr">
        <is>
          <t>West</t>
        </is>
      </c>
      <c r="F672" t="inlineStr">
        <is>
          <t>India</t>
        </is>
      </c>
      <c r="G672" t="inlineStr">
        <is>
          <t>Grocery</t>
        </is>
      </c>
      <c r="H672" t="inlineStr">
        <is>
          <t>Store walk-in</t>
        </is>
      </c>
      <c r="I672" t="inlineStr">
        <is>
          <t>Walk-in guest</t>
        </is>
      </c>
      <c r="J672" t="inlineStr">
        <is>
          <t>Fatima Al-Saud</t>
        </is>
      </c>
      <c r="K672" s="71" t="n">
        <v>976</v>
      </c>
      <c r="L672" s="72" t="n">
        <v>170.91</v>
      </c>
      <c r="M672" s="72" t="n">
        <v>166808.16</v>
      </c>
      <c r="N672" s="72" t="n">
        <v>16680.82</v>
      </c>
      <c r="O672" s="72" t="n">
        <v>150127.34</v>
      </c>
      <c r="P672" s="72" t="n">
        <v>141361.39</v>
      </c>
      <c r="Q672" s="72" t="n">
        <v>8765.950000000001</v>
      </c>
      <c r="R672" t="inlineStr">
        <is>
          <t>Gujarat</t>
        </is>
      </c>
      <c r="S672" s="71" t="n">
        <v>3</v>
      </c>
      <c r="T672" t="inlineStr">
        <is>
          <t>Yes</t>
        </is>
      </c>
      <c r="U672" s="71" t="n">
        <v>555</v>
      </c>
      <c r="V672" s="71" t="n">
        <v>149</v>
      </c>
      <c r="W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RR100664</t>
        </is>
      </c>
      <c r="B673" s="69" t="n">
        <v>45735</v>
      </c>
      <c r="C673" s="70" t="n">
        <v>2025</v>
      </c>
      <c r="D673" t="inlineStr">
        <is>
          <t>Mar</t>
        </is>
      </c>
      <c r="E673" t="inlineStr">
        <is>
          <t>North</t>
        </is>
      </c>
      <c r="F673" t="inlineStr">
        <is>
          <t>India</t>
        </is>
      </c>
      <c r="G673" t="inlineStr">
        <is>
          <t>Electronics</t>
        </is>
      </c>
      <c r="H673" t="inlineStr">
        <is>
          <t>Store walk-in</t>
        </is>
      </c>
      <c r="I673" t="inlineStr">
        <is>
          <t>Walk-in guest</t>
        </is>
      </c>
      <c r="J673" t="inlineStr">
        <is>
          <t>Emma Clarke</t>
        </is>
      </c>
      <c r="K673" s="71" t="n">
        <v>67</v>
      </c>
      <c r="L673" s="72" t="n">
        <v>9429.780000000001</v>
      </c>
      <c r="M673" s="72" t="n">
        <v>631795.26</v>
      </c>
      <c r="N673" s="72" t="n">
        <v>12635.91</v>
      </c>
      <c r="O673" s="72" t="n">
        <v>619159.35</v>
      </c>
      <c r="P673" s="72" t="n">
        <v>531355.46</v>
      </c>
      <c r="Q673" s="72" t="n">
        <v>87803.89</v>
      </c>
      <c r="R673" t="inlineStr">
        <is>
          <t>Rajasthan</t>
        </is>
      </c>
      <c r="S673" s="71" t="n">
        <v>2</v>
      </c>
      <c r="T673" t="inlineStr">
        <is>
          <t>Yes</t>
        </is>
      </c>
      <c r="U673" s="71" t="n">
        <v>139</v>
      </c>
      <c r="V673" s="71" t="n">
        <v>54</v>
      </c>
      <c r="W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RR100665</t>
        </is>
      </c>
      <c r="B674" s="69" t="n">
        <v>45735</v>
      </c>
      <c r="C674" s="70" t="n">
        <v>2025</v>
      </c>
      <c r="D674" t="inlineStr">
        <is>
          <t>Mar</t>
        </is>
      </c>
      <c r="E674" t="inlineStr">
        <is>
          <t>South</t>
        </is>
      </c>
      <c r="F674" t="inlineStr">
        <is>
          <t>India</t>
        </is>
      </c>
      <c r="G674" t="inlineStr">
        <is>
          <t>Electronics</t>
        </is>
      </c>
      <c r="H674" t="inlineStr">
        <is>
          <t>Store walk-in</t>
        </is>
      </c>
      <c r="I674" t="inlineStr">
        <is>
          <t>Member</t>
        </is>
      </c>
      <c r="J674" t="inlineStr">
        <is>
          <t>Lucas Martin</t>
        </is>
      </c>
      <c r="K674" s="71" t="n">
        <v>97</v>
      </c>
      <c r="L674" s="72" t="n">
        <v>9136.870000000001</v>
      </c>
      <c r="M674" s="72" t="n">
        <v>886276.39</v>
      </c>
      <c r="N674" s="72" t="n">
        <v>44313.82</v>
      </c>
      <c r="O674" s="72" t="n">
        <v>841962.5699999999</v>
      </c>
      <c r="P674" s="72" t="n">
        <v>780883.62</v>
      </c>
      <c r="Q674" s="72" t="n">
        <v>61078.95</v>
      </c>
      <c r="R674" t="inlineStr">
        <is>
          <t>Karnataka</t>
        </is>
      </c>
      <c r="S674" s="71" t="n">
        <v>2</v>
      </c>
      <c r="T674" t="inlineStr">
        <is>
          <t>Yes</t>
        </is>
      </c>
      <c r="U674" s="71" t="n">
        <v>181</v>
      </c>
      <c r="V674" s="71" t="n">
        <v>80</v>
      </c>
      <c r="W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RR100666</t>
        </is>
      </c>
      <c r="B675" s="69" t="n">
        <v>45735</v>
      </c>
      <c r="C675" s="70" t="n">
        <v>2025</v>
      </c>
      <c r="D675" t="inlineStr">
        <is>
          <t>Mar</t>
        </is>
      </c>
      <c r="E675" t="inlineStr">
        <is>
          <t>West</t>
        </is>
      </c>
      <c r="F675" t="inlineStr">
        <is>
          <t>India</t>
        </is>
      </c>
      <c r="G675" t="inlineStr">
        <is>
          <t>Grocery</t>
        </is>
      </c>
      <c r="H675" t="inlineStr">
        <is>
          <t>Store walk-in</t>
        </is>
      </c>
      <c r="I675" t="inlineStr">
        <is>
          <t>Member</t>
        </is>
      </c>
      <c r="J675" t="inlineStr">
        <is>
          <t>Wei Chen</t>
        </is>
      </c>
      <c r="K675" s="71" t="n">
        <v>1317</v>
      </c>
      <c r="L675" s="72" t="n">
        <v>181.27</v>
      </c>
      <c r="M675" s="72" t="n">
        <v>238732.59</v>
      </c>
      <c r="N675" s="72" t="n">
        <v>11936.63</v>
      </c>
      <c r="O675" s="72" t="n">
        <v>226795.96</v>
      </c>
      <c r="P675" s="72" t="n">
        <v>190755.04</v>
      </c>
      <c r="Q675" s="72" t="n">
        <v>36040.92</v>
      </c>
      <c r="R675" t="inlineStr">
        <is>
          <t>Gujarat</t>
        </is>
      </c>
      <c r="S675" s="71" t="n">
        <v>3</v>
      </c>
      <c r="T675" t="inlineStr">
        <is>
          <t>Yes</t>
        </is>
      </c>
      <c r="U675" s="71" t="n">
        <v>461</v>
      </c>
      <c r="V675" s="71" t="n">
        <v>174</v>
      </c>
      <c r="W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RR100667</t>
        </is>
      </c>
      <c r="B676" s="69" t="n">
        <v>45735</v>
      </c>
      <c r="C676" s="70" t="n">
        <v>2025</v>
      </c>
      <c r="D676" t="inlineStr">
        <is>
          <t>Mar</t>
        </is>
      </c>
      <c r="E676" t="inlineStr">
        <is>
          <t>North</t>
        </is>
      </c>
      <c r="F676" t="inlineStr">
        <is>
          <t>India</t>
        </is>
      </c>
      <c r="G676" t="inlineStr">
        <is>
          <t>Electronics</t>
        </is>
      </c>
      <c r="H676" t="inlineStr">
        <is>
          <t>Store walk-in</t>
        </is>
      </c>
      <c r="I676" t="inlineStr">
        <is>
          <t>Walk-in guest</t>
        </is>
      </c>
      <c r="J676" t="inlineStr">
        <is>
          <t>Noah Smith</t>
        </is>
      </c>
      <c r="K676" s="71" t="n">
        <v>172</v>
      </c>
      <c r="L676" s="72" t="n">
        <v>8983.950000000001</v>
      </c>
      <c r="M676" s="72" t="n">
        <v>1545239.4</v>
      </c>
      <c r="N676" s="72" t="n">
        <v>77261.97</v>
      </c>
      <c r="O676" s="72" t="n">
        <v>1467977.43</v>
      </c>
      <c r="P676" s="72" t="n">
        <v>1443571.14</v>
      </c>
      <c r="Q676" s="72" t="n">
        <v>24406.29</v>
      </c>
      <c r="R676" t="inlineStr">
        <is>
          <t>Punjab</t>
        </is>
      </c>
      <c r="S676" s="71" t="n">
        <v>1</v>
      </c>
      <c r="T676" t="inlineStr">
        <is>
          <t>Yes</t>
        </is>
      </c>
      <c r="U676" s="71" t="n">
        <v>364</v>
      </c>
      <c r="V676" s="71" t="n">
        <v>144</v>
      </c>
      <c r="W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RR100668</t>
        </is>
      </c>
      <c r="B677" s="69" t="n">
        <v>45735</v>
      </c>
      <c r="C677" s="70" t="n">
        <v>2025</v>
      </c>
      <c r="D677" t="inlineStr">
        <is>
          <t>Mar</t>
        </is>
      </c>
      <c r="E677" t="inlineStr">
        <is>
          <t>South</t>
        </is>
      </c>
      <c r="F677" t="inlineStr">
        <is>
          <t>India</t>
        </is>
      </c>
      <c r="G677" t="inlineStr">
        <is>
          <t>Fashion</t>
        </is>
      </c>
      <c r="H677" t="inlineStr">
        <is>
          <t>Store walk-in</t>
        </is>
      </c>
      <c r="I677" t="inlineStr">
        <is>
          <t>Walk-in guest</t>
        </is>
      </c>
      <c r="J677" t="inlineStr">
        <is>
          <t>Kofi Mensah</t>
        </is>
      </c>
      <c r="K677" s="71" t="n">
        <v>1091</v>
      </c>
      <c r="L677" s="72" t="n">
        <v>699.59</v>
      </c>
      <c r="M677" s="72" t="n">
        <v>763252.6899999999</v>
      </c>
      <c r="N677" s="72" t="n">
        <v>38162.63</v>
      </c>
      <c r="O677" s="72" t="n">
        <v>725090.0600000001</v>
      </c>
      <c r="P677" s="72" t="n">
        <v>453923.47</v>
      </c>
      <c r="Q677" s="72" t="n">
        <v>271166.59</v>
      </c>
      <c r="R677" t="inlineStr">
        <is>
          <t>Karnataka</t>
        </is>
      </c>
      <c r="S677" s="71" t="n">
        <v>0</v>
      </c>
      <c r="T677" t="inlineStr">
        <is>
          <t>No</t>
        </is>
      </c>
      <c r="U677" s="71" t="n">
        <v>350</v>
      </c>
      <c r="V677" s="71" t="n">
        <v>156</v>
      </c>
      <c r="W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RR100669</t>
        </is>
      </c>
      <c r="B678" s="69" t="n">
        <v>45735</v>
      </c>
      <c r="C678" s="70" t="n">
        <v>2025</v>
      </c>
      <c r="D678" t="inlineStr">
        <is>
          <t>Mar</t>
        </is>
      </c>
      <c r="E678" t="inlineStr">
        <is>
          <t>North</t>
        </is>
      </c>
      <c r="F678" t="inlineStr">
        <is>
          <t>India</t>
        </is>
      </c>
      <c r="G678" t="inlineStr">
        <is>
          <t>Electronics</t>
        </is>
      </c>
      <c r="H678" t="inlineStr">
        <is>
          <t>Store walk-in</t>
        </is>
      </c>
      <c r="I678" t="inlineStr">
        <is>
          <t>Member</t>
        </is>
      </c>
      <c r="J678" t="inlineStr">
        <is>
          <t>Liam O'Brien</t>
        </is>
      </c>
      <c r="K678" s="71" t="n">
        <v>157</v>
      </c>
      <c r="L678" s="72" t="n">
        <v>9746.91</v>
      </c>
      <c r="M678" s="72" t="n">
        <v>1530264.87</v>
      </c>
      <c r="N678" s="72" t="n">
        <v>229539.73</v>
      </c>
      <c r="O678" s="72" t="n">
        <v>1300725.14</v>
      </c>
      <c r="P678" s="72" t="n">
        <v>1303650.97</v>
      </c>
      <c r="Q678" s="72" t="n">
        <v>-2925.83</v>
      </c>
      <c r="R678" t="inlineStr">
        <is>
          <t>Delhi</t>
        </is>
      </c>
      <c r="S678" s="71" t="n">
        <v>1</v>
      </c>
      <c r="T678" t="inlineStr">
        <is>
          <t>Yes</t>
        </is>
      </c>
      <c r="U678" s="71" t="n">
        <v>525</v>
      </c>
      <c r="V678" s="71" t="n">
        <v>145</v>
      </c>
      <c r="W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RR100670</t>
        </is>
      </c>
      <c r="B679" s="69" t="n">
        <v>45736</v>
      </c>
      <c r="C679" s="70" t="n">
        <v>2025</v>
      </c>
      <c r="D679" t="inlineStr">
        <is>
          <t>Mar</t>
        </is>
      </c>
      <c r="E679" t="inlineStr">
        <is>
          <t>South</t>
        </is>
      </c>
      <c r="F679" t="inlineStr">
        <is>
          <t>India</t>
        </is>
      </c>
      <c r="G679" t="inlineStr">
        <is>
          <t>JioMart</t>
        </is>
      </c>
      <c r="H679" t="inlineStr">
        <is>
          <t>Home delivery</t>
        </is>
      </c>
      <c r="I679" t="inlineStr">
        <is>
          <t>Walk-in guest</t>
        </is>
      </c>
      <c r="J679" t="inlineStr">
        <is>
          <t>Shraddha Kulkarni</t>
        </is>
      </c>
      <c r="K679" s="71" t="n">
        <v>998</v>
      </c>
      <c r="L679" s="72" t="n">
        <v>443.36</v>
      </c>
      <c r="M679" s="72" t="n">
        <v>442473.28</v>
      </c>
      <c r="N679" s="72" t="n">
        <v>35397.86</v>
      </c>
      <c r="O679" s="72" t="n">
        <v>407075.42</v>
      </c>
      <c r="P679" s="72" t="n">
        <v>322993.81</v>
      </c>
      <c r="Q679" s="72" t="n">
        <v>84081.61</v>
      </c>
      <c r="R679" t="inlineStr">
        <is>
          <t>Karnataka</t>
        </is>
      </c>
      <c r="S679" s="71" t="n">
        <v>5</v>
      </c>
      <c r="T679" t="inlineStr">
        <is>
          <t>Yes</t>
        </is>
      </c>
      <c r="U679" s="71" t="n">
        <v>1857</v>
      </c>
      <c r="V679" s="71" t="n">
        <v>144</v>
      </c>
      <c r="W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RR100671</t>
        </is>
      </c>
      <c r="B680" s="69" t="n">
        <v>45736</v>
      </c>
      <c r="C680" s="70" t="n">
        <v>2025</v>
      </c>
      <c r="D680" t="inlineStr">
        <is>
          <t>Mar</t>
        </is>
      </c>
      <c r="E680" t="inlineStr">
        <is>
          <t>North</t>
        </is>
      </c>
      <c r="F680" t="inlineStr">
        <is>
          <t>India</t>
        </is>
      </c>
      <c r="G680" t="inlineStr">
        <is>
          <t>Fashion</t>
        </is>
      </c>
      <c r="H680" t="inlineStr">
        <is>
          <t>Store walk-in</t>
        </is>
      </c>
      <c r="I680" t="inlineStr">
        <is>
          <t>Walk-in guest</t>
        </is>
      </c>
      <c r="J680" t="inlineStr">
        <is>
          <t>Sophie Müller</t>
        </is>
      </c>
      <c r="K680" s="71" t="n">
        <v>894</v>
      </c>
      <c r="L680" s="72" t="n">
        <v>802.15</v>
      </c>
      <c r="M680" s="72" t="n">
        <v>717122.1</v>
      </c>
      <c r="N680" s="72" t="n">
        <v>14342.44</v>
      </c>
      <c r="O680" s="72" t="n">
        <v>702779.66</v>
      </c>
      <c r="P680" s="72" t="n">
        <v>373423.42</v>
      </c>
      <c r="Q680" s="72" t="n">
        <v>329356.24</v>
      </c>
      <c r="R680" t="inlineStr">
        <is>
          <t>Delhi</t>
        </is>
      </c>
      <c r="S680" s="71" t="n">
        <v>8</v>
      </c>
      <c r="T680" t="inlineStr">
        <is>
          <t>Yes</t>
        </is>
      </c>
      <c r="U680" s="71" t="n">
        <v>359</v>
      </c>
      <c r="V680" s="71" t="n">
        <v>111</v>
      </c>
      <c r="W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RR100672</t>
        </is>
      </c>
      <c r="B681" s="69" t="n">
        <v>45736</v>
      </c>
      <c r="C681" s="70" t="n">
        <v>2025</v>
      </c>
      <c r="D681" t="inlineStr">
        <is>
          <t>Mar</t>
        </is>
      </c>
      <c r="E681" t="inlineStr">
        <is>
          <t>East</t>
        </is>
      </c>
      <c r="F681" t="inlineStr">
        <is>
          <t>India</t>
        </is>
      </c>
      <c r="G681" t="inlineStr">
        <is>
          <t>Fashion</t>
        </is>
      </c>
      <c r="H681" t="inlineStr">
        <is>
          <t>Store walk-in</t>
        </is>
      </c>
      <c r="I681" t="inlineStr">
        <is>
          <t>Walk-in guest</t>
        </is>
      </c>
      <c r="J681" t="inlineStr">
        <is>
          <t>Priya Nair</t>
        </is>
      </c>
      <c r="K681" s="71" t="n">
        <v>1413</v>
      </c>
      <c r="L681" s="72" t="n">
        <v>785.99</v>
      </c>
      <c r="M681" s="72" t="n">
        <v>1110603.87</v>
      </c>
      <c r="N681" s="72" t="n">
        <v>111060.39</v>
      </c>
      <c r="O681" s="72" t="n">
        <v>999543.48</v>
      </c>
      <c r="P681" s="72" t="n">
        <v>566617.8</v>
      </c>
      <c r="Q681" s="72" t="n">
        <v>432925.68</v>
      </c>
      <c r="R681" t="inlineStr">
        <is>
          <t>Bihar</t>
        </is>
      </c>
      <c r="S681" s="71" t="n">
        <v>0</v>
      </c>
      <c r="T681" t="inlineStr">
        <is>
          <t>No</t>
        </is>
      </c>
      <c r="U681" s="71" t="n">
        <v>750</v>
      </c>
      <c r="V681" s="71" t="n">
        <v>226</v>
      </c>
      <c r="W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RR100673</t>
        </is>
      </c>
      <c r="B682" s="69" t="n">
        <v>45736</v>
      </c>
      <c r="C682" s="70" t="n">
        <v>2025</v>
      </c>
      <c r="D682" t="inlineStr">
        <is>
          <t>Mar</t>
        </is>
      </c>
      <c r="E682" t="inlineStr">
        <is>
          <t>East</t>
        </is>
      </c>
      <c r="F682" t="inlineStr">
        <is>
          <t>India</t>
        </is>
      </c>
      <c r="G682" t="inlineStr">
        <is>
          <t>Grocery</t>
        </is>
      </c>
      <c r="H682" t="inlineStr">
        <is>
          <t>Store walk-in</t>
        </is>
      </c>
      <c r="I682" t="inlineStr">
        <is>
          <t>Member</t>
        </is>
      </c>
      <c r="J682" t="inlineStr">
        <is>
          <t>Shraddha Kulkarni</t>
        </is>
      </c>
      <c r="K682" s="71" t="n">
        <v>1684</v>
      </c>
      <c r="L682" s="72" t="n">
        <v>188.57</v>
      </c>
      <c r="M682" s="72" t="n">
        <v>317551.88</v>
      </c>
      <c r="N682" s="72" t="n">
        <v>15877.59</v>
      </c>
      <c r="O682" s="72" t="n">
        <v>301674.29</v>
      </c>
      <c r="P682" s="72" t="n">
        <v>253249.96</v>
      </c>
      <c r="Q682" s="72" t="n">
        <v>48424.33</v>
      </c>
      <c r="R682" t="inlineStr">
        <is>
          <t>West Bengal</t>
        </is>
      </c>
      <c r="S682" s="71" t="n">
        <v>5</v>
      </c>
      <c r="T682" t="inlineStr">
        <is>
          <t>Yes</t>
        </is>
      </c>
      <c r="U682" s="71" t="n">
        <v>1111</v>
      </c>
      <c r="V682" s="71" t="n">
        <v>341</v>
      </c>
      <c r="W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RR100674</t>
        </is>
      </c>
      <c r="B683" s="69" t="n">
        <v>45736</v>
      </c>
      <c r="C683" s="70" t="n">
        <v>2025</v>
      </c>
      <c r="D683" t="inlineStr">
        <is>
          <t>Mar</t>
        </is>
      </c>
      <c r="E683" t="inlineStr">
        <is>
          <t>South</t>
        </is>
      </c>
      <c r="F683" t="inlineStr">
        <is>
          <t>India</t>
        </is>
      </c>
      <c r="G683" t="inlineStr">
        <is>
          <t>Fashion</t>
        </is>
      </c>
      <c r="H683" t="inlineStr">
        <is>
          <t>Store walk-in</t>
        </is>
      </c>
      <c r="I683" t="inlineStr">
        <is>
          <t>Member</t>
        </is>
      </c>
      <c r="J683" t="inlineStr">
        <is>
          <t>Ravindra Patil</t>
        </is>
      </c>
      <c r="K683" s="71" t="n">
        <v>1412</v>
      </c>
      <c r="L683" s="72" t="n">
        <v>736.25</v>
      </c>
      <c r="M683" s="72" t="n">
        <v>1039585</v>
      </c>
      <c r="N683" s="72" t="n">
        <v>83166.8</v>
      </c>
      <c r="O683" s="72" t="n">
        <v>956418.2</v>
      </c>
      <c r="P683" s="72" t="n">
        <v>575296.16</v>
      </c>
      <c r="Q683" s="72" t="n">
        <v>381122.04</v>
      </c>
      <c r="R683" t="inlineStr">
        <is>
          <t>Kerala</t>
        </is>
      </c>
      <c r="S683" s="71" t="n">
        <v>1</v>
      </c>
      <c r="T683" t="inlineStr">
        <is>
          <t>Yes</t>
        </is>
      </c>
      <c r="U683" s="71" t="n">
        <v>433</v>
      </c>
      <c r="V683" s="71" t="n">
        <v>187</v>
      </c>
      <c r="W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RR100675</t>
        </is>
      </c>
      <c r="B684" s="69" t="n">
        <v>45737</v>
      </c>
      <c r="C684" s="70" t="n">
        <v>2025</v>
      </c>
      <c r="D684" t="inlineStr">
        <is>
          <t>Mar</t>
        </is>
      </c>
      <c r="E684" t="inlineStr">
        <is>
          <t>South</t>
        </is>
      </c>
      <c r="F684" t="inlineStr">
        <is>
          <t>India</t>
        </is>
      </c>
      <c r="G684" t="inlineStr">
        <is>
          <t>JioMart</t>
        </is>
      </c>
      <c r="H684" t="inlineStr">
        <is>
          <t>Home delivery</t>
        </is>
      </c>
      <c r="I684" t="inlineStr">
        <is>
          <t>Walk-in guest</t>
        </is>
      </c>
      <c r="J684" t="inlineStr">
        <is>
          <t>Kofi Mensah</t>
        </is>
      </c>
      <c r="K684" s="71" t="n">
        <v>3902</v>
      </c>
      <c r="L684" s="72" t="n">
        <v>374.79</v>
      </c>
      <c r="M684" s="72" t="n">
        <v>1462430.58</v>
      </c>
      <c r="N684" s="72" t="n">
        <v>29248.61</v>
      </c>
      <c r="O684" s="72" t="n">
        <v>1433181.97</v>
      </c>
      <c r="P684" s="72" t="n">
        <v>1335942.69</v>
      </c>
      <c r="Q684" s="72" t="n">
        <v>97239.28</v>
      </c>
      <c r="R684" t="inlineStr">
        <is>
          <t>Karnataka</t>
        </is>
      </c>
      <c r="S684" s="71" t="n">
        <v>5</v>
      </c>
      <c r="T684" t="inlineStr">
        <is>
          <t>Yes</t>
        </is>
      </c>
      <c r="U684" s="71" t="n">
        <v>9857</v>
      </c>
      <c r="V684" s="71" t="n">
        <v>740</v>
      </c>
      <c r="W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RR100676</t>
        </is>
      </c>
      <c r="B685" s="69" t="n">
        <v>45737</v>
      </c>
      <c r="C685" s="70" t="n">
        <v>2025</v>
      </c>
      <c r="D685" t="inlineStr">
        <is>
          <t>Mar</t>
        </is>
      </c>
      <c r="E685" t="inlineStr">
        <is>
          <t>East</t>
        </is>
      </c>
      <c r="F685" t="inlineStr">
        <is>
          <t>India</t>
        </is>
      </c>
      <c r="G685" t="inlineStr">
        <is>
          <t>JioMart</t>
        </is>
      </c>
      <c r="H685" t="inlineStr">
        <is>
          <t>Home delivery</t>
        </is>
      </c>
      <c r="I685" t="inlineStr">
        <is>
          <t>Walk-in guest</t>
        </is>
      </c>
      <c r="J685" t="inlineStr">
        <is>
          <t>Lucas Martin</t>
        </is>
      </c>
      <c r="K685" s="71" t="n">
        <v>3102</v>
      </c>
      <c r="L685" s="72" t="n">
        <v>454.63</v>
      </c>
      <c r="M685" s="72" t="n">
        <v>1410262.26</v>
      </c>
      <c r="N685" s="72" t="n">
        <v>211539.34</v>
      </c>
      <c r="O685" s="72" t="n">
        <v>1198722.92</v>
      </c>
      <c r="P685" s="72" t="n">
        <v>1040161.83</v>
      </c>
      <c r="Q685" s="72" t="n">
        <v>158561.09</v>
      </c>
      <c r="R685" t="inlineStr">
        <is>
          <t>Bihar</t>
        </is>
      </c>
      <c r="S685" s="71" t="n">
        <v>1</v>
      </c>
      <c r="T685" t="inlineStr">
        <is>
          <t>Yes</t>
        </is>
      </c>
      <c r="U685" s="71" t="n">
        <v>16899</v>
      </c>
      <c r="V685" s="71" t="n">
        <v>893</v>
      </c>
      <c r="W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RR100677</t>
        </is>
      </c>
      <c r="B686" s="69" t="n">
        <v>45737</v>
      </c>
      <c r="C686" s="70" t="n">
        <v>2025</v>
      </c>
      <c r="D686" t="inlineStr">
        <is>
          <t>Mar</t>
        </is>
      </c>
      <c r="E686" t="inlineStr">
        <is>
          <t>West</t>
        </is>
      </c>
      <c r="F686" t="inlineStr">
        <is>
          <t>India</t>
        </is>
      </c>
      <c r="G686" t="inlineStr">
        <is>
          <t>JioMart</t>
        </is>
      </c>
      <c r="H686" t="inlineStr">
        <is>
          <t>Home delivery</t>
        </is>
      </c>
      <c r="I686" t="inlineStr">
        <is>
          <t>Member</t>
        </is>
      </c>
      <c r="J686" t="inlineStr">
        <is>
          <t>Emma Clarke</t>
        </is>
      </c>
      <c r="K686" s="71" t="n">
        <v>1058</v>
      </c>
      <c r="L686" s="72" t="n">
        <v>401.35</v>
      </c>
      <c r="M686" s="72" t="n">
        <v>424628.3</v>
      </c>
      <c r="N686" s="72" t="n">
        <v>42462.83</v>
      </c>
      <c r="O686" s="72" t="n">
        <v>382165.47</v>
      </c>
      <c r="P686" s="72" t="n">
        <v>349736.59</v>
      </c>
      <c r="Q686" s="72" t="n">
        <v>32428.88</v>
      </c>
      <c r="R686" t="inlineStr">
        <is>
          <t>Gujarat</t>
        </is>
      </c>
      <c r="S686" s="71" t="n">
        <v>2</v>
      </c>
      <c r="T686" t="inlineStr">
        <is>
          <t>Yes</t>
        </is>
      </c>
      <c r="U686" s="71" t="n">
        <v>4545</v>
      </c>
      <c r="V686" s="71" t="n">
        <v>255</v>
      </c>
      <c r="W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RR100678</t>
        </is>
      </c>
      <c r="B687" s="69" t="n">
        <v>45737</v>
      </c>
      <c r="C687" s="70" t="n">
        <v>2025</v>
      </c>
      <c r="D687" t="inlineStr">
        <is>
          <t>Mar</t>
        </is>
      </c>
      <c r="E687" t="inlineStr">
        <is>
          <t>West</t>
        </is>
      </c>
      <c r="F687" t="inlineStr">
        <is>
          <t>India</t>
        </is>
      </c>
      <c r="G687" t="inlineStr">
        <is>
          <t>JioMart</t>
        </is>
      </c>
      <c r="H687" t="inlineStr">
        <is>
          <t>Home delivery</t>
        </is>
      </c>
      <c r="I687" t="inlineStr">
        <is>
          <t>Member</t>
        </is>
      </c>
      <c r="J687" t="inlineStr">
        <is>
          <t>Noah Smith</t>
        </is>
      </c>
      <c r="K687" s="71" t="n">
        <v>1014</v>
      </c>
      <c r="L687" s="72" t="n">
        <v>433.62</v>
      </c>
      <c r="M687" s="72" t="n">
        <v>439690.68</v>
      </c>
      <c r="N687" s="72" t="n">
        <v>8793.809999999999</v>
      </c>
      <c r="O687" s="72" t="n">
        <v>430896.87</v>
      </c>
      <c r="P687" s="72" t="n">
        <v>331307.84</v>
      </c>
      <c r="Q687" s="72" t="n">
        <v>99589.03</v>
      </c>
      <c r="R687" t="inlineStr">
        <is>
          <t>Goa</t>
        </is>
      </c>
      <c r="S687" s="71" t="n">
        <v>1</v>
      </c>
      <c r="T687" t="inlineStr">
        <is>
          <t>Yes</t>
        </is>
      </c>
      <c r="U687" s="71" t="n">
        <v>2245</v>
      </c>
      <c r="V687" s="71" t="n">
        <v>127</v>
      </c>
      <c r="W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RR100679</t>
        </is>
      </c>
      <c r="B688" s="69" t="n">
        <v>45737</v>
      </c>
      <c r="C688" s="70" t="n">
        <v>2025</v>
      </c>
      <c r="D688" t="inlineStr">
        <is>
          <t>Mar</t>
        </is>
      </c>
      <c r="E688" t="inlineStr">
        <is>
          <t>West</t>
        </is>
      </c>
      <c r="F688" t="inlineStr">
        <is>
          <t>India</t>
        </is>
      </c>
      <c r="G688" t="inlineStr">
        <is>
          <t>JioMart</t>
        </is>
      </c>
      <c r="H688" t="inlineStr">
        <is>
          <t>Home delivery</t>
        </is>
      </c>
      <c r="I688" t="inlineStr">
        <is>
          <t>Member</t>
        </is>
      </c>
      <c r="J688" t="inlineStr">
        <is>
          <t>Yuki Sato</t>
        </is>
      </c>
      <c r="K688" s="71" t="n">
        <v>594</v>
      </c>
      <c r="L688" s="72" t="n">
        <v>419.13</v>
      </c>
      <c r="M688" s="72" t="n">
        <v>248963.22</v>
      </c>
      <c r="N688" s="72" t="n">
        <v>24896.32</v>
      </c>
      <c r="O688" s="72" t="n">
        <v>224066.9</v>
      </c>
      <c r="P688" s="72" t="n">
        <v>195281.52</v>
      </c>
      <c r="Q688" s="72" t="n">
        <v>28785.38</v>
      </c>
      <c r="R688" t="inlineStr">
        <is>
          <t>Gujarat</t>
        </is>
      </c>
      <c r="S688" s="71" t="n">
        <v>1</v>
      </c>
      <c r="T688" t="inlineStr">
        <is>
          <t>Yes</t>
        </is>
      </c>
      <c r="U688" s="71" t="n">
        <v>1664</v>
      </c>
      <c r="V688" s="71" t="n">
        <v>96</v>
      </c>
      <c r="W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RR100680</t>
        </is>
      </c>
      <c r="B689" s="69" t="n">
        <v>45737</v>
      </c>
      <c r="C689" s="70" t="n">
        <v>2025</v>
      </c>
      <c r="D689" t="inlineStr">
        <is>
          <t>Mar</t>
        </is>
      </c>
      <c r="E689" t="inlineStr">
        <is>
          <t>East</t>
        </is>
      </c>
      <c r="F689" t="inlineStr">
        <is>
          <t>India</t>
        </is>
      </c>
      <c r="G689" t="inlineStr">
        <is>
          <t>Grocery</t>
        </is>
      </c>
      <c r="H689" t="inlineStr">
        <is>
          <t>Store walk-in</t>
        </is>
      </c>
      <c r="I689" t="inlineStr">
        <is>
          <t>Walk-in guest</t>
        </is>
      </c>
      <c r="J689" t="inlineStr">
        <is>
          <t>Shraddha Kulkarni</t>
        </is>
      </c>
      <c r="K689" s="71" t="n">
        <v>2517</v>
      </c>
      <c r="L689" s="72" t="n">
        <v>168.37</v>
      </c>
      <c r="M689" s="72" t="n">
        <v>423787.29</v>
      </c>
      <c r="N689" s="72" t="n">
        <v>63568.09</v>
      </c>
      <c r="O689" s="72" t="n">
        <v>360219.2</v>
      </c>
      <c r="P689" s="72" t="n">
        <v>376570.74</v>
      </c>
      <c r="Q689" s="72" t="n">
        <v>-16351.54</v>
      </c>
      <c r="R689" t="inlineStr">
        <is>
          <t>West Bengal</t>
        </is>
      </c>
      <c r="S689" s="71" t="n">
        <v>1</v>
      </c>
      <c r="T689" t="inlineStr">
        <is>
          <t>Yes</t>
        </is>
      </c>
      <c r="U689" s="71" t="n">
        <v>1825</v>
      </c>
      <c r="V689" s="71" t="n">
        <v>479</v>
      </c>
      <c r="W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RR100681</t>
        </is>
      </c>
      <c r="B690" s="69" t="n">
        <v>45737</v>
      </c>
      <c r="C690" s="70" t="n">
        <v>2025</v>
      </c>
      <c r="D690" t="inlineStr">
        <is>
          <t>Mar</t>
        </is>
      </c>
      <c r="E690" t="inlineStr">
        <is>
          <t>East</t>
        </is>
      </c>
      <c r="F690" t="inlineStr">
        <is>
          <t>India</t>
        </is>
      </c>
      <c r="G690" t="inlineStr">
        <is>
          <t>JioMart</t>
        </is>
      </c>
      <c r="H690" t="inlineStr">
        <is>
          <t>Home delivery</t>
        </is>
      </c>
      <c r="I690" t="inlineStr">
        <is>
          <t>Walk-in guest</t>
        </is>
      </c>
      <c r="J690" t="inlineStr">
        <is>
          <t>Priya Nair</t>
        </is>
      </c>
      <c r="K690" s="71" t="n">
        <v>2183</v>
      </c>
      <c r="L690" s="72" t="n">
        <v>449.07</v>
      </c>
      <c r="M690" s="72" t="n">
        <v>980319.8100000001</v>
      </c>
      <c r="N690" s="72" t="n">
        <v>49015.99</v>
      </c>
      <c r="O690" s="72" t="n">
        <v>931303.8199999999</v>
      </c>
      <c r="P690" s="72" t="n">
        <v>704514.73</v>
      </c>
      <c r="Q690" s="72" t="n">
        <v>226789.09</v>
      </c>
      <c r="R690" t="inlineStr">
        <is>
          <t>Bihar</t>
        </is>
      </c>
      <c r="S690" s="71" t="n">
        <v>3</v>
      </c>
      <c r="T690" t="inlineStr">
        <is>
          <t>Yes</t>
        </is>
      </c>
      <c r="U690" s="71" t="n">
        <v>4003</v>
      </c>
      <c r="V690" s="71" t="n">
        <v>254</v>
      </c>
      <c r="W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RR100682</t>
        </is>
      </c>
      <c r="B691" s="69" t="n">
        <v>45737</v>
      </c>
      <c r="C691" s="70" t="n">
        <v>2025</v>
      </c>
      <c r="D691" t="inlineStr">
        <is>
          <t>Mar</t>
        </is>
      </c>
      <c r="E691" t="inlineStr">
        <is>
          <t>West</t>
        </is>
      </c>
      <c r="F691" t="inlineStr">
        <is>
          <t>India</t>
        </is>
      </c>
      <c r="G691" t="inlineStr">
        <is>
          <t>Grocery</t>
        </is>
      </c>
      <c r="H691" t="inlineStr">
        <is>
          <t>Store walk-in</t>
        </is>
      </c>
      <c r="I691" t="inlineStr">
        <is>
          <t>Walk-in guest</t>
        </is>
      </c>
      <c r="J691" t="inlineStr">
        <is>
          <t>Amir Khan</t>
        </is>
      </c>
      <c r="K691" s="71" t="n">
        <v>2033</v>
      </c>
      <c r="L691" s="72" t="n">
        <v>179.5</v>
      </c>
      <c r="M691" s="72" t="n">
        <v>364923.5</v>
      </c>
      <c r="N691" s="72" t="n">
        <v>36492.35</v>
      </c>
      <c r="O691" s="72" t="n">
        <v>328431.15</v>
      </c>
      <c r="P691" s="72" t="n">
        <v>292179.9</v>
      </c>
      <c r="Q691" s="72" t="n">
        <v>36251.25</v>
      </c>
      <c r="R691" t="inlineStr">
        <is>
          <t>Gujarat</t>
        </is>
      </c>
      <c r="S691" s="71" t="n">
        <v>3</v>
      </c>
      <c r="T691" t="inlineStr">
        <is>
          <t>Yes</t>
        </is>
      </c>
      <c r="U691" s="71" t="n">
        <v>1201</v>
      </c>
      <c r="V691" s="71" t="n">
        <v>332</v>
      </c>
      <c r="W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RR100683</t>
        </is>
      </c>
      <c r="B692" s="69" t="n">
        <v>45738</v>
      </c>
      <c r="C692" s="70" t="n">
        <v>2025</v>
      </c>
      <c r="D692" t="inlineStr">
        <is>
          <t>Mar</t>
        </is>
      </c>
      <c r="E692" t="inlineStr">
        <is>
          <t>East</t>
        </is>
      </c>
      <c r="F692" t="inlineStr">
        <is>
          <t>India</t>
        </is>
      </c>
      <c r="G692" t="inlineStr">
        <is>
          <t>Fashion</t>
        </is>
      </c>
      <c r="H692" t="inlineStr">
        <is>
          <t>Click &amp; collect</t>
        </is>
      </c>
      <c r="I692" t="inlineStr">
        <is>
          <t>Member</t>
        </is>
      </c>
      <c r="J692" t="inlineStr">
        <is>
          <t>Noah Smith</t>
        </is>
      </c>
      <c r="K692" s="71" t="n">
        <v>1223</v>
      </c>
      <c r="L692" s="72" t="n">
        <v>663.48</v>
      </c>
      <c r="M692" s="72" t="n">
        <v>811436.04</v>
      </c>
      <c r="N692" s="72" t="n">
        <v>16228.72</v>
      </c>
      <c r="O692" s="72" t="n">
        <v>795207.3199999999</v>
      </c>
      <c r="P692" s="72" t="n">
        <v>484886.14</v>
      </c>
      <c r="Q692" s="72" t="n">
        <v>310321.18</v>
      </c>
      <c r="R692" t="inlineStr">
        <is>
          <t>Bihar</t>
        </is>
      </c>
      <c r="S692" s="71" t="n">
        <v>0</v>
      </c>
      <c r="T692" t="inlineStr">
        <is>
          <t>No</t>
        </is>
      </c>
      <c r="U692" s="71" t="n">
        <v>705</v>
      </c>
      <c r="V692" s="71" t="n">
        <v>315</v>
      </c>
      <c r="W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RR100684</t>
        </is>
      </c>
      <c r="B693" s="69" t="n">
        <v>45738</v>
      </c>
      <c r="C693" s="70" t="n">
        <v>2025</v>
      </c>
      <c r="D693" t="inlineStr">
        <is>
          <t>Mar</t>
        </is>
      </c>
      <c r="E693" t="inlineStr">
        <is>
          <t>North</t>
        </is>
      </c>
      <c r="F693" t="inlineStr">
        <is>
          <t>India</t>
        </is>
      </c>
      <c r="G693" t="inlineStr">
        <is>
          <t>Fashion</t>
        </is>
      </c>
      <c r="H693" t="inlineStr">
        <is>
          <t>Store walk-in</t>
        </is>
      </c>
      <c r="I693" t="inlineStr">
        <is>
          <t>Member</t>
        </is>
      </c>
      <c r="J693" t="inlineStr">
        <is>
          <t>Ruhi Shaikh</t>
        </is>
      </c>
      <c r="K693" s="71" t="n">
        <v>264</v>
      </c>
      <c r="L693" s="72" t="n">
        <v>754.04</v>
      </c>
      <c r="M693" s="72" t="n">
        <v>199066.56</v>
      </c>
      <c r="N693" s="72" t="n">
        <v>9953.33</v>
      </c>
      <c r="O693" s="72" t="n">
        <v>189113.23</v>
      </c>
      <c r="P693" s="72" t="n">
        <v>106809.08</v>
      </c>
      <c r="Q693" s="72" t="n">
        <v>82304.14999999999</v>
      </c>
      <c r="R693" t="inlineStr">
        <is>
          <t>Delhi</t>
        </is>
      </c>
      <c r="S693" s="71" t="n">
        <v>2</v>
      </c>
      <c r="T693" t="inlineStr">
        <is>
          <t>Yes</t>
        </is>
      </c>
      <c r="U693" s="71" t="n">
        <v>165</v>
      </c>
      <c r="V693" s="71" t="n">
        <v>58</v>
      </c>
      <c r="W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RR100685</t>
        </is>
      </c>
      <c r="B694" s="69" t="n">
        <v>45738</v>
      </c>
      <c r="C694" s="70" t="n">
        <v>2025</v>
      </c>
      <c r="D694" t="inlineStr">
        <is>
          <t>Mar</t>
        </is>
      </c>
      <c r="E694" t="inlineStr">
        <is>
          <t>South</t>
        </is>
      </c>
      <c r="F694" t="inlineStr">
        <is>
          <t>India</t>
        </is>
      </c>
      <c r="G694" t="inlineStr">
        <is>
          <t>Grocery</t>
        </is>
      </c>
      <c r="H694" t="inlineStr">
        <is>
          <t>Store walk-in</t>
        </is>
      </c>
      <c r="I694" t="inlineStr">
        <is>
          <t>Member</t>
        </is>
      </c>
      <c r="J694" t="inlineStr">
        <is>
          <t>Carlos Silva</t>
        </is>
      </c>
      <c r="K694" s="71" t="n">
        <v>974</v>
      </c>
      <c r="L694" s="72" t="n">
        <v>188.61</v>
      </c>
      <c r="M694" s="72" t="n">
        <v>183706.14</v>
      </c>
      <c r="N694" s="72" t="n">
        <v>9185.309999999999</v>
      </c>
      <c r="O694" s="72" t="n">
        <v>174520.83</v>
      </c>
      <c r="P694" s="72" t="n">
        <v>140973.1</v>
      </c>
      <c r="Q694" s="72" t="n">
        <v>33547.73</v>
      </c>
      <c r="R694" t="inlineStr">
        <is>
          <t>Tamil Nadu</t>
        </is>
      </c>
      <c r="S694" s="71" t="n">
        <v>8</v>
      </c>
      <c r="T694" t="inlineStr">
        <is>
          <t>Yes</t>
        </is>
      </c>
      <c r="U694" s="71" t="n">
        <v>511</v>
      </c>
      <c r="V694" s="71" t="n">
        <v>145</v>
      </c>
      <c r="W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RR100686</t>
        </is>
      </c>
      <c r="B695" s="69" t="n">
        <v>45738</v>
      </c>
      <c r="C695" s="70" t="n">
        <v>2025</v>
      </c>
      <c r="D695" t="inlineStr">
        <is>
          <t>Mar</t>
        </is>
      </c>
      <c r="E695" t="inlineStr">
        <is>
          <t>South</t>
        </is>
      </c>
      <c r="F695" t="inlineStr">
        <is>
          <t>India</t>
        </is>
      </c>
      <c r="G695" t="inlineStr">
        <is>
          <t>JioMart</t>
        </is>
      </c>
      <c r="H695" t="inlineStr">
        <is>
          <t>Home delivery</t>
        </is>
      </c>
      <c r="I695" t="inlineStr">
        <is>
          <t>Member</t>
        </is>
      </c>
      <c r="J695" t="inlineStr">
        <is>
          <t>Noah Smith</t>
        </is>
      </c>
      <c r="K695" s="71" t="n">
        <v>2027</v>
      </c>
      <c r="L695" s="72" t="n">
        <v>385.41</v>
      </c>
      <c r="M695" s="72" t="n">
        <v>781226.0699999999</v>
      </c>
      <c r="N695" s="72" t="n">
        <v>39061.3</v>
      </c>
      <c r="O695" s="72" t="n">
        <v>742164.77</v>
      </c>
      <c r="P695" s="72" t="n">
        <v>698307.73</v>
      </c>
      <c r="Q695" s="72" t="n">
        <v>43857.04</v>
      </c>
      <c r="R695" t="inlineStr">
        <is>
          <t>Karnataka</t>
        </is>
      </c>
      <c r="S695" s="71" t="n">
        <v>8</v>
      </c>
      <c r="T695" t="inlineStr">
        <is>
          <t>Yes</t>
        </is>
      </c>
      <c r="U695" s="71" t="n">
        <v>6410</v>
      </c>
      <c r="V695" s="71" t="n">
        <v>258</v>
      </c>
      <c r="W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RR100687</t>
        </is>
      </c>
      <c r="B696" s="69" t="n">
        <v>45738</v>
      </c>
      <c r="C696" s="70" t="n">
        <v>2025</v>
      </c>
      <c r="D696" t="inlineStr">
        <is>
          <t>Mar</t>
        </is>
      </c>
      <c r="E696" t="inlineStr">
        <is>
          <t>East</t>
        </is>
      </c>
      <c r="F696" t="inlineStr">
        <is>
          <t>India</t>
        </is>
      </c>
      <c r="G696" t="inlineStr">
        <is>
          <t>Grocery</t>
        </is>
      </c>
      <c r="H696" t="inlineStr">
        <is>
          <t>Click &amp; collect</t>
        </is>
      </c>
      <c r="I696" t="inlineStr">
        <is>
          <t>Walk-in guest</t>
        </is>
      </c>
      <c r="J696" t="inlineStr">
        <is>
          <t>Shraddha Kulkarni</t>
        </is>
      </c>
      <c r="K696" s="71" t="n">
        <v>3817</v>
      </c>
      <c r="L696" s="72" t="n">
        <v>192.09</v>
      </c>
      <c r="M696" s="72" t="n">
        <v>733207.53</v>
      </c>
      <c r="N696" s="72" t="n">
        <v>58656.6</v>
      </c>
      <c r="O696" s="72" t="n">
        <v>674550.9300000001</v>
      </c>
      <c r="P696" s="72" t="n">
        <v>557986.5</v>
      </c>
      <c r="Q696" s="72" t="n">
        <v>116564.43</v>
      </c>
      <c r="R696" t="inlineStr">
        <is>
          <t>West Bengal</t>
        </is>
      </c>
      <c r="S696" s="71" t="n">
        <v>0</v>
      </c>
      <c r="T696" t="inlineStr">
        <is>
          <t>No</t>
        </is>
      </c>
      <c r="U696" s="71" t="n">
        <v>2405</v>
      </c>
      <c r="V696" s="71" t="n">
        <v>920</v>
      </c>
      <c r="W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RR100688</t>
        </is>
      </c>
      <c r="B697" s="69" t="n">
        <v>45738</v>
      </c>
      <c r="C697" s="70" t="n">
        <v>2025</v>
      </c>
      <c r="D697" t="inlineStr">
        <is>
          <t>Mar</t>
        </is>
      </c>
      <c r="E697" t="inlineStr">
        <is>
          <t>North</t>
        </is>
      </c>
      <c r="F697" t="inlineStr">
        <is>
          <t>India</t>
        </is>
      </c>
      <c r="G697" t="inlineStr">
        <is>
          <t>Grocery</t>
        </is>
      </c>
      <c r="H697" t="inlineStr">
        <is>
          <t>Store walk-in</t>
        </is>
      </c>
      <c r="I697" t="inlineStr">
        <is>
          <t>Walk-in guest</t>
        </is>
      </c>
      <c r="J697" t="inlineStr">
        <is>
          <t>Shraddha Kulkarni</t>
        </is>
      </c>
      <c r="K697" s="71" t="n">
        <v>1188</v>
      </c>
      <c r="L697" s="72" t="n">
        <v>194.16</v>
      </c>
      <c r="M697" s="72" t="n">
        <v>230662.08</v>
      </c>
      <c r="N697" s="72" t="n">
        <v>18452.97</v>
      </c>
      <c r="O697" s="72" t="n">
        <v>212209.11</v>
      </c>
      <c r="P697" s="72" t="n">
        <v>181618.47</v>
      </c>
      <c r="Q697" s="72" t="n">
        <v>30590.64</v>
      </c>
      <c r="R697" t="inlineStr">
        <is>
          <t>Punjab</t>
        </is>
      </c>
      <c r="S697" s="71" t="n">
        <v>3</v>
      </c>
      <c r="T697" t="inlineStr">
        <is>
          <t>Yes</t>
        </is>
      </c>
      <c r="U697" s="71" t="n">
        <v>418</v>
      </c>
      <c r="V697" s="71" t="n">
        <v>172</v>
      </c>
      <c r="W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RR100689</t>
        </is>
      </c>
      <c r="B698" s="69" t="n">
        <v>45738</v>
      </c>
      <c r="C698" s="70" t="n">
        <v>2025</v>
      </c>
      <c r="D698" t="inlineStr">
        <is>
          <t>Mar</t>
        </is>
      </c>
      <c r="E698" t="inlineStr">
        <is>
          <t>South</t>
        </is>
      </c>
      <c r="F698" t="inlineStr">
        <is>
          <t>India</t>
        </is>
      </c>
      <c r="G698" t="inlineStr">
        <is>
          <t>Grocery</t>
        </is>
      </c>
      <c r="H698" t="inlineStr">
        <is>
          <t>Store walk-in</t>
        </is>
      </c>
      <c r="I698" t="inlineStr">
        <is>
          <t>Walk-in guest</t>
        </is>
      </c>
      <c r="J698" t="inlineStr">
        <is>
          <t>Sophie Müller</t>
        </is>
      </c>
      <c r="K698" s="71" t="n">
        <v>1237</v>
      </c>
      <c r="L698" s="72" t="n">
        <v>187.76</v>
      </c>
      <c r="M698" s="72" t="n">
        <v>232259.12</v>
      </c>
      <c r="N698" s="72" t="n">
        <v>4645.18</v>
      </c>
      <c r="O698" s="72" t="n">
        <v>227613.94</v>
      </c>
      <c r="P698" s="72" t="n">
        <v>182285.47</v>
      </c>
      <c r="Q698" s="72" t="n">
        <v>45328.47</v>
      </c>
      <c r="R698" t="inlineStr">
        <is>
          <t>Kerala</t>
        </is>
      </c>
      <c r="S698" s="71" t="n">
        <v>0</v>
      </c>
      <c r="T698" t="inlineStr">
        <is>
          <t>No</t>
        </is>
      </c>
      <c r="U698" s="71" t="n">
        <v>1171</v>
      </c>
      <c r="V698" s="71" t="n">
        <v>317</v>
      </c>
      <c r="W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RR100690</t>
        </is>
      </c>
      <c r="B699" s="69" t="n">
        <v>45738</v>
      </c>
      <c r="C699" s="70" t="n">
        <v>2025</v>
      </c>
      <c r="D699" t="inlineStr">
        <is>
          <t>Mar</t>
        </is>
      </c>
      <c r="E699" t="inlineStr">
        <is>
          <t>North</t>
        </is>
      </c>
      <c r="F699" t="inlineStr">
        <is>
          <t>India</t>
        </is>
      </c>
      <c r="G699" t="inlineStr">
        <is>
          <t>Grocery</t>
        </is>
      </c>
      <c r="H699" t="inlineStr">
        <is>
          <t>Store walk-in</t>
        </is>
      </c>
      <c r="I699" t="inlineStr">
        <is>
          <t>Member</t>
        </is>
      </c>
      <c r="J699" t="inlineStr">
        <is>
          <t>Zoya Ahmed</t>
        </is>
      </c>
      <c r="K699" s="71" t="n">
        <v>1172</v>
      </c>
      <c r="L699" s="72" t="n">
        <v>185.67</v>
      </c>
      <c r="M699" s="72" t="n">
        <v>217605.24</v>
      </c>
      <c r="N699" s="72" t="n">
        <v>32640.79</v>
      </c>
      <c r="O699" s="72" t="n">
        <v>184964.45</v>
      </c>
      <c r="P699" s="72" t="n">
        <v>175666.52</v>
      </c>
      <c r="Q699" s="72" t="n">
        <v>9297.93</v>
      </c>
      <c r="R699" t="inlineStr">
        <is>
          <t>Punjab</t>
        </is>
      </c>
      <c r="S699" s="71" t="n">
        <v>3</v>
      </c>
      <c r="T699" t="inlineStr">
        <is>
          <t>Yes</t>
        </is>
      </c>
      <c r="U699" s="71" t="n">
        <v>484</v>
      </c>
      <c r="V699" s="71" t="n">
        <v>145</v>
      </c>
      <c r="W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RR100691</t>
        </is>
      </c>
      <c r="B700" s="69" t="n">
        <v>45738</v>
      </c>
      <c r="C700" s="70" t="n">
        <v>2025</v>
      </c>
      <c r="D700" t="inlineStr">
        <is>
          <t>Mar</t>
        </is>
      </c>
      <c r="E700" t="inlineStr">
        <is>
          <t>South</t>
        </is>
      </c>
      <c r="F700" t="inlineStr">
        <is>
          <t>India</t>
        </is>
      </c>
      <c r="G700" t="inlineStr">
        <is>
          <t>JioMart</t>
        </is>
      </c>
      <c r="H700" t="inlineStr">
        <is>
          <t>Home delivery</t>
        </is>
      </c>
      <c r="I700" t="inlineStr">
        <is>
          <t>Walk-in guest</t>
        </is>
      </c>
      <c r="J700" t="inlineStr">
        <is>
          <t>Liam O'Brien</t>
        </is>
      </c>
      <c r="K700" s="71" t="n">
        <v>4186</v>
      </c>
      <c r="L700" s="72" t="n">
        <v>467.5</v>
      </c>
      <c r="M700" s="72" t="n">
        <v>1956955</v>
      </c>
      <c r="N700" s="72" t="n">
        <v>195695.5</v>
      </c>
      <c r="O700" s="72" t="n">
        <v>1761259.5</v>
      </c>
      <c r="P700" s="72" t="n">
        <v>1355124.26</v>
      </c>
      <c r="Q700" s="72" t="n">
        <v>406135.24</v>
      </c>
      <c r="R700" t="inlineStr">
        <is>
          <t>Kerala</t>
        </is>
      </c>
      <c r="S700" s="71" t="n">
        <v>5</v>
      </c>
      <c r="T700" t="inlineStr">
        <is>
          <t>Yes</t>
        </is>
      </c>
      <c r="U700" s="71" t="n">
        <v>10941</v>
      </c>
      <c r="V700" s="71" t="n">
        <v>646</v>
      </c>
      <c r="W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RR100692</t>
        </is>
      </c>
      <c r="B701" s="69" t="n">
        <v>45739</v>
      </c>
      <c r="C701" s="70" t="n">
        <v>2025</v>
      </c>
      <c r="D701" t="inlineStr">
        <is>
          <t>Mar</t>
        </is>
      </c>
      <c r="E701" t="inlineStr">
        <is>
          <t>East</t>
        </is>
      </c>
      <c r="F701" t="inlineStr">
        <is>
          <t>India</t>
        </is>
      </c>
      <c r="G701" t="inlineStr">
        <is>
          <t>Fashion</t>
        </is>
      </c>
      <c r="H701" t="inlineStr">
        <is>
          <t>Store walk-in</t>
        </is>
      </c>
      <c r="I701" t="inlineStr">
        <is>
          <t>Walk-in guest</t>
        </is>
      </c>
      <c r="J701" t="inlineStr">
        <is>
          <t>Yuki Sato</t>
        </is>
      </c>
      <c r="K701" s="71" t="n">
        <v>413</v>
      </c>
      <c r="L701" s="72" t="n">
        <v>755.47</v>
      </c>
      <c r="M701" s="72" t="n">
        <v>312009.11</v>
      </c>
      <c r="N701" s="72" t="n">
        <v>24960.73</v>
      </c>
      <c r="O701" s="72" t="n">
        <v>287048.38</v>
      </c>
      <c r="P701" s="72" t="n">
        <v>172186.76</v>
      </c>
      <c r="Q701" s="72" t="n">
        <v>114861.62</v>
      </c>
      <c r="R701" t="inlineStr">
        <is>
          <t>Bihar</t>
        </is>
      </c>
      <c r="S701" s="71" t="n">
        <v>8</v>
      </c>
      <c r="T701" t="inlineStr">
        <is>
          <t>Yes</t>
        </is>
      </c>
      <c r="U701" s="71" t="n">
        <v>144</v>
      </c>
      <c r="V701" s="71" t="n">
        <v>51</v>
      </c>
      <c r="W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RR100693</t>
        </is>
      </c>
      <c r="B702" s="69" t="n">
        <v>45739</v>
      </c>
      <c r="C702" s="70" t="n">
        <v>2025</v>
      </c>
      <c r="D702" t="inlineStr">
        <is>
          <t>Mar</t>
        </is>
      </c>
      <c r="E702" t="inlineStr">
        <is>
          <t>North</t>
        </is>
      </c>
      <c r="F702" t="inlineStr">
        <is>
          <t>India</t>
        </is>
      </c>
      <c r="G702" t="inlineStr">
        <is>
          <t>Electronics</t>
        </is>
      </c>
      <c r="H702" t="inlineStr">
        <is>
          <t>Store walk-in</t>
        </is>
      </c>
      <c r="I702" t="inlineStr">
        <is>
          <t>Walk-in guest</t>
        </is>
      </c>
      <c r="J702" t="inlineStr">
        <is>
          <t>Mei Lin</t>
        </is>
      </c>
      <c r="K702" s="71" t="n">
        <v>182</v>
      </c>
      <c r="L702" s="72" t="n">
        <v>8843.57</v>
      </c>
      <c r="M702" s="72" t="n">
        <v>1609529.74</v>
      </c>
      <c r="N702" s="72" t="n">
        <v>80476.49000000001</v>
      </c>
      <c r="O702" s="72" t="n">
        <v>1529053.25</v>
      </c>
      <c r="P702" s="72" t="n">
        <v>1531787.43</v>
      </c>
      <c r="Q702" s="72" t="n">
        <v>-2734.18</v>
      </c>
      <c r="R702" t="inlineStr">
        <is>
          <t>Punjab</t>
        </is>
      </c>
      <c r="S702" s="71" t="n">
        <v>5</v>
      </c>
      <c r="T702" t="inlineStr">
        <is>
          <t>Yes</t>
        </is>
      </c>
      <c r="U702" s="71" t="n">
        <v>495</v>
      </c>
      <c r="V702" s="71" t="n">
        <v>137</v>
      </c>
      <c r="W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RR100694</t>
        </is>
      </c>
      <c r="B703" s="69" t="n">
        <v>45739</v>
      </c>
      <c r="C703" s="70" t="n">
        <v>2025</v>
      </c>
      <c r="D703" t="inlineStr">
        <is>
          <t>Mar</t>
        </is>
      </c>
      <c r="E703" t="inlineStr">
        <is>
          <t>South</t>
        </is>
      </c>
      <c r="F703" t="inlineStr">
        <is>
          <t>India</t>
        </is>
      </c>
      <c r="G703" t="inlineStr">
        <is>
          <t>Grocery</t>
        </is>
      </c>
      <c r="H703" t="inlineStr">
        <is>
          <t>Store walk-in</t>
        </is>
      </c>
      <c r="I703" t="inlineStr">
        <is>
          <t>Walk-in guest</t>
        </is>
      </c>
      <c r="J703" t="inlineStr">
        <is>
          <t>Emma Clarke</t>
        </is>
      </c>
      <c r="K703" s="71" t="n">
        <v>2629</v>
      </c>
      <c r="L703" s="72" t="n">
        <v>164.94</v>
      </c>
      <c r="M703" s="72" t="n">
        <v>433627.26</v>
      </c>
      <c r="N703" s="72" t="n">
        <v>34690.18</v>
      </c>
      <c r="O703" s="72" t="n">
        <v>398937.08</v>
      </c>
      <c r="P703" s="72" t="n">
        <v>387590.85</v>
      </c>
      <c r="Q703" s="72" t="n">
        <v>11346.23</v>
      </c>
      <c r="R703" t="inlineStr">
        <is>
          <t>Telangana</t>
        </is>
      </c>
      <c r="S703" s="71" t="n">
        <v>3</v>
      </c>
      <c r="T703" t="inlineStr">
        <is>
          <t>Yes</t>
        </is>
      </c>
      <c r="U703" s="71" t="n">
        <v>1807</v>
      </c>
      <c r="V703" s="71" t="n">
        <v>745</v>
      </c>
      <c r="W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RR100695</t>
        </is>
      </c>
      <c r="B704" s="69" t="n">
        <v>45739</v>
      </c>
      <c r="C704" s="70" t="n">
        <v>2025</v>
      </c>
      <c r="D704" t="inlineStr">
        <is>
          <t>Mar</t>
        </is>
      </c>
      <c r="E704" t="inlineStr">
        <is>
          <t>East</t>
        </is>
      </c>
      <c r="F704" t="inlineStr">
        <is>
          <t>India</t>
        </is>
      </c>
      <c r="G704" t="inlineStr">
        <is>
          <t>Grocery</t>
        </is>
      </c>
      <c r="H704" t="inlineStr">
        <is>
          <t>Store walk-in</t>
        </is>
      </c>
      <c r="I704" t="inlineStr">
        <is>
          <t>Member</t>
        </is>
      </c>
      <c r="J704" t="inlineStr">
        <is>
          <t>Sara Rossi</t>
        </is>
      </c>
      <c r="K704" s="71" t="n">
        <v>4003</v>
      </c>
      <c r="L704" s="72" t="n">
        <v>183.55</v>
      </c>
      <c r="M704" s="72" t="n">
        <v>734750.65</v>
      </c>
      <c r="N704" s="72" t="n">
        <v>110212.6</v>
      </c>
      <c r="O704" s="72" t="n">
        <v>624538.05</v>
      </c>
      <c r="P704" s="72" t="n">
        <v>591765.08</v>
      </c>
      <c r="Q704" s="72" t="n">
        <v>32772.97</v>
      </c>
      <c r="R704" t="inlineStr">
        <is>
          <t>Odisha</t>
        </is>
      </c>
      <c r="S704" s="71" t="n">
        <v>5</v>
      </c>
      <c r="T704" t="inlineStr">
        <is>
          <t>Yes</t>
        </is>
      </c>
      <c r="U704" s="71" t="n">
        <v>2837</v>
      </c>
      <c r="V704" s="71" t="n">
        <v>1216</v>
      </c>
      <c r="W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RR100696</t>
        </is>
      </c>
      <c r="B705" s="69" t="n">
        <v>45739</v>
      </c>
      <c r="C705" s="70" t="n">
        <v>2025</v>
      </c>
      <c r="D705" t="inlineStr">
        <is>
          <t>Mar</t>
        </is>
      </c>
      <c r="E705" t="inlineStr">
        <is>
          <t>East</t>
        </is>
      </c>
      <c r="F705" t="inlineStr">
        <is>
          <t>India</t>
        </is>
      </c>
      <c r="G705" t="inlineStr">
        <is>
          <t>Fashion</t>
        </is>
      </c>
      <c r="H705" t="inlineStr">
        <is>
          <t>Store walk-in</t>
        </is>
      </c>
      <c r="I705" t="inlineStr">
        <is>
          <t>Walk-in guest</t>
        </is>
      </c>
      <c r="J705" t="inlineStr">
        <is>
          <t>Emma Clarke</t>
        </is>
      </c>
      <c r="K705" s="71" t="n">
        <v>876</v>
      </c>
      <c r="L705" s="72" t="n">
        <v>687.48</v>
      </c>
      <c r="M705" s="72" t="n">
        <v>602232.48</v>
      </c>
      <c r="N705" s="72" t="n">
        <v>60223.25</v>
      </c>
      <c r="O705" s="72" t="n">
        <v>542009.23</v>
      </c>
      <c r="P705" s="72" t="n">
        <v>362047.17</v>
      </c>
      <c r="Q705" s="72" t="n">
        <v>179962.06</v>
      </c>
      <c r="R705" t="inlineStr">
        <is>
          <t>Bihar</t>
        </is>
      </c>
      <c r="S705" s="71" t="n">
        <v>2</v>
      </c>
      <c r="T705" t="inlineStr">
        <is>
          <t>Yes</t>
        </is>
      </c>
      <c r="U705" s="71" t="n">
        <v>414</v>
      </c>
      <c r="V705" s="71" t="n">
        <v>120</v>
      </c>
      <c r="W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RR100697</t>
        </is>
      </c>
      <c r="B706" s="69" t="n">
        <v>45739</v>
      </c>
      <c r="C706" s="70" t="n">
        <v>2025</v>
      </c>
      <c r="D706" t="inlineStr">
        <is>
          <t>Mar</t>
        </is>
      </c>
      <c r="E706" t="inlineStr">
        <is>
          <t>South</t>
        </is>
      </c>
      <c r="F706" t="inlineStr">
        <is>
          <t>India</t>
        </is>
      </c>
      <c r="G706" t="inlineStr">
        <is>
          <t>Electronics</t>
        </is>
      </c>
      <c r="H706" t="inlineStr">
        <is>
          <t>Store walk-in</t>
        </is>
      </c>
      <c r="I706" t="inlineStr">
        <is>
          <t>Walk-in guest</t>
        </is>
      </c>
      <c r="J706" t="inlineStr">
        <is>
          <t>Emma Clarke</t>
        </is>
      </c>
      <c r="K706" s="71" t="n">
        <v>92</v>
      </c>
      <c r="L706" s="72" t="n">
        <v>9492.790000000001</v>
      </c>
      <c r="M706" s="72" t="n">
        <v>873336.6800000001</v>
      </c>
      <c r="N706" s="72" t="n">
        <v>17466.73</v>
      </c>
      <c r="O706" s="72" t="n">
        <v>855869.95</v>
      </c>
      <c r="P706" s="72" t="n">
        <v>764282.75</v>
      </c>
      <c r="Q706" s="72" t="n">
        <v>91587.2</v>
      </c>
      <c r="R706" t="inlineStr">
        <is>
          <t>Kerala</t>
        </is>
      </c>
      <c r="S706" s="71" t="n">
        <v>5</v>
      </c>
      <c r="T706" t="inlineStr">
        <is>
          <t>Yes</t>
        </is>
      </c>
      <c r="U706" s="71" t="n">
        <v>177</v>
      </c>
      <c r="V706" s="71" t="n">
        <v>68</v>
      </c>
      <c r="W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RR100698</t>
        </is>
      </c>
      <c r="B707" s="69" t="n">
        <v>45739</v>
      </c>
      <c r="C707" s="70" t="n">
        <v>2025</v>
      </c>
      <c r="D707" t="inlineStr">
        <is>
          <t>Mar</t>
        </is>
      </c>
      <c r="E707" t="inlineStr">
        <is>
          <t>North</t>
        </is>
      </c>
      <c r="F707" t="inlineStr">
        <is>
          <t>India</t>
        </is>
      </c>
      <c r="G707" t="inlineStr">
        <is>
          <t>JioMart</t>
        </is>
      </c>
      <c r="H707" t="inlineStr">
        <is>
          <t>Home delivery</t>
        </is>
      </c>
      <c r="I707" t="inlineStr">
        <is>
          <t>Walk-in guest</t>
        </is>
      </c>
      <c r="J707" t="inlineStr">
        <is>
          <t>Omar Haddad</t>
        </is>
      </c>
      <c r="K707" s="71" t="n">
        <v>2875</v>
      </c>
      <c r="L707" s="72" t="n">
        <v>458.14</v>
      </c>
      <c r="M707" s="72" t="n">
        <v>1317152.5</v>
      </c>
      <c r="N707" s="72" t="n">
        <v>197572.88</v>
      </c>
      <c r="O707" s="72" t="n">
        <v>1119579.62</v>
      </c>
      <c r="P707" s="72" t="n">
        <v>976896.22</v>
      </c>
      <c r="Q707" s="72" t="n">
        <v>142683.4</v>
      </c>
      <c r="R707" t="inlineStr">
        <is>
          <t>Delhi</t>
        </is>
      </c>
      <c r="S707" s="71" t="n">
        <v>2</v>
      </c>
      <c r="T707" t="inlineStr">
        <is>
          <t>Yes</t>
        </is>
      </c>
      <c r="U707" s="71" t="n">
        <v>5928</v>
      </c>
      <c r="V707" s="71" t="n">
        <v>361</v>
      </c>
      <c r="W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RR100699</t>
        </is>
      </c>
      <c r="B708" s="69" t="n">
        <v>45740</v>
      </c>
      <c r="C708" s="70" t="n">
        <v>2025</v>
      </c>
      <c r="D708" t="inlineStr">
        <is>
          <t>Mar</t>
        </is>
      </c>
      <c r="E708" t="inlineStr">
        <is>
          <t>West</t>
        </is>
      </c>
      <c r="F708" t="inlineStr">
        <is>
          <t>India</t>
        </is>
      </c>
      <c r="G708" t="inlineStr">
        <is>
          <t>Grocery</t>
        </is>
      </c>
      <c r="H708" t="inlineStr">
        <is>
          <t>Store walk-in</t>
        </is>
      </c>
      <c r="I708" t="inlineStr">
        <is>
          <t>Member</t>
        </is>
      </c>
      <c r="J708" t="inlineStr">
        <is>
          <t>Aisha Bello</t>
        </is>
      </c>
      <c r="K708" s="71" t="n">
        <v>770</v>
      </c>
      <c r="L708" s="72" t="n">
        <v>184.86</v>
      </c>
      <c r="M708" s="72" t="n">
        <v>142342.2</v>
      </c>
      <c r="N708" s="72" t="n">
        <v>11387.38</v>
      </c>
      <c r="O708" s="72" t="n">
        <v>130954.82</v>
      </c>
      <c r="P708" s="72" t="n">
        <v>114561.57</v>
      </c>
      <c r="Q708" s="72" t="n">
        <v>16393.25</v>
      </c>
      <c r="R708" t="inlineStr">
        <is>
          <t>Maharashtra</t>
        </is>
      </c>
      <c r="S708" s="71" t="n">
        <v>5</v>
      </c>
      <c r="T708" t="inlineStr">
        <is>
          <t>Yes</t>
        </is>
      </c>
      <c r="U708" s="71" t="n">
        <v>588</v>
      </c>
      <c r="V708" s="71" t="n">
        <v>239</v>
      </c>
      <c r="W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RR100700</t>
        </is>
      </c>
      <c r="B709" s="69" t="n">
        <v>45740</v>
      </c>
      <c r="C709" s="70" t="n">
        <v>2025</v>
      </c>
      <c r="D709" t="inlineStr">
        <is>
          <t>Mar</t>
        </is>
      </c>
      <c r="E709" t="inlineStr">
        <is>
          <t>East</t>
        </is>
      </c>
      <c r="F709" t="inlineStr">
        <is>
          <t>India</t>
        </is>
      </c>
      <c r="G709" t="inlineStr">
        <is>
          <t>Grocery</t>
        </is>
      </c>
      <c r="H709" t="inlineStr">
        <is>
          <t>Store walk-in</t>
        </is>
      </c>
      <c r="I709" t="inlineStr">
        <is>
          <t>Walk-in guest</t>
        </is>
      </c>
      <c r="J709" t="inlineStr">
        <is>
          <t>Emma Clarke</t>
        </is>
      </c>
      <c r="K709" s="71" t="n">
        <v>1701</v>
      </c>
      <c r="L709" s="72" t="n">
        <v>186.41</v>
      </c>
      <c r="M709" s="72" t="n">
        <v>317083.41</v>
      </c>
      <c r="N709" s="72" t="n">
        <v>31708.34</v>
      </c>
      <c r="O709" s="72" t="n">
        <v>285375.07</v>
      </c>
      <c r="P709" s="72" t="n">
        <v>246763.72</v>
      </c>
      <c r="Q709" s="72" t="n">
        <v>38611.35</v>
      </c>
      <c r="R709" t="inlineStr">
        <is>
          <t>Odisha</t>
        </is>
      </c>
      <c r="S709" s="71" t="n">
        <v>0</v>
      </c>
      <c r="T709" t="inlineStr">
        <is>
          <t>No</t>
        </is>
      </c>
      <c r="U709" s="71" t="n">
        <v>670</v>
      </c>
      <c r="V709" s="71" t="n">
        <v>279</v>
      </c>
      <c r="W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RR100701</t>
        </is>
      </c>
      <c r="B710" s="69" t="n">
        <v>45740</v>
      </c>
      <c r="C710" s="70" t="n">
        <v>2025</v>
      </c>
      <c r="D710" t="inlineStr">
        <is>
          <t>Mar</t>
        </is>
      </c>
      <c r="E710" t="inlineStr">
        <is>
          <t>West</t>
        </is>
      </c>
      <c r="F710" t="inlineStr">
        <is>
          <t>India</t>
        </is>
      </c>
      <c r="G710" t="inlineStr">
        <is>
          <t>Fashion</t>
        </is>
      </c>
      <c r="H710" t="inlineStr">
        <is>
          <t>Store walk-in</t>
        </is>
      </c>
      <c r="I710" t="inlineStr">
        <is>
          <t>Member</t>
        </is>
      </c>
      <c r="J710" t="inlineStr">
        <is>
          <t>Mei Lin</t>
        </is>
      </c>
      <c r="K710" s="71" t="n">
        <v>1116</v>
      </c>
      <c r="L710" s="72" t="n">
        <v>720.5</v>
      </c>
      <c r="M710" s="72" t="n">
        <v>804078</v>
      </c>
      <c r="N710" s="72" t="n">
        <v>64326.24</v>
      </c>
      <c r="O710" s="72" t="n">
        <v>739751.76</v>
      </c>
      <c r="P710" s="72" t="n">
        <v>478060.88</v>
      </c>
      <c r="Q710" s="72" t="n">
        <v>261690.88</v>
      </c>
      <c r="R710" t="inlineStr">
        <is>
          <t>Goa</t>
        </is>
      </c>
      <c r="S710" s="71" t="n">
        <v>5</v>
      </c>
      <c r="T710" t="inlineStr">
        <is>
          <t>Yes</t>
        </is>
      </c>
      <c r="U710" s="71" t="n">
        <v>801</v>
      </c>
      <c r="V710" s="71" t="n">
        <v>330</v>
      </c>
      <c r="W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RR100702</t>
        </is>
      </c>
      <c r="B711" s="69" t="n">
        <v>45740</v>
      </c>
      <c r="C711" s="70" t="n">
        <v>2025</v>
      </c>
      <c r="D711" t="inlineStr">
        <is>
          <t>Mar</t>
        </is>
      </c>
      <c r="E711" t="inlineStr">
        <is>
          <t>West</t>
        </is>
      </c>
      <c r="F711" t="inlineStr">
        <is>
          <t>India</t>
        </is>
      </c>
      <c r="G711" t="inlineStr">
        <is>
          <t>JioMart</t>
        </is>
      </c>
      <c r="H711" t="inlineStr">
        <is>
          <t>Home delivery</t>
        </is>
      </c>
      <c r="I711" t="inlineStr">
        <is>
          <t>Walk-in guest</t>
        </is>
      </c>
      <c r="J711" t="inlineStr">
        <is>
          <t>Emma Clarke</t>
        </is>
      </c>
      <c r="K711" s="71" t="n">
        <v>416</v>
      </c>
      <c r="L711" s="72" t="n">
        <v>425.27</v>
      </c>
      <c r="M711" s="72" t="n">
        <v>176912.32</v>
      </c>
      <c r="N711" s="72" t="n">
        <v>8845.620000000001</v>
      </c>
      <c r="O711" s="72" t="n">
        <v>168066.7</v>
      </c>
      <c r="P711" s="72" t="n">
        <v>138542.17</v>
      </c>
      <c r="Q711" s="72" t="n">
        <v>29524.53</v>
      </c>
      <c r="R711" t="inlineStr">
        <is>
          <t>Gujarat</t>
        </is>
      </c>
      <c r="S711" s="71" t="n">
        <v>0</v>
      </c>
      <c r="T711" t="inlineStr">
        <is>
          <t>No</t>
        </is>
      </c>
      <c r="U711" s="71" t="n">
        <v>1075</v>
      </c>
      <c r="V711" s="71" t="n">
        <v>77</v>
      </c>
      <c r="W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RR100703</t>
        </is>
      </c>
      <c r="B712" s="69" t="n">
        <v>45740</v>
      </c>
      <c r="C712" s="70" t="n">
        <v>2025</v>
      </c>
      <c r="D712" t="inlineStr">
        <is>
          <t>Mar</t>
        </is>
      </c>
      <c r="E712" t="inlineStr">
        <is>
          <t>West</t>
        </is>
      </c>
      <c r="F712" t="inlineStr">
        <is>
          <t>India</t>
        </is>
      </c>
      <c r="G712" t="inlineStr">
        <is>
          <t>JioMart</t>
        </is>
      </c>
      <c r="H712" t="inlineStr">
        <is>
          <t>Home delivery</t>
        </is>
      </c>
      <c r="I712" t="inlineStr">
        <is>
          <t>Member</t>
        </is>
      </c>
      <c r="J712" t="inlineStr">
        <is>
          <t>Zoya Ahmed</t>
        </is>
      </c>
      <c r="K712" s="71" t="n">
        <v>2781</v>
      </c>
      <c r="L712" s="72" t="n">
        <v>413.26</v>
      </c>
      <c r="M712" s="72" t="n">
        <v>1149276.06</v>
      </c>
      <c r="N712" s="72" t="n">
        <v>172391.41</v>
      </c>
      <c r="O712" s="72" t="n">
        <v>976884.65</v>
      </c>
      <c r="P712" s="72" t="n">
        <v>964192.16</v>
      </c>
      <c r="Q712" s="72" t="n">
        <v>12692.49</v>
      </c>
      <c r="R712" t="inlineStr">
        <is>
          <t>Maharashtra</t>
        </is>
      </c>
      <c r="S712" s="71" t="n">
        <v>2</v>
      </c>
      <c r="T712" t="inlineStr">
        <is>
          <t>Yes</t>
        </is>
      </c>
      <c r="U712" s="71" t="n">
        <v>6756</v>
      </c>
      <c r="V712" s="71" t="n">
        <v>346</v>
      </c>
      <c r="W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RR100704</t>
        </is>
      </c>
      <c r="B713" s="69" t="n">
        <v>45740</v>
      </c>
      <c r="C713" s="70" t="n">
        <v>2025</v>
      </c>
      <c r="D713" t="inlineStr">
        <is>
          <t>Mar</t>
        </is>
      </c>
      <c r="E713" t="inlineStr">
        <is>
          <t>North</t>
        </is>
      </c>
      <c r="F713" t="inlineStr">
        <is>
          <t>India</t>
        </is>
      </c>
      <c r="G713" t="inlineStr">
        <is>
          <t>Grocery</t>
        </is>
      </c>
      <c r="H713" t="inlineStr">
        <is>
          <t>Home delivery</t>
        </is>
      </c>
      <c r="I713" t="inlineStr">
        <is>
          <t>Walk-in guest</t>
        </is>
      </c>
      <c r="J713" t="inlineStr">
        <is>
          <t>Olivia Brown</t>
        </is>
      </c>
      <c r="K713" s="71" t="n">
        <v>3423</v>
      </c>
      <c r="L713" s="72" t="n">
        <v>161.42</v>
      </c>
      <c r="M713" s="72" t="n">
        <v>552540.66</v>
      </c>
      <c r="N713" s="72" t="n">
        <v>27627.03</v>
      </c>
      <c r="O713" s="72" t="n">
        <v>524913.63</v>
      </c>
      <c r="P713" s="72" t="n">
        <v>506472.79</v>
      </c>
      <c r="Q713" s="72" t="n">
        <v>18440.84</v>
      </c>
      <c r="R713" t="inlineStr">
        <is>
          <t>Rajasthan</t>
        </is>
      </c>
      <c r="S713" s="71" t="n">
        <v>3</v>
      </c>
      <c r="T713" t="inlineStr">
        <is>
          <t>Yes</t>
        </is>
      </c>
      <c r="U713" s="71" t="n">
        <v>1538</v>
      </c>
      <c r="V713" s="71" t="n">
        <v>618</v>
      </c>
      <c r="W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RR100705</t>
        </is>
      </c>
      <c r="B714" s="69" t="n">
        <v>45740</v>
      </c>
      <c r="C714" s="70" t="n">
        <v>2025</v>
      </c>
      <c r="D714" t="inlineStr">
        <is>
          <t>Mar</t>
        </is>
      </c>
      <c r="E714" t="inlineStr">
        <is>
          <t>North</t>
        </is>
      </c>
      <c r="F714" t="inlineStr">
        <is>
          <t>India</t>
        </is>
      </c>
      <c r="G714" t="inlineStr">
        <is>
          <t>Grocery</t>
        </is>
      </c>
      <c r="H714" t="inlineStr">
        <is>
          <t>Store walk-in</t>
        </is>
      </c>
      <c r="I714" t="inlineStr">
        <is>
          <t>Walk-in guest</t>
        </is>
      </c>
      <c r="J714" t="inlineStr">
        <is>
          <t>Olivia Brown</t>
        </is>
      </c>
      <c r="K714" s="71" t="n">
        <v>4401</v>
      </c>
      <c r="L714" s="72" t="n">
        <v>189.38</v>
      </c>
      <c r="M714" s="72" t="n">
        <v>833461.38</v>
      </c>
      <c r="N714" s="72" t="n">
        <v>66676.91</v>
      </c>
      <c r="O714" s="72" t="n">
        <v>766784.47</v>
      </c>
      <c r="P714" s="72" t="n">
        <v>656149.45</v>
      </c>
      <c r="Q714" s="72" t="n">
        <v>110635.02</v>
      </c>
      <c r="R714" t="inlineStr">
        <is>
          <t>Rajasthan</t>
        </is>
      </c>
      <c r="S714" s="71" t="n">
        <v>2</v>
      </c>
      <c r="T714" t="inlineStr">
        <is>
          <t>Yes</t>
        </is>
      </c>
      <c r="U714" s="71" t="n">
        <v>1788</v>
      </c>
      <c r="V714" s="71" t="n">
        <v>615</v>
      </c>
      <c r="W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RR100706</t>
        </is>
      </c>
      <c r="B715" s="69" t="n">
        <v>45740</v>
      </c>
      <c r="C715" s="70" t="n">
        <v>2025</v>
      </c>
      <c r="D715" t="inlineStr">
        <is>
          <t>Mar</t>
        </is>
      </c>
      <c r="E715" t="inlineStr">
        <is>
          <t>East</t>
        </is>
      </c>
      <c r="F715" t="inlineStr">
        <is>
          <t>India</t>
        </is>
      </c>
      <c r="G715" t="inlineStr">
        <is>
          <t>JioMart</t>
        </is>
      </c>
      <c r="H715" t="inlineStr">
        <is>
          <t>Home delivery</t>
        </is>
      </c>
      <c r="I715" t="inlineStr">
        <is>
          <t>Member</t>
        </is>
      </c>
      <c r="J715" t="inlineStr">
        <is>
          <t>Lucas Martin</t>
        </is>
      </c>
      <c r="K715" s="71" t="n">
        <v>1570</v>
      </c>
      <c r="L715" s="72" t="n">
        <v>458.73</v>
      </c>
      <c r="M715" s="72" t="n">
        <v>720206.1</v>
      </c>
      <c r="N715" s="72" t="n">
        <v>14404.12</v>
      </c>
      <c r="O715" s="72" t="n">
        <v>705801.98</v>
      </c>
      <c r="P715" s="72" t="n">
        <v>541442.98</v>
      </c>
      <c r="Q715" s="72" t="n">
        <v>164359</v>
      </c>
      <c r="R715" t="inlineStr">
        <is>
          <t>Odisha</t>
        </is>
      </c>
      <c r="S715" s="71" t="n">
        <v>3</v>
      </c>
      <c r="T715" t="inlineStr">
        <is>
          <t>Yes</t>
        </is>
      </c>
      <c r="U715" s="71" t="n">
        <v>3624</v>
      </c>
      <c r="V715" s="71" t="n">
        <v>228</v>
      </c>
      <c r="W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RR100707</t>
        </is>
      </c>
      <c r="B716" s="69" t="n">
        <v>45740</v>
      </c>
      <c r="C716" s="70" t="n">
        <v>2025</v>
      </c>
      <c r="D716" t="inlineStr">
        <is>
          <t>Mar</t>
        </is>
      </c>
      <c r="E716" t="inlineStr">
        <is>
          <t>West</t>
        </is>
      </c>
      <c r="F716" t="inlineStr">
        <is>
          <t>India</t>
        </is>
      </c>
      <c r="G716" t="inlineStr">
        <is>
          <t>Grocery</t>
        </is>
      </c>
      <c r="H716" t="inlineStr">
        <is>
          <t>Click &amp; collect</t>
        </is>
      </c>
      <c r="I716" t="inlineStr">
        <is>
          <t>Walk-in guest</t>
        </is>
      </c>
      <c r="J716" t="inlineStr">
        <is>
          <t>Emma Clarke</t>
        </is>
      </c>
      <c r="K716" s="71" t="n">
        <v>3203</v>
      </c>
      <c r="L716" s="72" t="n">
        <v>184.76</v>
      </c>
      <c r="M716" s="72" t="n">
        <v>591786.28</v>
      </c>
      <c r="N716" s="72" t="n">
        <v>88767.94</v>
      </c>
      <c r="O716" s="72" t="n">
        <v>503018.34</v>
      </c>
      <c r="P716" s="72" t="n">
        <v>488594.06</v>
      </c>
      <c r="Q716" s="72" t="n">
        <v>14424.28</v>
      </c>
      <c r="R716" t="inlineStr">
        <is>
          <t>Maharashtra</t>
        </is>
      </c>
      <c r="S716" s="71" t="n">
        <v>8</v>
      </c>
      <c r="T716" t="inlineStr">
        <is>
          <t>Yes</t>
        </is>
      </c>
      <c r="U716" s="71" t="n">
        <v>1212</v>
      </c>
      <c r="V716" s="71" t="n">
        <v>404</v>
      </c>
      <c r="W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RR100708</t>
        </is>
      </c>
      <c r="B717" s="69" t="n">
        <v>45740</v>
      </c>
      <c r="C717" s="70" t="n">
        <v>2025</v>
      </c>
      <c r="D717" t="inlineStr">
        <is>
          <t>Mar</t>
        </is>
      </c>
      <c r="E717" t="inlineStr">
        <is>
          <t>North</t>
        </is>
      </c>
      <c r="F717" t="inlineStr">
        <is>
          <t>India</t>
        </is>
      </c>
      <c r="G717" t="inlineStr">
        <is>
          <t>Grocery</t>
        </is>
      </c>
      <c r="H717" t="inlineStr">
        <is>
          <t>Store walk-in</t>
        </is>
      </c>
      <c r="I717" t="inlineStr">
        <is>
          <t>Member</t>
        </is>
      </c>
      <c r="J717" t="inlineStr">
        <is>
          <t>Yuki Sato</t>
        </is>
      </c>
      <c r="K717" s="71" t="n">
        <v>2262</v>
      </c>
      <c r="L717" s="72" t="n">
        <v>176.95</v>
      </c>
      <c r="M717" s="72" t="n">
        <v>400260.9</v>
      </c>
      <c r="N717" s="72" t="n">
        <v>32020.87</v>
      </c>
      <c r="O717" s="72" t="n">
        <v>368240.03</v>
      </c>
      <c r="P717" s="72" t="n">
        <v>347131.28</v>
      </c>
      <c r="Q717" s="72" t="n">
        <v>21108.75</v>
      </c>
      <c r="R717" t="inlineStr">
        <is>
          <t>Delhi</t>
        </is>
      </c>
      <c r="S717" s="71" t="n">
        <v>3</v>
      </c>
      <c r="T717" t="inlineStr">
        <is>
          <t>Yes</t>
        </is>
      </c>
      <c r="U717" s="71" t="n">
        <v>1325</v>
      </c>
      <c r="V717" s="71" t="n">
        <v>477</v>
      </c>
      <c r="W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RR100709</t>
        </is>
      </c>
      <c r="B718" s="69" t="n">
        <v>45741</v>
      </c>
      <c r="C718" s="70" t="n">
        <v>2025</v>
      </c>
      <c r="D718" t="inlineStr">
        <is>
          <t>Mar</t>
        </is>
      </c>
      <c r="E718" t="inlineStr">
        <is>
          <t>West</t>
        </is>
      </c>
      <c r="F718" t="inlineStr">
        <is>
          <t>India</t>
        </is>
      </c>
      <c r="G718" t="inlineStr">
        <is>
          <t>Fashion</t>
        </is>
      </c>
      <c r="H718" t="inlineStr">
        <is>
          <t>Store walk-in</t>
        </is>
      </c>
      <c r="I718" t="inlineStr">
        <is>
          <t>Walk-in guest</t>
        </is>
      </c>
      <c r="J718" t="inlineStr">
        <is>
          <t>Kofi Mensah</t>
        </is>
      </c>
      <c r="K718" s="71" t="n">
        <v>319</v>
      </c>
      <c r="L718" s="72" t="n">
        <v>760.76</v>
      </c>
      <c r="M718" s="72" t="n">
        <v>242682.44</v>
      </c>
      <c r="N718" s="72" t="n">
        <v>19414.6</v>
      </c>
      <c r="O718" s="72" t="n">
        <v>223267.84</v>
      </c>
      <c r="P718" s="72" t="n">
        <v>128130.38</v>
      </c>
      <c r="Q718" s="72" t="n">
        <v>95137.46000000001</v>
      </c>
      <c r="R718" t="inlineStr">
        <is>
          <t>Gujarat</t>
        </is>
      </c>
      <c r="S718" s="71" t="n">
        <v>0</v>
      </c>
      <c r="T718" t="inlineStr">
        <is>
          <t>No</t>
        </is>
      </c>
      <c r="U718" s="71" t="n">
        <v>323</v>
      </c>
      <c r="V718" s="71" t="n">
        <v>84</v>
      </c>
      <c r="W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RR100710</t>
        </is>
      </c>
      <c r="B719" s="69" t="n">
        <v>45741</v>
      </c>
      <c r="C719" s="70" t="n">
        <v>2025</v>
      </c>
      <c r="D719" t="inlineStr">
        <is>
          <t>Mar</t>
        </is>
      </c>
      <c r="E719" t="inlineStr">
        <is>
          <t>West</t>
        </is>
      </c>
      <c r="F719" t="inlineStr">
        <is>
          <t>India</t>
        </is>
      </c>
      <c r="G719" t="inlineStr">
        <is>
          <t>Grocery</t>
        </is>
      </c>
      <c r="H719" t="inlineStr">
        <is>
          <t>Store walk-in</t>
        </is>
      </c>
      <c r="I719" t="inlineStr">
        <is>
          <t>Walk-in guest</t>
        </is>
      </c>
      <c r="J719" t="inlineStr">
        <is>
          <t>Mei Lin</t>
        </is>
      </c>
      <c r="K719" s="71" t="n">
        <v>3579</v>
      </c>
      <c r="L719" s="72" t="n">
        <v>161.84</v>
      </c>
      <c r="M719" s="72" t="n">
        <v>579225.36</v>
      </c>
      <c r="N719" s="72" t="n">
        <v>46338.03</v>
      </c>
      <c r="O719" s="72" t="n">
        <v>532887.33</v>
      </c>
      <c r="P719" s="72" t="n">
        <v>525919.72</v>
      </c>
      <c r="Q719" s="72" t="n">
        <v>6967.61</v>
      </c>
      <c r="R719" t="inlineStr">
        <is>
          <t>Maharashtra</t>
        </is>
      </c>
      <c r="S719" s="71" t="n">
        <v>3</v>
      </c>
      <c r="T719" t="inlineStr">
        <is>
          <t>Yes</t>
        </is>
      </c>
      <c r="U719" s="71" t="n">
        <v>1583</v>
      </c>
      <c r="V719" s="71" t="n">
        <v>605</v>
      </c>
      <c r="W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RR100711</t>
        </is>
      </c>
      <c r="B720" s="69" t="n">
        <v>45741</v>
      </c>
      <c r="C720" s="70" t="n">
        <v>2025</v>
      </c>
      <c r="D720" t="inlineStr">
        <is>
          <t>Mar</t>
        </is>
      </c>
      <c r="E720" t="inlineStr">
        <is>
          <t>South</t>
        </is>
      </c>
      <c r="F720" t="inlineStr">
        <is>
          <t>India</t>
        </is>
      </c>
      <c r="G720" t="inlineStr">
        <is>
          <t>Grocery</t>
        </is>
      </c>
      <c r="H720" t="inlineStr">
        <is>
          <t>Store walk-in</t>
        </is>
      </c>
      <c r="I720" t="inlineStr">
        <is>
          <t>Walk-in guest</t>
        </is>
      </c>
      <c r="J720" t="inlineStr">
        <is>
          <t>Carlos Silva</t>
        </is>
      </c>
      <c r="K720" s="71" t="n">
        <v>2166</v>
      </c>
      <c r="L720" s="72" t="n">
        <v>162.26</v>
      </c>
      <c r="M720" s="72" t="n">
        <v>351455.16</v>
      </c>
      <c r="N720" s="72" t="n">
        <v>17572.76</v>
      </c>
      <c r="O720" s="72" t="n">
        <v>333882.4</v>
      </c>
      <c r="P720" s="72" t="n">
        <v>318177.06</v>
      </c>
      <c r="Q720" s="72" t="n">
        <v>15705.34</v>
      </c>
      <c r="R720" t="inlineStr">
        <is>
          <t>Karnataka</t>
        </is>
      </c>
      <c r="S720" s="71" t="n">
        <v>0</v>
      </c>
      <c r="T720" t="inlineStr">
        <is>
          <t>No</t>
        </is>
      </c>
      <c r="U720" s="71" t="n">
        <v>1261</v>
      </c>
      <c r="V720" s="71" t="n">
        <v>437</v>
      </c>
      <c r="W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RR100712</t>
        </is>
      </c>
      <c r="B721" s="69" t="n">
        <v>45741</v>
      </c>
      <c r="C721" s="70" t="n">
        <v>2025</v>
      </c>
      <c r="D721" t="inlineStr">
        <is>
          <t>Mar</t>
        </is>
      </c>
      <c r="E721" t="inlineStr">
        <is>
          <t>North</t>
        </is>
      </c>
      <c r="F721" t="inlineStr">
        <is>
          <t>India</t>
        </is>
      </c>
      <c r="G721" t="inlineStr">
        <is>
          <t>Grocery</t>
        </is>
      </c>
      <c r="H721" t="inlineStr">
        <is>
          <t>Store walk-in</t>
        </is>
      </c>
      <c r="I721" t="inlineStr">
        <is>
          <t>Walk-in guest</t>
        </is>
      </c>
      <c r="J721" t="inlineStr">
        <is>
          <t>Ana Costa</t>
        </is>
      </c>
      <c r="K721" s="71" t="n">
        <v>3628</v>
      </c>
      <c r="L721" s="72" t="n">
        <v>189.18</v>
      </c>
      <c r="M721" s="72" t="n">
        <v>686345.04</v>
      </c>
      <c r="N721" s="72" t="n">
        <v>34317.25</v>
      </c>
      <c r="O721" s="72" t="n">
        <v>652027.79</v>
      </c>
      <c r="P721" s="72" t="n">
        <v>552520.88</v>
      </c>
      <c r="Q721" s="72" t="n">
        <v>99506.91</v>
      </c>
      <c r="R721" t="inlineStr">
        <is>
          <t>Rajasthan</t>
        </is>
      </c>
      <c r="S721" s="71" t="n">
        <v>1</v>
      </c>
      <c r="T721" t="inlineStr">
        <is>
          <t>Yes</t>
        </is>
      </c>
      <c r="U721" s="71" t="n">
        <v>2923</v>
      </c>
      <c r="V721" s="71" t="n">
        <v>976</v>
      </c>
      <c r="W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RR100713</t>
        </is>
      </c>
      <c r="B722" s="69" t="n">
        <v>45741</v>
      </c>
      <c r="C722" s="70" t="n">
        <v>2025</v>
      </c>
      <c r="D722" t="inlineStr">
        <is>
          <t>Mar</t>
        </is>
      </c>
      <c r="E722" t="inlineStr">
        <is>
          <t>East</t>
        </is>
      </c>
      <c r="F722" t="inlineStr">
        <is>
          <t>India</t>
        </is>
      </c>
      <c r="G722" t="inlineStr">
        <is>
          <t>Grocery</t>
        </is>
      </c>
      <c r="H722" t="inlineStr">
        <is>
          <t>Store walk-in</t>
        </is>
      </c>
      <c r="I722" t="inlineStr">
        <is>
          <t>Member</t>
        </is>
      </c>
      <c r="J722" t="inlineStr">
        <is>
          <t>Shraddha Kulkarni</t>
        </is>
      </c>
      <c r="K722" s="71" t="n">
        <v>441</v>
      </c>
      <c r="L722" s="72" t="n">
        <v>201.14</v>
      </c>
      <c r="M722" s="72" t="n">
        <v>88702.74000000001</v>
      </c>
      <c r="N722" s="72" t="n">
        <v>8870.27</v>
      </c>
      <c r="O722" s="72" t="n">
        <v>79832.47</v>
      </c>
      <c r="P722" s="72" t="n">
        <v>63443.12</v>
      </c>
      <c r="Q722" s="72" t="n">
        <v>16389.35</v>
      </c>
      <c r="R722" t="inlineStr">
        <is>
          <t>West Bengal</t>
        </is>
      </c>
      <c r="S722" s="71" t="n">
        <v>5</v>
      </c>
      <c r="T722" t="inlineStr">
        <is>
          <t>Yes</t>
        </is>
      </c>
      <c r="U722" s="71" t="n">
        <v>298</v>
      </c>
      <c r="V722" s="71" t="n">
        <v>125</v>
      </c>
      <c r="W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RR100714</t>
        </is>
      </c>
      <c r="B723" s="69" t="n">
        <v>45741</v>
      </c>
      <c r="C723" s="70" t="n">
        <v>2025</v>
      </c>
      <c r="D723" t="inlineStr">
        <is>
          <t>Mar</t>
        </is>
      </c>
      <c r="E723" t="inlineStr">
        <is>
          <t>South</t>
        </is>
      </c>
      <c r="F723" t="inlineStr">
        <is>
          <t>India</t>
        </is>
      </c>
      <c r="G723" t="inlineStr">
        <is>
          <t>JioMart</t>
        </is>
      </c>
      <c r="H723" t="inlineStr">
        <is>
          <t>Home delivery</t>
        </is>
      </c>
      <c r="I723" t="inlineStr">
        <is>
          <t>Member</t>
        </is>
      </c>
      <c r="J723" t="inlineStr">
        <is>
          <t>Hiroshi Tanaka</t>
        </is>
      </c>
      <c r="K723" s="71" t="n">
        <v>2254</v>
      </c>
      <c r="L723" s="72" t="n">
        <v>414.96</v>
      </c>
      <c r="M723" s="72" t="n">
        <v>935319.84</v>
      </c>
      <c r="N723" s="72" t="n">
        <v>93531.98</v>
      </c>
      <c r="O723" s="72" t="n">
        <v>841787.86</v>
      </c>
      <c r="P723" s="72" t="n">
        <v>779228.75</v>
      </c>
      <c r="Q723" s="72" t="n">
        <v>62559.11</v>
      </c>
      <c r="R723" t="inlineStr">
        <is>
          <t>Telangana</t>
        </is>
      </c>
      <c r="S723" s="71" t="n">
        <v>0</v>
      </c>
      <c r="T723" t="inlineStr">
        <is>
          <t>No</t>
        </is>
      </c>
      <c r="U723" s="71" t="n">
        <v>6667</v>
      </c>
      <c r="V723" s="71" t="n">
        <v>520</v>
      </c>
      <c r="W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RR100715</t>
        </is>
      </c>
      <c r="B724" s="69" t="n">
        <v>45741</v>
      </c>
      <c r="C724" s="70" t="n">
        <v>2025</v>
      </c>
      <c r="D724" t="inlineStr">
        <is>
          <t>Mar</t>
        </is>
      </c>
      <c r="E724" t="inlineStr">
        <is>
          <t>South</t>
        </is>
      </c>
      <c r="F724" t="inlineStr">
        <is>
          <t>India</t>
        </is>
      </c>
      <c r="G724" t="inlineStr">
        <is>
          <t>Electronics</t>
        </is>
      </c>
      <c r="H724" t="inlineStr">
        <is>
          <t>Store walk-in</t>
        </is>
      </c>
      <c r="I724" t="inlineStr">
        <is>
          <t>Walk-in guest</t>
        </is>
      </c>
      <c r="J724" t="inlineStr">
        <is>
          <t>Sara Rossi</t>
        </is>
      </c>
      <c r="K724" s="71" t="n">
        <v>35</v>
      </c>
      <c r="L724" s="72" t="n">
        <v>9772.030000000001</v>
      </c>
      <c r="M724" s="72" t="n">
        <v>342021.05</v>
      </c>
      <c r="N724" s="72" t="n">
        <v>34202.11</v>
      </c>
      <c r="O724" s="72" t="n">
        <v>307818.94</v>
      </c>
      <c r="P724" s="72" t="n">
        <v>285670.96</v>
      </c>
      <c r="Q724" s="72" t="n">
        <v>22147.98</v>
      </c>
      <c r="R724" t="inlineStr">
        <is>
          <t>Tamil Nadu</t>
        </is>
      </c>
      <c r="S724" s="71" t="n">
        <v>8</v>
      </c>
      <c r="T724" t="inlineStr">
        <is>
          <t>Yes</t>
        </is>
      </c>
      <c r="U724" s="71" t="n">
        <v>73</v>
      </c>
      <c r="V724" s="71" t="n">
        <v>30</v>
      </c>
      <c r="W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RR100716</t>
        </is>
      </c>
      <c r="B725" s="69" t="n">
        <v>45741</v>
      </c>
      <c r="C725" s="70" t="n">
        <v>2025</v>
      </c>
      <c r="D725" t="inlineStr">
        <is>
          <t>Mar</t>
        </is>
      </c>
      <c r="E725" t="inlineStr">
        <is>
          <t>West</t>
        </is>
      </c>
      <c r="F725" t="inlineStr">
        <is>
          <t>India</t>
        </is>
      </c>
      <c r="G725" t="inlineStr">
        <is>
          <t>Grocery</t>
        </is>
      </c>
      <c r="H725" t="inlineStr">
        <is>
          <t>Home delivery</t>
        </is>
      </c>
      <c r="I725" t="inlineStr">
        <is>
          <t>Member</t>
        </is>
      </c>
      <c r="J725" t="inlineStr">
        <is>
          <t>Yuki Sato</t>
        </is>
      </c>
      <c r="K725" s="71" t="n">
        <v>3738</v>
      </c>
      <c r="L725" s="72" t="n">
        <v>196.16</v>
      </c>
      <c r="M725" s="72" t="n">
        <v>733246.08</v>
      </c>
      <c r="N725" s="72" t="n">
        <v>109986.91</v>
      </c>
      <c r="O725" s="72" t="n">
        <v>623259.17</v>
      </c>
      <c r="P725" s="72" t="n">
        <v>546130.85</v>
      </c>
      <c r="Q725" s="72" t="n">
        <v>77128.32000000001</v>
      </c>
      <c r="R725" t="inlineStr">
        <is>
          <t>Maharashtra</t>
        </is>
      </c>
      <c r="S725" s="71" t="n">
        <v>1</v>
      </c>
      <c r="T725" t="inlineStr">
        <is>
          <t>Yes</t>
        </is>
      </c>
      <c r="U725" s="71" t="n">
        <v>1324</v>
      </c>
      <c r="V725" s="71" t="n">
        <v>530</v>
      </c>
      <c r="W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RR100717</t>
        </is>
      </c>
      <c r="B726" s="69" t="n">
        <v>45741</v>
      </c>
      <c r="C726" s="70" t="n">
        <v>2025</v>
      </c>
      <c r="D726" t="inlineStr">
        <is>
          <t>Mar</t>
        </is>
      </c>
      <c r="E726" t="inlineStr">
        <is>
          <t>South</t>
        </is>
      </c>
      <c r="F726" t="inlineStr">
        <is>
          <t>India</t>
        </is>
      </c>
      <c r="G726" t="inlineStr">
        <is>
          <t>Electronics</t>
        </is>
      </c>
      <c r="H726" t="inlineStr">
        <is>
          <t>Store walk-in</t>
        </is>
      </c>
      <c r="I726" t="inlineStr">
        <is>
          <t>Member</t>
        </is>
      </c>
      <c r="J726" t="inlineStr">
        <is>
          <t>Zoya Ahmed</t>
        </is>
      </c>
      <c r="K726" s="71" t="n">
        <v>95</v>
      </c>
      <c r="L726" s="72" t="n">
        <v>10401.52</v>
      </c>
      <c r="M726" s="72" t="n">
        <v>988144.4</v>
      </c>
      <c r="N726" s="72" t="n">
        <v>148221.66</v>
      </c>
      <c r="O726" s="72" t="n">
        <v>839922.74</v>
      </c>
      <c r="P726" s="72" t="n">
        <v>779257.5699999999</v>
      </c>
      <c r="Q726" s="72" t="n">
        <v>60665.17</v>
      </c>
      <c r="R726" t="inlineStr">
        <is>
          <t>Telangana</t>
        </is>
      </c>
      <c r="S726" s="71" t="n">
        <v>5</v>
      </c>
      <c r="T726" t="inlineStr">
        <is>
          <t>Yes</t>
        </is>
      </c>
      <c r="U726" s="71" t="n">
        <v>321</v>
      </c>
      <c r="V726" s="71" t="n">
        <v>87</v>
      </c>
      <c r="W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RR100718</t>
        </is>
      </c>
      <c r="B727" s="69" t="n">
        <v>45741</v>
      </c>
      <c r="C727" s="70" t="n">
        <v>2025</v>
      </c>
      <c r="D727" t="inlineStr">
        <is>
          <t>Mar</t>
        </is>
      </c>
      <c r="E727" t="inlineStr">
        <is>
          <t>South</t>
        </is>
      </c>
      <c r="F727" t="inlineStr">
        <is>
          <t>India</t>
        </is>
      </c>
      <c r="G727" t="inlineStr">
        <is>
          <t>JioMart</t>
        </is>
      </c>
      <c r="H727" t="inlineStr">
        <is>
          <t>Home delivery</t>
        </is>
      </c>
      <c r="I727" t="inlineStr">
        <is>
          <t>Member</t>
        </is>
      </c>
      <c r="J727" t="inlineStr">
        <is>
          <t>Mei Lin</t>
        </is>
      </c>
      <c r="K727" s="71" t="n">
        <v>603</v>
      </c>
      <c r="L727" s="72" t="n">
        <v>429.47</v>
      </c>
      <c r="M727" s="72" t="n">
        <v>258970.41</v>
      </c>
      <c r="N727" s="72" t="n">
        <v>5179.41</v>
      </c>
      <c r="O727" s="72" t="n">
        <v>253791</v>
      </c>
      <c r="P727" s="72" t="n">
        <v>196192.64</v>
      </c>
      <c r="Q727" s="72" t="n">
        <v>57598.36</v>
      </c>
      <c r="R727" t="inlineStr">
        <is>
          <t>Kerala</t>
        </is>
      </c>
      <c r="S727" s="71" t="n">
        <v>3</v>
      </c>
      <c r="T727" t="inlineStr">
        <is>
          <t>Yes</t>
        </is>
      </c>
      <c r="U727" s="71" t="n">
        <v>1683</v>
      </c>
      <c r="V727" s="71" t="n">
        <v>113</v>
      </c>
      <c r="W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RR100719</t>
        </is>
      </c>
      <c r="B728" s="69" t="n">
        <v>45741</v>
      </c>
      <c r="C728" s="70" t="n">
        <v>2025</v>
      </c>
      <c r="D728" t="inlineStr">
        <is>
          <t>Mar</t>
        </is>
      </c>
      <c r="E728" t="inlineStr">
        <is>
          <t>North</t>
        </is>
      </c>
      <c r="F728" t="inlineStr">
        <is>
          <t>India</t>
        </is>
      </c>
      <c r="G728" t="inlineStr">
        <is>
          <t>Grocery</t>
        </is>
      </c>
      <c r="H728" t="inlineStr">
        <is>
          <t>Store walk-in</t>
        </is>
      </c>
      <c r="I728" t="inlineStr">
        <is>
          <t>Member</t>
        </is>
      </c>
      <c r="J728" t="inlineStr">
        <is>
          <t>Ana Costa</t>
        </is>
      </c>
      <c r="K728" s="71" t="n">
        <v>1476</v>
      </c>
      <c r="L728" s="72" t="n">
        <v>197.4</v>
      </c>
      <c r="M728" s="72" t="n">
        <v>291362.4</v>
      </c>
      <c r="N728" s="72" t="n">
        <v>14568.12</v>
      </c>
      <c r="O728" s="72" t="n">
        <v>276794.28</v>
      </c>
      <c r="P728" s="72" t="n">
        <v>211205.65</v>
      </c>
      <c r="Q728" s="72" t="n">
        <v>65588.63</v>
      </c>
      <c r="R728" t="inlineStr">
        <is>
          <t>Delhi</t>
        </is>
      </c>
      <c r="S728" s="71" t="n">
        <v>3</v>
      </c>
      <c r="T728" t="inlineStr">
        <is>
          <t>Yes</t>
        </is>
      </c>
      <c r="U728" s="71" t="n">
        <v>748</v>
      </c>
      <c r="V728" s="71" t="n">
        <v>327</v>
      </c>
      <c r="W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RR100720</t>
        </is>
      </c>
      <c r="B729" s="69" t="n">
        <v>45742</v>
      </c>
      <c r="C729" s="70" t="n">
        <v>2025</v>
      </c>
      <c r="D729" t="inlineStr">
        <is>
          <t>Mar</t>
        </is>
      </c>
      <c r="E729" t="inlineStr">
        <is>
          <t>South</t>
        </is>
      </c>
      <c r="F729" t="inlineStr">
        <is>
          <t>India</t>
        </is>
      </c>
      <c r="G729" t="inlineStr">
        <is>
          <t>Grocery</t>
        </is>
      </c>
      <c r="H729" t="inlineStr">
        <is>
          <t>Store walk-in</t>
        </is>
      </c>
      <c r="I729" t="inlineStr">
        <is>
          <t>Member</t>
        </is>
      </c>
      <c r="J729" t="inlineStr">
        <is>
          <t>Emma Clarke</t>
        </is>
      </c>
      <c r="K729" s="71" t="n">
        <v>3517</v>
      </c>
      <c r="L729" s="72" t="n">
        <v>160.54</v>
      </c>
      <c r="M729" s="72" t="n">
        <v>564619.1800000001</v>
      </c>
      <c r="N729" s="72" t="n">
        <v>11292.38</v>
      </c>
      <c r="O729" s="72" t="n">
        <v>553326.8</v>
      </c>
      <c r="P729" s="72" t="n">
        <v>521709.84</v>
      </c>
      <c r="Q729" s="72" t="n">
        <v>31616.96</v>
      </c>
      <c r="R729" t="inlineStr">
        <is>
          <t>Tamil Nadu</t>
        </is>
      </c>
      <c r="S729" s="71" t="n">
        <v>1</v>
      </c>
      <c r="T729" t="inlineStr">
        <is>
          <t>Yes</t>
        </is>
      </c>
      <c r="U729" s="71" t="n">
        <v>2855</v>
      </c>
      <c r="V729" s="71" t="n">
        <v>775</v>
      </c>
      <c r="W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RR100721</t>
        </is>
      </c>
      <c r="B730" s="69" t="n">
        <v>45742</v>
      </c>
      <c r="C730" s="70" t="n">
        <v>2025</v>
      </c>
      <c r="D730" t="inlineStr">
        <is>
          <t>Mar</t>
        </is>
      </c>
      <c r="E730" t="inlineStr">
        <is>
          <t>South</t>
        </is>
      </c>
      <c r="F730" t="inlineStr">
        <is>
          <t>India</t>
        </is>
      </c>
      <c r="G730" t="inlineStr">
        <is>
          <t>Grocery</t>
        </is>
      </c>
      <c r="H730" t="inlineStr">
        <is>
          <t>Store walk-in</t>
        </is>
      </c>
      <c r="I730" t="inlineStr">
        <is>
          <t>Walk-in guest</t>
        </is>
      </c>
      <c r="J730" t="inlineStr">
        <is>
          <t>Hiroshi Tanaka</t>
        </is>
      </c>
      <c r="K730" s="71" t="n">
        <v>2474</v>
      </c>
      <c r="L730" s="72" t="n">
        <v>190.05</v>
      </c>
      <c r="M730" s="72" t="n">
        <v>470183.7</v>
      </c>
      <c r="N730" s="72" t="n">
        <v>37614.7</v>
      </c>
      <c r="O730" s="72" t="n">
        <v>432569</v>
      </c>
      <c r="P730" s="72" t="n">
        <v>354652.26</v>
      </c>
      <c r="Q730" s="72" t="n">
        <v>77916.74000000001</v>
      </c>
      <c r="R730" t="inlineStr">
        <is>
          <t>Kerala</t>
        </is>
      </c>
      <c r="S730" s="71" t="n">
        <v>2</v>
      </c>
      <c r="T730" t="inlineStr">
        <is>
          <t>Yes</t>
        </is>
      </c>
      <c r="U730" s="71" t="n">
        <v>2062</v>
      </c>
      <c r="V730" s="71" t="n">
        <v>558</v>
      </c>
      <c r="W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RR100722</t>
        </is>
      </c>
      <c r="B731" s="69" t="n">
        <v>45742</v>
      </c>
      <c r="C731" s="70" t="n">
        <v>2025</v>
      </c>
      <c r="D731" t="inlineStr">
        <is>
          <t>Mar</t>
        </is>
      </c>
      <c r="E731" t="inlineStr">
        <is>
          <t>West</t>
        </is>
      </c>
      <c r="F731" t="inlineStr">
        <is>
          <t>India</t>
        </is>
      </c>
      <c r="G731" t="inlineStr">
        <is>
          <t>JioMart</t>
        </is>
      </c>
      <c r="H731" t="inlineStr">
        <is>
          <t>Home delivery</t>
        </is>
      </c>
      <c r="I731" t="inlineStr">
        <is>
          <t>Member</t>
        </is>
      </c>
      <c r="J731" t="inlineStr">
        <is>
          <t>Liam O'Brien</t>
        </is>
      </c>
      <c r="K731" s="71" t="n">
        <v>1239</v>
      </c>
      <c r="L731" s="72" t="n">
        <v>395.51</v>
      </c>
      <c r="M731" s="72" t="n">
        <v>490036.89</v>
      </c>
      <c r="N731" s="72" t="n">
        <v>24501.84</v>
      </c>
      <c r="O731" s="72" t="n">
        <v>465535.05</v>
      </c>
      <c r="P731" s="72" t="n">
        <v>407388.16</v>
      </c>
      <c r="Q731" s="72" t="n">
        <v>58146.89</v>
      </c>
      <c r="R731" t="inlineStr">
        <is>
          <t>Goa</t>
        </is>
      </c>
      <c r="S731" s="71" t="n">
        <v>1</v>
      </c>
      <c r="T731" t="inlineStr">
        <is>
          <t>Yes</t>
        </is>
      </c>
      <c r="U731" s="71" t="n">
        <v>3986</v>
      </c>
      <c r="V731" s="71" t="n">
        <v>301</v>
      </c>
      <c r="W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RR100723</t>
        </is>
      </c>
      <c r="B732" s="69" t="n">
        <v>45742</v>
      </c>
      <c r="C732" s="70" t="n">
        <v>2025</v>
      </c>
      <c r="D732" t="inlineStr">
        <is>
          <t>Mar</t>
        </is>
      </c>
      <c r="E732" t="inlineStr">
        <is>
          <t>North</t>
        </is>
      </c>
      <c r="F732" t="inlineStr">
        <is>
          <t>India</t>
        </is>
      </c>
      <c r="G732" t="inlineStr">
        <is>
          <t>Grocery</t>
        </is>
      </c>
      <c r="H732" t="inlineStr">
        <is>
          <t>Store walk-in</t>
        </is>
      </c>
      <c r="I732" t="inlineStr">
        <is>
          <t>Walk-in guest</t>
        </is>
      </c>
      <c r="J732" t="inlineStr">
        <is>
          <t>Ravindra Patil</t>
        </is>
      </c>
      <c r="K732" s="71" t="n">
        <v>2358</v>
      </c>
      <c r="L732" s="72" t="n">
        <v>177.13</v>
      </c>
      <c r="M732" s="72" t="n">
        <v>417672.54</v>
      </c>
      <c r="N732" s="72" t="n">
        <v>33413.8</v>
      </c>
      <c r="O732" s="72" t="n">
        <v>384258.74</v>
      </c>
      <c r="P732" s="72" t="n">
        <v>355414.43</v>
      </c>
      <c r="Q732" s="72" t="n">
        <v>28844.31</v>
      </c>
      <c r="R732" t="inlineStr">
        <is>
          <t>Delhi</t>
        </is>
      </c>
      <c r="S732" s="71" t="n">
        <v>2</v>
      </c>
      <c r="T732" t="inlineStr">
        <is>
          <t>Yes</t>
        </is>
      </c>
      <c r="U732" s="71" t="n">
        <v>1202</v>
      </c>
      <c r="V732" s="71" t="n">
        <v>308</v>
      </c>
      <c r="W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RR100724</t>
        </is>
      </c>
      <c r="B733" s="69" t="n">
        <v>45742</v>
      </c>
      <c r="C733" s="70" t="n">
        <v>2025</v>
      </c>
      <c r="D733" t="inlineStr">
        <is>
          <t>Mar</t>
        </is>
      </c>
      <c r="E733" t="inlineStr">
        <is>
          <t>South</t>
        </is>
      </c>
      <c r="F733" t="inlineStr">
        <is>
          <t>India</t>
        </is>
      </c>
      <c r="G733" t="inlineStr">
        <is>
          <t>JioMart</t>
        </is>
      </c>
      <c r="H733" t="inlineStr">
        <is>
          <t>Home delivery</t>
        </is>
      </c>
      <c r="I733" t="inlineStr">
        <is>
          <t>Walk-in guest</t>
        </is>
      </c>
      <c r="J733" t="inlineStr">
        <is>
          <t>Sara Rossi</t>
        </is>
      </c>
      <c r="K733" s="71" t="n">
        <v>710</v>
      </c>
      <c r="L733" s="72" t="n">
        <v>395.01</v>
      </c>
      <c r="M733" s="72" t="n">
        <v>280457.1</v>
      </c>
      <c r="N733" s="72" t="n">
        <v>42068.56</v>
      </c>
      <c r="O733" s="72" t="n">
        <v>238388.54</v>
      </c>
      <c r="P733" s="72" t="n">
        <v>231963.57</v>
      </c>
      <c r="Q733" s="72" t="n">
        <v>6424.97</v>
      </c>
      <c r="R733" t="inlineStr">
        <is>
          <t>Tamil Nadu</t>
        </is>
      </c>
      <c r="S733" s="71" t="n">
        <v>0</v>
      </c>
      <c r="T733" t="inlineStr">
        <is>
          <t>No</t>
        </is>
      </c>
      <c r="U733" s="71" t="n">
        <v>2612</v>
      </c>
      <c r="V733" s="71" t="n">
        <v>183</v>
      </c>
      <c r="W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RR100725</t>
        </is>
      </c>
      <c r="B734" s="69" t="n">
        <v>45742</v>
      </c>
      <c r="C734" s="70" t="n">
        <v>2025</v>
      </c>
      <c r="D734" t="inlineStr">
        <is>
          <t>Mar</t>
        </is>
      </c>
      <c r="E734" t="inlineStr">
        <is>
          <t>South</t>
        </is>
      </c>
      <c r="F734" t="inlineStr">
        <is>
          <t>India</t>
        </is>
      </c>
      <c r="G734" t="inlineStr">
        <is>
          <t>Electronics</t>
        </is>
      </c>
      <c r="H734" t="inlineStr">
        <is>
          <t>Store walk-in</t>
        </is>
      </c>
      <c r="I734" t="inlineStr">
        <is>
          <t>Walk-in guest</t>
        </is>
      </c>
      <c r="J734" t="inlineStr">
        <is>
          <t>Aisha Bello</t>
        </is>
      </c>
      <c r="K734" s="71" t="n">
        <v>188</v>
      </c>
      <c r="L734" s="72" t="n">
        <v>10585.9</v>
      </c>
      <c r="M734" s="72" t="n">
        <v>1990149.2</v>
      </c>
      <c r="N734" s="72" t="n">
        <v>199014.92</v>
      </c>
      <c r="O734" s="72" t="n">
        <v>1791134.28</v>
      </c>
      <c r="P734" s="72" t="n">
        <v>1558655.75</v>
      </c>
      <c r="Q734" s="72" t="n">
        <v>232478.53</v>
      </c>
      <c r="R734" t="inlineStr">
        <is>
          <t>Karnataka</t>
        </is>
      </c>
      <c r="S734" s="71" t="n">
        <v>8</v>
      </c>
      <c r="T734" t="inlineStr">
        <is>
          <t>Yes</t>
        </is>
      </c>
      <c r="U734" s="71" t="n">
        <v>566</v>
      </c>
      <c r="V734" s="71" t="n">
        <v>156</v>
      </c>
      <c r="W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RR100726</t>
        </is>
      </c>
      <c r="B735" s="69" t="n">
        <v>45742</v>
      </c>
      <c r="C735" s="70" t="n">
        <v>2025</v>
      </c>
      <c r="D735" t="inlineStr">
        <is>
          <t>Mar</t>
        </is>
      </c>
      <c r="E735" t="inlineStr">
        <is>
          <t>West</t>
        </is>
      </c>
      <c r="F735" t="inlineStr">
        <is>
          <t>India</t>
        </is>
      </c>
      <c r="G735" t="inlineStr">
        <is>
          <t>JioMart</t>
        </is>
      </c>
      <c r="H735" t="inlineStr">
        <is>
          <t>Home delivery</t>
        </is>
      </c>
      <c r="I735" t="inlineStr">
        <is>
          <t>Member</t>
        </is>
      </c>
      <c r="J735" t="inlineStr">
        <is>
          <t>Omar Haddad</t>
        </is>
      </c>
      <c r="K735" s="71" t="n">
        <v>2626</v>
      </c>
      <c r="L735" s="72" t="n">
        <v>371.15</v>
      </c>
      <c r="M735" s="72" t="n">
        <v>974639.9</v>
      </c>
      <c r="N735" s="72" t="n">
        <v>146195.98</v>
      </c>
      <c r="O735" s="72" t="n">
        <v>828443.92</v>
      </c>
      <c r="P735" s="72" t="n">
        <v>881171.97</v>
      </c>
      <c r="Q735" s="72" t="n">
        <v>-52728.05</v>
      </c>
      <c r="R735" t="inlineStr">
        <is>
          <t>Gujarat</t>
        </is>
      </c>
      <c r="S735" s="71" t="n">
        <v>2</v>
      </c>
      <c r="T735" t="inlineStr">
        <is>
          <t>Yes</t>
        </is>
      </c>
      <c r="U735" s="71" t="n">
        <v>5280</v>
      </c>
      <c r="V735" s="71" t="n">
        <v>398</v>
      </c>
      <c r="W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RR100727</t>
        </is>
      </c>
      <c r="B736" s="69" t="n">
        <v>45742</v>
      </c>
      <c r="C736" s="70" t="n">
        <v>2025</v>
      </c>
      <c r="D736" t="inlineStr">
        <is>
          <t>Mar</t>
        </is>
      </c>
      <c r="E736" t="inlineStr">
        <is>
          <t>South</t>
        </is>
      </c>
      <c r="F736" t="inlineStr">
        <is>
          <t>India</t>
        </is>
      </c>
      <c r="G736" t="inlineStr">
        <is>
          <t>JioMart</t>
        </is>
      </c>
      <c r="H736" t="inlineStr">
        <is>
          <t>Home delivery</t>
        </is>
      </c>
      <c r="I736" t="inlineStr">
        <is>
          <t>Member</t>
        </is>
      </c>
      <c r="J736" t="inlineStr">
        <is>
          <t>Ana Costa</t>
        </is>
      </c>
      <c r="K736" s="71" t="n">
        <v>2124</v>
      </c>
      <c r="L736" s="72" t="n">
        <v>439.96</v>
      </c>
      <c r="M736" s="72" t="n">
        <v>934475.04</v>
      </c>
      <c r="N736" s="72" t="n">
        <v>140171.26</v>
      </c>
      <c r="O736" s="72" t="n">
        <v>794303.78</v>
      </c>
      <c r="P736" s="72" t="n">
        <v>742050.25</v>
      </c>
      <c r="Q736" s="72" t="n">
        <v>52253.53</v>
      </c>
      <c r="R736" t="inlineStr">
        <is>
          <t>Telangana</t>
        </is>
      </c>
      <c r="S736" s="71" t="n">
        <v>5</v>
      </c>
      <c r="T736" t="inlineStr">
        <is>
          <t>Yes</t>
        </is>
      </c>
      <c r="U736" s="71" t="n">
        <v>7603</v>
      </c>
      <c r="V736" s="71" t="n">
        <v>354</v>
      </c>
      <c r="W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RR100728</t>
        </is>
      </c>
      <c r="B737" s="69" t="n">
        <v>45742</v>
      </c>
      <c r="C737" s="70" t="n">
        <v>2025</v>
      </c>
      <c r="D737" t="inlineStr">
        <is>
          <t>Mar</t>
        </is>
      </c>
      <c r="E737" t="inlineStr">
        <is>
          <t>South</t>
        </is>
      </c>
      <c r="F737" t="inlineStr">
        <is>
          <t>India</t>
        </is>
      </c>
      <c r="G737" t="inlineStr">
        <is>
          <t>Electronics</t>
        </is>
      </c>
      <c r="H737" t="inlineStr">
        <is>
          <t>Home delivery</t>
        </is>
      </c>
      <c r="I737" t="inlineStr">
        <is>
          <t>Member</t>
        </is>
      </c>
      <c r="J737" t="inlineStr">
        <is>
          <t>Liam O'Brien</t>
        </is>
      </c>
      <c r="K737" s="71" t="n">
        <v>129</v>
      </c>
      <c r="L737" s="72" t="n">
        <v>9947.959999999999</v>
      </c>
      <c r="M737" s="72" t="n">
        <v>1283286.84</v>
      </c>
      <c r="N737" s="72" t="n">
        <v>102662.95</v>
      </c>
      <c r="O737" s="72" t="n">
        <v>1180623.89</v>
      </c>
      <c r="P737" s="72" t="n">
        <v>1054293.41</v>
      </c>
      <c r="Q737" s="72" t="n">
        <v>126330.48</v>
      </c>
      <c r="R737" t="inlineStr">
        <is>
          <t>Karnataka</t>
        </is>
      </c>
      <c r="S737" s="71" t="n">
        <v>1</v>
      </c>
      <c r="T737" t="inlineStr">
        <is>
          <t>Yes</t>
        </is>
      </c>
      <c r="U737" s="71" t="n">
        <v>225</v>
      </c>
      <c r="V737" s="71" t="n">
        <v>100</v>
      </c>
      <c r="W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RR100729</t>
        </is>
      </c>
      <c r="B738" s="69" t="n">
        <v>45742</v>
      </c>
      <c r="C738" s="70" t="n">
        <v>2025</v>
      </c>
      <c r="D738" t="inlineStr">
        <is>
          <t>Mar</t>
        </is>
      </c>
      <c r="E738" t="inlineStr">
        <is>
          <t>East</t>
        </is>
      </c>
      <c r="F738" t="inlineStr">
        <is>
          <t>India</t>
        </is>
      </c>
      <c r="G738" t="inlineStr">
        <is>
          <t>Grocery</t>
        </is>
      </c>
      <c r="H738" t="inlineStr">
        <is>
          <t>Store walk-in</t>
        </is>
      </c>
      <c r="I738" t="inlineStr">
        <is>
          <t>Member</t>
        </is>
      </c>
      <c r="J738" t="inlineStr">
        <is>
          <t>Arjun Mehta</t>
        </is>
      </c>
      <c r="K738" s="71" t="n">
        <v>1884</v>
      </c>
      <c r="L738" s="72" t="n">
        <v>167.57</v>
      </c>
      <c r="M738" s="72" t="n">
        <v>315701.88</v>
      </c>
      <c r="N738" s="72" t="n">
        <v>47355.28</v>
      </c>
      <c r="O738" s="72" t="n">
        <v>268346.6</v>
      </c>
      <c r="P738" s="72" t="n">
        <v>282731.93</v>
      </c>
      <c r="Q738" s="72" t="n">
        <v>-14385.33</v>
      </c>
      <c r="R738" t="inlineStr">
        <is>
          <t>West Bengal</t>
        </is>
      </c>
      <c r="S738" s="71" t="n">
        <v>5</v>
      </c>
      <c r="T738" t="inlineStr">
        <is>
          <t>Yes</t>
        </is>
      </c>
      <c r="U738" s="71" t="n">
        <v>542</v>
      </c>
      <c r="V738" s="71" t="n">
        <v>229</v>
      </c>
      <c r="W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RR100730</t>
        </is>
      </c>
      <c r="B739" s="69" t="n">
        <v>45742</v>
      </c>
      <c r="C739" s="70" t="n">
        <v>2025</v>
      </c>
      <c r="D739" t="inlineStr">
        <is>
          <t>Mar</t>
        </is>
      </c>
      <c r="E739" t="inlineStr">
        <is>
          <t>South</t>
        </is>
      </c>
      <c r="F739" t="inlineStr">
        <is>
          <t>India</t>
        </is>
      </c>
      <c r="G739" t="inlineStr">
        <is>
          <t>JioMart</t>
        </is>
      </c>
      <c r="H739" t="inlineStr">
        <is>
          <t>Home delivery</t>
        </is>
      </c>
      <c r="I739" t="inlineStr">
        <is>
          <t>Walk-in guest</t>
        </is>
      </c>
      <c r="J739" t="inlineStr">
        <is>
          <t>Olivia Brown</t>
        </is>
      </c>
      <c r="K739" s="71" t="n">
        <v>699</v>
      </c>
      <c r="L739" s="72" t="n">
        <v>449</v>
      </c>
      <c r="M739" s="72" t="n">
        <v>313851</v>
      </c>
      <c r="N739" s="72" t="n">
        <v>31385.1</v>
      </c>
      <c r="O739" s="72" t="n">
        <v>282465.9</v>
      </c>
      <c r="P739" s="72" t="n">
        <v>229884.01</v>
      </c>
      <c r="Q739" s="72" t="n">
        <v>52581.89</v>
      </c>
      <c r="R739" t="inlineStr">
        <is>
          <t>Tamil Nadu</t>
        </is>
      </c>
      <c r="S739" s="71" t="n">
        <v>5</v>
      </c>
      <c r="T739" t="inlineStr">
        <is>
          <t>Yes</t>
        </is>
      </c>
      <c r="U739" s="71" t="n">
        <v>1507</v>
      </c>
      <c r="V739" s="71" t="n">
        <v>104</v>
      </c>
      <c r="W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RR100731</t>
        </is>
      </c>
      <c r="B740" s="69" t="n">
        <v>45743</v>
      </c>
      <c r="C740" s="70" t="n">
        <v>2025</v>
      </c>
      <c r="D740" t="inlineStr">
        <is>
          <t>Mar</t>
        </is>
      </c>
      <c r="E740" t="inlineStr">
        <is>
          <t>North</t>
        </is>
      </c>
      <c r="F740" t="inlineStr">
        <is>
          <t>India</t>
        </is>
      </c>
      <c r="G740" t="inlineStr">
        <is>
          <t>Grocery</t>
        </is>
      </c>
      <c r="H740" t="inlineStr">
        <is>
          <t>Store walk-in</t>
        </is>
      </c>
      <c r="I740" t="inlineStr">
        <is>
          <t>Walk-in guest</t>
        </is>
      </c>
      <c r="J740" t="inlineStr">
        <is>
          <t>Omar Haddad</t>
        </is>
      </c>
      <c r="K740" s="71" t="n">
        <v>2762</v>
      </c>
      <c r="L740" s="72" t="n">
        <v>194.06</v>
      </c>
      <c r="M740" s="72" t="n">
        <v>535993.72</v>
      </c>
      <c r="N740" s="72" t="n">
        <v>53599.37</v>
      </c>
      <c r="O740" s="72" t="n">
        <v>482394.35</v>
      </c>
      <c r="P740" s="72" t="n">
        <v>394585.44</v>
      </c>
      <c r="Q740" s="72" t="n">
        <v>87808.91</v>
      </c>
      <c r="R740" t="inlineStr">
        <is>
          <t>Delhi</t>
        </is>
      </c>
      <c r="S740" s="71" t="n">
        <v>8</v>
      </c>
      <c r="T740" t="inlineStr">
        <is>
          <t>Yes</t>
        </is>
      </c>
      <c r="U740" s="71" t="n">
        <v>2968</v>
      </c>
      <c r="V740" s="71" t="n">
        <v>805</v>
      </c>
      <c r="W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RR100732</t>
        </is>
      </c>
      <c r="B741" s="69" t="n">
        <v>45743</v>
      </c>
      <c r="C741" s="70" t="n">
        <v>2025</v>
      </c>
      <c r="D741" t="inlineStr">
        <is>
          <t>Mar</t>
        </is>
      </c>
      <c r="E741" t="inlineStr">
        <is>
          <t>North</t>
        </is>
      </c>
      <c r="F741" t="inlineStr">
        <is>
          <t>India</t>
        </is>
      </c>
      <c r="G741" t="inlineStr">
        <is>
          <t>Grocery</t>
        </is>
      </c>
      <c r="H741" t="inlineStr">
        <is>
          <t>Store walk-in</t>
        </is>
      </c>
      <c r="I741" t="inlineStr">
        <is>
          <t>Walk-in guest</t>
        </is>
      </c>
      <c r="J741" t="inlineStr">
        <is>
          <t>Shraddha Kulkarni</t>
        </is>
      </c>
      <c r="K741" s="71" t="n">
        <v>3062</v>
      </c>
      <c r="L741" s="72" t="n">
        <v>200.64</v>
      </c>
      <c r="M741" s="72" t="n">
        <v>614359.6800000001</v>
      </c>
      <c r="N741" s="72" t="n">
        <v>30717.98</v>
      </c>
      <c r="O741" s="72" t="n">
        <v>583641.7</v>
      </c>
      <c r="P741" s="72" t="n">
        <v>455082.07</v>
      </c>
      <c r="Q741" s="72" t="n">
        <v>128559.63</v>
      </c>
      <c r="R741" t="inlineStr">
        <is>
          <t>Rajasthan</t>
        </is>
      </c>
      <c r="S741" s="71" t="n">
        <v>5</v>
      </c>
      <c r="T741" t="inlineStr">
        <is>
          <t>Yes</t>
        </is>
      </c>
      <c r="U741" s="71" t="n">
        <v>1657</v>
      </c>
      <c r="V741" s="71" t="n">
        <v>640</v>
      </c>
      <c r="W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RR100733</t>
        </is>
      </c>
      <c r="B742" s="69" t="n">
        <v>45743</v>
      </c>
      <c r="C742" s="70" t="n">
        <v>2025</v>
      </c>
      <c r="D742" t="inlineStr">
        <is>
          <t>Mar</t>
        </is>
      </c>
      <c r="E742" t="inlineStr">
        <is>
          <t>West</t>
        </is>
      </c>
      <c r="F742" t="inlineStr">
        <is>
          <t>India</t>
        </is>
      </c>
      <c r="G742" t="inlineStr">
        <is>
          <t>Grocery</t>
        </is>
      </c>
      <c r="H742" t="inlineStr">
        <is>
          <t>Click &amp; collect</t>
        </is>
      </c>
      <c r="I742" t="inlineStr">
        <is>
          <t>Member</t>
        </is>
      </c>
      <c r="J742" t="inlineStr">
        <is>
          <t>Sophie Müller</t>
        </is>
      </c>
      <c r="K742" s="71" t="n">
        <v>1714</v>
      </c>
      <c r="L742" s="72" t="n">
        <v>168.19</v>
      </c>
      <c r="M742" s="72" t="n">
        <v>288277.66</v>
      </c>
      <c r="N742" s="72" t="n">
        <v>43241.65</v>
      </c>
      <c r="O742" s="72" t="n">
        <v>245036.01</v>
      </c>
      <c r="P742" s="72" t="n">
        <v>259203.26</v>
      </c>
      <c r="Q742" s="72" t="n">
        <v>-14167.25</v>
      </c>
      <c r="R742" t="inlineStr">
        <is>
          <t>Maharashtra</t>
        </is>
      </c>
      <c r="S742" s="71" t="n">
        <v>0</v>
      </c>
      <c r="T742" t="inlineStr">
        <is>
          <t>No</t>
        </is>
      </c>
      <c r="U742" s="71" t="n">
        <v>606</v>
      </c>
      <c r="V742" s="71" t="n">
        <v>260</v>
      </c>
      <c r="W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RR100734</t>
        </is>
      </c>
      <c r="B743" s="69" t="n">
        <v>45743</v>
      </c>
      <c r="C743" s="70" t="n">
        <v>2025</v>
      </c>
      <c r="D743" t="inlineStr">
        <is>
          <t>Mar</t>
        </is>
      </c>
      <c r="E743" t="inlineStr">
        <is>
          <t>West</t>
        </is>
      </c>
      <c r="F743" t="inlineStr">
        <is>
          <t>India</t>
        </is>
      </c>
      <c r="G743" t="inlineStr">
        <is>
          <t>Fashion</t>
        </is>
      </c>
      <c r="H743" t="inlineStr">
        <is>
          <t>Click &amp; collect</t>
        </is>
      </c>
      <c r="I743" t="inlineStr">
        <is>
          <t>Walk-in guest</t>
        </is>
      </c>
      <c r="J743" t="inlineStr">
        <is>
          <t>Arjun Mehta</t>
        </is>
      </c>
      <c r="K743" s="71" t="n">
        <v>517</v>
      </c>
      <c r="L743" s="72" t="n">
        <v>828.45</v>
      </c>
      <c r="M743" s="72" t="n">
        <v>428308.65</v>
      </c>
      <c r="N743" s="72" t="n">
        <v>64246.3</v>
      </c>
      <c r="O743" s="72" t="n">
        <v>364062.35</v>
      </c>
      <c r="P743" s="72" t="n">
        <v>208348.56</v>
      </c>
      <c r="Q743" s="72" t="n">
        <v>155713.79</v>
      </c>
      <c r="R743" t="inlineStr">
        <is>
          <t>Gujarat</t>
        </is>
      </c>
      <c r="S743" s="71" t="n">
        <v>3</v>
      </c>
      <c r="T743" t="inlineStr">
        <is>
          <t>Yes</t>
        </is>
      </c>
      <c r="U743" s="71" t="n">
        <v>384</v>
      </c>
      <c r="V743" s="71" t="n">
        <v>122</v>
      </c>
      <c r="W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RR100735</t>
        </is>
      </c>
      <c r="B744" s="69" t="n">
        <v>45743</v>
      </c>
      <c r="C744" s="70" t="n">
        <v>2025</v>
      </c>
      <c r="D744" t="inlineStr">
        <is>
          <t>Mar</t>
        </is>
      </c>
      <c r="E744" t="inlineStr">
        <is>
          <t>North</t>
        </is>
      </c>
      <c r="F744" t="inlineStr">
        <is>
          <t>India</t>
        </is>
      </c>
      <c r="G744" t="inlineStr">
        <is>
          <t>Grocery</t>
        </is>
      </c>
      <c r="H744" t="inlineStr">
        <is>
          <t>Store walk-in</t>
        </is>
      </c>
      <c r="I744" t="inlineStr">
        <is>
          <t>Member</t>
        </is>
      </c>
      <c r="J744" t="inlineStr">
        <is>
          <t>Shraddha Kulkarni</t>
        </is>
      </c>
      <c r="K744" s="71" t="n">
        <v>3504</v>
      </c>
      <c r="L744" s="72" t="n">
        <v>186.31</v>
      </c>
      <c r="M744" s="72" t="n">
        <v>652830.24</v>
      </c>
      <c r="N744" s="72" t="n">
        <v>13056.6</v>
      </c>
      <c r="O744" s="72" t="n">
        <v>639773.64</v>
      </c>
      <c r="P744" s="72" t="n">
        <v>500574.36</v>
      </c>
      <c r="Q744" s="72" t="n">
        <v>139199.28</v>
      </c>
      <c r="R744" t="inlineStr">
        <is>
          <t>Rajasthan</t>
        </is>
      </c>
      <c r="S744" s="71" t="n">
        <v>1</v>
      </c>
      <c r="T744" t="inlineStr">
        <is>
          <t>Yes</t>
        </is>
      </c>
      <c r="U744" s="71" t="n">
        <v>1599</v>
      </c>
      <c r="V744" s="71" t="n">
        <v>600</v>
      </c>
      <c r="W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RR100736</t>
        </is>
      </c>
      <c r="B745" s="69" t="n">
        <v>45743</v>
      </c>
      <c r="C745" s="70" t="n">
        <v>2025</v>
      </c>
      <c r="D745" t="inlineStr">
        <is>
          <t>Mar</t>
        </is>
      </c>
      <c r="E745" t="inlineStr">
        <is>
          <t>East</t>
        </is>
      </c>
      <c r="F745" t="inlineStr">
        <is>
          <t>India</t>
        </is>
      </c>
      <c r="G745" t="inlineStr">
        <is>
          <t>JioMart</t>
        </is>
      </c>
      <c r="H745" t="inlineStr">
        <is>
          <t>Home delivery</t>
        </is>
      </c>
      <c r="I745" t="inlineStr">
        <is>
          <t>Member</t>
        </is>
      </c>
      <c r="J745" t="inlineStr">
        <is>
          <t>Shraddha Kulkarni</t>
        </is>
      </c>
      <c r="K745" s="71" t="n">
        <v>3124</v>
      </c>
      <c r="L745" s="72" t="n">
        <v>429.35</v>
      </c>
      <c r="M745" s="72" t="n">
        <v>1341289.4</v>
      </c>
      <c r="N745" s="72" t="n">
        <v>67064.47</v>
      </c>
      <c r="O745" s="72" t="n">
        <v>1274224.93</v>
      </c>
      <c r="P745" s="72" t="n">
        <v>1026906.34</v>
      </c>
      <c r="Q745" s="72" t="n">
        <v>247318.59</v>
      </c>
      <c r="R745" t="inlineStr">
        <is>
          <t>Odisha</t>
        </is>
      </c>
      <c r="S745" s="71" t="n">
        <v>3</v>
      </c>
      <c r="T745" t="inlineStr">
        <is>
          <t>Yes</t>
        </is>
      </c>
      <c r="U745" s="71" t="n">
        <v>14024</v>
      </c>
      <c r="V745" s="71" t="n">
        <v>584</v>
      </c>
      <c r="W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RR100737</t>
        </is>
      </c>
      <c r="B746" s="69" t="n">
        <v>45743</v>
      </c>
      <c r="C746" s="70" t="n">
        <v>2025</v>
      </c>
      <c r="D746" t="inlineStr">
        <is>
          <t>Mar</t>
        </is>
      </c>
      <c r="E746" t="inlineStr">
        <is>
          <t>West</t>
        </is>
      </c>
      <c r="F746" t="inlineStr">
        <is>
          <t>India</t>
        </is>
      </c>
      <c r="G746" t="inlineStr">
        <is>
          <t>Fashion</t>
        </is>
      </c>
      <c r="H746" t="inlineStr">
        <is>
          <t>Store walk-in</t>
        </is>
      </c>
      <c r="I746" t="inlineStr">
        <is>
          <t>Walk-in guest</t>
        </is>
      </c>
      <c r="J746" t="inlineStr">
        <is>
          <t>Arjun Mehta</t>
        </is>
      </c>
      <c r="K746" s="71" t="n">
        <v>559</v>
      </c>
      <c r="L746" s="72" t="n">
        <v>816.28</v>
      </c>
      <c r="M746" s="72" t="n">
        <v>456300.52</v>
      </c>
      <c r="N746" s="72" t="n">
        <v>9126.01</v>
      </c>
      <c r="O746" s="72" t="n">
        <v>447174.51</v>
      </c>
      <c r="P746" s="72" t="n">
        <v>232780.15</v>
      </c>
      <c r="Q746" s="72" t="n">
        <v>214394.36</v>
      </c>
      <c r="R746" t="inlineStr">
        <is>
          <t>Goa</t>
        </is>
      </c>
      <c r="S746" s="71" t="n">
        <v>2</v>
      </c>
      <c r="T746" t="inlineStr">
        <is>
          <t>Yes</t>
        </is>
      </c>
      <c r="U746" s="71" t="n">
        <v>263</v>
      </c>
      <c r="V746" s="71" t="n">
        <v>90</v>
      </c>
      <c r="W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RR100738</t>
        </is>
      </c>
      <c r="B747" s="69" t="n">
        <v>45744</v>
      </c>
      <c r="C747" s="70" t="n">
        <v>2025</v>
      </c>
      <c r="D747" t="inlineStr">
        <is>
          <t>Mar</t>
        </is>
      </c>
      <c r="E747" t="inlineStr">
        <is>
          <t>East</t>
        </is>
      </c>
      <c r="F747" t="inlineStr">
        <is>
          <t>India</t>
        </is>
      </c>
      <c r="G747" t="inlineStr">
        <is>
          <t>Electronics</t>
        </is>
      </c>
      <c r="H747" t="inlineStr">
        <is>
          <t>Store walk-in</t>
        </is>
      </c>
      <c r="I747" t="inlineStr">
        <is>
          <t>Member</t>
        </is>
      </c>
      <c r="J747" t="inlineStr">
        <is>
          <t>Sara Rossi</t>
        </is>
      </c>
      <c r="K747" s="71" t="n">
        <v>110</v>
      </c>
      <c r="L747" s="72" t="n">
        <v>9873.709999999999</v>
      </c>
      <c r="M747" s="72" t="n">
        <v>1086108.1</v>
      </c>
      <c r="N747" s="72" t="n">
        <v>54305.41</v>
      </c>
      <c r="O747" s="72" t="n">
        <v>1031802.69</v>
      </c>
      <c r="P747" s="72" t="n">
        <v>867971.64</v>
      </c>
      <c r="Q747" s="72" t="n">
        <v>163831.05</v>
      </c>
      <c r="R747" t="inlineStr">
        <is>
          <t>West Bengal</t>
        </is>
      </c>
      <c r="S747" s="71" t="n">
        <v>2</v>
      </c>
      <c r="T747" t="inlineStr">
        <is>
          <t>Yes</t>
        </is>
      </c>
      <c r="U747" s="71" t="n">
        <v>312</v>
      </c>
      <c r="V747" s="71" t="n">
        <v>88</v>
      </c>
      <c r="W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RR100739</t>
        </is>
      </c>
      <c r="B748" s="69" t="n">
        <v>45744</v>
      </c>
      <c r="C748" s="70" t="n">
        <v>2025</v>
      </c>
      <c r="D748" t="inlineStr">
        <is>
          <t>Mar</t>
        </is>
      </c>
      <c r="E748" t="inlineStr">
        <is>
          <t>West</t>
        </is>
      </c>
      <c r="F748" t="inlineStr">
        <is>
          <t>India</t>
        </is>
      </c>
      <c r="G748" t="inlineStr">
        <is>
          <t>JioMart</t>
        </is>
      </c>
      <c r="H748" t="inlineStr">
        <is>
          <t>Home delivery</t>
        </is>
      </c>
      <c r="I748" t="inlineStr">
        <is>
          <t>Member</t>
        </is>
      </c>
      <c r="J748" t="inlineStr">
        <is>
          <t>Priya Nair</t>
        </is>
      </c>
      <c r="K748" s="71" t="n">
        <v>3637</v>
      </c>
      <c r="L748" s="72" t="n">
        <v>417.03</v>
      </c>
      <c r="M748" s="72" t="n">
        <v>1516738.11</v>
      </c>
      <c r="N748" s="72" t="n">
        <v>151673.81</v>
      </c>
      <c r="O748" s="72" t="n">
        <v>1365064.3</v>
      </c>
      <c r="P748" s="72" t="n">
        <v>1204253.75</v>
      </c>
      <c r="Q748" s="72" t="n">
        <v>160810.55</v>
      </c>
      <c r="R748" t="inlineStr">
        <is>
          <t>Maharashtra</t>
        </is>
      </c>
      <c r="S748" s="71" t="n">
        <v>0</v>
      </c>
      <c r="T748" t="inlineStr">
        <is>
          <t>No</t>
        </is>
      </c>
      <c r="U748" s="71" t="n">
        <v>12797</v>
      </c>
      <c r="V748" s="71" t="n">
        <v>611</v>
      </c>
      <c r="W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RR100740</t>
        </is>
      </c>
      <c r="B749" s="69" t="n">
        <v>45744</v>
      </c>
      <c r="C749" s="70" t="n">
        <v>2025</v>
      </c>
      <c r="D749" t="inlineStr">
        <is>
          <t>Mar</t>
        </is>
      </c>
      <c r="E749" t="inlineStr">
        <is>
          <t>West</t>
        </is>
      </c>
      <c r="F749" t="inlineStr">
        <is>
          <t>India</t>
        </is>
      </c>
      <c r="G749" t="inlineStr">
        <is>
          <t>Fashion</t>
        </is>
      </c>
      <c r="H749" t="inlineStr">
        <is>
          <t>Store walk-in</t>
        </is>
      </c>
      <c r="I749" t="inlineStr">
        <is>
          <t>Member</t>
        </is>
      </c>
      <c r="J749" t="inlineStr">
        <is>
          <t>Ana Costa</t>
        </is>
      </c>
      <c r="K749" s="71" t="n">
        <v>1196</v>
      </c>
      <c r="L749" s="72" t="n">
        <v>834.21</v>
      </c>
      <c r="M749" s="72" t="n">
        <v>997715.16</v>
      </c>
      <c r="N749" s="72" t="n">
        <v>79817.21000000001</v>
      </c>
      <c r="O749" s="72" t="n">
        <v>917897.95</v>
      </c>
      <c r="P749" s="72" t="n">
        <v>497904.89</v>
      </c>
      <c r="Q749" s="72" t="n">
        <v>419993.06</v>
      </c>
      <c r="R749" t="inlineStr">
        <is>
          <t>Goa</t>
        </is>
      </c>
      <c r="S749" s="71" t="n">
        <v>3</v>
      </c>
      <c r="T749" t="inlineStr">
        <is>
          <t>Yes</t>
        </is>
      </c>
      <c r="U749" s="71" t="n">
        <v>486</v>
      </c>
      <c r="V749" s="71" t="n">
        <v>155</v>
      </c>
      <c r="W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RR100741</t>
        </is>
      </c>
      <c r="B750" s="69" t="n">
        <v>45744</v>
      </c>
      <c r="C750" s="70" t="n">
        <v>2025</v>
      </c>
      <c r="D750" t="inlineStr">
        <is>
          <t>Mar</t>
        </is>
      </c>
      <c r="E750" t="inlineStr">
        <is>
          <t>South</t>
        </is>
      </c>
      <c r="F750" t="inlineStr">
        <is>
          <t>India</t>
        </is>
      </c>
      <c r="G750" t="inlineStr">
        <is>
          <t>Fashion</t>
        </is>
      </c>
      <c r="H750" t="inlineStr">
        <is>
          <t>Store walk-in</t>
        </is>
      </c>
      <c r="I750" t="inlineStr">
        <is>
          <t>Walk-in guest</t>
        </is>
      </c>
      <c r="J750" t="inlineStr">
        <is>
          <t>Aisha Bello</t>
        </is>
      </c>
      <c r="K750" s="71" t="n">
        <v>524</v>
      </c>
      <c r="L750" s="72" t="n">
        <v>695.08</v>
      </c>
      <c r="M750" s="72" t="n">
        <v>364221.92</v>
      </c>
      <c r="N750" s="72" t="n">
        <v>54633.29</v>
      </c>
      <c r="O750" s="72" t="n">
        <v>309588.63</v>
      </c>
      <c r="P750" s="72" t="n">
        <v>216387.52</v>
      </c>
      <c r="Q750" s="72" t="n">
        <v>93201.11</v>
      </c>
      <c r="R750" t="inlineStr">
        <is>
          <t>Kerala</t>
        </is>
      </c>
      <c r="S750" s="71" t="n">
        <v>2</v>
      </c>
      <c r="T750" t="inlineStr">
        <is>
          <t>Yes</t>
        </is>
      </c>
      <c r="U750" s="71" t="n">
        <v>222</v>
      </c>
      <c r="V750" s="71" t="n">
        <v>59</v>
      </c>
      <c r="W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RR100742</t>
        </is>
      </c>
      <c r="B751" s="69" t="n">
        <v>45744</v>
      </c>
      <c r="C751" s="70" t="n">
        <v>2025</v>
      </c>
      <c r="D751" t="inlineStr">
        <is>
          <t>Mar</t>
        </is>
      </c>
      <c r="E751" t="inlineStr">
        <is>
          <t>South</t>
        </is>
      </c>
      <c r="F751" t="inlineStr">
        <is>
          <t>India</t>
        </is>
      </c>
      <c r="G751" t="inlineStr">
        <is>
          <t>JioMart</t>
        </is>
      </c>
      <c r="H751" t="inlineStr">
        <is>
          <t>Home delivery</t>
        </is>
      </c>
      <c r="I751" t="inlineStr">
        <is>
          <t>Member</t>
        </is>
      </c>
      <c r="J751" t="inlineStr">
        <is>
          <t>Mei Lin</t>
        </is>
      </c>
      <c r="K751" s="71" t="n">
        <v>2456</v>
      </c>
      <c r="L751" s="72" t="n">
        <v>393.09</v>
      </c>
      <c r="M751" s="72" t="n">
        <v>965429.04</v>
      </c>
      <c r="N751" s="72" t="n">
        <v>19308.58</v>
      </c>
      <c r="O751" s="72" t="n">
        <v>946120.46</v>
      </c>
      <c r="P751" s="72" t="n">
        <v>804459.49</v>
      </c>
      <c r="Q751" s="72" t="n">
        <v>141660.97</v>
      </c>
      <c r="R751" t="inlineStr">
        <is>
          <t>Tamil Nadu</t>
        </is>
      </c>
      <c r="S751" s="71" t="n">
        <v>2</v>
      </c>
      <c r="T751" t="inlineStr">
        <is>
          <t>Yes</t>
        </is>
      </c>
      <c r="U751" s="71" t="n">
        <v>10146</v>
      </c>
      <c r="V751" s="71" t="n">
        <v>681</v>
      </c>
      <c r="W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RR100743</t>
        </is>
      </c>
      <c r="B752" s="69" t="n">
        <v>45744</v>
      </c>
      <c r="C752" s="70" t="n">
        <v>2025</v>
      </c>
      <c r="D752" t="inlineStr">
        <is>
          <t>Mar</t>
        </is>
      </c>
      <c r="E752" t="inlineStr">
        <is>
          <t>North</t>
        </is>
      </c>
      <c r="F752" t="inlineStr">
        <is>
          <t>India</t>
        </is>
      </c>
      <c r="G752" t="inlineStr">
        <is>
          <t>Fashion</t>
        </is>
      </c>
      <c r="H752" t="inlineStr">
        <is>
          <t>Store walk-in</t>
        </is>
      </c>
      <c r="I752" t="inlineStr">
        <is>
          <t>Walk-in guest</t>
        </is>
      </c>
      <c r="J752" t="inlineStr">
        <is>
          <t>Yuki Sato</t>
        </is>
      </c>
      <c r="K752" s="71" t="n">
        <v>1119</v>
      </c>
      <c r="L752" s="72" t="n">
        <v>814.22</v>
      </c>
      <c r="M752" s="72" t="n">
        <v>911112.1800000001</v>
      </c>
      <c r="N752" s="72" t="n">
        <v>18222.24</v>
      </c>
      <c r="O752" s="72" t="n">
        <v>892889.9399999999</v>
      </c>
      <c r="P752" s="72" t="n">
        <v>475605.4</v>
      </c>
      <c r="Q752" s="72" t="n">
        <v>417284.54</v>
      </c>
      <c r="R752" t="inlineStr">
        <is>
          <t>Delhi</t>
        </is>
      </c>
      <c r="S752" s="71" t="n">
        <v>3</v>
      </c>
      <c r="T752" t="inlineStr">
        <is>
          <t>Yes</t>
        </is>
      </c>
      <c r="U752" s="71" t="n">
        <v>1219</v>
      </c>
      <c r="V752" s="71" t="n">
        <v>321</v>
      </c>
      <c r="W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RR100744</t>
        </is>
      </c>
      <c r="B753" s="69" t="n">
        <v>45744</v>
      </c>
      <c r="C753" s="70" t="n">
        <v>2025</v>
      </c>
      <c r="D753" t="inlineStr">
        <is>
          <t>Mar</t>
        </is>
      </c>
      <c r="E753" t="inlineStr">
        <is>
          <t>North</t>
        </is>
      </c>
      <c r="F753" t="inlineStr">
        <is>
          <t>India</t>
        </is>
      </c>
      <c r="G753" t="inlineStr">
        <is>
          <t>Grocery</t>
        </is>
      </c>
      <c r="H753" t="inlineStr">
        <is>
          <t>Home delivery</t>
        </is>
      </c>
      <c r="I753" t="inlineStr">
        <is>
          <t>Member</t>
        </is>
      </c>
      <c r="J753" t="inlineStr">
        <is>
          <t>Liam O'Brien</t>
        </is>
      </c>
      <c r="K753" s="71" t="n">
        <v>562</v>
      </c>
      <c r="L753" s="72" t="n">
        <v>174.93</v>
      </c>
      <c r="M753" s="72" t="n">
        <v>98310.66</v>
      </c>
      <c r="N753" s="72" t="n">
        <v>7864.85</v>
      </c>
      <c r="O753" s="72" t="n">
        <v>90445.81</v>
      </c>
      <c r="P753" s="72" t="n">
        <v>82779.23</v>
      </c>
      <c r="Q753" s="72" t="n">
        <v>7666.58</v>
      </c>
      <c r="R753" t="inlineStr">
        <is>
          <t>Delhi</t>
        </is>
      </c>
      <c r="S753" s="71" t="n">
        <v>8</v>
      </c>
      <c r="T753" t="inlineStr">
        <is>
          <t>Yes</t>
        </is>
      </c>
      <c r="U753" s="71" t="n">
        <v>180</v>
      </c>
      <c r="V753" s="71" t="n">
        <v>73</v>
      </c>
      <c r="W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RR100745</t>
        </is>
      </c>
      <c r="B754" s="69" t="n">
        <v>45748</v>
      </c>
      <c r="C754" s="70" t="n">
        <v>2025</v>
      </c>
      <c r="D754" t="inlineStr">
        <is>
          <t>Apr</t>
        </is>
      </c>
      <c r="E754" t="inlineStr">
        <is>
          <t>South</t>
        </is>
      </c>
      <c r="F754" t="inlineStr">
        <is>
          <t>India</t>
        </is>
      </c>
      <c r="G754" t="inlineStr">
        <is>
          <t>Fashion</t>
        </is>
      </c>
      <c r="H754" t="inlineStr">
        <is>
          <t>Store walk-in</t>
        </is>
      </c>
      <c r="I754" t="inlineStr">
        <is>
          <t>Walk-in guest</t>
        </is>
      </c>
      <c r="J754" t="inlineStr">
        <is>
          <t>Fatima Al-Saud</t>
        </is>
      </c>
      <c r="K754" s="71" t="n">
        <v>368</v>
      </c>
      <c r="L754" s="72" t="n">
        <v>825.54</v>
      </c>
      <c r="M754" s="72" t="n">
        <v>303798.72</v>
      </c>
      <c r="N754" s="72" t="n">
        <v>24303.9</v>
      </c>
      <c r="O754" s="72" t="n">
        <v>279494.82</v>
      </c>
      <c r="P754" s="72" t="n">
        <v>146863.54</v>
      </c>
      <c r="Q754" s="72" t="n">
        <v>132631.28</v>
      </c>
      <c r="R754" t="inlineStr">
        <is>
          <t>Kerala</t>
        </is>
      </c>
      <c r="S754" s="71" t="n">
        <v>0</v>
      </c>
      <c r="T754" t="inlineStr">
        <is>
          <t>No</t>
        </is>
      </c>
      <c r="U754" s="71" t="n">
        <v>163</v>
      </c>
      <c r="V754" s="71" t="n">
        <v>47</v>
      </c>
      <c r="W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RR100746</t>
        </is>
      </c>
      <c r="B755" s="69" t="n">
        <v>45748</v>
      </c>
      <c r="C755" s="70" t="n">
        <v>2025</v>
      </c>
      <c r="D755" t="inlineStr">
        <is>
          <t>Apr</t>
        </is>
      </c>
      <c r="E755" t="inlineStr">
        <is>
          <t>North</t>
        </is>
      </c>
      <c r="F755" t="inlineStr">
        <is>
          <t>India</t>
        </is>
      </c>
      <c r="G755" t="inlineStr">
        <is>
          <t>Grocery</t>
        </is>
      </c>
      <c r="H755" t="inlineStr">
        <is>
          <t>Click &amp; collect</t>
        </is>
      </c>
      <c r="I755" t="inlineStr">
        <is>
          <t>Member</t>
        </is>
      </c>
      <c r="J755" t="inlineStr">
        <is>
          <t>Amir Khan</t>
        </is>
      </c>
      <c r="K755" s="71" t="n">
        <v>919</v>
      </c>
      <c r="L755" s="72" t="n">
        <v>177.11</v>
      </c>
      <c r="M755" s="72" t="n">
        <v>162764.09</v>
      </c>
      <c r="N755" s="72" t="n">
        <v>13021.13</v>
      </c>
      <c r="O755" s="72" t="n">
        <v>149742.96</v>
      </c>
      <c r="P755" s="72" t="n">
        <v>132894.3</v>
      </c>
      <c r="Q755" s="72" t="n">
        <v>16848.66</v>
      </c>
      <c r="R755" t="inlineStr">
        <is>
          <t>Punjab</t>
        </is>
      </c>
      <c r="S755" s="71" t="n">
        <v>2</v>
      </c>
      <c r="T755" t="inlineStr">
        <is>
          <t>Yes</t>
        </is>
      </c>
      <c r="U755" s="71" t="n">
        <v>522</v>
      </c>
      <c r="V755" s="71" t="n">
        <v>224</v>
      </c>
      <c r="W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RR100747</t>
        </is>
      </c>
      <c r="B756" s="69" t="n">
        <v>45748</v>
      </c>
      <c r="C756" s="70" t="n">
        <v>2025</v>
      </c>
      <c r="D756" t="inlineStr">
        <is>
          <t>Apr</t>
        </is>
      </c>
      <c r="E756" t="inlineStr">
        <is>
          <t>East</t>
        </is>
      </c>
      <c r="F756" t="inlineStr">
        <is>
          <t>India</t>
        </is>
      </c>
      <c r="G756" t="inlineStr">
        <is>
          <t>JioMart</t>
        </is>
      </c>
      <c r="H756" t="inlineStr">
        <is>
          <t>Home delivery</t>
        </is>
      </c>
      <c r="I756" t="inlineStr">
        <is>
          <t>Member</t>
        </is>
      </c>
      <c r="J756" t="inlineStr">
        <is>
          <t>Mei Lin</t>
        </is>
      </c>
      <c r="K756" s="71" t="n">
        <v>1374</v>
      </c>
      <c r="L756" s="72" t="n">
        <v>401.83</v>
      </c>
      <c r="M756" s="72" t="n">
        <v>552114.42</v>
      </c>
      <c r="N756" s="72" t="n">
        <v>44169.15</v>
      </c>
      <c r="O756" s="72" t="n">
        <v>507945.27</v>
      </c>
      <c r="P756" s="72" t="n">
        <v>453327.89</v>
      </c>
      <c r="Q756" s="72" t="n">
        <v>54617.38</v>
      </c>
      <c r="R756" t="inlineStr">
        <is>
          <t>West Bengal</t>
        </is>
      </c>
      <c r="S756" s="71" t="n">
        <v>5</v>
      </c>
      <c r="T756" t="inlineStr">
        <is>
          <t>Yes</t>
        </is>
      </c>
      <c r="U756" s="71" t="n">
        <v>5816</v>
      </c>
      <c r="V756" s="71" t="n">
        <v>313</v>
      </c>
      <c r="W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RR100748</t>
        </is>
      </c>
      <c r="B757" s="69" t="n">
        <v>45748</v>
      </c>
      <c r="C757" s="70" t="n">
        <v>2025</v>
      </c>
      <c r="D757" t="inlineStr">
        <is>
          <t>Apr</t>
        </is>
      </c>
      <c r="E757" t="inlineStr">
        <is>
          <t>East</t>
        </is>
      </c>
      <c r="F757" t="inlineStr">
        <is>
          <t>India</t>
        </is>
      </c>
      <c r="G757" t="inlineStr">
        <is>
          <t>Grocery</t>
        </is>
      </c>
      <c r="H757" t="inlineStr">
        <is>
          <t>Store walk-in</t>
        </is>
      </c>
      <c r="I757" t="inlineStr">
        <is>
          <t>Member</t>
        </is>
      </c>
      <c r="J757" t="inlineStr">
        <is>
          <t>Noah Smith</t>
        </is>
      </c>
      <c r="K757" s="71" t="n">
        <v>2395</v>
      </c>
      <c r="L757" s="72" t="n">
        <v>187.83</v>
      </c>
      <c r="M757" s="72" t="n">
        <v>449852.85</v>
      </c>
      <c r="N757" s="72" t="n">
        <v>44985.29</v>
      </c>
      <c r="O757" s="72" t="n">
        <v>404867.56</v>
      </c>
      <c r="P757" s="72" t="n">
        <v>349884.77</v>
      </c>
      <c r="Q757" s="72" t="n">
        <v>54982.79</v>
      </c>
      <c r="R757" t="inlineStr">
        <is>
          <t>Odisha</t>
        </is>
      </c>
      <c r="S757" s="71" t="n">
        <v>3</v>
      </c>
      <c r="T757" t="inlineStr">
        <is>
          <t>Yes</t>
        </is>
      </c>
      <c r="U757" s="71" t="n">
        <v>796</v>
      </c>
      <c r="V757" s="71" t="n">
        <v>272</v>
      </c>
      <c r="W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RR100749</t>
        </is>
      </c>
      <c r="B758" s="69" t="n">
        <v>45748</v>
      </c>
      <c r="C758" s="70" t="n">
        <v>2025</v>
      </c>
      <c r="D758" t="inlineStr">
        <is>
          <t>Apr</t>
        </is>
      </c>
      <c r="E758" t="inlineStr">
        <is>
          <t>West</t>
        </is>
      </c>
      <c r="F758" t="inlineStr">
        <is>
          <t>India</t>
        </is>
      </c>
      <c r="G758" t="inlineStr">
        <is>
          <t>JioMart</t>
        </is>
      </c>
      <c r="H758" t="inlineStr">
        <is>
          <t>Home delivery</t>
        </is>
      </c>
      <c r="I758" t="inlineStr">
        <is>
          <t>Walk-in guest</t>
        </is>
      </c>
      <c r="J758" t="inlineStr">
        <is>
          <t>Amir Khan</t>
        </is>
      </c>
      <c r="K758" s="71" t="n">
        <v>1657</v>
      </c>
      <c r="L758" s="72" t="n">
        <v>443.27</v>
      </c>
      <c r="M758" s="72" t="n">
        <v>734498.39</v>
      </c>
      <c r="N758" s="72" t="n">
        <v>58759.87</v>
      </c>
      <c r="O758" s="72" t="n">
        <v>675738.52</v>
      </c>
      <c r="P758" s="72" t="n">
        <v>576293.9</v>
      </c>
      <c r="Q758" s="72" t="n">
        <v>99444.62</v>
      </c>
      <c r="R758" t="inlineStr">
        <is>
          <t>Maharashtra</t>
        </is>
      </c>
      <c r="S758" s="71" t="n">
        <v>5</v>
      </c>
      <c r="T758" t="inlineStr">
        <is>
          <t>Yes</t>
        </is>
      </c>
      <c r="U758" s="71" t="n">
        <v>5660</v>
      </c>
      <c r="V758" s="71" t="n">
        <v>254</v>
      </c>
      <c r="W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RR100750</t>
        </is>
      </c>
      <c r="B759" s="69" t="n">
        <v>45748</v>
      </c>
      <c r="C759" s="70" t="n">
        <v>2025</v>
      </c>
      <c r="D759" t="inlineStr">
        <is>
          <t>Apr</t>
        </is>
      </c>
      <c r="E759" t="inlineStr">
        <is>
          <t>South</t>
        </is>
      </c>
      <c r="F759" t="inlineStr">
        <is>
          <t>India</t>
        </is>
      </c>
      <c r="G759" t="inlineStr">
        <is>
          <t>Grocery</t>
        </is>
      </c>
      <c r="H759" t="inlineStr">
        <is>
          <t>Store walk-in</t>
        </is>
      </c>
      <c r="I759" t="inlineStr">
        <is>
          <t>Walk-in guest</t>
        </is>
      </c>
      <c r="J759" t="inlineStr">
        <is>
          <t>Sara Rossi</t>
        </is>
      </c>
      <c r="K759" s="71" t="n">
        <v>2191</v>
      </c>
      <c r="L759" s="72" t="n">
        <v>190.4</v>
      </c>
      <c r="M759" s="72" t="n">
        <v>417166.4</v>
      </c>
      <c r="N759" s="72" t="n">
        <v>62574.96</v>
      </c>
      <c r="O759" s="72" t="n">
        <v>354591.44</v>
      </c>
      <c r="P759" s="72" t="n">
        <v>331906.09</v>
      </c>
      <c r="Q759" s="72" t="n">
        <v>22685.35</v>
      </c>
      <c r="R759" t="inlineStr">
        <is>
          <t>Tamil Nadu</t>
        </is>
      </c>
      <c r="S759" s="71" t="n">
        <v>3</v>
      </c>
      <c r="T759" t="inlineStr">
        <is>
          <t>Yes</t>
        </is>
      </c>
      <c r="U759" s="71" t="n">
        <v>959</v>
      </c>
      <c r="V759" s="71" t="n">
        <v>384</v>
      </c>
      <c r="W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RR100751</t>
        </is>
      </c>
      <c r="B760" s="69" t="n">
        <v>45748</v>
      </c>
      <c r="C760" s="70" t="n">
        <v>2025</v>
      </c>
      <c r="D760" t="inlineStr">
        <is>
          <t>Apr</t>
        </is>
      </c>
      <c r="E760" t="inlineStr">
        <is>
          <t>West</t>
        </is>
      </c>
      <c r="F760" t="inlineStr">
        <is>
          <t>India</t>
        </is>
      </c>
      <c r="G760" t="inlineStr">
        <is>
          <t>Grocery</t>
        </is>
      </c>
      <c r="H760" t="inlineStr">
        <is>
          <t>Store walk-in</t>
        </is>
      </c>
      <c r="I760" t="inlineStr">
        <is>
          <t>Member</t>
        </is>
      </c>
      <c r="J760" t="inlineStr">
        <is>
          <t>Omar Haddad</t>
        </is>
      </c>
      <c r="K760" s="71" t="n">
        <v>1746</v>
      </c>
      <c r="L760" s="72" t="n">
        <v>159.63</v>
      </c>
      <c r="M760" s="72" t="n">
        <v>278713.98</v>
      </c>
      <c r="N760" s="72" t="n">
        <v>22297.12</v>
      </c>
      <c r="O760" s="72" t="n">
        <v>256416.86</v>
      </c>
      <c r="P760" s="72" t="n">
        <v>250460.15</v>
      </c>
      <c r="Q760" s="72" t="n">
        <v>5956.71</v>
      </c>
      <c r="R760" t="inlineStr">
        <is>
          <t>Maharashtra</t>
        </is>
      </c>
      <c r="S760" s="71" t="n">
        <v>5</v>
      </c>
      <c r="T760" t="inlineStr">
        <is>
          <t>Yes</t>
        </is>
      </c>
      <c r="U760" s="71" t="n">
        <v>597</v>
      </c>
      <c r="V760" s="71" t="n">
        <v>221</v>
      </c>
      <c r="W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RR100752</t>
        </is>
      </c>
      <c r="B761" s="69" t="n">
        <v>45748</v>
      </c>
      <c r="C761" s="70" t="n">
        <v>2025</v>
      </c>
      <c r="D761" t="inlineStr">
        <is>
          <t>Apr</t>
        </is>
      </c>
      <c r="E761" t="inlineStr">
        <is>
          <t>West</t>
        </is>
      </c>
      <c r="F761" t="inlineStr">
        <is>
          <t>India</t>
        </is>
      </c>
      <c r="G761" t="inlineStr">
        <is>
          <t>JioMart</t>
        </is>
      </c>
      <c r="H761" t="inlineStr">
        <is>
          <t>Home delivery</t>
        </is>
      </c>
      <c r="I761" t="inlineStr">
        <is>
          <t>Member</t>
        </is>
      </c>
      <c r="J761" t="inlineStr">
        <is>
          <t>Carlos Silva</t>
        </is>
      </c>
      <c r="K761" s="71" t="n">
        <v>2769</v>
      </c>
      <c r="L761" s="72" t="n">
        <v>431.38</v>
      </c>
      <c r="M761" s="72" t="n">
        <v>1194491.22</v>
      </c>
      <c r="N761" s="72" t="n">
        <v>59724.56</v>
      </c>
      <c r="O761" s="72" t="n">
        <v>1134766.66</v>
      </c>
      <c r="P761" s="72" t="n">
        <v>943873.77</v>
      </c>
      <c r="Q761" s="72" t="n">
        <v>190892.89</v>
      </c>
      <c r="R761" t="inlineStr">
        <is>
          <t>Maharashtra</t>
        </is>
      </c>
      <c r="S761" s="71" t="n">
        <v>8</v>
      </c>
      <c r="T761" t="inlineStr">
        <is>
          <t>Yes</t>
        </is>
      </c>
      <c r="U761" s="71" t="n">
        <v>13914</v>
      </c>
      <c r="V761" s="71" t="n">
        <v>901</v>
      </c>
      <c r="W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RR100753</t>
        </is>
      </c>
      <c r="B762" s="69" t="n">
        <v>45748</v>
      </c>
      <c r="C762" s="70" t="n">
        <v>2025</v>
      </c>
      <c r="D762" t="inlineStr">
        <is>
          <t>Apr</t>
        </is>
      </c>
      <c r="E762" t="inlineStr">
        <is>
          <t>West</t>
        </is>
      </c>
      <c r="F762" t="inlineStr">
        <is>
          <t>India</t>
        </is>
      </c>
      <c r="G762" t="inlineStr">
        <is>
          <t>JioMart</t>
        </is>
      </c>
      <c r="H762" t="inlineStr">
        <is>
          <t>Home delivery</t>
        </is>
      </c>
      <c r="I762" t="inlineStr">
        <is>
          <t>Member</t>
        </is>
      </c>
      <c r="J762" t="inlineStr">
        <is>
          <t>Emma Clarke</t>
        </is>
      </c>
      <c r="K762" s="71" t="n">
        <v>3866</v>
      </c>
      <c r="L762" s="72" t="n">
        <v>418.29</v>
      </c>
      <c r="M762" s="72" t="n">
        <v>1617109.14</v>
      </c>
      <c r="N762" s="72" t="n">
        <v>242566.37</v>
      </c>
      <c r="O762" s="72" t="n">
        <v>1374542.77</v>
      </c>
      <c r="P762" s="72" t="n">
        <v>1266522.45</v>
      </c>
      <c r="Q762" s="72" t="n">
        <v>108020.32</v>
      </c>
      <c r="R762" t="inlineStr">
        <is>
          <t>Gujarat</t>
        </is>
      </c>
      <c r="S762" s="71" t="n">
        <v>0</v>
      </c>
      <c r="T762" t="inlineStr">
        <is>
          <t>No</t>
        </is>
      </c>
      <c r="U762" s="71" t="n">
        <v>6005</v>
      </c>
      <c r="V762" s="71" t="n">
        <v>459</v>
      </c>
      <c r="W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RR100754</t>
        </is>
      </c>
      <c r="B763" s="69" t="n">
        <v>45748</v>
      </c>
      <c r="C763" s="70" t="n">
        <v>2025</v>
      </c>
      <c r="D763" t="inlineStr">
        <is>
          <t>Apr</t>
        </is>
      </c>
      <c r="E763" t="inlineStr">
        <is>
          <t>South</t>
        </is>
      </c>
      <c r="F763" t="inlineStr">
        <is>
          <t>India</t>
        </is>
      </c>
      <c r="G763" t="inlineStr">
        <is>
          <t>Fashion</t>
        </is>
      </c>
      <c r="H763" t="inlineStr">
        <is>
          <t>Home delivery</t>
        </is>
      </c>
      <c r="I763" t="inlineStr">
        <is>
          <t>Member</t>
        </is>
      </c>
      <c r="J763" t="inlineStr">
        <is>
          <t>Ravindra Patil</t>
        </is>
      </c>
      <c r="K763" s="71" t="n">
        <v>728</v>
      </c>
      <c r="L763" s="72" t="n">
        <v>688.03</v>
      </c>
      <c r="M763" s="72" t="n">
        <v>500885.84</v>
      </c>
      <c r="N763" s="72" t="n">
        <v>10017.72</v>
      </c>
      <c r="O763" s="72" t="n">
        <v>490868.12</v>
      </c>
      <c r="P763" s="72" t="n">
        <v>297840.47</v>
      </c>
      <c r="Q763" s="72" t="n">
        <v>193027.65</v>
      </c>
      <c r="R763" t="inlineStr">
        <is>
          <t>Tamil Nadu</t>
        </is>
      </c>
      <c r="S763" s="71" t="n">
        <v>0</v>
      </c>
      <c r="T763" t="inlineStr">
        <is>
          <t>No</t>
        </is>
      </c>
      <c r="U763" s="71" t="n">
        <v>851</v>
      </c>
      <c r="V763" s="71" t="n">
        <v>215</v>
      </c>
      <c r="W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RR100755</t>
        </is>
      </c>
      <c r="B764" s="69" t="n">
        <v>45749</v>
      </c>
      <c r="C764" s="70" t="n">
        <v>2025</v>
      </c>
      <c r="D764" t="inlineStr">
        <is>
          <t>Apr</t>
        </is>
      </c>
      <c r="E764" t="inlineStr">
        <is>
          <t>South</t>
        </is>
      </c>
      <c r="F764" t="inlineStr">
        <is>
          <t>India</t>
        </is>
      </c>
      <c r="G764" t="inlineStr">
        <is>
          <t>Fashion</t>
        </is>
      </c>
      <c r="H764" t="inlineStr">
        <is>
          <t>Home delivery</t>
        </is>
      </c>
      <c r="I764" t="inlineStr">
        <is>
          <t>Walk-in guest</t>
        </is>
      </c>
      <c r="J764" t="inlineStr">
        <is>
          <t>Hiroshi Tanaka</t>
        </is>
      </c>
      <c r="K764" s="71" t="n">
        <v>1007</v>
      </c>
      <c r="L764" s="72" t="n">
        <v>801.5</v>
      </c>
      <c r="M764" s="72" t="n">
        <v>807110.5</v>
      </c>
      <c r="N764" s="72" t="n">
        <v>16142.21</v>
      </c>
      <c r="O764" s="72" t="n">
        <v>790968.29</v>
      </c>
      <c r="P764" s="72" t="n">
        <v>426014.84</v>
      </c>
      <c r="Q764" s="72" t="n">
        <v>364953.45</v>
      </c>
      <c r="R764" t="inlineStr">
        <is>
          <t>Kerala</t>
        </is>
      </c>
      <c r="S764" s="71" t="n">
        <v>3</v>
      </c>
      <c r="T764" t="inlineStr">
        <is>
          <t>Yes</t>
        </is>
      </c>
      <c r="U764" s="71" t="n">
        <v>694</v>
      </c>
      <c r="V764" s="71" t="n">
        <v>276</v>
      </c>
      <c r="W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RR100756</t>
        </is>
      </c>
      <c r="B765" s="69" t="n">
        <v>45749</v>
      </c>
      <c r="C765" s="70" t="n">
        <v>2025</v>
      </c>
      <c r="D765" t="inlineStr">
        <is>
          <t>Apr</t>
        </is>
      </c>
      <c r="E765" t="inlineStr">
        <is>
          <t>South</t>
        </is>
      </c>
      <c r="F765" t="inlineStr">
        <is>
          <t>India</t>
        </is>
      </c>
      <c r="G765" t="inlineStr">
        <is>
          <t>Fashion</t>
        </is>
      </c>
      <c r="H765" t="inlineStr">
        <is>
          <t>Store walk-in</t>
        </is>
      </c>
      <c r="I765" t="inlineStr">
        <is>
          <t>Walk-in guest</t>
        </is>
      </c>
      <c r="J765" t="inlineStr">
        <is>
          <t>Carlos Silva</t>
        </is>
      </c>
      <c r="K765" s="71" t="n">
        <v>1392</v>
      </c>
      <c r="L765" s="72" t="n">
        <v>676.67</v>
      </c>
      <c r="M765" s="72" t="n">
        <v>941924.64</v>
      </c>
      <c r="N765" s="72" t="n">
        <v>75353.97</v>
      </c>
      <c r="O765" s="72" t="n">
        <v>866570.67</v>
      </c>
      <c r="P765" s="72" t="n">
        <v>570509.49</v>
      </c>
      <c r="Q765" s="72" t="n">
        <v>296061.18</v>
      </c>
      <c r="R765" t="inlineStr">
        <is>
          <t>Telangana</t>
        </is>
      </c>
      <c r="S765" s="71" t="n">
        <v>8</v>
      </c>
      <c r="T765" t="inlineStr">
        <is>
          <t>Yes</t>
        </is>
      </c>
      <c r="U765" s="71" t="n">
        <v>470</v>
      </c>
      <c r="V765" s="71" t="n">
        <v>195</v>
      </c>
      <c r="W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RR100757</t>
        </is>
      </c>
      <c r="B766" s="69" t="n">
        <v>45749</v>
      </c>
      <c r="C766" s="70" t="n">
        <v>2025</v>
      </c>
      <c r="D766" t="inlineStr">
        <is>
          <t>Apr</t>
        </is>
      </c>
      <c r="E766" t="inlineStr">
        <is>
          <t>North</t>
        </is>
      </c>
      <c r="F766" t="inlineStr">
        <is>
          <t>India</t>
        </is>
      </c>
      <c r="G766" t="inlineStr">
        <is>
          <t>Fashion</t>
        </is>
      </c>
      <c r="H766" t="inlineStr">
        <is>
          <t>Store walk-in</t>
        </is>
      </c>
      <c r="I766" t="inlineStr">
        <is>
          <t>Member</t>
        </is>
      </c>
      <c r="J766" t="inlineStr">
        <is>
          <t>Arjun Mehta</t>
        </is>
      </c>
      <c r="K766" s="71" t="n">
        <v>1249</v>
      </c>
      <c r="L766" s="72" t="n">
        <v>740.84</v>
      </c>
      <c r="M766" s="72" t="n">
        <v>925309.16</v>
      </c>
      <c r="N766" s="72" t="n">
        <v>138796.37</v>
      </c>
      <c r="O766" s="72" t="n">
        <v>786512.79</v>
      </c>
      <c r="P766" s="72" t="n">
        <v>499306.72</v>
      </c>
      <c r="Q766" s="72" t="n">
        <v>287206.07</v>
      </c>
      <c r="R766" t="inlineStr">
        <is>
          <t>Delhi</t>
        </is>
      </c>
      <c r="S766" s="71" t="n">
        <v>3</v>
      </c>
      <c r="T766" t="inlineStr">
        <is>
          <t>Yes</t>
        </is>
      </c>
      <c r="U766" s="71" t="n">
        <v>580</v>
      </c>
      <c r="V766" s="71" t="n">
        <v>226</v>
      </c>
      <c r="W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RR100758</t>
        </is>
      </c>
      <c r="B767" s="69" t="n">
        <v>45749</v>
      </c>
      <c r="C767" s="70" t="n">
        <v>2025</v>
      </c>
      <c r="D767" t="inlineStr">
        <is>
          <t>Apr</t>
        </is>
      </c>
      <c r="E767" t="inlineStr">
        <is>
          <t>South</t>
        </is>
      </c>
      <c r="F767" t="inlineStr">
        <is>
          <t>India</t>
        </is>
      </c>
      <c r="G767" t="inlineStr">
        <is>
          <t>Fashion</t>
        </is>
      </c>
      <c r="H767" t="inlineStr">
        <is>
          <t>Click &amp; collect</t>
        </is>
      </c>
      <c r="I767" t="inlineStr">
        <is>
          <t>Walk-in guest</t>
        </is>
      </c>
      <c r="J767" t="inlineStr">
        <is>
          <t>Aisha Bello</t>
        </is>
      </c>
      <c r="K767" s="71" t="n">
        <v>698</v>
      </c>
      <c r="L767" s="72" t="n">
        <v>745.14</v>
      </c>
      <c r="M767" s="72" t="n">
        <v>520107.72</v>
      </c>
      <c r="N767" s="72" t="n">
        <v>78016.16</v>
      </c>
      <c r="O767" s="72" t="n">
        <v>442091.56</v>
      </c>
      <c r="P767" s="72" t="n">
        <v>281250.8</v>
      </c>
      <c r="Q767" s="72" t="n">
        <v>160840.76</v>
      </c>
      <c r="R767" t="inlineStr">
        <is>
          <t>Tamil Nadu</t>
        </is>
      </c>
      <c r="S767" s="71" t="n">
        <v>8</v>
      </c>
      <c r="T767" t="inlineStr">
        <is>
          <t>Yes</t>
        </is>
      </c>
      <c r="U767" s="71" t="n">
        <v>215</v>
      </c>
      <c r="V767" s="71" t="n">
        <v>79</v>
      </c>
      <c r="W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RR100759</t>
        </is>
      </c>
      <c r="B768" s="69" t="n">
        <v>45749</v>
      </c>
      <c r="C768" s="70" t="n">
        <v>2025</v>
      </c>
      <c r="D768" t="inlineStr">
        <is>
          <t>Apr</t>
        </is>
      </c>
      <c r="E768" t="inlineStr">
        <is>
          <t>South</t>
        </is>
      </c>
      <c r="F768" t="inlineStr">
        <is>
          <t>India</t>
        </is>
      </c>
      <c r="G768" t="inlineStr">
        <is>
          <t>JioMart</t>
        </is>
      </c>
      <c r="H768" t="inlineStr">
        <is>
          <t>Home delivery</t>
        </is>
      </c>
      <c r="I768" t="inlineStr">
        <is>
          <t>Member</t>
        </is>
      </c>
      <c r="J768" t="inlineStr">
        <is>
          <t>Sophie Müller</t>
        </is>
      </c>
      <c r="K768" s="71" t="n">
        <v>2105</v>
      </c>
      <c r="L768" s="72" t="n">
        <v>429.06</v>
      </c>
      <c r="M768" s="72" t="n">
        <v>903171.3</v>
      </c>
      <c r="N768" s="72" t="n">
        <v>90317.13</v>
      </c>
      <c r="O768" s="72" t="n">
        <v>812854.17</v>
      </c>
      <c r="P768" s="72" t="n">
        <v>727317.96</v>
      </c>
      <c r="Q768" s="72" t="n">
        <v>85536.21000000001</v>
      </c>
      <c r="R768" t="inlineStr">
        <is>
          <t>Kerala</t>
        </is>
      </c>
      <c r="S768" s="71" t="n">
        <v>5</v>
      </c>
      <c r="T768" t="inlineStr">
        <is>
          <t>Yes</t>
        </is>
      </c>
      <c r="U768" s="71" t="n">
        <v>6598</v>
      </c>
      <c r="V768" s="71" t="n">
        <v>284</v>
      </c>
      <c r="W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RR100760</t>
        </is>
      </c>
      <c r="B769" s="69" t="n">
        <v>45749</v>
      </c>
      <c r="C769" s="70" t="n">
        <v>2025</v>
      </c>
      <c r="D769" t="inlineStr">
        <is>
          <t>Apr</t>
        </is>
      </c>
      <c r="E769" t="inlineStr">
        <is>
          <t>West</t>
        </is>
      </c>
      <c r="F769" t="inlineStr">
        <is>
          <t>India</t>
        </is>
      </c>
      <c r="G769" t="inlineStr">
        <is>
          <t>Electronics</t>
        </is>
      </c>
      <c r="H769" t="inlineStr">
        <is>
          <t>Store walk-in</t>
        </is>
      </c>
      <c r="I769" t="inlineStr">
        <is>
          <t>Walk-in guest</t>
        </is>
      </c>
      <c r="J769" t="inlineStr">
        <is>
          <t>Priya Nair</t>
        </is>
      </c>
      <c r="K769" s="71" t="n">
        <v>108</v>
      </c>
      <c r="L769" s="72" t="n">
        <v>8788.23</v>
      </c>
      <c r="M769" s="72" t="n">
        <v>949128.84</v>
      </c>
      <c r="N769" s="72" t="n">
        <v>94912.88</v>
      </c>
      <c r="O769" s="72" t="n">
        <v>854215.96</v>
      </c>
      <c r="P769" s="72" t="n">
        <v>876931.59</v>
      </c>
      <c r="Q769" s="72" t="n">
        <v>-22715.63</v>
      </c>
      <c r="R769" t="inlineStr">
        <is>
          <t>Gujarat</t>
        </is>
      </c>
      <c r="S769" s="71" t="n">
        <v>8</v>
      </c>
      <c r="T769" t="inlineStr">
        <is>
          <t>Yes</t>
        </is>
      </c>
      <c r="U769" s="71" t="n">
        <v>266</v>
      </c>
      <c r="V769" s="71" t="n">
        <v>99</v>
      </c>
      <c r="W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RR100761</t>
        </is>
      </c>
      <c r="B770" s="69" t="n">
        <v>45750</v>
      </c>
      <c r="C770" s="70" t="n">
        <v>2025</v>
      </c>
      <c r="D770" t="inlineStr">
        <is>
          <t>Apr</t>
        </is>
      </c>
      <c r="E770" t="inlineStr">
        <is>
          <t>South</t>
        </is>
      </c>
      <c r="F770" t="inlineStr">
        <is>
          <t>India</t>
        </is>
      </c>
      <c r="G770" t="inlineStr">
        <is>
          <t>JioMart</t>
        </is>
      </c>
      <c r="H770" t="inlineStr">
        <is>
          <t>Home delivery</t>
        </is>
      </c>
      <c r="I770" t="inlineStr">
        <is>
          <t>Walk-in guest</t>
        </is>
      </c>
      <c r="J770" t="inlineStr">
        <is>
          <t>Wei Chen</t>
        </is>
      </c>
      <c r="K770" s="71" t="n">
        <v>2138</v>
      </c>
      <c r="L770" s="72" t="n">
        <v>382.67</v>
      </c>
      <c r="M770" s="72" t="n">
        <v>818148.46</v>
      </c>
      <c r="N770" s="72" t="n">
        <v>16362.97</v>
      </c>
      <c r="O770" s="72" t="n">
        <v>801785.49</v>
      </c>
      <c r="P770" s="72" t="n">
        <v>700563.99</v>
      </c>
      <c r="Q770" s="72" t="n">
        <v>101221.5</v>
      </c>
      <c r="R770" t="inlineStr">
        <is>
          <t>Telangana</t>
        </is>
      </c>
      <c r="S770" s="71" t="n">
        <v>2</v>
      </c>
      <c r="T770" t="inlineStr">
        <is>
          <t>Yes</t>
        </is>
      </c>
      <c r="U770" s="71" t="n">
        <v>4437</v>
      </c>
      <c r="V770" s="71" t="n">
        <v>262</v>
      </c>
      <c r="W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RR100762</t>
        </is>
      </c>
      <c r="B771" s="69" t="n">
        <v>45750</v>
      </c>
      <c r="C771" s="70" t="n">
        <v>2025</v>
      </c>
      <c r="D771" t="inlineStr">
        <is>
          <t>Apr</t>
        </is>
      </c>
      <c r="E771" t="inlineStr">
        <is>
          <t>West</t>
        </is>
      </c>
      <c r="F771" t="inlineStr">
        <is>
          <t>India</t>
        </is>
      </c>
      <c r="G771" t="inlineStr">
        <is>
          <t>Grocery</t>
        </is>
      </c>
      <c r="H771" t="inlineStr">
        <is>
          <t>Store walk-in</t>
        </is>
      </c>
      <c r="I771" t="inlineStr">
        <is>
          <t>Member</t>
        </is>
      </c>
      <c r="J771" t="inlineStr">
        <is>
          <t>Sara Rossi</t>
        </is>
      </c>
      <c r="K771" s="71" t="n">
        <v>649</v>
      </c>
      <c r="L771" s="72" t="n">
        <v>159.49</v>
      </c>
      <c r="M771" s="72" t="n">
        <v>103509.01</v>
      </c>
      <c r="N771" s="72" t="n">
        <v>8280.719999999999</v>
      </c>
      <c r="O771" s="72" t="n">
        <v>95228.28999999999</v>
      </c>
      <c r="P771" s="72" t="n">
        <v>94669.2</v>
      </c>
      <c r="Q771" s="72" t="n">
        <v>559.09</v>
      </c>
      <c r="R771" t="inlineStr">
        <is>
          <t>Goa</t>
        </is>
      </c>
      <c r="S771" s="71" t="n">
        <v>2</v>
      </c>
      <c r="T771" t="inlineStr">
        <is>
          <t>Yes</t>
        </is>
      </c>
      <c r="U771" s="71" t="n">
        <v>304</v>
      </c>
      <c r="V771" s="71" t="n">
        <v>127</v>
      </c>
      <c r="W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RR100763</t>
        </is>
      </c>
      <c r="B772" s="69" t="n">
        <v>45750</v>
      </c>
      <c r="C772" s="70" t="n">
        <v>2025</v>
      </c>
      <c r="D772" t="inlineStr">
        <is>
          <t>Apr</t>
        </is>
      </c>
      <c r="E772" t="inlineStr">
        <is>
          <t>North</t>
        </is>
      </c>
      <c r="F772" t="inlineStr">
        <is>
          <t>India</t>
        </is>
      </c>
      <c r="G772" t="inlineStr">
        <is>
          <t>Grocery</t>
        </is>
      </c>
      <c r="H772" t="inlineStr">
        <is>
          <t>Store walk-in</t>
        </is>
      </c>
      <c r="I772" t="inlineStr">
        <is>
          <t>Walk-in guest</t>
        </is>
      </c>
      <c r="J772" t="inlineStr">
        <is>
          <t>Ravindra Patil</t>
        </is>
      </c>
      <c r="K772" s="71" t="n">
        <v>470</v>
      </c>
      <c r="L772" s="72" t="n">
        <v>191.31</v>
      </c>
      <c r="M772" s="72" t="n">
        <v>89915.7</v>
      </c>
      <c r="N772" s="72" t="n">
        <v>7193.26</v>
      </c>
      <c r="O772" s="72" t="n">
        <v>82722.44</v>
      </c>
      <c r="P772" s="72" t="n">
        <v>71596.25</v>
      </c>
      <c r="Q772" s="72" t="n">
        <v>11126.19</v>
      </c>
      <c r="R772" t="inlineStr">
        <is>
          <t>Uttar Pradesh</t>
        </is>
      </c>
      <c r="S772" s="71" t="n">
        <v>3</v>
      </c>
      <c r="T772" t="inlineStr">
        <is>
          <t>Yes</t>
        </is>
      </c>
      <c r="U772" s="71" t="n">
        <v>209</v>
      </c>
      <c r="V772" s="71" t="n">
        <v>80</v>
      </c>
      <c r="W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RR100764</t>
        </is>
      </c>
      <c r="B773" s="69" t="n">
        <v>45750</v>
      </c>
      <c r="C773" s="70" t="n">
        <v>2025</v>
      </c>
      <c r="D773" t="inlineStr">
        <is>
          <t>Apr</t>
        </is>
      </c>
      <c r="E773" t="inlineStr">
        <is>
          <t>North</t>
        </is>
      </c>
      <c r="F773" t="inlineStr">
        <is>
          <t>India</t>
        </is>
      </c>
      <c r="G773" t="inlineStr">
        <is>
          <t>JioMart</t>
        </is>
      </c>
      <c r="H773" t="inlineStr">
        <is>
          <t>Home delivery</t>
        </is>
      </c>
      <c r="I773" t="inlineStr">
        <is>
          <t>Member</t>
        </is>
      </c>
      <c r="J773" t="inlineStr">
        <is>
          <t>Noah Smith</t>
        </is>
      </c>
      <c r="K773" s="71" t="n">
        <v>3051</v>
      </c>
      <c r="L773" s="72" t="n">
        <v>393.64</v>
      </c>
      <c r="M773" s="72" t="n">
        <v>1200995.64</v>
      </c>
      <c r="N773" s="72" t="n">
        <v>24019.91</v>
      </c>
      <c r="O773" s="72" t="n">
        <v>1176975.73</v>
      </c>
      <c r="P773" s="72" t="n">
        <v>1044668.01</v>
      </c>
      <c r="Q773" s="72" t="n">
        <v>132307.72</v>
      </c>
      <c r="R773" t="inlineStr">
        <is>
          <t>Uttar Pradesh</t>
        </is>
      </c>
      <c r="S773" s="71" t="n">
        <v>3</v>
      </c>
      <c r="T773" t="inlineStr">
        <is>
          <t>Yes</t>
        </is>
      </c>
      <c r="U773" s="71" t="n">
        <v>4770</v>
      </c>
      <c r="V773" s="71" t="n">
        <v>343</v>
      </c>
      <c r="W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RR100765</t>
        </is>
      </c>
      <c r="B774" s="69" t="n">
        <v>45750</v>
      </c>
      <c r="C774" s="70" t="n">
        <v>2025</v>
      </c>
      <c r="D774" t="inlineStr">
        <is>
          <t>Apr</t>
        </is>
      </c>
      <c r="E774" t="inlineStr">
        <is>
          <t>West</t>
        </is>
      </c>
      <c r="F774" t="inlineStr">
        <is>
          <t>India</t>
        </is>
      </c>
      <c r="G774" t="inlineStr">
        <is>
          <t>Grocery</t>
        </is>
      </c>
      <c r="H774" t="inlineStr">
        <is>
          <t>Store walk-in</t>
        </is>
      </c>
      <c r="I774" t="inlineStr">
        <is>
          <t>Member</t>
        </is>
      </c>
      <c r="J774" t="inlineStr">
        <is>
          <t>Priya Nair</t>
        </is>
      </c>
      <c r="K774" s="71" t="n">
        <v>2063</v>
      </c>
      <c r="L774" s="72" t="n">
        <v>190.14</v>
      </c>
      <c r="M774" s="72" t="n">
        <v>392258.82</v>
      </c>
      <c r="N774" s="72" t="n">
        <v>39225.88</v>
      </c>
      <c r="O774" s="72" t="n">
        <v>353032.94</v>
      </c>
      <c r="P774" s="72" t="n">
        <v>315271.67</v>
      </c>
      <c r="Q774" s="72" t="n">
        <v>37761.27</v>
      </c>
      <c r="R774" t="inlineStr">
        <is>
          <t>Gujarat</t>
        </is>
      </c>
      <c r="S774" s="71" t="n">
        <v>0</v>
      </c>
      <c r="T774" t="inlineStr">
        <is>
          <t>No</t>
        </is>
      </c>
      <c r="U774" s="71" t="n">
        <v>1628</v>
      </c>
      <c r="V774" s="71" t="n">
        <v>429</v>
      </c>
      <c r="W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RR100766</t>
        </is>
      </c>
      <c r="B775" s="69" t="n">
        <v>45750</v>
      </c>
      <c r="C775" s="70" t="n">
        <v>2025</v>
      </c>
      <c r="D775" t="inlineStr">
        <is>
          <t>Apr</t>
        </is>
      </c>
      <c r="E775" t="inlineStr">
        <is>
          <t>East</t>
        </is>
      </c>
      <c r="F775" t="inlineStr">
        <is>
          <t>India</t>
        </is>
      </c>
      <c r="G775" t="inlineStr">
        <is>
          <t>Grocery</t>
        </is>
      </c>
      <c r="H775" t="inlineStr">
        <is>
          <t>Store walk-in</t>
        </is>
      </c>
      <c r="I775" t="inlineStr">
        <is>
          <t>Member</t>
        </is>
      </c>
      <c r="J775" t="inlineStr">
        <is>
          <t>Hiroshi Tanaka</t>
        </is>
      </c>
      <c r="K775" s="71" t="n">
        <v>3865</v>
      </c>
      <c r="L775" s="72" t="n">
        <v>159.75</v>
      </c>
      <c r="M775" s="72" t="n">
        <v>617433.75</v>
      </c>
      <c r="N775" s="72" t="n">
        <v>12348.68</v>
      </c>
      <c r="O775" s="72" t="n">
        <v>605085.0699999999</v>
      </c>
      <c r="P775" s="72" t="n">
        <v>549403.6</v>
      </c>
      <c r="Q775" s="72" t="n">
        <v>55681.47</v>
      </c>
      <c r="R775" t="inlineStr">
        <is>
          <t>West Bengal</t>
        </is>
      </c>
      <c r="S775" s="71" t="n">
        <v>2</v>
      </c>
      <c r="T775" t="inlineStr">
        <is>
          <t>Yes</t>
        </is>
      </c>
      <c r="U775" s="71" t="n">
        <v>2084</v>
      </c>
      <c r="V775" s="71" t="n">
        <v>563</v>
      </c>
      <c r="W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RR100767</t>
        </is>
      </c>
      <c r="B776" s="69" t="n">
        <v>45750</v>
      </c>
      <c r="C776" s="70" t="n">
        <v>2025</v>
      </c>
      <c r="D776" t="inlineStr">
        <is>
          <t>Apr</t>
        </is>
      </c>
      <c r="E776" t="inlineStr">
        <is>
          <t>West</t>
        </is>
      </c>
      <c r="F776" t="inlineStr">
        <is>
          <t>India</t>
        </is>
      </c>
      <c r="G776" t="inlineStr">
        <is>
          <t>Grocery</t>
        </is>
      </c>
      <c r="H776" t="inlineStr">
        <is>
          <t>Store walk-in</t>
        </is>
      </c>
      <c r="I776" t="inlineStr">
        <is>
          <t>Member</t>
        </is>
      </c>
      <c r="J776" t="inlineStr">
        <is>
          <t>Amir Khan</t>
        </is>
      </c>
      <c r="K776" s="71" t="n">
        <v>2839</v>
      </c>
      <c r="L776" s="72" t="n">
        <v>196.52</v>
      </c>
      <c r="M776" s="72" t="n">
        <v>557920.28</v>
      </c>
      <c r="N776" s="72" t="n">
        <v>44633.62</v>
      </c>
      <c r="O776" s="72" t="n">
        <v>513286.66</v>
      </c>
      <c r="P776" s="72" t="n">
        <v>423622.79</v>
      </c>
      <c r="Q776" s="72" t="n">
        <v>89663.87</v>
      </c>
      <c r="R776" t="inlineStr">
        <is>
          <t>Maharashtra</t>
        </is>
      </c>
      <c r="S776" s="71" t="n">
        <v>3</v>
      </c>
      <c r="T776" t="inlineStr">
        <is>
          <t>Yes</t>
        </is>
      </c>
      <c r="U776" s="71" t="n">
        <v>1237</v>
      </c>
      <c r="V776" s="71" t="n">
        <v>548</v>
      </c>
      <c r="W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RR100768</t>
        </is>
      </c>
      <c r="B777" s="69" t="n">
        <v>45751</v>
      </c>
      <c r="C777" s="70" t="n">
        <v>2025</v>
      </c>
      <c r="D777" t="inlineStr">
        <is>
          <t>Apr</t>
        </is>
      </c>
      <c r="E777" t="inlineStr">
        <is>
          <t>West</t>
        </is>
      </c>
      <c r="F777" t="inlineStr">
        <is>
          <t>India</t>
        </is>
      </c>
      <c r="G777" t="inlineStr">
        <is>
          <t>Grocery</t>
        </is>
      </c>
      <c r="H777" t="inlineStr">
        <is>
          <t>Store walk-in</t>
        </is>
      </c>
      <c r="I777" t="inlineStr">
        <is>
          <t>Member</t>
        </is>
      </c>
      <c r="J777" t="inlineStr">
        <is>
          <t>Priya Nair</t>
        </is>
      </c>
      <c r="K777" s="71" t="n">
        <v>520</v>
      </c>
      <c r="L777" s="72" t="n">
        <v>174.56</v>
      </c>
      <c r="M777" s="72" t="n">
        <v>90771.2</v>
      </c>
      <c r="N777" s="72" t="n">
        <v>13615.68</v>
      </c>
      <c r="O777" s="72" t="n">
        <v>77155.52</v>
      </c>
      <c r="P777" s="72" t="n">
        <v>74384.07000000001</v>
      </c>
      <c r="Q777" s="72" t="n">
        <v>2771.45</v>
      </c>
      <c r="R777" t="inlineStr">
        <is>
          <t>Goa</t>
        </is>
      </c>
      <c r="S777" s="71" t="n">
        <v>2</v>
      </c>
      <c r="T777" t="inlineStr">
        <is>
          <t>Yes</t>
        </is>
      </c>
      <c r="U777" s="71" t="n">
        <v>265</v>
      </c>
      <c r="V777" s="71" t="n">
        <v>73</v>
      </c>
      <c r="W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RR100769</t>
        </is>
      </c>
      <c r="B778" s="69" t="n">
        <v>45751</v>
      </c>
      <c r="C778" s="70" t="n">
        <v>2025</v>
      </c>
      <c r="D778" t="inlineStr">
        <is>
          <t>Apr</t>
        </is>
      </c>
      <c r="E778" t="inlineStr">
        <is>
          <t>North</t>
        </is>
      </c>
      <c r="F778" t="inlineStr">
        <is>
          <t>India</t>
        </is>
      </c>
      <c r="G778" t="inlineStr">
        <is>
          <t>Grocery</t>
        </is>
      </c>
      <c r="H778" t="inlineStr">
        <is>
          <t>Store walk-in</t>
        </is>
      </c>
      <c r="I778" t="inlineStr">
        <is>
          <t>Walk-in guest</t>
        </is>
      </c>
      <c r="J778" t="inlineStr">
        <is>
          <t>Omar Haddad</t>
        </is>
      </c>
      <c r="K778" s="71" t="n">
        <v>1140</v>
      </c>
      <c r="L778" s="72" t="n">
        <v>173.31</v>
      </c>
      <c r="M778" s="72" t="n">
        <v>197573.4</v>
      </c>
      <c r="N778" s="72" t="n">
        <v>3951.47</v>
      </c>
      <c r="O778" s="72" t="n">
        <v>193621.93</v>
      </c>
      <c r="P778" s="72" t="n">
        <v>164785.38</v>
      </c>
      <c r="Q778" s="72" t="n">
        <v>28836.55</v>
      </c>
      <c r="R778" t="inlineStr">
        <is>
          <t>Punjab</t>
        </is>
      </c>
      <c r="S778" s="71" t="n">
        <v>1</v>
      </c>
      <c r="T778" t="inlineStr">
        <is>
          <t>Yes</t>
        </is>
      </c>
      <c r="U778" s="71" t="n">
        <v>1189</v>
      </c>
      <c r="V778" s="71" t="n">
        <v>316</v>
      </c>
      <c r="W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RR100770</t>
        </is>
      </c>
      <c r="B779" s="69" t="n">
        <v>45751</v>
      </c>
      <c r="C779" s="70" t="n">
        <v>2025</v>
      </c>
      <c r="D779" t="inlineStr">
        <is>
          <t>Apr</t>
        </is>
      </c>
      <c r="E779" t="inlineStr">
        <is>
          <t>West</t>
        </is>
      </c>
      <c r="F779" t="inlineStr">
        <is>
          <t>India</t>
        </is>
      </c>
      <c r="G779" t="inlineStr">
        <is>
          <t>Fashion</t>
        </is>
      </c>
      <c r="H779" t="inlineStr">
        <is>
          <t>Store walk-in</t>
        </is>
      </c>
      <c r="I779" t="inlineStr">
        <is>
          <t>Member</t>
        </is>
      </c>
      <c r="J779" t="inlineStr">
        <is>
          <t>Liam O'Brien</t>
        </is>
      </c>
      <c r="K779" s="71" t="n">
        <v>1006</v>
      </c>
      <c r="L779" s="72" t="n">
        <v>697.98</v>
      </c>
      <c r="M779" s="72" t="n">
        <v>702167.88</v>
      </c>
      <c r="N779" s="72" t="n">
        <v>35108.39</v>
      </c>
      <c r="O779" s="72" t="n">
        <v>667059.49</v>
      </c>
      <c r="P779" s="72" t="n">
        <v>401179.61</v>
      </c>
      <c r="Q779" s="72" t="n">
        <v>265879.88</v>
      </c>
      <c r="R779" t="inlineStr">
        <is>
          <t>Maharashtra</t>
        </is>
      </c>
      <c r="S779" s="71" t="n">
        <v>0</v>
      </c>
      <c r="T779" t="inlineStr">
        <is>
          <t>No</t>
        </is>
      </c>
      <c r="U779" s="71" t="n">
        <v>379</v>
      </c>
      <c r="V779" s="71" t="n">
        <v>149</v>
      </c>
      <c r="W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RR100771</t>
        </is>
      </c>
      <c r="B780" s="69" t="n">
        <v>45751</v>
      </c>
      <c r="C780" s="70" t="n">
        <v>2025</v>
      </c>
      <c r="D780" t="inlineStr">
        <is>
          <t>Apr</t>
        </is>
      </c>
      <c r="E780" t="inlineStr">
        <is>
          <t>East</t>
        </is>
      </c>
      <c r="F780" t="inlineStr">
        <is>
          <t>India</t>
        </is>
      </c>
      <c r="G780" t="inlineStr">
        <is>
          <t>JioMart</t>
        </is>
      </c>
      <c r="H780" t="inlineStr">
        <is>
          <t>Home delivery</t>
        </is>
      </c>
      <c r="I780" t="inlineStr">
        <is>
          <t>Member</t>
        </is>
      </c>
      <c r="J780" t="inlineStr">
        <is>
          <t>Noah Smith</t>
        </is>
      </c>
      <c r="K780" s="71" t="n">
        <v>3003</v>
      </c>
      <c r="L780" s="72" t="n">
        <v>395.03</v>
      </c>
      <c r="M780" s="72" t="n">
        <v>1186275.09</v>
      </c>
      <c r="N780" s="72" t="n">
        <v>177941.26</v>
      </c>
      <c r="O780" s="72" t="n">
        <v>1008333.83</v>
      </c>
      <c r="P780" s="72" t="n">
        <v>1007293.1</v>
      </c>
      <c r="Q780" s="72" t="n">
        <v>1040.73</v>
      </c>
      <c r="R780" t="inlineStr">
        <is>
          <t>West Bengal</t>
        </is>
      </c>
      <c r="S780" s="71" t="n">
        <v>8</v>
      </c>
      <c r="T780" t="inlineStr">
        <is>
          <t>Yes</t>
        </is>
      </c>
      <c r="U780" s="71" t="n">
        <v>10597</v>
      </c>
      <c r="V780" s="71" t="n">
        <v>442</v>
      </c>
      <c r="W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RR100772</t>
        </is>
      </c>
      <c r="B781" s="69" t="n">
        <v>45751</v>
      </c>
      <c r="C781" s="70" t="n">
        <v>2025</v>
      </c>
      <c r="D781" t="inlineStr">
        <is>
          <t>Apr</t>
        </is>
      </c>
      <c r="E781" t="inlineStr">
        <is>
          <t>South</t>
        </is>
      </c>
      <c r="F781" t="inlineStr">
        <is>
          <t>India</t>
        </is>
      </c>
      <c r="G781" t="inlineStr">
        <is>
          <t>Grocery</t>
        </is>
      </c>
      <c r="H781" t="inlineStr">
        <is>
          <t>Store walk-in</t>
        </is>
      </c>
      <c r="I781" t="inlineStr">
        <is>
          <t>Member</t>
        </is>
      </c>
      <c r="J781" t="inlineStr">
        <is>
          <t>Noah Smith</t>
        </is>
      </c>
      <c r="K781" s="71" t="n">
        <v>3082</v>
      </c>
      <c r="L781" s="72" t="n">
        <v>180.16</v>
      </c>
      <c r="M781" s="72" t="n">
        <v>555253.12</v>
      </c>
      <c r="N781" s="72" t="n">
        <v>44420.25</v>
      </c>
      <c r="O781" s="72" t="n">
        <v>510832.87</v>
      </c>
      <c r="P781" s="72" t="n">
        <v>456454.13</v>
      </c>
      <c r="Q781" s="72" t="n">
        <v>54378.74</v>
      </c>
      <c r="R781" t="inlineStr">
        <is>
          <t>Telangana</t>
        </is>
      </c>
      <c r="S781" s="71" t="n">
        <v>3</v>
      </c>
      <c r="T781" t="inlineStr">
        <is>
          <t>Yes</t>
        </is>
      </c>
      <c r="U781" s="71" t="n">
        <v>2971</v>
      </c>
      <c r="V781" s="71" t="n">
        <v>986</v>
      </c>
      <c r="W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RR100773</t>
        </is>
      </c>
      <c r="B782" s="69" t="n">
        <v>45751</v>
      </c>
      <c r="C782" s="70" t="n">
        <v>2025</v>
      </c>
      <c r="D782" t="inlineStr">
        <is>
          <t>Apr</t>
        </is>
      </c>
      <c r="E782" t="inlineStr">
        <is>
          <t>West</t>
        </is>
      </c>
      <c r="F782" t="inlineStr">
        <is>
          <t>India</t>
        </is>
      </c>
      <c r="G782" t="inlineStr">
        <is>
          <t>JioMart</t>
        </is>
      </c>
      <c r="H782" t="inlineStr">
        <is>
          <t>Home delivery</t>
        </is>
      </c>
      <c r="I782" t="inlineStr">
        <is>
          <t>Member</t>
        </is>
      </c>
      <c r="J782" t="inlineStr">
        <is>
          <t>Sophie Müller</t>
        </is>
      </c>
      <c r="K782" s="71" t="n">
        <v>3161</v>
      </c>
      <c r="L782" s="72" t="n">
        <v>409.5</v>
      </c>
      <c r="M782" s="72" t="n">
        <v>1294429.5</v>
      </c>
      <c r="N782" s="72" t="n">
        <v>64721.48</v>
      </c>
      <c r="O782" s="72" t="n">
        <v>1229708.02</v>
      </c>
      <c r="P782" s="72" t="n">
        <v>1026678.86</v>
      </c>
      <c r="Q782" s="72" t="n">
        <v>203029.16</v>
      </c>
      <c r="R782" t="inlineStr">
        <is>
          <t>Gujarat</t>
        </is>
      </c>
      <c r="S782" s="71" t="n">
        <v>5</v>
      </c>
      <c r="T782" t="inlineStr">
        <is>
          <t>Yes</t>
        </is>
      </c>
      <c r="U782" s="71" t="n">
        <v>9848</v>
      </c>
      <c r="V782" s="71" t="n">
        <v>504</v>
      </c>
      <c r="W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RR100774</t>
        </is>
      </c>
      <c r="B783" s="69" t="n">
        <v>45751</v>
      </c>
      <c r="C783" s="70" t="n">
        <v>2025</v>
      </c>
      <c r="D783" t="inlineStr">
        <is>
          <t>Apr</t>
        </is>
      </c>
      <c r="E783" t="inlineStr">
        <is>
          <t>North</t>
        </is>
      </c>
      <c r="F783" t="inlineStr">
        <is>
          <t>India</t>
        </is>
      </c>
      <c r="G783" t="inlineStr">
        <is>
          <t>JioMart</t>
        </is>
      </c>
      <c r="H783" t="inlineStr">
        <is>
          <t>Home delivery</t>
        </is>
      </c>
      <c r="I783" t="inlineStr">
        <is>
          <t>Walk-in guest</t>
        </is>
      </c>
      <c r="J783" t="inlineStr">
        <is>
          <t>Priya Nair</t>
        </is>
      </c>
      <c r="K783" s="71" t="n">
        <v>3885</v>
      </c>
      <c r="L783" s="72" t="n">
        <v>442.21</v>
      </c>
      <c r="M783" s="72" t="n">
        <v>1717985.85</v>
      </c>
      <c r="N783" s="72" t="n">
        <v>257697.88</v>
      </c>
      <c r="O783" s="72" t="n">
        <v>1460287.97</v>
      </c>
      <c r="P783" s="72" t="n">
        <v>1268913.89</v>
      </c>
      <c r="Q783" s="72" t="n">
        <v>191374.08</v>
      </c>
      <c r="R783" t="inlineStr">
        <is>
          <t>Punjab</t>
        </is>
      </c>
      <c r="S783" s="71" t="n">
        <v>8</v>
      </c>
      <c r="T783" t="inlineStr">
        <is>
          <t>Yes</t>
        </is>
      </c>
      <c r="U783" s="71" t="n">
        <v>14508</v>
      </c>
      <c r="V783" s="71" t="n">
        <v>805</v>
      </c>
      <c r="W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RR100775</t>
        </is>
      </c>
      <c r="B784" s="69" t="n">
        <v>45751</v>
      </c>
      <c r="C784" s="70" t="n">
        <v>2025</v>
      </c>
      <c r="D784" t="inlineStr">
        <is>
          <t>Apr</t>
        </is>
      </c>
      <c r="E784" t="inlineStr">
        <is>
          <t>South</t>
        </is>
      </c>
      <c r="F784" t="inlineStr">
        <is>
          <t>India</t>
        </is>
      </c>
      <c r="G784" t="inlineStr">
        <is>
          <t>JioMart</t>
        </is>
      </c>
      <c r="H784" t="inlineStr">
        <is>
          <t>Home delivery</t>
        </is>
      </c>
      <c r="I784" t="inlineStr">
        <is>
          <t>Member</t>
        </is>
      </c>
      <c r="J784" t="inlineStr">
        <is>
          <t>Sophie Müller</t>
        </is>
      </c>
      <c r="K784" s="71" t="n">
        <v>947</v>
      </c>
      <c r="L784" s="72" t="n">
        <v>411.86</v>
      </c>
      <c r="M784" s="72" t="n">
        <v>390031.42</v>
      </c>
      <c r="N784" s="72" t="n">
        <v>31202.51</v>
      </c>
      <c r="O784" s="72" t="n">
        <v>358828.91</v>
      </c>
      <c r="P784" s="72" t="n">
        <v>323287.82</v>
      </c>
      <c r="Q784" s="72" t="n">
        <v>35541.09</v>
      </c>
      <c r="R784" t="inlineStr">
        <is>
          <t>Telangana</t>
        </is>
      </c>
      <c r="S784" s="71" t="n">
        <v>8</v>
      </c>
      <c r="T784" t="inlineStr">
        <is>
          <t>Yes</t>
        </is>
      </c>
      <c r="U784" s="71" t="n">
        <v>1976</v>
      </c>
      <c r="V784" s="71" t="n">
        <v>148</v>
      </c>
      <c r="W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RR100776</t>
        </is>
      </c>
      <c r="B785" s="69" t="n">
        <v>45751</v>
      </c>
      <c r="C785" s="70" t="n">
        <v>2025</v>
      </c>
      <c r="D785" t="inlineStr">
        <is>
          <t>Apr</t>
        </is>
      </c>
      <c r="E785" t="inlineStr">
        <is>
          <t>East</t>
        </is>
      </c>
      <c r="F785" t="inlineStr">
        <is>
          <t>India</t>
        </is>
      </c>
      <c r="G785" t="inlineStr">
        <is>
          <t>Grocery</t>
        </is>
      </c>
      <c r="H785" t="inlineStr">
        <is>
          <t>Store walk-in</t>
        </is>
      </c>
      <c r="I785" t="inlineStr">
        <is>
          <t>Member</t>
        </is>
      </c>
      <c r="J785" t="inlineStr">
        <is>
          <t>Amir Khan</t>
        </is>
      </c>
      <c r="K785" s="71" t="n">
        <v>2050</v>
      </c>
      <c r="L785" s="72" t="n">
        <v>201.45</v>
      </c>
      <c r="M785" s="72" t="n">
        <v>412972.5</v>
      </c>
      <c r="N785" s="72" t="n">
        <v>8259.450000000001</v>
      </c>
      <c r="O785" s="72" t="n">
        <v>404713.05</v>
      </c>
      <c r="P785" s="72" t="n">
        <v>304006.19</v>
      </c>
      <c r="Q785" s="72" t="n">
        <v>100706.86</v>
      </c>
      <c r="R785" t="inlineStr">
        <is>
          <t>Bihar</t>
        </is>
      </c>
      <c r="S785" s="71" t="n">
        <v>8</v>
      </c>
      <c r="T785" t="inlineStr">
        <is>
          <t>Yes</t>
        </is>
      </c>
      <c r="U785" s="71" t="n">
        <v>1057</v>
      </c>
      <c r="V785" s="71" t="n">
        <v>441</v>
      </c>
      <c r="W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RR100777</t>
        </is>
      </c>
      <c r="B786" s="69" t="n">
        <v>45752</v>
      </c>
      <c r="C786" s="70" t="n">
        <v>2025</v>
      </c>
      <c r="D786" t="inlineStr">
        <is>
          <t>Apr</t>
        </is>
      </c>
      <c r="E786" t="inlineStr">
        <is>
          <t>South</t>
        </is>
      </c>
      <c r="F786" t="inlineStr">
        <is>
          <t>India</t>
        </is>
      </c>
      <c r="G786" t="inlineStr">
        <is>
          <t>JioMart</t>
        </is>
      </c>
      <c r="H786" t="inlineStr">
        <is>
          <t>Home delivery</t>
        </is>
      </c>
      <c r="I786" t="inlineStr">
        <is>
          <t>Member</t>
        </is>
      </c>
      <c r="J786" t="inlineStr">
        <is>
          <t>Olivia Brown</t>
        </is>
      </c>
      <c r="K786" s="71" t="n">
        <v>3709</v>
      </c>
      <c r="L786" s="72" t="n">
        <v>453.65</v>
      </c>
      <c r="M786" s="72" t="n">
        <v>1682587.85</v>
      </c>
      <c r="N786" s="72" t="n">
        <v>252388.18</v>
      </c>
      <c r="O786" s="72" t="n">
        <v>1430199.67</v>
      </c>
      <c r="P786" s="72" t="n">
        <v>1213113.91</v>
      </c>
      <c r="Q786" s="72" t="n">
        <v>217085.76</v>
      </c>
      <c r="R786" t="inlineStr">
        <is>
          <t>Tamil Nadu</t>
        </is>
      </c>
      <c r="S786" s="71" t="n">
        <v>1</v>
      </c>
      <c r="T786" t="inlineStr">
        <is>
          <t>Yes</t>
        </is>
      </c>
      <c r="U786" s="71" t="n">
        <v>8475</v>
      </c>
      <c r="V786" s="71" t="n">
        <v>524</v>
      </c>
      <c r="W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RR100778</t>
        </is>
      </c>
      <c r="B787" s="69" t="n">
        <v>45752</v>
      </c>
      <c r="C787" s="70" t="n">
        <v>2025</v>
      </c>
      <c r="D787" t="inlineStr">
        <is>
          <t>Apr</t>
        </is>
      </c>
      <c r="E787" t="inlineStr">
        <is>
          <t>South</t>
        </is>
      </c>
      <c r="F787" t="inlineStr">
        <is>
          <t>India</t>
        </is>
      </c>
      <c r="G787" t="inlineStr">
        <is>
          <t>Grocery</t>
        </is>
      </c>
      <c r="H787" t="inlineStr">
        <is>
          <t>Store walk-in</t>
        </is>
      </c>
      <c r="I787" t="inlineStr">
        <is>
          <t>Member</t>
        </is>
      </c>
      <c r="J787" t="inlineStr">
        <is>
          <t>Mei Lin</t>
        </is>
      </c>
      <c r="K787" s="71" t="n">
        <v>2855</v>
      </c>
      <c r="L787" s="72" t="n">
        <v>162.31</v>
      </c>
      <c r="M787" s="72" t="n">
        <v>463395.05</v>
      </c>
      <c r="N787" s="72" t="n">
        <v>9267.9</v>
      </c>
      <c r="O787" s="72" t="n">
        <v>454127.15</v>
      </c>
      <c r="P787" s="72" t="n">
        <v>424621.92</v>
      </c>
      <c r="Q787" s="72" t="n">
        <v>29505.23</v>
      </c>
      <c r="R787" t="inlineStr">
        <is>
          <t>Telangana</t>
        </is>
      </c>
      <c r="S787" s="71" t="n">
        <v>3</v>
      </c>
      <c r="T787" t="inlineStr">
        <is>
          <t>Yes</t>
        </is>
      </c>
      <c r="U787" s="71" t="n">
        <v>1942</v>
      </c>
      <c r="V787" s="71" t="n">
        <v>863</v>
      </c>
      <c r="W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RR100779</t>
        </is>
      </c>
      <c r="B788" s="69" t="n">
        <v>45752</v>
      </c>
      <c r="C788" s="70" t="n">
        <v>2025</v>
      </c>
      <c r="D788" t="inlineStr">
        <is>
          <t>Apr</t>
        </is>
      </c>
      <c r="E788" t="inlineStr">
        <is>
          <t>North</t>
        </is>
      </c>
      <c r="F788" t="inlineStr">
        <is>
          <t>India</t>
        </is>
      </c>
      <c r="G788" t="inlineStr">
        <is>
          <t>Grocery</t>
        </is>
      </c>
      <c r="H788" t="inlineStr">
        <is>
          <t>Home delivery</t>
        </is>
      </c>
      <c r="I788" t="inlineStr">
        <is>
          <t>Walk-in guest</t>
        </is>
      </c>
      <c r="J788" t="inlineStr">
        <is>
          <t>Aisha Bello</t>
        </is>
      </c>
      <c r="K788" s="71" t="n">
        <v>671</v>
      </c>
      <c r="L788" s="72" t="n">
        <v>200.32</v>
      </c>
      <c r="M788" s="72" t="n">
        <v>134414.72</v>
      </c>
      <c r="N788" s="72" t="n">
        <v>6720.74</v>
      </c>
      <c r="O788" s="72" t="n">
        <v>127693.98</v>
      </c>
      <c r="P788" s="72" t="n">
        <v>100108.69</v>
      </c>
      <c r="Q788" s="72" t="n">
        <v>27585.29</v>
      </c>
      <c r="R788" t="inlineStr">
        <is>
          <t>Rajasthan</t>
        </is>
      </c>
      <c r="S788" s="71" t="n">
        <v>1</v>
      </c>
      <c r="T788" t="inlineStr">
        <is>
          <t>Yes</t>
        </is>
      </c>
      <c r="U788" s="71" t="n">
        <v>377</v>
      </c>
      <c r="V788" s="71" t="n">
        <v>166</v>
      </c>
      <c r="W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RR100780</t>
        </is>
      </c>
      <c r="B789" s="69" t="n">
        <v>45752</v>
      </c>
      <c r="C789" s="70" t="n">
        <v>2025</v>
      </c>
      <c r="D789" t="inlineStr">
        <is>
          <t>Apr</t>
        </is>
      </c>
      <c r="E789" t="inlineStr">
        <is>
          <t>North</t>
        </is>
      </c>
      <c r="F789" t="inlineStr">
        <is>
          <t>India</t>
        </is>
      </c>
      <c r="G789" t="inlineStr">
        <is>
          <t>Electronics</t>
        </is>
      </c>
      <c r="H789" t="inlineStr">
        <is>
          <t>Store walk-in</t>
        </is>
      </c>
      <c r="I789" t="inlineStr">
        <is>
          <t>Walk-in guest</t>
        </is>
      </c>
      <c r="J789" t="inlineStr">
        <is>
          <t>Noah Smith</t>
        </is>
      </c>
      <c r="K789" s="71" t="n">
        <v>30</v>
      </c>
      <c r="L789" s="72" t="n">
        <v>9330.32</v>
      </c>
      <c r="M789" s="72" t="n">
        <v>279909.6</v>
      </c>
      <c r="N789" s="72" t="n">
        <v>27990.96</v>
      </c>
      <c r="O789" s="72" t="n">
        <v>251918.64</v>
      </c>
      <c r="P789" s="72" t="n">
        <v>243637.88</v>
      </c>
      <c r="Q789" s="72" t="n">
        <v>8280.76</v>
      </c>
      <c r="R789" t="inlineStr">
        <is>
          <t>Delhi</t>
        </is>
      </c>
      <c r="S789" s="71" t="n">
        <v>1</v>
      </c>
      <c r="T789" t="inlineStr">
        <is>
          <t>Yes</t>
        </is>
      </c>
      <c r="U789" s="71" t="n">
        <v>48</v>
      </c>
      <c r="V789" s="71" t="n">
        <v>21</v>
      </c>
      <c r="W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RR100781</t>
        </is>
      </c>
      <c r="B790" s="69" t="n">
        <v>45752</v>
      </c>
      <c r="C790" s="70" t="n">
        <v>2025</v>
      </c>
      <c r="D790" t="inlineStr">
        <is>
          <t>Apr</t>
        </is>
      </c>
      <c r="E790" t="inlineStr">
        <is>
          <t>South</t>
        </is>
      </c>
      <c r="F790" t="inlineStr">
        <is>
          <t>India</t>
        </is>
      </c>
      <c r="G790" t="inlineStr">
        <is>
          <t>JioMart</t>
        </is>
      </c>
      <c r="H790" t="inlineStr">
        <is>
          <t>Home delivery</t>
        </is>
      </c>
      <c r="I790" t="inlineStr">
        <is>
          <t>Member</t>
        </is>
      </c>
      <c r="J790" t="inlineStr">
        <is>
          <t>Arjun Mehta</t>
        </is>
      </c>
      <c r="K790" s="71" t="n">
        <v>2271</v>
      </c>
      <c r="L790" s="72" t="n">
        <v>407.99</v>
      </c>
      <c r="M790" s="72" t="n">
        <v>926545.29</v>
      </c>
      <c r="N790" s="72" t="n">
        <v>138981.79</v>
      </c>
      <c r="O790" s="72" t="n">
        <v>787563.5</v>
      </c>
      <c r="P790" s="72" t="n">
        <v>749085.09</v>
      </c>
      <c r="Q790" s="72" t="n">
        <v>38478.41</v>
      </c>
      <c r="R790" t="inlineStr">
        <is>
          <t>Karnataka</t>
        </is>
      </c>
      <c r="S790" s="71" t="n">
        <v>8</v>
      </c>
      <c r="T790" t="inlineStr">
        <is>
          <t>Yes</t>
        </is>
      </c>
      <c r="U790" s="71" t="n">
        <v>5626</v>
      </c>
      <c r="V790" s="71" t="n">
        <v>339</v>
      </c>
      <c r="W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RR100782</t>
        </is>
      </c>
      <c r="B791" s="69" t="n">
        <v>45752</v>
      </c>
      <c r="C791" s="70" t="n">
        <v>2025</v>
      </c>
      <c r="D791" t="inlineStr">
        <is>
          <t>Apr</t>
        </is>
      </c>
      <c r="E791" t="inlineStr">
        <is>
          <t>West</t>
        </is>
      </c>
      <c r="F791" t="inlineStr">
        <is>
          <t>India</t>
        </is>
      </c>
      <c r="G791" t="inlineStr">
        <is>
          <t>Electronics</t>
        </is>
      </c>
      <c r="H791" t="inlineStr">
        <is>
          <t>Store walk-in</t>
        </is>
      </c>
      <c r="I791" t="inlineStr">
        <is>
          <t>Walk-in guest</t>
        </is>
      </c>
      <c r="J791" t="inlineStr">
        <is>
          <t>Sophie Müller</t>
        </is>
      </c>
      <c r="K791" s="71" t="n">
        <v>186</v>
      </c>
      <c r="L791" s="72" t="n">
        <v>9194.41</v>
      </c>
      <c r="M791" s="72" t="n">
        <v>1710160.26</v>
      </c>
      <c r="N791" s="72" t="n">
        <v>171016.03</v>
      </c>
      <c r="O791" s="72" t="n">
        <v>1539144.23</v>
      </c>
      <c r="P791" s="72" t="n">
        <v>1516661.03</v>
      </c>
      <c r="Q791" s="72" t="n">
        <v>22483.2</v>
      </c>
      <c r="R791" t="inlineStr">
        <is>
          <t>Maharashtra</t>
        </is>
      </c>
      <c r="S791" s="71" t="n">
        <v>0</v>
      </c>
      <c r="T791" t="inlineStr">
        <is>
          <t>No</t>
        </is>
      </c>
      <c r="U791" s="71" t="n">
        <v>414</v>
      </c>
      <c r="V791" s="71" t="n">
        <v>146</v>
      </c>
      <c r="W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RR100783</t>
        </is>
      </c>
      <c r="B792" s="69" t="n">
        <v>45752</v>
      </c>
      <c r="C792" s="70" t="n">
        <v>2025</v>
      </c>
      <c r="D792" t="inlineStr">
        <is>
          <t>Apr</t>
        </is>
      </c>
      <c r="E792" t="inlineStr">
        <is>
          <t>South</t>
        </is>
      </c>
      <c r="F792" t="inlineStr">
        <is>
          <t>India</t>
        </is>
      </c>
      <c r="G792" t="inlineStr">
        <is>
          <t>JioMart</t>
        </is>
      </c>
      <c r="H792" t="inlineStr">
        <is>
          <t>Home delivery</t>
        </is>
      </c>
      <c r="I792" t="inlineStr">
        <is>
          <t>Member</t>
        </is>
      </c>
      <c r="J792" t="inlineStr">
        <is>
          <t>Arjun Mehta</t>
        </is>
      </c>
      <c r="K792" s="71" t="n">
        <v>3373</v>
      </c>
      <c r="L792" s="72" t="n">
        <v>438.76</v>
      </c>
      <c r="M792" s="72" t="n">
        <v>1479937.48</v>
      </c>
      <c r="N792" s="72" t="n">
        <v>73996.87</v>
      </c>
      <c r="O792" s="72" t="n">
        <v>1405940.61</v>
      </c>
      <c r="P792" s="72" t="n">
        <v>1139159.81</v>
      </c>
      <c r="Q792" s="72" t="n">
        <v>266780.8</v>
      </c>
      <c r="R792" t="inlineStr">
        <is>
          <t>Karnataka</t>
        </is>
      </c>
      <c r="S792" s="71" t="n">
        <v>0</v>
      </c>
      <c r="T792" t="inlineStr">
        <is>
          <t>No</t>
        </is>
      </c>
      <c r="U792" s="71" t="n">
        <v>10489</v>
      </c>
      <c r="V792" s="71" t="n">
        <v>548</v>
      </c>
      <c r="W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RR100784</t>
        </is>
      </c>
      <c r="B793" s="69" t="n">
        <v>45752</v>
      </c>
      <c r="C793" s="70" t="n">
        <v>2025</v>
      </c>
      <c r="D793" t="inlineStr">
        <is>
          <t>Apr</t>
        </is>
      </c>
      <c r="E793" t="inlineStr">
        <is>
          <t>South</t>
        </is>
      </c>
      <c r="F793" t="inlineStr">
        <is>
          <t>India</t>
        </is>
      </c>
      <c r="G793" t="inlineStr">
        <is>
          <t>JioMart</t>
        </is>
      </c>
      <c r="H793" t="inlineStr">
        <is>
          <t>Home delivery</t>
        </is>
      </c>
      <c r="I793" t="inlineStr">
        <is>
          <t>Member</t>
        </is>
      </c>
      <c r="J793" t="inlineStr">
        <is>
          <t>Ravindra Patil</t>
        </is>
      </c>
      <c r="K793" s="71" t="n">
        <v>2432</v>
      </c>
      <c r="L793" s="72" t="n">
        <v>454.83</v>
      </c>
      <c r="M793" s="72" t="n">
        <v>1106146.56</v>
      </c>
      <c r="N793" s="72" t="n">
        <v>22122.93</v>
      </c>
      <c r="O793" s="72" t="n">
        <v>1084023.63</v>
      </c>
      <c r="P793" s="72" t="n">
        <v>807921.4</v>
      </c>
      <c r="Q793" s="72" t="n">
        <v>276102.23</v>
      </c>
      <c r="R793" t="inlineStr">
        <is>
          <t>Karnataka</t>
        </is>
      </c>
      <c r="S793" s="71" t="n">
        <v>2</v>
      </c>
      <c r="T793" t="inlineStr">
        <is>
          <t>Yes</t>
        </is>
      </c>
      <c r="U793" s="71" t="n">
        <v>9550</v>
      </c>
      <c r="V793" s="71" t="n">
        <v>503</v>
      </c>
      <c r="W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RR100785</t>
        </is>
      </c>
      <c r="B794" s="69" t="n">
        <v>45753</v>
      </c>
      <c r="C794" s="70" t="n">
        <v>2025</v>
      </c>
      <c r="D794" t="inlineStr">
        <is>
          <t>Apr</t>
        </is>
      </c>
      <c r="E794" t="inlineStr">
        <is>
          <t>East</t>
        </is>
      </c>
      <c r="F794" t="inlineStr">
        <is>
          <t>India</t>
        </is>
      </c>
      <c r="G794" t="inlineStr">
        <is>
          <t>JioMart</t>
        </is>
      </c>
      <c r="H794" t="inlineStr">
        <is>
          <t>Home delivery</t>
        </is>
      </c>
      <c r="I794" t="inlineStr">
        <is>
          <t>Walk-in guest</t>
        </is>
      </c>
      <c r="J794" t="inlineStr">
        <is>
          <t>Fatima Al-Saud</t>
        </is>
      </c>
      <c r="K794" s="71" t="n">
        <v>3105</v>
      </c>
      <c r="L794" s="72" t="n">
        <v>454.44</v>
      </c>
      <c r="M794" s="72" t="n">
        <v>1411036.2</v>
      </c>
      <c r="N794" s="72" t="n">
        <v>141103.62</v>
      </c>
      <c r="O794" s="72" t="n">
        <v>1269932.58</v>
      </c>
      <c r="P794" s="72" t="n">
        <v>1074843.22</v>
      </c>
      <c r="Q794" s="72" t="n">
        <v>195089.36</v>
      </c>
      <c r="R794" t="inlineStr">
        <is>
          <t>West Bengal</t>
        </is>
      </c>
      <c r="S794" s="71" t="n">
        <v>1</v>
      </c>
      <c r="T794" t="inlineStr">
        <is>
          <t>Yes</t>
        </is>
      </c>
      <c r="U794" s="71" t="n">
        <v>7901</v>
      </c>
      <c r="V794" s="71" t="n">
        <v>514</v>
      </c>
      <c r="W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RR100786</t>
        </is>
      </c>
      <c r="B795" s="69" t="n">
        <v>45753</v>
      </c>
      <c r="C795" s="70" t="n">
        <v>2025</v>
      </c>
      <c r="D795" t="inlineStr">
        <is>
          <t>Apr</t>
        </is>
      </c>
      <c r="E795" t="inlineStr">
        <is>
          <t>East</t>
        </is>
      </c>
      <c r="F795" t="inlineStr">
        <is>
          <t>India</t>
        </is>
      </c>
      <c r="G795" t="inlineStr">
        <is>
          <t>Grocery</t>
        </is>
      </c>
      <c r="H795" t="inlineStr">
        <is>
          <t>Store walk-in</t>
        </is>
      </c>
      <c r="I795" t="inlineStr">
        <is>
          <t>Member</t>
        </is>
      </c>
      <c r="J795" t="inlineStr">
        <is>
          <t>Sara Rossi</t>
        </is>
      </c>
      <c r="K795" s="71" t="n">
        <v>2426</v>
      </c>
      <c r="L795" s="72" t="n">
        <v>193.3</v>
      </c>
      <c r="M795" s="72" t="n">
        <v>468945.8</v>
      </c>
      <c r="N795" s="72" t="n">
        <v>37515.66</v>
      </c>
      <c r="O795" s="72" t="n">
        <v>431430.14</v>
      </c>
      <c r="P795" s="72" t="n">
        <v>346185.57</v>
      </c>
      <c r="Q795" s="72" t="n">
        <v>85244.57000000001</v>
      </c>
      <c r="R795" t="inlineStr">
        <is>
          <t>West Bengal</t>
        </is>
      </c>
      <c r="S795" s="71" t="n">
        <v>5</v>
      </c>
      <c r="T795" t="inlineStr">
        <is>
          <t>Yes</t>
        </is>
      </c>
      <c r="U795" s="71" t="n">
        <v>1113</v>
      </c>
      <c r="V795" s="71" t="n">
        <v>409</v>
      </c>
      <c r="W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RR100787</t>
        </is>
      </c>
      <c r="B796" s="69" t="n">
        <v>45753</v>
      </c>
      <c r="C796" s="70" t="n">
        <v>2025</v>
      </c>
      <c r="D796" t="inlineStr">
        <is>
          <t>Apr</t>
        </is>
      </c>
      <c r="E796" t="inlineStr">
        <is>
          <t>West</t>
        </is>
      </c>
      <c r="F796" t="inlineStr">
        <is>
          <t>India</t>
        </is>
      </c>
      <c r="G796" t="inlineStr">
        <is>
          <t>Fashion</t>
        </is>
      </c>
      <c r="H796" t="inlineStr">
        <is>
          <t>Store walk-in</t>
        </is>
      </c>
      <c r="I796" t="inlineStr">
        <is>
          <t>Member</t>
        </is>
      </c>
      <c r="J796" t="inlineStr">
        <is>
          <t>Kofi Mensah</t>
        </is>
      </c>
      <c r="K796" s="71" t="n">
        <v>931</v>
      </c>
      <c r="L796" s="72" t="n">
        <v>686.13</v>
      </c>
      <c r="M796" s="72" t="n">
        <v>638787.03</v>
      </c>
      <c r="N796" s="72" t="n">
        <v>12775.74</v>
      </c>
      <c r="O796" s="72" t="n">
        <v>626011.29</v>
      </c>
      <c r="P796" s="72" t="n">
        <v>371975.35</v>
      </c>
      <c r="Q796" s="72" t="n">
        <v>254035.94</v>
      </c>
      <c r="R796" t="inlineStr">
        <is>
          <t>Gujarat</t>
        </is>
      </c>
      <c r="S796" s="71" t="n">
        <v>0</v>
      </c>
      <c r="T796" t="inlineStr">
        <is>
          <t>No</t>
        </is>
      </c>
      <c r="U796" s="71" t="n">
        <v>494</v>
      </c>
      <c r="V796" s="71" t="n">
        <v>217</v>
      </c>
      <c r="W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RR100788</t>
        </is>
      </c>
      <c r="B797" s="69" t="n">
        <v>45753</v>
      </c>
      <c r="C797" s="70" t="n">
        <v>2025</v>
      </c>
      <c r="D797" t="inlineStr">
        <is>
          <t>Apr</t>
        </is>
      </c>
      <c r="E797" t="inlineStr">
        <is>
          <t>South</t>
        </is>
      </c>
      <c r="F797" t="inlineStr">
        <is>
          <t>India</t>
        </is>
      </c>
      <c r="G797" t="inlineStr">
        <is>
          <t>Electronics</t>
        </is>
      </c>
      <c r="H797" t="inlineStr">
        <is>
          <t>Click &amp; collect</t>
        </is>
      </c>
      <c r="I797" t="inlineStr">
        <is>
          <t>Member</t>
        </is>
      </c>
      <c r="J797" t="inlineStr">
        <is>
          <t>Carlos Silva</t>
        </is>
      </c>
      <c r="K797" s="71" t="n">
        <v>157</v>
      </c>
      <c r="L797" s="72" t="n">
        <v>10330.67</v>
      </c>
      <c r="M797" s="72" t="n">
        <v>1621915.19</v>
      </c>
      <c r="N797" s="72" t="n">
        <v>81095.75999999999</v>
      </c>
      <c r="O797" s="72" t="n">
        <v>1540819.43</v>
      </c>
      <c r="P797" s="72" t="n">
        <v>1323765.98</v>
      </c>
      <c r="Q797" s="72" t="n">
        <v>217053.45</v>
      </c>
      <c r="R797" t="inlineStr">
        <is>
          <t>Kerala</t>
        </is>
      </c>
      <c r="S797" s="71" t="n">
        <v>2</v>
      </c>
      <c r="T797" t="inlineStr">
        <is>
          <t>Yes</t>
        </is>
      </c>
      <c r="U797" s="71" t="n">
        <v>419</v>
      </c>
      <c r="V797" s="71" t="n">
        <v>115</v>
      </c>
      <c r="W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RR100789</t>
        </is>
      </c>
      <c r="B798" s="69" t="n">
        <v>45753</v>
      </c>
      <c r="C798" s="70" t="n">
        <v>2025</v>
      </c>
      <c r="D798" t="inlineStr">
        <is>
          <t>Apr</t>
        </is>
      </c>
      <c r="E798" t="inlineStr">
        <is>
          <t>East</t>
        </is>
      </c>
      <c r="F798" t="inlineStr">
        <is>
          <t>India</t>
        </is>
      </c>
      <c r="G798" t="inlineStr">
        <is>
          <t>Fashion</t>
        </is>
      </c>
      <c r="H798" t="inlineStr">
        <is>
          <t>Store walk-in</t>
        </is>
      </c>
      <c r="I798" t="inlineStr">
        <is>
          <t>Member</t>
        </is>
      </c>
      <c r="J798" t="inlineStr">
        <is>
          <t>Aisha Bello</t>
        </is>
      </c>
      <c r="K798" s="71" t="n">
        <v>962</v>
      </c>
      <c r="L798" s="72" t="n">
        <v>665.35</v>
      </c>
      <c r="M798" s="72" t="n">
        <v>640066.7</v>
      </c>
      <c r="N798" s="72" t="n">
        <v>12801.33</v>
      </c>
      <c r="O798" s="72" t="n">
        <v>627265.37</v>
      </c>
      <c r="P798" s="72" t="n">
        <v>382243.6</v>
      </c>
      <c r="Q798" s="72" t="n">
        <v>245021.77</v>
      </c>
      <c r="R798" t="inlineStr">
        <is>
          <t>Bihar</t>
        </is>
      </c>
      <c r="S798" s="71" t="n">
        <v>2</v>
      </c>
      <c r="T798" t="inlineStr">
        <is>
          <t>Yes</t>
        </is>
      </c>
      <c r="U798" s="71" t="n">
        <v>442</v>
      </c>
      <c r="V798" s="71" t="n">
        <v>168</v>
      </c>
      <c r="W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RR100790</t>
        </is>
      </c>
      <c r="B799" s="69" t="n">
        <v>45753</v>
      </c>
      <c r="C799" s="70" t="n">
        <v>2025</v>
      </c>
      <c r="D799" t="inlineStr">
        <is>
          <t>Apr</t>
        </is>
      </c>
      <c r="E799" t="inlineStr">
        <is>
          <t>North</t>
        </is>
      </c>
      <c r="F799" t="inlineStr">
        <is>
          <t>India</t>
        </is>
      </c>
      <c r="G799" t="inlineStr">
        <is>
          <t>Grocery</t>
        </is>
      </c>
      <c r="H799" t="inlineStr">
        <is>
          <t>Store walk-in</t>
        </is>
      </c>
      <c r="I799" t="inlineStr">
        <is>
          <t>Member</t>
        </is>
      </c>
      <c r="J799" t="inlineStr">
        <is>
          <t>Priya Nair</t>
        </is>
      </c>
      <c r="K799" s="71" t="n">
        <v>425</v>
      </c>
      <c r="L799" s="72" t="n">
        <v>195.99</v>
      </c>
      <c r="M799" s="72" t="n">
        <v>83295.75</v>
      </c>
      <c r="N799" s="72" t="n">
        <v>12494.36</v>
      </c>
      <c r="O799" s="72" t="n">
        <v>70801.39</v>
      </c>
      <c r="P799" s="72" t="n">
        <v>63166.19</v>
      </c>
      <c r="Q799" s="72" t="n">
        <v>7635.2</v>
      </c>
      <c r="R799" t="inlineStr">
        <is>
          <t>Delhi</t>
        </is>
      </c>
      <c r="S799" s="71" t="n">
        <v>3</v>
      </c>
      <c r="T799" t="inlineStr">
        <is>
          <t>Yes</t>
        </is>
      </c>
      <c r="U799" s="71" t="n">
        <v>184</v>
      </c>
      <c r="V799" s="71" t="n">
        <v>71</v>
      </c>
      <c r="W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RR100791</t>
        </is>
      </c>
      <c r="B800" s="69" t="n">
        <v>45753</v>
      </c>
      <c r="C800" s="70" t="n">
        <v>2025</v>
      </c>
      <c r="D800" t="inlineStr">
        <is>
          <t>Apr</t>
        </is>
      </c>
      <c r="E800" t="inlineStr">
        <is>
          <t>West</t>
        </is>
      </c>
      <c r="F800" t="inlineStr">
        <is>
          <t>India</t>
        </is>
      </c>
      <c r="G800" t="inlineStr">
        <is>
          <t>Fashion</t>
        </is>
      </c>
      <c r="H800" t="inlineStr">
        <is>
          <t>Store walk-in</t>
        </is>
      </c>
      <c r="I800" t="inlineStr">
        <is>
          <t>Walk-in guest</t>
        </is>
      </c>
      <c r="J800" t="inlineStr">
        <is>
          <t>Lucas Martin</t>
        </is>
      </c>
      <c r="K800" s="71" t="n">
        <v>1288</v>
      </c>
      <c r="L800" s="72" t="n">
        <v>725.9299999999999</v>
      </c>
      <c r="M800" s="72" t="n">
        <v>934997.84</v>
      </c>
      <c r="N800" s="72" t="n">
        <v>74799.83</v>
      </c>
      <c r="O800" s="72" t="n">
        <v>860198.01</v>
      </c>
      <c r="P800" s="72" t="n">
        <v>539725.51</v>
      </c>
      <c r="Q800" s="72" t="n">
        <v>320472.5</v>
      </c>
      <c r="R800" t="inlineStr">
        <is>
          <t>Goa</t>
        </is>
      </c>
      <c r="S800" s="71" t="n">
        <v>5</v>
      </c>
      <c r="T800" t="inlineStr">
        <is>
          <t>Yes</t>
        </is>
      </c>
      <c r="U800" s="71" t="n">
        <v>757</v>
      </c>
      <c r="V800" s="71" t="n">
        <v>232</v>
      </c>
      <c r="W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RR100792</t>
        </is>
      </c>
      <c r="B801" s="69" t="n">
        <v>45754</v>
      </c>
      <c r="C801" s="70" t="n">
        <v>2025</v>
      </c>
      <c r="D801" t="inlineStr">
        <is>
          <t>Apr</t>
        </is>
      </c>
      <c r="E801" t="inlineStr">
        <is>
          <t>North</t>
        </is>
      </c>
      <c r="F801" t="inlineStr">
        <is>
          <t>India</t>
        </is>
      </c>
      <c r="G801" t="inlineStr">
        <is>
          <t>Electronics</t>
        </is>
      </c>
      <c r="H801" t="inlineStr">
        <is>
          <t>Store walk-in</t>
        </is>
      </c>
      <c r="I801" t="inlineStr">
        <is>
          <t>Member</t>
        </is>
      </c>
      <c r="J801" t="inlineStr">
        <is>
          <t>Kofi Mensah</t>
        </is>
      </c>
      <c r="K801" s="71" t="n">
        <v>189</v>
      </c>
      <c r="L801" s="72" t="n">
        <v>8972.75</v>
      </c>
      <c r="M801" s="72" t="n">
        <v>1695849.75</v>
      </c>
      <c r="N801" s="72" t="n">
        <v>169584.98</v>
      </c>
      <c r="O801" s="72" t="n">
        <v>1526264.77</v>
      </c>
      <c r="P801" s="72" t="n">
        <v>1531053.77</v>
      </c>
      <c r="Q801" s="72" t="n">
        <v>-4789</v>
      </c>
      <c r="R801" t="inlineStr">
        <is>
          <t>Rajasthan</t>
        </is>
      </c>
      <c r="S801" s="71" t="n">
        <v>0</v>
      </c>
      <c r="T801" t="inlineStr">
        <is>
          <t>No</t>
        </is>
      </c>
      <c r="U801" s="71" t="n">
        <v>546</v>
      </c>
      <c r="V801" s="71" t="n">
        <v>138</v>
      </c>
      <c r="W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RR100793</t>
        </is>
      </c>
      <c r="B802" s="69" t="n">
        <v>45754</v>
      </c>
      <c r="C802" s="70" t="n">
        <v>2025</v>
      </c>
      <c r="D802" t="inlineStr">
        <is>
          <t>Apr</t>
        </is>
      </c>
      <c r="E802" t="inlineStr">
        <is>
          <t>West</t>
        </is>
      </c>
      <c r="F802" t="inlineStr">
        <is>
          <t>India</t>
        </is>
      </c>
      <c r="G802" t="inlineStr">
        <is>
          <t>JioMart</t>
        </is>
      </c>
      <c r="H802" t="inlineStr">
        <is>
          <t>Home delivery</t>
        </is>
      </c>
      <c r="I802" t="inlineStr">
        <is>
          <t>Walk-in guest</t>
        </is>
      </c>
      <c r="J802" t="inlineStr">
        <is>
          <t>Carlos Silva</t>
        </is>
      </c>
      <c r="K802" s="71" t="n">
        <v>3346</v>
      </c>
      <c r="L802" s="72" t="n">
        <v>405.07</v>
      </c>
      <c r="M802" s="72" t="n">
        <v>1355364.22</v>
      </c>
      <c r="N802" s="72" t="n">
        <v>67768.21000000001</v>
      </c>
      <c r="O802" s="72" t="n">
        <v>1287596.01</v>
      </c>
      <c r="P802" s="72" t="n">
        <v>1103348.04</v>
      </c>
      <c r="Q802" s="72" t="n">
        <v>184247.97</v>
      </c>
      <c r="R802" t="inlineStr">
        <is>
          <t>Goa</t>
        </is>
      </c>
      <c r="S802" s="71" t="n">
        <v>3</v>
      </c>
      <c r="T802" t="inlineStr">
        <is>
          <t>Yes</t>
        </is>
      </c>
      <c r="U802" s="71" t="n">
        <v>8580</v>
      </c>
      <c r="V802" s="71" t="n">
        <v>669</v>
      </c>
      <c r="W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RR100794</t>
        </is>
      </c>
      <c r="B803" s="69" t="n">
        <v>45754</v>
      </c>
      <c r="C803" s="70" t="n">
        <v>2025</v>
      </c>
      <c r="D803" t="inlineStr">
        <is>
          <t>Apr</t>
        </is>
      </c>
      <c r="E803" t="inlineStr">
        <is>
          <t>South</t>
        </is>
      </c>
      <c r="F803" t="inlineStr">
        <is>
          <t>India</t>
        </is>
      </c>
      <c r="G803" t="inlineStr">
        <is>
          <t>Electronics</t>
        </is>
      </c>
      <c r="H803" t="inlineStr">
        <is>
          <t>Click &amp; collect</t>
        </is>
      </c>
      <c r="I803" t="inlineStr">
        <is>
          <t>Member</t>
        </is>
      </c>
      <c r="J803" t="inlineStr">
        <is>
          <t>Lucas Martin</t>
        </is>
      </c>
      <c r="K803" s="71" t="n">
        <v>118</v>
      </c>
      <c r="L803" s="72" t="n">
        <v>9063.129999999999</v>
      </c>
      <c r="M803" s="72" t="n">
        <v>1069449.34</v>
      </c>
      <c r="N803" s="72" t="n">
        <v>21388.99</v>
      </c>
      <c r="O803" s="72" t="n">
        <v>1048060.35</v>
      </c>
      <c r="P803" s="72" t="n">
        <v>959784.1800000001</v>
      </c>
      <c r="Q803" s="72" t="n">
        <v>88276.17</v>
      </c>
      <c r="R803" t="inlineStr">
        <is>
          <t>Kerala</t>
        </is>
      </c>
      <c r="S803" s="71" t="n">
        <v>8</v>
      </c>
      <c r="T803" t="inlineStr">
        <is>
          <t>Yes</t>
        </is>
      </c>
      <c r="U803" s="71" t="n">
        <v>282</v>
      </c>
      <c r="V803" s="71" t="n">
        <v>92</v>
      </c>
      <c r="W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RR100795</t>
        </is>
      </c>
      <c r="B804" s="69" t="n">
        <v>45754</v>
      </c>
      <c r="C804" s="70" t="n">
        <v>2025</v>
      </c>
      <c r="D804" t="inlineStr">
        <is>
          <t>Apr</t>
        </is>
      </c>
      <c r="E804" t="inlineStr">
        <is>
          <t>West</t>
        </is>
      </c>
      <c r="F804" t="inlineStr">
        <is>
          <t>India</t>
        </is>
      </c>
      <c r="G804" t="inlineStr">
        <is>
          <t>Grocery</t>
        </is>
      </c>
      <c r="H804" t="inlineStr">
        <is>
          <t>Store walk-in</t>
        </is>
      </c>
      <c r="I804" t="inlineStr">
        <is>
          <t>Member</t>
        </is>
      </c>
      <c r="J804" t="inlineStr">
        <is>
          <t>Sara Rossi</t>
        </is>
      </c>
      <c r="K804" s="71" t="n">
        <v>3875</v>
      </c>
      <c r="L804" s="72" t="n">
        <v>180.84</v>
      </c>
      <c r="M804" s="72" t="n">
        <v>700755</v>
      </c>
      <c r="N804" s="72" t="n">
        <v>14015.1</v>
      </c>
      <c r="O804" s="72" t="n">
        <v>686739.9</v>
      </c>
      <c r="P804" s="72" t="n">
        <v>578254.05</v>
      </c>
      <c r="Q804" s="72" t="n">
        <v>108485.85</v>
      </c>
      <c r="R804" t="inlineStr">
        <is>
          <t>Gujarat</t>
        </is>
      </c>
      <c r="S804" s="71" t="n">
        <v>8</v>
      </c>
      <c r="T804" t="inlineStr">
        <is>
          <t>Yes</t>
        </is>
      </c>
      <c r="U804" s="71" t="n">
        <v>1910</v>
      </c>
      <c r="V804" s="71" t="n">
        <v>827</v>
      </c>
      <c r="W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RR100796</t>
        </is>
      </c>
      <c r="B805" s="69" t="n">
        <v>45754</v>
      </c>
      <c r="C805" s="70" t="n">
        <v>2025</v>
      </c>
      <c r="D805" t="inlineStr">
        <is>
          <t>Apr</t>
        </is>
      </c>
      <c r="E805" t="inlineStr">
        <is>
          <t>South</t>
        </is>
      </c>
      <c r="F805" t="inlineStr">
        <is>
          <t>India</t>
        </is>
      </c>
      <c r="G805" t="inlineStr">
        <is>
          <t>JioMart</t>
        </is>
      </c>
      <c r="H805" t="inlineStr">
        <is>
          <t>Home delivery</t>
        </is>
      </c>
      <c r="I805" t="inlineStr">
        <is>
          <t>Walk-in guest</t>
        </is>
      </c>
      <c r="J805" t="inlineStr">
        <is>
          <t>Shraddha Kulkarni</t>
        </is>
      </c>
      <c r="K805" s="71" t="n">
        <v>3816</v>
      </c>
      <c r="L805" s="72" t="n">
        <v>405.58</v>
      </c>
      <c r="M805" s="72" t="n">
        <v>1547693.28</v>
      </c>
      <c r="N805" s="72" t="n">
        <v>30953.87</v>
      </c>
      <c r="O805" s="72" t="n">
        <v>1516739.41</v>
      </c>
      <c r="P805" s="72" t="n">
        <v>1262141.76</v>
      </c>
      <c r="Q805" s="72" t="n">
        <v>254597.65</v>
      </c>
      <c r="R805" t="inlineStr">
        <is>
          <t>Tamil Nadu</t>
        </is>
      </c>
      <c r="S805" s="71" t="n">
        <v>3</v>
      </c>
      <c r="T805" t="inlineStr">
        <is>
          <t>Yes</t>
        </is>
      </c>
      <c r="U805" s="71" t="n">
        <v>9483</v>
      </c>
      <c r="V805" s="71" t="n">
        <v>747</v>
      </c>
      <c r="W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RR100797</t>
        </is>
      </c>
      <c r="B806" s="69" t="n">
        <v>45754</v>
      </c>
      <c r="C806" s="70" t="n">
        <v>2025</v>
      </c>
      <c r="D806" t="inlineStr">
        <is>
          <t>Apr</t>
        </is>
      </c>
      <c r="E806" t="inlineStr">
        <is>
          <t>East</t>
        </is>
      </c>
      <c r="F806" t="inlineStr">
        <is>
          <t>India</t>
        </is>
      </c>
      <c r="G806" t="inlineStr">
        <is>
          <t>JioMart</t>
        </is>
      </c>
      <c r="H806" t="inlineStr">
        <is>
          <t>Home delivery</t>
        </is>
      </c>
      <c r="I806" t="inlineStr">
        <is>
          <t>Walk-in guest</t>
        </is>
      </c>
      <c r="J806" t="inlineStr">
        <is>
          <t>Wei Chen</t>
        </is>
      </c>
      <c r="K806" s="71" t="n">
        <v>1038</v>
      </c>
      <c r="L806" s="72" t="n">
        <v>383.14</v>
      </c>
      <c r="M806" s="72" t="n">
        <v>397699.32</v>
      </c>
      <c r="N806" s="72" t="n">
        <v>19884.97</v>
      </c>
      <c r="O806" s="72" t="n">
        <v>377814.35</v>
      </c>
      <c r="P806" s="72" t="n">
        <v>362202.84</v>
      </c>
      <c r="Q806" s="72" t="n">
        <v>15611.51</v>
      </c>
      <c r="R806" t="inlineStr">
        <is>
          <t>Odisha</t>
        </is>
      </c>
      <c r="S806" s="71" t="n">
        <v>1</v>
      </c>
      <c r="T806" t="inlineStr">
        <is>
          <t>Yes</t>
        </is>
      </c>
      <c r="U806" s="71" t="n">
        <v>4559</v>
      </c>
      <c r="V806" s="71" t="n">
        <v>192</v>
      </c>
      <c r="W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RR100798</t>
        </is>
      </c>
      <c r="B807" s="69" t="n">
        <v>45754</v>
      </c>
      <c r="C807" s="70" t="n">
        <v>2025</v>
      </c>
      <c r="D807" t="inlineStr">
        <is>
          <t>Apr</t>
        </is>
      </c>
      <c r="E807" t="inlineStr">
        <is>
          <t>North</t>
        </is>
      </c>
      <c r="F807" t="inlineStr">
        <is>
          <t>India</t>
        </is>
      </c>
      <c r="G807" t="inlineStr">
        <is>
          <t>JioMart</t>
        </is>
      </c>
      <c r="H807" t="inlineStr">
        <is>
          <t>Home delivery</t>
        </is>
      </c>
      <c r="I807" t="inlineStr">
        <is>
          <t>Member</t>
        </is>
      </c>
      <c r="J807" t="inlineStr">
        <is>
          <t>Wei Chen</t>
        </is>
      </c>
      <c r="K807" s="71" t="n">
        <v>475</v>
      </c>
      <c r="L807" s="72" t="n">
        <v>407.22</v>
      </c>
      <c r="M807" s="72" t="n">
        <v>193429.5</v>
      </c>
      <c r="N807" s="72" t="n">
        <v>15474.36</v>
      </c>
      <c r="O807" s="72" t="n">
        <v>177955.14</v>
      </c>
      <c r="P807" s="72" t="n">
        <v>159123.08</v>
      </c>
      <c r="Q807" s="72" t="n">
        <v>18832.06</v>
      </c>
      <c r="R807" t="inlineStr">
        <is>
          <t>Rajasthan</t>
        </is>
      </c>
      <c r="S807" s="71" t="n">
        <v>2</v>
      </c>
      <c r="T807" t="inlineStr">
        <is>
          <t>Yes</t>
        </is>
      </c>
      <c r="U807" s="71" t="n">
        <v>1375</v>
      </c>
      <c r="V807" s="71" t="n">
        <v>71</v>
      </c>
      <c r="W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RR100799</t>
        </is>
      </c>
      <c r="B808" s="69" t="n">
        <v>45754</v>
      </c>
      <c r="C808" s="70" t="n">
        <v>2025</v>
      </c>
      <c r="D808" t="inlineStr">
        <is>
          <t>Apr</t>
        </is>
      </c>
      <c r="E808" t="inlineStr">
        <is>
          <t>East</t>
        </is>
      </c>
      <c r="F808" t="inlineStr">
        <is>
          <t>India</t>
        </is>
      </c>
      <c r="G808" t="inlineStr">
        <is>
          <t>Electronics</t>
        </is>
      </c>
      <c r="H808" t="inlineStr">
        <is>
          <t>Store walk-in</t>
        </is>
      </c>
      <c r="I808" t="inlineStr">
        <is>
          <t>Walk-in guest</t>
        </is>
      </c>
      <c r="J808" t="inlineStr">
        <is>
          <t>Priya Nair</t>
        </is>
      </c>
      <c r="K808" s="71" t="n">
        <v>155</v>
      </c>
      <c r="L808" s="72" t="n">
        <v>9779.57</v>
      </c>
      <c r="M808" s="72" t="n">
        <v>1515833.35</v>
      </c>
      <c r="N808" s="72" t="n">
        <v>227375</v>
      </c>
      <c r="O808" s="72" t="n">
        <v>1288458.35</v>
      </c>
      <c r="P808" s="72" t="n">
        <v>1231385.88</v>
      </c>
      <c r="Q808" s="72" t="n">
        <v>57072.47</v>
      </c>
      <c r="R808" t="inlineStr">
        <is>
          <t>Odisha</t>
        </is>
      </c>
      <c r="S808" s="71" t="n">
        <v>0</v>
      </c>
      <c r="T808" t="inlineStr">
        <is>
          <t>No</t>
        </is>
      </c>
      <c r="U808" s="71" t="n">
        <v>358</v>
      </c>
      <c r="V808" s="71" t="n">
        <v>119</v>
      </c>
      <c r="W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RR100800</t>
        </is>
      </c>
      <c r="B809" s="69" t="n">
        <v>45754</v>
      </c>
      <c r="C809" s="70" t="n">
        <v>2025</v>
      </c>
      <c r="D809" t="inlineStr">
        <is>
          <t>Apr</t>
        </is>
      </c>
      <c r="E809" t="inlineStr">
        <is>
          <t>West</t>
        </is>
      </c>
      <c r="F809" t="inlineStr">
        <is>
          <t>India</t>
        </is>
      </c>
      <c r="G809" t="inlineStr">
        <is>
          <t>JioMart</t>
        </is>
      </c>
      <c r="H809" t="inlineStr">
        <is>
          <t>Home delivery</t>
        </is>
      </c>
      <c r="I809" t="inlineStr">
        <is>
          <t>Member</t>
        </is>
      </c>
      <c r="J809" t="inlineStr">
        <is>
          <t>Ravindra Patil</t>
        </is>
      </c>
      <c r="K809" s="71" t="n">
        <v>1774</v>
      </c>
      <c r="L809" s="72" t="n">
        <v>430.29</v>
      </c>
      <c r="M809" s="72" t="n">
        <v>763334.46</v>
      </c>
      <c r="N809" s="72" t="n">
        <v>38166.72</v>
      </c>
      <c r="O809" s="72" t="n">
        <v>725167.74</v>
      </c>
      <c r="P809" s="72" t="n">
        <v>615222.79</v>
      </c>
      <c r="Q809" s="72" t="n">
        <v>109944.95</v>
      </c>
      <c r="R809" t="inlineStr">
        <is>
          <t>Goa</t>
        </is>
      </c>
      <c r="S809" s="71" t="n">
        <v>8</v>
      </c>
      <c r="T809" t="inlineStr">
        <is>
          <t>Yes</t>
        </is>
      </c>
      <c r="U809" s="71" t="n">
        <v>10851</v>
      </c>
      <c r="V809" s="71" t="n">
        <v>454</v>
      </c>
      <c r="W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RR100801</t>
        </is>
      </c>
      <c r="B810" s="69" t="n">
        <v>45754</v>
      </c>
      <c r="C810" s="70" t="n">
        <v>2025</v>
      </c>
      <c r="D810" t="inlineStr">
        <is>
          <t>Apr</t>
        </is>
      </c>
      <c r="E810" t="inlineStr">
        <is>
          <t>East</t>
        </is>
      </c>
      <c r="F810" t="inlineStr">
        <is>
          <t>India</t>
        </is>
      </c>
      <c r="G810" t="inlineStr">
        <is>
          <t>Grocery</t>
        </is>
      </c>
      <c r="H810" t="inlineStr">
        <is>
          <t>Store walk-in</t>
        </is>
      </c>
      <c r="I810" t="inlineStr">
        <is>
          <t>Walk-in guest</t>
        </is>
      </c>
      <c r="J810" t="inlineStr">
        <is>
          <t>Ravindra Patil</t>
        </is>
      </c>
      <c r="K810" s="71" t="n">
        <v>2524</v>
      </c>
      <c r="L810" s="72" t="n">
        <v>172.73</v>
      </c>
      <c r="M810" s="72" t="n">
        <v>435970.52</v>
      </c>
      <c r="N810" s="72" t="n">
        <v>21798.53</v>
      </c>
      <c r="O810" s="72" t="n">
        <v>414171.99</v>
      </c>
      <c r="P810" s="72" t="n">
        <v>358570.57</v>
      </c>
      <c r="Q810" s="72" t="n">
        <v>55601.42</v>
      </c>
      <c r="R810" t="inlineStr">
        <is>
          <t>Bihar</t>
        </is>
      </c>
      <c r="S810" s="71" t="n">
        <v>3</v>
      </c>
      <c r="T810" t="inlineStr">
        <is>
          <t>Yes</t>
        </is>
      </c>
      <c r="U810" s="71" t="n">
        <v>999</v>
      </c>
      <c r="V810" s="71" t="n">
        <v>307</v>
      </c>
      <c r="W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RR100802</t>
        </is>
      </c>
      <c r="B811" s="69" t="n">
        <v>45755</v>
      </c>
      <c r="C811" s="70" t="n">
        <v>2025</v>
      </c>
      <c r="D811" t="inlineStr">
        <is>
          <t>Apr</t>
        </is>
      </c>
      <c r="E811" t="inlineStr">
        <is>
          <t>West</t>
        </is>
      </c>
      <c r="F811" t="inlineStr">
        <is>
          <t>India</t>
        </is>
      </c>
      <c r="G811" t="inlineStr">
        <is>
          <t>Electronics</t>
        </is>
      </c>
      <c r="H811" t="inlineStr">
        <is>
          <t>Store walk-in</t>
        </is>
      </c>
      <c r="I811" t="inlineStr">
        <is>
          <t>Member</t>
        </is>
      </c>
      <c r="J811" t="inlineStr">
        <is>
          <t>Ana Costa</t>
        </is>
      </c>
      <c r="K811" s="71" t="n">
        <v>84</v>
      </c>
      <c r="L811" s="72" t="n">
        <v>8851.120000000001</v>
      </c>
      <c r="M811" s="72" t="n">
        <v>743494.08</v>
      </c>
      <c r="N811" s="72" t="n">
        <v>74349.41</v>
      </c>
      <c r="O811" s="72" t="n">
        <v>669144.67</v>
      </c>
      <c r="P811" s="72" t="n">
        <v>677673.6</v>
      </c>
      <c r="Q811" s="72" t="n">
        <v>-8528.93</v>
      </c>
      <c r="R811" t="inlineStr">
        <is>
          <t>Maharashtra</t>
        </is>
      </c>
      <c r="S811" s="71" t="n">
        <v>0</v>
      </c>
      <c r="T811" t="inlineStr">
        <is>
          <t>No</t>
        </is>
      </c>
      <c r="U811" s="71" t="n">
        <v>250</v>
      </c>
      <c r="V811" s="71" t="n">
        <v>83</v>
      </c>
      <c r="W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RR100803</t>
        </is>
      </c>
      <c r="B812" s="69" t="n">
        <v>45755</v>
      </c>
      <c r="C812" s="70" t="n">
        <v>2025</v>
      </c>
      <c r="D812" t="inlineStr">
        <is>
          <t>Apr</t>
        </is>
      </c>
      <c r="E812" t="inlineStr">
        <is>
          <t>West</t>
        </is>
      </c>
      <c r="F812" t="inlineStr">
        <is>
          <t>India</t>
        </is>
      </c>
      <c r="G812" t="inlineStr">
        <is>
          <t>Fashion</t>
        </is>
      </c>
      <c r="H812" t="inlineStr">
        <is>
          <t>Store walk-in</t>
        </is>
      </c>
      <c r="I812" t="inlineStr">
        <is>
          <t>Walk-in guest</t>
        </is>
      </c>
      <c r="J812" t="inlineStr">
        <is>
          <t>Wei Chen</t>
        </is>
      </c>
      <c r="K812" s="71" t="n">
        <v>775</v>
      </c>
      <c r="L812" s="72" t="n">
        <v>698.38</v>
      </c>
      <c r="M812" s="72" t="n">
        <v>541244.5</v>
      </c>
      <c r="N812" s="72" t="n">
        <v>10824.89</v>
      </c>
      <c r="O812" s="72" t="n">
        <v>530419.61</v>
      </c>
      <c r="P812" s="72" t="n">
        <v>318869.56</v>
      </c>
      <c r="Q812" s="72" t="n">
        <v>211550.05</v>
      </c>
      <c r="R812" t="inlineStr">
        <is>
          <t>Goa</t>
        </is>
      </c>
      <c r="S812" s="71" t="n">
        <v>0</v>
      </c>
      <c r="T812" t="inlineStr">
        <is>
          <t>No</t>
        </is>
      </c>
      <c r="U812" s="71" t="n">
        <v>332</v>
      </c>
      <c r="V812" s="71" t="n">
        <v>121</v>
      </c>
      <c r="W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RR100804</t>
        </is>
      </c>
      <c r="B813" s="69" t="n">
        <v>45755</v>
      </c>
      <c r="C813" s="70" t="n">
        <v>2025</v>
      </c>
      <c r="D813" t="inlineStr">
        <is>
          <t>Apr</t>
        </is>
      </c>
      <c r="E813" t="inlineStr">
        <is>
          <t>West</t>
        </is>
      </c>
      <c r="F813" t="inlineStr">
        <is>
          <t>India</t>
        </is>
      </c>
      <c r="G813" t="inlineStr">
        <is>
          <t>Electronics</t>
        </is>
      </c>
      <c r="H813" t="inlineStr">
        <is>
          <t>Store walk-in</t>
        </is>
      </c>
      <c r="I813" t="inlineStr">
        <is>
          <t>Walk-in guest</t>
        </is>
      </c>
      <c r="J813" t="inlineStr">
        <is>
          <t>Mei Lin</t>
        </is>
      </c>
      <c r="K813" s="71" t="n">
        <v>106</v>
      </c>
      <c r="L813" s="72" t="n">
        <v>8544.889999999999</v>
      </c>
      <c r="M813" s="72" t="n">
        <v>905758.34</v>
      </c>
      <c r="N813" s="72" t="n">
        <v>90575.83</v>
      </c>
      <c r="O813" s="72" t="n">
        <v>815182.51</v>
      </c>
      <c r="P813" s="72" t="n">
        <v>895056.6800000001</v>
      </c>
      <c r="Q813" s="72" t="n">
        <v>-79874.17</v>
      </c>
      <c r="R813" t="inlineStr">
        <is>
          <t>Goa</t>
        </is>
      </c>
      <c r="S813" s="71" t="n">
        <v>1</v>
      </c>
      <c r="T813" t="inlineStr">
        <is>
          <t>Yes</t>
        </is>
      </c>
      <c r="U813" s="71" t="n">
        <v>234</v>
      </c>
      <c r="V813" s="71" t="n">
        <v>87</v>
      </c>
      <c r="W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RR100805</t>
        </is>
      </c>
      <c r="B814" s="69" t="n">
        <v>45755</v>
      </c>
      <c r="C814" s="70" t="n">
        <v>2025</v>
      </c>
      <c r="D814" t="inlineStr">
        <is>
          <t>Apr</t>
        </is>
      </c>
      <c r="E814" t="inlineStr">
        <is>
          <t>North</t>
        </is>
      </c>
      <c r="F814" t="inlineStr">
        <is>
          <t>India</t>
        </is>
      </c>
      <c r="G814" t="inlineStr">
        <is>
          <t>JioMart</t>
        </is>
      </c>
      <c r="H814" t="inlineStr">
        <is>
          <t>Home delivery</t>
        </is>
      </c>
      <c r="I814" t="inlineStr">
        <is>
          <t>Walk-in guest</t>
        </is>
      </c>
      <c r="J814" t="inlineStr">
        <is>
          <t>Yuki Sato</t>
        </is>
      </c>
      <c r="K814" s="71" t="n">
        <v>3484</v>
      </c>
      <c r="L814" s="72" t="n">
        <v>391.59</v>
      </c>
      <c r="M814" s="72" t="n">
        <v>1364299.56</v>
      </c>
      <c r="N814" s="72" t="n">
        <v>204644.93</v>
      </c>
      <c r="O814" s="72" t="n">
        <v>1159654.63</v>
      </c>
      <c r="P814" s="72" t="n">
        <v>1208425.03</v>
      </c>
      <c r="Q814" s="72" t="n">
        <v>-48770.4</v>
      </c>
      <c r="R814" t="inlineStr">
        <is>
          <t>Delhi</t>
        </is>
      </c>
      <c r="S814" s="71" t="n">
        <v>0</v>
      </c>
      <c r="T814" t="inlineStr">
        <is>
          <t>No</t>
        </is>
      </c>
      <c r="U814" s="71" t="n">
        <v>21057</v>
      </c>
      <c r="V814" s="71" t="n">
        <v>897</v>
      </c>
      <c r="W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RR100806</t>
        </is>
      </c>
      <c r="B815" s="69" t="n">
        <v>45755</v>
      </c>
      <c r="C815" s="70" t="n">
        <v>2025</v>
      </c>
      <c r="D815" t="inlineStr">
        <is>
          <t>Apr</t>
        </is>
      </c>
      <c r="E815" t="inlineStr">
        <is>
          <t>West</t>
        </is>
      </c>
      <c r="F815" t="inlineStr">
        <is>
          <t>India</t>
        </is>
      </c>
      <c r="G815" t="inlineStr">
        <is>
          <t>JioMart</t>
        </is>
      </c>
      <c r="H815" t="inlineStr">
        <is>
          <t>Home delivery</t>
        </is>
      </c>
      <c r="I815" t="inlineStr">
        <is>
          <t>Member</t>
        </is>
      </c>
      <c r="J815" t="inlineStr">
        <is>
          <t>Ravindra Patil</t>
        </is>
      </c>
      <c r="K815" s="71" t="n">
        <v>3522</v>
      </c>
      <c r="L815" s="72" t="n">
        <v>433.21</v>
      </c>
      <c r="M815" s="72" t="n">
        <v>1525765.62</v>
      </c>
      <c r="N815" s="72" t="n">
        <v>228864.84</v>
      </c>
      <c r="O815" s="72" t="n">
        <v>1296900.78</v>
      </c>
      <c r="P815" s="72" t="n">
        <v>1204442.8</v>
      </c>
      <c r="Q815" s="72" t="n">
        <v>92457.98</v>
      </c>
      <c r="R815" t="inlineStr">
        <is>
          <t>Goa</t>
        </is>
      </c>
      <c r="S815" s="71" t="n">
        <v>0</v>
      </c>
      <c r="T815" t="inlineStr">
        <is>
          <t>No</t>
        </is>
      </c>
      <c r="U815" s="71" t="n">
        <v>7585</v>
      </c>
      <c r="V815" s="71" t="n">
        <v>486</v>
      </c>
      <c r="W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RR100807</t>
        </is>
      </c>
      <c r="B816" s="69" t="n">
        <v>45755</v>
      </c>
      <c r="C816" s="70" t="n">
        <v>2025</v>
      </c>
      <c r="D816" t="inlineStr">
        <is>
          <t>Apr</t>
        </is>
      </c>
      <c r="E816" t="inlineStr">
        <is>
          <t>North</t>
        </is>
      </c>
      <c r="F816" t="inlineStr">
        <is>
          <t>India</t>
        </is>
      </c>
      <c r="G816" t="inlineStr">
        <is>
          <t>JioMart</t>
        </is>
      </c>
      <c r="H816" t="inlineStr">
        <is>
          <t>Home delivery</t>
        </is>
      </c>
      <c r="I816" t="inlineStr">
        <is>
          <t>Member</t>
        </is>
      </c>
      <c r="J816" t="inlineStr">
        <is>
          <t>Ana Costa</t>
        </is>
      </c>
      <c r="K816" s="71" t="n">
        <v>2021</v>
      </c>
      <c r="L816" s="72" t="n">
        <v>443.14</v>
      </c>
      <c r="M816" s="72" t="n">
        <v>895585.9399999999</v>
      </c>
      <c r="N816" s="72" t="n">
        <v>134337.89</v>
      </c>
      <c r="O816" s="72" t="n">
        <v>761248.05</v>
      </c>
      <c r="P816" s="72" t="n">
        <v>656047.51</v>
      </c>
      <c r="Q816" s="72" t="n">
        <v>105200.54</v>
      </c>
      <c r="R816" t="inlineStr">
        <is>
          <t>Uttar Pradesh</t>
        </is>
      </c>
      <c r="S816" s="71" t="n">
        <v>5</v>
      </c>
      <c r="T816" t="inlineStr">
        <is>
          <t>Yes</t>
        </is>
      </c>
      <c r="U816" s="71" t="n">
        <v>4447</v>
      </c>
      <c r="V816" s="71" t="n">
        <v>301</v>
      </c>
      <c r="W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RR100808</t>
        </is>
      </c>
      <c r="B817" s="69" t="n">
        <v>45756</v>
      </c>
      <c r="C817" s="70" t="n">
        <v>2025</v>
      </c>
      <c r="D817" t="inlineStr">
        <is>
          <t>Apr</t>
        </is>
      </c>
      <c r="E817" t="inlineStr">
        <is>
          <t>East</t>
        </is>
      </c>
      <c r="F817" t="inlineStr">
        <is>
          <t>India</t>
        </is>
      </c>
      <c r="G817" t="inlineStr">
        <is>
          <t>JioMart</t>
        </is>
      </c>
      <c r="H817" t="inlineStr">
        <is>
          <t>Home delivery</t>
        </is>
      </c>
      <c r="I817" t="inlineStr">
        <is>
          <t>Member</t>
        </is>
      </c>
      <c r="J817" t="inlineStr">
        <is>
          <t>Arjun Mehta</t>
        </is>
      </c>
      <c r="K817" s="71" t="n">
        <v>2526</v>
      </c>
      <c r="L817" s="72" t="n">
        <v>388.35</v>
      </c>
      <c r="M817" s="72" t="n">
        <v>980972.1</v>
      </c>
      <c r="N817" s="72" t="n">
        <v>49048.61</v>
      </c>
      <c r="O817" s="72" t="n">
        <v>931923.49</v>
      </c>
      <c r="P817" s="72" t="n">
        <v>832830.5699999999</v>
      </c>
      <c r="Q817" s="72" t="n">
        <v>99092.92</v>
      </c>
      <c r="R817" t="inlineStr">
        <is>
          <t>Odisha</t>
        </is>
      </c>
      <c r="S817" s="71" t="n">
        <v>3</v>
      </c>
      <c r="T817" t="inlineStr">
        <is>
          <t>Yes</t>
        </is>
      </c>
      <c r="U817" s="71" t="n">
        <v>5704</v>
      </c>
      <c r="V817" s="71" t="n">
        <v>320</v>
      </c>
      <c r="W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RR100809</t>
        </is>
      </c>
      <c r="B818" s="69" t="n">
        <v>45756</v>
      </c>
      <c r="C818" s="70" t="n">
        <v>2025</v>
      </c>
      <c r="D818" t="inlineStr">
        <is>
          <t>Apr</t>
        </is>
      </c>
      <c r="E818" t="inlineStr">
        <is>
          <t>West</t>
        </is>
      </c>
      <c r="F818" t="inlineStr">
        <is>
          <t>India</t>
        </is>
      </c>
      <c r="G818" t="inlineStr">
        <is>
          <t>Grocery</t>
        </is>
      </c>
      <c r="H818" t="inlineStr">
        <is>
          <t>Click &amp; collect</t>
        </is>
      </c>
      <c r="I818" t="inlineStr">
        <is>
          <t>Walk-in guest</t>
        </is>
      </c>
      <c r="J818" t="inlineStr">
        <is>
          <t>Shraddha Kulkarni</t>
        </is>
      </c>
      <c r="K818" s="71" t="n">
        <v>510</v>
      </c>
      <c r="L818" s="72" t="n">
        <v>192.78</v>
      </c>
      <c r="M818" s="72" t="n">
        <v>98317.8</v>
      </c>
      <c r="N818" s="72" t="n">
        <v>4915.89</v>
      </c>
      <c r="O818" s="72" t="n">
        <v>93401.91</v>
      </c>
      <c r="P818" s="72" t="n">
        <v>75181.12</v>
      </c>
      <c r="Q818" s="72" t="n">
        <v>18220.79</v>
      </c>
      <c r="R818" t="inlineStr">
        <is>
          <t>Maharashtra</t>
        </is>
      </c>
      <c r="S818" s="71" t="n">
        <v>2</v>
      </c>
      <c r="T818" t="inlineStr">
        <is>
          <t>Yes</t>
        </is>
      </c>
      <c r="U818" s="71" t="n">
        <v>200</v>
      </c>
      <c r="V818" s="71" t="n">
        <v>79</v>
      </c>
      <c r="W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RR100810</t>
        </is>
      </c>
      <c r="B819" s="69" t="n">
        <v>45756</v>
      </c>
      <c r="C819" s="70" t="n">
        <v>2025</v>
      </c>
      <c r="D819" t="inlineStr">
        <is>
          <t>Apr</t>
        </is>
      </c>
      <c r="E819" t="inlineStr">
        <is>
          <t>West</t>
        </is>
      </c>
      <c r="F819" t="inlineStr">
        <is>
          <t>India</t>
        </is>
      </c>
      <c r="G819" t="inlineStr">
        <is>
          <t>Grocery</t>
        </is>
      </c>
      <c r="H819" t="inlineStr">
        <is>
          <t>Store walk-in</t>
        </is>
      </c>
      <c r="I819" t="inlineStr">
        <is>
          <t>Member</t>
        </is>
      </c>
      <c r="J819" t="inlineStr">
        <is>
          <t>Sophie Müller</t>
        </is>
      </c>
      <c r="K819" s="71" t="n">
        <v>3327</v>
      </c>
      <c r="L819" s="72" t="n">
        <v>166.09</v>
      </c>
      <c r="M819" s="72" t="n">
        <v>552581.4300000001</v>
      </c>
      <c r="N819" s="72" t="n">
        <v>44206.51</v>
      </c>
      <c r="O819" s="72" t="n">
        <v>508374.92</v>
      </c>
      <c r="P819" s="72" t="n">
        <v>484137.49</v>
      </c>
      <c r="Q819" s="72" t="n">
        <v>24237.43</v>
      </c>
      <c r="R819" t="inlineStr">
        <is>
          <t>Maharashtra</t>
        </is>
      </c>
      <c r="S819" s="71" t="n">
        <v>3</v>
      </c>
      <c r="T819" t="inlineStr">
        <is>
          <t>Yes</t>
        </is>
      </c>
      <c r="U819" s="71" t="n">
        <v>1588</v>
      </c>
      <c r="V819" s="71" t="n">
        <v>561</v>
      </c>
      <c r="W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RR100811</t>
        </is>
      </c>
      <c r="B820" s="69" t="n">
        <v>45756</v>
      </c>
      <c r="C820" s="70" t="n">
        <v>2025</v>
      </c>
      <c r="D820" t="inlineStr">
        <is>
          <t>Apr</t>
        </is>
      </c>
      <c r="E820" t="inlineStr">
        <is>
          <t>North</t>
        </is>
      </c>
      <c r="F820" t="inlineStr">
        <is>
          <t>India</t>
        </is>
      </c>
      <c r="G820" t="inlineStr">
        <is>
          <t>JioMart</t>
        </is>
      </c>
      <c r="H820" t="inlineStr">
        <is>
          <t>Home delivery</t>
        </is>
      </c>
      <c r="I820" t="inlineStr">
        <is>
          <t>Walk-in guest</t>
        </is>
      </c>
      <c r="J820" t="inlineStr">
        <is>
          <t>Yuki Sato</t>
        </is>
      </c>
      <c r="K820" s="71" t="n">
        <v>3298</v>
      </c>
      <c r="L820" s="72" t="n">
        <v>393.78</v>
      </c>
      <c r="M820" s="72" t="n">
        <v>1298686.44</v>
      </c>
      <c r="N820" s="72" t="n">
        <v>194802.97</v>
      </c>
      <c r="O820" s="72" t="n">
        <v>1103883.47</v>
      </c>
      <c r="P820" s="72" t="n">
        <v>1146858.53</v>
      </c>
      <c r="Q820" s="72" t="n">
        <v>-42975.06</v>
      </c>
      <c r="R820" t="inlineStr">
        <is>
          <t>Rajasthan</t>
        </is>
      </c>
      <c r="S820" s="71" t="n">
        <v>3</v>
      </c>
      <c r="T820" t="inlineStr">
        <is>
          <t>Yes</t>
        </is>
      </c>
      <c r="U820" s="71" t="n">
        <v>18502</v>
      </c>
      <c r="V820" s="71" t="n">
        <v>972</v>
      </c>
      <c r="W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RR100812</t>
        </is>
      </c>
      <c r="B821" s="69" t="n">
        <v>45756</v>
      </c>
      <c r="C821" s="70" t="n">
        <v>2025</v>
      </c>
      <c r="D821" t="inlineStr">
        <is>
          <t>Apr</t>
        </is>
      </c>
      <c r="E821" t="inlineStr">
        <is>
          <t>East</t>
        </is>
      </c>
      <c r="F821" t="inlineStr">
        <is>
          <t>India</t>
        </is>
      </c>
      <c r="G821" t="inlineStr">
        <is>
          <t>Electronics</t>
        </is>
      </c>
      <c r="H821" t="inlineStr">
        <is>
          <t>Store walk-in</t>
        </is>
      </c>
      <c r="I821" t="inlineStr">
        <is>
          <t>Member</t>
        </is>
      </c>
      <c r="J821" t="inlineStr">
        <is>
          <t>Lucas Martin</t>
        </is>
      </c>
      <c r="K821" s="71" t="n">
        <v>54</v>
      </c>
      <c r="L821" s="72" t="n">
        <v>9251.639999999999</v>
      </c>
      <c r="M821" s="72" t="n">
        <v>499588.56</v>
      </c>
      <c r="N821" s="72" t="n">
        <v>39967.08</v>
      </c>
      <c r="O821" s="72" t="n">
        <v>459621.48</v>
      </c>
      <c r="P821" s="72" t="n">
        <v>430220.96</v>
      </c>
      <c r="Q821" s="72" t="n">
        <v>29400.52</v>
      </c>
      <c r="R821" t="inlineStr">
        <is>
          <t>Bihar</t>
        </is>
      </c>
      <c r="S821" s="71" t="n">
        <v>5</v>
      </c>
      <c r="T821" t="inlineStr">
        <is>
          <t>Yes</t>
        </is>
      </c>
      <c r="U821" s="71" t="n">
        <v>105</v>
      </c>
      <c r="V821" s="71" t="n">
        <v>40</v>
      </c>
      <c r="W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RR100813</t>
        </is>
      </c>
      <c r="B822" s="69" t="n">
        <v>45756</v>
      </c>
      <c r="C822" s="70" t="n">
        <v>2025</v>
      </c>
      <c r="D822" t="inlineStr">
        <is>
          <t>Apr</t>
        </is>
      </c>
      <c r="E822" t="inlineStr">
        <is>
          <t>West</t>
        </is>
      </c>
      <c r="F822" t="inlineStr">
        <is>
          <t>India</t>
        </is>
      </c>
      <c r="G822" t="inlineStr">
        <is>
          <t>Grocery</t>
        </is>
      </c>
      <c r="H822" t="inlineStr">
        <is>
          <t>Store walk-in</t>
        </is>
      </c>
      <c r="I822" t="inlineStr">
        <is>
          <t>Member</t>
        </is>
      </c>
      <c r="J822" t="inlineStr">
        <is>
          <t>Emma Clarke</t>
        </is>
      </c>
      <c r="K822" s="71" t="n">
        <v>725</v>
      </c>
      <c r="L822" s="72" t="n">
        <v>163.94</v>
      </c>
      <c r="M822" s="72" t="n">
        <v>118856.5</v>
      </c>
      <c r="N822" s="72" t="n">
        <v>9508.52</v>
      </c>
      <c r="O822" s="72" t="n">
        <v>109347.98</v>
      </c>
      <c r="P822" s="72" t="n">
        <v>105304.46</v>
      </c>
      <c r="Q822" s="72" t="n">
        <v>4043.52</v>
      </c>
      <c r="R822" t="inlineStr">
        <is>
          <t>Gujarat</t>
        </is>
      </c>
      <c r="S822" s="71" t="n">
        <v>3</v>
      </c>
      <c r="T822" t="inlineStr">
        <is>
          <t>Yes</t>
        </is>
      </c>
      <c r="U822" s="71" t="n">
        <v>397</v>
      </c>
      <c r="V822" s="71" t="n">
        <v>110</v>
      </c>
      <c r="W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RR100814</t>
        </is>
      </c>
      <c r="B823" s="69" t="n">
        <v>45756</v>
      </c>
      <c r="C823" s="70" t="n">
        <v>2025</v>
      </c>
      <c r="D823" t="inlineStr">
        <is>
          <t>Apr</t>
        </is>
      </c>
      <c r="E823" t="inlineStr">
        <is>
          <t>West</t>
        </is>
      </c>
      <c r="F823" t="inlineStr">
        <is>
          <t>India</t>
        </is>
      </c>
      <c r="G823" t="inlineStr">
        <is>
          <t>Electronics</t>
        </is>
      </c>
      <c r="H823" t="inlineStr">
        <is>
          <t>Home delivery</t>
        </is>
      </c>
      <c r="I823" t="inlineStr">
        <is>
          <t>Walk-in guest</t>
        </is>
      </c>
      <c r="J823" t="inlineStr">
        <is>
          <t>Mei Lin</t>
        </is>
      </c>
      <c r="K823" s="71" t="n">
        <v>157</v>
      </c>
      <c r="L823" s="72" t="n">
        <v>9829.129999999999</v>
      </c>
      <c r="M823" s="72" t="n">
        <v>1543173.41</v>
      </c>
      <c r="N823" s="72" t="n">
        <v>123453.87</v>
      </c>
      <c r="O823" s="72" t="n">
        <v>1419719.54</v>
      </c>
      <c r="P823" s="72" t="n">
        <v>1322636</v>
      </c>
      <c r="Q823" s="72" t="n">
        <v>97083.53999999999</v>
      </c>
      <c r="R823" t="inlineStr">
        <is>
          <t>Goa</t>
        </is>
      </c>
      <c r="S823" s="71" t="n">
        <v>1</v>
      </c>
      <c r="T823" t="inlineStr">
        <is>
          <t>Yes</t>
        </is>
      </c>
      <c r="U823" s="71" t="n">
        <v>414</v>
      </c>
      <c r="V823" s="71" t="n">
        <v>117</v>
      </c>
      <c r="W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RR100815</t>
        </is>
      </c>
      <c r="B824" s="69" t="n">
        <v>45757</v>
      </c>
      <c r="C824" s="70" t="n">
        <v>2025</v>
      </c>
      <c r="D824" t="inlineStr">
        <is>
          <t>Apr</t>
        </is>
      </c>
      <c r="E824" t="inlineStr">
        <is>
          <t>South</t>
        </is>
      </c>
      <c r="F824" t="inlineStr">
        <is>
          <t>India</t>
        </is>
      </c>
      <c r="G824" t="inlineStr">
        <is>
          <t>JioMart</t>
        </is>
      </c>
      <c r="H824" t="inlineStr">
        <is>
          <t>Home delivery</t>
        </is>
      </c>
      <c r="I824" t="inlineStr">
        <is>
          <t>Member</t>
        </is>
      </c>
      <c r="J824" t="inlineStr">
        <is>
          <t>Yuki Sato</t>
        </is>
      </c>
      <c r="K824" s="71" t="n">
        <v>1584</v>
      </c>
      <c r="L824" s="72" t="n">
        <v>455.21</v>
      </c>
      <c r="M824" s="72" t="n">
        <v>721052.64</v>
      </c>
      <c r="N824" s="72" t="n">
        <v>108157.9</v>
      </c>
      <c r="O824" s="72" t="n">
        <v>612894.74</v>
      </c>
      <c r="P824" s="72" t="n">
        <v>521146.11</v>
      </c>
      <c r="Q824" s="72" t="n">
        <v>91748.63</v>
      </c>
      <c r="R824" t="inlineStr">
        <is>
          <t>Karnataka</t>
        </is>
      </c>
      <c r="S824" s="71" t="n">
        <v>2</v>
      </c>
      <c r="T824" t="inlineStr">
        <is>
          <t>Yes</t>
        </is>
      </c>
      <c r="U824" s="71" t="n">
        <v>7571</v>
      </c>
      <c r="V824" s="71" t="n">
        <v>393</v>
      </c>
      <c r="W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RR100816</t>
        </is>
      </c>
      <c r="B825" s="69" t="n">
        <v>45757</v>
      </c>
      <c r="C825" s="70" t="n">
        <v>2025</v>
      </c>
      <c r="D825" t="inlineStr">
        <is>
          <t>Apr</t>
        </is>
      </c>
      <c r="E825" t="inlineStr">
        <is>
          <t>East</t>
        </is>
      </c>
      <c r="F825" t="inlineStr">
        <is>
          <t>India</t>
        </is>
      </c>
      <c r="G825" t="inlineStr">
        <is>
          <t>Grocery</t>
        </is>
      </c>
      <c r="H825" t="inlineStr">
        <is>
          <t>Store walk-in</t>
        </is>
      </c>
      <c r="I825" t="inlineStr">
        <is>
          <t>Member</t>
        </is>
      </c>
      <c r="J825" t="inlineStr">
        <is>
          <t>Carlos Silva</t>
        </is>
      </c>
      <c r="K825" s="71" t="n">
        <v>3550</v>
      </c>
      <c r="L825" s="72" t="n">
        <v>183.2</v>
      </c>
      <c r="M825" s="72" t="n">
        <v>650360</v>
      </c>
      <c r="N825" s="72" t="n">
        <v>65036</v>
      </c>
      <c r="O825" s="72" t="n">
        <v>585324</v>
      </c>
      <c r="P825" s="72" t="n">
        <v>529706.24</v>
      </c>
      <c r="Q825" s="72" t="n">
        <v>55617.76</v>
      </c>
      <c r="R825" t="inlineStr">
        <is>
          <t>West Bengal</t>
        </is>
      </c>
      <c r="S825" s="71" t="n">
        <v>3</v>
      </c>
      <c r="T825" t="inlineStr">
        <is>
          <t>Yes</t>
        </is>
      </c>
      <c r="U825" s="71" t="n">
        <v>1557</v>
      </c>
      <c r="V825" s="71" t="n">
        <v>561</v>
      </c>
      <c r="W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RR100817</t>
        </is>
      </c>
      <c r="B826" s="69" t="n">
        <v>45757</v>
      </c>
      <c r="C826" s="70" t="n">
        <v>2025</v>
      </c>
      <c r="D826" t="inlineStr">
        <is>
          <t>Apr</t>
        </is>
      </c>
      <c r="E826" t="inlineStr">
        <is>
          <t>South</t>
        </is>
      </c>
      <c r="F826" t="inlineStr">
        <is>
          <t>India</t>
        </is>
      </c>
      <c r="G826" t="inlineStr">
        <is>
          <t>JioMart</t>
        </is>
      </c>
      <c r="H826" t="inlineStr">
        <is>
          <t>Home delivery</t>
        </is>
      </c>
      <c r="I826" t="inlineStr">
        <is>
          <t>Walk-in guest</t>
        </is>
      </c>
      <c r="J826" t="inlineStr">
        <is>
          <t>Shraddha Kulkarni</t>
        </is>
      </c>
      <c r="K826" s="71" t="n">
        <v>1316</v>
      </c>
      <c r="L826" s="72" t="n">
        <v>373.72</v>
      </c>
      <c r="M826" s="72" t="n">
        <v>491815.52</v>
      </c>
      <c r="N826" s="72" t="n">
        <v>49181.55</v>
      </c>
      <c r="O826" s="72" t="n">
        <v>442633.97</v>
      </c>
      <c r="P826" s="72" t="n">
        <v>454627.5</v>
      </c>
      <c r="Q826" s="72" t="n">
        <v>-11993.53</v>
      </c>
      <c r="R826" t="inlineStr">
        <is>
          <t>Kerala</t>
        </is>
      </c>
      <c r="S826" s="71" t="n">
        <v>0</v>
      </c>
      <c r="T826" t="inlineStr">
        <is>
          <t>No</t>
        </is>
      </c>
      <c r="U826" s="71" t="n">
        <v>4212</v>
      </c>
      <c r="V826" s="71" t="n">
        <v>173</v>
      </c>
      <c r="W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RR100818</t>
        </is>
      </c>
      <c r="B827" s="69" t="n">
        <v>45757</v>
      </c>
      <c r="C827" s="70" t="n">
        <v>2025</v>
      </c>
      <c r="D827" t="inlineStr">
        <is>
          <t>Apr</t>
        </is>
      </c>
      <c r="E827" t="inlineStr">
        <is>
          <t>East</t>
        </is>
      </c>
      <c r="F827" t="inlineStr">
        <is>
          <t>India</t>
        </is>
      </c>
      <c r="G827" t="inlineStr">
        <is>
          <t>Fashion</t>
        </is>
      </c>
      <c r="H827" t="inlineStr">
        <is>
          <t>Store walk-in</t>
        </is>
      </c>
      <c r="I827" t="inlineStr">
        <is>
          <t>Member</t>
        </is>
      </c>
      <c r="J827" t="inlineStr">
        <is>
          <t>Noah Smith</t>
        </is>
      </c>
      <c r="K827" s="71" t="n">
        <v>691</v>
      </c>
      <c r="L827" s="72" t="n">
        <v>717.88</v>
      </c>
      <c r="M827" s="72" t="n">
        <v>496055.08</v>
      </c>
      <c r="N827" s="72" t="n">
        <v>39684.41</v>
      </c>
      <c r="O827" s="72" t="n">
        <v>456370.67</v>
      </c>
      <c r="P827" s="72" t="n">
        <v>280773.09</v>
      </c>
      <c r="Q827" s="72" t="n">
        <v>175597.58</v>
      </c>
      <c r="R827" t="inlineStr">
        <is>
          <t>Bihar</t>
        </is>
      </c>
      <c r="S827" s="71" t="n">
        <v>2</v>
      </c>
      <c r="T827" t="inlineStr">
        <is>
          <t>Yes</t>
        </is>
      </c>
      <c r="U827" s="71" t="n">
        <v>316</v>
      </c>
      <c r="V827" s="71" t="n">
        <v>140</v>
      </c>
      <c r="W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RR100819</t>
        </is>
      </c>
      <c r="B828" s="69" t="n">
        <v>45757</v>
      </c>
      <c r="C828" s="70" t="n">
        <v>2025</v>
      </c>
      <c r="D828" t="inlineStr">
        <is>
          <t>Apr</t>
        </is>
      </c>
      <c r="E828" t="inlineStr">
        <is>
          <t>West</t>
        </is>
      </c>
      <c r="F828" t="inlineStr">
        <is>
          <t>India</t>
        </is>
      </c>
      <c r="G828" t="inlineStr">
        <is>
          <t>JioMart</t>
        </is>
      </c>
      <c r="H828" t="inlineStr">
        <is>
          <t>Home delivery</t>
        </is>
      </c>
      <c r="I828" t="inlineStr">
        <is>
          <t>Member</t>
        </is>
      </c>
      <c r="J828" t="inlineStr">
        <is>
          <t>Mei Lin</t>
        </is>
      </c>
      <c r="K828" s="71" t="n">
        <v>4047</v>
      </c>
      <c r="L828" s="72" t="n">
        <v>437.27</v>
      </c>
      <c r="M828" s="72" t="n">
        <v>1769631.69</v>
      </c>
      <c r="N828" s="72" t="n">
        <v>35392.63</v>
      </c>
      <c r="O828" s="72" t="n">
        <v>1734239.06</v>
      </c>
      <c r="P828" s="72" t="n">
        <v>1309078.43</v>
      </c>
      <c r="Q828" s="72" t="n">
        <v>425160.63</v>
      </c>
      <c r="R828" t="inlineStr">
        <is>
          <t>Maharashtra</t>
        </is>
      </c>
      <c r="S828" s="71" t="n">
        <v>5</v>
      </c>
      <c r="T828" t="inlineStr">
        <is>
          <t>Yes</t>
        </is>
      </c>
      <c r="U828" s="71" t="n">
        <v>16345</v>
      </c>
      <c r="V828" s="71" t="n">
        <v>948</v>
      </c>
      <c r="W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RR100820</t>
        </is>
      </c>
      <c r="B829" s="69" t="n">
        <v>45757</v>
      </c>
      <c r="C829" s="70" t="n">
        <v>2025</v>
      </c>
      <c r="D829" t="inlineStr">
        <is>
          <t>Apr</t>
        </is>
      </c>
      <c r="E829" t="inlineStr">
        <is>
          <t>South</t>
        </is>
      </c>
      <c r="F829" t="inlineStr">
        <is>
          <t>India</t>
        </is>
      </c>
      <c r="G829" t="inlineStr">
        <is>
          <t>Grocery</t>
        </is>
      </c>
      <c r="H829" t="inlineStr">
        <is>
          <t>Store walk-in</t>
        </is>
      </c>
      <c r="I829" t="inlineStr">
        <is>
          <t>Walk-in guest</t>
        </is>
      </c>
      <c r="J829" t="inlineStr">
        <is>
          <t>Arjun Mehta</t>
        </is>
      </c>
      <c r="K829" s="71" t="n">
        <v>605</v>
      </c>
      <c r="L829" s="72" t="n">
        <v>182.21</v>
      </c>
      <c r="M829" s="72" t="n">
        <v>110237.05</v>
      </c>
      <c r="N829" s="72" t="n">
        <v>2204.74</v>
      </c>
      <c r="O829" s="72" t="n">
        <v>108032.31</v>
      </c>
      <c r="P829" s="72" t="n">
        <v>86534.63</v>
      </c>
      <c r="Q829" s="72" t="n">
        <v>21497.68</v>
      </c>
      <c r="R829" t="inlineStr">
        <is>
          <t>Telangana</t>
        </is>
      </c>
      <c r="S829" s="71" t="n">
        <v>5</v>
      </c>
      <c r="T829" t="inlineStr">
        <is>
          <t>Yes</t>
        </is>
      </c>
      <c r="U829" s="71" t="n">
        <v>310</v>
      </c>
      <c r="V829" s="71" t="n">
        <v>106</v>
      </c>
      <c r="W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RR100821</t>
        </is>
      </c>
      <c r="B830" s="69" t="n">
        <v>45757</v>
      </c>
      <c r="C830" s="70" t="n">
        <v>2025</v>
      </c>
      <c r="D830" t="inlineStr">
        <is>
          <t>Apr</t>
        </is>
      </c>
      <c r="E830" t="inlineStr">
        <is>
          <t>North</t>
        </is>
      </c>
      <c r="F830" t="inlineStr">
        <is>
          <t>India</t>
        </is>
      </c>
      <c r="G830" t="inlineStr">
        <is>
          <t>Grocery</t>
        </is>
      </c>
      <c r="H830" t="inlineStr">
        <is>
          <t>Store walk-in</t>
        </is>
      </c>
      <c r="I830" t="inlineStr">
        <is>
          <t>Member</t>
        </is>
      </c>
      <c r="J830" t="inlineStr">
        <is>
          <t>Ruhi Shaikh</t>
        </is>
      </c>
      <c r="K830" s="71" t="n">
        <v>3294</v>
      </c>
      <c r="L830" s="72" t="n">
        <v>160.82</v>
      </c>
      <c r="M830" s="72" t="n">
        <v>529741.08</v>
      </c>
      <c r="N830" s="72" t="n">
        <v>10594.82</v>
      </c>
      <c r="O830" s="72" t="n">
        <v>519146.26</v>
      </c>
      <c r="P830" s="72" t="n">
        <v>476043.02</v>
      </c>
      <c r="Q830" s="72" t="n">
        <v>43103.24</v>
      </c>
      <c r="R830" t="inlineStr">
        <is>
          <t>Rajasthan</t>
        </is>
      </c>
      <c r="S830" s="71" t="n">
        <v>1</v>
      </c>
      <c r="T830" t="inlineStr">
        <is>
          <t>Yes</t>
        </is>
      </c>
      <c r="U830" s="71" t="n">
        <v>2535</v>
      </c>
      <c r="V830" s="71" t="n">
        <v>644</v>
      </c>
      <c r="W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RR100822</t>
        </is>
      </c>
      <c r="B831" s="69" t="n">
        <v>45757</v>
      </c>
      <c r="C831" s="70" t="n">
        <v>2025</v>
      </c>
      <c r="D831" t="inlineStr">
        <is>
          <t>Apr</t>
        </is>
      </c>
      <c r="E831" t="inlineStr">
        <is>
          <t>East</t>
        </is>
      </c>
      <c r="F831" t="inlineStr">
        <is>
          <t>India</t>
        </is>
      </c>
      <c r="G831" t="inlineStr">
        <is>
          <t>JioMart</t>
        </is>
      </c>
      <c r="H831" t="inlineStr">
        <is>
          <t>Home delivery</t>
        </is>
      </c>
      <c r="I831" t="inlineStr">
        <is>
          <t>Member</t>
        </is>
      </c>
      <c r="J831" t="inlineStr">
        <is>
          <t>Aisha Bello</t>
        </is>
      </c>
      <c r="K831" s="71" t="n">
        <v>3097</v>
      </c>
      <c r="L831" s="72" t="n">
        <v>460.14</v>
      </c>
      <c r="M831" s="72" t="n">
        <v>1425053.58</v>
      </c>
      <c r="N831" s="72" t="n">
        <v>213758.04</v>
      </c>
      <c r="O831" s="72" t="n">
        <v>1211295.54</v>
      </c>
      <c r="P831" s="72" t="n">
        <v>1035125.88</v>
      </c>
      <c r="Q831" s="72" t="n">
        <v>176169.66</v>
      </c>
      <c r="R831" t="inlineStr">
        <is>
          <t>West Bengal</t>
        </is>
      </c>
      <c r="S831" s="71" t="n">
        <v>2</v>
      </c>
      <c r="T831" t="inlineStr">
        <is>
          <t>Yes</t>
        </is>
      </c>
      <c r="U831" s="71" t="n">
        <v>10484</v>
      </c>
      <c r="V831" s="71" t="n">
        <v>429</v>
      </c>
      <c r="W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RR100823</t>
        </is>
      </c>
      <c r="B832" s="69" t="n">
        <v>45757</v>
      </c>
      <c r="C832" s="70" t="n">
        <v>2025</v>
      </c>
      <c r="D832" t="inlineStr">
        <is>
          <t>Apr</t>
        </is>
      </c>
      <c r="E832" t="inlineStr">
        <is>
          <t>West</t>
        </is>
      </c>
      <c r="F832" t="inlineStr">
        <is>
          <t>India</t>
        </is>
      </c>
      <c r="G832" t="inlineStr">
        <is>
          <t>Grocery</t>
        </is>
      </c>
      <c r="H832" t="inlineStr">
        <is>
          <t>Store walk-in</t>
        </is>
      </c>
      <c r="I832" t="inlineStr">
        <is>
          <t>Walk-in guest</t>
        </is>
      </c>
      <c r="J832" t="inlineStr">
        <is>
          <t>Lucas Martin</t>
        </is>
      </c>
      <c r="K832" s="71" t="n">
        <v>2567</v>
      </c>
      <c r="L832" s="72" t="n">
        <v>169.85</v>
      </c>
      <c r="M832" s="72" t="n">
        <v>436004.95</v>
      </c>
      <c r="N832" s="72" t="n">
        <v>43600.5</v>
      </c>
      <c r="O832" s="72" t="n">
        <v>392404.45</v>
      </c>
      <c r="P832" s="72" t="n">
        <v>385177.45</v>
      </c>
      <c r="Q832" s="72" t="n">
        <v>7227</v>
      </c>
      <c r="R832" t="inlineStr">
        <is>
          <t>Maharashtra</t>
        </is>
      </c>
      <c r="S832" s="71" t="n">
        <v>2</v>
      </c>
      <c r="T832" t="inlineStr">
        <is>
          <t>Yes</t>
        </is>
      </c>
      <c r="U832" s="71" t="n">
        <v>1402</v>
      </c>
      <c r="V832" s="71" t="n">
        <v>538</v>
      </c>
      <c r="W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RR100824</t>
        </is>
      </c>
      <c r="B833" s="69" t="n">
        <v>45758</v>
      </c>
      <c r="C833" s="70" t="n">
        <v>2025</v>
      </c>
      <c r="D833" t="inlineStr">
        <is>
          <t>Apr</t>
        </is>
      </c>
      <c r="E833" t="inlineStr">
        <is>
          <t>West</t>
        </is>
      </c>
      <c r="F833" t="inlineStr">
        <is>
          <t>India</t>
        </is>
      </c>
      <c r="G833" t="inlineStr">
        <is>
          <t>Fashion</t>
        </is>
      </c>
      <c r="H833" t="inlineStr">
        <is>
          <t>Store walk-in</t>
        </is>
      </c>
      <c r="I833" t="inlineStr">
        <is>
          <t>Member</t>
        </is>
      </c>
      <c r="J833" t="inlineStr">
        <is>
          <t>Ana Costa</t>
        </is>
      </c>
      <c r="K833" s="71" t="n">
        <v>824</v>
      </c>
      <c r="L833" s="72" t="n">
        <v>808.84</v>
      </c>
      <c r="M833" s="72" t="n">
        <v>666484.16</v>
      </c>
      <c r="N833" s="72" t="n">
        <v>66648.42</v>
      </c>
      <c r="O833" s="72" t="n">
        <v>599835.74</v>
      </c>
      <c r="P833" s="72" t="n">
        <v>327422.43</v>
      </c>
      <c r="Q833" s="72" t="n">
        <v>272413.31</v>
      </c>
      <c r="R833" t="inlineStr">
        <is>
          <t>Goa</t>
        </is>
      </c>
      <c r="S833" s="71" t="n">
        <v>3</v>
      </c>
      <c r="T833" t="inlineStr">
        <is>
          <t>Yes</t>
        </is>
      </c>
      <c r="U833" s="71" t="n">
        <v>557</v>
      </c>
      <c r="V833" s="71" t="n">
        <v>181</v>
      </c>
      <c r="W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RR100825</t>
        </is>
      </c>
      <c r="B834" s="69" t="n">
        <v>45758</v>
      </c>
      <c r="C834" s="70" t="n">
        <v>2025</v>
      </c>
      <c r="D834" t="inlineStr">
        <is>
          <t>Apr</t>
        </is>
      </c>
      <c r="E834" t="inlineStr">
        <is>
          <t>South</t>
        </is>
      </c>
      <c r="F834" t="inlineStr">
        <is>
          <t>India</t>
        </is>
      </c>
      <c r="G834" t="inlineStr">
        <is>
          <t>JioMart</t>
        </is>
      </c>
      <c r="H834" t="inlineStr">
        <is>
          <t>Home delivery</t>
        </is>
      </c>
      <c r="I834" t="inlineStr">
        <is>
          <t>Member</t>
        </is>
      </c>
      <c r="J834" t="inlineStr">
        <is>
          <t>Aisha Bello</t>
        </is>
      </c>
      <c r="K834" s="71" t="n">
        <v>529</v>
      </c>
      <c r="L834" s="72" t="n">
        <v>425.78</v>
      </c>
      <c r="M834" s="72" t="n">
        <v>225237.62</v>
      </c>
      <c r="N834" s="72" t="n">
        <v>4504.75</v>
      </c>
      <c r="O834" s="72" t="n">
        <v>220732.87</v>
      </c>
      <c r="P834" s="72" t="n">
        <v>183520.48</v>
      </c>
      <c r="Q834" s="72" t="n">
        <v>37212.39</v>
      </c>
      <c r="R834" t="inlineStr">
        <is>
          <t>Kerala</t>
        </is>
      </c>
      <c r="S834" s="71" t="n">
        <v>3</v>
      </c>
      <c r="T834" t="inlineStr">
        <is>
          <t>Yes</t>
        </is>
      </c>
      <c r="U834" s="71" t="n">
        <v>915</v>
      </c>
      <c r="V834" s="71" t="n">
        <v>68</v>
      </c>
      <c r="W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RR100826</t>
        </is>
      </c>
      <c r="B835" s="69" t="n">
        <v>45758</v>
      </c>
      <c r="C835" s="70" t="n">
        <v>2025</v>
      </c>
      <c r="D835" t="inlineStr">
        <is>
          <t>Apr</t>
        </is>
      </c>
      <c r="E835" t="inlineStr">
        <is>
          <t>West</t>
        </is>
      </c>
      <c r="F835" t="inlineStr">
        <is>
          <t>India</t>
        </is>
      </c>
      <c r="G835" t="inlineStr">
        <is>
          <t>Grocery</t>
        </is>
      </c>
      <c r="H835" t="inlineStr">
        <is>
          <t>Store walk-in</t>
        </is>
      </c>
      <c r="I835" t="inlineStr">
        <is>
          <t>Member</t>
        </is>
      </c>
      <c r="J835" t="inlineStr">
        <is>
          <t>Priya Nair</t>
        </is>
      </c>
      <c r="K835" s="71" t="n">
        <v>3088</v>
      </c>
      <c r="L835" s="72" t="n">
        <v>172.16</v>
      </c>
      <c r="M835" s="72" t="n">
        <v>531630.08</v>
      </c>
      <c r="N835" s="72" t="n">
        <v>53163.01</v>
      </c>
      <c r="O835" s="72" t="n">
        <v>478467.07</v>
      </c>
      <c r="P835" s="72" t="n">
        <v>448731.23</v>
      </c>
      <c r="Q835" s="72" t="n">
        <v>29735.84</v>
      </c>
      <c r="R835" t="inlineStr">
        <is>
          <t>Gujarat</t>
        </is>
      </c>
      <c r="S835" s="71" t="n">
        <v>3</v>
      </c>
      <c r="T835" t="inlineStr">
        <is>
          <t>Yes</t>
        </is>
      </c>
      <c r="U835" s="71" t="n">
        <v>1799</v>
      </c>
      <c r="V835" s="71" t="n">
        <v>627</v>
      </c>
      <c r="W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RR100827</t>
        </is>
      </c>
      <c r="B836" s="69" t="n">
        <v>45758</v>
      </c>
      <c r="C836" s="70" t="n">
        <v>2025</v>
      </c>
      <c r="D836" t="inlineStr">
        <is>
          <t>Apr</t>
        </is>
      </c>
      <c r="E836" t="inlineStr">
        <is>
          <t>South</t>
        </is>
      </c>
      <c r="F836" t="inlineStr">
        <is>
          <t>India</t>
        </is>
      </c>
      <c r="G836" t="inlineStr">
        <is>
          <t>JioMart</t>
        </is>
      </c>
      <c r="H836" t="inlineStr">
        <is>
          <t>Home delivery</t>
        </is>
      </c>
      <c r="I836" t="inlineStr">
        <is>
          <t>Member</t>
        </is>
      </c>
      <c r="J836" t="inlineStr">
        <is>
          <t>Sophie Müller</t>
        </is>
      </c>
      <c r="K836" s="71" t="n">
        <v>1499</v>
      </c>
      <c r="L836" s="72" t="n">
        <v>432.84</v>
      </c>
      <c r="M836" s="72" t="n">
        <v>648827.16</v>
      </c>
      <c r="N836" s="72" t="n">
        <v>97324.07000000001</v>
      </c>
      <c r="O836" s="72" t="n">
        <v>551503.09</v>
      </c>
      <c r="P836" s="72" t="n">
        <v>483624.73</v>
      </c>
      <c r="Q836" s="72" t="n">
        <v>67878.36</v>
      </c>
      <c r="R836" t="inlineStr">
        <is>
          <t>Tamil Nadu</t>
        </is>
      </c>
      <c r="S836" s="71" t="n">
        <v>0</v>
      </c>
      <c r="T836" t="inlineStr">
        <is>
          <t>No</t>
        </is>
      </c>
      <c r="U836" s="71" t="n">
        <v>2895</v>
      </c>
      <c r="V836" s="71" t="n">
        <v>228</v>
      </c>
      <c r="W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RR100828</t>
        </is>
      </c>
      <c r="B837" s="69" t="n">
        <v>45758</v>
      </c>
      <c r="C837" s="70" t="n">
        <v>2025</v>
      </c>
      <c r="D837" t="inlineStr">
        <is>
          <t>Apr</t>
        </is>
      </c>
      <c r="E837" t="inlineStr">
        <is>
          <t>West</t>
        </is>
      </c>
      <c r="F837" t="inlineStr">
        <is>
          <t>India</t>
        </is>
      </c>
      <c r="G837" t="inlineStr">
        <is>
          <t>JioMart</t>
        </is>
      </c>
      <c r="H837" t="inlineStr">
        <is>
          <t>Home delivery</t>
        </is>
      </c>
      <c r="I837" t="inlineStr">
        <is>
          <t>Member</t>
        </is>
      </c>
      <c r="J837" t="inlineStr">
        <is>
          <t>Ana Costa</t>
        </is>
      </c>
      <c r="K837" s="71" t="n">
        <v>2570</v>
      </c>
      <c r="L837" s="72" t="n">
        <v>392.21</v>
      </c>
      <c r="M837" s="72" t="n">
        <v>1007979.7</v>
      </c>
      <c r="N837" s="72" t="n">
        <v>80638.38</v>
      </c>
      <c r="O837" s="72" t="n">
        <v>927341.3199999999</v>
      </c>
      <c r="P837" s="72" t="n">
        <v>897780.04</v>
      </c>
      <c r="Q837" s="72" t="n">
        <v>29561.28</v>
      </c>
      <c r="R837" t="inlineStr">
        <is>
          <t>Goa</t>
        </is>
      </c>
      <c r="S837" s="71" t="n">
        <v>5</v>
      </c>
      <c r="T837" t="inlineStr">
        <is>
          <t>Yes</t>
        </is>
      </c>
      <c r="U837" s="71" t="n">
        <v>6534</v>
      </c>
      <c r="V837" s="71" t="n">
        <v>492</v>
      </c>
      <c r="W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RR100829</t>
        </is>
      </c>
      <c r="B838" s="69" t="n">
        <v>45758</v>
      </c>
      <c r="C838" s="70" t="n">
        <v>2025</v>
      </c>
      <c r="D838" t="inlineStr">
        <is>
          <t>Apr</t>
        </is>
      </c>
      <c r="E838" t="inlineStr">
        <is>
          <t>West</t>
        </is>
      </c>
      <c r="F838" t="inlineStr">
        <is>
          <t>India</t>
        </is>
      </c>
      <c r="G838" t="inlineStr">
        <is>
          <t>Grocery</t>
        </is>
      </c>
      <c r="H838" t="inlineStr">
        <is>
          <t>Store walk-in</t>
        </is>
      </c>
      <c r="I838" t="inlineStr">
        <is>
          <t>Walk-in guest</t>
        </is>
      </c>
      <c r="J838" t="inlineStr">
        <is>
          <t>Fatima Al-Saud</t>
        </is>
      </c>
      <c r="K838" s="71" t="n">
        <v>4069</v>
      </c>
      <c r="L838" s="72" t="n">
        <v>186.69</v>
      </c>
      <c r="M838" s="72" t="n">
        <v>759641.61</v>
      </c>
      <c r="N838" s="72" t="n">
        <v>75964.16</v>
      </c>
      <c r="O838" s="72" t="n">
        <v>683677.45</v>
      </c>
      <c r="P838" s="72" t="n">
        <v>584103.33</v>
      </c>
      <c r="Q838" s="72" t="n">
        <v>99574.12</v>
      </c>
      <c r="R838" t="inlineStr">
        <is>
          <t>Goa</t>
        </is>
      </c>
      <c r="S838" s="71" t="n">
        <v>1</v>
      </c>
      <c r="T838" t="inlineStr">
        <is>
          <t>Yes</t>
        </is>
      </c>
      <c r="U838" s="71" t="n">
        <v>3143</v>
      </c>
      <c r="V838" s="71" t="n">
        <v>1181</v>
      </c>
      <c r="W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RR100830</t>
        </is>
      </c>
      <c r="B839" s="69" t="n">
        <v>45758</v>
      </c>
      <c r="C839" s="70" t="n">
        <v>2025</v>
      </c>
      <c r="D839" t="inlineStr">
        <is>
          <t>Apr</t>
        </is>
      </c>
      <c r="E839" t="inlineStr">
        <is>
          <t>West</t>
        </is>
      </c>
      <c r="F839" t="inlineStr">
        <is>
          <t>India</t>
        </is>
      </c>
      <c r="G839" t="inlineStr">
        <is>
          <t>JioMart</t>
        </is>
      </c>
      <c r="H839" t="inlineStr">
        <is>
          <t>Home delivery</t>
        </is>
      </c>
      <c r="I839" t="inlineStr">
        <is>
          <t>Member</t>
        </is>
      </c>
      <c r="J839" t="inlineStr">
        <is>
          <t>Zoya Ahmed</t>
        </is>
      </c>
      <c r="K839" s="71" t="n">
        <v>4146</v>
      </c>
      <c r="L839" s="72" t="n">
        <v>450.69</v>
      </c>
      <c r="M839" s="72" t="n">
        <v>1868560.74</v>
      </c>
      <c r="N839" s="72" t="n">
        <v>149484.86</v>
      </c>
      <c r="O839" s="72" t="n">
        <v>1719075.88</v>
      </c>
      <c r="P839" s="72" t="n">
        <v>1421948.12</v>
      </c>
      <c r="Q839" s="72" t="n">
        <v>297127.76</v>
      </c>
      <c r="R839" t="inlineStr">
        <is>
          <t>Gujarat</t>
        </is>
      </c>
      <c r="S839" s="71" t="n">
        <v>1</v>
      </c>
      <c r="T839" t="inlineStr">
        <is>
          <t>Yes</t>
        </is>
      </c>
      <c r="U839" s="71" t="n">
        <v>8778</v>
      </c>
      <c r="V839" s="71" t="n">
        <v>664</v>
      </c>
      <c r="W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RR100831</t>
        </is>
      </c>
      <c r="B840" s="69" t="n">
        <v>45758</v>
      </c>
      <c r="C840" s="70" t="n">
        <v>2025</v>
      </c>
      <c r="D840" t="inlineStr">
        <is>
          <t>Apr</t>
        </is>
      </c>
      <c r="E840" t="inlineStr">
        <is>
          <t>West</t>
        </is>
      </c>
      <c r="F840" t="inlineStr">
        <is>
          <t>India</t>
        </is>
      </c>
      <c r="G840" t="inlineStr">
        <is>
          <t>JioMart</t>
        </is>
      </c>
      <c r="H840" t="inlineStr">
        <is>
          <t>Home delivery</t>
        </is>
      </c>
      <c r="I840" t="inlineStr">
        <is>
          <t>Member</t>
        </is>
      </c>
      <c r="J840" t="inlineStr">
        <is>
          <t>Sophie Müller</t>
        </is>
      </c>
      <c r="K840" s="71" t="n">
        <v>1167</v>
      </c>
      <c r="L840" s="72" t="n">
        <v>389.51</v>
      </c>
      <c r="M840" s="72" t="n">
        <v>454558.17</v>
      </c>
      <c r="N840" s="72" t="n">
        <v>68183.73</v>
      </c>
      <c r="O840" s="72" t="n">
        <v>386374.44</v>
      </c>
      <c r="P840" s="72" t="n">
        <v>407035.68</v>
      </c>
      <c r="Q840" s="72" t="n">
        <v>-20661.24</v>
      </c>
      <c r="R840" t="inlineStr">
        <is>
          <t>Maharashtra</t>
        </is>
      </c>
      <c r="S840" s="71" t="n">
        <v>3</v>
      </c>
      <c r="T840" t="inlineStr">
        <is>
          <t>Yes</t>
        </is>
      </c>
      <c r="U840" s="71" t="n">
        <v>2452</v>
      </c>
      <c r="V840" s="71" t="n">
        <v>152</v>
      </c>
      <c r="W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RR100832</t>
        </is>
      </c>
      <c r="B841" s="69" t="n">
        <v>45758</v>
      </c>
      <c r="C841" s="70" t="n">
        <v>2025</v>
      </c>
      <c r="D841" t="inlineStr">
        <is>
          <t>Apr</t>
        </is>
      </c>
      <c r="E841" t="inlineStr">
        <is>
          <t>East</t>
        </is>
      </c>
      <c r="F841" t="inlineStr">
        <is>
          <t>India</t>
        </is>
      </c>
      <c r="G841" t="inlineStr">
        <is>
          <t>JioMart</t>
        </is>
      </c>
      <c r="H841" t="inlineStr">
        <is>
          <t>Home delivery</t>
        </is>
      </c>
      <c r="I841" t="inlineStr">
        <is>
          <t>Member</t>
        </is>
      </c>
      <c r="J841" t="inlineStr">
        <is>
          <t>Lucas Martin</t>
        </is>
      </c>
      <c r="K841" s="71" t="n">
        <v>2614</v>
      </c>
      <c r="L841" s="72" t="n">
        <v>370.41</v>
      </c>
      <c r="M841" s="72" t="n">
        <v>968251.74</v>
      </c>
      <c r="N841" s="72" t="n">
        <v>77460.14</v>
      </c>
      <c r="O841" s="72" t="n">
        <v>890791.6</v>
      </c>
      <c r="P841" s="72" t="n">
        <v>878614.79</v>
      </c>
      <c r="Q841" s="72" t="n">
        <v>12176.81</v>
      </c>
      <c r="R841" t="inlineStr">
        <is>
          <t>Odisha</t>
        </is>
      </c>
      <c r="S841" s="71" t="n">
        <v>8</v>
      </c>
      <c r="T841" t="inlineStr">
        <is>
          <t>Yes</t>
        </is>
      </c>
      <c r="U841" s="71" t="n">
        <v>7751</v>
      </c>
      <c r="V841" s="71" t="n">
        <v>388</v>
      </c>
      <c r="W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RR100833</t>
        </is>
      </c>
      <c r="B842" s="69" t="n">
        <v>45758</v>
      </c>
      <c r="C842" s="70" t="n">
        <v>2025</v>
      </c>
      <c r="D842" t="inlineStr">
        <is>
          <t>Apr</t>
        </is>
      </c>
      <c r="E842" t="inlineStr">
        <is>
          <t>North</t>
        </is>
      </c>
      <c r="F842" t="inlineStr">
        <is>
          <t>India</t>
        </is>
      </c>
      <c r="G842" t="inlineStr">
        <is>
          <t>Grocery</t>
        </is>
      </c>
      <c r="H842" t="inlineStr">
        <is>
          <t>Store walk-in</t>
        </is>
      </c>
      <c r="I842" t="inlineStr">
        <is>
          <t>Member</t>
        </is>
      </c>
      <c r="J842" t="inlineStr">
        <is>
          <t>Amir Khan</t>
        </is>
      </c>
      <c r="K842" s="71" t="n">
        <v>3112</v>
      </c>
      <c r="L842" s="72" t="n">
        <v>199.22</v>
      </c>
      <c r="M842" s="72" t="n">
        <v>619972.64</v>
      </c>
      <c r="N842" s="72" t="n">
        <v>12399.45</v>
      </c>
      <c r="O842" s="72" t="n">
        <v>607573.1899999999</v>
      </c>
      <c r="P842" s="72" t="n">
        <v>466139.46</v>
      </c>
      <c r="Q842" s="72" t="n">
        <v>141433.73</v>
      </c>
      <c r="R842" t="inlineStr">
        <is>
          <t>Rajasthan</t>
        </is>
      </c>
      <c r="S842" s="71" t="n">
        <v>8</v>
      </c>
      <c r="T842" t="inlineStr">
        <is>
          <t>Yes</t>
        </is>
      </c>
      <c r="U842" s="71" t="n">
        <v>1089</v>
      </c>
      <c r="V842" s="71" t="n">
        <v>447</v>
      </c>
      <c r="W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RR100834</t>
        </is>
      </c>
      <c r="B843" s="69" t="n">
        <v>45758</v>
      </c>
      <c r="C843" s="70" t="n">
        <v>2025</v>
      </c>
      <c r="D843" t="inlineStr">
        <is>
          <t>Apr</t>
        </is>
      </c>
      <c r="E843" t="inlineStr">
        <is>
          <t>West</t>
        </is>
      </c>
      <c r="F843" t="inlineStr">
        <is>
          <t>India</t>
        </is>
      </c>
      <c r="G843" t="inlineStr">
        <is>
          <t>Fashion</t>
        </is>
      </c>
      <c r="H843" t="inlineStr">
        <is>
          <t>Store walk-in</t>
        </is>
      </c>
      <c r="I843" t="inlineStr">
        <is>
          <t>Member</t>
        </is>
      </c>
      <c r="J843" t="inlineStr">
        <is>
          <t>Lucas Martin</t>
        </is>
      </c>
      <c r="K843" s="71" t="n">
        <v>254</v>
      </c>
      <c r="L843" s="72" t="n">
        <v>784.7</v>
      </c>
      <c r="M843" s="72" t="n">
        <v>199313.8</v>
      </c>
      <c r="N843" s="72" t="n">
        <v>19931.38</v>
      </c>
      <c r="O843" s="72" t="n">
        <v>179382.42</v>
      </c>
      <c r="P843" s="72" t="n">
        <v>108430.32</v>
      </c>
      <c r="Q843" s="72" t="n">
        <v>70952.10000000001</v>
      </c>
      <c r="R843" t="inlineStr">
        <is>
          <t>Maharashtra</t>
        </is>
      </c>
      <c r="S843" s="71" t="n">
        <v>1</v>
      </c>
      <c r="T843" t="inlineStr">
        <is>
          <t>Yes</t>
        </is>
      </c>
      <c r="U843" s="71" t="n">
        <v>132</v>
      </c>
      <c r="V843" s="71" t="n">
        <v>37</v>
      </c>
      <c r="W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RR100835</t>
        </is>
      </c>
      <c r="B844" s="69" t="n">
        <v>45759</v>
      </c>
      <c r="C844" s="70" t="n">
        <v>2025</v>
      </c>
      <c r="D844" t="inlineStr">
        <is>
          <t>Apr</t>
        </is>
      </c>
      <c r="E844" t="inlineStr">
        <is>
          <t>North</t>
        </is>
      </c>
      <c r="F844" t="inlineStr">
        <is>
          <t>India</t>
        </is>
      </c>
      <c r="G844" t="inlineStr">
        <is>
          <t>Grocery</t>
        </is>
      </c>
      <c r="H844" t="inlineStr">
        <is>
          <t>Store walk-in</t>
        </is>
      </c>
      <c r="I844" t="inlineStr">
        <is>
          <t>Walk-in guest</t>
        </is>
      </c>
      <c r="J844" t="inlineStr">
        <is>
          <t>Zoya Ahmed</t>
        </is>
      </c>
      <c r="K844" s="71" t="n">
        <v>1202</v>
      </c>
      <c r="L844" s="72" t="n">
        <v>172.69</v>
      </c>
      <c r="M844" s="72" t="n">
        <v>207573.38</v>
      </c>
      <c r="N844" s="72" t="n">
        <v>31136.01</v>
      </c>
      <c r="O844" s="72" t="n">
        <v>176437.37</v>
      </c>
      <c r="P844" s="72" t="n">
        <v>174920.82</v>
      </c>
      <c r="Q844" s="72" t="n">
        <v>1516.55</v>
      </c>
      <c r="R844" t="inlineStr">
        <is>
          <t>Uttar Pradesh</t>
        </is>
      </c>
      <c r="S844" s="71" t="n">
        <v>5</v>
      </c>
      <c r="T844" t="inlineStr">
        <is>
          <t>Yes</t>
        </is>
      </c>
      <c r="U844" s="71" t="n">
        <v>448</v>
      </c>
      <c r="V844" s="71" t="n">
        <v>193</v>
      </c>
      <c r="W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RR100836</t>
        </is>
      </c>
      <c r="B845" s="69" t="n">
        <v>45759</v>
      </c>
      <c r="C845" s="70" t="n">
        <v>2025</v>
      </c>
      <c r="D845" t="inlineStr">
        <is>
          <t>Apr</t>
        </is>
      </c>
      <c r="E845" t="inlineStr">
        <is>
          <t>West</t>
        </is>
      </c>
      <c r="F845" t="inlineStr">
        <is>
          <t>India</t>
        </is>
      </c>
      <c r="G845" t="inlineStr">
        <is>
          <t>Grocery</t>
        </is>
      </c>
      <c r="H845" t="inlineStr">
        <is>
          <t>Store walk-in</t>
        </is>
      </c>
      <c r="I845" t="inlineStr">
        <is>
          <t>Member</t>
        </is>
      </c>
      <c r="J845" t="inlineStr">
        <is>
          <t>Ravindra Patil</t>
        </is>
      </c>
      <c r="K845" s="71" t="n">
        <v>1590</v>
      </c>
      <c r="L845" s="72" t="n">
        <v>163.93</v>
      </c>
      <c r="M845" s="72" t="n">
        <v>260648.7</v>
      </c>
      <c r="N845" s="72" t="n">
        <v>26064.87</v>
      </c>
      <c r="O845" s="72" t="n">
        <v>234583.83</v>
      </c>
      <c r="P845" s="72" t="n">
        <v>230392.18</v>
      </c>
      <c r="Q845" s="72" t="n">
        <v>4191.65</v>
      </c>
      <c r="R845" t="inlineStr">
        <is>
          <t>Goa</t>
        </is>
      </c>
      <c r="S845" s="71" t="n">
        <v>5</v>
      </c>
      <c r="T845" t="inlineStr">
        <is>
          <t>Yes</t>
        </is>
      </c>
      <c r="U845" s="71" t="n">
        <v>479</v>
      </c>
      <c r="V845" s="71" t="n">
        <v>208</v>
      </c>
      <c r="W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RR100837</t>
        </is>
      </c>
      <c r="B846" s="69" t="n">
        <v>45759</v>
      </c>
      <c r="C846" s="70" t="n">
        <v>2025</v>
      </c>
      <c r="D846" t="inlineStr">
        <is>
          <t>Apr</t>
        </is>
      </c>
      <c r="E846" t="inlineStr">
        <is>
          <t>South</t>
        </is>
      </c>
      <c r="F846" t="inlineStr">
        <is>
          <t>India</t>
        </is>
      </c>
      <c r="G846" t="inlineStr">
        <is>
          <t>JioMart</t>
        </is>
      </c>
      <c r="H846" t="inlineStr">
        <is>
          <t>Home delivery</t>
        </is>
      </c>
      <c r="I846" t="inlineStr">
        <is>
          <t>Member</t>
        </is>
      </c>
      <c r="J846" t="inlineStr">
        <is>
          <t>Fatima Al-Saud</t>
        </is>
      </c>
      <c r="K846" s="71" t="n">
        <v>2984</v>
      </c>
      <c r="L846" s="72" t="n">
        <v>452.63</v>
      </c>
      <c r="M846" s="72" t="n">
        <v>1350647.92</v>
      </c>
      <c r="N846" s="72" t="n">
        <v>202597.19</v>
      </c>
      <c r="O846" s="72" t="n">
        <v>1148050.73</v>
      </c>
      <c r="P846" s="72" t="n">
        <v>1024755.57</v>
      </c>
      <c r="Q846" s="72" t="n">
        <v>123295.16</v>
      </c>
      <c r="R846" t="inlineStr">
        <is>
          <t>Telangana</t>
        </is>
      </c>
      <c r="S846" s="71" t="n">
        <v>8</v>
      </c>
      <c r="T846" t="inlineStr">
        <is>
          <t>Yes</t>
        </is>
      </c>
      <c r="U846" s="71" t="n">
        <v>5735</v>
      </c>
      <c r="V846" s="71" t="n">
        <v>341</v>
      </c>
      <c r="W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RR100838</t>
        </is>
      </c>
      <c r="B847" s="69" t="n">
        <v>45759</v>
      </c>
      <c r="C847" s="70" t="n">
        <v>2025</v>
      </c>
      <c r="D847" t="inlineStr">
        <is>
          <t>Apr</t>
        </is>
      </c>
      <c r="E847" t="inlineStr">
        <is>
          <t>West</t>
        </is>
      </c>
      <c r="F847" t="inlineStr">
        <is>
          <t>India</t>
        </is>
      </c>
      <c r="G847" t="inlineStr">
        <is>
          <t>JioMart</t>
        </is>
      </c>
      <c r="H847" t="inlineStr">
        <is>
          <t>Home delivery</t>
        </is>
      </c>
      <c r="I847" t="inlineStr">
        <is>
          <t>Member</t>
        </is>
      </c>
      <c r="J847" t="inlineStr">
        <is>
          <t>Carlos Silva</t>
        </is>
      </c>
      <c r="K847" s="71" t="n">
        <v>3489</v>
      </c>
      <c r="L847" s="72" t="n">
        <v>394.25</v>
      </c>
      <c r="M847" s="72" t="n">
        <v>1375538.25</v>
      </c>
      <c r="N847" s="72" t="n">
        <v>27510.76</v>
      </c>
      <c r="O847" s="72" t="n">
        <v>1348027.49</v>
      </c>
      <c r="P847" s="72" t="n">
        <v>1215529.25</v>
      </c>
      <c r="Q847" s="72" t="n">
        <v>132498.24</v>
      </c>
      <c r="R847" t="inlineStr">
        <is>
          <t>Gujarat</t>
        </is>
      </c>
      <c r="S847" s="71" t="n">
        <v>3</v>
      </c>
      <c r="T847" t="inlineStr">
        <is>
          <t>Yes</t>
        </is>
      </c>
      <c r="U847" s="71" t="n">
        <v>16106</v>
      </c>
      <c r="V847" s="71" t="n">
        <v>878</v>
      </c>
      <c r="W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RR100839</t>
        </is>
      </c>
      <c r="B848" s="69" t="n">
        <v>45759</v>
      </c>
      <c r="C848" s="70" t="n">
        <v>2025</v>
      </c>
      <c r="D848" t="inlineStr">
        <is>
          <t>Apr</t>
        </is>
      </c>
      <c r="E848" t="inlineStr">
        <is>
          <t>North</t>
        </is>
      </c>
      <c r="F848" t="inlineStr">
        <is>
          <t>India</t>
        </is>
      </c>
      <c r="G848" t="inlineStr">
        <is>
          <t>Grocery</t>
        </is>
      </c>
      <c r="H848" t="inlineStr">
        <is>
          <t>Store walk-in</t>
        </is>
      </c>
      <c r="I848" t="inlineStr">
        <is>
          <t>Walk-in guest</t>
        </is>
      </c>
      <c r="J848" t="inlineStr">
        <is>
          <t>Ravindra Patil</t>
        </is>
      </c>
      <c r="K848" s="71" t="n">
        <v>3486</v>
      </c>
      <c r="L848" s="72" t="n">
        <v>171.63</v>
      </c>
      <c r="M848" s="72" t="n">
        <v>598302.1800000001</v>
      </c>
      <c r="N848" s="72" t="n">
        <v>47864.17</v>
      </c>
      <c r="O848" s="72" t="n">
        <v>550438.01</v>
      </c>
      <c r="P848" s="72" t="n">
        <v>534122.77</v>
      </c>
      <c r="Q848" s="72" t="n">
        <v>16315.24</v>
      </c>
      <c r="R848" t="inlineStr">
        <is>
          <t>Rajasthan</t>
        </is>
      </c>
      <c r="S848" s="71" t="n">
        <v>0</v>
      </c>
      <c r="T848" t="inlineStr">
        <is>
          <t>No</t>
        </is>
      </c>
      <c r="U848" s="71" t="n">
        <v>1223</v>
      </c>
      <c r="V848" s="71" t="n">
        <v>428</v>
      </c>
      <c r="W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RR100840</t>
        </is>
      </c>
      <c r="B849" s="69" t="n">
        <v>45759</v>
      </c>
      <c r="C849" s="70" t="n">
        <v>2025</v>
      </c>
      <c r="D849" t="inlineStr">
        <is>
          <t>Apr</t>
        </is>
      </c>
      <c r="E849" t="inlineStr">
        <is>
          <t>South</t>
        </is>
      </c>
      <c r="F849" t="inlineStr">
        <is>
          <t>India</t>
        </is>
      </c>
      <c r="G849" t="inlineStr">
        <is>
          <t>JioMart</t>
        </is>
      </c>
      <c r="H849" t="inlineStr">
        <is>
          <t>Home delivery</t>
        </is>
      </c>
      <c r="I849" t="inlineStr">
        <is>
          <t>Walk-in guest</t>
        </is>
      </c>
      <c r="J849" t="inlineStr">
        <is>
          <t>Zoya Ahmed</t>
        </is>
      </c>
      <c r="K849" s="71" t="n">
        <v>3903</v>
      </c>
      <c r="L849" s="72" t="n">
        <v>460.58</v>
      </c>
      <c r="M849" s="72" t="n">
        <v>1797643.74</v>
      </c>
      <c r="N849" s="72" t="n">
        <v>89882.19</v>
      </c>
      <c r="O849" s="72" t="n">
        <v>1707761.55</v>
      </c>
      <c r="P849" s="72" t="n">
        <v>1278207.92</v>
      </c>
      <c r="Q849" s="72" t="n">
        <v>429553.63</v>
      </c>
      <c r="R849" t="inlineStr">
        <is>
          <t>Telangana</t>
        </is>
      </c>
      <c r="S849" s="71" t="n">
        <v>8</v>
      </c>
      <c r="T849" t="inlineStr">
        <is>
          <t>Yes</t>
        </is>
      </c>
      <c r="U849" s="71" t="n">
        <v>16713</v>
      </c>
      <c r="V849" s="71" t="n">
        <v>784</v>
      </c>
      <c r="W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RR100841</t>
        </is>
      </c>
      <c r="B850" s="69" t="n">
        <v>45759</v>
      </c>
      <c r="C850" s="70" t="n">
        <v>2025</v>
      </c>
      <c r="D850" t="inlineStr">
        <is>
          <t>Apr</t>
        </is>
      </c>
      <c r="E850" t="inlineStr">
        <is>
          <t>West</t>
        </is>
      </c>
      <c r="F850" t="inlineStr">
        <is>
          <t>India</t>
        </is>
      </c>
      <c r="G850" t="inlineStr">
        <is>
          <t>Fashion</t>
        </is>
      </c>
      <c r="H850" t="inlineStr">
        <is>
          <t>Home delivery</t>
        </is>
      </c>
      <c r="I850" t="inlineStr">
        <is>
          <t>Walk-in guest</t>
        </is>
      </c>
      <c r="J850" t="inlineStr">
        <is>
          <t>Liam O'Brien</t>
        </is>
      </c>
      <c r="K850" s="71" t="n">
        <v>1215</v>
      </c>
      <c r="L850" s="72" t="n">
        <v>752.55</v>
      </c>
      <c r="M850" s="72" t="n">
        <v>914348.25</v>
      </c>
      <c r="N850" s="72" t="n">
        <v>91434.83</v>
      </c>
      <c r="O850" s="72" t="n">
        <v>822913.42</v>
      </c>
      <c r="P850" s="72" t="n">
        <v>508649.69</v>
      </c>
      <c r="Q850" s="72" t="n">
        <v>314263.73</v>
      </c>
      <c r="R850" t="inlineStr">
        <is>
          <t>Gujarat</t>
        </is>
      </c>
      <c r="S850" s="71" t="n">
        <v>3</v>
      </c>
      <c r="T850" t="inlineStr">
        <is>
          <t>Yes</t>
        </is>
      </c>
      <c r="U850" s="71" t="n">
        <v>435</v>
      </c>
      <c r="V850" s="71" t="n">
        <v>178</v>
      </c>
      <c r="W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RR100842</t>
        </is>
      </c>
      <c r="B851" s="69" t="n">
        <v>45759</v>
      </c>
      <c r="C851" s="70" t="n">
        <v>2025</v>
      </c>
      <c r="D851" t="inlineStr">
        <is>
          <t>Apr</t>
        </is>
      </c>
      <c r="E851" t="inlineStr">
        <is>
          <t>North</t>
        </is>
      </c>
      <c r="F851" t="inlineStr">
        <is>
          <t>India</t>
        </is>
      </c>
      <c r="G851" t="inlineStr">
        <is>
          <t>Grocery</t>
        </is>
      </c>
      <c r="H851" t="inlineStr">
        <is>
          <t>Click &amp; collect</t>
        </is>
      </c>
      <c r="I851" t="inlineStr">
        <is>
          <t>Member</t>
        </is>
      </c>
      <c r="J851" t="inlineStr">
        <is>
          <t>Sara Rossi</t>
        </is>
      </c>
      <c r="K851" s="71" t="n">
        <v>2360</v>
      </c>
      <c r="L851" s="72" t="n">
        <v>193.56</v>
      </c>
      <c r="M851" s="72" t="n">
        <v>456801.6</v>
      </c>
      <c r="N851" s="72" t="n">
        <v>36544.13</v>
      </c>
      <c r="O851" s="72" t="n">
        <v>420257.47</v>
      </c>
      <c r="P851" s="72" t="n">
        <v>348755.29</v>
      </c>
      <c r="Q851" s="72" t="n">
        <v>71502.17999999999</v>
      </c>
      <c r="R851" t="inlineStr">
        <is>
          <t>Uttar Pradesh</t>
        </is>
      </c>
      <c r="S851" s="71" t="n">
        <v>0</v>
      </c>
      <c r="T851" t="inlineStr">
        <is>
          <t>No</t>
        </is>
      </c>
      <c r="U851" s="71" t="n">
        <v>927</v>
      </c>
      <c r="V851" s="71" t="n">
        <v>359</v>
      </c>
      <c r="W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RR100843</t>
        </is>
      </c>
      <c r="B852" s="69" t="n">
        <v>45760</v>
      </c>
      <c r="C852" s="70" t="n">
        <v>2025</v>
      </c>
      <c r="D852" t="inlineStr">
        <is>
          <t>Apr</t>
        </is>
      </c>
      <c r="E852" t="inlineStr">
        <is>
          <t>South</t>
        </is>
      </c>
      <c r="F852" t="inlineStr">
        <is>
          <t>India</t>
        </is>
      </c>
      <c r="G852" t="inlineStr">
        <is>
          <t>Grocery</t>
        </is>
      </c>
      <c r="H852" t="inlineStr">
        <is>
          <t>Click &amp; collect</t>
        </is>
      </c>
      <c r="I852" t="inlineStr">
        <is>
          <t>Walk-in guest</t>
        </is>
      </c>
      <c r="J852" t="inlineStr">
        <is>
          <t>Sara Rossi</t>
        </is>
      </c>
      <c r="K852" s="71" t="n">
        <v>2345</v>
      </c>
      <c r="L852" s="72" t="n">
        <v>183.05</v>
      </c>
      <c r="M852" s="72" t="n">
        <v>429252.25</v>
      </c>
      <c r="N852" s="72" t="n">
        <v>42925.23</v>
      </c>
      <c r="O852" s="72" t="n">
        <v>386327.02</v>
      </c>
      <c r="P852" s="72" t="n">
        <v>353970.32</v>
      </c>
      <c r="Q852" s="72" t="n">
        <v>32356.7</v>
      </c>
      <c r="R852" t="inlineStr">
        <is>
          <t>Tamil Nadu</t>
        </is>
      </c>
      <c r="S852" s="71" t="n">
        <v>0</v>
      </c>
      <c r="T852" t="inlineStr">
        <is>
          <t>No</t>
        </is>
      </c>
      <c r="U852" s="71" t="n">
        <v>1289</v>
      </c>
      <c r="V852" s="71" t="n">
        <v>461</v>
      </c>
      <c r="W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RR100844</t>
        </is>
      </c>
      <c r="B853" s="69" t="n">
        <v>45760</v>
      </c>
      <c r="C853" s="70" t="n">
        <v>2025</v>
      </c>
      <c r="D853" t="inlineStr">
        <is>
          <t>Apr</t>
        </is>
      </c>
      <c r="E853" t="inlineStr">
        <is>
          <t>North</t>
        </is>
      </c>
      <c r="F853" t="inlineStr">
        <is>
          <t>India</t>
        </is>
      </c>
      <c r="G853" t="inlineStr">
        <is>
          <t>Grocery</t>
        </is>
      </c>
      <c r="H853" t="inlineStr">
        <is>
          <t>Home delivery</t>
        </is>
      </c>
      <c r="I853" t="inlineStr">
        <is>
          <t>Walk-in guest</t>
        </is>
      </c>
      <c r="J853" t="inlineStr">
        <is>
          <t>Lucas Martin</t>
        </is>
      </c>
      <c r="K853" s="71" t="n">
        <v>4323</v>
      </c>
      <c r="L853" s="72" t="n">
        <v>199.81</v>
      </c>
      <c r="M853" s="72" t="n">
        <v>863778.63</v>
      </c>
      <c r="N853" s="72" t="n">
        <v>86377.86</v>
      </c>
      <c r="O853" s="72" t="n">
        <v>777400.77</v>
      </c>
      <c r="P853" s="72" t="n">
        <v>647630.6800000001</v>
      </c>
      <c r="Q853" s="72" t="n">
        <v>129770.09</v>
      </c>
      <c r="R853" t="inlineStr">
        <is>
          <t>Rajasthan</t>
        </is>
      </c>
      <c r="S853" s="71" t="n">
        <v>5</v>
      </c>
      <c r="T853" t="inlineStr">
        <is>
          <t>Yes</t>
        </is>
      </c>
      <c r="U853" s="71" t="n">
        <v>2832</v>
      </c>
      <c r="V853" s="71" t="n">
        <v>861</v>
      </c>
      <c r="W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RR100845</t>
        </is>
      </c>
      <c r="B854" s="69" t="n">
        <v>45760</v>
      </c>
      <c r="C854" s="70" t="n">
        <v>2025</v>
      </c>
      <c r="D854" t="inlineStr">
        <is>
          <t>Apr</t>
        </is>
      </c>
      <c r="E854" t="inlineStr">
        <is>
          <t>South</t>
        </is>
      </c>
      <c r="F854" t="inlineStr">
        <is>
          <t>India</t>
        </is>
      </c>
      <c r="G854" t="inlineStr">
        <is>
          <t>Grocery</t>
        </is>
      </c>
      <c r="H854" t="inlineStr">
        <is>
          <t>Store walk-in</t>
        </is>
      </c>
      <c r="I854" t="inlineStr">
        <is>
          <t>Member</t>
        </is>
      </c>
      <c r="J854" t="inlineStr">
        <is>
          <t>Noah Smith</t>
        </is>
      </c>
      <c r="K854" s="71" t="n">
        <v>1106</v>
      </c>
      <c r="L854" s="72" t="n">
        <v>195.79</v>
      </c>
      <c r="M854" s="72" t="n">
        <v>216543.74</v>
      </c>
      <c r="N854" s="72" t="n">
        <v>21654.37</v>
      </c>
      <c r="O854" s="72" t="n">
        <v>194889.37</v>
      </c>
      <c r="P854" s="72" t="n">
        <v>159441.4</v>
      </c>
      <c r="Q854" s="72" t="n">
        <v>35447.97</v>
      </c>
      <c r="R854" t="inlineStr">
        <is>
          <t>Tamil Nadu</t>
        </is>
      </c>
      <c r="S854" s="71" t="n">
        <v>1</v>
      </c>
      <c r="T854" t="inlineStr">
        <is>
          <t>Yes</t>
        </is>
      </c>
      <c r="U854" s="71" t="n">
        <v>337</v>
      </c>
      <c r="V854" s="71" t="n">
        <v>124</v>
      </c>
      <c r="W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RR100846</t>
        </is>
      </c>
      <c r="B855" s="69" t="n">
        <v>45760</v>
      </c>
      <c r="C855" s="70" t="n">
        <v>2025</v>
      </c>
      <c r="D855" t="inlineStr">
        <is>
          <t>Apr</t>
        </is>
      </c>
      <c r="E855" t="inlineStr">
        <is>
          <t>West</t>
        </is>
      </c>
      <c r="F855" t="inlineStr">
        <is>
          <t>India</t>
        </is>
      </c>
      <c r="G855" t="inlineStr">
        <is>
          <t>Electronics</t>
        </is>
      </c>
      <c r="H855" t="inlineStr">
        <is>
          <t>Store walk-in</t>
        </is>
      </c>
      <c r="I855" t="inlineStr">
        <is>
          <t>Walk-in guest</t>
        </is>
      </c>
      <c r="J855" t="inlineStr">
        <is>
          <t>Noah Smith</t>
        </is>
      </c>
      <c r="K855" s="71" t="n">
        <v>44</v>
      </c>
      <c r="L855" s="72" t="n">
        <v>9091.83</v>
      </c>
      <c r="M855" s="72" t="n">
        <v>400040.52</v>
      </c>
      <c r="N855" s="72" t="n">
        <v>40004.05</v>
      </c>
      <c r="O855" s="72" t="n">
        <v>360036.47</v>
      </c>
      <c r="P855" s="72" t="n">
        <v>367114.49</v>
      </c>
      <c r="Q855" s="72" t="n">
        <v>-7078.02</v>
      </c>
      <c r="R855" t="inlineStr">
        <is>
          <t>Goa</t>
        </is>
      </c>
      <c r="S855" s="71" t="n">
        <v>8</v>
      </c>
      <c r="T855" t="inlineStr">
        <is>
          <t>Yes</t>
        </is>
      </c>
      <c r="U855" s="71" t="n">
        <v>134</v>
      </c>
      <c r="V855" s="71" t="n">
        <v>39</v>
      </c>
      <c r="W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RR100847</t>
        </is>
      </c>
      <c r="B856" s="69" t="n">
        <v>45760</v>
      </c>
      <c r="C856" s="70" t="n">
        <v>2025</v>
      </c>
      <c r="D856" t="inlineStr">
        <is>
          <t>Apr</t>
        </is>
      </c>
      <c r="E856" t="inlineStr">
        <is>
          <t>North</t>
        </is>
      </c>
      <c r="F856" t="inlineStr">
        <is>
          <t>India</t>
        </is>
      </c>
      <c r="G856" t="inlineStr">
        <is>
          <t>Electronics</t>
        </is>
      </c>
      <c r="H856" t="inlineStr">
        <is>
          <t>Store walk-in</t>
        </is>
      </c>
      <c r="I856" t="inlineStr">
        <is>
          <t>Walk-in guest</t>
        </is>
      </c>
      <c r="J856" t="inlineStr">
        <is>
          <t>Carlos Silva</t>
        </is>
      </c>
      <c r="K856" s="71" t="n">
        <v>210</v>
      </c>
      <c r="L856" s="72" t="n">
        <v>10250.76</v>
      </c>
      <c r="M856" s="72" t="n">
        <v>2152659.6</v>
      </c>
      <c r="N856" s="72" t="n">
        <v>215265.96</v>
      </c>
      <c r="O856" s="72" t="n">
        <v>1937393.64</v>
      </c>
      <c r="P856" s="72" t="n">
        <v>1724728.42</v>
      </c>
      <c r="Q856" s="72" t="n">
        <v>212665.22</v>
      </c>
      <c r="R856" t="inlineStr">
        <is>
          <t>Rajasthan</t>
        </is>
      </c>
      <c r="S856" s="71" t="n">
        <v>1</v>
      </c>
      <c r="T856" t="inlineStr">
        <is>
          <t>Yes</t>
        </is>
      </c>
      <c r="U856" s="71" t="n">
        <v>725</v>
      </c>
      <c r="V856" s="71" t="n">
        <v>199</v>
      </c>
      <c r="W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RR100848</t>
        </is>
      </c>
      <c r="B857" s="69" t="n">
        <v>45760</v>
      </c>
      <c r="C857" s="70" t="n">
        <v>2025</v>
      </c>
      <c r="D857" t="inlineStr">
        <is>
          <t>Apr</t>
        </is>
      </c>
      <c r="E857" t="inlineStr">
        <is>
          <t>West</t>
        </is>
      </c>
      <c r="F857" t="inlineStr">
        <is>
          <t>India</t>
        </is>
      </c>
      <c r="G857" t="inlineStr">
        <is>
          <t>JioMart</t>
        </is>
      </c>
      <c r="H857" t="inlineStr">
        <is>
          <t>Home delivery</t>
        </is>
      </c>
      <c r="I857" t="inlineStr">
        <is>
          <t>Member</t>
        </is>
      </c>
      <c r="J857" t="inlineStr">
        <is>
          <t>Shraddha Kulkarni</t>
        </is>
      </c>
      <c r="K857" s="71" t="n">
        <v>1852</v>
      </c>
      <c r="L857" s="72" t="n">
        <v>393.43</v>
      </c>
      <c r="M857" s="72" t="n">
        <v>728632.36</v>
      </c>
      <c r="N857" s="72" t="n">
        <v>36431.62</v>
      </c>
      <c r="O857" s="72" t="n">
        <v>692200.74</v>
      </c>
      <c r="P857" s="72" t="n">
        <v>642942.53</v>
      </c>
      <c r="Q857" s="72" t="n">
        <v>49258.21</v>
      </c>
      <c r="R857" t="inlineStr">
        <is>
          <t>Gujarat</t>
        </is>
      </c>
      <c r="S857" s="71" t="n">
        <v>2</v>
      </c>
      <c r="T857" t="inlineStr">
        <is>
          <t>Yes</t>
        </is>
      </c>
      <c r="U857" s="71" t="n">
        <v>3042</v>
      </c>
      <c r="V857" s="71" t="n">
        <v>236</v>
      </c>
      <c r="W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RR100849</t>
        </is>
      </c>
      <c r="B858" s="69" t="n">
        <v>45760</v>
      </c>
      <c r="C858" s="70" t="n">
        <v>2025</v>
      </c>
      <c r="D858" t="inlineStr">
        <is>
          <t>Apr</t>
        </is>
      </c>
      <c r="E858" t="inlineStr">
        <is>
          <t>South</t>
        </is>
      </c>
      <c r="F858" t="inlineStr">
        <is>
          <t>India</t>
        </is>
      </c>
      <c r="G858" t="inlineStr">
        <is>
          <t>Grocery</t>
        </is>
      </c>
      <c r="H858" t="inlineStr">
        <is>
          <t>Click &amp; collect</t>
        </is>
      </c>
      <c r="I858" t="inlineStr">
        <is>
          <t>Member</t>
        </is>
      </c>
      <c r="J858" t="inlineStr">
        <is>
          <t>Amir Khan</t>
        </is>
      </c>
      <c r="K858" s="71" t="n">
        <v>1202</v>
      </c>
      <c r="L858" s="72" t="n">
        <v>178.62</v>
      </c>
      <c r="M858" s="72" t="n">
        <v>214701.24</v>
      </c>
      <c r="N858" s="72" t="n">
        <v>21470.12</v>
      </c>
      <c r="O858" s="72" t="n">
        <v>193231.12</v>
      </c>
      <c r="P858" s="72" t="n">
        <v>171553.59</v>
      </c>
      <c r="Q858" s="72" t="n">
        <v>21677.53</v>
      </c>
      <c r="R858" t="inlineStr">
        <is>
          <t>Karnataka</t>
        </is>
      </c>
      <c r="S858" s="71" t="n">
        <v>8</v>
      </c>
      <c r="T858" t="inlineStr">
        <is>
          <t>Yes</t>
        </is>
      </c>
      <c r="U858" s="71" t="n">
        <v>412</v>
      </c>
      <c r="V858" s="71" t="n">
        <v>149</v>
      </c>
      <c r="W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RR100850</t>
        </is>
      </c>
      <c r="B859" s="69" t="n">
        <v>45760</v>
      </c>
      <c r="C859" s="70" t="n">
        <v>2025</v>
      </c>
      <c r="D859" t="inlineStr">
        <is>
          <t>Apr</t>
        </is>
      </c>
      <c r="E859" t="inlineStr">
        <is>
          <t>South</t>
        </is>
      </c>
      <c r="F859" t="inlineStr">
        <is>
          <t>India</t>
        </is>
      </c>
      <c r="G859" t="inlineStr">
        <is>
          <t>JioMart</t>
        </is>
      </c>
      <c r="H859" t="inlineStr">
        <is>
          <t>Home delivery</t>
        </is>
      </c>
      <c r="I859" t="inlineStr">
        <is>
          <t>Member</t>
        </is>
      </c>
      <c r="J859" t="inlineStr">
        <is>
          <t>Noah Smith</t>
        </is>
      </c>
      <c r="K859" s="71" t="n">
        <v>2689</v>
      </c>
      <c r="L859" s="72" t="n">
        <v>391.04</v>
      </c>
      <c r="M859" s="72" t="n">
        <v>1051506.56</v>
      </c>
      <c r="N859" s="72" t="n">
        <v>84120.52</v>
      </c>
      <c r="O859" s="72" t="n">
        <v>967386.04</v>
      </c>
      <c r="P859" s="72" t="n">
        <v>900162.6899999999</v>
      </c>
      <c r="Q859" s="72" t="n">
        <v>67223.35000000001</v>
      </c>
      <c r="R859" t="inlineStr">
        <is>
          <t>Karnataka</t>
        </is>
      </c>
      <c r="S859" s="71" t="n">
        <v>8</v>
      </c>
      <c r="T859" t="inlineStr">
        <is>
          <t>Yes</t>
        </is>
      </c>
      <c r="U859" s="71" t="n">
        <v>4713</v>
      </c>
      <c r="V859" s="71" t="n">
        <v>330</v>
      </c>
      <c r="W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RR100851</t>
        </is>
      </c>
      <c r="B860" s="69" t="n">
        <v>45760</v>
      </c>
      <c r="C860" s="70" t="n">
        <v>2025</v>
      </c>
      <c r="D860" t="inlineStr">
        <is>
          <t>Apr</t>
        </is>
      </c>
      <c r="E860" t="inlineStr">
        <is>
          <t>West</t>
        </is>
      </c>
      <c r="F860" t="inlineStr">
        <is>
          <t>India</t>
        </is>
      </c>
      <c r="G860" t="inlineStr">
        <is>
          <t>Electronics</t>
        </is>
      </c>
      <c r="H860" t="inlineStr">
        <is>
          <t>Store walk-in</t>
        </is>
      </c>
      <c r="I860" t="inlineStr">
        <is>
          <t>Walk-in guest</t>
        </is>
      </c>
      <c r="J860" t="inlineStr">
        <is>
          <t>Aisha Bello</t>
        </is>
      </c>
      <c r="K860" s="71" t="n">
        <v>181</v>
      </c>
      <c r="L860" s="72" t="n">
        <v>10490.44</v>
      </c>
      <c r="M860" s="72" t="n">
        <v>1898769.64</v>
      </c>
      <c r="N860" s="72" t="n">
        <v>37975.39</v>
      </c>
      <c r="O860" s="72" t="n">
        <v>1860794.25</v>
      </c>
      <c r="P860" s="72" t="n">
        <v>1523017.23</v>
      </c>
      <c r="Q860" s="72" t="n">
        <v>337777.02</v>
      </c>
      <c r="R860" t="inlineStr">
        <is>
          <t>Goa</t>
        </is>
      </c>
      <c r="S860" s="71" t="n">
        <v>1</v>
      </c>
      <c r="T860" t="inlineStr">
        <is>
          <t>Yes</t>
        </is>
      </c>
      <c r="U860" s="71" t="n">
        <v>434</v>
      </c>
      <c r="V860" s="71" t="n">
        <v>138</v>
      </c>
      <c r="W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RR100852</t>
        </is>
      </c>
      <c r="B861" s="69" t="n">
        <v>45761</v>
      </c>
      <c r="C861" s="70" t="n">
        <v>2025</v>
      </c>
      <c r="D861" t="inlineStr">
        <is>
          <t>Apr</t>
        </is>
      </c>
      <c r="E861" t="inlineStr">
        <is>
          <t>South</t>
        </is>
      </c>
      <c r="F861" t="inlineStr">
        <is>
          <t>India</t>
        </is>
      </c>
      <c r="G861" t="inlineStr">
        <is>
          <t>Grocery</t>
        </is>
      </c>
      <c r="H861" t="inlineStr">
        <is>
          <t>Store walk-in</t>
        </is>
      </c>
      <c r="I861" t="inlineStr">
        <is>
          <t>Member</t>
        </is>
      </c>
      <c r="J861" t="inlineStr">
        <is>
          <t>Omar Haddad</t>
        </is>
      </c>
      <c r="K861" s="71" t="n">
        <v>1538</v>
      </c>
      <c r="L861" s="72" t="n">
        <v>168.26</v>
      </c>
      <c r="M861" s="72" t="n">
        <v>258783.88</v>
      </c>
      <c r="N861" s="72" t="n">
        <v>25878.39</v>
      </c>
      <c r="O861" s="72" t="n">
        <v>232905.49</v>
      </c>
      <c r="P861" s="72" t="n">
        <v>225993.32</v>
      </c>
      <c r="Q861" s="72" t="n">
        <v>6912.17</v>
      </c>
      <c r="R861" t="inlineStr">
        <is>
          <t>Karnataka</t>
        </is>
      </c>
      <c r="S861" s="71" t="n">
        <v>5</v>
      </c>
      <c r="T861" t="inlineStr">
        <is>
          <t>Yes</t>
        </is>
      </c>
      <c r="U861" s="71" t="n">
        <v>763</v>
      </c>
      <c r="V861" s="71" t="n">
        <v>218</v>
      </c>
      <c r="W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RR100853</t>
        </is>
      </c>
      <c r="B862" s="69" t="n">
        <v>45761</v>
      </c>
      <c r="C862" s="70" t="n">
        <v>2025</v>
      </c>
      <c r="D862" t="inlineStr">
        <is>
          <t>Apr</t>
        </is>
      </c>
      <c r="E862" t="inlineStr">
        <is>
          <t>West</t>
        </is>
      </c>
      <c r="F862" t="inlineStr">
        <is>
          <t>India</t>
        </is>
      </c>
      <c r="G862" t="inlineStr">
        <is>
          <t>Fashion</t>
        </is>
      </c>
      <c r="H862" t="inlineStr">
        <is>
          <t>Store walk-in</t>
        </is>
      </c>
      <c r="I862" t="inlineStr">
        <is>
          <t>Member</t>
        </is>
      </c>
      <c r="J862" t="inlineStr">
        <is>
          <t>Yuki Sato</t>
        </is>
      </c>
      <c r="K862" s="71" t="n">
        <v>516</v>
      </c>
      <c r="L862" s="72" t="n">
        <v>831.21</v>
      </c>
      <c r="M862" s="72" t="n">
        <v>428904.36</v>
      </c>
      <c r="N862" s="72" t="n">
        <v>8578.09</v>
      </c>
      <c r="O862" s="72" t="n">
        <v>420326.27</v>
      </c>
      <c r="P862" s="72" t="n">
        <v>205721.61</v>
      </c>
      <c r="Q862" s="72" t="n">
        <v>214604.66</v>
      </c>
      <c r="R862" t="inlineStr">
        <is>
          <t>Goa</t>
        </is>
      </c>
      <c r="S862" s="71" t="n">
        <v>5</v>
      </c>
      <c r="T862" t="inlineStr">
        <is>
          <t>Yes</t>
        </is>
      </c>
      <c r="U862" s="71" t="n">
        <v>247</v>
      </c>
      <c r="V862" s="71" t="n">
        <v>81</v>
      </c>
      <c r="W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RR100854</t>
        </is>
      </c>
      <c r="B863" s="69" t="n">
        <v>45761</v>
      </c>
      <c r="C863" s="70" t="n">
        <v>2025</v>
      </c>
      <c r="D863" t="inlineStr">
        <is>
          <t>Apr</t>
        </is>
      </c>
      <c r="E863" t="inlineStr">
        <is>
          <t>East</t>
        </is>
      </c>
      <c r="F863" t="inlineStr">
        <is>
          <t>India</t>
        </is>
      </c>
      <c r="G863" t="inlineStr">
        <is>
          <t>Fashion</t>
        </is>
      </c>
      <c r="H863" t="inlineStr">
        <is>
          <t>Store walk-in</t>
        </is>
      </c>
      <c r="I863" t="inlineStr">
        <is>
          <t>Member</t>
        </is>
      </c>
      <c r="J863" t="inlineStr">
        <is>
          <t>Wei Chen</t>
        </is>
      </c>
      <c r="K863" s="71" t="n">
        <v>763</v>
      </c>
      <c r="L863" s="72" t="n">
        <v>678.48</v>
      </c>
      <c r="M863" s="72" t="n">
        <v>517680.24</v>
      </c>
      <c r="N863" s="72" t="n">
        <v>10353.6</v>
      </c>
      <c r="O863" s="72" t="n">
        <v>507326.64</v>
      </c>
      <c r="P863" s="72" t="n">
        <v>320303.34</v>
      </c>
      <c r="Q863" s="72" t="n">
        <v>187023.3</v>
      </c>
      <c r="R863" t="inlineStr">
        <is>
          <t>Odisha</t>
        </is>
      </c>
      <c r="S863" s="71" t="n">
        <v>8</v>
      </c>
      <c r="T863" t="inlineStr">
        <is>
          <t>Yes</t>
        </is>
      </c>
      <c r="U863" s="71" t="n">
        <v>581</v>
      </c>
      <c r="V863" s="71" t="n">
        <v>145</v>
      </c>
      <c r="W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RR100855</t>
        </is>
      </c>
      <c r="B864" s="69" t="n">
        <v>45761</v>
      </c>
      <c r="C864" s="70" t="n">
        <v>2025</v>
      </c>
      <c r="D864" t="inlineStr">
        <is>
          <t>Apr</t>
        </is>
      </c>
      <c r="E864" t="inlineStr">
        <is>
          <t>South</t>
        </is>
      </c>
      <c r="F864" t="inlineStr">
        <is>
          <t>India</t>
        </is>
      </c>
      <c r="G864" t="inlineStr">
        <is>
          <t>JioMart</t>
        </is>
      </c>
      <c r="H864" t="inlineStr">
        <is>
          <t>Home delivery</t>
        </is>
      </c>
      <c r="I864" t="inlineStr">
        <is>
          <t>Walk-in guest</t>
        </is>
      </c>
      <c r="J864" t="inlineStr">
        <is>
          <t>Priya Nair</t>
        </is>
      </c>
      <c r="K864" s="71" t="n">
        <v>856</v>
      </c>
      <c r="L864" s="72" t="n">
        <v>452.32</v>
      </c>
      <c r="M864" s="72" t="n">
        <v>387185.92</v>
      </c>
      <c r="N864" s="72" t="n">
        <v>30974.87</v>
      </c>
      <c r="O864" s="72" t="n">
        <v>356211.05</v>
      </c>
      <c r="P864" s="72" t="n">
        <v>284392.94</v>
      </c>
      <c r="Q864" s="72" t="n">
        <v>71818.11</v>
      </c>
      <c r="R864" t="inlineStr">
        <is>
          <t>Telangana</t>
        </is>
      </c>
      <c r="S864" s="71" t="n">
        <v>0</v>
      </c>
      <c r="T864" t="inlineStr">
        <is>
          <t>No</t>
        </is>
      </c>
      <c r="U864" s="71" t="n">
        <v>3912</v>
      </c>
      <c r="V864" s="71" t="n">
        <v>199</v>
      </c>
      <c r="W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RR100856</t>
        </is>
      </c>
      <c r="B865" s="69" t="n">
        <v>45761</v>
      </c>
      <c r="C865" s="70" t="n">
        <v>2025</v>
      </c>
      <c r="D865" t="inlineStr">
        <is>
          <t>Apr</t>
        </is>
      </c>
      <c r="E865" t="inlineStr">
        <is>
          <t>West</t>
        </is>
      </c>
      <c r="F865" t="inlineStr">
        <is>
          <t>India</t>
        </is>
      </c>
      <c r="G865" t="inlineStr">
        <is>
          <t>JioMart</t>
        </is>
      </c>
      <c r="H865" t="inlineStr">
        <is>
          <t>Home delivery</t>
        </is>
      </c>
      <c r="I865" t="inlineStr">
        <is>
          <t>Member</t>
        </is>
      </c>
      <c r="J865" t="inlineStr">
        <is>
          <t>Ana Costa</t>
        </is>
      </c>
      <c r="K865" s="71" t="n">
        <v>518</v>
      </c>
      <c r="L865" s="72" t="n">
        <v>409.57</v>
      </c>
      <c r="M865" s="72" t="n">
        <v>212157.26</v>
      </c>
      <c r="N865" s="72" t="n">
        <v>16972.58</v>
      </c>
      <c r="O865" s="72" t="n">
        <v>195184.68</v>
      </c>
      <c r="P865" s="72" t="n">
        <v>168996.24</v>
      </c>
      <c r="Q865" s="72" t="n">
        <v>26188.44</v>
      </c>
      <c r="R865" t="inlineStr">
        <is>
          <t>Gujarat</t>
        </is>
      </c>
      <c r="S865" s="71" t="n">
        <v>2</v>
      </c>
      <c r="T865" t="inlineStr">
        <is>
          <t>Yes</t>
        </is>
      </c>
      <c r="U865" s="71" t="n">
        <v>1585</v>
      </c>
      <c r="V865" s="71" t="n">
        <v>99</v>
      </c>
      <c r="W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RR100857</t>
        </is>
      </c>
      <c r="B866" s="69" t="n">
        <v>45761</v>
      </c>
      <c r="C866" s="70" t="n">
        <v>2025</v>
      </c>
      <c r="D866" t="inlineStr">
        <is>
          <t>Apr</t>
        </is>
      </c>
      <c r="E866" t="inlineStr">
        <is>
          <t>South</t>
        </is>
      </c>
      <c r="F866" t="inlineStr">
        <is>
          <t>India</t>
        </is>
      </c>
      <c r="G866" t="inlineStr">
        <is>
          <t>Fashion</t>
        </is>
      </c>
      <c r="H866" t="inlineStr">
        <is>
          <t>Store walk-in</t>
        </is>
      </c>
      <c r="I866" t="inlineStr">
        <is>
          <t>Walk-in guest</t>
        </is>
      </c>
      <c r="J866" t="inlineStr">
        <is>
          <t>Ana Costa</t>
        </is>
      </c>
      <c r="K866" s="71" t="n">
        <v>492</v>
      </c>
      <c r="L866" s="72" t="n">
        <v>825.74</v>
      </c>
      <c r="M866" s="72" t="n">
        <v>406264.08</v>
      </c>
      <c r="N866" s="72" t="n">
        <v>20313.2</v>
      </c>
      <c r="O866" s="72" t="n">
        <v>385950.88</v>
      </c>
      <c r="P866" s="72" t="n">
        <v>196417.93</v>
      </c>
      <c r="Q866" s="72" t="n">
        <v>189532.95</v>
      </c>
      <c r="R866" t="inlineStr">
        <is>
          <t>Kerala</t>
        </is>
      </c>
      <c r="S866" s="71" t="n">
        <v>2</v>
      </c>
      <c r="T866" t="inlineStr">
        <is>
          <t>Yes</t>
        </is>
      </c>
      <c r="U866" s="71" t="n">
        <v>139</v>
      </c>
      <c r="V866" s="71" t="n">
        <v>61</v>
      </c>
      <c r="W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RR100858</t>
        </is>
      </c>
      <c r="B867" s="69" t="n">
        <v>45762</v>
      </c>
      <c r="C867" s="70" t="n">
        <v>2025</v>
      </c>
      <c r="D867" t="inlineStr">
        <is>
          <t>Apr</t>
        </is>
      </c>
      <c r="E867" t="inlineStr">
        <is>
          <t>South</t>
        </is>
      </c>
      <c r="F867" t="inlineStr">
        <is>
          <t>India</t>
        </is>
      </c>
      <c r="G867" t="inlineStr">
        <is>
          <t>Grocery</t>
        </is>
      </c>
      <c r="H867" t="inlineStr">
        <is>
          <t>Home delivery</t>
        </is>
      </c>
      <c r="I867" t="inlineStr">
        <is>
          <t>Walk-in guest</t>
        </is>
      </c>
      <c r="J867" t="inlineStr">
        <is>
          <t>Carlos Silva</t>
        </is>
      </c>
      <c r="K867" s="71" t="n">
        <v>598</v>
      </c>
      <c r="L867" s="72" t="n">
        <v>161.53</v>
      </c>
      <c r="M867" s="72" t="n">
        <v>96594.94</v>
      </c>
      <c r="N867" s="72" t="n">
        <v>9659.49</v>
      </c>
      <c r="O867" s="72" t="n">
        <v>86935.45</v>
      </c>
      <c r="P867" s="72" t="n">
        <v>86140.86</v>
      </c>
      <c r="Q867" s="72" t="n">
        <v>794.59</v>
      </c>
      <c r="R867" t="inlineStr">
        <is>
          <t>Tamil Nadu</t>
        </is>
      </c>
      <c r="S867" s="71" t="n">
        <v>1</v>
      </c>
      <c r="T867" t="inlineStr">
        <is>
          <t>Yes</t>
        </is>
      </c>
      <c r="U867" s="71" t="n">
        <v>436</v>
      </c>
      <c r="V867" s="71" t="n">
        <v>137</v>
      </c>
      <c r="W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RR100859</t>
        </is>
      </c>
      <c r="B868" s="69" t="n">
        <v>45762</v>
      </c>
      <c r="C868" s="70" t="n">
        <v>2025</v>
      </c>
      <c r="D868" t="inlineStr">
        <is>
          <t>Apr</t>
        </is>
      </c>
      <c r="E868" t="inlineStr">
        <is>
          <t>South</t>
        </is>
      </c>
      <c r="F868" t="inlineStr">
        <is>
          <t>India</t>
        </is>
      </c>
      <c r="G868" t="inlineStr">
        <is>
          <t>Grocery</t>
        </is>
      </c>
      <c r="H868" t="inlineStr">
        <is>
          <t>Store walk-in</t>
        </is>
      </c>
      <c r="I868" t="inlineStr">
        <is>
          <t>Member</t>
        </is>
      </c>
      <c r="J868" t="inlineStr">
        <is>
          <t>Shraddha Kulkarni</t>
        </is>
      </c>
      <c r="K868" s="71" t="n">
        <v>4240</v>
      </c>
      <c r="L868" s="72" t="n">
        <v>169.8</v>
      </c>
      <c r="M868" s="72" t="n">
        <v>719952</v>
      </c>
      <c r="N868" s="72" t="n">
        <v>35997.6</v>
      </c>
      <c r="O868" s="72" t="n">
        <v>683954.4</v>
      </c>
      <c r="P868" s="72" t="n">
        <v>605149.9399999999</v>
      </c>
      <c r="Q868" s="72" t="n">
        <v>78804.46000000001</v>
      </c>
      <c r="R868" t="inlineStr">
        <is>
          <t>Kerala</t>
        </is>
      </c>
      <c r="S868" s="71" t="n">
        <v>5</v>
      </c>
      <c r="T868" t="inlineStr">
        <is>
          <t>Yes</t>
        </is>
      </c>
      <c r="U868" s="71" t="n">
        <v>1367</v>
      </c>
      <c r="V868" s="71" t="n">
        <v>575</v>
      </c>
      <c r="W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RR100860</t>
        </is>
      </c>
      <c r="B869" s="69" t="n">
        <v>45762</v>
      </c>
      <c r="C869" s="70" t="n">
        <v>2025</v>
      </c>
      <c r="D869" t="inlineStr">
        <is>
          <t>Apr</t>
        </is>
      </c>
      <c r="E869" t="inlineStr">
        <is>
          <t>North</t>
        </is>
      </c>
      <c r="F869" t="inlineStr">
        <is>
          <t>India</t>
        </is>
      </c>
      <c r="G869" t="inlineStr">
        <is>
          <t>Grocery</t>
        </is>
      </c>
      <c r="H869" t="inlineStr">
        <is>
          <t>Store walk-in</t>
        </is>
      </c>
      <c r="I869" t="inlineStr">
        <is>
          <t>Member</t>
        </is>
      </c>
      <c r="J869" t="inlineStr">
        <is>
          <t>Arjun Mehta</t>
        </is>
      </c>
      <c r="K869" s="71" t="n">
        <v>3318</v>
      </c>
      <c r="L869" s="72" t="n">
        <v>184.43</v>
      </c>
      <c r="M869" s="72" t="n">
        <v>611938.74</v>
      </c>
      <c r="N869" s="72" t="n">
        <v>48955.1</v>
      </c>
      <c r="O869" s="72" t="n">
        <v>562983.64</v>
      </c>
      <c r="P869" s="72" t="n">
        <v>492427.63</v>
      </c>
      <c r="Q869" s="72" t="n">
        <v>70556.00999999999</v>
      </c>
      <c r="R869" t="inlineStr">
        <is>
          <t>Delhi</t>
        </is>
      </c>
      <c r="S869" s="71" t="n">
        <v>3</v>
      </c>
      <c r="T869" t="inlineStr">
        <is>
          <t>Yes</t>
        </is>
      </c>
      <c r="U869" s="71" t="n">
        <v>1402</v>
      </c>
      <c r="V869" s="71" t="n">
        <v>385</v>
      </c>
      <c r="W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RR100861</t>
        </is>
      </c>
      <c r="B870" s="69" t="n">
        <v>45762</v>
      </c>
      <c r="C870" s="70" t="n">
        <v>2025</v>
      </c>
      <c r="D870" t="inlineStr">
        <is>
          <t>Apr</t>
        </is>
      </c>
      <c r="E870" t="inlineStr">
        <is>
          <t>South</t>
        </is>
      </c>
      <c r="F870" t="inlineStr">
        <is>
          <t>India</t>
        </is>
      </c>
      <c r="G870" t="inlineStr">
        <is>
          <t>Fashion</t>
        </is>
      </c>
      <c r="H870" t="inlineStr">
        <is>
          <t>Store walk-in</t>
        </is>
      </c>
      <c r="I870" t="inlineStr">
        <is>
          <t>Member</t>
        </is>
      </c>
      <c r="J870" t="inlineStr">
        <is>
          <t>Hiroshi Tanaka</t>
        </is>
      </c>
      <c r="K870" s="71" t="n">
        <v>617</v>
      </c>
      <c r="L870" s="72" t="n">
        <v>684.9400000000001</v>
      </c>
      <c r="M870" s="72" t="n">
        <v>422607.98</v>
      </c>
      <c r="N870" s="72" t="n">
        <v>8452.16</v>
      </c>
      <c r="O870" s="72" t="n">
        <v>414155.82</v>
      </c>
      <c r="P870" s="72" t="n">
        <v>263126.6</v>
      </c>
      <c r="Q870" s="72" t="n">
        <v>151029.22</v>
      </c>
      <c r="R870" t="inlineStr">
        <is>
          <t>Tamil Nadu</t>
        </is>
      </c>
      <c r="S870" s="71" t="n">
        <v>3</v>
      </c>
      <c r="T870" t="inlineStr">
        <is>
          <t>Yes</t>
        </is>
      </c>
      <c r="U870" s="71" t="n">
        <v>183</v>
      </c>
      <c r="V870" s="71" t="n">
        <v>79</v>
      </c>
      <c r="W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RR100862</t>
        </is>
      </c>
      <c r="B871" s="69" t="n">
        <v>45762</v>
      </c>
      <c r="C871" s="70" t="n">
        <v>2025</v>
      </c>
      <c r="D871" t="inlineStr">
        <is>
          <t>Apr</t>
        </is>
      </c>
      <c r="E871" t="inlineStr">
        <is>
          <t>South</t>
        </is>
      </c>
      <c r="F871" t="inlineStr">
        <is>
          <t>India</t>
        </is>
      </c>
      <c r="G871" t="inlineStr">
        <is>
          <t>Grocery</t>
        </is>
      </c>
      <c r="H871" t="inlineStr">
        <is>
          <t>Store walk-in</t>
        </is>
      </c>
      <c r="I871" t="inlineStr">
        <is>
          <t>Member</t>
        </is>
      </c>
      <c r="J871" t="inlineStr">
        <is>
          <t>Noah Smith</t>
        </is>
      </c>
      <c r="K871" s="71" t="n">
        <v>3092</v>
      </c>
      <c r="L871" s="72" t="n">
        <v>200.46</v>
      </c>
      <c r="M871" s="72" t="n">
        <v>619822.3199999999</v>
      </c>
      <c r="N871" s="72" t="n">
        <v>49585.79</v>
      </c>
      <c r="O871" s="72" t="n">
        <v>570236.53</v>
      </c>
      <c r="P871" s="72" t="n">
        <v>468978.19</v>
      </c>
      <c r="Q871" s="72" t="n">
        <v>101258.34</v>
      </c>
      <c r="R871" t="inlineStr">
        <is>
          <t>Tamil Nadu</t>
        </is>
      </c>
      <c r="S871" s="71" t="n">
        <v>2</v>
      </c>
      <c r="T871" t="inlineStr">
        <is>
          <t>Yes</t>
        </is>
      </c>
      <c r="U871" s="71" t="n">
        <v>1441</v>
      </c>
      <c r="V871" s="71" t="n">
        <v>385</v>
      </c>
      <c r="W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RR100863</t>
        </is>
      </c>
      <c r="B872" s="69" t="n">
        <v>45762</v>
      </c>
      <c r="C872" s="70" t="n">
        <v>2025</v>
      </c>
      <c r="D872" t="inlineStr">
        <is>
          <t>Apr</t>
        </is>
      </c>
      <c r="E872" t="inlineStr">
        <is>
          <t>South</t>
        </is>
      </c>
      <c r="F872" t="inlineStr">
        <is>
          <t>India</t>
        </is>
      </c>
      <c r="G872" t="inlineStr">
        <is>
          <t>Fashion</t>
        </is>
      </c>
      <c r="H872" t="inlineStr">
        <is>
          <t>Store walk-in</t>
        </is>
      </c>
      <c r="I872" t="inlineStr">
        <is>
          <t>Member</t>
        </is>
      </c>
      <c r="J872" t="inlineStr">
        <is>
          <t>Noah Smith</t>
        </is>
      </c>
      <c r="K872" s="71" t="n">
        <v>499</v>
      </c>
      <c r="L872" s="72" t="n">
        <v>705.85</v>
      </c>
      <c r="M872" s="72" t="n">
        <v>352219.15</v>
      </c>
      <c r="N872" s="72" t="n">
        <v>52832.87</v>
      </c>
      <c r="O872" s="72" t="n">
        <v>299386.28</v>
      </c>
      <c r="P872" s="72" t="n">
        <v>209553.28</v>
      </c>
      <c r="Q872" s="72" t="n">
        <v>89833</v>
      </c>
      <c r="R872" t="inlineStr">
        <is>
          <t>Tamil Nadu</t>
        </is>
      </c>
      <c r="S872" s="71" t="n">
        <v>1</v>
      </c>
      <c r="T872" t="inlineStr">
        <is>
          <t>Yes</t>
        </is>
      </c>
      <c r="U872" s="71" t="n">
        <v>311</v>
      </c>
      <c r="V872" s="71" t="n">
        <v>116</v>
      </c>
      <c r="W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RR100864</t>
        </is>
      </c>
      <c r="B873" s="69" t="n">
        <v>45762</v>
      </c>
      <c r="C873" s="70" t="n">
        <v>2025</v>
      </c>
      <c r="D873" t="inlineStr">
        <is>
          <t>Apr</t>
        </is>
      </c>
      <c r="E873" t="inlineStr">
        <is>
          <t>West</t>
        </is>
      </c>
      <c r="F873" t="inlineStr">
        <is>
          <t>India</t>
        </is>
      </c>
      <c r="G873" t="inlineStr">
        <is>
          <t>Electronics</t>
        </is>
      </c>
      <c r="H873" t="inlineStr">
        <is>
          <t>Home delivery</t>
        </is>
      </c>
      <c r="I873" t="inlineStr">
        <is>
          <t>Member</t>
        </is>
      </c>
      <c r="J873" t="inlineStr">
        <is>
          <t>Wei Chen</t>
        </is>
      </c>
      <c r="K873" s="71" t="n">
        <v>86</v>
      </c>
      <c r="L873" s="72" t="n">
        <v>9979.85</v>
      </c>
      <c r="M873" s="72" t="n">
        <v>858267.1</v>
      </c>
      <c r="N873" s="72" t="n">
        <v>17165.34</v>
      </c>
      <c r="O873" s="72" t="n">
        <v>841101.76</v>
      </c>
      <c r="P873" s="72" t="n">
        <v>689887.67</v>
      </c>
      <c r="Q873" s="72" t="n">
        <v>151214.09</v>
      </c>
      <c r="R873" t="inlineStr">
        <is>
          <t>Gujarat</t>
        </is>
      </c>
      <c r="S873" s="71" t="n">
        <v>0</v>
      </c>
      <c r="T873" t="inlineStr">
        <is>
          <t>No</t>
        </is>
      </c>
      <c r="U873" s="71" t="n">
        <v>152</v>
      </c>
      <c r="V873" s="71" t="n">
        <v>65</v>
      </c>
      <c r="W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RR100865</t>
        </is>
      </c>
      <c r="B874" s="69" t="n">
        <v>45762</v>
      </c>
      <c r="C874" s="70" t="n">
        <v>2025</v>
      </c>
      <c r="D874" t="inlineStr">
        <is>
          <t>Apr</t>
        </is>
      </c>
      <c r="E874" t="inlineStr">
        <is>
          <t>West</t>
        </is>
      </c>
      <c r="F874" t="inlineStr">
        <is>
          <t>India</t>
        </is>
      </c>
      <c r="G874" t="inlineStr">
        <is>
          <t>JioMart</t>
        </is>
      </c>
      <c r="H874" t="inlineStr">
        <is>
          <t>Home delivery</t>
        </is>
      </c>
      <c r="I874" t="inlineStr">
        <is>
          <t>Walk-in guest</t>
        </is>
      </c>
      <c r="J874" t="inlineStr">
        <is>
          <t>Fatima Al-Saud</t>
        </is>
      </c>
      <c r="K874" s="71" t="n">
        <v>1894</v>
      </c>
      <c r="L874" s="72" t="n">
        <v>388.28</v>
      </c>
      <c r="M874" s="72" t="n">
        <v>735402.3199999999</v>
      </c>
      <c r="N874" s="72" t="n">
        <v>36770.12</v>
      </c>
      <c r="O874" s="72" t="n">
        <v>698632.2</v>
      </c>
      <c r="P874" s="72" t="n">
        <v>622805.78</v>
      </c>
      <c r="Q874" s="72" t="n">
        <v>75826.42</v>
      </c>
      <c r="R874" t="inlineStr">
        <is>
          <t>Goa</t>
        </is>
      </c>
      <c r="S874" s="71" t="n">
        <v>1</v>
      </c>
      <c r="T874" t="inlineStr">
        <is>
          <t>Yes</t>
        </is>
      </c>
      <c r="U874" s="71" t="n">
        <v>3788</v>
      </c>
      <c r="V874" s="71" t="n">
        <v>222</v>
      </c>
      <c r="W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RR100866</t>
        </is>
      </c>
      <c r="B875" s="69" t="n">
        <v>45762</v>
      </c>
      <c r="C875" s="70" t="n">
        <v>2025</v>
      </c>
      <c r="D875" t="inlineStr">
        <is>
          <t>Apr</t>
        </is>
      </c>
      <c r="E875" t="inlineStr">
        <is>
          <t>West</t>
        </is>
      </c>
      <c r="F875" t="inlineStr">
        <is>
          <t>India</t>
        </is>
      </c>
      <c r="G875" t="inlineStr">
        <is>
          <t>Grocery</t>
        </is>
      </c>
      <c r="H875" t="inlineStr">
        <is>
          <t>Store walk-in</t>
        </is>
      </c>
      <c r="I875" t="inlineStr">
        <is>
          <t>Member</t>
        </is>
      </c>
      <c r="J875" t="inlineStr">
        <is>
          <t>Yuki Sato</t>
        </is>
      </c>
      <c r="K875" s="71" t="n">
        <v>4175</v>
      </c>
      <c r="L875" s="72" t="n">
        <v>180.33</v>
      </c>
      <c r="M875" s="72" t="n">
        <v>752877.75</v>
      </c>
      <c r="N875" s="72" t="n">
        <v>37643.89</v>
      </c>
      <c r="O875" s="72" t="n">
        <v>715233.86</v>
      </c>
      <c r="P875" s="72" t="n">
        <v>619002.5600000001</v>
      </c>
      <c r="Q875" s="72" t="n">
        <v>96231.3</v>
      </c>
      <c r="R875" t="inlineStr">
        <is>
          <t>Gujarat</t>
        </is>
      </c>
      <c r="S875" s="71" t="n">
        <v>5</v>
      </c>
      <c r="T875" t="inlineStr">
        <is>
          <t>Yes</t>
        </is>
      </c>
      <c r="U875" s="71" t="n">
        <v>2036</v>
      </c>
      <c r="V875" s="71" t="n">
        <v>860</v>
      </c>
      <c r="W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RR100867</t>
        </is>
      </c>
      <c r="B876" s="69" t="n">
        <v>45762</v>
      </c>
      <c r="C876" s="70" t="n">
        <v>2025</v>
      </c>
      <c r="D876" t="inlineStr">
        <is>
          <t>Apr</t>
        </is>
      </c>
      <c r="E876" t="inlineStr">
        <is>
          <t>West</t>
        </is>
      </c>
      <c r="F876" t="inlineStr">
        <is>
          <t>India</t>
        </is>
      </c>
      <c r="G876" t="inlineStr">
        <is>
          <t>Grocery</t>
        </is>
      </c>
      <c r="H876" t="inlineStr">
        <is>
          <t>Store walk-in</t>
        </is>
      </c>
      <c r="I876" t="inlineStr">
        <is>
          <t>Walk-in guest</t>
        </is>
      </c>
      <c r="J876" t="inlineStr">
        <is>
          <t>Liam O'Brien</t>
        </is>
      </c>
      <c r="K876" s="71" t="n">
        <v>1812</v>
      </c>
      <c r="L876" s="72" t="n">
        <v>198.9</v>
      </c>
      <c r="M876" s="72" t="n">
        <v>360406.8</v>
      </c>
      <c r="N876" s="72" t="n">
        <v>28832.54</v>
      </c>
      <c r="O876" s="72" t="n">
        <v>331574.26</v>
      </c>
      <c r="P876" s="72" t="n">
        <v>270602.06</v>
      </c>
      <c r="Q876" s="72" t="n">
        <v>60972.2</v>
      </c>
      <c r="R876" t="inlineStr">
        <is>
          <t>Gujarat</t>
        </is>
      </c>
      <c r="S876" s="71" t="n">
        <v>2</v>
      </c>
      <c r="T876" t="inlineStr">
        <is>
          <t>Yes</t>
        </is>
      </c>
      <c r="U876" s="71" t="n">
        <v>975</v>
      </c>
      <c r="V876" s="71" t="n">
        <v>256</v>
      </c>
      <c r="W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RR100868</t>
        </is>
      </c>
      <c r="B877" s="69" t="n">
        <v>45762</v>
      </c>
      <c r="C877" s="70" t="n">
        <v>2025</v>
      </c>
      <c r="D877" t="inlineStr">
        <is>
          <t>Apr</t>
        </is>
      </c>
      <c r="E877" t="inlineStr">
        <is>
          <t>North</t>
        </is>
      </c>
      <c r="F877" t="inlineStr">
        <is>
          <t>India</t>
        </is>
      </c>
      <c r="G877" t="inlineStr">
        <is>
          <t>Grocery</t>
        </is>
      </c>
      <c r="H877" t="inlineStr">
        <is>
          <t>Store walk-in</t>
        </is>
      </c>
      <c r="I877" t="inlineStr">
        <is>
          <t>Walk-in guest</t>
        </is>
      </c>
      <c r="J877" t="inlineStr">
        <is>
          <t>Sara Rossi</t>
        </is>
      </c>
      <c r="K877" s="71" t="n">
        <v>4208</v>
      </c>
      <c r="L877" s="72" t="n">
        <v>159.36</v>
      </c>
      <c r="M877" s="72" t="n">
        <v>670586.88</v>
      </c>
      <c r="N877" s="72" t="n">
        <v>13411.74</v>
      </c>
      <c r="O877" s="72" t="n">
        <v>657175.14</v>
      </c>
      <c r="P877" s="72" t="n">
        <v>596491.83</v>
      </c>
      <c r="Q877" s="72" t="n">
        <v>60683.31</v>
      </c>
      <c r="R877" t="inlineStr">
        <is>
          <t>Rajasthan</t>
        </is>
      </c>
      <c r="S877" s="71" t="n">
        <v>2</v>
      </c>
      <c r="T877" t="inlineStr">
        <is>
          <t>Yes</t>
        </is>
      </c>
      <c r="U877" s="71" t="n">
        <v>2649</v>
      </c>
      <c r="V877" s="71" t="n">
        <v>1189</v>
      </c>
      <c r="W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RR100869</t>
        </is>
      </c>
      <c r="B878" s="69" t="n">
        <v>45762</v>
      </c>
      <c r="C878" s="70" t="n">
        <v>2025</v>
      </c>
      <c r="D878" t="inlineStr">
        <is>
          <t>Apr</t>
        </is>
      </c>
      <c r="E878" t="inlineStr">
        <is>
          <t>South</t>
        </is>
      </c>
      <c r="F878" t="inlineStr">
        <is>
          <t>India</t>
        </is>
      </c>
      <c r="G878" t="inlineStr">
        <is>
          <t>JioMart</t>
        </is>
      </c>
      <c r="H878" t="inlineStr">
        <is>
          <t>Home delivery</t>
        </is>
      </c>
      <c r="I878" t="inlineStr">
        <is>
          <t>Member</t>
        </is>
      </c>
      <c r="J878" t="inlineStr">
        <is>
          <t>Amir Khan</t>
        </is>
      </c>
      <c r="K878" s="71" t="n">
        <v>3701</v>
      </c>
      <c r="L878" s="72" t="n">
        <v>377.9</v>
      </c>
      <c r="M878" s="72" t="n">
        <v>1398607.9</v>
      </c>
      <c r="N878" s="72" t="n">
        <v>27972.16</v>
      </c>
      <c r="O878" s="72" t="n">
        <v>1370635.74</v>
      </c>
      <c r="P878" s="72" t="n">
        <v>1216626.6</v>
      </c>
      <c r="Q878" s="72" t="n">
        <v>154009.14</v>
      </c>
      <c r="R878" t="inlineStr">
        <is>
          <t>Telangana</t>
        </is>
      </c>
      <c r="S878" s="71" t="n">
        <v>0</v>
      </c>
      <c r="T878" t="inlineStr">
        <is>
          <t>No</t>
        </is>
      </c>
      <c r="U878" s="71" t="n">
        <v>13392</v>
      </c>
      <c r="V878" s="71" t="n">
        <v>702</v>
      </c>
      <c r="W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RR100870</t>
        </is>
      </c>
      <c r="B879" s="69" t="n">
        <v>45762</v>
      </c>
      <c r="C879" s="70" t="n">
        <v>2025</v>
      </c>
      <c r="D879" t="inlineStr">
        <is>
          <t>Apr</t>
        </is>
      </c>
      <c r="E879" t="inlineStr">
        <is>
          <t>North</t>
        </is>
      </c>
      <c r="F879" t="inlineStr">
        <is>
          <t>India</t>
        </is>
      </c>
      <c r="G879" t="inlineStr">
        <is>
          <t>Grocery</t>
        </is>
      </c>
      <c r="H879" t="inlineStr">
        <is>
          <t>Store walk-in</t>
        </is>
      </c>
      <c r="I879" t="inlineStr">
        <is>
          <t>Walk-in guest</t>
        </is>
      </c>
      <c r="J879" t="inlineStr">
        <is>
          <t>Amir Khan</t>
        </is>
      </c>
      <c r="K879" s="71" t="n">
        <v>813</v>
      </c>
      <c r="L879" s="72" t="n">
        <v>191.6</v>
      </c>
      <c r="M879" s="72" t="n">
        <v>155770.8</v>
      </c>
      <c r="N879" s="72" t="n">
        <v>3115.42</v>
      </c>
      <c r="O879" s="72" t="n">
        <v>152655.38</v>
      </c>
      <c r="P879" s="72" t="n">
        <v>122745.57</v>
      </c>
      <c r="Q879" s="72" t="n">
        <v>29909.81</v>
      </c>
      <c r="R879" t="inlineStr">
        <is>
          <t>Uttar Pradesh</t>
        </is>
      </c>
      <c r="S879" s="71" t="n">
        <v>2</v>
      </c>
      <c r="T879" t="inlineStr">
        <is>
          <t>Yes</t>
        </is>
      </c>
      <c r="U879" s="71" t="n">
        <v>655</v>
      </c>
      <c r="V879" s="71" t="n">
        <v>189</v>
      </c>
      <c r="W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RR100871</t>
        </is>
      </c>
      <c r="B880" s="69" t="n">
        <v>45763</v>
      </c>
      <c r="C880" s="70" t="n">
        <v>2025</v>
      </c>
      <c r="D880" t="inlineStr">
        <is>
          <t>Apr</t>
        </is>
      </c>
      <c r="E880" t="inlineStr">
        <is>
          <t>West</t>
        </is>
      </c>
      <c r="F880" t="inlineStr">
        <is>
          <t>India</t>
        </is>
      </c>
      <c r="G880" t="inlineStr">
        <is>
          <t>Grocery</t>
        </is>
      </c>
      <c r="H880" t="inlineStr">
        <is>
          <t>Click &amp; collect</t>
        </is>
      </c>
      <c r="I880" t="inlineStr">
        <is>
          <t>Member</t>
        </is>
      </c>
      <c r="J880" t="inlineStr">
        <is>
          <t>Olivia Brown</t>
        </is>
      </c>
      <c r="K880" s="71" t="n">
        <v>2039</v>
      </c>
      <c r="L880" s="72" t="n">
        <v>186.95</v>
      </c>
      <c r="M880" s="72" t="n">
        <v>381191.05</v>
      </c>
      <c r="N880" s="72" t="n">
        <v>30495.28</v>
      </c>
      <c r="O880" s="72" t="n">
        <v>350695.77</v>
      </c>
      <c r="P880" s="72" t="n">
        <v>302970.81</v>
      </c>
      <c r="Q880" s="72" t="n">
        <v>47724.96</v>
      </c>
      <c r="R880" t="inlineStr">
        <is>
          <t>Goa</t>
        </is>
      </c>
      <c r="S880" s="71" t="n">
        <v>2</v>
      </c>
      <c r="T880" t="inlineStr">
        <is>
          <t>Yes</t>
        </is>
      </c>
      <c r="U880" s="71" t="n">
        <v>1365</v>
      </c>
      <c r="V880" s="71" t="n">
        <v>511</v>
      </c>
      <c r="W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RR100872</t>
        </is>
      </c>
      <c r="B881" s="69" t="n">
        <v>45763</v>
      </c>
      <c r="C881" s="70" t="n">
        <v>2025</v>
      </c>
      <c r="D881" t="inlineStr">
        <is>
          <t>Apr</t>
        </is>
      </c>
      <c r="E881" t="inlineStr">
        <is>
          <t>West</t>
        </is>
      </c>
      <c r="F881" t="inlineStr">
        <is>
          <t>India</t>
        </is>
      </c>
      <c r="G881" t="inlineStr">
        <is>
          <t>Fashion</t>
        </is>
      </c>
      <c r="H881" t="inlineStr">
        <is>
          <t>Click &amp; collect</t>
        </is>
      </c>
      <c r="I881" t="inlineStr">
        <is>
          <t>Walk-in guest</t>
        </is>
      </c>
      <c r="J881" t="inlineStr">
        <is>
          <t>Zoya Ahmed</t>
        </is>
      </c>
      <c r="K881" s="71" t="n">
        <v>968</v>
      </c>
      <c r="L881" s="72" t="n">
        <v>705.39</v>
      </c>
      <c r="M881" s="72" t="n">
        <v>682817.52</v>
      </c>
      <c r="N881" s="72" t="n">
        <v>102422.63</v>
      </c>
      <c r="O881" s="72" t="n">
        <v>580394.89</v>
      </c>
      <c r="P881" s="72" t="n">
        <v>404501.74</v>
      </c>
      <c r="Q881" s="72" t="n">
        <v>175893.15</v>
      </c>
      <c r="R881" t="inlineStr">
        <is>
          <t>Goa</t>
        </is>
      </c>
      <c r="S881" s="71" t="n">
        <v>3</v>
      </c>
      <c r="T881" t="inlineStr">
        <is>
          <t>Yes</t>
        </is>
      </c>
      <c r="U881" s="71" t="n">
        <v>490</v>
      </c>
      <c r="V881" s="71" t="n">
        <v>126</v>
      </c>
      <c r="W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RR100873</t>
        </is>
      </c>
      <c r="B882" s="69" t="n">
        <v>45763</v>
      </c>
      <c r="C882" s="70" t="n">
        <v>2025</v>
      </c>
      <c r="D882" t="inlineStr">
        <is>
          <t>Apr</t>
        </is>
      </c>
      <c r="E882" t="inlineStr">
        <is>
          <t>North</t>
        </is>
      </c>
      <c r="F882" t="inlineStr">
        <is>
          <t>India</t>
        </is>
      </c>
      <c r="G882" t="inlineStr">
        <is>
          <t>Grocery</t>
        </is>
      </c>
      <c r="H882" t="inlineStr">
        <is>
          <t>Store walk-in</t>
        </is>
      </c>
      <c r="I882" t="inlineStr">
        <is>
          <t>Member</t>
        </is>
      </c>
      <c r="J882" t="inlineStr">
        <is>
          <t>Sophie Müller</t>
        </is>
      </c>
      <c r="K882" s="71" t="n">
        <v>3395</v>
      </c>
      <c r="L882" s="72" t="n">
        <v>163.74</v>
      </c>
      <c r="M882" s="72" t="n">
        <v>555897.3</v>
      </c>
      <c r="N882" s="72" t="n">
        <v>44471.78</v>
      </c>
      <c r="O882" s="72" t="n">
        <v>511425.52</v>
      </c>
      <c r="P882" s="72" t="n">
        <v>516446.24</v>
      </c>
      <c r="Q882" s="72" t="n">
        <v>-5020.72</v>
      </c>
      <c r="R882" t="inlineStr">
        <is>
          <t>Punjab</t>
        </is>
      </c>
      <c r="S882" s="71" t="n">
        <v>1</v>
      </c>
      <c r="T882" t="inlineStr">
        <is>
          <t>Yes</t>
        </is>
      </c>
      <c r="U882" s="71" t="n">
        <v>1607</v>
      </c>
      <c r="V882" s="71" t="n">
        <v>706</v>
      </c>
      <c r="W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RR100874</t>
        </is>
      </c>
      <c r="B883" s="69" t="n">
        <v>45763</v>
      </c>
      <c r="C883" s="70" t="n">
        <v>2025</v>
      </c>
      <c r="D883" t="inlineStr">
        <is>
          <t>Apr</t>
        </is>
      </c>
      <c r="E883" t="inlineStr">
        <is>
          <t>North</t>
        </is>
      </c>
      <c r="F883" t="inlineStr">
        <is>
          <t>India</t>
        </is>
      </c>
      <c r="G883" t="inlineStr">
        <is>
          <t>Grocery</t>
        </is>
      </c>
      <c r="H883" t="inlineStr">
        <is>
          <t>Store walk-in</t>
        </is>
      </c>
      <c r="I883" t="inlineStr">
        <is>
          <t>Member</t>
        </is>
      </c>
      <c r="J883" t="inlineStr">
        <is>
          <t>Sophie Müller</t>
        </is>
      </c>
      <c r="K883" s="71" t="n">
        <v>585</v>
      </c>
      <c r="L883" s="72" t="n">
        <v>175.78</v>
      </c>
      <c r="M883" s="72" t="n">
        <v>102831.3</v>
      </c>
      <c r="N883" s="72" t="n">
        <v>8226.5</v>
      </c>
      <c r="O883" s="72" t="n">
        <v>94604.8</v>
      </c>
      <c r="P883" s="72" t="n">
        <v>86398.23</v>
      </c>
      <c r="Q883" s="72" t="n">
        <v>8206.57</v>
      </c>
      <c r="R883" t="inlineStr">
        <is>
          <t>Delhi</t>
        </is>
      </c>
      <c r="S883" s="71" t="n">
        <v>1</v>
      </c>
      <c r="T883" t="inlineStr">
        <is>
          <t>Yes</t>
        </is>
      </c>
      <c r="U883" s="71" t="n">
        <v>255</v>
      </c>
      <c r="V883" s="71" t="n">
        <v>81</v>
      </c>
      <c r="W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RR100875</t>
        </is>
      </c>
      <c r="B884" s="69" t="n">
        <v>45763</v>
      </c>
      <c r="C884" s="70" t="n">
        <v>2025</v>
      </c>
      <c r="D884" t="inlineStr">
        <is>
          <t>Apr</t>
        </is>
      </c>
      <c r="E884" t="inlineStr">
        <is>
          <t>North</t>
        </is>
      </c>
      <c r="F884" t="inlineStr">
        <is>
          <t>India</t>
        </is>
      </c>
      <c r="G884" t="inlineStr">
        <is>
          <t>JioMart</t>
        </is>
      </c>
      <c r="H884" t="inlineStr">
        <is>
          <t>Home delivery</t>
        </is>
      </c>
      <c r="I884" t="inlineStr">
        <is>
          <t>Walk-in guest</t>
        </is>
      </c>
      <c r="J884" t="inlineStr">
        <is>
          <t>Zoya Ahmed</t>
        </is>
      </c>
      <c r="K884" s="71" t="n">
        <v>1931</v>
      </c>
      <c r="L884" s="72" t="n">
        <v>410.64</v>
      </c>
      <c r="M884" s="72" t="n">
        <v>792945.84</v>
      </c>
      <c r="N884" s="72" t="n">
        <v>118941.88</v>
      </c>
      <c r="O884" s="72" t="n">
        <v>674003.96</v>
      </c>
      <c r="P884" s="72" t="n">
        <v>656450.21</v>
      </c>
      <c r="Q884" s="72" t="n">
        <v>17553.75</v>
      </c>
      <c r="R884" t="inlineStr">
        <is>
          <t>Punjab</t>
        </is>
      </c>
      <c r="S884" s="71" t="n">
        <v>0</v>
      </c>
      <c r="T884" t="inlineStr">
        <is>
          <t>No</t>
        </is>
      </c>
      <c r="U884" s="71" t="n">
        <v>5015</v>
      </c>
      <c r="V884" s="71" t="n">
        <v>260</v>
      </c>
      <c r="W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RR100876</t>
        </is>
      </c>
      <c r="B885" s="69" t="n">
        <v>45763</v>
      </c>
      <c r="C885" s="70" t="n">
        <v>2025</v>
      </c>
      <c r="D885" t="inlineStr">
        <is>
          <t>Apr</t>
        </is>
      </c>
      <c r="E885" t="inlineStr">
        <is>
          <t>East</t>
        </is>
      </c>
      <c r="F885" t="inlineStr">
        <is>
          <t>India</t>
        </is>
      </c>
      <c r="G885" t="inlineStr">
        <is>
          <t>Grocery</t>
        </is>
      </c>
      <c r="H885" t="inlineStr">
        <is>
          <t>Store walk-in</t>
        </is>
      </c>
      <c r="I885" t="inlineStr">
        <is>
          <t>Member</t>
        </is>
      </c>
      <c r="J885" t="inlineStr">
        <is>
          <t>Zoya Ahmed</t>
        </is>
      </c>
      <c r="K885" s="71" t="n">
        <v>936</v>
      </c>
      <c r="L885" s="72" t="n">
        <v>186.27</v>
      </c>
      <c r="M885" s="72" t="n">
        <v>174348.72</v>
      </c>
      <c r="N885" s="72" t="n">
        <v>3486.97</v>
      </c>
      <c r="O885" s="72" t="n">
        <v>170861.75</v>
      </c>
      <c r="P885" s="72" t="n">
        <v>141156.96</v>
      </c>
      <c r="Q885" s="72" t="n">
        <v>29704.79</v>
      </c>
      <c r="R885" t="inlineStr">
        <is>
          <t>West Bengal</t>
        </is>
      </c>
      <c r="S885" s="71" t="n">
        <v>5</v>
      </c>
      <c r="T885" t="inlineStr">
        <is>
          <t>Yes</t>
        </is>
      </c>
      <c r="U885" s="71" t="n">
        <v>1049</v>
      </c>
      <c r="V885" s="71" t="n">
        <v>277</v>
      </c>
      <c r="W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RR100877</t>
        </is>
      </c>
      <c r="B886" s="69" t="n">
        <v>45763</v>
      </c>
      <c r="C886" s="70" t="n">
        <v>2025</v>
      </c>
      <c r="D886" t="inlineStr">
        <is>
          <t>Apr</t>
        </is>
      </c>
      <c r="E886" t="inlineStr">
        <is>
          <t>West</t>
        </is>
      </c>
      <c r="F886" t="inlineStr">
        <is>
          <t>India</t>
        </is>
      </c>
      <c r="G886" t="inlineStr">
        <is>
          <t>JioMart</t>
        </is>
      </c>
      <c r="H886" t="inlineStr">
        <is>
          <t>Home delivery</t>
        </is>
      </c>
      <c r="I886" t="inlineStr">
        <is>
          <t>Walk-in guest</t>
        </is>
      </c>
      <c r="J886" t="inlineStr">
        <is>
          <t>Liam O'Brien</t>
        </is>
      </c>
      <c r="K886" s="71" t="n">
        <v>1689</v>
      </c>
      <c r="L886" s="72" t="n">
        <v>444.84</v>
      </c>
      <c r="M886" s="72" t="n">
        <v>751334.76</v>
      </c>
      <c r="N886" s="72" t="n">
        <v>60106.78</v>
      </c>
      <c r="O886" s="72" t="n">
        <v>691227.98</v>
      </c>
      <c r="P886" s="72" t="n">
        <v>568430.03</v>
      </c>
      <c r="Q886" s="72" t="n">
        <v>122797.95</v>
      </c>
      <c r="R886" t="inlineStr">
        <is>
          <t>Goa</t>
        </is>
      </c>
      <c r="S886" s="71" t="n">
        <v>3</v>
      </c>
      <c r="T886" t="inlineStr">
        <is>
          <t>Yes</t>
        </is>
      </c>
      <c r="U886" s="71" t="n">
        <v>6008</v>
      </c>
      <c r="V886" s="71" t="n">
        <v>283</v>
      </c>
      <c r="W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RR100878</t>
        </is>
      </c>
      <c r="B887" s="69" t="n">
        <v>45764</v>
      </c>
      <c r="C887" s="70" t="n">
        <v>2025</v>
      </c>
      <c r="D887" t="inlineStr">
        <is>
          <t>Apr</t>
        </is>
      </c>
      <c r="E887" t="inlineStr">
        <is>
          <t>North</t>
        </is>
      </c>
      <c r="F887" t="inlineStr">
        <is>
          <t>India</t>
        </is>
      </c>
      <c r="G887" t="inlineStr">
        <is>
          <t>Grocery</t>
        </is>
      </c>
      <c r="H887" t="inlineStr">
        <is>
          <t>Store walk-in</t>
        </is>
      </c>
      <c r="I887" t="inlineStr">
        <is>
          <t>Walk-in guest</t>
        </is>
      </c>
      <c r="J887" t="inlineStr">
        <is>
          <t>Sophie Müller</t>
        </is>
      </c>
      <c r="K887" s="71" t="n">
        <v>3134</v>
      </c>
      <c r="L887" s="72" t="n">
        <v>198.11</v>
      </c>
      <c r="M887" s="72" t="n">
        <v>620876.74</v>
      </c>
      <c r="N887" s="72" t="n">
        <v>49670.14</v>
      </c>
      <c r="O887" s="72" t="n">
        <v>571206.6</v>
      </c>
      <c r="P887" s="72" t="n">
        <v>466939.06</v>
      </c>
      <c r="Q887" s="72" t="n">
        <v>104267.54</v>
      </c>
      <c r="R887" t="inlineStr">
        <is>
          <t>Uttar Pradesh</t>
        </is>
      </c>
      <c r="S887" s="71" t="n">
        <v>5</v>
      </c>
      <c r="T887" t="inlineStr">
        <is>
          <t>Yes</t>
        </is>
      </c>
      <c r="U887" s="71" t="n">
        <v>1249</v>
      </c>
      <c r="V887" s="71" t="n">
        <v>379</v>
      </c>
      <c r="W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RR100879</t>
        </is>
      </c>
      <c r="B888" s="69" t="n">
        <v>45764</v>
      </c>
      <c r="C888" s="70" t="n">
        <v>2025</v>
      </c>
      <c r="D888" t="inlineStr">
        <is>
          <t>Apr</t>
        </is>
      </c>
      <c r="E888" t="inlineStr">
        <is>
          <t>North</t>
        </is>
      </c>
      <c r="F888" t="inlineStr">
        <is>
          <t>India</t>
        </is>
      </c>
      <c r="G888" t="inlineStr">
        <is>
          <t>Fashion</t>
        </is>
      </c>
      <c r="H888" t="inlineStr">
        <is>
          <t>Click &amp; collect</t>
        </is>
      </c>
      <c r="I888" t="inlineStr">
        <is>
          <t>Walk-in guest</t>
        </is>
      </c>
      <c r="J888" t="inlineStr">
        <is>
          <t>Mei Lin</t>
        </is>
      </c>
      <c r="K888" s="71" t="n">
        <v>1302</v>
      </c>
      <c r="L888" s="72" t="n">
        <v>735.63</v>
      </c>
      <c r="M888" s="72" t="n">
        <v>957790.26</v>
      </c>
      <c r="N888" s="72" t="n">
        <v>76623.22</v>
      </c>
      <c r="O888" s="72" t="n">
        <v>881167.04</v>
      </c>
      <c r="P888" s="72" t="n">
        <v>552240.4300000001</v>
      </c>
      <c r="Q888" s="72" t="n">
        <v>328926.61</v>
      </c>
      <c r="R888" t="inlineStr">
        <is>
          <t>Punjab</t>
        </is>
      </c>
      <c r="S888" s="71" t="n">
        <v>5</v>
      </c>
      <c r="T888" t="inlineStr">
        <is>
          <t>Yes</t>
        </is>
      </c>
      <c r="U888" s="71" t="n">
        <v>740</v>
      </c>
      <c r="V888" s="71" t="n">
        <v>195</v>
      </c>
      <c r="W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RR100880</t>
        </is>
      </c>
      <c r="B889" s="69" t="n">
        <v>45764</v>
      </c>
      <c r="C889" s="70" t="n">
        <v>2025</v>
      </c>
      <c r="D889" t="inlineStr">
        <is>
          <t>Apr</t>
        </is>
      </c>
      <c r="E889" t="inlineStr">
        <is>
          <t>North</t>
        </is>
      </c>
      <c r="F889" t="inlineStr">
        <is>
          <t>India</t>
        </is>
      </c>
      <c r="G889" t="inlineStr">
        <is>
          <t>JioMart</t>
        </is>
      </c>
      <c r="H889" t="inlineStr">
        <is>
          <t>Home delivery</t>
        </is>
      </c>
      <c r="I889" t="inlineStr">
        <is>
          <t>Member</t>
        </is>
      </c>
      <c r="J889" t="inlineStr">
        <is>
          <t>Kofi Mensah</t>
        </is>
      </c>
      <c r="K889" s="71" t="n">
        <v>985</v>
      </c>
      <c r="L889" s="72" t="n">
        <v>386.31</v>
      </c>
      <c r="M889" s="72" t="n">
        <v>380515.35</v>
      </c>
      <c r="N889" s="72" t="n">
        <v>30441.23</v>
      </c>
      <c r="O889" s="72" t="n">
        <v>350074.12</v>
      </c>
      <c r="P889" s="72" t="n">
        <v>328005.42</v>
      </c>
      <c r="Q889" s="72" t="n">
        <v>22068.7</v>
      </c>
      <c r="R889" t="inlineStr">
        <is>
          <t>Delhi</t>
        </is>
      </c>
      <c r="S889" s="71" t="n">
        <v>0</v>
      </c>
      <c r="T889" t="inlineStr">
        <is>
          <t>No</t>
        </is>
      </c>
      <c r="U889" s="71" t="n">
        <v>2659</v>
      </c>
      <c r="V889" s="71" t="n">
        <v>120</v>
      </c>
      <c r="W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RR100881</t>
        </is>
      </c>
      <c r="B890" s="69" t="n">
        <v>45764</v>
      </c>
      <c r="C890" s="70" t="n">
        <v>2025</v>
      </c>
      <c r="D890" t="inlineStr">
        <is>
          <t>Apr</t>
        </is>
      </c>
      <c r="E890" t="inlineStr">
        <is>
          <t>West</t>
        </is>
      </c>
      <c r="F890" t="inlineStr">
        <is>
          <t>India</t>
        </is>
      </c>
      <c r="G890" t="inlineStr">
        <is>
          <t>JioMart</t>
        </is>
      </c>
      <c r="H890" t="inlineStr">
        <is>
          <t>Home delivery</t>
        </is>
      </c>
      <c r="I890" t="inlineStr">
        <is>
          <t>Member</t>
        </is>
      </c>
      <c r="J890" t="inlineStr">
        <is>
          <t>Priya Nair</t>
        </is>
      </c>
      <c r="K890" s="71" t="n">
        <v>1880</v>
      </c>
      <c r="L890" s="72" t="n">
        <v>445.65</v>
      </c>
      <c r="M890" s="72" t="n">
        <v>837822</v>
      </c>
      <c r="N890" s="72" t="n">
        <v>16756.44</v>
      </c>
      <c r="O890" s="72" t="n">
        <v>821065.5600000001</v>
      </c>
      <c r="P890" s="72" t="n">
        <v>614977.3100000001</v>
      </c>
      <c r="Q890" s="72" t="n">
        <v>206088.25</v>
      </c>
      <c r="R890" t="inlineStr">
        <is>
          <t>Goa</t>
        </is>
      </c>
      <c r="S890" s="71" t="n">
        <v>1</v>
      </c>
      <c r="T890" t="inlineStr">
        <is>
          <t>Yes</t>
        </is>
      </c>
      <c r="U890" s="71" t="n">
        <v>8187</v>
      </c>
      <c r="V890" s="71" t="n">
        <v>530</v>
      </c>
      <c r="W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RR100882</t>
        </is>
      </c>
      <c r="B891" s="69" t="n">
        <v>45764</v>
      </c>
      <c r="C891" s="70" t="n">
        <v>2025</v>
      </c>
      <c r="D891" t="inlineStr">
        <is>
          <t>Apr</t>
        </is>
      </c>
      <c r="E891" t="inlineStr">
        <is>
          <t>West</t>
        </is>
      </c>
      <c r="F891" t="inlineStr">
        <is>
          <t>India</t>
        </is>
      </c>
      <c r="G891" t="inlineStr">
        <is>
          <t>JioMart</t>
        </is>
      </c>
      <c r="H891" t="inlineStr">
        <is>
          <t>Home delivery</t>
        </is>
      </c>
      <c r="I891" t="inlineStr">
        <is>
          <t>Walk-in guest</t>
        </is>
      </c>
      <c r="J891" t="inlineStr">
        <is>
          <t>Shraddha Kulkarni</t>
        </is>
      </c>
      <c r="K891" s="71" t="n">
        <v>3199</v>
      </c>
      <c r="L891" s="72" t="n">
        <v>417.04</v>
      </c>
      <c r="M891" s="72" t="n">
        <v>1334110.96</v>
      </c>
      <c r="N891" s="72" t="n">
        <v>26682.22</v>
      </c>
      <c r="O891" s="72" t="n">
        <v>1307428.74</v>
      </c>
      <c r="P891" s="72" t="n">
        <v>1032831.42</v>
      </c>
      <c r="Q891" s="72" t="n">
        <v>274597.32</v>
      </c>
      <c r="R891" t="inlineStr">
        <is>
          <t>Goa</t>
        </is>
      </c>
      <c r="S891" s="71" t="n">
        <v>8</v>
      </c>
      <c r="T891" t="inlineStr">
        <is>
          <t>Yes</t>
        </is>
      </c>
      <c r="U891" s="71" t="n">
        <v>9042</v>
      </c>
      <c r="V891" s="71" t="n">
        <v>462</v>
      </c>
      <c r="W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RR100883</t>
        </is>
      </c>
      <c r="B892" s="69" t="n">
        <v>45764</v>
      </c>
      <c r="C892" s="70" t="n">
        <v>2025</v>
      </c>
      <c r="D892" t="inlineStr">
        <is>
          <t>Apr</t>
        </is>
      </c>
      <c r="E892" t="inlineStr">
        <is>
          <t>South</t>
        </is>
      </c>
      <c r="F892" t="inlineStr">
        <is>
          <t>India</t>
        </is>
      </c>
      <c r="G892" t="inlineStr">
        <is>
          <t>JioMart</t>
        </is>
      </c>
      <c r="H892" t="inlineStr">
        <is>
          <t>Home delivery</t>
        </is>
      </c>
      <c r="I892" t="inlineStr">
        <is>
          <t>Walk-in guest</t>
        </is>
      </c>
      <c r="J892" t="inlineStr">
        <is>
          <t>Aisha Bello</t>
        </is>
      </c>
      <c r="K892" s="71" t="n">
        <v>1245</v>
      </c>
      <c r="L892" s="72" t="n">
        <v>407.84</v>
      </c>
      <c r="M892" s="72" t="n">
        <v>507760.8</v>
      </c>
      <c r="N892" s="72" t="n">
        <v>50776.08</v>
      </c>
      <c r="O892" s="72" t="n">
        <v>456984.72</v>
      </c>
      <c r="P892" s="72" t="n">
        <v>407330.49</v>
      </c>
      <c r="Q892" s="72" t="n">
        <v>49654.23</v>
      </c>
      <c r="R892" t="inlineStr">
        <is>
          <t>Karnataka</t>
        </is>
      </c>
      <c r="S892" s="71" t="n">
        <v>0</v>
      </c>
      <c r="T892" t="inlineStr">
        <is>
          <t>No</t>
        </is>
      </c>
      <c r="U892" s="71" t="n">
        <v>3116</v>
      </c>
      <c r="V892" s="71" t="n">
        <v>181</v>
      </c>
      <c r="W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RR100884</t>
        </is>
      </c>
      <c r="B893" s="69" t="n">
        <v>45764</v>
      </c>
      <c r="C893" s="70" t="n">
        <v>2025</v>
      </c>
      <c r="D893" t="inlineStr">
        <is>
          <t>Apr</t>
        </is>
      </c>
      <c r="E893" t="inlineStr">
        <is>
          <t>South</t>
        </is>
      </c>
      <c r="F893" t="inlineStr">
        <is>
          <t>India</t>
        </is>
      </c>
      <c r="G893" t="inlineStr">
        <is>
          <t>Electronics</t>
        </is>
      </c>
      <c r="H893" t="inlineStr">
        <is>
          <t>Store walk-in</t>
        </is>
      </c>
      <c r="I893" t="inlineStr">
        <is>
          <t>Member</t>
        </is>
      </c>
      <c r="J893" t="inlineStr">
        <is>
          <t>Kofi Mensah</t>
        </is>
      </c>
      <c r="K893" s="71" t="n">
        <v>202</v>
      </c>
      <c r="L893" s="72" t="n">
        <v>8946.549999999999</v>
      </c>
      <c r="M893" s="72" t="n">
        <v>1807203.1</v>
      </c>
      <c r="N893" s="72" t="n">
        <v>144576.25</v>
      </c>
      <c r="O893" s="72" t="n">
        <v>1662626.85</v>
      </c>
      <c r="P893" s="72" t="n">
        <v>1660833.53</v>
      </c>
      <c r="Q893" s="72" t="n">
        <v>1793.32</v>
      </c>
      <c r="R893" t="inlineStr">
        <is>
          <t>Kerala</t>
        </is>
      </c>
      <c r="S893" s="71" t="n">
        <v>0</v>
      </c>
      <c r="T893" t="inlineStr">
        <is>
          <t>No</t>
        </is>
      </c>
      <c r="U893" s="71" t="n">
        <v>500</v>
      </c>
      <c r="V893" s="71" t="n">
        <v>171</v>
      </c>
      <c r="W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RR100885</t>
        </is>
      </c>
      <c r="B894" s="69" t="n">
        <v>45764</v>
      </c>
      <c r="C894" s="70" t="n">
        <v>2025</v>
      </c>
      <c r="D894" t="inlineStr">
        <is>
          <t>Apr</t>
        </is>
      </c>
      <c r="E894" t="inlineStr">
        <is>
          <t>South</t>
        </is>
      </c>
      <c r="F894" t="inlineStr">
        <is>
          <t>India</t>
        </is>
      </c>
      <c r="G894" t="inlineStr">
        <is>
          <t>Grocery</t>
        </is>
      </c>
      <c r="H894" t="inlineStr">
        <is>
          <t>Click &amp; collect</t>
        </is>
      </c>
      <c r="I894" t="inlineStr">
        <is>
          <t>Walk-in guest</t>
        </is>
      </c>
      <c r="J894" t="inlineStr">
        <is>
          <t>Fatima Al-Saud</t>
        </is>
      </c>
      <c r="K894" s="71" t="n">
        <v>1149</v>
      </c>
      <c r="L894" s="72" t="n">
        <v>175.2</v>
      </c>
      <c r="M894" s="72" t="n">
        <v>201304.8</v>
      </c>
      <c r="N894" s="72" t="n">
        <v>30195.72</v>
      </c>
      <c r="O894" s="72" t="n">
        <v>171109.08</v>
      </c>
      <c r="P894" s="72" t="n">
        <v>171407.27</v>
      </c>
      <c r="Q894" s="72" t="n">
        <v>-298.19</v>
      </c>
      <c r="R894" t="inlineStr">
        <is>
          <t>Telangana</t>
        </is>
      </c>
      <c r="S894" s="71" t="n">
        <v>0</v>
      </c>
      <c r="T894" t="inlineStr">
        <is>
          <t>No</t>
        </is>
      </c>
      <c r="U894" s="71" t="n">
        <v>471</v>
      </c>
      <c r="V894" s="71" t="n">
        <v>192</v>
      </c>
      <c r="W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RR100886</t>
        </is>
      </c>
      <c r="B895" s="69" t="n">
        <v>45764</v>
      </c>
      <c r="C895" s="70" t="n">
        <v>2025</v>
      </c>
      <c r="D895" t="inlineStr">
        <is>
          <t>Apr</t>
        </is>
      </c>
      <c r="E895" t="inlineStr">
        <is>
          <t>South</t>
        </is>
      </c>
      <c r="F895" t="inlineStr">
        <is>
          <t>India</t>
        </is>
      </c>
      <c r="G895" t="inlineStr">
        <is>
          <t>JioMart</t>
        </is>
      </c>
      <c r="H895" t="inlineStr">
        <is>
          <t>Home delivery</t>
        </is>
      </c>
      <c r="I895" t="inlineStr">
        <is>
          <t>Member</t>
        </is>
      </c>
      <c r="J895" t="inlineStr">
        <is>
          <t>Kofi Mensah</t>
        </is>
      </c>
      <c r="K895" s="71" t="n">
        <v>3917</v>
      </c>
      <c r="L895" s="72" t="n">
        <v>453.07</v>
      </c>
      <c r="M895" s="72" t="n">
        <v>1774675.19</v>
      </c>
      <c r="N895" s="72" t="n">
        <v>35493.5</v>
      </c>
      <c r="O895" s="72" t="n">
        <v>1739181.69</v>
      </c>
      <c r="P895" s="72" t="n">
        <v>1364138.68</v>
      </c>
      <c r="Q895" s="72" t="n">
        <v>375043.01</v>
      </c>
      <c r="R895" t="inlineStr">
        <is>
          <t>Karnataka</t>
        </is>
      </c>
      <c r="S895" s="71" t="n">
        <v>1</v>
      </c>
      <c r="T895" t="inlineStr">
        <is>
          <t>Yes</t>
        </is>
      </c>
      <c r="U895" s="71" t="n">
        <v>18114</v>
      </c>
      <c r="V895" s="71" t="n">
        <v>1222</v>
      </c>
      <c r="W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RR100887</t>
        </is>
      </c>
      <c r="B896" s="69" t="n">
        <v>45764</v>
      </c>
      <c r="C896" s="70" t="n">
        <v>2025</v>
      </c>
      <c r="D896" t="inlineStr">
        <is>
          <t>Apr</t>
        </is>
      </c>
      <c r="E896" t="inlineStr">
        <is>
          <t>West</t>
        </is>
      </c>
      <c r="F896" t="inlineStr">
        <is>
          <t>India</t>
        </is>
      </c>
      <c r="G896" t="inlineStr">
        <is>
          <t>JioMart</t>
        </is>
      </c>
      <c r="H896" t="inlineStr">
        <is>
          <t>Home delivery</t>
        </is>
      </c>
      <c r="I896" t="inlineStr">
        <is>
          <t>Walk-in guest</t>
        </is>
      </c>
      <c r="J896" t="inlineStr">
        <is>
          <t>Fatima Al-Saud</t>
        </is>
      </c>
      <c r="K896" s="71" t="n">
        <v>929</v>
      </c>
      <c r="L896" s="72" t="n">
        <v>427.91</v>
      </c>
      <c r="M896" s="72" t="n">
        <v>397528.39</v>
      </c>
      <c r="N896" s="72" t="n">
        <v>39752.84</v>
      </c>
      <c r="O896" s="72" t="n">
        <v>357775.55</v>
      </c>
      <c r="P896" s="72" t="n">
        <v>311033.94</v>
      </c>
      <c r="Q896" s="72" t="n">
        <v>46741.61</v>
      </c>
      <c r="R896" t="inlineStr">
        <is>
          <t>Maharashtra</t>
        </is>
      </c>
      <c r="S896" s="71" t="n">
        <v>0</v>
      </c>
      <c r="T896" t="inlineStr">
        <is>
          <t>No</t>
        </is>
      </c>
      <c r="U896" s="71" t="n">
        <v>3856</v>
      </c>
      <c r="V896" s="71" t="n">
        <v>209</v>
      </c>
      <c r="W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RR100888</t>
        </is>
      </c>
      <c r="B897" s="69" t="n">
        <v>45764</v>
      </c>
      <c r="C897" s="70" t="n">
        <v>2025</v>
      </c>
      <c r="D897" t="inlineStr">
        <is>
          <t>Apr</t>
        </is>
      </c>
      <c r="E897" t="inlineStr">
        <is>
          <t>East</t>
        </is>
      </c>
      <c r="F897" t="inlineStr">
        <is>
          <t>India</t>
        </is>
      </c>
      <c r="G897" t="inlineStr">
        <is>
          <t>Grocery</t>
        </is>
      </c>
      <c r="H897" t="inlineStr">
        <is>
          <t>Store walk-in</t>
        </is>
      </c>
      <c r="I897" t="inlineStr">
        <is>
          <t>Member</t>
        </is>
      </c>
      <c r="J897" t="inlineStr">
        <is>
          <t>Liam O'Brien</t>
        </is>
      </c>
      <c r="K897" s="71" t="n">
        <v>1983</v>
      </c>
      <c r="L897" s="72" t="n">
        <v>189.2</v>
      </c>
      <c r="M897" s="72" t="n">
        <v>375183.6</v>
      </c>
      <c r="N897" s="72" t="n">
        <v>56277.54</v>
      </c>
      <c r="O897" s="72" t="n">
        <v>318906.06</v>
      </c>
      <c r="P897" s="72" t="n">
        <v>294831.09</v>
      </c>
      <c r="Q897" s="72" t="n">
        <v>24074.97</v>
      </c>
      <c r="R897" t="inlineStr">
        <is>
          <t>West Bengal</t>
        </is>
      </c>
      <c r="S897" s="71" t="n">
        <v>2</v>
      </c>
      <c r="T897" t="inlineStr">
        <is>
          <t>Yes</t>
        </is>
      </c>
      <c r="U897" s="71" t="n">
        <v>1238</v>
      </c>
      <c r="V897" s="71" t="n">
        <v>484</v>
      </c>
      <c r="W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RR100889</t>
        </is>
      </c>
      <c r="B898" s="69" t="n">
        <v>45764</v>
      </c>
      <c r="C898" s="70" t="n">
        <v>2025</v>
      </c>
      <c r="D898" t="inlineStr">
        <is>
          <t>Apr</t>
        </is>
      </c>
      <c r="E898" t="inlineStr">
        <is>
          <t>North</t>
        </is>
      </c>
      <c r="F898" t="inlineStr">
        <is>
          <t>India</t>
        </is>
      </c>
      <c r="G898" t="inlineStr">
        <is>
          <t>Grocery</t>
        </is>
      </c>
      <c r="H898" t="inlineStr">
        <is>
          <t>Store walk-in</t>
        </is>
      </c>
      <c r="I898" t="inlineStr">
        <is>
          <t>Member</t>
        </is>
      </c>
      <c r="J898" t="inlineStr">
        <is>
          <t>Ruhi Shaikh</t>
        </is>
      </c>
      <c r="K898" s="71" t="n">
        <v>3540</v>
      </c>
      <c r="L898" s="72" t="n">
        <v>188.44</v>
      </c>
      <c r="M898" s="72" t="n">
        <v>667077.6</v>
      </c>
      <c r="N898" s="72" t="n">
        <v>100061.64</v>
      </c>
      <c r="O898" s="72" t="n">
        <v>567015.96</v>
      </c>
      <c r="P898" s="72" t="n">
        <v>504146.3</v>
      </c>
      <c r="Q898" s="72" t="n">
        <v>62869.66</v>
      </c>
      <c r="R898" t="inlineStr">
        <is>
          <t>Uttar Pradesh</t>
        </is>
      </c>
      <c r="S898" s="71" t="n">
        <v>1</v>
      </c>
      <c r="T898" t="inlineStr">
        <is>
          <t>Yes</t>
        </is>
      </c>
      <c r="U898" s="71" t="n">
        <v>1819</v>
      </c>
      <c r="V898" s="71" t="n">
        <v>781</v>
      </c>
      <c r="W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RR100890</t>
        </is>
      </c>
      <c r="B899" s="69" t="n">
        <v>45765</v>
      </c>
      <c r="C899" s="70" t="n">
        <v>2025</v>
      </c>
      <c r="D899" t="inlineStr">
        <is>
          <t>Apr</t>
        </is>
      </c>
      <c r="E899" t="inlineStr">
        <is>
          <t>North</t>
        </is>
      </c>
      <c r="F899" t="inlineStr">
        <is>
          <t>India</t>
        </is>
      </c>
      <c r="G899" t="inlineStr">
        <is>
          <t>Grocery</t>
        </is>
      </c>
      <c r="H899" t="inlineStr">
        <is>
          <t>Store walk-in</t>
        </is>
      </c>
      <c r="I899" t="inlineStr">
        <is>
          <t>Member</t>
        </is>
      </c>
      <c r="J899" t="inlineStr">
        <is>
          <t>Liam O'Brien</t>
        </is>
      </c>
      <c r="K899" s="71" t="n">
        <v>3808</v>
      </c>
      <c r="L899" s="72" t="n">
        <v>166.43</v>
      </c>
      <c r="M899" s="72" t="n">
        <v>633765.4399999999</v>
      </c>
      <c r="N899" s="72" t="n">
        <v>31688.27</v>
      </c>
      <c r="O899" s="72" t="n">
        <v>602077.17</v>
      </c>
      <c r="P899" s="72" t="n">
        <v>550784.48</v>
      </c>
      <c r="Q899" s="72" t="n">
        <v>51292.69</v>
      </c>
      <c r="R899" t="inlineStr">
        <is>
          <t>Rajasthan</t>
        </is>
      </c>
      <c r="S899" s="71" t="n">
        <v>1</v>
      </c>
      <c r="T899" t="inlineStr">
        <is>
          <t>Yes</t>
        </is>
      </c>
      <c r="U899" s="71" t="n">
        <v>2186</v>
      </c>
      <c r="V899" s="71" t="n">
        <v>635</v>
      </c>
      <c r="W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RR100891</t>
        </is>
      </c>
      <c r="B900" s="69" t="n">
        <v>45765</v>
      </c>
      <c r="C900" s="70" t="n">
        <v>2025</v>
      </c>
      <c r="D900" t="inlineStr">
        <is>
          <t>Apr</t>
        </is>
      </c>
      <c r="E900" t="inlineStr">
        <is>
          <t>North</t>
        </is>
      </c>
      <c r="F900" t="inlineStr">
        <is>
          <t>India</t>
        </is>
      </c>
      <c r="G900" t="inlineStr">
        <is>
          <t>JioMart</t>
        </is>
      </c>
      <c r="H900" t="inlineStr">
        <is>
          <t>Home delivery</t>
        </is>
      </c>
      <c r="I900" t="inlineStr">
        <is>
          <t>Member</t>
        </is>
      </c>
      <c r="J900" t="inlineStr">
        <is>
          <t>Aisha Bello</t>
        </is>
      </c>
      <c r="K900" s="71" t="n">
        <v>2341</v>
      </c>
      <c r="L900" s="72" t="n">
        <v>459.39</v>
      </c>
      <c r="M900" s="72" t="n">
        <v>1075431.99</v>
      </c>
      <c r="N900" s="72" t="n">
        <v>86034.56</v>
      </c>
      <c r="O900" s="72" t="n">
        <v>989397.4300000001</v>
      </c>
      <c r="P900" s="72" t="n">
        <v>778143.53</v>
      </c>
      <c r="Q900" s="72" t="n">
        <v>211253.9</v>
      </c>
      <c r="R900" t="inlineStr">
        <is>
          <t>Delhi</t>
        </is>
      </c>
      <c r="S900" s="71" t="n">
        <v>2</v>
      </c>
      <c r="T900" t="inlineStr">
        <is>
          <t>Yes</t>
        </is>
      </c>
      <c r="U900" s="71" t="n">
        <v>7259</v>
      </c>
      <c r="V900" s="71" t="n">
        <v>477</v>
      </c>
      <c r="W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RR100892</t>
        </is>
      </c>
      <c r="B901" s="69" t="n">
        <v>45765</v>
      </c>
      <c r="C901" s="70" t="n">
        <v>2025</v>
      </c>
      <c r="D901" t="inlineStr">
        <is>
          <t>Apr</t>
        </is>
      </c>
      <c r="E901" t="inlineStr">
        <is>
          <t>North</t>
        </is>
      </c>
      <c r="F901" t="inlineStr">
        <is>
          <t>India</t>
        </is>
      </c>
      <c r="G901" t="inlineStr">
        <is>
          <t>Grocery</t>
        </is>
      </c>
      <c r="H901" t="inlineStr">
        <is>
          <t>Store walk-in</t>
        </is>
      </c>
      <c r="I901" t="inlineStr">
        <is>
          <t>Member</t>
        </is>
      </c>
      <c r="J901" t="inlineStr">
        <is>
          <t>Kofi Mensah</t>
        </is>
      </c>
      <c r="K901" s="71" t="n">
        <v>969</v>
      </c>
      <c r="L901" s="72" t="n">
        <v>169.99</v>
      </c>
      <c r="M901" s="72" t="n">
        <v>164720.31</v>
      </c>
      <c r="N901" s="72" t="n">
        <v>24708.05</v>
      </c>
      <c r="O901" s="72" t="n">
        <v>140012.26</v>
      </c>
      <c r="P901" s="72" t="n">
        <v>139371.76</v>
      </c>
      <c r="Q901" s="72" t="n">
        <v>640.5</v>
      </c>
      <c r="R901" t="inlineStr">
        <is>
          <t>Uttar Pradesh</t>
        </is>
      </c>
      <c r="S901" s="71" t="n">
        <v>2</v>
      </c>
      <c r="T901" t="inlineStr">
        <is>
          <t>Yes</t>
        </is>
      </c>
      <c r="U901" s="71" t="n">
        <v>658</v>
      </c>
      <c r="V901" s="71" t="n">
        <v>294</v>
      </c>
      <c r="W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RR100893</t>
        </is>
      </c>
      <c r="B902" s="69" t="n">
        <v>45765</v>
      </c>
      <c r="C902" s="70" t="n">
        <v>2025</v>
      </c>
      <c r="D902" t="inlineStr">
        <is>
          <t>Apr</t>
        </is>
      </c>
      <c r="E902" t="inlineStr">
        <is>
          <t>South</t>
        </is>
      </c>
      <c r="F902" t="inlineStr">
        <is>
          <t>India</t>
        </is>
      </c>
      <c r="G902" t="inlineStr">
        <is>
          <t>Electronics</t>
        </is>
      </c>
      <c r="H902" t="inlineStr">
        <is>
          <t>Store walk-in</t>
        </is>
      </c>
      <c r="I902" t="inlineStr">
        <is>
          <t>Walk-in guest</t>
        </is>
      </c>
      <c r="J902" t="inlineStr">
        <is>
          <t>Carlos Silva</t>
        </is>
      </c>
      <c r="K902" s="71" t="n">
        <v>160</v>
      </c>
      <c r="L902" s="72" t="n">
        <v>9281.43</v>
      </c>
      <c r="M902" s="72" t="n">
        <v>1485028.8</v>
      </c>
      <c r="N902" s="72" t="n">
        <v>74251.44</v>
      </c>
      <c r="O902" s="72" t="n">
        <v>1410777.36</v>
      </c>
      <c r="P902" s="72" t="n">
        <v>1257327.64</v>
      </c>
      <c r="Q902" s="72" t="n">
        <v>153449.72</v>
      </c>
      <c r="R902" t="inlineStr">
        <is>
          <t>Kerala</t>
        </is>
      </c>
      <c r="S902" s="71" t="n">
        <v>5</v>
      </c>
      <c r="T902" t="inlineStr">
        <is>
          <t>Yes</t>
        </is>
      </c>
      <c r="U902" s="71" t="n">
        <v>387</v>
      </c>
      <c r="V902" s="71" t="n">
        <v>124</v>
      </c>
      <c r="W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RR100894</t>
        </is>
      </c>
      <c r="B903" s="69" t="n">
        <v>45765</v>
      </c>
      <c r="C903" s="70" t="n">
        <v>2025</v>
      </c>
      <c r="D903" t="inlineStr">
        <is>
          <t>Apr</t>
        </is>
      </c>
      <c r="E903" t="inlineStr">
        <is>
          <t>North</t>
        </is>
      </c>
      <c r="F903" t="inlineStr">
        <is>
          <t>India</t>
        </is>
      </c>
      <c r="G903" t="inlineStr">
        <is>
          <t>Grocery</t>
        </is>
      </c>
      <c r="H903" t="inlineStr">
        <is>
          <t>Store walk-in</t>
        </is>
      </c>
      <c r="I903" t="inlineStr">
        <is>
          <t>Member</t>
        </is>
      </c>
      <c r="J903" t="inlineStr">
        <is>
          <t>Carlos Silva</t>
        </is>
      </c>
      <c r="K903" s="71" t="n">
        <v>1221</v>
      </c>
      <c r="L903" s="72" t="n">
        <v>178.65</v>
      </c>
      <c r="M903" s="72" t="n">
        <v>218131.65</v>
      </c>
      <c r="N903" s="72" t="n">
        <v>32719.75</v>
      </c>
      <c r="O903" s="72" t="n">
        <v>185411.9</v>
      </c>
      <c r="P903" s="72" t="n">
        <v>174955.79</v>
      </c>
      <c r="Q903" s="72" t="n">
        <v>10456.11</v>
      </c>
      <c r="R903" t="inlineStr">
        <is>
          <t>Uttar Pradesh</t>
        </is>
      </c>
      <c r="S903" s="71" t="n">
        <v>1</v>
      </c>
      <c r="T903" t="inlineStr">
        <is>
          <t>Yes</t>
        </is>
      </c>
      <c r="U903" s="71" t="n">
        <v>449</v>
      </c>
      <c r="V903" s="71" t="n">
        <v>182</v>
      </c>
      <c r="W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RR100895</t>
        </is>
      </c>
      <c r="B904" s="69" t="n">
        <v>45765</v>
      </c>
      <c r="C904" s="70" t="n">
        <v>2025</v>
      </c>
      <c r="D904" t="inlineStr">
        <is>
          <t>Apr</t>
        </is>
      </c>
      <c r="E904" t="inlineStr">
        <is>
          <t>North</t>
        </is>
      </c>
      <c r="F904" t="inlineStr">
        <is>
          <t>India</t>
        </is>
      </c>
      <c r="G904" t="inlineStr">
        <is>
          <t>Grocery</t>
        </is>
      </c>
      <c r="H904" t="inlineStr">
        <is>
          <t>Store walk-in</t>
        </is>
      </c>
      <c r="I904" t="inlineStr">
        <is>
          <t>Walk-in guest</t>
        </is>
      </c>
      <c r="J904" t="inlineStr">
        <is>
          <t>Ruhi Shaikh</t>
        </is>
      </c>
      <c r="K904" s="71" t="n">
        <v>1315</v>
      </c>
      <c r="L904" s="72" t="n">
        <v>189.17</v>
      </c>
      <c r="M904" s="72" t="n">
        <v>248758.55</v>
      </c>
      <c r="N904" s="72" t="n">
        <v>24875.85</v>
      </c>
      <c r="O904" s="72" t="n">
        <v>223882.7</v>
      </c>
      <c r="P904" s="72" t="n">
        <v>195599.81</v>
      </c>
      <c r="Q904" s="72" t="n">
        <v>28282.89</v>
      </c>
      <c r="R904" t="inlineStr">
        <is>
          <t>Uttar Pradesh</t>
        </is>
      </c>
      <c r="S904" s="71" t="n">
        <v>3</v>
      </c>
      <c r="T904" t="inlineStr">
        <is>
          <t>Yes</t>
        </is>
      </c>
      <c r="U904" s="71" t="n">
        <v>884</v>
      </c>
      <c r="V904" s="71" t="n">
        <v>288</v>
      </c>
      <c r="W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RR100896</t>
        </is>
      </c>
      <c r="B905" s="69" t="n">
        <v>45765</v>
      </c>
      <c r="C905" s="70" t="n">
        <v>2025</v>
      </c>
      <c r="D905" t="inlineStr">
        <is>
          <t>Apr</t>
        </is>
      </c>
      <c r="E905" t="inlineStr">
        <is>
          <t>North</t>
        </is>
      </c>
      <c r="F905" t="inlineStr">
        <is>
          <t>India</t>
        </is>
      </c>
      <c r="G905" t="inlineStr">
        <is>
          <t>Electronics</t>
        </is>
      </c>
      <c r="H905" t="inlineStr">
        <is>
          <t>Store walk-in</t>
        </is>
      </c>
      <c r="I905" t="inlineStr">
        <is>
          <t>Member</t>
        </is>
      </c>
      <c r="J905" t="inlineStr">
        <is>
          <t>Zoya Ahmed</t>
        </is>
      </c>
      <c r="K905" s="71" t="n">
        <v>105</v>
      </c>
      <c r="L905" s="72" t="n">
        <v>9042.67</v>
      </c>
      <c r="M905" s="72" t="n">
        <v>949480.35</v>
      </c>
      <c r="N905" s="72" t="n">
        <v>142422.05</v>
      </c>
      <c r="O905" s="72" t="n">
        <v>807058.3</v>
      </c>
      <c r="P905" s="72" t="n">
        <v>863096.4</v>
      </c>
      <c r="Q905" s="72" t="n">
        <v>-56038.1</v>
      </c>
      <c r="R905" t="inlineStr">
        <is>
          <t>Uttar Pradesh</t>
        </is>
      </c>
      <c r="S905" s="71" t="n">
        <v>1</v>
      </c>
      <c r="T905" t="inlineStr">
        <is>
          <t>Yes</t>
        </is>
      </c>
      <c r="U905" s="71" t="n">
        <v>219</v>
      </c>
      <c r="V905" s="71" t="n">
        <v>83</v>
      </c>
      <c r="W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RR100897</t>
        </is>
      </c>
      <c r="B906" s="69" t="n">
        <v>45765</v>
      </c>
      <c r="C906" s="70" t="n">
        <v>2025</v>
      </c>
      <c r="D906" t="inlineStr">
        <is>
          <t>Apr</t>
        </is>
      </c>
      <c r="E906" t="inlineStr">
        <is>
          <t>North</t>
        </is>
      </c>
      <c r="F906" t="inlineStr">
        <is>
          <t>India</t>
        </is>
      </c>
      <c r="G906" t="inlineStr">
        <is>
          <t>JioMart</t>
        </is>
      </c>
      <c r="H906" t="inlineStr">
        <is>
          <t>Home delivery</t>
        </is>
      </c>
      <c r="I906" t="inlineStr">
        <is>
          <t>Member</t>
        </is>
      </c>
      <c r="J906" t="inlineStr">
        <is>
          <t>Wei Chen</t>
        </is>
      </c>
      <c r="K906" s="71" t="n">
        <v>3404</v>
      </c>
      <c r="L906" s="72" t="n">
        <v>432.96</v>
      </c>
      <c r="M906" s="72" t="n">
        <v>1473795.84</v>
      </c>
      <c r="N906" s="72" t="n">
        <v>29475.92</v>
      </c>
      <c r="O906" s="72" t="n">
        <v>1444319.92</v>
      </c>
      <c r="P906" s="72" t="n">
        <v>1155850.7</v>
      </c>
      <c r="Q906" s="72" t="n">
        <v>288469.22</v>
      </c>
      <c r="R906" t="inlineStr">
        <is>
          <t>Punjab</t>
        </is>
      </c>
      <c r="S906" s="71" t="n">
        <v>0</v>
      </c>
      <c r="T906" t="inlineStr">
        <is>
          <t>No</t>
        </is>
      </c>
      <c r="U906" s="71" t="n">
        <v>7077</v>
      </c>
      <c r="V906" s="71" t="n">
        <v>535</v>
      </c>
      <c r="W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RR100898</t>
        </is>
      </c>
      <c r="B907" s="69" t="n">
        <v>45765</v>
      </c>
      <c r="C907" s="70" t="n">
        <v>2025</v>
      </c>
      <c r="D907" t="inlineStr">
        <is>
          <t>Apr</t>
        </is>
      </c>
      <c r="E907" t="inlineStr">
        <is>
          <t>West</t>
        </is>
      </c>
      <c r="F907" t="inlineStr">
        <is>
          <t>India</t>
        </is>
      </c>
      <c r="G907" t="inlineStr">
        <is>
          <t>Grocery</t>
        </is>
      </c>
      <c r="H907" t="inlineStr">
        <is>
          <t>Store walk-in</t>
        </is>
      </c>
      <c r="I907" t="inlineStr">
        <is>
          <t>Walk-in guest</t>
        </is>
      </c>
      <c r="J907" t="inlineStr">
        <is>
          <t>Mei Lin</t>
        </is>
      </c>
      <c r="K907" s="71" t="n">
        <v>1622</v>
      </c>
      <c r="L907" s="72" t="n">
        <v>197.81</v>
      </c>
      <c r="M907" s="72" t="n">
        <v>320847.82</v>
      </c>
      <c r="N907" s="72" t="n">
        <v>32084.78</v>
      </c>
      <c r="O907" s="72" t="n">
        <v>288763.04</v>
      </c>
      <c r="P907" s="72" t="n">
        <v>242317.52</v>
      </c>
      <c r="Q907" s="72" t="n">
        <v>46445.52</v>
      </c>
      <c r="R907" t="inlineStr">
        <is>
          <t>Gujarat</t>
        </is>
      </c>
      <c r="S907" s="71" t="n">
        <v>2</v>
      </c>
      <c r="T907" t="inlineStr">
        <is>
          <t>Yes</t>
        </is>
      </c>
      <c r="U907" s="71" t="n">
        <v>941</v>
      </c>
      <c r="V907" s="71" t="n">
        <v>368</v>
      </c>
      <c r="W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RR100899</t>
        </is>
      </c>
      <c r="B908" s="69" t="n">
        <v>45765</v>
      </c>
      <c r="C908" s="70" t="n">
        <v>2025</v>
      </c>
      <c r="D908" t="inlineStr">
        <is>
          <t>Apr</t>
        </is>
      </c>
      <c r="E908" t="inlineStr">
        <is>
          <t>North</t>
        </is>
      </c>
      <c r="F908" t="inlineStr">
        <is>
          <t>India</t>
        </is>
      </c>
      <c r="G908" t="inlineStr">
        <is>
          <t>Grocery</t>
        </is>
      </c>
      <c r="H908" t="inlineStr">
        <is>
          <t>Store walk-in</t>
        </is>
      </c>
      <c r="I908" t="inlineStr">
        <is>
          <t>Walk-in guest</t>
        </is>
      </c>
      <c r="J908" t="inlineStr">
        <is>
          <t>Zoya Ahmed</t>
        </is>
      </c>
      <c r="K908" s="71" t="n">
        <v>672</v>
      </c>
      <c r="L908" s="72" t="n">
        <v>180.44</v>
      </c>
      <c r="M908" s="72" t="n">
        <v>121255.68</v>
      </c>
      <c r="N908" s="72" t="n">
        <v>6062.78</v>
      </c>
      <c r="O908" s="72" t="n">
        <v>115192.9</v>
      </c>
      <c r="P908" s="72" t="n">
        <v>97870.19</v>
      </c>
      <c r="Q908" s="72" t="n">
        <v>17322.71</v>
      </c>
      <c r="R908" t="inlineStr">
        <is>
          <t>Uttar Pradesh</t>
        </is>
      </c>
      <c r="S908" s="71" t="n">
        <v>5</v>
      </c>
      <c r="T908" t="inlineStr">
        <is>
          <t>Yes</t>
        </is>
      </c>
      <c r="U908" s="71" t="n">
        <v>328</v>
      </c>
      <c r="V908" s="71" t="n">
        <v>110</v>
      </c>
      <c r="W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RR100900</t>
        </is>
      </c>
      <c r="B909" s="69" t="n">
        <v>45765</v>
      </c>
      <c r="C909" s="70" t="n">
        <v>2025</v>
      </c>
      <c r="D909" t="inlineStr">
        <is>
          <t>Apr</t>
        </is>
      </c>
      <c r="E909" t="inlineStr">
        <is>
          <t>East</t>
        </is>
      </c>
      <c r="F909" t="inlineStr">
        <is>
          <t>India</t>
        </is>
      </c>
      <c r="G909" t="inlineStr">
        <is>
          <t>Fashion</t>
        </is>
      </c>
      <c r="H909" t="inlineStr">
        <is>
          <t>Store walk-in</t>
        </is>
      </c>
      <c r="I909" t="inlineStr">
        <is>
          <t>Member</t>
        </is>
      </c>
      <c r="J909" t="inlineStr">
        <is>
          <t>Kofi Mensah</t>
        </is>
      </c>
      <c r="K909" s="71" t="n">
        <v>270</v>
      </c>
      <c r="L909" s="72" t="n">
        <v>710.66</v>
      </c>
      <c r="M909" s="72" t="n">
        <v>191878.2</v>
      </c>
      <c r="N909" s="72" t="n">
        <v>15350.26</v>
      </c>
      <c r="O909" s="72" t="n">
        <v>176527.94</v>
      </c>
      <c r="P909" s="72" t="n">
        <v>112856.44</v>
      </c>
      <c r="Q909" s="72" t="n">
        <v>63671.5</v>
      </c>
      <c r="R909" t="inlineStr">
        <is>
          <t>West Bengal</t>
        </is>
      </c>
      <c r="S909" s="71" t="n">
        <v>5</v>
      </c>
      <c r="T909" t="inlineStr">
        <is>
          <t>Yes</t>
        </is>
      </c>
      <c r="U909" s="71" t="n">
        <v>181</v>
      </c>
      <c r="V909" s="71" t="n">
        <v>57</v>
      </c>
      <c r="W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RR100901</t>
        </is>
      </c>
      <c r="B910" s="69" t="n">
        <v>45766</v>
      </c>
      <c r="C910" s="70" t="n">
        <v>2025</v>
      </c>
      <c r="D910" t="inlineStr">
        <is>
          <t>Apr</t>
        </is>
      </c>
      <c r="E910" t="inlineStr">
        <is>
          <t>West</t>
        </is>
      </c>
      <c r="F910" t="inlineStr">
        <is>
          <t>India</t>
        </is>
      </c>
      <c r="G910" t="inlineStr">
        <is>
          <t>Electronics</t>
        </is>
      </c>
      <c r="H910" t="inlineStr">
        <is>
          <t>Click &amp; collect</t>
        </is>
      </c>
      <c r="I910" t="inlineStr">
        <is>
          <t>Walk-in guest</t>
        </is>
      </c>
      <c r="J910" t="inlineStr">
        <is>
          <t>Omar Haddad</t>
        </is>
      </c>
      <c r="K910" s="71" t="n">
        <v>115</v>
      </c>
      <c r="L910" s="72" t="n">
        <v>9869.27</v>
      </c>
      <c r="M910" s="72" t="n">
        <v>1134966.05</v>
      </c>
      <c r="N910" s="72" t="n">
        <v>113496.61</v>
      </c>
      <c r="O910" s="72" t="n">
        <v>1021469.44</v>
      </c>
      <c r="P910" s="72" t="n">
        <v>937564.12</v>
      </c>
      <c r="Q910" s="72" t="n">
        <v>83905.32000000001</v>
      </c>
      <c r="R910" t="inlineStr">
        <is>
          <t>Gujarat</t>
        </is>
      </c>
      <c r="S910" s="71" t="n">
        <v>0</v>
      </c>
      <c r="T910" t="inlineStr">
        <is>
          <t>No</t>
        </is>
      </c>
      <c r="U910" s="71" t="n">
        <v>273</v>
      </c>
      <c r="V910" s="71" t="n">
        <v>90</v>
      </c>
      <c r="W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RR100902</t>
        </is>
      </c>
      <c r="B911" s="69" t="n">
        <v>45766</v>
      </c>
      <c r="C911" s="70" t="n">
        <v>2025</v>
      </c>
      <c r="D911" t="inlineStr">
        <is>
          <t>Apr</t>
        </is>
      </c>
      <c r="E911" t="inlineStr">
        <is>
          <t>West</t>
        </is>
      </c>
      <c r="F911" t="inlineStr">
        <is>
          <t>India</t>
        </is>
      </c>
      <c r="G911" t="inlineStr">
        <is>
          <t>Grocery</t>
        </is>
      </c>
      <c r="H911" t="inlineStr">
        <is>
          <t>Store walk-in</t>
        </is>
      </c>
      <c r="I911" t="inlineStr">
        <is>
          <t>Member</t>
        </is>
      </c>
      <c r="J911" t="inlineStr">
        <is>
          <t>Amir Khan</t>
        </is>
      </c>
      <c r="K911" s="71" t="n">
        <v>720</v>
      </c>
      <c r="L911" s="72" t="n">
        <v>196.53</v>
      </c>
      <c r="M911" s="72" t="n">
        <v>141501.6</v>
      </c>
      <c r="N911" s="72" t="n">
        <v>11320.13</v>
      </c>
      <c r="O911" s="72" t="n">
        <v>130181.47</v>
      </c>
      <c r="P911" s="72" t="n">
        <v>108130.7</v>
      </c>
      <c r="Q911" s="72" t="n">
        <v>22050.77</v>
      </c>
      <c r="R911" t="inlineStr">
        <is>
          <t>Gujarat</t>
        </is>
      </c>
      <c r="S911" s="71" t="n">
        <v>1</v>
      </c>
      <c r="T911" t="inlineStr">
        <is>
          <t>Yes</t>
        </is>
      </c>
      <c r="U911" s="71" t="n">
        <v>550</v>
      </c>
      <c r="V911" s="71" t="n">
        <v>168</v>
      </c>
      <c r="W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RR100903</t>
        </is>
      </c>
      <c r="B912" s="69" t="n">
        <v>45766</v>
      </c>
      <c r="C912" s="70" t="n">
        <v>2025</v>
      </c>
      <c r="D912" t="inlineStr">
        <is>
          <t>Apr</t>
        </is>
      </c>
      <c r="E912" t="inlineStr">
        <is>
          <t>East</t>
        </is>
      </c>
      <c r="F912" t="inlineStr">
        <is>
          <t>India</t>
        </is>
      </c>
      <c r="G912" t="inlineStr">
        <is>
          <t>Electronics</t>
        </is>
      </c>
      <c r="H912" t="inlineStr">
        <is>
          <t>Click &amp; collect</t>
        </is>
      </c>
      <c r="I912" t="inlineStr">
        <is>
          <t>Member</t>
        </is>
      </c>
      <c r="J912" t="inlineStr">
        <is>
          <t>Kofi Mensah</t>
        </is>
      </c>
      <c r="K912" s="71" t="n">
        <v>189</v>
      </c>
      <c r="L912" s="72" t="n">
        <v>9663.65</v>
      </c>
      <c r="M912" s="72" t="n">
        <v>1826429.85</v>
      </c>
      <c r="N912" s="72" t="n">
        <v>91321.49000000001</v>
      </c>
      <c r="O912" s="72" t="n">
        <v>1735108.36</v>
      </c>
      <c r="P912" s="72" t="n">
        <v>1543114.19</v>
      </c>
      <c r="Q912" s="72" t="n">
        <v>191994.17</v>
      </c>
      <c r="R912" t="inlineStr">
        <is>
          <t>Odisha</t>
        </is>
      </c>
      <c r="S912" s="71" t="n">
        <v>3</v>
      </c>
      <c r="T912" t="inlineStr">
        <is>
          <t>Yes</t>
        </is>
      </c>
      <c r="U912" s="71" t="n">
        <v>325</v>
      </c>
      <c r="V912" s="71" t="n">
        <v>142</v>
      </c>
      <c r="W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RR100904</t>
        </is>
      </c>
      <c r="B913" s="69" t="n">
        <v>45766</v>
      </c>
      <c r="C913" s="70" t="n">
        <v>2025</v>
      </c>
      <c r="D913" t="inlineStr">
        <is>
          <t>Apr</t>
        </is>
      </c>
      <c r="E913" t="inlineStr">
        <is>
          <t>North</t>
        </is>
      </c>
      <c r="F913" t="inlineStr">
        <is>
          <t>India</t>
        </is>
      </c>
      <c r="G913" t="inlineStr">
        <is>
          <t>Grocery</t>
        </is>
      </c>
      <c r="H913" t="inlineStr">
        <is>
          <t>Store walk-in</t>
        </is>
      </c>
      <c r="I913" t="inlineStr">
        <is>
          <t>Member</t>
        </is>
      </c>
      <c r="J913" t="inlineStr">
        <is>
          <t>Arjun Mehta</t>
        </is>
      </c>
      <c r="K913" s="71" t="n">
        <v>1088</v>
      </c>
      <c r="L913" s="72" t="n">
        <v>171.64</v>
      </c>
      <c r="M913" s="72" t="n">
        <v>186744.32</v>
      </c>
      <c r="N913" s="72" t="n">
        <v>14939.55</v>
      </c>
      <c r="O913" s="72" t="n">
        <v>171804.77</v>
      </c>
      <c r="P913" s="72" t="n">
        <v>158726.91</v>
      </c>
      <c r="Q913" s="72" t="n">
        <v>13077.86</v>
      </c>
      <c r="R913" t="inlineStr">
        <is>
          <t>Rajasthan</t>
        </is>
      </c>
      <c r="S913" s="71" t="n">
        <v>0</v>
      </c>
      <c r="T913" t="inlineStr">
        <is>
          <t>No</t>
        </is>
      </c>
      <c r="U913" s="71" t="n">
        <v>657</v>
      </c>
      <c r="V913" s="71" t="n">
        <v>268</v>
      </c>
      <c r="W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RR100905</t>
        </is>
      </c>
      <c r="B914" s="69" t="n">
        <v>45766</v>
      </c>
      <c r="C914" s="70" t="n">
        <v>2025</v>
      </c>
      <c r="D914" t="inlineStr">
        <is>
          <t>Apr</t>
        </is>
      </c>
      <c r="E914" t="inlineStr">
        <is>
          <t>West</t>
        </is>
      </c>
      <c r="F914" t="inlineStr">
        <is>
          <t>India</t>
        </is>
      </c>
      <c r="G914" t="inlineStr">
        <is>
          <t>JioMart</t>
        </is>
      </c>
      <c r="H914" t="inlineStr">
        <is>
          <t>Home delivery</t>
        </is>
      </c>
      <c r="I914" t="inlineStr">
        <is>
          <t>Member</t>
        </is>
      </c>
      <c r="J914" t="inlineStr">
        <is>
          <t>Kofi Mensah</t>
        </is>
      </c>
      <c r="K914" s="71" t="n">
        <v>397</v>
      </c>
      <c r="L914" s="72" t="n">
        <v>387.64</v>
      </c>
      <c r="M914" s="72" t="n">
        <v>153893.08</v>
      </c>
      <c r="N914" s="72" t="n">
        <v>7694.65</v>
      </c>
      <c r="O914" s="72" t="n">
        <v>146198.43</v>
      </c>
      <c r="P914" s="72" t="n">
        <v>132377.72</v>
      </c>
      <c r="Q914" s="72" t="n">
        <v>13820.71</v>
      </c>
      <c r="R914" t="inlineStr">
        <is>
          <t>Maharashtra</t>
        </is>
      </c>
      <c r="S914" s="71" t="n">
        <v>2</v>
      </c>
      <c r="T914" t="inlineStr">
        <is>
          <t>Yes</t>
        </is>
      </c>
      <c r="U914" s="71" t="n">
        <v>1100</v>
      </c>
      <c r="V914" s="71" t="n">
        <v>57</v>
      </c>
      <c r="W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RR100906</t>
        </is>
      </c>
      <c r="B915" s="69" t="n">
        <v>45766</v>
      </c>
      <c r="C915" s="70" t="n">
        <v>2025</v>
      </c>
      <c r="D915" t="inlineStr">
        <is>
          <t>Apr</t>
        </is>
      </c>
      <c r="E915" t="inlineStr">
        <is>
          <t>West</t>
        </is>
      </c>
      <c r="F915" t="inlineStr">
        <is>
          <t>India</t>
        </is>
      </c>
      <c r="G915" t="inlineStr">
        <is>
          <t>Electronics</t>
        </is>
      </c>
      <c r="H915" t="inlineStr">
        <is>
          <t>Store walk-in</t>
        </is>
      </c>
      <c r="I915" t="inlineStr">
        <is>
          <t>Member</t>
        </is>
      </c>
      <c r="J915" t="inlineStr">
        <is>
          <t>Kofi Mensah</t>
        </is>
      </c>
      <c r="K915" s="71" t="n">
        <v>87</v>
      </c>
      <c r="L915" s="72" t="n">
        <v>8677.690000000001</v>
      </c>
      <c r="M915" s="72" t="n">
        <v>754959.03</v>
      </c>
      <c r="N915" s="72" t="n">
        <v>37747.95</v>
      </c>
      <c r="O915" s="72" t="n">
        <v>717211.08</v>
      </c>
      <c r="P915" s="72" t="n">
        <v>735996.71</v>
      </c>
      <c r="Q915" s="72" t="n">
        <v>-18785.63</v>
      </c>
      <c r="R915" t="inlineStr">
        <is>
          <t>Goa</t>
        </is>
      </c>
      <c r="S915" s="71" t="n">
        <v>3</v>
      </c>
      <c r="T915" t="inlineStr">
        <is>
          <t>Yes</t>
        </is>
      </c>
      <c r="U915" s="71" t="n">
        <v>203</v>
      </c>
      <c r="V915" s="71" t="n">
        <v>67</v>
      </c>
      <c r="W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RR100907</t>
        </is>
      </c>
      <c r="B916" s="69" t="n">
        <v>45766</v>
      </c>
      <c r="C916" s="70" t="n">
        <v>2025</v>
      </c>
      <c r="D916" t="inlineStr">
        <is>
          <t>Apr</t>
        </is>
      </c>
      <c r="E916" t="inlineStr">
        <is>
          <t>North</t>
        </is>
      </c>
      <c r="F916" t="inlineStr">
        <is>
          <t>India</t>
        </is>
      </c>
      <c r="G916" t="inlineStr">
        <is>
          <t>Fashion</t>
        </is>
      </c>
      <c r="H916" t="inlineStr">
        <is>
          <t>Click &amp; collect</t>
        </is>
      </c>
      <c r="I916" t="inlineStr">
        <is>
          <t>Member</t>
        </is>
      </c>
      <c r="J916" t="inlineStr">
        <is>
          <t>Fatima Al-Saud</t>
        </is>
      </c>
      <c r="K916" s="71" t="n">
        <v>1320</v>
      </c>
      <c r="L916" s="72" t="n">
        <v>687.42</v>
      </c>
      <c r="M916" s="72" t="n">
        <v>907394.4</v>
      </c>
      <c r="N916" s="72" t="n">
        <v>136109.16</v>
      </c>
      <c r="O916" s="72" t="n">
        <v>771285.24</v>
      </c>
      <c r="P916" s="72" t="n">
        <v>523041.73</v>
      </c>
      <c r="Q916" s="72" t="n">
        <v>248243.51</v>
      </c>
      <c r="R916" t="inlineStr">
        <is>
          <t>Uttar Pradesh</t>
        </is>
      </c>
      <c r="S916" s="71" t="n">
        <v>5</v>
      </c>
      <c r="T916" t="inlineStr">
        <is>
          <t>Yes</t>
        </is>
      </c>
      <c r="U916" s="71" t="n">
        <v>691</v>
      </c>
      <c r="V916" s="71" t="n">
        <v>295</v>
      </c>
      <c r="W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RR100908</t>
        </is>
      </c>
      <c r="B917" s="69" t="n">
        <v>45766</v>
      </c>
      <c r="C917" s="70" t="n">
        <v>2025</v>
      </c>
      <c r="D917" t="inlineStr">
        <is>
          <t>Apr</t>
        </is>
      </c>
      <c r="E917" t="inlineStr">
        <is>
          <t>North</t>
        </is>
      </c>
      <c r="F917" t="inlineStr">
        <is>
          <t>India</t>
        </is>
      </c>
      <c r="G917" t="inlineStr">
        <is>
          <t>JioMart</t>
        </is>
      </c>
      <c r="H917" t="inlineStr">
        <is>
          <t>Home delivery</t>
        </is>
      </c>
      <c r="I917" t="inlineStr">
        <is>
          <t>Walk-in guest</t>
        </is>
      </c>
      <c r="J917" t="inlineStr">
        <is>
          <t>Mei Lin</t>
        </is>
      </c>
      <c r="K917" s="71" t="n">
        <v>1197</v>
      </c>
      <c r="L917" s="72" t="n">
        <v>380.08</v>
      </c>
      <c r="M917" s="72" t="n">
        <v>454955.76</v>
      </c>
      <c r="N917" s="72" t="n">
        <v>22747.79</v>
      </c>
      <c r="O917" s="72" t="n">
        <v>432207.97</v>
      </c>
      <c r="P917" s="72" t="n">
        <v>399022.42</v>
      </c>
      <c r="Q917" s="72" t="n">
        <v>33185.55</v>
      </c>
      <c r="R917" t="inlineStr">
        <is>
          <t>Rajasthan</t>
        </is>
      </c>
      <c r="S917" s="71" t="n">
        <v>1</v>
      </c>
      <c r="T917" t="inlineStr">
        <is>
          <t>Yes</t>
        </is>
      </c>
      <c r="U917" s="71" t="n">
        <v>3935</v>
      </c>
      <c r="V917" s="71" t="n">
        <v>285</v>
      </c>
      <c r="W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RR100909</t>
        </is>
      </c>
      <c r="B918" s="69" t="n">
        <v>45767</v>
      </c>
      <c r="C918" s="70" t="n">
        <v>2025</v>
      </c>
      <c r="D918" t="inlineStr">
        <is>
          <t>Apr</t>
        </is>
      </c>
      <c r="E918" t="inlineStr">
        <is>
          <t>West</t>
        </is>
      </c>
      <c r="F918" t="inlineStr">
        <is>
          <t>India</t>
        </is>
      </c>
      <c r="G918" t="inlineStr">
        <is>
          <t>Fashion</t>
        </is>
      </c>
      <c r="H918" t="inlineStr">
        <is>
          <t>Store walk-in</t>
        </is>
      </c>
      <c r="I918" t="inlineStr">
        <is>
          <t>Member</t>
        </is>
      </c>
      <c r="J918" t="inlineStr">
        <is>
          <t>Arjun Mehta</t>
        </is>
      </c>
      <c r="K918" s="71" t="n">
        <v>1344</v>
      </c>
      <c r="L918" s="72" t="n">
        <v>746.95</v>
      </c>
      <c r="M918" s="72" t="n">
        <v>1003900.8</v>
      </c>
      <c r="N918" s="72" t="n">
        <v>100390.08</v>
      </c>
      <c r="O918" s="72" t="n">
        <v>903510.72</v>
      </c>
      <c r="P918" s="72" t="n">
        <v>552464.39</v>
      </c>
      <c r="Q918" s="72" t="n">
        <v>351046.33</v>
      </c>
      <c r="R918" t="inlineStr">
        <is>
          <t>Maharashtra</t>
        </is>
      </c>
      <c r="S918" s="71" t="n">
        <v>8</v>
      </c>
      <c r="T918" t="inlineStr">
        <is>
          <t>Yes</t>
        </is>
      </c>
      <c r="U918" s="71" t="n">
        <v>1003</v>
      </c>
      <c r="V918" s="71" t="n">
        <v>305</v>
      </c>
      <c r="W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RR100910</t>
        </is>
      </c>
      <c r="B919" s="69" t="n">
        <v>45767</v>
      </c>
      <c r="C919" s="70" t="n">
        <v>2025</v>
      </c>
      <c r="D919" t="inlineStr">
        <is>
          <t>Apr</t>
        </is>
      </c>
      <c r="E919" t="inlineStr">
        <is>
          <t>East</t>
        </is>
      </c>
      <c r="F919" t="inlineStr">
        <is>
          <t>India</t>
        </is>
      </c>
      <c r="G919" t="inlineStr">
        <is>
          <t>Grocery</t>
        </is>
      </c>
      <c r="H919" t="inlineStr">
        <is>
          <t>Store walk-in</t>
        </is>
      </c>
      <c r="I919" t="inlineStr">
        <is>
          <t>Member</t>
        </is>
      </c>
      <c r="J919" t="inlineStr">
        <is>
          <t>Ruhi Shaikh</t>
        </is>
      </c>
      <c r="K919" s="71" t="n">
        <v>3486</v>
      </c>
      <c r="L919" s="72" t="n">
        <v>190.76</v>
      </c>
      <c r="M919" s="72" t="n">
        <v>664989.36</v>
      </c>
      <c r="N919" s="72" t="n">
        <v>53199.15</v>
      </c>
      <c r="O919" s="72" t="n">
        <v>611790.21</v>
      </c>
      <c r="P919" s="72" t="n">
        <v>533894.8</v>
      </c>
      <c r="Q919" s="72" t="n">
        <v>77895.41</v>
      </c>
      <c r="R919" t="inlineStr">
        <is>
          <t>Odisha</t>
        </is>
      </c>
      <c r="S919" s="71" t="n">
        <v>2</v>
      </c>
      <c r="T919" t="inlineStr">
        <is>
          <t>Yes</t>
        </is>
      </c>
      <c r="U919" s="71" t="n">
        <v>1221</v>
      </c>
      <c r="V919" s="71" t="n">
        <v>431</v>
      </c>
      <c r="W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RR100911</t>
        </is>
      </c>
      <c r="B920" s="69" t="n">
        <v>45767</v>
      </c>
      <c r="C920" s="70" t="n">
        <v>2025</v>
      </c>
      <c r="D920" t="inlineStr">
        <is>
          <t>Apr</t>
        </is>
      </c>
      <c r="E920" t="inlineStr">
        <is>
          <t>West</t>
        </is>
      </c>
      <c r="F920" t="inlineStr">
        <is>
          <t>India</t>
        </is>
      </c>
      <c r="G920" t="inlineStr">
        <is>
          <t>Grocery</t>
        </is>
      </c>
      <c r="H920" t="inlineStr">
        <is>
          <t>Store walk-in</t>
        </is>
      </c>
      <c r="I920" t="inlineStr">
        <is>
          <t>Walk-in guest</t>
        </is>
      </c>
      <c r="J920" t="inlineStr">
        <is>
          <t>Ana Costa</t>
        </is>
      </c>
      <c r="K920" s="71" t="n">
        <v>3993</v>
      </c>
      <c r="L920" s="72" t="n">
        <v>171.85</v>
      </c>
      <c r="M920" s="72" t="n">
        <v>686197.05</v>
      </c>
      <c r="N920" s="72" t="n">
        <v>68619.71000000001</v>
      </c>
      <c r="O920" s="72" t="n">
        <v>617577.34</v>
      </c>
      <c r="P920" s="72" t="n">
        <v>601037.4</v>
      </c>
      <c r="Q920" s="72" t="n">
        <v>16539.94</v>
      </c>
      <c r="R920" t="inlineStr">
        <is>
          <t>Gujarat</t>
        </is>
      </c>
      <c r="S920" s="71" t="n">
        <v>5</v>
      </c>
      <c r="T920" t="inlineStr">
        <is>
          <t>Yes</t>
        </is>
      </c>
      <c r="U920" s="71" t="n">
        <v>1708</v>
      </c>
      <c r="V920" s="71" t="n">
        <v>618</v>
      </c>
      <c r="W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RR100912</t>
        </is>
      </c>
      <c r="B921" s="69" t="n">
        <v>45767</v>
      </c>
      <c r="C921" s="70" t="n">
        <v>2025</v>
      </c>
      <c r="D921" t="inlineStr">
        <is>
          <t>Apr</t>
        </is>
      </c>
      <c r="E921" t="inlineStr">
        <is>
          <t>North</t>
        </is>
      </c>
      <c r="F921" t="inlineStr">
        <is>
          <t>India</t>
        </is>
      </c>
      <c r="G921" t="inlineStr">
        <is>
          <t>Fashion</t>
        </is>
      </c>
      <c r="H921" t="inlineStr">
        <is>
          <t>Store walk-in</t>
        </is>
      </c>
      <c r="I921" t="inlineStr">
        <is>
          <t>Member</t>
        </is>
      </c>
      <c r="J921" t="inlineStr">
        <is>
          <t>Wei Chen</t>
        </is>
      </c>
      <c r="K921" s="71" t="n">
        <v>478</v>
      </c>
      <c r="L921" s="72" t="n">
        <v>814.61</v>
      </c>
      <c r="M921" s="72" t="n">
        <v>389383.58</v>
      </c>
      <c r="N921" s="72" t="n">
        <v>7787.67</v>
      </c>
      <c r="O921" s="72" t="n">
        <v>381595.91</v>
      </c>
      <c r="P921" s="72" t="n">
        <v>191559</v>
      </c>
      <c r="Q921" s="72" t="n">
        <v>190036.91</v>
      </c>
      <c r="R921" t="inlineStr">
        <is>
          <t>Punjab</t>
        </is>
      </c>
      <c r="S921" s="71" t="n">
        <v>1</v>
      </c>
      <c r="T921" t="inlineStr">
        <is>
          <t>Yes</t>
        </is>
      </c>
      <c r="U921" s="71" t="n">
        <v>169</v>
      </c>
      <c r="V921" s="71" t="n">
        <v>60</v>
      </c>
      <c r="W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RR100913</t>
        </is>
      </c>
      <c r="B922" s="69" t="n">
        <v>45767</v>
      </c>
      <c r="C922" s="70" t="n">
        <v>2025</v>
      </c>
      <c r="D922" t="inlineStr">
        <is>
          <t>Apr</t>
        </is>
      </c>
      <c r="E922" t="inlineStr">
        <is>
          <t>West</t>
        </is>
      </c>
      <c r="F922" t="inlineStr">
        <is>
          <t>India</t>
        </is>
      </c>
      <c r="G922" t="inlineStr">
        <is>
          <t>Grocery</t>
        </is>
      </c>
      <c r="H922" t="inlineStr">
        <is>
          <t>Store walk-in</t>
        </is>
      </c>
      <c r="I922" t="inlineStr">
        <is>
          <t>Walk-in guest</t>
        </is>
      </c>
      <c r="J922" t="inlineStr">
        <is>
          <t>Ruhi Shaikh</t>
        </is>
      </c>
      <c r="K922" s="71" t="n">
        <v>4085</v>
      </c>
      <c r="L922" s="72" t="n">
        <v>158.82</v>
      </c>
      <c r="M922" s="72" t="n">
        <v>648779.7</v>
      </c>
      <c r="N922" s="72" t="n">
        <v>51902.38</v>
      </c>
      <c r="O922" s="72" t="n">
        <v>596877.3199999999</v>
      </c>
      <c r="P922" s="72" t="n">
        <v>587401.59</v>
      </c>
      <c r="Q922" s="72" t="n">
        <v>9475.73</v>
      </c>
      <c r="R922" t="inlineStr">
        <is>
          <t>Maharashtra</t>
        </is>
      </c>
      <c r="S922" s="71" t="n">
        <v>1</v>
      </c>
      <c r="T922" t="inlineStr">
        <is>
          <t>Yes</t>
        </is>
      </c>
      <c r="U922" s="71" t="n">
        <v>2481</v>
      </c>
      <c r="V922" s="71" t="n">
        <v>830</v>
      </c>
      <c r="W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RR100914</t>
        </is>
      </c>
      <c r="B923" s="69" t="n">
        <v>45767</v>
      </c>
      <c r="C923" s="70" t="n">
        <v>2025</v>
      </c>
      <c r="D923" t="inlineStr">
        <is>
          <t>Apr</t>
        </is>
      </c>
      <c r="E923" t="inlineStr">
        <is>
          <t>West</t>
        </is>
      </c>
      <c r="F923" t="inlineStr">
        <is>
          <t>India</t>
        </is>
      </c>
      <c r="G923" t="inlineStr">
        <is>
          <t>JioMart</t>
        </is>
      </c>
      <c r="H923" t="inlineStr">
        <is>
          <t>Home delivery</t>
        </is>
      </c>
      <c r="I923" t="inlineStr">
        <is>
          <t>Member</t>
        </is>
      </c>
      <c r="J923" t="inlineStr">
        <is>
          <t>Arjun Mehta</t>
        </is>
      </c>
      <c r="K923" s="71" t="n">
        <v>1710</v>
      </c>
      <c r="L923" s="72" t="n">
        <v>437.51</v>
      </c>
      <c r="M923" s="72" t="n">
        <v>748142.1</v>
      </c>
      <c r="N923" s="72" t="n">
        <v>59851.37</v>
      </c>
      <c r="O923" s="72" t="n">
        <v>688290.73</v>
      </c>
      <c r="P923" s="72" t="n">
        <v>563667.17</v>
      </c>
      <c r="Q923" s="72" t="n">
        <v>124623.56</v>
      </c>
      <c r="R923" t="inlineStr">
        <is>
          <t>Maharashtra</t>
        </is>
      </c>
      <c r="S923" s="71" t="n">
        <v>0</v>
      </c>
      <c r="T923" t="inlineStr">
        <is>
          <t>No</t>
        </is>
      </c>
      <c r="U923" s="71" t="n">
        <v>3496</v>
      </c>
      <c r="V923" s="71" t="n">
        <v>199</v>
      </c>
      <c r="W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RR100915</t>
        </is>
      </c>
      <c r="B924" s="69" t="n">
        <v>45767</v>
      </c>
      <c r="C924" s="70" t="n">
        <v>2025</v>
      </c>
      <c r="D924" t="inlineStr">
        <is>
          <t>Apr</t>
        </is>
      </c>
      <c r="E924" t="inlineStr">
        <is>
          <t>South</t>
        </is>
      </c>
      <c r="F924" t="inlineStr">
        <is>
          <t>India</t>
        </is>
      </c>
      <c r="G924" t="inlineStr">
        <is>
          <t>Grocery</t>
        </is>
      </c>
      <c r="H924" t="inlineStr">
        <is>
          <t>Store walk-in</t>
        </is>
      </c>
      <c r="I924" t="inlineStr">
        <is>
          <t>Walk-in guest</t>
        </is>
      </c>
      <c r="J924" t="inlineStr">
        <is>
          <t>Priya Nair</t>
        </is>
      </c>
      <c r="K924" s="71" t="n">
        <v>1459</v>
      </c>
      <c r="L924" s="72" t="n">
        <v>163.6</v>
      </c>
      <c r="M924" s="72" t="n">
        <v>238692.4</v>
      </c>
      <c r="N924" s="72" t="n">
        <v>4773.85</v>
      </c>
      <c r="O924" s="72" t="n">
        <v>233918.55</v>
      </c>
      <c r="P924" s="72" t="n">
        <v>216565.34</v>
      </c>
      <c r="Q924" s="72" t="n">
        <v>17353.21</v>
      </c>
      <c r="R924" t="inlineStr">
        <is>
          <t>Kerala</t>
        </is>
      </c>
      <c r="S924" s="71" t="n">
        <v>1</v>
      </c>
      <c r="T924" t="inlineStr">
        <is>
          <t>Yes</t>
        </is>
      </c>
      <c r="U924" s="71" t="n">
        <v>1107</v>
      </c>
      <c r="V924" s="71" t="n">
        <v>297</v>
      </c>
      <c r="W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RR100916</t>
        </is>
      </c>
      <c r="B925" s="69" t="n">
        <v>45767</v>
      </c>
      <c r="C925" s="70" t="n">
        <v>2025</v>
      </c>
      <c r="D925" t="inlineStr">
        <is>
          <t>Apr</t>
        </is>
      </c>
      <c r="E925" t="inlineStr">
        <is>
          <t>West</t>
        </is>
      </c>
      <c r="F925" t="inlineStr">
        <is>
          <t>India</t>
        </is>
      </c>
      <c r="G925" t="inlineStr">
        <is>
          <t>JioMart</t>
        </is>
      </c>
      <c r="H925" t="inlineStr">
        <is>
          <t>Home delivery</t>
        </is>
      </c>
      <c r="I925" t="inlineStr">
        <is>
          <t>Member</t>
        </is>
      </c>
      <c r="J925" t="inlineStr">
        <is>
          <t>Carlos Silva</t>
        </is>
      </c>
      <c r="K925" s="71" t="n">
        <v>4236</v>
      </c>
      <c r="L925" s="72" t="n">
        <v>371.35</v>
      </c>
      <c r="M925" s="72" t="n">
        <v>1573038.6</v>
      </c>
      <c r="N925" s="72" t="n">
        <v>78651.92999999999</v>
      </c>
      <c r="O925" s="72" t="n">
        <v>1494386.67</v>
      </c>
      <c r="P925" s="72" t="n">
        <v>1422132.33</v>
      </c>
      <c r="Q925" s="72" t="n">
        <v>72254.34</v>
      </c>
      <c r="R925" t="inlineStr">
        <is>
          <t>Goa</t>
        </is>
      </c>
      <c r="S925" s="71" t="n">
        <v>3</v>
      </c>
      <c r="T925" t="inlineStr">
        <is>
          <t>Yes</t>
        </is>
      </c>
      <c r="U925" s="71" t="n">
        <v>9852</v>
      </c>
      <c r="V925" s="71" t="n">
        <v>717</v>
      </c>
      <c r="W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RR100917</t>
        </is>
      </c>
      <c r="B926" s="69" t="n">
        <v>45767</v>
      </c>
      <c r="C926" s="70" t="n">
        <v>2025</v>
      </c>
      <c r="D926" t="inlineStr">
        <is>
          <t>Apr</t>
        </is>
      </c>
      <c r="E926" t="inlineStr">
        <is>
          <t>West</t>
        </is>
      </c>
      <c r="F926" t="inlineStr">
        <is>
          <t>India</t>
        </is>
      </c>
      <c r="G926" t="inlineStr">
        <is>
          <t>Electronics</t>
        </is>
      </c>
      <c r="H926" t="inlineStr">
        <is>
          <t>Store walk-in</t>
        </is>
      </c>
      <c r="I926" t="inlineStr">
        <is>
          <t>Walk-in guest</t>
        </is>
      </c>
      <c r="J926" t="inlineStr">
        <is>
          <t>Ruhi Shaikh</t>
        </is>
      </c>
      <c r="K926" s="71" t="n">
        <v>40</v>
      </c>
      <c r="L926" s="72" t="n">
        <v>10276.24</v>
      </c>
      <c r="M926" s="72" t="n">
        <v>411049.6</v>
      </c>
      <c r="N926" s="72" t="n">
        <v>61657.44</v>
      </c>
      <c r="O926" s="72" t="n">
        <v>349392.16</v>
      </c>
      <c r="P926" s="72" t="n">
        <v>330949.34</v>
      </c>
      <c r="Q926" s="72" t="n">
        <v>18442.82</v>
      </c>
      <c r="R926" t="inlineStr">
        <is>
          <t>Goa</t>
        </is>
      </c>
      <c r="S926" s="71" t="n">
        <v>1</v>
      </c>
      <c r="T926" t="inlineStr">
        <is>
          <t>Yes</t>
        </is>
      </c>
      <c r="U926" s="71" t="n">
        <v>77</v>
      </c>
      <c r="V926" s="71" t="n">
        <v>28</v>
      </c>
      <c r="W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RR100918</t>
        </is>
      </c>
      <c r="B927" s="69" t="n">
        <v>45767</v>
      </c>
      <c r="C927" s="70" t="n">
        <v>2025</v>
      </c>
      <c r="D927" t="inlineStr">
        <is>
          <t>Apr</t>
        </is>
      </c>
      <c r="E927" t="inlineStr">
        <is>
          <t>North</t>
        </is>
      </c>
      <c r="F927" t="inlineStr">
        <is>
          <t>India</t>
        </is>
      </c>
      <c r="G927" t="inlineStr">
        <is>
          <t>Fashion</t>
        </is>
      </c>
      <c r="H927" t="inlineStr">
        <is>
          <t>Store walk-in</t>
        </is>
      </c>
      <c r="I927" t="inlineStr">
        <is>
          <t>Member</t>
        </is>
      </c>
      <c r="J927" t="inlineStr">
        <is>
          <t>Carlos Silva</t>
        </is>
      </c>
      <c r="K927" s="71" t="n">
        <v>454</v>
      </c>
      <c r="L927" s="72" t="n">
        <v>798.5599999999999</v>
      </c>
      <c r="M927" s="72" t="n">
        <v>362546.24</v>
      </c>
      <c r="N927" s="72" t="n">
        <v>54381.94</v>
      </c>
      <c r="O927" s="72" t="n">
        <v>308164.3</v>
      </c>
      <c r="P927" s="72" t="n">
        <v>183372.94</v>
      </c>
      <c r="Q927" s="72" t="n">
        <v>124791.36</v>
      </c>
      <c r="R927" t="inlineStr">
        <is>
          <t>Uttar Pradesh</t>
        </is>
      </c>
      <c r="S927" s="71" t="n">
        <v>1</v>
      </c>
      <c r="T927" t="inlineStr">
        <is>
          <t>Yes</t>
        </is>
      </c>
      <c r="U927" s="71" t="n">
        <v>319</v>
      </c>
      <c r="V927" s="71" t="n">
        <v>140</v>
      </c>
      <c r="W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RR100919</t>
        </is>
      </c>
      <c r="B928" s="69" t="n">
        <v>45767</v>
      </c>
      <c r="C928" s="70" t="n">
        <v>2025</v>
      </c>
      <c r="D928" t="inlineStr">
        <is>
          <t>Apr</t>
        </is>
      </c>
      <c r="E928" t="inlineStr">
        <is>
          <t>North</t>
        </is>
      </c>
      <c r="F928" t="inlineStr">
        <is>
          <t>India</t>
        </is>
      </c>
      <c r="G928" t="inlineStr">
        <is>
          <t>JioMart</t>
        </is>
      </c>
      <c r="H928" t="inlineStr">
        <is>
          <t>Home delivery</t>
        </is>
      </c>
      <c r="I928" t="inlineStr">
        <is>
          <t>Walk-in guest</t>
        </is>
      </c>
      <c r="J928" t="inlineStr">
        <is>
          <t>Aisha Bello</t>
        </is>
      </c>
      <c r="K928" s="71" t="n">
        <v>3223</v>
      </c>
      <c r="L928" s="72" t="n">
        <v>432.38</v>
      </c>
      <c r="M928" s="72" t="n">
        <v>1393560.74</v>
      </c>
      <c r="N928" s="72" t="n">
        <v>27871.21</v>
      </c>
      <c r="O928" s="72" t="n">
        <v>1365689.53</v>
      </c>
      <c r="P928" s="72" t="n">
        <v>1067783.33</v>
      </c>
      <c r="Q928" s="72" t="n">
        <v>297906.2</v>
      </c>
      <c r="R928" t="inlineStr">
        <is>
          <t>Rajasthan</t>
        </is>
      </c>
      <c r="S928" s="71" t="n">
        <v>2</v>
      </c>
      <c r="T928" t="inlineStr">
        <is>
          <t>Yes</t>
        </is>
      </c>
      <c r="U928" s="71" t="n">
        <v>8960</v>
      </c>
      <c r="V928" s="71" t="n">
        <v>709</v>
      </c>
      <c r="W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RR100920</t>
        </is>
      </c>
      <c r="B929" s="69" t="n">
        <v>45768</v>
      </c>
      <c r="C929" s="70" t="n">
        <v>2025</v>
      </c>
      <c r="D929" t="inlineStr">
        <is>
          <t>Apr</t>
        </is>
      </c>
      <c r="E929" t="inlineStr">
        <is>
          <t>South</t>
        </is>
      </c>
      <c r="F929" t="inlineStr">
        <is>
          <t>India</t>
        </is>
      </c>
      <c r="G929" t="inlineStr">
        <is>
          <t>Electronics</t>
        </is>
      </c>
      <c r="H929" t="inlineStr">
        <is>
          <t>Home delivery</t>
        </is>
      </c>
      <c r="I929" t="inlineStr">
        <is>
          <t>Member</t>
        </is>
      </c>
      <c r="J929" t="inlineStr">
        <is>
          <t>Omar Haddad</t>
        </is>
      </c>
      <c r="K929" s="71" t="n">
        <v>210</v>
      </c>
      <c r="L929" s="72" t="n">
        <v>9196.809999999999</v>
      </c>
      <c r="M929" s="72" t="n">
        <v>1931330.1</v>
      </c>
      <c r="N929" s="72" t="n">
        <v>193133.01</v>
      </c>
      <c r="O929" s="72" t="n">
        <v>1738197.09</v>
      </c>
      <c r="P929" s="72" t="n">
        <v>1736662.8</v>
      </c>
      <c r="Q929" s="72" t="n">
        <v>1534.29</v>
      </c>
      <c r="R929" t="inlineStr">
        <is>
          <t>Telangana</t>
        </is>
      </c>
      <c r="S929" s="71" t="n">
        <v>0</v>
      </c>
      <c r="T929" t="inlineStr">
        <is>
          <t>No</t>
        </is>
      </c>
      <c r="U929" s="71" t="n">
        <v>566</v>
      </c>
      <c r="V929" s="71" t="n">
        <v>173</v>
      </c>
      <c r="W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RR100921</t>
        </is>
      </c>
      <c r="B930" s="69" t="n">
        <v>45768</v>
      </c>
      <c r="C930" s="70" t="n">
        <v>2025</v>
      </c>
      <c r="D930" t="inlineStr">
        <is>
          <t>Apr</t>
        </is>
      </c>
      <c r="E930" t="inlineStr">
        <is>
          <t>West</t>
        </is>
      </c>
      <c r="F930" t="inlineStr">
        <is>
          <t>India</t>
        </is>
      </c>
      <c r="G930" t="inlineStr">
        <is>
          <t>Grocery</t>
        </is>
      </c>
      <c r="H930" t="inlineStr">
        <is>
          <t>Store walk-in</t>
        </is>
      </c>
      <c r="I930" t="inlineStr">
        <is>
          <t>Member</t>
        </is>
      </c>
      <c r="J930" t="inlineStr">
        <is>
          <t>Arjun Mehta</t>
        </is>
      </c>
      <c r="K930" s="71" t="n">
        <v>3156</v>
      </c>
      <c r="L930" s="72" t="n">
        <v>182.75</v>
      </c>
      <c r="M930" s="72" t="n">
        <v>576759</v>
      </c>
      <c r="N930" s="72" t="n">
        <v>86513.85000000001</v>
      </c>
      <c r="O930" s="72" t="n">
        <v>490245.15</v>
      </c>
      <c r="P930" s="72" t="n">
        <v>453811.88</v>
      </c>
      <c r="Q930" s="72" t="n">
        <v>36433.27</v>
      </c>
      <c r="R930" t="inlineStr">
        <is>
          <t>Goa</t>
        </is>
      </c>
      <c r="S930" s="71" t="n">
        <v>2</v>
      </c>
      <c r="T930" t="inlineStr">
        <is>
          <t>Yes</t>
        </is>
      </c>
      <c r="U930" s="71" t="n">
        <v>1219</v>
      </c>
      <c r="V930" s="71" t="n">
        <v>505</v>
      </c>
      <c r="W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RR100922</t>
        </is>
      </c>
      <c r="B931" s="69" t="n">
        <v>45768</v>
      </c>
      <c r="C931" s="70" t="n">
        <v>2025</v>
      </c>
      <c r="D931" t="inlineStr">
        <is>
          <t>Apr</t>
        </is>
      </c>
      <c r="E931" t="inlineStr">
        <is>
          <t>North</t>
        </is>
      </c>
      <c r="F931" t="inlineStr">
        <is>
          <t>India</t>
        </is>
      </c>
      <c r="G931" t="inlineStr">
        <is>
          <t>Fashion</t>
        </is>
      </c>
      <c r="H931" t="inlineStr">
        <is>
          <t>Store walk-in</t>
        </is>
      </c>
      <c r="I931" t="inlineStr">
        <is>
          <t>Walk-in guest</t>
        </is>
      </c>
      <c r="J931" t="inlineStr">
        <is>
          <t>Noah Smith</t>
        </is>
      </c>
      <c r="K931" s="71" t="n">
        <v>1122</v>
      </c>
      <c r="L931" s="72" t="n">
        <v>808.71</v>
      </c>
      <c r="M931" s="72" t="n">
        <v>907372.62</v>
      </c>
      <c r="N931" s="72" t="n">
        <v>45368.63</v>
      </c>
      <c r="O931" s="72" t="n">
        <v>862003.99</v>
      </c>
      <c r="P931" s="72" t="n">
        <v>464995.32</v>
      </c>
      <c r="Q931" s="72" t="n">
        <v>397008.67</v>
      </c>
      <c r="R931" t="inlineStr">
        <is>
          <t>Rajasthan</t>
        </is>
      </c>
      <c r="S931" s="71" t="n">
        <v>8</v>
      </c>
      <c r="T931" t="inlineStr">
        <is>
          <t>Yes</t>
        </is>
      </c>
      <c r="U931" s="71" t="n">
        <v>1099</v>
      </c>
      <c r="V931" s="71" t="n">
        <v>319</v>
      </c>
      <c r="W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RR100923</t>
        </is>
      </c>
      <c r="B932" s="69" t="n">
        <v>45768</v>
      </c>
      <c r="C932" s="70" t="n">
        <v>2025</v>
      </c>
      <c r="D932" t="inlineStr">
        <is>
          <t>Apr</t>
        </is>
      </c>
      <c r="E932" t="inlineStr">
        <is>
          <t>South</t>
        </is>
      </c>
      <c r="F932" t="inlineStr">
        <is>
          <t>India</t>
        </is>
      </c>
      <c r="G932" t="inlineStr">
        <is>
          <t>Electronics</t>
        </is>
      </c>
      <c r="H932" t="inlineStr">
        <is>
          <t>Home delivery</t>
        </is>
      </c>
      <c r="I932" t="inlineStr">
        <is>
          <t>Walk-in guest</t>
        </is>
      </c>
      <c r="J932" t="inlineStr">
        <is>
          <t>Emma Clarke</t>
        </is>
      </c>
      <c r="K932" s="71" t="n">
        <v>155</v>
      </c>
      <c r="L932" s="72" t="n">
        <v>9356.27</v>
      </c>
      <c r="M932" s="72" t="n">
        <v>1450221.85</v>
      </c>
      <c r="N932" s="72" t="n">
        <v>145022.19</v>
      </c>
      <c r="O932" s="72" t="n">
        <v>1305199.66</v>
      </c>
      <c r="P932" s="72" t="n">
        <v>1252879.5</v>
      </c>
      <c r="Q932" s="72" t="n">
        <v>52320.16</v>
      </c>
      <c r="R932" t="inlineStr">
        <is>
          <t>Kerala</t>
        </is>
      </c>
      <c r="S932" s="71" t="n">
        <v>8</v>
      </c>
      <c r="T932" t="inlineStr">
        <is>
          <t>Yes</t>
        </is>
      </c>
      <c r="U932" s="71" t="n">
        <v>281</v>
      </c>
      <c r="V932" s="71" t="n">
        <v>126</v>
      </c>
      <c r="W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RR100924</t>
        </is>
      </c>
      <c r="B933" s="69" t="n">
        <v>45768</v>
      </c>
      <c r="C933" s="70" t="n">
        <v>2025</v>
      </c>
      <c r="D933" t="inlineStr">
        <is>
          <t>Apr</t>
        </is>
      </c>
      <c r="E933" t="inlineStr">
        <is>
          <t>North</t>
        </is>
      </c>
      <c r="F933" t="inlineStr">
        <is>
          <t>India</t>
        </is>
      </c>
      <c r="G933" t="inlineStr">
        <is>
          <t>Grocery</t>
        </is>
      </c>
      <c r="H933" t="inlineStr">
        <is>
          <t>Store walk-in</t>
        </is>
      </c>
      <c r="I933" t="inlineStr">
        <is>
          <t>Walk-in guest</t>
        </is>
      </c>
      <c r="J933" t="inlineStr">
        <is>
          <t>Hiroshi Tanaka</t>
        </is>
      </c>
      <c r="K933" s="71" t="n">
        <v>3701</v>
      </c>
      <c r="L933" s="72" t="n">
        <v>186.17</v>
      </c>
      <c r="M933" s="72" t="n">
        <v>689015.17</v>
      </c>
      <c r="N933" s="72" t="n">
        <v>103352.28</v>
      </c>
      <c r="O933" s="72" t="n">
        <v>585662.89</v>
      </c>
      <c r="P933" s="72" t="n">
        <v>558343.59</v>
      </c>
      <c r="Q933" s="72" t="n">
        <v>27319.3</v>
      </c>
      <c r="R933" t="inlineStr">
        <is>
          <t>Punjab</t>
        </is>
      </c>
      <c r="S933" s="71" t="n">
        <v>3</v>
      </c>
      <c r="T933" t="inlineStr">
        <is>
          <t>Yes</t>
        </is>
      </c>
      <c r="U933" s="71" t="n">
        <v>2829</v>
      </c>
      <c r="V933" s="71" t="n">
        <v>1031</v>
      </c>
      <c r="W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RR100925</t>
        </is>
      </c>
      <c r="B934" s="69" t="n">
        <v>45768</v>
      </c>
      <c r="C934" s="70" t="n">
        <v>2025</v>
      </c>
      <c r="D934" t="inlineStr">
        <is>
          <t>Apr</t>
        </is>
      </c>
      <c r="E934" t="inlineStr">
        <is>
          <t>South</t>
        </is>
      </c>
      <c r="F934" t="inlineStr">
        <is>
          <t>India</t>
        </is>
      </c>
      <c r="G934" t="inlineStr">
        <is>
          <t>Grocery</t>
        </is>
      </c>
      <c r="H934" t="inlineStr">
        <is>
          <t>Store walk-in</t>
        </is>
      </c>
      <c r="I934" t="inlineStr">
        <is>
          <t>Walk-in guest</t>
        </is>
      </c>
      <c r="J934" t="inlineStr">
        <is>
          <t>Yuki Sato</t>
        </is>
      </c>
      <c r="K934" s="71" t="n">
        <v>2950</v>
      </c>
      <c r="L934" s="72" t="n">
        <v>196.31</v>
      </c>
      <c r="M934" s="72" t="n">
        <v>579114.5</v>
      </c>
      <c r="N934" s="72" t="n">
        <v>46329.16</v>
      </c>
      <c r="O934" s="72" t="n">
        <v>532785.34</v>
      </c>
      <c r="P934" s="72" t="n">
        <v>433830.39</v>
      </c>
      <c r="Q934" s="72" t="n">
        <v>98954.95</v>
      </c>
      <c r="R934" t="inlineStr">
        <is>
          <t>Karnataka</t>
        </is>
      </c>
      <c r="S934" s="71" t="n">
        <v>1</v>
      </c>
      <c r="T934" t="inlineStr">
        <is>
          <t>Yes</t>
        </is>
      </c>
      <c r="U934" s="71" t="n">
        <v>1375</v>
      </c>
      <c r="V934" s="71" t="n">
        <v>567</v>
      </c>
      <c r="W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RR100926</t>
        </is>
      </c>
      <c r="B935" s="69" t="n">
        <v>45768</v>
      </c>
      <c r="C935" s="70" t="n">
        <v>2025</v>
      </c>
      <c r="D935" t="inlineStr">
        <is>
          <t>Apr</t>
        </is>
      </c>
      <c r="E935" t="inlineStr">
        <is>
          <t>South</t>
        </is>
      </c>
      <c r="F935" t="inlineStr">
        <is>
          <t>India</t>
        </is>
      </c>
      <c r="G935" t="inlineStr">
        <is>
          <t>Electronics</t>
        </is>
      </c>
      <c r="H935" t="inlineStr">
        <is>
          <t>Store walk-in</t>
        </is>
      </c>
      <c r="I935" t="inlineStr">
        <is>
          <t>Member</t>
        </is>
      </c>
      <c r="J935" t="inlineStr">
        <is>
          <t>Aisha Bello</t>
        </is>
      </c>
      <c r="K935" s="71" t="n">
        <v>111</v>
      </c>
      <c r="L935" s="72" t="n">
        <v>9992.33</v>
      </c>
      <c r="M935" s="72" t="n">
        <v>1109148.63</v>
      </c>
      <c r="N935" s="72" t="n">
        <v>22182.97</v>
      </c>
      <c r="O935" s="72" t="n">
        <v>1086965.66</v>
      </c>
      <c r="P935" s="72" t="n">
        <v>880945.76</v>
      </c>
      <c r="Q935" s="72" t="n">
        <v>206019.9</v>
      </c>
      <c r="R935" t="inlineStr">
        <is>
          <t>Kerala</t>
        </is>
      </c>
      <c r="S935" s="71" t="n">
        <v>1</v>
      </c>
      <c r="T935" t="inlineStr">
        <is>
          <t>Yes</t>
        </is>
      </c>
      <c r="U935" s="71" t="n">
        <v>272</v>
      </c>
      <c r="V935" s="71" t="n">
        <v>110</v>
      </c>
      <c r="W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RR100927</t>
        </is>
      </c>
      <c r="B936" s="69" t="n">
        <v>45768</v>
      </c>
      <c r="C936" s="70" t="n">
        <v>2025</v>
      </c>
      <c r="D936" t="inlineStr">
        <is>
          <t>Apr</t>
        </is>
      </c>
      <c r="E936" t="inlineStr">
        <is>
          <t>East</t>
        </is>
      </c>
      <c r="F936" t="inlineStr">
        <is>
          <t>India</t>
        </is>
      </c>
      <c r="G936" t="inlineStr">
        <is>
          <t>Grocery</t>
        </is>
      </c>
      <c r="H936" t="inlineStr">
        <is>
          <t>Store walk-in</t>
        </is>
      </c>
      <c r="I936" t="inlineStr">
        <is>
          <t>Member</t>
        </is>
      </c>
      <c r="J936" t="inlineStr">
        <is>
          <t>Kofi Mensah</t>
        </is>
      </c>
      <c r="K936" s="71" t="n">
        <v>3151</v>
      </c>
      <c r="L936" s="72" t="n">
        <v>194.79</v>
      </c>
      <c r="M936" s="72" t="n">
        <v>613783.29</v>
      </c>
      <c r="N936" s="72" t="n">
        <v>61378.33</v>
      </c>
      <c r="O936" s="72" t="n">
        <v>552404.96</v>
      </c>
      <c r="P936" s="72" t="n">
        <v>466902.26</v>
      </c>
      <c r="Q936" s="72" t="n">
        <v>85502.7</v>
      </c>
      <c r="R936" t="inlineStr">
        <is>
          <t>Bihar</t>
        </is>
      </c>
      <c r="S936" s="71" t="n">
        <v>1</v>
      </c>
      <c r="T936" t="inlineStr">
        <is>
          <t>Yes</t>
        </is>
      </c>
      <c r="U936" s="71" t="n">
        <v>1579</v>
      </c>
      <c r="V936" s="71" t="n">
        <v>421</v>
      </c>
      <c r="W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RR100928</t>
        </is>
      </c>
      <c r="B937" s="69" t="n">
        <v>45769</v>
      </c>
      <c r="C937" s="70" t="n">
        <v>2025</v>
      </c>
      <c r="D937" t="inlineStr">
        <is>
          <t>Apr</t>
        </is>
      </c>
      <c r="E937" t="inlineStr">
        <is>
          <t>South</t>
        </is>
      </c>
      <c r="F937" t="inlineStr">
        <is>
          <t>India</t>
        </is>
      </c>
      <c r="G937" t="inlineStr">
        <is>
          <t>Electronics</t>
        </is>
      </c>
      <c r="H937" t="inlineStr">
        <is>
          <t>Store walk-in</t>
        </is>
      </c>
      <c r="I937" t="inlineStr">
        <is>
          <t>Member</t>
        </is>
      </c>
      <c r="J937" t="inlineStr">
        <is>
          <t>Liam O'Brien</t>
        </is>
      </c>
      <c r="K937" s="71" t="n">
        <v>22</v>
      </c>
      <c r="L937" s="72" t="n">
        <v>8757.790000000001</v>
      </c>
      <c r="M937" s="72" t="n">
        <v>192671.38</v>
      </c>
      <c r="N937" s="72" t="n">
        <v>15413.71</v>
      </c>
      <c r="O937" s="72" t="n">
        <v>177257.67</v>
      </c>
      <c r="P937" s="72" t="n">
        <v>177260.91</v>
      </c>
      <c r="Q937" s="72" t="n">
        <v>-3.24</v>
      </c>
      <c r="R937" t="inlineStr">
        <is>
          <t>Telangana</t>
        </is>
      </c>
      <c r="S937" s="71" t="n">
        <v>1</v>
      </c>
      <c r="T937" t="inlineStr">
        <is>
          <t>Yes</t>
        </is>
      </c>
      <c r="U937" s="71" t="n">
        <v>74</v>
      </c>
      <c r="V937" s="71" t="n">
        <v>19</v>
      </c>
      <c r="W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RR100929</t>
        </is>
      </c>
      <c r="B938" s="69" t="n">
        <v>45769</v>
      </c>
      <c r="C938" s="70" t="n">
        <v>2025</v>
      </c>
      <c r="D938" t="inlineStr">
        <is>
          <t>Apr</t>
        </is>
      </c>
      <c r="E938" t="inlineStr">
        <is>
          <t>East</t>
        </is>
      </c>
      <c r="F938" t="inlineStr">
        <is>
          <t>India</t>
        </is>
      </c>
      <c r="G938" t="inlineStr">
        <is>
          <t>Electronics</t>
        </is>
      </c>
      <c r="H938" t="inlineStr">
        <is>
          <t>Store walk-in</t>
        </is>
      </c>
      <c r="I938" t="inlineStr">
        <is>
          <t>Member</t>
        </is>
      </c>
      <c r="J938" t="inlineStr">
        <is>
          <t>Noah Smith</t>
        </is>
      </c>
      <c r="K938" s="71" t="n">
        <v>121</v>
      </c>
      <c r="L938" s="72" t="n">
        <v>9218.959999999999</v>
      </c>
      <c r="M938" s="72" t="n">
        <v>1115494.16</v>
      </c>
      <c r="N938" s="72" t="n">
        <v>22309.88</v>
      </c>
      <c r="O938" s="72" t="n">
        <v>1093184.28</v>
      </c>
      <c r="P938" s="72" t="n">
        <v>991077.62</v>
      </c>
      <c r="Q938" s="72" t="n">
        <v>102106.66</v>
      </c>
      <c r="R938" t="inlineStr">
        <is>
          <t>Odisha</t>
        </is>
      </c>
      <c r="S938" s="71" t="n">
        <v>1</v>
      </c>
      <c r="T938" t="inlineStr">
        <is>
          <t>Yes</t>
        </is>
      </c>
      <c r="U938" s="71" t="n">
        <v>328</v>
      </c>
      <c r="V938" s="71" t="n">
        <v>115</v>
      </c>
      <c r="W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RR100930</t>
        </is>
      </c>
      <c r="B939" s="69" t="n">
        <v>45769</v>
      </c>
      <c r="C939" s="70" t="n">
        <v>2025</v>
      </c>
      <c r="D939" t="inlineStr">
        <is>
          <t>Apr</t>
        </is>
      </c>
      <c r="E939" t="inlineStr">
        <is>
          <t>East</t>
        </is>
      </c>
      <c r="F939" t="inlineStr">
        <is>
          <t>India</t>
        </is>
      </c>
      <c r="G939" t="inlineStr">
        <is>
          <t>JioMart</t>
        </is>
      </c>
      <c r="H939" t="inlineStr">
        <is>
          <t>Home delivery</t>
        </is>
      </c>
      <c r="I939" t="inlineStr">
        <is>
          <t>Walk-in guest</t>
        </is>
      </c>
      <c r="J939" t="inlineStr">
        <is>
          <t>Wei Chen</t>
        </is>
      </c>
      <c r="K939" s="71" t="n">
        <v>4147</v>
      </c>
      <c r="L939" s="72" t="n">
        <v>386.77</v>
      </c>
      <c r="M939" s="72" t="n">
        <v>1603935.19</v>
      </c>
      <c r="N939" s="72" t="n">
        <v>32078.7</v>
      </c>
      <c r="O939" s="72" t="n">
        <v>1571856.49</v>
      </c>
      <c r="P939" s="72" t="n">
        <v>1437834.23</v>
      </c>
      <c r="Q939" s="72" t="n">
        <v>134022.26</v>
      </c>
      <c r="R939" t="inlineStr">
        <is>
          <t>West Bengal</t>
        </is>
      </c>
      <c r="S939" s="71" t="n">
        <v>5</v>
      </c>
      <c r="T939" t="inlineStr">
        <is>
          <t>Yes</t>
        </is>
      </c>
      <c r="U939" s="71" t="n">
        <v>7304</v>
      </c>
      <c r="V939" s="71" t="n">
        <v>470</v>
      </c>
      <c r="W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RR100931</t>
        </is>
      </c>
      <c r="B940" s="69" t="n">
        <v>45769</v>
      </c>
      <c r="C940" s="70" t="n">
        <v>2025</v>
      </c>
      <c r="D940" t="inlineStr">
        <is>
          <t>Apr</t>
        </is>
      </c>
      <c r="E940" t="inlineStr">
        <is>
          <t>West</t>
        </is>
      </c>
      <c r="F940" t="inlineStr">
        <is>
          <t>India</t>
        </is>
      </c>
      <c r="G940" t="inlineStr">
        <is>
          <t>Fashion</t>
        </is>
      </c>
      <c r="H940" t="inlineStr">
        <is>
          <t>Store walk-in</t>
        </is>
      </c>
      <c r="I940" t="inlineStr">
        <is>
          <t>Member</t>
        </is>
      </c>
      <c r="J940" t="inlineStr">
        <is>
          <t>Carlos Silva</t>
        </is>
      </c>
      <c r="K940" s="71" t="n">
        <v>282</v>
      </c>
      <c r="L940" s="72" t="n">
        <v>809.01</v>
      </c>
      <c r="M940" s="72" t="n">
        <v>228140.82</v>
      </c>
      <c r="N940" s="72" t="n">
        <v>34221.12</v>
      </c>
      <c r="O940" s="72" t="n">
        <v>193919.7</v>
      </c>
      <c r="P940" s="72" t="n">
        <v>116513.42</v>
      </c>
      <c r="Q940" s="72" t="n">
        <v>77406.28</v>
      </c>
      <c r="R940" t="inlineStr">
        <is>
          <t>Gujarat</t>
        </is>
      </c>
      <c r="S940" s="71" t="n">
        <v>1</v>
      </c>
      <c r="T940" t="inlineStr">
        <is>
          <t>Yes</t>
        </is>
      </c>
      <c r="U940" s="71" t="n">
        <v>88</v>
      </c>
      <c r="V940" s="71" t="n">
        <v>32</v>
      </c>
      <c r="W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RR100932</t>
        </is>
      </c>
      <c r="B941" s="69" t="n">
        <v>45769</v>
      </c>
      <c r="C941" s="70" t="n">
        <v>2025</v>
      </c>
      <c r="D941" t="inlineStr">
        <is>
          <t>Apr</t>
        </is>
      </c>
      <c r="E941" t="inlineStr">
        <is>
          <t>South</t>
        </is>
      </c>
      <c r="F941" t="inlineStr">
        <is>
          <t>India</t>
        </is>
      </c>
      <c r="G941" t="inlineStr">
        <is>
          <t>Fashion</t>
        </is>
      </c>
      <c r="H941" t="inlineStr">
        <is>
          <t>Store walk-in</t>
        </is>
      </c>
      <c r="I941" t="inlineStr">
        <is>
          <t>Walk-in guest</t>
        </is>
      </c>
      <c r="J941" t="inlineStr">
        <is>
          <t>Noah Smith</t>
        </is>
      </c>
      <c r="K941" s="71" t="n">
        <v>939</v>
      </c>
      <c r="L941" s="72" t="n">
        <v>722.65</v>
      </c>
      <c r="M941" s="72" t="n">
        <v>678568.35</v>
      </c>
      <c r="N941" s="72" t="n">
        <v>33928.42</v>
      </c>
      <c r="O941" s="72" t="n">
        <v>644639.9300000001</v>
      </c>
      <c r="P941" s="72" t="n">
        <v>389561.89</v>
      </c>
      <c r="Q941" s="72" t="n">
        <v>255078.04</v>
      </c>
      <c r="R941" t="inlineStr">
        <is>
          <t>Tamil Nadu</t>
        </is>
      </c>
      <c r="S941" s="71" t="n">
        <v>5</v>
      </c>
      <c r="T941" t="inlineStr">
        <is>
          <t>Yes</t>
        </is>
      </c>
      <c r="U941" s="71" t="n">
        <v>288</v>
      </c>
      <c r="V941" s="71" t="n">
        <v>113</v>
      </c>
      <c r="W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RR100933</t>
        </is>
      </c>
      <c r="B942" s="69" t="n">
        <v>45769</v>
      </c>
      <c r="C942" s="70" t="n">
        <v>2025</v>
      </c>
      <c r="D942" t="inlineStr">
        <is>
          <t>Apr</t>
        </is>
      </c>
      <c r="E942" t="inlineStr">
        <is>
          <t>West</t>
        </is>
      </c>
      <c r="F942" t="inlineStr">
        <is>
          <t>India</t>
        </is>
      </c>
      <c r="G942" t="inlineStr">
        <is>
          <t>Fashion</t>
        </is>
      </c>
      <c r="H942" t="inlineStr">
        <is>
          <t>Store walk-in</t>
        </is>
      </c>
      <c r="I942" t="inlineStr">
        <is>
          <t>Walk-in guest</t>
        </is>
      </c>
      <c r="J942" t="inlineStr">
        <is>
          <t>Arjun Mehta</t>
        </is>
      </c>
      <c r="K942" s="71" t="n">
        <v>1003</v>
      </c>
      <c r="L942" s="72" t="n">
        <v>834.79</v>
      </c>
      <c r="M942" s="72" t="n">
        <v>837294.37</v>
      </c>
      <c r="N942" s="72" t="n">
        <v>125594.16</v>
      </c>
      <c r="O942" s="72" t="n">
        <v>711700.21</v>
      </c>
      <c r="P942" s="72" t="n">
        <v>420749.12</v>
      </c>
      <c r="Q942" s="72" t="n">
        <v>290951.09</v>
      </c>
      <c r="R942" t="inlineStr">
        <is>
          <t>Goa</t>
        </is>
      </c>
      <c r="S942" s="71" t="n">
        <v>1</v>
      </c>
      <c r="T942" t="inlineStr">
        <is>
          <t>Yes</t>
        </is>
      </c>
      <c r="U942" s="71" t="n">
        <v>637</v>
      </c>
      <c r="V942" s="71" t="n">
        <v>227</v>
      </c>
      <c r="W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RR100934</t>
        </is>
      </c>
      <c r="B943" s="69" t="n">
        <v>45770</v>
      </c>
      <c r="C943" s="70" t="n">
        <v>2025</v>
      </c>
      <c r="D943" t="inlineStr">
        <is>
          <t>Apr</t>
        </is>
      </c>
      <c r="E943" t="inlineStr">
        <is>
          <t>East</t>
        </is>
      </c>
      <c r="F943" t="inlineStr">
        <is>
          <t>India</t>
        </is>
      </c>
      <c r="G943" t="inlineStr">
        <is>
          <t>Fashion</t>
        </is>
      </c>
      <c r="H943" t="inlineStr">
        <is>
          <t>Store walk-in</t>
        </is>
      </c>
      <c r="I943" t="inlineStr">
        <is>
          <t>Member</t>
        </is>
      </c>
      <c r="J943" t="inlineStr">
        <is>
          <t>Sara Rossi</t>
        </is>
      </c>
      <c r="K943" s="71" t="n">
        <v>1212</v>
      </c>
      <c r="L943" s="72" t="n">
        <v>736.62</v>
      </c>
      <c r="M943" s="72" t="n">
        <v>892783.4399999999</v>
      </c>
      <c r="N943" s="72" t="n">
        <v>44639.17</v>
      </c>
      <c r="O943" s="72" t="n">
        <v>848144.27</v>
      </c>
      <c r="P943" s="72" t="n">
        <v>513348.96</v>
      </c>
      <c r="Q943" s="72" t="n">
        <v>334795.31</v>
      </c>
      <c r="R943" t="inlineStr">
        <is>
          <t>Bihar</t>
        </is>
      </c>
      <c r="S943" s="71" t="n">
        <v>2</v>
      </c>
      <c r="T943" t="inlineStr">
        <is>
          <t>Yes</t>
        </is>
      </c>
      <c r="U943" s="71" t="n">
        <v>992</v>
      </c>
      <c r="V943" s="71" t="n">
        <v>292</v>
      </c>
      <c r="W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RR100935</t>
        </is>
      </c>
      <c r="B944" s="69" t="n">
        <v>45770</v>
      </c>
      <c r="C944" s="70" t="n">
        <v>2025</v>
      </c>
      <c r="D944" t="inlineStr">
        <is>
          <t>Apr</t>
        </is>
      </c>
      <c r="E944" t="inlineStr">
        <is>
          <t>East</t>
        </is>
      </c>
      <c r="F944" t="inlineStr">
        <is>
          <t>India</t>
        </is>
      </c>
      <c r="G944" t="inlineStr">
        <is>
          <t>Electronics</t>
        </is>
      </c>
      <c r="H944" t="inlineStr">
        <is>
          <t>Store walk-in</t>
        </is>
      </c>
      <c r="I944" t="inlineStr">
        <is>
          <t>Member</t>
        </is>
      </c>
      <c r="J944" t="inlineStr">
        <is>
          <t>Carlos Silva</t>
        </is>
      </c>
      <c r="K944" s="71" t="n">
        <v>163</v>
      </c>
      <c r="L944" s="72" t="n">
        <v>8892.82</v>
      </c>
      <c r="M944" s="72" t="n">
        <v>1449529.66</v>
      </c>
      <c r="N944" s="72" t="n">
        <v>72476.48</v>
      </c>
      <c r="O944" s="72" t="n">
        <v>1377053.18</v>
      </c>
      <c r="P944" s="72" t="n">
        <v>1298461.6</v>
      </c>
      <c r="Q944" s="72" t="n">
        <v>78591.58</v>
      </c>
      <c r="R944" t="inlineStr">
        <is>
          <t>Bihar</t>
        </is>
      </c>
      <c r="S944" s="71" t="n">
        <v>2</v>
      </c>
      <c r="T944" t="inlineStr">
        <is>
          <t>Yes</t>
        </is>
      </c>
      <c r="U944" s="71" t="n">
        <v>510</v>
      </c>
      <c r="V944" s="71" t="n">
        <v>136</v>
      </c>
      <c r="W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RR100936</t>
        </is>
      </c>
      <c r="B945" s="69" t="n">
        <v>45770</v>
      </c>
      <c r="C945" s="70" t="n">
        <v>2025</v>
      </c>
      <c r="D945" t="inlineStr">
        <is>
          <t>Apr</t>
        </is>
      </c>
      <c r="E945" t="inlineStr">
        <is>
          <t>West</t>
        </is>
      </c>
      <c r="F945" t="inlineStr">
        <is>
          <t>India</t>
        </is>
      </c>
      <c r="G945" t="inlineStr">
        <is>
          <t>JioMart</t>
        </is>
      </c>
      <c r="H945" t="inlineStr">
        <is>
          <t>Home delivery</t>
        </is>
      </c>
      <c r="I945" t="inlineStr">
        <is>
          <t>Member</t>
        </is>
      </c>
      <c r="J945" t="inlineStr">
        <is>
          <t>Sophie Müller</t>
        </is>
      </c>
      <c r="K945" s="71" t="n">
        <v>2040</v>
      </c>
      <c r="L945" s="72" t="n">
        <v>417.29</v>
      </c>
      <c r="M945" s="72" t="n">
        <v>851271.6</v>
      </c>
      <c r="N945" s="72" t="n">
        <v>17025.43</v>
      </c>
      <c r="O945" s="72" t="n">
        <v>834246.17</v>
      </c>
      <c r="P945" s="72" t="n">
        <v>712707.04</v>
      </c>
      <c r="Q945" s="72" t="n">
        <v>121539.13</v>
      </c>
      <c r="R945" t="inlineStr">
        <is>
          <t>Maharashtra</t>
        </is>
      </c>
      <c r="S945" s="71" t="n">
        <v>0</v>
      </c>
      <c r="T945" t="inlineStr">
        <is>
          <t>No</t>
        </is>
      </c>
      <c r="U945" s="71" t="n">
        <v>7977</v>
      </c>
      <c r="V945" s="71" t="n">
        <v>385</v>
      </c>
      <c r="W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RR100937</t>
        </is>
      </c>
      <c r="B946" s="69" t="n">
        <v>45770</v>
      </c>
      <c r="C946" s="70" t="n">
        <v>2025</v>
      </c>
      <c r="D946" t="inlineStr">
        <is>
          <t>Apr</t>
        </is>
      </c>
      <c r="E946" t="inlineStr">
        <is>
          <t>West</t>
        </is>
      </c>
      <c r="F946" t="inlineStr">
        <is>
          <t>India</t>
        </is>
      </c>
      <c r="G946" t="inlineStr">
        <is>
          <t>JioMart</t>
        </is>
      </c>
      <c r="H946" t="inlineStr">
        <is>
          <t>Home delivery</t>
        </is>
      </c>
      <c r="I946" t="inlineStr">
        <is>
          <t>Member</t>
        </is>
      </c>
      <c r="J946" t="inlineStr">
        <is>
          <t>Arjun Mehta</t>
        </is>
      </c>
      <c r="K946" s="71" t="n">
        <v>738</v>
      </c>
      <c r="L946" s="72" t="n">
        <v>380.13</v>
      </c>
      <c r="M946" s="72" t="n">
        <v>280535.94</v>
      </c>
      <c r="N946" s="72" t="n">
        <v>14026.8</v>
      </c>
      <c r="O946" s="72" t="n">
        <v>266509.14</v>
      </c>
      <c r="P946" s="72" t="n">
        <v>243331.16</v>
      </c>
      <c r="Q946" s="72" t="n">
        <v>23177.98</v>
      </c>
      <c r="R946" t="inlineStr">
        <is>
          <t>Gujarat</t>
        </is>
      </c>
      <c r="S946" s="71" t="n">
        <v>3</v>
      </c>
      <c r="T946" t="inlineStr">
        <is>
          <t>Yes</t>
        </is>
      </c>
      <c r="U946" s="71" t="n">
        <v>1213</v>
      </c>
      <c r="V946" s="71" t="n">
        <v>85</v>
      </c>
      <c r="W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RR100938</t>
        </is>
      </c>
      <c r="B947" s="69" t="n">
        <v>45770</v>
      </c>
      <c r="C947" s="70" t="n">
        <v>2025</v>
      </c>
      <c r="D947" t="inlineStr">
        <is>
          <t>Apr</t>
        </is>
      </c>
      <c r="E947" t="inlineStr">
        <is>
          <t>North</t>
        </is>
      </c>
      <c r="F947" t="inlineStr">
        <is>
          <t>India</t>
        </is>
      </c>
      <c r="G947" t="inlineStr">
        <is>
          <t>Electronics</t>
        </is>
      </c>
      <c r="H947" t="inlineStr">
        <is>
          <t>Home delivery</t>
        </is>
      </c>
      <c r="I947" t="inlineStr">
        <is>
          <t>Member</t>
        </is>
      </c>
      <c r="J947" t="inlineStr">
        <is>
          <t>Priya Nair</t>
        </is>
      </c>
      <c r="K947" s="71" t="n">
        <v>157</v>
      </c>
      <c r="L947" s="72" t="n">
        <v>10332.48</v>
      </c>
      <c r="M947" s="72" t="n">
        <v>1622199.36</v>
      </c>
      <c r="N947" s="72" t="n">
        <v>32443.99</v>
      </c>
      <c r="O947" s="72" t="n">
        <v>1589755.37</v>
      </c>
      <c r="P947" s="72" t="n">
        <v>1322078.06</v>
      </c>
      <c r="Q947" s="72" t="n">
        <v>267677.31</v>
      </c>
      <c r="R947" t="inlineStr">
        <is>
          <t>Rajasthan</t>
        </is>
      </c>
      <c r="S947" s="71" t="n">
        <v>0</v>
      </c>
      <c r="T947" t="inlineStr">
        <is>
          <t>No</t>
        </is>
      </c>
      <c r="U947" s="71" t="n">
        <v>433</v>
      </c>
      <c r="V947" s="71" t="n">
        <v>127</v>
      </c>
      <c r="W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RR100939</t>
        </is>
      </c>
      <c r="B948" s="69" t="n">
        <v>45770</v>
      </c>
      <c r="C948" s="70" t="n">
        <v>2025</v>
      </c>
      <c r="D948" t="inlineStr">
        <is>
          <t>Apr</t>
        </is>
      </c>
      <c r="E948" t="inlineStr">
        <is>
          <t>West</t>
        </is>
      </c>
      <c r="F948" t="inlineStr">
        <is>
          <t>India</t>
        </is>
      </c>
      <c r="G948" t="inlineStr">
        <is>
          <t>Fashion</t>
        </is>
      </c>
      <c r="H948" t="inlineStr">
        <is>
          <t>Store walk-in</t>
        </is>
      </c>
      <c r="I948" t="inlineStr">
        <is>
          <t>Member</t>
        </is>
      </c>
      <c r="J948" t="inlineStr">
        <is>
          <t>Liam O'Brien</t>
        </is>
      </c>
      <c r="K948" s="71" t="n">
        <v>670</v>
      </c>
      <c r="L948" s="72" t="n">
        <v>661.9400000000001</v>
      </c>
      <c r="M948" s="72" t="n">
        <v>443499.8</v>
      </c>
      <c r="N948" s="72" t="n">
        <v>44349.98</v>
      </c>
      <c r="O948" s="72" t="n">
        <v>399149.82</v>
      </c>
      <c r="P948" s="72" t="n">
        <v>281617.94</v>
      </c>
      <c r="Q948" s="72" t="n">
        <v>117531.88</v>
      </c>
      <c r="R948" t="inlineStr">
        <is>
          <t>Maharashtra</t>
        </is>
      </c>
      <c r="S948" s="71" t="n">
        <v>2</v>
      </c>
      <c r="T948" t="inlineStr">
        <is>
          <t>Yes</t>
        </is>
      </c>
      <c r="U948" s="71" t="n">
        <v>225</v>
      </c>
      <c r="V948" s="71" t="n">
        <v>98</v>
      </c>
      <c r="W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RR100940</t>
        </is>
      </c>
      <c r="B949" s="69" t="n">
        <v>45771</v>
      </c>
      <c r="C949" s="70" t="n">
        <v>2025</v>
      </c>
      <c r="D949" t="inlineStr">
        <is>
          <t>Apr</t>
        </is>
      </c>
      <c r="E949" t="inlineStr">
        <is>
          <t>South</t>
        </is>
      </c>
      <c r="F949" t="inlineStr">
        <is>
          <t>India</t>
        </is>
      </c>
      <c r="G949" t="inlineStr">
        <is>
          <t>JioMart</t>
        </is>
      </c>
      <c r="H949" t="inlineStr">
        <is>
          <t>Home delivery</t>
        </is>
      </c>
      <c r="I949" t="inlineStr">
        <is>
          <t>Walk-in guest</t>
        </is>
      </c>
      <c r="J949" t="inlineStr">
        <is>
          <t>Liam O'Brien</t>
        </is>
      </c>
      <c r="K949" s="71" t="n">
        <v>522</v>
      </c>
      <c r="L949" s="72" t="n">
        <v>395.84</v>
      </c>
      <c r="M949" s="72" t="n">
        <v>206628.48</v>
      </c>
      <c r="N949" s="72" t="n">
        <v>16530.28</v>
      </c>
      <c r="O949" s="72" t="n">
        <v>190098.2</v>
      </c>
      <c r="P949" s="72" t="n">
        <v>176803.38</v>
      </c>
      <c r="Q949" s="72" t="n">
        <v>13294.82</v>
      </c>
      <c r="R949" t="inlineStr">
        <is>
          <t>Tamil Nadu</t>
        </is>
      </c>
      <c r="S949" s="71" t="n">
        <v>3</v>
      </c>
      <c r="T949" t="inlineStr">
        <is>
          <t>Yes</t>
        </is>
      </c>
      <c r="U949" s="71" t="n">
        <v>2058</v>
      </c>
      <c r="V949" s="71" t="n">
        <v>91</v>
      </c>
      <c r="W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RR100941</t>
        </is>
      </c>
      <c r="B950" s="69" t="n">
        <v>45771</v>
      </c>
      <c r="C950" s="70" t="n">
        <v>2025</v>
      </c>
      <c r="D950" t="inlineStr">
        <is>
          <t>Apr</t>
        </is>
      </c>
      <c r="E950" t="inlineStr">
        <is>
          <t>North</t>
        </is>
      </c>
      <c r="F950" t="inlineStr">
        <is>
          <t>India</t>
        </is>
      </c>
      <c r="G950" t="inlineStr">
        <is>
          <t>JioMart</t>
        </is>
      </c>
      <c r="H950" t="inlineStr">
        <is>
          <t>Home delivery</t>
        </is>
      </c>
      <c r="I950" t="inlineStr">
        <is>
          <t>Member</t>
        </is>
      </c>
      <c r="J950" t="inlineStr">
        <is>
          <t>Shraddha Kulkarni</t>
        </is>
      </c>
      <c r="K950" s="71" t="n">
        <v>4122</v>
      </c>
      <c r="L950" s="72" t="n">
        <v>453.34</v>
      </c>
      <c r="M950" s="72" t="n">
        <v>1868667.48</v>
      </c>
      <c r="N950" s="72" t="n">
        <v>37373.35</v>
      </c>
      <c r="O950" s="72" t="n">
        <v>1831294.13</v>
      </c>
      <c r="P950" s="72" t="n">
        <v>1414476.44</v>
      </c>
      <c r="Q950" s="72" t="n">
        <v>416817.69</v>
      </c>
      <c r="R950" t="inlineStr">
        <is>
          <t>Rajasthan</t>
        </is>
      </c>
      <c r="S950" s="71" t="n">
        <v>3</v>
      </c>
      <c r="T950" t="inlineStr">
        <is>
          <t>Yes</t>
        </is>
      </c>
      <c r="U950" s="71" t="n">
        <v>13367</v>
      </c>
      <c r="V950" s="71" t="n">
        <v>979</v>
      </c>
      <c r="W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RR100942</t>
        </is>
      </c>
      <c r="B951" s="69" t="n">
        <v>45771</v>
      </c>
      <c r="C951" s="70" t="n">
        <v>2025</v>
      </c>
      <c r="D951" t="inlineStr">
        <is>
          <t>Apr</t>
        </is>
      </c>
      <c r="E951" t="inlineStr">
        <is>
          <t>South</t>
        </is>
      </c>
      <c r="F951" t="inlineStr">
        <is>
          <t>India</t>
        </is>
      </c>
      <c r="G951" t="inlineStr">
        <is>
          <t>JioMart</t>
        </is>
      </c>
      <c r="H951" t="inlineStr">
        <is>
          <t>Home delivery</t>
        </is>
      </c>
      <c r="I951" t="inlineStr">
        <is>
          <t>Walk-in guest</t>
        </is>
      </c>
      <c r="J951" t="inlineStr">
        <is>
          <t>Aisha Bello</t>
        </is>
      </c>
      <c r="K951" s="71" t="n">
        <v>434</v>
      </c>
      <c r="L951" s="72" t="n">
        <v>459.69</v>
      </c>
      <c r="M951" s="72" t="n">
        <v>199505.46</v>
      </c>
      <c r="N951" s="72" t="n">
        <v>9975.27</v>
      </c>
      <c r="O951" s="72" t="n">
        <v>189530.19</v>
      </c>
      <c r="P951" s="72" t="n">
        <v>149981.94</v>
      </c>
      <c r="Q951" s="72" t="n">
        <v>39548.25</v>
      </c>
      <c r="R951" t="inlineStr">
        <is>
          <t>Tamil Nadu</t>
        </is>
      </c>
      <c r="S951" s="71" t="n">
        <v>8</v>
      </c>
      <c r="T951" t="inlineStr">
        <is>
          <t>Yes</t>
        </is>
      </c>
      <c r="U951" s="71" t="n">
        <v>975</v>
      </c>
      <c r="V951" s="71" t="n">
        <v>67</v>
      </c>
      <c r="W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RR100943</t>
        </is>
      </c>
      <c r="B952" s="69" t="n">
        <v>45771</v>
      </c>
      <c r="C952" s="70" t="n">
        <v>2025</v>
      </c>
      <c r="D952" t="inlineStr">
        <is>
          <t>Apr</t>
        </is>
      </c>
      <c r="E952" t="inlineStr">
        <is>
          <t>South</t>
        </is>
      </c>
      <c r="F952" t="inlineStr">
        <is>
          <t>India</t>
        </is>
      </c>
      <c r="G952" t="inlineStr">
        <is>
          <t>Electronics</t>
        </is>
      </c>
      <c r="H952" t="inlineStr">
        <is>
          <t>Click &amp; collect</t>
        </is>
      </c>
      <c r="I952" t="inlineStr">
        <is>
          <t>Walk-in guest</t>
        </is>
      </c>
      <c r="J952" t="inlineStr">
        <is>
          <t>Ravindra Patil</t>
        </is>
      </c>
      <c r="K952" s="71" t="n">
        <v>19</v>
      </c>
      <c r="L952" s="72" t="n">
        <v>9207.040000000001</v>
      </c>
      <c r="M952" s="72" t="n">
        <v>174933.76</v>
      </c>
      <c r="N952" s="72" t="n">
        <v>26240.06</v>
      </c>
      <c r="O952" s="72" t="n">
        <v>148693.7</v>
      </c>
      <c r="P952" s="72" t="n">
        <v>156059.77</v>
      </c>
      <c r="Q952" s="72" t="n">
        <v>-7366.07</v>
      </c>
      <c r="R952" t="inlineStr">
        <is>
          <t>Tamil Nadu</t>
        </is>
      </c>
      <c r="S952" s="71" t="n">
        <v>3</v>
      </c>
      <c r="T952" t="inlineStr">
        <is>
          <t>Yes</t>
        </is>
      </c>
      <c r="U952" s="71" t="n">
        <v>55</v>
      </c>
      <c r="V952" s="71" t="n">
        <v>17</v>
      </c>
      <c r="W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RR100944</t>
        </is>
      </c>
      <c r="B953" s="69" t="n">
        <v>45771</v>
      </c>
      <c r="C953" s="70" t="n">
        <v>2025</v>
      </c>
      <c r="D953" t="inlineStr">
        <is>
          <t>Apr</t>
        </is>
      </c>
      <c r="E953" t="inlineStr">
        <is>
          <t>West</t>
        </is>
      </c>
      <c r="F953" t="inlineStr">
        <is>
          <t>India</t>
        </is>
      </c>
      <c r="G953" t="inlineStr">
        <is>
          <t>Grocery</t>
        </is>
      </c>
      <c r="H953" t="inlineStr">
        <is>
          <t>Store walk-in</t>
        </is>
      </c>
      <c r="I953" t="inlineStr">
        <is>
          <t>Walk-in guest</t>
        </is>
      </c>
      <c r="J953" t="inlineStr">
        <is>
          <t>Arjun Mehta</t>
        </is>
      </c>
      <c r="K953" s="71" t="n">
        <v>1587</v>
      </c>
      <c r="L953" s="72" t="n">
        <v>175.93</v>
      </c>
      <c r="M953" s="72" t="n">
        <v>279200.91</v>
      </c>
      <c r="N953" s="72" t="n">
        <v>41880.14</v>
      </c>
      <c r="O953" s="72" t="n">
        <v>237320.77</v>
      </c>
      <c r="P953" s="72" t="n">
        <v>240358.34</v>
      </c>
      <c r="Q953" s="72" t="n">
        <v>-3037.57</v>
      </c>
      <c r="R953" t="inlineStr">
        <is>
          <t>Goa</t>
        </is>
      </c>
      <c r="S953" s="71" t="n">
        <v>5</v>
      </c>
      <c r="T953" t="inlineStr">
        <is>
          <t>Yes</t>
        </is>
      </c>
      <c r="U953" s="71" t="n">
        <v>1312</v>
      </c>
      <c r="V953" s="71" t="n">
        <v>362</v>
      </c>
      <c r="W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RR100945</t>
        </is>
      </c>
      <c r="B954" s="69" t="n">
        <v>45771</v>
      </c>
      <c r="C954" s="70" t="n">
        <v>2025</v>
      </c>
      <c r="D954" t="inlineStr">
        <is>
          <t>Apr</t>
        </is>
      </c>
      <c r="E954" t="inlineStr">
        <is>
          <t>West</t>
        </is>
      </c>
      <c r="F954" t="inlineStr">
        <is>
          <t>India</t>
        </is>
      </c>
      <c r="G954" t="inlineStr">
        <is>
          <t>Grocery</t>
        </is>
      </c>
      <c r="H954" t="inlineStr">
        <is>
          <t>Store walk-in</t>
        </is>
      </c>
      <c r="I954" t="inlineStr">
        <is>
          <t>Walk-in guest</t>
        </is>
      </c>
      <c r="J954" t="inlineStr">
        <is>
          <t>Lucas Martin</t>
        </is>
      </c>
      <c r="K954" s="71" t="n">
        <v>2609</v>
      </c>
      <c r="L954" s="72" t="n">
        <v>182.85</v>
      </c>
      <c r="M954" s="72" t="n">
        <v>477055.65</v>
      </c>
      <c r="N954" s="72" t="n">
        <v>71558.35000000001</v>
      </c>
      <c r="O954" s="72" t="n">
        <v>405497.3</v>
      </c>
      <c r="P954" s="72" t="n">
        <v>387674.57</v>
      </c>
      <c r="Q954" s="72" t="n">
        <v>17822.73</v>
      </c>
      <c r="R954" t="inlineStr">
        <is>
          <t>Maharashtra</t>
        </is>
      </c>
      <c r="S954" s="71" t="n">
        <v>1</v>
      </c>
      <c r="T954" t="inlineStr">
        <is>
          <t>Yes</t>
        </is>
      </c>
      <c r="U954" s="71" t="n">
        <v>796</v>
      </c>
      <c r="V954" s="71" t="n">
        <v>328</v>
      </c>
      <c r="W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RR100946</t>
        </is>
      </c>
      <c r="B955" s="69" t="n">
        <v>45771</v>
      </c>
      <c r="C955" s="70" t="n">
        <v>2025</v>
      </c>
      <c r="D955" t="inlineStr">
        <is>
          <t>Apr</t>
        </is>
      </c>
      <c r="E955" t="inlineStr">
        <is>
          <t>North</t>
        </is>
      </c>
      <c r="F955" t="inlineStr">
        <is>
          <t>India</t>
        </is>
      </c>
      <c r="G955" t="inlineStr">
        <is>
          <t>JioMart</t>
        </is>
      </c>
      <c r="H955" t="inlineStr">
        <is>
          <t>Home delivery</t>
        </is>
      </c>
      <c r="I955" t="inlineStr">
        <is>
          <t>Member</t>
        </is>
      </c>
      <c r="J955" t="inlineStr">
        <is>
          <t>Zoya Ahmed</t>
        </is>
      </c>
      <c r="K955" s="71" t="n">
        <v>1554</v>
      </c>
      <c r="L955" s="72" t="n">
        <v>401.58</v>
      </c>
      <c r="M955" s="72" t="n">
        <v>624055.3199999999</v>
      </c>
      <c r="N955" s="72" t="n">
        <v>62405.53</v>
      </c>
      <c r="O955" s="72" t="n">
        <v>561649.79</v>
      </c>
      <c r="P955" s="72" t="n">
        <v>536650.3199999999</v>
      </c>
      <c r="Q955" s="72" t="n">
        <v>24999.47</v>
      </c>
      <c r="R955" t="inlineStr">
        <is>
          <t>Punjab</t>
        </is>
      </c>
      <c r="S955" s="71" t="n">
        <v>0</v>
      </c>
      <c r="T955" t="inlineStr">
        <is>
          <t>No</t>
        </is>
      </c>
      <c r="U955" s="71" t="n">
        <v>4711</v>
      </c>
      <c r="V955" s="71" t="n">
        <v>196</v>
      </c>
      <c r="W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RR100947</t>
        </is>
      </c>
      <c r="B956" s="69" t="n">
        <v>45771</v>
      </c>
      <c r="C956" s="70" t="n">
        <v>2025</v>
      </c>
      <c r="D956" t="inlineStr">
        <is>
          <t>Apr</t>
        </is>
      </c>
      <c r="E956" t="inlineStr">
        <is>
          <t>North</t>
        </is>
      </c>
      <c r="F956" t="inlineStr">
        <is>
          <t>India</t>
        </is>
      </c>
      <c r="G956" t="inlineStr">
        <is>
          <t>Grocery</t>
        </is>
      </c>
      <c r="H956" t="inlineStr">
        <is>
          <t>Store walk-in</t>
        </is>
      </c>
      <c r="I956" t="inlineStr">
        <is>
          <t>Member</t>
        </is>
      </c>
      <c r="J956" t="inlineStr">
        <is>
          <t>Carlos Silva</t>
        </is>
      </c>
      <c r="K956" s="71" t="n">
        <v>1908</v>
      </c>
      <c r="L956" s="72" t="n">
        <v>171.5</v>
      </c>
      <c r="M956" s="72" t="n">
        <v>327222</v>
      </c>
      <c r="N956" s="72" t="n">
        <v>26177.76</v>
      </c>
      <c r="O956" s="72" t="n">
        <v>301044.24</v>
      </c>
      <c r="P956" s="72" t="n">
        <v>271080.31</v>
      </c>
      <c r="Q956" s="72" t="n">
        <v>29963.93</v>
      </c>
      <c r="R956" t="inlineStr">
        <is>
          <t>Uttar Pradesh</t>
        </is>
      </c>
      <c r="S956" s="71" t="n">
        <v>2</v>
      </c>
      <c r="T956" t="inlineStr">
        <is>
          <t>Yes</t>
        </is>
      </c>
      <c r="U956" s="71" t="n">
        <v>842</v>
      </c>
      <c r="V956" s="71" t="n">
        <v>259</v>
      </c>
      <c r="W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RR100948</t>
        </is>
      </c>
      <c r="B957" s="69" t="n">
        <v>45771</v>
      </c>
      <c r="C957" s="70" t="n">
        <v>2025</v>
      </c>
      <c r="D957" t="inlineStr">
        <is>
          <t>Apr</t>
        </is>
      </c>
      <c r="E957" t="inlineStr">
        <is>
          <t>South</t>
        </is>
      </c>
      <c r="F957" t="inlineStr">
        <is>
          <t>India</t>
        </is>
      </c>
      <c r="G957" t="inlineStr">
        <is>
          <t>Fashion</t>
        </is>
      </c>
      <c r="H957" t="inlineStr">
        <is>
          <t>Click &amp; collect</t>
        </is>
      </c>
      <c r="I957" t="inlineStr">
        <is>
          <t>Walk-in guest</t>
        </is>
      </c>
      <c r="J957" t="inlineStr">
        <is>
          <t>Noah Smith</t>
        </is>
      </c>
      <c r="K957" s="71" t="n">
        <v>775</v>
      </c>
      <c r="L957" s="72" t="n">
        <v>833.85</v>
      </c>
      <c r="M957" s="72" t="n">
        <v>646233.75</v>
      </c>
      <c r="N957" s="72" t="n">
        <v>51698.7</v>
      </c>
      <c r="O957" s="72" t="n">
        <v>594535.05</v>
      </c>
      <c r="P957" s="72" t="n">
        <v>318230.19</v>
      </c>
      <c r="Q957" s="72" t="n">
        <v>276304.86</v>
      </c>
      <c r="R957" t="inlineStr">
        <is>
          <t>Karnataka</t>
        </is>
      </c>
      <c r="S957" s="71" t="n">
        <v>2</v>
      </c>
      <c r="T957" t="inlineStr">
        <is>
          <t>Yes</t>
        </is>
      </c>
      <c r="U957" s="71" t="n">
        <v>274</v>
      </c>
      <c r="V957" s="71" t="n">
        <v>91</v>
      </c>
      <c r="W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RR100949</t>
        </is>
      </c>
      <c r="B958" s="69" t="n">
        <v>45771</v>
      </c>
      <c r="C958" s="70" t="n">
        <v>2025</v>
      </c>
      <c r="D958" t="inlineStr">
        <is>
          <t>Apr</t>
        </is>
      </c>
      <c r="E958" t="inlineStr">
        <is>
          <t>East</t>
        </is>
      </c>
      <c r="F958" t="inlineStr">
        <is>
          <t>India</t>
        </is>
      </c>
      <c r="G958" t="inlineStr">
        <is>
          <t>JioMart</t>
        </is>
      </c>
      <c r="H958" t="inlineStr">
        <is>
          <t>Home delivery</t>
        </is>
      </c>
      <c r="I958" t="inlineStr">
        <is>
          <t>Walk-in guest</t>
        </is>
      </c>
      <c r="J958" t="inlineStr">
        <is>
          <t>Sara Rossi</t>
        </is>
      </c>
      <c r="K958" s="71" t="n">
        <v>4187</v>
      </c>
      <c r="L958" s="72" t="n">
        <v>439.32</v>
      </c>
      <c r="M958" s="72" t="n">
        <v>1839432.84</v>
      </c>
      <c r="N958" s="72" t="n">
        <v>91971.64</v>
      </c>
      <c r="O958" s="72" t="n">
        <v>1747461.2</v>
      </c>
      <c r="P958" s="72" t="n">
        <v>1364612.82</v>
      </c>
      <c r="Q958" s="72" t="n">
        <v>382848.38</v>
      </c>
      <c r="R958" t="inlineStr">
        <is>
          <t>Odisha</t>
        </is>
      </c>
      <c r="S958" s="71" t="n">
        <v>0</v>
      </c>
      <c r="T958" t="inlineStr">
        <is>
          <t>No</t>
        </is>
      </c>
      <c r="U958" s="71" t="n">
        <v>9600</v>
      </c>
      <c r="V958" s="71" t="n">
        <v>725</v>
      </c>
      <c r="W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RR100950</t>
        </is>
      </c>
      <c r="B959" s="69" t="n">
        <v>45771</v>
      </c>
      <c r="C959" s="70" t="n">
        <v>2025</v>
      </c>
      <c r="D959" t="inlineStr">
        <is>
          <t>Apr</t>
        </is>
      </c>
      <c r="E959" t="inlineStr">
        <is>
          <t>North</t>
        </is>
      </c>
      <c r="F959" t="inlineStr">
        <is>
          <t>India</t>
        </is>
      </c>
      <c r="G959" t="inlineStr">
        <is>
          <t>Grocery</t>
        </is>
      </c>
      <c r="H959" t="inlineStr">
        <is>
          <t>Store walk-in</t>
        </is>
      </c>
      <c r="I959" t="inlineStr">
        <is>
          <t>Member</t>
        </is>
      </c>
      <c r="J959" t="inlineStr">
        <is>
          <t>Olivia Brown</t>
        </is>
      </c>
      <c r="K959" s="71" t="n">
        <v>2267</v>
      </c>
      <c r="L959" s="72" t="n">
        <v>163.9</v>
      </c>
      <c r="M959" s="72" t="n">
        <v>371561.3</v>
      </c>
      <c r="N959" s="72" t="n">
        <v>18578.06</v>
      </c>
      <c r="O959" s="72" t="n">
        <v>352983.24</v>
      </c>
      <c r="P959" s="72" t="n">
        <v>330408.48</v>
      </c>
      <c r="Q959" s="72" t="n">
        <v>22574.76</v>
      </c>
      <c r="R959" t="inlineStr">
        <is>
          <t>Rajasthan</t>
        </is>
      </c>
      <c r="S959" s="71" t="n">
        <v>2</v>
      </c>
      <c r="T959" t="inlineStr">
        <is>
          <t>Yes</t>
        </is>
      </c>
      <c r="U959" s="71" t="n">
        <v>891</v>
      </c>
      <c r="V959" s="71" t="n">
        <v>311</v>
      </c>
      <c r="W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RR100951</t>
        </is>
      </c>
      <c r="B960" s="69" t="n">
        <v>45771</v>
      </c>
      <c r="C960" s="70" t="n">
        <v>2025</v>
      </c>
      <c r="D960" t="inlineStr">
        <is>
          <t>Apr</t>
        </is>
      </c>
      <c r="E960" t="inlineStr">
        <is>
          <t>East</t>
        </is>
      </c>
      <c r="F960" t="inlineStr">
        <is>
          <t>India</t>
        </is>
      </c>
      <c r="G960" t="inlineStr">
        <is>
          <t>JioMart</t>
        </is>
      </c>
      <c r="H960" t="inlineStr">
        <is>
          <t>Home delivery</t>
        </is>
      </c>
      <c r="I960" t="inlineStr">
        <is>
          <t>Member</t>
        </is>
      </c>
      <c r="J960" t="inlineStr">
        <is>
          <t>Sara Rossi</t>
        </is>
      </c>
      <c r="K960" s="71" t="n">
        <v>611</v>
      </c>
      <c r="L960" s="72" t="n">
        <v>420</v>
      </c>
      <c r="M960" s="72" t="n">
        <v>256620</v>
      </c>
      <c r="N960" s="72" t="n">
        <v>5132.4</v>
      </c>
      <c r="O960" s="72" t="n">
        <v>251487.6</v>
      </c>
      <c r="P960" s="72" t="n">
        <v>212855.25</v>
      </c>
      <c r="Q960" s="72" t="n">
        <v>38632.35</v>
      </c>
      <c r="R960" t="inlineStr">
        <is>
          <t>Odisha</t>
        </is>
      </c>
      <c r="S960" s="71" t="n">
        <v>2</v>
      </c>
      <c r="T960" t="inlineStr">
        <is>
          <t>Yes</t>
        </is>
      </c>
      <c r="U960" s="71" t="n">
        <v>1361</v>
      </c>
      <c r="V960" s="71" t="n">
        <v>70</v>
      </c>
      <c r="W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RR100952</t>
        </is>
      </c>
      <c r="B961" s="69" t="n">
        <v>45771</v>
      </c>
      <c r="C961" s="70" t="n">
        <v>2025</v>
      </c>
      <c r="D961" t="inlineStr">
        <is>
          <t>Apr</t>
        </is>
      </c>
      <c r="E961" t="inlineStr">
        <is>
          <t>East</t>
        </is>
      </c>
      <c r="F961" t="inlineStr">
        <is>
          <t>India</t>
        </is>
      </c>
      <c r="G961" t="inlineStr">
        <is>
          <t>Grocery</t>
        </is>
      </c>
      <c r="H961" t="inlineStr">
        <is>
          <t>Home delivery</t>
        </is>
      </c>
      <c r="I961" t="inlineStr">
        <is>
          <t>Member</t>
        </is>
      </c>
      <c r="J961" t="inlineStr">
        <is>
          <t>Ana Costa</t>
        </is>
      </c>
      <c r="K961" s="71" t="n">
        <v>1349</v>
      </c>
      <c r="L961" s="72" t="n">
        <v>165.34</v>
      </c>
      <c r="M961" s="72" t="n">
        <v>223043.66</v>
      </c>
      <c r="N961" s="72" t="n">
        <v>17843.49</v>
      </c>
      <c r="O961" s="72" t="n">
        <v>205200.17</v>
      </c>
      <c r="P961" s="72" t="n">
        <v>198100.47</v>
      </c>
      <c r="Q961" s="72" t="n">
        <v>7099.7</v>
      </c>
      <c r="R961" t="inlineStr">
        <is>
          <t>Bihar</t>
        </is>
      </c>
      <c r="S961" s="71" t="n">
        <v>1</v>
      </c>
      <c r="T961" t="inlineStr">
        <is>
          <t>Yes</t>
        </is>
      </c>
      <c r="U961" s="71" t="n">
        <v>691</v>
      </c>
      <c r="V961" s="71" t="n">
        <v>281</v>
      </c>
      <c r="W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RR100953</t>
        </is>
      </c>
      <c r="B962" s="69" t="n">
        <v>45771</v>
      </c>
      <c r="C962" s="70" t="n">
        <v>2025</v>
      </c>
      <c r="D962" t="inlineStr">
        <is>
          <t>Apr</t>
        </is>
      </c>
      <c r="E962" t="inlineStr">
        <is>
          <t>West</t>
        </is>
      </c>
      <c r="F962" t="inlineStr">
        <is>
          <t>India</t>
        </is>
      </c>
      <c r="G962" t="inlineStr">
        <is>
          <t>Grocery</t>
        </is>
      </c>
      <c r="H962" t="inlineStr">
        <is>
          <t>Store walk-in</t>
        </is>
      </c>
      <c r="I962" t="inlineStr">
        <is>
          <t>Walk-in guest</t>
        </is>
      </c>
      <c r="J962" t="inlineStr">
        <is>
          <t>Ana Costa</t>
        </is>
      </c>
      <c r="K962" s="71" t="n">
        <v>999</v>
      </c>
      <c r="L962" s="72" t="n">
        <v>173.9</v>
      </c>
      <c r="M962" s="72" t="n">
        <v>173726.1</v>
      </c>
      <c r="N962" s="72" t="n">
        <v>17372.61</v>
      </c>
      <c r="O962" s="72" t="n">
        <v>156353.49</v>
      </c>
      <c r="P962" s="72" t="n">
        <v>146619.02</v>
      </c>
      <c r="Q962" s="72" t="n">
        <v>9734.469999999999</v>
      </c>
      <c r="R962" t="inlineStr">
        <is>
          <t>Gujarat</t>
        </is>
      </c>
      <c r="S962" s="71" t="n">
        <v>3</v>
      </c>
      <c r="T962" t="inlineStr">
        <is>
          <t>Yes</t>
        </is>
      </c>
      <c r="U962" s="71" t="n">
        <v>605</v>
      </c>
      <c r="V962" s="71" t="n">
        <v>163</v>
      </c>
      <c r="W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RR100954</t>
        </is>
      </c>
      <c r="B963" s="69" t="n">
        <v>45772</v>
      </c>
      <c r="C963" s="70" t="n">
        <v>2025</v>
      </c>
      <c r="D963" t="inlineStr">
        <is>
          <t>Apr</t>
        </is>
      </c>
      <c r="E963" t="inlineStr">
        <is>
          <t>West</t>
        </is>
      </c>
      <c r="F963" t="inlineStr">
        <is>
          <t>India</t>
        </is>
      </c>
      <c r="G963" t="inlineStr">
        <is>
          <t>Electronics</t>
        </is>
      </c>
      <c r="H963" t="inlineStr">
        <is>
          <t>Store walk-in</t>
        </is>
      </c>
      <c r="I963" t="inlineStr">
        <is>
          <t>Member</t>
        </is>
      </c>
      <c r="J963" t="inlineStr">
        <is>
          <t>Zoya Ahmed</t>
        </is>
      </c>
      <c r="K963" s="71" t="n">
        <v>72</v>
      </c>
      <c r="L963" s="72" t="n">
        <v>9373.4</v>
      </c>
      <c r="M963" s="72" t="n">
        <v>674884.8</v>
      </c>
      <c r="N963" s="72" t="n">
        <v>67488.48</v>
      </c>
      <c r="O963" s="72" t="n">
        <v>607396.3199999999</v>
      </c>
      <c r="P963" s="72" t="n">
        <v>598097.72</v>
      </c>
      <c r="Q963" s="72" t="n">
        <v>9298.6</v>
      </c>
      <c r="R963" t="inlineStr">
        <is>
          <t>Gujarat</t>
        </is>
      </c>
      <c r="S963" s="71" t="n">
        <v>0</v>
      </c>
      <c r="T963" t="inlineStr">
        <is>
          <t>No</t>
        </is>
      </c>
      <c r="U963" s="71" t="n">
        <v>171</v>
      </c>
      <c r="V963" s="71" t="n">
        <v>61</v>
      </c>
      <c r="W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RR100955</t>
        </is>
      </c>
      <c r="B964" s="69" t="n">
        <v>45772</v>
      </c>
      <c r="C964" s="70" t="n">
        <v>2025</v>
      </c>
      <c r="D964" t="inlineStr">
        <is>
          <t>Apr</t>
        </is>
      </c>
      <c r="E964" t="inlineStr">
        <is>
          <t>East</t>
        </is>
      </c>
      <c r="F964" t="inlineStr">
        <is>
          <t>India</t>
        </is>
      </c>
      <c r="G964" t="inlineStr">
        <is>
          <t>Electronics</t>
        </is>
      </c>
      <c r="H964" t="inlineStr">
        <is>
          <t>Store walk-in</t>
        </is>
      </c>
      <c r="I964" t="inlineStr">
        <is>
          <t>Member</t>
        </is>
      </c>
      <c r="J964" t="inlineStr">
        <is>
          <t>Wei Chen</t>
        </is>
      </c>
      <c r="K964" s="71" t="n">
        <v>149</v>
      </c>
      <c r="L964" s="72" t="n">
        <v>9452.120000000001</v>
      </c>
      <c r="M964" s="72" t="n">
        <v>1408365.88</v>
      </c>
      <c r="N964" s="72" t="n">
        <v>211254.88</v>
      </c>
      <c r="O964" s="72" t="n">
        <v>1197111</v>
      </c>
      <c r="P964" s="72" t="n">
        <v>1170011.29</v>
      </c>
      <c r="Q964" s="72" t="n">
        <v>27099.71</v>
      </c>
      <c r="R964" t="inlineStr">
        <is>
          <t>Odisha</t>
        </is>
      </c>
      <c r="S964" s="71" t="n">
        <v>5</v>
      </c>
      <c r="T964" t="inlineStr">
        <is>
          <t>Yes</t>
        </is>
      </c>
      <c r="U964" s="71" t="n">
        <v>427</v>
      </c>
      <c r="V964" s="71" t="n">
        <v>113</v>
      </c>
      <c r="W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RR100956</t>
        </is>
      </c>
      <c r="B965" s="69" t="n">
        <v>45772</v>
      </c>
      <c r="C965" s="70" t="n">
        <v>2025</v>
      </c>
      <c r="D965" t="inlineStr">
        <is>
          <t>Apr</t>
        </is>
      </c>
      <c r="E965" t="inlineStr">
        <is>
          <t>North</t>
        </is>
      </c>
      <c r="F965" t="inlineStr">
        <is>
          <t>India</t>
        </is>
      </c>
      <c r="G965" t="inlineStr">
        <is>
          <t>Grocery</t>
        </is>
      </c>
      <c r="H965" t="inlineStr">
        <is>
          <t>Store walk-in</t>
        </is>
      </c>
      <c r="I965" t="inlineStr">
        <is>
          <t>Walk-in guest</t>
        </is>
      </c>
      <c r="J965" t="inlineStr">
        <is>
          <t>Amir Khan</t>
        </is>
      </c>
      <c r="K965" s="71" t="n">
        <v>3171</v>
      </c>
      <c r="L965" s="72" t="n">
        <v>172.99</v>
      </c>
      <c r="M965" s="72" t="n">
        <v>548551.29</v>
      </c>
      <c r="N965" s="72" t="n">
        <v>82282.69</v>
      </c>
      <c r="O965" s="72" t="n">
        <v>466268.6</v>
      </c>
      <c r="P965" s="72" t="n">
        <v>468580.86</v>
      </c>
      <c r="Q965" s="72" t="n">
        <v>-2312.26</v>
      </c>
      <c r="R965" t="inlineStr">
        <is>
          <t>Punjab</t>
        </is>
      </c>
      <c r="S965" s="71" t="n">
        <v>3</v>
      </c>
      <c r="T965" t="inlineStr">
        <is>
          <t>Yes</t>
        </is>
      </c>
      <c r="U965" s="71" t="n">
        <v>1332</v>
      </c>
      <c r="V965" s="71" t="n">
        <v>427</v>
      </c>
      <c r="W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RR100957</t>
        </is>
      </c>
      <c r="B966" s="69" t="n">
        <v>45772</v>
      </c>
      <c r="C966" s="70" t="n">
        <v>2025</v>
      </c>
      <c r="D966" t="inlineStr">
        <is>
          <t>Apr</t>
        </is>
      </c>
      <c r="E966" t="inlineStr">
        <is>
          <t>North</t>
        </is>
      </c>
      <c r="F966" t="inlineStr">
        <is>
          <t>India</t>
        </is>
      </c>
      <c r="G966" t="inlineStr">
        <is>
          <t>Electronics</t>
        </is>
      </c>
      <c r="H966" t="inlineStr">
        <is>
          <t>Store walk-in</t>
        </is>
      </c>
      <c r="I966" t="inlineStr">
        <is>
          <t>Member</t>
        </is>
      </c>
      <c r="J966" t="inlineStr">
        <is>
          <t>Zoya Ahmed</t>
        </is>
      </c>
      <c r="K966" s="71" t="n">
        <v>113</v>
      </c>
      <c r="L966" s="72" t="n">
        <v>9219.16</v>
      </c>
      <c r="M966" s="72" t="n">
        <v>1041765.08</v>
      </c>
      <c r="N966" s="72" t="n">
        <v>156264.76</v>
      </c>
      <c r="O966" s="72" t="n">
        <v>885500.3199999999</v>
      </c>
      <c r="P966" s="72" t="n">
        <v>903563.15</v>
      </c>
      <c r="Q966" s="72" t="n">
        <v>-18062.83</v>
      </c>
      <c r="R966" t="inlineStr">
        <is>
          <t>Rajasthan</t>
        </is>
      </c>
      <c r="S966" s="71" t="n">
        <v>8</v>
      </c>
      <c r="T966" t="inlineStr">
        <is>
          <t>Yes</t>
        </is>
      </c>
      <c r="U966" s="71" t="n">
        <v>225</v>
      </c>
      <c r="V966" s="71" t="n">
        <v>92</v>
      </c>
      <c r="W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RR100958</t>
        </is>
      </c>
      <c r="B967" s="69" t="n">
        <v>45772</v>
      </c>
      <c r="C967" s="70" t="n">
        <v>2025</v>
      </c>
      <c r="D967" t="inlineStr">
        <is>
          <t>Apr</t>
        </is>
      </c>
      <c r="E967" t="inlineStr">
        <is>
          <t>North</t>
        </is>
      </c>
      <c r="F967" t="inlineStr">
        <is>
          <t>India</t>
        </is>
      </c>
      <c r="G967" t="inlineStr">
        <is>
          <t>Grocery</t>
        </is>
      </c>
      <c r="H967" t="inlineStr">
        <is>
          <t>Store walk-in</t>
        </is>
      </c>
      <c r="I967" t="inlineStr">
        <is>
          <t>Walk-in guest</t>
        </is>
      </c>
      <c r="J967" t="inlineStr">
        <is>
          <t>Shraddha Kulkarni</t>
        </is>
      </c>
      <c r="K967" s="71" t="n">
        <v>3698</v>
      </c>
      <c r="L967" s="72" t="n">
        <v>184.23</v>
      </c>
      <c r="M967" s="72" t="n">
        <v>681282.54</v>
      </c>
      <c r="N967" s="72" t="n">
        <v>102192.38</v>
      </c>
      <c r="O967" s="72" t="n">
        <v>579090.16</v>
      </c>
      <c r="P967" s="72" t="n">
        <v>537171.71</v>
      </c>
      <c r="Q967" s="72" t="n">
        <v>41918.45</v>
      </c>
      <c r="R967" t="inlineStr">
        <is>
          <t>Punjab</t>
        </is>
      </c>
      <c r="S967" s="71" t="n">
        <v>8</v>
      </c>
      <c r="T967" t="inlineStr">
        <is>
          <t>Yes</t>
        </is>
      </c>
      <c r="U967" s="71" t="n">
        <v>1225</v>
      </c>
      <c r="V967" s="71" t="n">
        <v>537</v>
      </c>
      <c r="W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RR100959</t>
        </is>
      </c>
      <c r="B968" s="69" t="n">
        <v>45772</v>
      </c>
      <c r="C968" s="70" t="n">
        <v>2025</v>
      </c>
      <c r="D968" t="inlineStr">
        <is>
          <t>Apr</t>
        </is>
      </c>
      <c r="E968" t="inlineStr">
        <is>
          <t>North</t>
        </is>
      </c>
      <c r="F968" t="inlineStr">
        <is>
          <t>India</t>
        </is>
      </c>
      <c r="G968" t="inlineStr">
        <is>
          <t>Electronics</t>
        </is>
      </c>
      <c r="H968" t="inlineStr">
        <is>
          <t>Store walk-in</t>
        </is>
      </c>
      <c r="I968" t="inlineStr">
        <is>
          <t>Member</t>
        </is>
      </c>
      <c r="J968" t="inlineStr">
        <is>
          <t>Yuki Sato</t>
        </is>
      </c>
      <c r="K968" s="71" t="n">
        <v>198</v>
      </c>
      <c r="L968" s="72" t="n">
        <v>9244.219999999999</v>
      </c>
      <c r="M968" s="72" t="n">
        <v>1830355.56</v>
      </c>
      <c r="N968" s="72" t="n">
        <v>36607.11</v>
      </c>
      <c r="O968" s="72" t="n">
        <v>1793748.45</v>
      </c>
      <c r="P968" s="72" t="n">
        <v>1566053.91</v>
      </c>
      <c r="Q968" s="72" t="n">
        <v>227694.54</v>
      </c>
      <c r="R968" t="inlineStr">
        <is>
          <t>Rajasthan</t>
        </is>
      </c>
      <c r="S968" s="71" t="n">
        <v>3</v>
      </c>
      <c r="T968" t="inlineStr">
        <is>
          <t>Yes</t>
        </is>
      </c>
      <c r="U968" s="71" t="n">
        <v>522</v>
      </c>
      <c r="V968" s="71" t="n">
        <v>173</v>
      </c>
      <c r="W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RR100960</t>
        </is>
      </c>
      <c r="B969" s="69" t="n">
        <v>45772</v>
      </c>
      <c r="C969" s="70" t="n">
        <v>2025</v>
      </c>
      <c r="D969" t="inlineStr">
        <is>
          <t>Apr</t>
        </is>
      </c>
      <c r="E969" t="inlineStr">
        <is>
          <t>West</t>
        </is>
      </c>
      <c r="F969" t="inlineStr">
        <is>
          <t>India</t>
        </is>
      </c>
      <c r="G969" t="inlineStr">
        <is>
          <t>Grocery</t>
        </is>
      </c>
      <c r="H969" t="inlineStr">
        <is>
          <t>Store walk-in</t>
        </is>
      </c>
      <c r="I969" t="inlineStr">
        <is>
          <t>Walk-in guest</t>
        </is>
      </c>
      <c r="J969" t="inlineStr">
        <is>
          <t>Yuki Sato</t>
        </is>
      </c>
      <c r="K969" s="71" t="n">
        <v>616</v>
      </c>
      <c r="L969" s="72" t="n">
        <v>191.7</v>
      </c>
      <c r="M969" s="72" t="n">
        <v>118087.2</v>
      </c>
      <c r="N969" s="72" t="n">
        <v>17713.08</v>
      </c>
      <c r="O969" s="72" t="n">
        <v>100374.12</v>
      </c>
      <c r="P969" s="72" t="n">
        <v>90520.25999999999</v>
      </c>
      <c r="Q969" s="72" t="n">
        <v>9853.860000000001</v>
      </c>
      <c r="R969" t="inlineStr">
        <is>
          <t>Goa</t>
        </is>
      </c>
      <c r="S969" s="71" t="n">
        <v>2</v>
      </c>
      <c r="T969" t="inlineStr">
        <is>
          <t>Yes</t>
        </is>
      </c>
      <c r="U969" s="71" t="n">
        <v>347</v>
      </c>
      <c r="V969" s="71" t="n">
        <v>127</v>
      </c>
      <c r="W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RR100961</t>
        </is>
      </c>
      <c r="B970" s="69" t="n">
        <v>45772</v>
      </c>
      <c r="C970" s="70" t="n">
        <v>2025</v>
      </c>
      <c r="D970" t="inlineStr">
        <is>
          <t>Apr</t>
        </is>
      </c>
      <c r="E970" t="inlineStr">
        <is>
          <t>East</t>
        </is>
      </c>
      <c r="F970" t="inlineStr">
        <is>
          <t>India</t>
        </is>
      </c>
      <c r="G970" t="inlineStr">
        <is>
          <t>Grocery</t>
        </is>
      </c>
      <c r="H970" t="inlineStr">
        <is>
          <t>Store walk-in</t>
        </is>
      </c>
      <c r="I970" t="inlineStr">
        <is>
          <t>Walk-in guest</t>
        </is>
      </c>
      <c r="J970" t="inlineStr">
        <is>
          <t>Carlos Silva</t>
        </is>
      </c>
      <c r="K970" s="71" t="n">
        <v>4288</v>
      </c>
      <c r="L970" s="72" t="n">
        <v>198.43</v>
      </c>
      <c r="M970" s="72" t="n">
        <v>850867.84</v>
      </c>
      <c r="N970" s="72" t="n">
        <v>68069.42999999999</v>
      </c>
      <c r="O970" s="72" t="n">
        <v>782798.41</v>
      </c>
      <c r="P970" s="72" t="n">
        <v>611094.4399999999</v>
      </c>
      <c r="Q970" s="72" t="n">
        <v>171703.97</v>
      </c>
      <c r="R970" t="inlineStr">
        <is>
          <t>Bihar</t>
        </is>
      </c>
      <c r="S970" s="71" t="n">
        <v>2</v>
      </c>
      <c r="T970" t="inlineStr">
        <is>
          <t>Yes</t>
        </is>
      </c>
      <c r="U970" s="71" t="n">
        <v>2115</v>
      </c>
      <c r="V970" s="71" t="n">
        <v>653</v>
      </c>
      <c r="W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RR100962</t>
        </is>
      </c>
      <c r="B971" s="69" t="n">
        <v>45772</v>
      </c>
      <c r="C971" s="70" t="n">
        <v>2025</v>
      </c>
      <c r="D971" t="inlineStr">
        <is>
          <t>Apr</t>
        </is>
      </c>
      <c r="E971" t="inlineStr">
        <is>
          <t>South</t>
        </is>
      </c>
      <c r="F971" t="inlineStr">
        <is>
          <t>India</t>
        </is>
      </c>
      <c r="G971" t="inlineStr">
        <is>
          <t>JioMart</t>
        </is>
      </c>
      <c r="H971" t="inlineStr">
        <is>
          <t>Home delivery</t>
        </is>
      </c>
      <c r="I971" t="inlineStr">
        <is>
          <t>Member</t>
        </is>
      </c>
      <c r="J971" t="inlineStr">
        <is>
          <t>Zoya Ahmed</t>
        </is>
      </c>
      <c r="K971" s="71" t="n">
        <v>530</v>
      </c>
      <c r="L971" s="72" t="n">
        <v>449.05</v>
      </c>
      <c r="M971" s="72" t="n">
        <v>237996.5</v>
      </c>
      <c r="N971" s="72" t="n">
        <v>11899.83</v>
      </c>
      <c r="O971" s="72" t="n">
        <v>226096.67</v>
      </c>
      <c r="P971" s="72" t="n">
        <v>178228.96</v>
      </c>
      <c r="Q971" s="72" t="n">
        <v>47867.71</v>
      </c>
      <c r="R971" t="inlineStr">
        <is>
          <t>Tamil Nadu</t>
        </is>
      </c>
      <c r="S971" s="71" t="n">
        <v>8</v>
      </c>
      <c r="T971" t="inlineStr">
        <is>
          <t>Yes</t>
        </is>
      </c>
      <c r="U971" s="71" t="n">
        <v>2363</v>
      </c>
      <c r="V971" s="71" t="n">
        <v>146</v>
      </c>
      <c r="W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RR100963</t>
        </is>
      </c>
      <c r="B972" s="69" t="n">
        <v>45772</v>
      </c>
      <c r="C972" s="70" t="n">
        <v>2025</v>
      </c>
      <c r="D972" t="inlineStr">
        <is>
          <t>Apr</t>
        </is>
      </c>
      <c r="E972" t="inlineStr">
        <is>
          <t>North</t>
        </is>
      </c>
      <c r="F972" t="inlineStr">
        <is>
          <t>India</t>
        </is>
      </c>
      <c r="G972" t="inlineStr">
        <is>
          <t>JioMart</t>
        </is>
      </c>
      <c r="H972" t="inlineStr">
        <is>
          <t>Home delivery</t>
        </is>
      </c>
      <c r="I972" t="inlineStr">
        <is>
          <t>Walk-in guest</t>
        </is>
      </c>
      <c r="J972" t="inlineStr">
        <is>
          <t>Shraddha Kulkarni</t>
        </is>
      </c>
      <c r="K972" s="71" t="n">
        <v>2463</v>
      </c>
      <c r="L972" s="72" t="n">
        <v>449.82</v>
      </c>
      <c r="M972" s="72" t="n">
        <v>1107906.66</v>
      </c>
      <c r="N972" s="72" t="n">
        <v>55395.33</v>
      </c>
      <c r="O972" s="72" t="n">
        <v>1052511.33</v>
      </c>
      <c r="P972" s="72" t="n">
        <v>833859.04</v>
      </c>
      <c r="Q972" s="72" t="n">
        <v>218652.29</v>
      </c>
      <c r="R972" t="inlineStr">
        <is>
          <t>Rajasthan</t>
        </is>
      </c>
      <c r="S972" s="71" t="n">
        <v>5</v>
      </c>
      <c r="T972" t="inlineStr">
        <is>
          <t>Yes</t>
        </is>
      </c>
      <c r="U972" s="71" t="n">
        <v>4620</v>
      </c>
      <c r="V972" s="71" t="n">
        <v>348</v>
      </c>
      <c r="W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RR100964</t>
        </is>
      </c>
      <c r="B973" s="69" t="n">
        <v>45773</v>
      </c>
      <c r="C973" s="70" t="n">
        <v>2025</v>
      </c>
      <c r="D973" t="inlineStr">
        <is>
          <t>Apr</t>
        </is>
      </c>
      <c r="E973" t="inlineStr">
        <is>
          <t>West</t>
        </is>
      </c>
      <c r="F973" t="inlineStr">
        <is>
          <t>India</t>
        </is>
      </c>
      <c r="G973" t="inlineStr">
        <is>
          <t>Grocery</t>
        </is>
      </c>
      <c r="H973" t="inlineStr">
        <is>
          <t>Store walk-in</t>
        </is>
      </c>
      <c r="I973" t="inlineStr">
        <is>
          <t>Walk-in guest</t>
        </is>
      </c>
      <c r="J973" t="inlineStr">
        <is>
          <t>Omar Haddad</t>
        </is>
      </c>
      <c r="K973" s="71" t="n">
        <v>2057</v>
      </c>
      <c r="L973" s="72" t="n">
        <v>200.77</v>
      </c>
      <c r="M973" s="72" t="n">
        <v>412983.89</v>
      </c>
      <c r="N973" s="72" t="n">
        <v>61947.58</v>
      </c>
      <c r="O973" s="72" t="n">
        <v>351036.31</v>
      </c>
      <c r="P973" s="72" t="n">
        <v>304641.66</v>
      </c>
      <c r="Q973" s="72" t="n">
        <v>46394.65</v>
      </c>
      <c r="R973" t="inlineStr">
        <is>
          <t>Gujarat</t>
        </is>
      </c>
      <c r="S973" s="71" t="n">
        <v>0</v>
      </c>
      <c r="T973" t="inlineStr">
        <is>
          <t>No</t>
        </is>
      </c>
      <c r="U973" s="71" t="n">
        <v>1243</v>
      </c>
      <c r="V973" s="71" t="n">
        <v>428</v>
      </c>
      <c r="W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RR100965</t>
        </is>
      </c>
      <c r="B974" s="69" t="n">
        <v>45773</v>
      </c>
      <c r="C974" s="70" t="n">
        <v>2025</v>
      </c>
      <c r="D974" t="inlineStr">
        <is>
          <t>Apr</t>
        </is>
      </c>
      <c r="E974" t="inlineStr">
        <is>
          <t>East</t>
        </is>
      </c>
      <c r="F974" t="inlineStr">
        <is>
          <t>India</t>
        </is>
      </c>
      <c r="G974" t="inlineStr">
        <is>
          <t>Grocery</t>
        </is>
      </c>
      <c r="H974" t="inlineStr">
        <is>
          <t>Store walk-in</t>
        </is>
      </c>
      <c r="I974" t="inlineStr">
        <is>
          <t>Member</t>
        </is>
      </c>
      <c r="J974" t="inlineStr">
        <is>
          <t>Ravindra Patil</t>
        </is>
      </c>
      <c r="K974" s="71" t="n">
        <v>555</v>
      </c>
      <c r="L974" s="72" t="n">
        <v>171.04</v>
      </c>
      <c r="M974" s="72" t="n">
        <v>94927.2</v>
      </c>
      <c r="N974" s="72" t="n">
        <v>4746.36</v>
      </c>
      <c r="O974" s="72" t="n">
        <v>90180.84</v>
      </c>
      <c r="P974" s="72" t="n">
        <v>82767.78999999999</v>
      </c>
      <c r="Q974" s="72" t="n">
        <v>7413.05</v>
      </c>
      <c r="R974" t="inlineStr">
        <is>
          <t>Bihar</t>
        </is>
      </c>
      <c r="S974" s="71" t="n">
        <v>3</v>
      </c>
      <c r="T974" t="inlineStr">
        <is>
          <t>Yes</t>
        </is>
      </c>
      <c r="U974" s="71" t="n">
        <v>181</v>
      </c>
      <c r="V974" s="71" t="n">
        <v>80</v>
      </c>
      <c r="W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RR100966</t>
        </is>
      </c>
      <c r="B975" s="69" t="n">
        <v>45773</v>
      </c>
      <c r="C975" s="70" t="n">
        <v>2025</v>
      </c>
      <c r="D975" t="inlineStr">
        <is>
          <t>Apr</t>
        </is>
      </c>
      <c r="E975" t="inlineStr">
        <is>
          <t>West</t>
        </is>
      </c>
      <c r="F975" t="inlineStr">
        <is>
          <t>India</t>
        </is>
      </c>
      <c r="G975" t="inlineStr">
        <is>
          <t>JioMart</t>
        </is>
      </c>
      <c r="H975" t="inlineStr">
        <is>
          <t>Home delivery</t>
        </is>
      </c>
      <c r="I975" t="inlineStr">
        <is>
          <t>Walk-in guest</t>
        </is>
      </c>
      <c r="J975" t="inlineStr">
        <is>
          <t>Aisha Bello</t>
        </is>
      </c>
      <c r="K975" s="71" t="n">
        <v>3706</v>
      </c>
      <c r="L975" s="72" t="n">
        <v>384.83</v>
      </c>
      <c r="M975" s="72" t="n">
        <v>1426179.98</v>
      </c>
      <c r="N975" s="72" t="n">
        <v>213927</v>
      </c>
      <c r="O975" s="72" t="n">
        <v>1212252.98</v>
      </c>
      <c r="P975" s="72" t="n">
        <v>1208750.59</v>
      </c>
      <c r="Q975" s="72" t="n">
        <v>3502.39</v>
      </c>
      <c r="R975" t="inlineStr">
        <is>
          <t>Goa</t>
        </is>
      </c>
      <c r="S975" s="71" t="n">
        <v>5</v>
      </c>
      <c r="T975" t="inlineStr">
        <is>
          <t>Yes</t>
        </is>
      </c>
      <c r="U975" s="71" t="n">
        <v>29052</v>
      </c>
      <c r="V975" s="71" t="n">
        <v>1231</v>
      </c>
      <c r="W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RR100967</t>
        </is>
      </c>
      <c r="B976" s="69" t="n">
        <v>45773</v>
      </c>
      <c r="C976" s="70" t="n">
        <v>2025</v>
      </c>
      <c r="D976" t="inlineStr">
        <is>
          <t>Apr</t>
        </is>
      </c>
      <c r="E976" t="inlineStr">
        <is>
          <t>North</t>
        </is>
      </c>
      <c r="F976" t="inlineStr">
        <is>
          <t>India</t>
        </is>
      </c>
      <c r="G976" t="inlineStr">
        <is>
          <t>Fashion</t>
        </is>
      </c>
      <c r="H976" t="inlineStr">
        <is>
          <t>Store walk-in</t>
        </is>
      </c>
      <c r="I976" t="inlineStr">
        <is>
          <t>Member</t>
        </is>
      </c>
      <c r="J976" t="inlineStr">
        <is>
          <t>Omar Haddad</t>
        </is>
      </c>
      <c r="K976" s="71" t="n">
        <v>1046</v>
      </c>
      <c r="L976" s="72" t="n">
        <v>746.14</v>
      </c>
      <c r="M976" s="72" t="n">
        <v>780462.4399999999</v>
      </c>
      <c r="N976" s="72" t="n">
        <v>39023.12</v>
      </c>
      <c r="O976" s="72" t="n">
        <v>741439.3199999999</v>
      </c>
      <c r="P976" s="72" t="n">
        <v>427214.41</v>
      </c>
      <c r="Q976" s="72" t="n">
        <v>314224.91</v>
      </c>
      <c r="R976" t="inlineStr">
        <is>
          <t>Uttar Pradesh</t>
        </is>
      </c>
      <c r="S976" s="71" t="n">
        <v>1</v>
      </c>
      <c r="T976" t="inlineStr">
        <is>
          <t>Yes</t>
        </is>
      </c>
      <c r="U976" s="71" t="n">
        <v>646</v>
      </c>
      <c r="V976" s="71" t="n">
        <v>203</v>
      </c>
      <c r="W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RR100968</t>
        </is>
      </c>
      <c r="B977" s="69" t="n">
        <v>45773</v>
      </c>
      <c r="C977" s="70" t="n">
        <v>2025</v>
      </c>
      <c r="D977" t="inlineStr">
        <is>
          <t>Apr</t>
        </is>
      </c>
      <c r="E977" t="inlineStr">
        <is>
          <t>East</t>
        </is>
      </c>
      <c r="F977" t="inlineStr">
        <is>
          <t>India</t>
        </is>
      </c>
      <c r="G977" t="inlineStr">
        <is>
          <t>JioMart</t>
        </is>
      </c>
      <c r="H977" t="inlineStr">
        <is>
          <t>Home delivery</t>
        </is>
      </c>
      <c r="I977" t="inlineStr">
        <is>
          <t>Member</t>
        </is>
      </c>
      <c r="J977" t="inlineStr">
        <is>
          <t>Yuki Sato</t>
        </is>
      </c>
      <c r="K977" s="71" t="n">
        <v>2689</v>
      </c>
      <c r="L977" s="72" t="n">
        <v>464.63</v>
      </c>
      <c r="M977" s="72" t="n">
        <v>1249390.07</v>
      </c>
      <c r="N977" s="72" t="n">
        <v>124939.01</v>
      </c>
      <c r="O977" s="72" t="n">
        <v>1124451.06</v>
      </c>
      <c r="P977" s="72" t="n">
        <v>892853.1</v>
      </c>
      <c r="Q977" s="72" t="n">
        <v>231597.96</v>
      </c>
      <c r="R977" t="inlineStr">
        <is>
          <t>Odisha</t>
        </is>
      </c>
      <c r="S977" s="71" t="n">
        <v>1</v>
      </c>
      <c r="T977" t="inlineStr">
        <is>
          <t>Yes</t>
        </is>
      </c>
      <c r="U977" s="71" t="n">
        <v>10322</v>
      </c>
      <c r="V977" s="71" t="n">
        <v>745</v>
      </c>
      <c r="W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RR100969</t>
        </is>
      </c>
      <c r="B978" s="69" t="n">
        <v>45773</v>
      </c>
      <c r="C978" s="70" t="n">
        <v>2025</v>
      </c>
      <c r="D978" t="inlineStr">
        <is>
          <t>Apr</t>
        </is>
      </c>
      <c r="E978" t="inlineStr">
        <is>
          <t>West</t>
        </is>
      </c>
      <c r="F978" t="inlineStr">
        <is>
          <t>India</t>
        </is>
      </c>
      <c r="G978" t="inlineStr">
        <is>
          <t>Grocery</t>
        </is>
      </c>
      <c r="H978" t="inlineStr">
        <is>
          <t>Store walk-in</t>
        </is>
      </c>
      <c r="I978" t="inlineStr">
        <is>
          <t>Member</t>
        </is>
      </c>
      <c r="J978" t="inlineStr">
        <is>
          <t>Amir Khan</t>
        </is>
      </c>
      <c r="K978" s="71" t="n">
        <v>3186</v>
      </c>
      <c r="L978" s="72" t="n">
        <v>181.37</v>
      </c>
      <c r="M978" s="72" t="n">
        <v>577844.8199999999</v>
      </c>
      <c r="N978" s="72" t="n">
        <v>28892.24</v>
      </c>
      <c r="O978" s="72" t="n">
        <v>548952.58</v>
      </c>
      <c r="P978" s="72" t="n">
        <v>451492.8</v>
      </c>
      <c r="Q978" s="72" t="n">
        <v>97459.78</v>
      </c>
      <c r="R978" t="inlineStr">
        <is>
          <t>Goa</t>
        </is>
      </c>
      <c r="S978" s="71" t="n">
        <v>5</v>
      </c>
      <c r="T978" t="inlineStr">
        <is>
          <t>Yes</t>
        </is>
      </c>
      <c r="U978" s="71" t="n">
        <v>1156</v>
      </c>
      <c r="V978" s="71" t="n">
        <v>442</v>
      </c>
      <c r="W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RR100970</t>
        </is>
      </c>
      <c r="B979" s="69" t="n">
        <v>45773</v>
      </c>
      <c r="C979" s="70" t="n">
        <v>2025</v>
      </c>
      <c r="D979" t="inlineStr">
        <is>
          <t>Apr</t>
        </is>
      </c>
      <c r="E979" t="inlineStr">
        <is>
          <t>North</t>
        </is>
      </c>
      <c r="F979" t="inlineStr">
        <is>
          <t>India</t>
        </is>
      </c>
      <c r="G979" t="inlineStr">
        <is>
          <t>JioMart</t>
        </is>
      </c>
      <c r="H979" t="inlineStr">
        <is>
          <t>Home delivery</t>
        </is>
      </c>
      <c r="I979" t="inlineStr">
        <is>
          <t>Walk-in guest</t>
        </is>
      </c>
      <c r="J979" t="inlineStr">
        <is>
          <t>Carlos Silva</t>
        </is>
      </c>
      <c r="K979" s="71" t="n">
        <v>2221</v>
      </c>
      <c r="L979" s="72" t="n">
        <v>448.81</v>
      </c>
      <c r="M979" s="72" t="n">
        <v>996807.01</v>
      </c>
      <c r="N979" s="72" t="n">
        <v>19936.14</v>
      </c>
      <c r="O979" s="72" t="n">
        <v>976870.87</v>
      </c>
      <c r="P979" s="72" t="n">
        <v>762918.64</v>
      </c>
      <c r="Q979" s="72" t="n">
        <v>213952.23</v>
      </c>
      <c r="R979" t="inlineStr">
        <is>
          <t>Rajasthan</t>
        </is>
      </c>
      <c r="S979" s="71" t="n">
        <v>1</v>
      </c>
      <c r="T979" t="inlineStr">
        <is>
          <t>Yes</t>
        </is>
      </c>
      <c r="U979" s="71" t="n">
        <v>6921</v>
      </c>
      <c r="V979" s="71" t="n">
        <v>398</v>
      </c>
      <c r="W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RR100971</t>
        </is>
      </c>
      <c r="B980" s="69" t="n">
        <v>45773</v>
      </c>
      <c r="C980" s="70" t="n">
        <v>2025</v>
      </c>
      <c r="D980" t="inlineStr">
        <is>
          <t>Apr</t>
        </is>
      </c>
      <c r="E980" t="inlineStr">
        <is>
          <t>South</t>
        </is>
      </c>
      <c r="F980" t="inlineStr">
        <is>
          <t>India</t>
        </is>
      </c>
      <c r="G980" t="inlineStr">
        <is>
          <t>Fashion</t>
        </is>
      </c>
      <c r="H980" t="inlineStr">
        <is>
          <t>Store walk-in</t>
        </is>
      </c>
      <c r="I980" t="inlineStr">
        <is>
          <t>Walk-in guest</t>
        </is>
      </c>
      <c r="J980" t="inlineStr">
        <is>
          <t>Lucas Martin</t>
        </is>
      </c>
      <c r="K980" s="71" t="n">
        <v>733</v>
      </c>
      <c r="L980" s="72" t="n">
        <v>763.6900000000001</v>
      </c>
      <c r="M980" s="72" t="n">
        <v>559784.77</v>
      </c>
      <c r="N980" s="72" t="n">
        <v>27989.24</v>
      </c>
      <c r="O980" s="72" t="n">
        <v>531795.53</v>
      </c>
      <c r="P980" s="72" t="n">
        <v>312848.22</v>
      </c>
      <c r="Q980" s="72" t="n">
        <v>218947.31</v>
      </c>
      <c r="R980" t="inlineStr">
        <is>
          <t>Tamil Nadu</t>
        </is>
      </c>
      <c r="S980" s="71" t="n">
        <v>1</v>
      </c>
      <c r="T980" t="inlineStr">
        <is>
          <t>Yes</t>
        </is>
      </c>
      <c r="U980" s="71" t="n">
        <v>446</v>
      </c>
      <c r="V980" s="71" t="n">
        <v>121</v>
      </c>
      <c r="W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RR100972</t>
        </is>
      </c>
      <c r="B981" s="69" t="n">
        <v>45773</v>
      </c>
      <c r="C981" s="70" t="n">
        <v>2025</v>
      </c>
      <c r="D981" t="inlineStr">
        <is>
          <t>Apr</t>
        </is>
      </c>
      <c r="E981" t="inlineStr">
        <is>
          <t>North</t>
        </is>
      </c>
      <c r="F981" t="inlineStr">
        <is>
          <t>India</t>
        </is>
      </c>
      <c r="G981" t="inlineStr">
        <is>
          <t>JioMart</t>
        </is>
      </c>
      <c r="H981" t="inlineStr">
        <is>
          <t>Home delivery</t>
        </is>
      </c>
      <c r="I981" t="inlineStr">
        <is>
          <t>Walk-in guest</t>
        </is>
      </c>
      <c r="J981" t="inlineStr">
        <is>
          <t>Yuki Sato</t>
        </is>
      </c>
      <c r="K981" s="71" t="n">
        <v>3608</v>
      </c>
      <c r="L981" s="72" t="n">
        <v>396.27</v>
      </c>
      <c r="M981" s="72" t="n">
        <v>1429742.16</v>
      </c>
      <c r="N981" s="72" t="n">
        <v>142974.22</v>
      </c>
      <c r="O981" s="72" t="n">
        <v>1286767.94</v>
      </c>
      <c r="P981" s="72" t="n">
        <v>1257030.6</v>
      </c>
      <c r="Q981" s="72" t="n">
        <v>29737.34</v>
      </c>
      <c r="R981" t="inlineStr">
        <is>
          <t>Punjab</t>
        </is>
      </c>
      <c r="S981" s="71" t="n">
        <v>2</v>
      </c>
      <c r="T981" t="inlineStr">
        <is>
          <t>Yes</t>
        </is>
      </c>
      <c r="U981" s="71" t="n">
        <v>7034</v>
      </c>
      <c r="V981" s="71" t="n">
        <v>430</v>
      </c>
      <c r="W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RR100973</t>
        </is>
      </c>
      <c r="B982" s="69" t="n">
        <v>45773</v>
      </c>
      <c r="C982" s="70" t="n">
        <v>2025</v>
      </c>
      <c r="D982" t="inlineStr">
        <is>
          <t>Apr</t>
        </is>
      </c>
      <c r="E982" t="inlineStr">
        <is>
          <t>South</t>
        </is>
      </c>
      <c r="F982" t="inlineStr">
        <is>
          <t>India</t>
        </is>
      </c>
      <c r="G982" t="inlineStr">
        <is>
          <t>Grocery</t>
        </is>
      </c>
      <c r="H982" t="inlineStr">
        <is>
          <t>Store walk-in</t>
        </is>
      </c>
      <c r="I982" t="inlineStr">
        <is>
          <t>Member</t>
        </is>
      </c>
      <c r="J982" t="inlineStr">
        <is>
          <t>Aisha Bello</t>
        </is>
      </c>
      <c r="K982" s="71" t="n">
        <v>4175</v>
      </c>
      <c r="L982" s="72" t="n">
        <v>188.34</v>
      </c>
      <c r="M982" s="72" t="n">
        <v>786319.5</v>
      </c>
      <c r="N982" s="72" t="n">
        <v>15726.39</v>
      </c>
      <c r="O982" s="72" t="n">
        <v>770593.11</v>
      </c>
      <c r="P982" s="72" t="n">
        <v>597446.71</v>
      </c>
      <c r="Q982" s="72" t="n">
        <v>173146.4</v>
      </c>
      <c r="R982" t="inlineStr">
        <is>
          <t>Kerala</t>
        </is>
      </c>
      <c r="S982" s="71" t="n">
        <v>5</v>
      </c>
      <c r="T982" t="inlineStr">
        <is>
          <t>Yes</t>
        </is>
      </c>
      <c r="U982" s="71" t="n">
        <v>1573</v>
      </c>
      <c r="V982" s="71" t="n">
        <v>560</v>
      </c>
      <c r="W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RR100974</t>
        </is>
      </c>
      <c r="B983" s="69" t="n">
        <v>45774</v>
      </c>
      <c r="C983" s="70" t="n">
        <v>2025</v>
      </c>
      <c r="D983" t="inlineStr">
        <is>
          <t>Apr</t>
        </is>
      </c>
      <c r="E983" t="inlineStr">
        <is>
          <t>North</t>
        </is>
      </c>
      <c r="F983" t="inlineStr">
        <is>
          <t>India</t>
        </is>
      </c>
      <c r="G983" t="inlineStr">
        <is>
          <t>Grocery</t>
        </is>
      </c>
      <c r="H983" t="inlineStr">
        <is>
          <t>Click &amp; collect</t>
        </is>
      </c>
      <c r="I983" t="inlineStr">
        <is>
          <t>Walk-in guest</t>
        </is>
      </c>
      <c r="J983" t="inlineStr">
        <is>
          <t>Wei Chen</t>
        </is>
      </c>
      <c r="K983" s="71" t="n">
        <v>3157</v>
      </c>
      <c r="L983" s="72" t="n">
        <v>173.71</v>
      </c>
      <c r="M983" s="72" t="n">
        <v>548402.47</v>
      </c>
      <c r="N983" s="72" t="n">
        <v>82260.37</v>
      </c>
      <c r="O983" s="72" t="n">
        <v>466142.1</v>
      </c>
      <c r="P983" s="72" t="n">
        <v>452189.97</v>
      </c>
      <c r="Q983" s="72" t="n">
        <v>13952.13</v>
      </c>
      <c r="R983" t="inlineStr">
        <is>
          <t>Rajasthan</t>
        </is>
      </c>
      <c r="S983" s="71" t="n">
        <v>8</v>
      </c>
      <c r="T983" t="inlineStr">
        <is>
          <t>Yes</t>
        </is>
      </c>
      <c r="U983" s="71" t="n">
        <v>2051</v>
      </c>
      <c r="V983" s="71" t="n">
        <v>625</v>
      </c>
      <c r="W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RR100975</t>
        </is>
      </c>
      <c r="B984" s="69" t="n">
        <v>45774</v>
      </c>
      <c r="C984" s="70" t="n">
        <v>2025</v>
      </c>
      <c r="D984" t="inlineStr">
        <is>
          <t>Apr</t>
        </is>
      </c>
      <c r="E984" t="inlineStr">
        <is>
          <t>North</t>
        </is>
      </c>
      <c r="F984" t="inlineStr">
        <is>
          <t>India</t>
        </is>
      </c>
      <c r="G984" t="inlineStr">
        <is>
          <t>JioMart</t>
        </is>
      </c>
      <c r="H984" t="inlineStr">
        <is>
          <t>Home delivery</t>
        </is>
      </c>
      <c r="I984" t="inlineStr">
        <is>
          <t>Walk-in guest</t>
        </is>
      </c>
      <c r="J984" t="inlineStr">
        <is>
          <t>Ruhi Shaikh</t>
        </is>
      </c>
      <c r="K984" s="71" t="n">
        <v>1922</v>
      </c>
      <c r="L984" s="72" t="n">
        <v>451.82</v>
      </c>
      <c r="M984" s="72" t="n">
        <v>868398.04</v>
      </c>
      <c r="N984" s="72" t="n">
        <v>86839.8</v>
      </c>
      <c r="O984" s="72" t="n">
        <v>781558.24</v>
      </c>
      <c r="P984" s="72" t="n">
        <v>652288.5699999999</v>
      </c>
      <c r="Q984" s="72" t="n">
        <v>129269.67</v>
      </c>
      <c r="R984" t="inlineStr">
        <is>
          <t>Uttar Pradesh</t>
        </is>
      </c>
      <c r="S984" s="71" t="n">
        <v>3</v>
      </c>
      <c r="T984" t="inlineStr">
        <is>
          <t>Yes</t>
        </is>
      </c>
      <c r="U984" s="71" t="n">
        <v>7030</v>
      </c>
      <c r="V984" s="71" t="n">
        <v>516</v>
      </c>
      <c r="W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RR100976</t>
        </is>
      </c>
      <c r="B985" s="69" t="n">
        <v>45774</v>
      </c>
      <c r="C985" s="70" t="n">
        <v>2025</v>
      </c>
      <c r="D985" t="inlineStr">
        <is>
          <t>Apr</t>
        </is>
      </c>
      <c r="E985" t="inlineStr">
        <is>
          <t>West</t>
        </is>
      </c>
      <c r="F985" t="inlineStr">
        <is>
          <t>India</t>
        </is>
      </c>
      <c r="G985" t="inlineStr">
        <is>
          <t>Grocery</t>
        </is>
      </c>
      <c r="H985" t="inlineStr">
        <is>
          <t>Store walk-in</t>
        </is>
      </c>
      <c r="I985" t="inlineStr">
        <is>
          <t>Member</t>
        </is>
      </c>
      <c r="J985" t="inlineStr">
        <is>
          <t>Priya Nair</t>
        </is>
      </c>
      <c r="K985" s="71" t="n">
        <v>1110</v>
      </c>
      <c r="L985" s="72" t="n">
        <v>167.73</v>
      </c>
      <c r="M985" s="72" t="n">
        <v>186180.3</v>
      </c>
      <c r="N985" s="72" t="n">
        <v>3723.61</v>
      </c>
      <c r="O985" s="72" t="n">
        <v>182456.69</v>
      </c>
      <c r="P985" s="72" t="n">
        <v>167120.56</v>
      </c>
      <c r="Q985" s="72" t="n">
        <v>15336.13</v>
      </c>
      <c r="R985" t="inlineStr">
        <is>
          <t>Gujarat</t>
        </is>
      </c>
      <c r="S985" s="71" t="n">
        <v>1</v>
      </c>
      <c r="T985" t="inlineStr">
        <is>
          <t>Yes</t>
        </is>
      </c>
      <c r="U985" s="71" t="n">
        <v>625</v>
      </c>
      <c r="V985" s="71" t="n">
        <v>234</v>
      </c>
      <c r="W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RR100977</t>
        </is>
      </c>
      <c r="B986" s="69" t="n">
        <v>45774</v>
      </c>
      <c r="C986" s="70" t="n">
        <v>2025</v>
      </c>
      <c r="D986" t="inlineStr">
        <is>
          <t>Apr</t>
        </is>
      </c>
      <c r="E986" t="inlineStr">
        <is>
          <t>South</t>
        </is>
      </c>
      <c r="F986" t="inlineStr">
        <is>
          <t>India</t>
        </is>
      </c>
      <c r="G986" t="inlineStr">
        <is>
          <t>Electronics</t>
        </is>
      </c>
      <c r="H986" t="inlineStr">
        <is>
          <t>Store walk-in</t>
        </is>
      </c>
      <c r="I986" t="inlineStr">
        <is>
          <t>Member</t>
        </is>
      </c>
      <c r="J986" t="inlineStr">
        <is>
          <t>Hiroshi Tanaka</t>
        </is>
      </c>
      <c r="K986" s="71" t="n">
        <v>201</v>
      </c>
      <c r="L986" s="72" t="n">
        <v>10623.98</v>
      </c>
      <c r="M986" s="72" t="n">
        <v>2135419.98</v>
      </c>
      <c r="N986" s="72" t="n">
        <v>42708.4</v>
      </c>
      <c r="O986" s="72" t="n">
        <v>2092711.58</v>
      </c>
      <c r="P986" s="72" t="n">
        <v>1682571.76</v>
      </c>
      <c r="Q986" s="72" t="n">
        <v>410139.82</v>
      </c>
      <c r="R986" t="inlineStr">
        <is>
          <t>Tamil Nadu</t>
        </is>
      </c>
      <c r="S986" s="71" t="n">
        <v>5</v>
      </c>
      <c r="T986" t="inlineStr">
        <is>
          <t>Yes</t>
        </is>
      </c>
      <c r="U986" s="71" t="n">
        <v>364</v>
      </c>
      <c r="V986" s="71" t="n">
        <v>163</v>
      </c>
      <c r="W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RR100978</t>
        </is>
      </c>
      <c r="B987" s="69" t="n">
        <v>45774</v>
      </c>
      <c r="C987" s="70" t="n">
        <v>2025</v>
      </c>
      <c r="D987" t="inlineStr">
        <is>
          <t>Apr</t>
        </is>
      </c>
      <c r="E987" t="inlineStr">
        <is>
          <t>North</t>
        </is>
      </c>
      <c r="F987" t="inlineStr">
        <is>
          <t>India</t>
        </is>
      </c>
      <c r="G987" t="inlineStr">
        <is>
          <t>Electronics</t>
        </is>
      </c>
      <c r="H987" t="inlineStr">
        <is>
          <t>Store walk-in</t>
        </is>
      </c>
      <c r="I987" t="inlineStr">
        <is>
          <t>Walk-in guest</t>
        </is>
      </c>
      <c r="J987" t="inlineStr">
        <is>
          <t>Mei Lin</t>
        </is>
      </c>
      <c r="K987" s="71" t="n">
        <v>177</v>
      </c>
      <c r="L987" s="72" t="n">
        <v>9197.84</v>
      </c>
      <c r="M987" s="72" t="n">
        <v>1628017.68</v>
      </c>
      <c r="N987" s="72" t="n">
        <v>32560.35</v>
      </c>
      <c r="O987" s="72" t="n">
        <v>1595457.33</v>
      </c>
      <c r="P987" s="72" t="n">
        <v>1404161.97</v>
      </c>
      <c r="Q987" s="72" t="n">
        <v>191295.36</v>
      </c>
      <c r="R987" t="inlineStr">
        <is>
          <t>Delhi</t>
        </is>
      </c>
      <c r="S987" s="71" t="n">
        <v>0</v>
      </c>
      <c r="T987" t="inlineStr">
        <is>
          <t>No</t>
        </is>
      </c>
      <c r="U987" s="71" t="n">
        <v>477</v>
      </c>
      <c r="V987" s="71" t="n">
        <v>129</v>
      </c>
      <c r="W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RR100979</t>
        </is>
      </c>
      <c r="B988" s="69" t="n">
        <v>45774</v>
      </c>
      <c r="C988" s="70" t="n">
        <v>2025</v>
      </c>
      <c r="D988" t="inlineStr">
        <is>
          <t>Apr</t>
        </is>
      </c>
      <c r="E988" t="inlineStr">
        <is>
          <t>South</t>
        </is>
      </c>
      <c r="F988" t="inlineStr">
        <is>
          <t>India</t>
        </is>
      </c>
      <c r="G988" t="inlineStr">
        <is>
          <t>Grocery</t>
        </is>
      </c>
      <c r="H988" t="inlineStr">
        <is>
          <t>Store walk-in</t>
        </is>
      </c>
      <c r="I988" t="inlineStr">
        <is>
          <t>Member</t>
        </is>
      </c>
      <c r="J988" t="inlineStr">
        <is>
          <t>Carlos Silva</t>
        </is>
      </c>
      <c r="K988" s="71" t="n">
        <v>1698</v>
      </c>
      <c r="L988" s="72" t="n">
        <v>177.67</v>
      </c>
      <c r="M988" s="72" t="n">
        <v>301683.66</v>
      </c>
      <c r="N988" s="72" t="n">
        <v>30168.37</v>
      </c>
      <c r="O988" s="72" t="n">
        <v>271515.29</v>
      </c>
      <c r="P988" s="72" t="n">
        <v>260592.86</v>
      </c>
      <c r="Q988" s="72" t="n">
        <v>10922.43</v>
      </c>
      <c r="R988" t="inlineStr">
        <is>
          <t>Telangana</t>
        </is>
      </c>
      <c r="S988" s="71" t="n">
        <v>2</v>
      </c>
      <c r="T988" t="inlineStr">
        <is>
          <t>Yes</t>
        </is>
      </c>
      <c r="U988" s="71" t="n">
        <v>954</v>
      </c>
      <c r="V988" s="71" t="n">
        <v>246</v>
      </c>
      <c r="W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RR100980</t>
        </is>
      </c>
      <c r="B989" s="69" t="n">
        <v>45774</v>
      </c>
      <c r="C989" s="70" t="n">
        <v>2025</v>
      </c>
      <c r="D989" t="inlineStr">
        <is>
          <t>Apr</t>
        </is>
      </c>
      <c r="E989" t="inlineStr">
        <is>
          <t>South</t>
        </is>
      </c>
      <c r="F989" t="inlineStr">
        <is>
          <t>India</t>
        </is>
      </c>
      <c r="G989" t="inlineStr">
        <is>
          <t>Electronics</t>
        </is>
      </c>
      <c r="H989" t="inlineStr">
        <is>
          <t>Store walk-in</t>
        </is>
      </c>
      <c r="I989" t="inlineStr">
        <is>
          <t>Member</t>
        </is>
      </c>
      <c r="J989" t="inlineStr">
        <is>
          <t>Omar Haddad</t>
        </is>
      </c>
      <c r="K989" s="71" t="n">
        <v>127</v>
      </c>
      <c r="L989" s="72" t="n">
        <v>8811.99</v>
      </c>
      <c r="M989" s="72" t="n">
        <v>1119122.73</v>
      </c>
      <c r="N989" s="72" t="n">
        <v>89529.82000000001</v>
      </c>
      <c r="O989" s="72" t="n">
        <v>1029592.91</v>
      </c>
      <c r="P989" s="72" t="n">
        <v>1008350.08</v>
      </c>
      <c r="Q989" s="72" t="n">
        <v>21242.83</v>
      </c>
      <c r="R989" t="inlineStr">
        <is>
          <t>Karnataka</t>
        </is>
      </c>
      <c r="S989" s="71" t="n">
        <v>3</v>
      </c>
      <c r="T989" t="inlineStr">
        <is>
          <t>Yes</t>
        </is>
      </c>
      <c r="U989" s="71" t="n">
        <v>331</v>
      </c>
      <c r="V989" s="71" t="n">
        <v>127</v>
      </c>
      <c r="W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RR100981</t>
        </is>
      </c>
      <c r="B990" s="69" t="n">
        <v>45774</v>
      </c>
      <c r="C990" s="70" t="n">
        <v>2025</v>
      </c>
      <c r="D990" t="inlineStr">
        <is>
          <t>Apr</t>
        </is>
      </c>
      <c r="E990" t="inlineStr">
        <is>
          <t>North</t>
        </is>
      </c>
      <c r="F990" t="inlineStr">
        <is>
          <t>India</t>
        </is>
      </c>
      <c r="G990" t="inlineStr">
        <is>
          <t>JioMart</t>
        </is>
      </c>
      <c r="H990" t="inlineStr">
        <is>
          <t>Home delivery</t>
        </is>
      </c>
      <c r="I990" t="inlineStr">
        <is>
          <t>Member</t>
        </is>
      </c>
      <c r="J990" t="inlineStr">
        <is>
          <t>Sara Rossi</t>
        </is>
      </c>
      <c r="K990" s="71" t="n">
        <v>1785</v>
      </c>
      <c r="L990" s="72" t="n">
        <v>376.41</v>
      </c>
      <c r="M990" s="72" t="n">
        <v>671891.85</v>
      </c>
      <c r="N990" s="72" t="n">
        <v>33594.59</v>
      </c>
      <c r="O990" s="72" t="n">
        <v>638297.26</v>
      </c>
      <c r="P990" s="72" t="n">
        <v>620969.65</v>
      </c>
      <c r="Q990" s="72" t="n">
        <v>17327.61</v>
      </c>
      <c r="R990" t="inlineStr">
        <is>
          <t>Delhi</t>
        </is>
      </c>
      <c r="S990" s="71" t="n">
        <v>2</v>
      </c>
      <c r="T990" t="inlineStr">
        <is>
          <t>Yes</t>
        </is>
      </c>
      <c r="U990" s="71" t="n">
        <v>3270</v>
      </c>
      <c r="V990" s="71" t="n">
        <v>260</v>
      </c>
      <c r="W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RR100982</t>
        </is>
      </c>
      <c r="B991" s="69" t="n">
        <v>45774</v>
      </c>
      <c r="C991" s="70" t="n">
        <v>2025</v>
      </c>
      <c r="D991" t="inlineStr">
        <is>
          <t>Apr</t>
        </is>
      </c>
      <c r="E991" t="inlineStr">
        <is>
          <t>North</t>
        </is>
      </c>
      <c r="F991" t="inlineStr">
        <is>
          <t>India</t>
        </is>
      </c>
      <c r="G991" t="inlineStr">
        <is>
          <t>Grocery</t>
        </is>
      </c>
      <c r="H991" t="inlineStr">
        <is>
          <t>Store walk-in</t>
        </is>
      </c>
      <c r="I991" t="inlineStr">
        <is>
          <t>Walk-in guest</t>
        </is>
      </c>
      <c r="J991" t="inlineStr">
        <is>
          <t>Omar Haddad</t>
        </is>
      </c>
      <c r="K991" s="71" t="n">
        <v>2749</v>
      </c>
      <c r="L991" s="72" t="n">
        <v>186.95</v>
      </c>
      <c r="M991" s="72" t="n">
        <v>513925.55</v>
      </c>
      <c r="N991" s="72" t="n">
        <v>77088.83</v>
      </c>
      <c r="O991" s="72" t="n">
        <v>436836.72</v>
      </c>
      <c r="P991" s="72" t="n">
        <v>399892.62</v>
      </c>
      <c r="Q991" s="72" t="n">
        <v>36944.1</v>
      </c>
      <c r="R991" t="inlineStr">
        <is>
          <t>Punjab</t>
        </is>
      </c>
      <c r="S991" s="71" t="n">
        <v>3</v>
      </c>
      <c r="T991" t="inlineStr">
        <is>
          <t>Yes</t>
        </is>
      </c>
      <c r="U991" s="71" t="n">
        <v>1066</v>
      </c>
      <c r="V991" s="71" t="n">
        <v>406</v>
      </c>
      <c r="W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RR100983</t>
        </is>
      </c>
      <c r="B992" s="69" t="n">
        <v>45774</v>
      </c>
      <c r="C992" s="70" t="n">
        <v>2025</v>
      </c>
      <c r="D992" t="inlineStr">
        <is>
          <t>Apr</t>
        </is>
      </c>
      <c r="E992" t="inlineStr">
        <is>
          <t>West</t>
        </is>
      </c>
      <c r="F992" t="inlineStr">
        <is>
          <t>India</t>
        </is>
      </c>
      <c r="G992" t="inlineStr">
        <is>
          <t>Fashion</t>
        </is>
      </c>
      <c r="H992" t="inlineStr">
        <is>
          <t>Store walk-in</t>
        </is>
      </c>
      <c r="I992" t="inlineStr">
        <is>
          <t>Member</t>
        </is>
      </c>
      <c r="J992" t="inlineStr">
        <is>
          <t>Wei Chen</t>
        </is>
      </c>
      <c r="K992" s="71" t="n">
        <v>711</v>
      </c>
      <c r="L992" s="72" t="n">
        <v>808.9299999999999</v>
      </c>
      <c r="M992" s="72" t="n">
        <v>575149.23</v>
      </c>
      <c r="N992" s="72" t="n">
        <v>57514.92</v>
      </c>
      <c r="O992" s="72" t="n">
        <v>517634.31</v>
      </c>
      <c r="P992" s="72" t="n">
        <v>284659.96</v>
      </c>
      <c r="Q992" s="72" t="n">
        <v>232974.35</v>
      </c>
      <c r="R992" t="inlineStr">
        <is>
          <t>Gujarat</t>
        </is>
      </c>
      <c r="S992" s="71" t="n">
        <v>3</v>
      </c>
      <c r="T992" t="inlineStr">
        <is>
          <t>Yes</t>
        </is>
      </c>
      <c r="U992" s="71" t="n">
        <v>491</v>
      </c>
      <c r="V992" s="71" t="n">
        <v>205</v>
      </c>
      <c r="W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RR100984</t>
        </is>
      </c>
      <c r="B993" s="69" t="n">
        <v>45774</v>
      </c>
      <c r="C993" s="70" t="n">
        <v>2025</v>
      </c>
      <c r="D993" t="inlineStr">
        <is>
          <t>Apr</t>
        </is>
      </c>
      <c r="E993" t="inlineStr">
        <is>
          <t>North</t>
        </is>
      </c>
      <c r="F993" t="inlineStr">
        <is>
          <t>India</t>
        </is>
      </c>
      <c r="G993" t="inlineStr">
        <is>
          <t>Grocery</t>
        </is>
      </c>
      <c r="H993" t="inlineStr">
        <is>
          <t>Store walk-in</t>
        </is>
      </c>
      <c r="I993" t="inlineStr">
        <is>
          <t>Member</t>
        </is>
      </c>
      <c r="J993" t="inlineStr">
        <is>
          <t>Amir Khan</t>
        </is>
      </c>
      <c r="K993" s="71" t="n">
        <v>3741</v>
      </c>
      <c r="L993" s="72" t="n">
        <v>174.26</v>
      </c>
      <c r="M993" s="72" t="n">
        <v>651906.66</v>
      </c>
      <c r="N993" s="72" t="n">
        <v>65190.67</v>
      </c>
      <c r="O993" s="72" t="n">
        <v>586715.99</v>
      </c>
      <c r="P993" s="72" t="n">
        <v>532220.3100000001</v>
      </c>
      <c r="Q993" s="72" t="n">
        <v>54495.68</v>
      </c>
      <c r="R993" t="inlineStr">
        <is>
          <t>Delhi</t>
        </is>
      </c>
      <c r="S993" s="71" t="n">
        <v>8</v>
      </c>
      <c r="T993" t="inlineStr">
        <is>
          <t>Yes</t>
        </is>
      </c>
      <c r="U993" s="71" t="n">
        <v>2139</v>
      </c>
      <c r="V993" s="71" t="n">
        <v>868</v>
      </c>
      <c r="W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RR100985</t>
        </is>
      </c>
      <c r="B994" s="69" t="n">
        <v>45774</v>
      </c>
      <c r="C994" s="70" t="n">
        <v>2025</v>
      </c>
      <c r="D994" t="inlineStr">
        <is>
          <t>Apr</t>
        </is>
      </c>
      <c r="E994" t="inlineStr">
        <is>
          <t>West</t>
        </is>
      </c>
      <c r="F994" t="inlineStr">
        <is>
          <t>India</t>
        </is>
      </c>
      <c r="G994" t="inlineStr">
        <is>
          <t>JioMart</t>
        </is>
      </c>
      <c r="H994" t="inlineStr">
        <is>
          <t>Home delivery</t>
        </is>
      </c>
      <c r="I994" t="inlineStr">
        <is>
          <t>Member</t>
        </is>
      </c>
      <c r="J994" t="inlineStr">
        <is>
          <t>Ana Costa</t>
        </is>
      </c>
      <c r="K994" s="71" t="n">
        <v>1735</v>
      </c>
      <c r="L994" s="72" t="n">
        <v>393.23</v>
      </c>
      <c r="M994" s="72" t="n">
        <v>682254.05</v>
      </c>
      <c r="N994" s="72" t="n">
        <v>54580.32</v>
      </c>
      <c r="O994" s="72" t="n">
        <v>627673.73</v>
      </c>
      <c r="P994" s="72" t="n">
        <v>576514</v>
      </c>
      <c r="Q994" s="72" t="n">
        <v>51159.73</v>
      </c>
      <c r="R994" t="inlineStr">
        <is>
          <t>Maharashtra</t>
        </is>
      </c>
      <c r="S994" s="71" t="n">
        <v>1</v>
      </c>
      <c r="T994" t="inlineStr">
        <is>
          <t>Yes</t>
        </is>
      </c>
      <c r="U994" s="71" t="n">
        <v>7857</v>
      </c>
      <c r="V994" s="71" t="n">
        <v>369</v>
      </c>
      <c r="W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RR100986</t>
        </is>
      </c>
      <c r="B995" s="69" t="n">
        <v>45774</v>
      </c>
      <c r="C995" s="70" t="n">
        <v>2025</v>
      </c>
      <c r="D995" t="inlineStr">
        <is>
          <t>Apr</t>
        </is>
      </c>
      <c r="E995" t="inlineStr">
        <is>
          <t>North</t>
        </is>
      </c>
      <c r="F995" t="inlineStr">
        <is>
          <t>India</t>
        </is>
      </c>
      <c r="G995" t="inlineStr">
        <is>
          <t>Electronics</t>
        </is>
      </c>
      <c r="H995" t="inlineStr">
        <is>
          <t>Store walk-in</t>
        </is>
      </c>
      <c r="I995" t="inlineStr">
        <is>
          <t>Walk-in guest</t>
        </is>
      </c>
      <c r="J995" t="inlineStr">
        <is>
          <t>Olivia Brown</t>
        </is>
      </c>
      <c r="K995" s="71" t="n">
        <v>210</v>
      </c>
      <c r="L995" s="72" t="n">
        <v>10535.72</v>
      </c>
      <c r="M995" s="72" t="n">
        <v>2212501.2</v>
      </c>
      <c r="N995" s="72" t="n">
        <v>331875.18</v>
      </c>
      <c r="O995" s="72" t="n">
        <v>1880626.02</v>
      </c>
      <c r="P995" s="72" t="n">
        <v>1773064.5</v>
      </c>
      <c r="Q995" s="72" t="n">
        <v>107561.52</v>
      </c>
      <c r="R995" t="inlineStr">
        <is>
          <t>Delhi</t>
        </is>
      </c>
      <c r="S995" s="71" t="n">
        <v>5</v>
      </c>
      <c r="T995" t="inlineStr">
        <is>
          <t>Yes</t>
        </is>
      </c>
      <c r="U995" s="71" t="n">
        <v>463</v>
      </c>
      <c r="V995" s="71" t="n">
        <v>184</v>
      </c>
      <c r="W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RR100987</t>
        </is>
      </c>
      <c r="B996" s="69" t="n">
        <v>45775</v>
      </c>
      <c r="C996" s="70" t="n">
        <v>2025</v>
      </c>
      <c r="D996" t="inlineStr">
        <is>
          <t>Apr</t>
        </is>
      </c>
      <c r="E996" t="inlineStr">
        <is>
          <t>East</t>
        </is>
      </c>
      <c r="F996" t="inlineStr">
        <is>
          <t>India</t>
        </is>
      </c>
      <c r="G996" t="inlineStr">
        <is>
          <t>Fashion</t>
        </is>
      </c>
      <c r="H996" t="inlineStr">
        <is>
          <t>Store walk-in</t>
        </is>
      </c>
      <c r="I996" t="inlineStr">
        <is>
          <t>Member</t>
        </is>
      </c>
      <c r="J996" t="inlineStr">
        <is>
          <t>Lucas Martin</t>
        </is>
      </c>
      <c r="K996" s="71" t="n">
        <v>636</v>
      </c>
      <c r="L996" s="72" t="n">
        <v>716.99</v>
      </c>
      <c r="M996" s="72" t="n">
        <v>456005.64</v>
      </c>
      <c r="N996" s="72" t="n">
        <v>36480.45</v>
      </c>
      <c r="O996" s="72" t="n">
        <v>419525.19</v>
      </c>
      <c r="P996" s="72" t="n">
        <v>262704.58</v>
      </c>
      <c r="Q996" s="72" t="n">
        <v>156820.61</v>
      </c>
      <c r="R996" t="inlineStr">
        <is>
          <t>Odisha</t>
        </is>
      </c>
      <c r="S996" s="71" t="n">
        <v>8</v>
      </c>
      <c r="T996" t="inlineStr">
        <is>
          <t>Yes</t>
        </is>
      </c>
      <c r="U996" s="71" t="n">
        <v>627</v>
      </c>
      <c r="V996" s="71" t="n">
        <v>194</v>
      </c>
      <c r="W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RR100988</t>
        </is>
      </c>
      <c r="B997" s="69" t="n">
        <v>45775</v>
      </c>
      <c r="C997" s="70" t="n">
        <v>2025</v>
      </c>
      <c r="D997" t="inlineStr">
        <is>
          <t>Apr</t>
        </is>
      </c>
      <c r="E997" t="inlineStr">
        <is>
          <t>East</t>
        </is>
      </c>
      <c r="F997" t="inlineStr">
        <is>
          <t>India</t>
        </is>
      </c>
      <c r="G997" t="inlineStr">
        <is>
          <t>JioMart</t>
        </is>
      </c>
      <c r="H997" t="inlineStr">
        <is>
          <t>Home delivery</t>
        </is>
      </c>
      <c r="I997" t="inlineStr">
        <is>
          <t>Member</t>
        </is>
      </c>
      <c r="J997" t="inlineStr">
        <is>
          <t>Kofi Mensah</t>
        </is>
      </c>
      <c r="K997" s="71" t="n">
        <v>672</v>
      </c>
      <c r="L997" s="72" t="n">
        <v>369.97</v>
      </c>
      <c r="M997" s="72" t="n">
        <v>248619.84</v>
      </c>
      <c r="N997" s="72" t="n">
        <v>19889.59</v>
      </c>
      <c r="O997" s="72" t="n">
        <v>228730.25</v>
      </c>
      <c r="P997" s="72" t="n">
        <v>228642.78</v>
      </c>
      <c r="Q997" s="72" t="n">
        <v>87.47</v>
      </c>
      <c r="R997" t="inlineStr">
        <is>
          <t>Odisha</t>
        </is>
      </c>
      <c r="S997" s="71" t="n">
        <v>2</v>
      </c>
      <c r="T997" t="inlineStr">
        <is>
          <t>Yes</t>
        </is>
      </c>
      <c r="U997" s="71" t="n">
        <v>1271</v>
      </c>
      <c r="V997" s="71" t="n">
        <v>76</v>
      </c>
      <c r="W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RR100989</t>
        </is>
      </c>
      <c r="B998" s="69" t="n">
        <v>45775</v>
      </c>
      <c r="C998" s="70" t="n">
        <v>2025</v>
      </c>
      <c r="D998" t="inlineStr">
        <is>
          <t>Apr</t>
        </is>
      </c>
      <c r="E998" t="inlineStr">
        <is>
          <t>South</t>
        </is>
      </c>
      <c r="F998" t="inlineStr">
        <is>
          <t>India</t>
        </is>
      </c>
      <c r="G998" t="inlineStr">
        <is>
          <t>JioMart</t>
        </is>
      </c>
      <c r="H998" t="inlineStr">
        <is>
          <t>Home delivery</t>
        </is>
      </c>
      <c r="I998" t="inlineStr">
        <is>
          <t>Member</t>
        </is>
      </c>
      <c r="J998" t="inlineStr">
        <is>
          <t>Shraddha Kulkarni</t>
        </is>
      </c>
      <c r="K998" s="71" t="n">
        <v>2100</v>
      </c>
      <c r="L998" s="72" t="n">
        <v>458.59</v>
      </c>
      <c r="M998" s="72" t="n">
        <v>963039</v>
      </c>
      <c r="N998" s="72" t="n">
        <v>77043.12</v>
      </c>
      <c r="O998" s="72" t="n">
        <v>885995.88</v>
      </c>
      <c r="P998" s="72" t="n">
        <v>724417.2</v>
      </c>
      <c r="Q998" s="72" t="n">
        <v>161578.68</v>
      </c>
      <c r="R998" t="inlineStr">
        <is>
          <t>Telangana</t>
        </is>
      </c>
      <c r="S998" s="71" t="n">
        <v>2</v>
      </c>
      <c r="T998" t="inlineStr">
        <is>
          <t>Yes</t>
        </is>
      </c>
      <c r="U998" s="71" t="n">
        <v>5040</v>
      </c>
      <c r="V998" s="71" t="n">
        <v>279</v>
      </c>
      <c r="W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RR100990</t>
        </is>
      </c>
      <c r="B999" s="69" t="n">
        <v>45775</v>
      </c>
      <c r="C999" s="70" t="n">
        <v>2025</v>
      </c>
      <c r="D999" t="inlineStr">
        <is>
          <t>Apr</t>
        </is>
      </c>
      <c r="E999" t="inlineStr">
        <is>
          <t>West</t>
        </is>
      </c>
      <c r="F999" t="inlineStr">
        <is>
          <t>India</t>
        </is>
      </c>
      <c r="G999" t="inlineStr">
        <is>
          <t>Grocery</t>
        </is>
      </c>
      <c r="H999" t="inlineStr">
        <is>
          <t>Store walk-in</t>
        </is>
      </c>
      <c r="I999" t="inlineStr">
        <is>
          <t>Member</t>
        </is>
      </c>
      <c r="J999" t="inlineStr">
        <is>
          <t>Hiroshi Tanaka</t>
        </is>
      </c>
      <c r="K999" s="71" t="n">
        <v>1458</v>
      </c>
      <c r="L999" s="72" t="n">
        <v>194.29</v>
      </c>
      <c r="M999" s="72" t="n">
        <v>283274.82</v>
      </c>
      <c r="N999" s="72" t="n">
        <v>22661.99</v>
      </c>
      <c r="O999" s="72" t="n">
        <v>260612.83</v>
      </c>
      <c r="P999" s="72" t="n">
        <v>221563.82</v>
      </c>
      <c r="Q999" s="72" t="n">
        <v>39049.01</v>
      </c>
      <c r="R999" t="inlineStr">
        <is>
          <t>Goa</t>
        </is>
      </c>
      <c r="S999" s="71" t="n">
        <v>5</v>
      </c>
      <c r="T999" t="inlineStr">
        <is>
          <t>Yes</t>
        </is>
      </c>
      <c r="U999" s="71" t="n">
        <v>619</v>
      </c>
      <c r="V999" s="71" t="n">
        <v>186</v>
      </c>
      <c r="W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RR100991</t>
        </is>
      </c>
      <c r="B1000" s="69" t="n">
        <v>45775</v>
      </c>
      <c r="C1000" s="70" t="n">
        <v>2025</v>
      </c>
      <c r="D1000" t="inlineStr">
        <is>
          <t>Apr</t>
        </is>
      </c>
      <c r="E1000" t="inlineStr">
        <is>
          <t>East</t>
        </is>
      </c>
      <c r="F1000" t="inlineStr">
        <is>
          <t>India</t>
        </is>
      </c>
      <c r="G1000" t="inlineStr">
        <is>
          <t>Grocery</t>
        </is>
      </c>
      <c r="H1000" t="inlineStr">
        <is>
          <t>Store walk-in</t>
        </is>
      </c>
      <c r="I1000" t="inlineStr">
        <is>
          <t>Walk-in guest</t>
        </is>
      </c>
      <c r="J1000" t="inlineStr">
        <is>
          <t>Omar Haddad</t>
        </is>
      </c>
      <c r="K1000" s="71" t="n">
        <v>2688</v>
      </c>
      <c r="L1000" s="72" t="n">
        <v>160.12</v>
      </c>
      <c r="M1000" s="72" t="n">
        <v>430402.56</v>
      </c>
      <c r="N1000" s="72" t="n">
        <v>43040.26</v>
      </c>
      <c r="O1000" s="72" t="n">
        <v>387362.3</v>
      </c>
      <c r="P1000" s="72" t="n">
        <v>398519.08</v>
      </c>
      <c r="Q1000" s="72" t="n">
        <v>-11156.78</v>
      </c>
      <c r="R1000" t="inlineStr">
        <is>
          <t>Odisha</t>
        </is>
      </c>
      <c r="S1000" s="71" t="n">
        <v>5</v>
      </c>
      <c r="T1000" t="inlineStr">
        <is>
          <t>Yes</t>
        </is>
      </c>
      <c r="U1000" s="71" t="n">
        <v>3170</v>
      </c>
      <c r="V1000" s="71" t="n">
        <v>876</v>
      </c>
      <c r="W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RR100992</t>
        </is>
      </c>
      <c r="B1001" s="69" t="n">
        <v>45775</v>
      </c>
      <c r="C1001" s="70" t="n">
        <v>2025</v>
      </c>
      <c r="D1001" t="inlineStr">
        <is>
          <t>Apr</t>
        </is>
      </c>
      <c r="E1001" t="inlineStr">
        <is>
          <t>North</t>
        </is>
      </c>
      <c r="F1001" t="inlineStr">
        <is>
          <t>India</t>
        </is>
      </c>
      <c r="G1001" t="inlineStr">
        <is>
          <t>Fashion</t>
        </is>
      </c>
      <c r="H1001" t="inlineStr">
        <is>
          <t>Store walk-in</t>
        </is>
      </c>
      <c r="I1001" t="inlineStr">
        <is>
          <t>Walk-in guest</t>
        </is>
      </c>
      <c r="J1001" t="inlineStr">
        <is>
          <t>Ravindra Patil</t>
        </is>
      </c>
      <c r="K1001" s="71" t="n">
        <v>266</v>
      </c>
      <c r="L1001" s="72" t="n">
        <v>746.47</v>
      </c>
      <c r="M1001" s="72" t="n">
        <v>198561.02</v>
      </c>
      <c r="N1001" s="72" t="n">
        <v>19856.1</v>
      </c>
      <c r="O1001" s="72" t="n">
        <v>178704.92</v>
      </c>
      <c r="P1001" s="72" t="n">
        <v>109756.51</v>
      </c>
      <c r="Q1001" s="72" t="n">
        <v>68948.41</v>
      </c>
      <c r="R1001" t="inlineStr">
        <is>
          <t>Delhi</t>
        </is>
      </c>
      <c r="S1001" s="71" t="n">
        <v>8</v>
      </c>
      <c r="T1001" t="inlineStr">
        <is>
          <t>Yes</t>
        </is>
      </c>
      <c r="U1001" s="71" t="n">
        <v>130</v>
      </c>
      <c r="V1001" s="71" t="n">
        <v>50</v>
      </c>
      <c r="W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RR100993</t>
        </is>
      </c>
      <c r="B1002" s="69" t="n">
        <v>45775</v>
      </c>
      <c r="C1002" s="70" t="n">
        <v>2025</v>
      </c>
      <c r="D1002" t="inlineStr">
        <is>
          <t>Apr</t>
        </is>
      </c>
      <c r="E1002" t="inlineStr">
        <is>
          <t>West</t>
        </is>
      </c>
      <c r="F1002" t="inlineStr">
        <is>
          <t>India</t>
        </is>
      </c>
      <c r="G1002" t="inlineStr">
        <is>
          <t>Fashion</t>
        </is>
      </c>
      <c r="H1002" t="inlineStr">
        <is>
          <t>Click &amp; collect</t>
        </is>
      </c>
      <c r="I1002" t="inlineStr">
        <is>
          <t>Walk-in guest</t>
        </is>
      </c>
      <c r="J1002" t="inlineStr">
        <is>
          <t>Lucas Martin</t>
        </is>
      </c>
      <c r="K1002" s="71" t="n">
        <v>446</v>
      </c>
      <c r="L1002" s="72" t="n">
        <v>763.51</v>
      </c>
      <c r="M1002" s="72" t="n">
        <v>340525.46</v>
      </c>
      <c r="N1002" s="72" t="n">
        <v>17026.27</v>
      </c>
      <c r="O1002" s="72" t="n">
        <v>323499.19</v>
      </c>
      <c r="P1002" s="72" t="n">
        <v>183319.43</v>
      </c>
      <c r="Q1002" s="72" t="n">
        <v>140179.76</v>
      </c>
      <c r="R1002" t="inlineStr">
        <is>
          <t>Maharashtra</t>
        </is>
      </c>
      <c r="S1002" s="71" t="n">
        <v>1</v>
      </c>
      <c r="T1002" t="inlineStr">
        <is>
          <t>Yes</t>
        </is>
      </c>
      <c r="U1002" s="71" t="n">
        <v>253</v>
      </c>
      <c r="V1002" s="71" t="n">
        <v>91</v>
      </c>
      <c r="W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RR100994</t>
        </is>
      </c>
      <c r="B1003" s="69" t="n">
        <v>45775</v>
      </c>
      <c r="C1003" s="70" t="n">
        <v>2025</v>
      </c>
      <c r="D1003" t="inlineStr">
        <is>
          <t>Apr</t>
        </is>
      </c>
      <c r="E1003" t="inlineStr">
        <is>
          <t>South</t>
        </is>
      </c>
      <c r="F1003" t="inlineStr">
        <is>
          <t>India</t>
        </is>
      </c>
      <c r="G1003" t="inlineStr">
        <is>
          <t>Grocery</t>
        </is>
      </c>
      <c r="H1003" t="inlineStr">
        <is>
          <t>Store walk-in</t>
        </is>
      </c>
      <c r="I1003" t="inlineStr">
        <is>
          <t>Member</t>
        </is>
      </c>
      <c r="J1003" t="inlineStr">
        <is>
          <t>Hiroshi Tanaka</t>
        </is>
      </c>
      <c r="K1003" s="71" t="n">
        <v>1801</v>
      </c>
      <c r="L1003" s="72" t="n">
        <v>184.19</v>
      </c>
      <c r="M1003" s="72" t="n">
        <v>331726.19</v>
      </c>
      <c r="N1003" s="72" t="n">
        <v>26538.1</v>
      </c>
      <c r="O1003" s="72" t="n">
        <v>305188.09</v>
      </c>
      <c r="P1003" s="72" t="n">
        <v>256408.66</v>
      </c>
      <c r="Q1003" s="72" t="n">
        <v>48779.43</v>
      </c>
      <c r="R1003" t="inlineStr">
        <is>
          <t>Tamil Nadu</t>
        </is>
      </c>
      <c r="S1003" s="71" t="n">
        <v>3</v>
      </c>
      <c r="T1003" t="inlineStr">
        <is>
          <t>Yes</t>
        </is>
      </c>
      <c r="U1003" s="71" t="n">
        <v>803</v>
      </c>
      <c r="V1003" s="71" t="n">
        <v>220</v>
      </c>
      <c r="W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RR100995</t>
        </is>
      </c>
      <c r="B1004" s="69" t="n">
        <v>45778</v>
      </c>
      <c r="C1004" s="70" t="n">
        <v>2025</v>
      </c>
      <c r="D1004" t="inlineStr">
        <is>
          <t>May</t>
        </is>
      </c>
      <c r="E1004" t="inlineStr">
        <is>
          <t>North</t>
        </is>
      </c>
      <c r="F1004" t="inlineStr">
        <is>
          <t>India</t>
        </is>
      </c>
      <c r="G1004" t="inlineStr">
        <is>
          <t>Grocery</t>
        </is>
      </c>
      <c r="H1004" t="inlineStr">
        <is>
          <t>Store walk-in</t>
        </is>
      </c>
      <c r="I1004" t="inlineStr">
        <is>
          <t>Walk-in guest</t>
        </is>
      </c>
      <c r="J1004" t="inlineStr">
        <is>
          <t>Sara Rossi</t>
        </is>
      </c>
      <c r="K1004" s="71" t="n">
        <v>1122</v>
      </c>
      <c r="L1004" s="72" t="n">
        <v>170.95</v>
      </c>
      <c r="M1004" s="72" t="n">
        <v>191805.9</v>
      </c>
      <c r="N1004" s="72" t="n">
        <v>19180.59</v>
      </c>
      <c r="O1004" s="72" t="n">
        <v>172625.31</v>
      </c>
      <c r="P1004" s="72" t="n">
        <v>160336.31</v>
      </c>
      <c r="Q1004" s="72" t="n">
        <v>12289</v>
      </c>
      <c r="R1004" t="inlineStr">
        <is>
          <t>Delhi</t>
        </is>
      </c>
      <c r="S1004" s="71" t="n">
        <v>8</v>
      </c>
      <c r="T1004" t="inlineStr">
        <is>
          <t>Yes</t>
        </is>
      </c>
      <c r="U1004" s="71" t="n">
        <v>801</v>
      </c>
      <c r="V1004" s="71" t="n">
        <v>221</v>
      </c>
      <c r="W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RR100996</t>
        </is>
      </c>
      <c r="B1005" s="69" t="n">
        <v>45778</v>
      </c>
      <c r="C1005" s="70" t="n">
        <v>2025</v>
      </c>
      <c r="D1005" t="inlineStr">
        <is>
          <t>May</t>
        </is>
      </c>
      <c r="E1005" t="inlineStr">
        <is>
          <t>South</t>
        </is>
      </c>
      <c r="F1005" t="inlineStr">
        <is>
          <t>India</t>
        </is>
      </c>
      <c r="G1005" t="inlineStr">
        <is>
          <t>JioMart</t>
        </is>
      </c>
      <c r="H1005" t="inlineStr">
        <is>
          <t>Home delivery</t>
        </is>
      </c>
      <c r="I1005" t="inlineStr">
        <is>
          <t>Member</t>
        </is>
      </c>
      <c r="J1005" t="inlineStr">
        <is>
          <t>Noah Smith</t>
        </is>
      </c>
      <c r="K1005" s="71" t="n">
        <v>3421</v>
      </c>
      <c r="L1005" s="72" t="n">
        <v>438.73</v>
      </c>
      <c r="M1005" s="72" t="n">
        <v>1500895.33</v>
      </c>
      <c r="N1005" s="72" t="n">
        <v>150089.53</v>
      </c>
      <c r="O1005" s="72" t="n">
        <v>1350805.8</v>
      </c>
      <c r="P1005" s="72" t="n">
        <v>1115111.86</v>
      </c>
      <c r="Q1005" s="72" t="n">
        <v>235693.94</v>
      </c>
      <c r="R1005" t="inlineStr">
        <is>
          <t>Telangana</t>
        </is>
      </c>
      <c r="S1005" s="71" t="n">
        <v>8</v>
      </c>
      <c r="T1005" t="inlineStr">
        <is>
          <t>Yes</t>
        </is>
      </c>
      <c r="U1005" s="71" t="n">
        <v>8718</v>
      </c>
      <c r="V1005" s="71" t="n">
        <v>675</v>
      </c>
      <c r="W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RR100997</t>
        </is>
      </c>
      <c r="B1006" s="69" t="n">
        <v>45778</v>
      </c>
      <c r="C1006" s="70" t="n">
        <v>2025</v>
      </c>
      <c r="D1006" t="inlineStr">
        <is>
          <t>May</t>
        </is>
      </c>
      <c r="E1006" t="inlineStr">
        <is>
          <t>North</t>
        </is>
      </c>
      <c r="F1006" t="inlineStr">
        <is>
          <t>India</t>
        </is>
      </c>
      <c r="G1006" t="inlineStr">
        <is>
          <t>JioMart</t>
        </is>
      </c>
      <c r="H1006" t="inlineStr">
        <is>
          <t>Home delivery</t>
        </is>
      </c>
      <c r="I1006" t="inlineStr">
        <is>
          <t>Walk-in guest</t>
        </is>
      </c>
      <c r="J1006" t="inlineStr">
        <is>
          <t>Mei Lin</t>
        </is>
      </c>
      <c r="K1006" s="71" t="n">
        <v>3978</v>
      </c>
      <c r="L1006" s="72" t="n">
        <v>447.2</v>
      </c>
      <c r="M1006" s="72" t="n">
        <v>1778961.6</v>
      </c>
      <c r="N1006" s="72" t="n">
        <v>35579.23</v>
      </c>
      <c r="O1006" s="72" t="n">
        <v>1743382.37</v>
      </c>
      <c r="P1006" s="72" t="n">
        <v>1380394.59</v>
      </c>
      <c r="Q1006" s="72" t="n">
        <v>362987.78</v>
      </c>
      <c r="R1006" t="inlineStr">
        <is>
          <t>Punjab</t>
        </is>
      </c>
      <c r="S1006" s="71" t="n">
        <v>2</v>
      </c>
      <c r="T1006" t="inlineStr">
        <is>
          <t>Yes</t>
        </is>
      </c>
      <c r="U1006" s="71" t="n">
        <v>10683</v>
      </c>
      <c r="V1006" s="71" t="n">
        <v>798</v>
      </c>
      <c r="W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RR100998</t>
        </is>
      </c>
      <c r="B1007" s="69" t="n">
        <v>45778</v>
      </c>
      <c r="C1007" s="70" t="n">
        <v>2025</v>
      </c>
      <c r="D1007" t="inlineStr">
        <is>
          <t>May</t>
        </is>
      </c>
      <c r="E1007" t="inlineStr">
        <is>
          <t>East</t>
        </is>
      </c>
      <c r="F1007" t="inlineStr">
        <is>
          <t>India</t>
        </is>
      </c>
      <c r="G1007" t="inlineStr">
        <is>
          <t>Grocery</t>
        </is>
      </c>
      <c r="H1007" t="inlineStr">
        <is>
          <t>Store walk-in</t>
        </is>
      </c>
      <c r="I1007" t="inlineStr">
        <is>
          <t>Member</t>
        </is>
      </c>
      <c r="J1007" t="inlineStr">
        <is>
          <t>Amir Khan</t>
        </is>
      </c>
      <c r="K1007" s="71" t="n">
        <v>3009</v>
      </c>
      <c r="L1007" s="72" t="n">
        <v>168.74</v>
      </c>
      <c r="M1007" s="72" t="n">
        <v>507738.66</v>
      </c>
      <c r="N1007" s="72" t="n">
        <v>10154.77</v>
      </c>
      <c r="O1007" s="72" t="n">
        <v>497583.89</v>
      </c>
      <c r="P1007" s="72" t="n">
        <v>459748.31</v>
      </c>
      <c r="Q1007" s="72" t="n">
        <v>37835.58</v>
      </c>
      <c r="R1007" t="inlineStr">
        <is>
          <t>Odisha</t>
        </is>
      </c>
      <c r="S1007" s="71" t="n">
        <v>2</v>
      </c>
      <c r="T1007" t="inlineStr">
        <is>
          <t>Yes</t>
        </is>
      </c>
      <c r="U1007" s="71" t="n">
        <v>2998</v>
      </c>
      <c r="V1007" s="71" t="n">
        <v>809</v>
      </c>
      <c r="W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RR100999</t>
        </is>
      </c>
      <c r="B1008" s="69" t="n">
        <v>45778</v>
      </c>
      <c r="C1008" s="70" t="n">
        <v>2025</v>
      </c>
      <c r="D1008" t="inlineStr">
        <is>
          <t>May</t>
        </is>
      </c>
      <c r="E1008" t="inlineStr">
        <is>
          <t>West</t>
        </is>
      </c>
      <c r="F1008" t="inlineStr">
        <is>
          <t>India</t>
        </is>
      </c>
      <c r="G1008" t="inlineStr">
        <is>
          <t>Grocery</t>
        </is>
      </c>
      <c r="H1008" t="inlineStr">
        <is>
          <t>Home delivery</t>
        </is>
      </c>
      <c r="I1008" t="inlineStr">
        <is>
          <t>Walk-in guest</t>
        </is>
      </c>
      <c r="J1008" t="inlineStr">
        <is>
          <t>Ruhi Shaikh</t>
        </is>
      </c>
      <c r="K1008" s="71" t="n">
        <v>2707</v>
      </c>
      <c r="L1008" s="72" t="n">
        <v>179.15</v>
      </c>
      <c r="M1008" s="72" t="n">
        <v>484959.05</v>
      </c>
      <c r="N1008" s="72" t="n">
        <v>24247.95</v>
      </c>
      <c r="O1008" s="72" t="n">
        <v>460711.1</v>
      </c>
      <c r="P1008" s="72" t="n">
        <v>409293.55</v>
      </c>
      <c r="Q1008" s="72" t="n">
        <v>51417.55</v>
      </c>
      <c r="R1008" t="inlineStr">
        <is>
          <t>Gujarat</t>
        </is>
      </c>
      <c r="S1008" s="71" t="n">
        <v>3</v>
      </c>
      <c r="T1008" t="inlineStr">
        <is>
          <t>Yes</t>
        </is>
      </c>
      <c r="U1008" s="71" t="n">
        <v>1211</v>
      </c>
      <c r="V1008" s="71" t="n">
        <v>404</v>
      </c>
      <c r="W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RR101000</t>
        </is>
      </c>
      <c r="B1009" s="69" t="n">
        <v>45778</v>
      </c>
      <c r="C1009" s="70" t="n">
        <v>2025</v>
      </c>
      <c r="D1009" t="inlineStr">
        <is>
          <t>May</t>
        </is>
      </c>
      <c r="E1009" t="inlineStr">
        <is>
          <t>West</t>
        </is>
      </c>
      <c r="F1009" t="inlineStr">
        <is>
          <t>India</t>
        </is>
      </c>
      <c r="G1009" t="inlineStr">
        <is>
          <t>Fashion</t>
        </is>
      </c>
      <c r="H1009" t="inlineStr">
        <is>
          <t>Store walk-in</t>
        </is>
      </c>
      <c r="I1009" t="inlineStr">
        <is>
          <t>Member</t>
        </is>
      </c>
      <c r="J1009" t="inlineStr">
        <is>
          <t>Shraddha Kulkarni</t>
        </is>
      </c>
      <c r="K1009" s="71" t="n">
        <v>895</v>
      </c>
      <c r="L1009" s="72" t="n">
        <v>787.92</v>
      </c>
      <c r="M1009" s="72" t="n">
        <v>705188.4</v>
      </c>
      <c r="N1009" s="72" t="n">
        <v>14103.77</v>
      </c>
      <c r="O1009" s="72" t="n">
        <v>691084.63</v>
      </c>
      <c r="P1009" s="72" t="n">
        <v>372290.25</v>
      </c>
      <c r="Q1009" s="72" t="n">
        <v>318794.38</v>
      </c>
      <c r="R1009" t="inlineStr">
        <is>
          <t>Gujarat</t>
        </is>
      </c>
      <c r="S1009" s="71" t="n">
        <v>8</v>
      </c>
      <c r="T1009" t="inlineStr">
        <is>
          <t>Yes</t>
        </is>
      </c>
      <c r="U1009" s="71" t="n">
        <v>594</v>
      </c>
      <c r="V1009" s="71" t="n">
        <v>175</v>
      </c>
      <c r="W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RR101001</t>
        </is>
      </c>
      <c r="B1010" s="69" t="n">
        <v>45778</v>
      </c>
      <c r="C1010" s="70" t="n">
        <v>2025</v>
      </c>
      <c r="D1010" t="inlineStr">
        <is>
          <t>May</t>
        </is>
      </c>
      <c r="E1010" t="inlineStr">
        <is>
          <t>West</t>
        </is>
      </c>
      <c r="F1010" t="inlineStr">
        <is>
          <t>India</t>
        </is>
      </c>
      <c r="G1010" t="inlineStr">
        <is>
          <t>JioMart</t>
        </is>
      </c>
      <c r="H1010" t="inlineStr">
        <is>
          <t>Home delivery</t>
        </is>
      </c>
      <c r="I1010" t="inlineStr">
        <is>
          <t>Member</t>
        </is>
      </c>
      <c r="J1010" t="inlineStr">
        <is>
          <t>Priya Nair</t>
        </is>
      </c>
      <c r="K1010" s="71" t="n">
        <v>1455</v>
      </c>
      <c r="L1010" s="72" t="n">
        <v>381.69</v>
      </c>
      <c r="M1010" s="72" t="n">
        <v>555358.95</v>
      </c>
      <c r="N1010" s="72" t="n">
        <v>11107.18</v>
      </c>
      <c r="O1010" s="72" t="n">
        <v>544251.77</v>
      </c>
      <c r="P1010" s="72" t="n">
        <v>486690.8</v>
      </c>
      <c r="Q1010" s="72" t="n">
        <v>57560.97</v>
      </c>
      <c r="R1010" t="inlineStr">
        <is>
          <t>Gujarat</t>
        </is>
      </c>
      <c r="S1010" s="71" t="n">
        <v>2</v>
      </c>
      <c r="T1010" t="inlineStr">
        <is>
          <t>Yes</t>
        </is>
      </c>
      <c r="U1010" s="71" t="n">
        <v>6097</v>
      </c>
      <c r="V1010" s="71" t="n">
        <v>386</v>
      </c>
      <c r="W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RR101002</t>
        </is>
      </c>
      <c r="B1011" s="69" t="n">
        <v>45778</v>
      </c>
      <c r="C1011" s="70" t="n">
        <v>2025</v>
      </c>
      <c r="D1011" t="inlineStr">
        <is>
          <t>May</t>
        </is>
      </c>
      <c r="E1011" t="inlineStr">
        <is>
          <t>South</t>
        </is>
      </c>
      <c r="F1011" t="inlineStr">
        <is>
          <t>India</t>
        </is>
      </c>
      <c r="G1011" t="inlineStr">
        <is>
          <t>Grocery</t>
        </is>
      </c>
      <c r="H1011" t="inlineStr">
        <is>
          <t>Store walk-in</t>
        </is>
      </c>
      <c r="I1011" t="inlineStr">
        <is>
          <t>Walk-in guest</t>
        </is>
      </c>
      <c r="J1011" t="inlineStr">
        <is>
          <t>Liam O'Brien</t>
        </is>
      </c>
      <c r="K1011" s="71" t="n">
        <v>1157</v>
      </c>
      <c r="L1011" s="72" t="n">
        <v>181.84</v>
      </c>
      <c r="M1011" s="72" t="n">
        <v>210388.88</v>
      </c>
      <c r="N1011" s="72" t="n">
        <v>21038.89</v>
      </c>
      <c r="O1011" s="72" t="n">
        <v>189349.99</v>
      </c>
      <c r="P1011" s="72" t="n">
        <v>168414.71</v>
      </c>
      <c r="Q1011" s="72" t="n">
        <v>20935.28</v>
      </c>
      <c r="R1011" t="inlineStr">
        <is>
          <t>Karnataka</t>
        </is>
      </c>
      <c r="S1011" s="71" t="n">
        <v>5</v>
      </c>
      <c r="T1011" t="inlineStr">
        <is>
          <t>Yes</t>
        </is>
      </c>
      <c r="U1011" s="71" t="n">
        <v>477</v>
      </c>
      <c r="V1011" s="71" t="n">
        <v>156</v>
      </c>
      <c r="W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RR101003</t>
        </is>
      </c>
      <c r="B1012" s="69" t="n">
        <v>45778</v>
      </c>
      <c r="C1012" s="70" t="n">
        <v>2025</v>
      </c>
      <c r="D1012" t="inlineStr">
        <is>
          <t>May</t>
        </is>
      </c>
      <c r="E1012" t="inlineStr">
        <is>
          <t>East</t>
        </is>
      </c>
      <c r="F1012" t="inlineStr">
        <is>
          <t>India</t>
        </is>
      </c>
      <c r="G1012" t="inlineStr">
        <is>
          <t>Electronics</t>
        </is>
      </c>
      <c r="H1012" t="inlineStr">
        <is>
          <t>Store walk-in</t>
        </is>
      </c>
      <c r="I1012" t="inlineStr">
        <is>
          <t>Walk-in guest</t>
        </is>
      </c>
      <c r="J1012" t="inlineStr">
        <is>
          <t>Kofi Mensah</t>
        </is>
      </c>
      <c r="K1012" s="71" t="n">
        <v>216</v>
      </c>
      <c r="L1012" s="72" t="n">
        <v>10334.74</v>
      </c>
      <c r="M1012" s="72" t="n">
        <v>2232303.84</v>
      </c>
      <c r="N1012" s="72" t="n">
        <v>178584.31</v>
      </c>
      <c r="O1012" s="72" t="n">
        <v>2053719.53</v>
      </c>
      <c r="P1012" s="72" t="n">
        <v>1795190.54</v>
      </c>
      <c r="Q1012" s="72" t="n">
        <v>258528.99</v>
      </c>
      <c r="R1012" t="inlineStr">
        <is>
          <t>Bihar</t>
        </is>
      </c>
      <c r="S1012" s="71" t="n">
        <v>3</v>
      </c>
      <c r="T1012" t="inlineStr">
        <is>
          <t>Yes</t>
        </is>
      </c>
      <c r="U1012" s="71" t="n">
        <v>389</v>
      </c>
      <c r="V1012" s="71" t="n">
        <v>165</v>
      </c>
      <c r="W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RR101004</t>
        </is>
      </c>
      <c r="B1013" s="69" t="n">
        <v>45779</v>
      </c>
      <c r="C1013" s="70" t="n">
        <v>2025</v>
      </c>
      <c r="D1013" t="inlineStr">
        <is>
          <t>May</t>
        </is>
      </c>
      <c r="E1013" t="inlineStr">
        <is>
          <t>South</t>
        </is>
      </c>
      <c r="F1013" t="inlineStr">
        <is>
          <t>India</t>
        </is>
      </c>
      <c r="G1013" t="inlineStr">
        <is>
          <t>JioMart</t>
        </is>
      </c>
      <c r="H1013" t="inlineStr">
        <is>
          <t>Home delivery</t>
        </is>
      </c>
      <c r="I1013" t="inlineStr">
        <is>
          <t>Walk-in guest</t>
        </is>
      </c>
      <c r="J1013" t="inlineStr">
        <is>
          <t>Emma Clarke</t>
        </is>
      </c>
      <c r="K1013" s="71" t="n">
        <v>3136</v>
      </c>
      <c r="L1013" s="72" t="n">
        <v>374.47</v>
      </c>
      <c r="M1013" s="72" t="n">
        <v>1174337.92</v>
      </c>
      <c r="N1013" s="72" t="n">
        <v>93947.03</v>
      </c>
      <c r="O1013" s="72" t="n">
        <v>1080390.89</v>
      </c>
      <c r="P1013" s="72" t="n">
        <v>1040295.57</v>
      </c>
      <c r="Q1013" s="72" t="n">
        <v>40095.32</v>
      </c>
      <c r="R1013" t="inlineStr">
        <is>
          <t>Telangana</t>
        </is>
      </c>
      <c r="S1013" s="71" t="n">
        <v>8</v>
      </c>
      <c r="T1013" t="inlineStr">
        <is>
          <t>Yes</t>
        </is>
      </c>
      <c r="U1013" s="71" t="n">
        <v>8223</v>
      </c>
      <c r="V1013" s="71" t="n">
        <v>602</v>
      </c>
      <c r="W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RR101005</t>
        </is>
      </c>
      <c r="B1014" s="69" t="n">
        <v>45779</v>
      </c>
      <c r="C1014" s="70" t="n">
        <v>2025</v>
      </c>
      <c r="D1014" t="inlineStr">
        <is>
          <t>May</t>
        </is>
      </c>
      <c r="E1014" t="inlineStr">
        <is>
          <t>East</t>
        </is>
      </c>
      <c r="F1014" t="inlineStr">
        <is>
          <t>India</t>
        </is>
      </c>
      <c r="G1014" t="inlineStr">
        <is>
          <t>JioMart</t>
        </is>
      </c>
      <c r="H1014" t="inlineStr">
        <is>
          <t>Home delivery</t>
        </is>
      </c>
      <c r="I1014" t="inlineStr">
        <is>
          <t>Walk-in guest</t>
        </is>
      </c>
      <c r="J1014" t="inlineStr">
        <is>
          <t>Kofi Mensah</t>
        </is>
      </c>
      <c r="K1014" s="71" t="n">
        <v>499</v>
      </c>
      <c r="L1014" s="72" t="n">
        <v>373.6</v>
      </c>
      <c r="M1014" s="72" t="n">
        <v>186426.4</v>
      </c>
      <c r="N1014" s="72" t="n">
        <v>18642.64</v>
      </c>
      <c r="O1014" s="72" t="n">
        <v>167783.76</v>
      </c>
      <c r="P1014" s="72" t="n">
        <v>166576.61</v>
      </c>
      <c r="Q1014" s="72" t="n">
        <v>1207.15</v>
      </c>
      <c r="R1014" t="inlineStr">
        <is>
          <t>West Bengal</t>
        </is>
      </c>
      <c r="S1014" s="71" t="n">
        <v>0</v>
      </c>
      <c r="T1014" t="inlineStr">
        <is>
          <t>No</t>
        </is>
      </c>
      <c r="U1014" s="71" t="n">
        <v>3730</v>
      </c>
      <c r="V1014" s="71" t="n">
        <v>156</v>
      </c>
      <c r="W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RR101006</t>
        </is>
      </c>
      <c r="B1015" s="69" t="n">
        <v>45779</v>
      </c>
      <c r="C1015" s="70" t="n">
        <v>2025</v>
      </c>
      <c r="D1015" t="inlineStr">
        <is>
          <t>May</t>
        </is>
      </c>
      <c r="E1015" t="inlineStr">
        <is>
          <t>South</t>
        </is>
      </c>
      <c r="F1015" t="inlineStr">
        <is>
          <t>India</t>
        </is>
      </c>
      <c r="G1015" t="inlineStr">
        <is>
          <t>Fashion</t>
        </is>
      </c>
      <c r="H1015" t="inlineStr">
        <is>
          <t>Store walk-in</t>
        </is>
      </c>
      <c r="I1015" t="inlineStr">
        <is>
          <t>Member</t>
        </is>
      </c>
      <c r="J1015" t="inlineStr">
        <is>
          <t>Ruhi Shaikh</t>
        </is>
      </c>
      <c r="K1015" s="71" t="n">
        <v>1495</v>
      </c>
      <c r="L1015" s="72" t="n">
        <v>819.6900000000001</v>
      </c>
      <c r="M1015" s="72" t="n">
        <v>1225436.55</v>
      </c>
      <c r="N1015" s="72" t="n">
        <v>98034.92</v>
      </c>
      <c r="O1015" s="72" t="n">
        <v>1127401.63</v>
      </c>
      <c r="P1015" s="72" t="n">
        <v>631486.5699999999</v>
      </c>
      <c r="Q1015" s="72" t="n">
        <v>495915.06</v>
      </c>
      <c r="R1015" t="inlineStr">
        <is>
          <t>Telangana</t>
        </is>
      </c>
      <c r="S1015" s="71" t="n">
        <v>1</v>
      </c>
      <c r="T1015" t="inlineStr">
        <is>
          <t>Yes</t>
        </is>
      </c>
      <c r="U1015" s="71" t="n">
        <v>988</v>
      </c>
      <c r="V1015" s="71" t="n">
        <v>273</v>
      </c>
      <c r="W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RR101007</t>
        </is>
      </c>
      <c r="B1016" s="69" t="n">
        <v>45779</v>
      </c>
      <c r="C1016" s="70" t="n">
        <v>2025</v>
      </c>
      <c r="D1016" t="inlineStr">
        <is>
          <t>May</t>
        </is>
      </c>
      <c r="E1016" t="inlineStr">
        <is>
          <t>North</t>
        </is>
      </c>
      <c r="F1016" t="inlineStr">
        <is>
          <t>India</t>
        </is>
      </c>
      <c r="G1016" t="inlineStr">
        <is>
          <t>Grocery</t>
        </is>
      </c>
      <c r="H1016" t="inlineStr">
        <is>
          <t>Store walk-in</t>
        </is>
      </c>
      <c r="I1016" t="inlineStr">
        <is>
          <t>Walk-in guest</t>
        </is>
      </c>
      <c r="J1016" t="inlineStr">
        <is>
          <t>Priya Nair</t>
        </is>
      </c>
      <c r="K1016" s="71" t="n">
        <v>2396</v>
      </c>
      <c r="L1016" s="72" t="n">
        <v>158.99</v>
      </c>
      <c r="M1016" s="72" t="n">
        <v>380940.04</v>
      </c>
      <c r="N1016" s="72" t="n">
        <v>38094</v>
      </c>
      <c r="O1016" s="72" t="n">
        <v>342846.04</v>
      </c>
      <c r="P1016" s="72" t="n">
        <v>354711.36</v>
      </c>
      <c r="Q1016" s="72" t="n">
        <v>-11865.32</v>
      </c>
      <c r="R1016" t="inlineStr">
        <is>
          <t>Delhi</t>
        </is>
      </c>
      <c r="S1016" s="71" t="n">
        <v>2</v>
      </c>
      <c r="T1016" t="inlineStr">
        <is>
          <t>Yes</t>
        </is>
      </c>
      <c r="U1016" s="71" t="n">
        <v>1047</v>
      </c>
      <c r="V1016" s="71" t="n">
        <v>379</v>
      </c>
      <c r="W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RR101008</t>
        </is>
      </c>
      <c r="B1017" s="69" t="n">
        <v>45779</v>
      </c>
      <c r="C1017" s="70" t="n">
        <v>2025</v>
      </c>
      <c r="D1017" t="inlineStr">
        <is>
          <t>May</t>
        </is>
      </c>
      <c r="E1017" t="inlineStr">
        <is>
          <t>East</t>
        </is>
      </c>
      <c r="F1017" t="inlineStr">
        <is>
          <t>India</t>
        </is>
      </c>
      <c r="G1017" t="inlineStr">
        <is>
          <t>Grocery</t>
        </is>
      </c>
      <c r="H1017" t="inlineStr">
        <is>
          <t>Store walk-in</t>
        </is>
      </c>
      <c r="I1017" t="inlineStr">
        <is>
          <t>Member</t>
        </is>
      </c>
      <c r="J1017" t="inlineStr">
        <is>
          <t>Amir Khan</t>
        </is>
      </c>
      <c r="K1017" s="71" t="n">
        <v>4490</v>
      </c>
      <c r="L1017" s="72" t="n">
        <v>180.15</v>
      </c>
      <c r="M1017" s="72" t="n">
        <v>808873.5</v>
      </c>
      <c r="N1017" s="72" t="n">
        <v>64709.88</v>
      </c>
      <c r="O1017" s="72" t="n">
        <v>744163.62</v>
      </c>
      <c r="P1017" s="72" t="n">
        <v>658336.61</v>
      </c>
      <c r="Q1017" s="72" t="n">
        <v>85827.00999999999</v>
      </c>
      <c r="R1017" t="inlineStr">
        <is>
          <t>Odisha</t>
        </is>
      </c>
      <c r="S1017" s="71" t="n">
        <v>5</v>
      </c>
      <c r="T1017" t="inlineStr">
        <is>
          <t>Yes</t>
        </is>
      </c>
      <c r="U1017" s="71" t="n">
        <v>3723</v>
      </c>
      <c r="V1017" s="71" t="n">
        <v>1391</v>
      </c>
      <c r="W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RR101009</t>
        </is>
      </c>
      <c r="B1018" s="69" t="n">
        <v>45779</v>
      </c>
      <c r="C1018" s="70" t="n">
        <v>2025</v>
      </c>
      <c r="D1018" t="inlineStr">
        <is>
          <t>May</t>
        </is>
      </c>
      <c r="E1018" t="inlineStr">
        <is>
          <t>East</t>
        </is>
      </c>
      <c r="F1018" t="inlineStr">
        <is>
          <t>India</t>
        </is>
      </c>
      <c r="G1018" t="inlineStr">
        <is>
          <t>JioMart</t>
        </is>
      </c>
      <c r="H1018" t="inlineStr">
        <is>
          <t>Home delivery</t>
        </is>
      </c>
      <c r="I1018" t="inlineStr">
        <is>
          <t>Member</t>
        </is>
      </c>
      <c r="J1018" t="inlineStr">
        <is>
          <t>Shraddha Kulkarni</t>
        </is>
      </c>
      <c r="K1018" s="71" t="n">
        <v>3153</v>
      </c>
      <c r="L1018" s="72" t="n">
        <v>396.74</v>
      </c>
      <c r="M1018" s="72" t="n">
        <v>1250921.22</v>
      </c>
      <c r="N1018" s="72" t="n">
        <v>25018.42</v>
      </c>
      <c r="O1018" s="72" t="n">
        <v>1225902.8</v>
      </c>
      <c r="P1018" s="72" t="n">
        <v>1095598.12</v>
      </c>
      <c r="Q1018" s="72" t="n">
        <v>130304.68</v>
      </c>
      <c r="R1018" t="inlineStr">
        <is>
          <t>Bihar</t>
        </is>
      </c>
      <c r="S1018" s="71" t="n">
        <v>8</v>
      </c>
      <c r="T1018" t="inlineStr">
        <is>
          <t>Yes</t>
        </is>
      </c>
      <c r="U1018" s="71" t="n">
        <v>11222</v>
      </c>
      <c r="V1018" s="71" t="n">
        <v>697</v>
      </c>
      <c r="W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RR101010</t>
        </is>
      </c>
      <c r="B1019" s="69" t="n">
        <v>45780</v>
      </c>
      <c r="C1019" s="70" t="n">
        <v>2025</v>
      </c>
      <c r="D1019" t="inlineStr">
        <is>
          <t>May</t>
        </is>
      </c>
      <c r="E1019" t="inlineStr">
        <is>
          <t>West</t>
        </is>
      </c>
      <c r="F1019" t="inlineStr">
        <is>
          <t>India</t>
        </is>
      </c>
      <c r="G1019" t="inlineStr">
        <is>
          <t>Grocery</t>
        </is>
      </c>
      <c r="H1019" t="inlineStr">
        <is>
          <t>Store walk-in</t>
        </is>
      </c>
      <c r="I1019" t="inlineStr">
        <is>
          <t>Member</t>
        </is>
      </c>
      <c r="J1019" t="inlineStr">
        <is>
          <t>Carlos Silva</t>
        </is>
      </c>
      <c r="K1019" s="71" t="n">
        <v>3967</v>
      </c>
      <c r="L1019" s="72" t="n">
        <v>175.63</v>
      </c>
      <c r="M1019" s="72" t="n">
        <v>696724.21</v>
      </c>
      <c r="N1019" s="72" t="n">
        <v>55737.94</v>
      </c>
      <c r="O1019" s="72" t="n">
        <v>640986.27</v>
      </c>
      <c r="P1019" s="72" t="n">
        <v>582235.62</v>
      </c>
      <c r="Q1019" s="72" t="n">
        <v>58750.65</v>
      </c>
      <c r="R1019" t="inlineStr">
        <is>
          <t>Gujarat</t>
        </is>
      </c>
      <c r="S1019" s="71" t="n">
        <v>8</v>
      </c>
      <c r="T1019" t="inlineStr">
        <is>
          <t>Yes</t>
        </is>
      </c>
      <c r="U1019" s="71" t="n">
        <v>2019</v>
      </c>
      <c r="V1019" s="71" t="n">
        <v>763</v>
      </c>
      <c r="W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RR101011</t>
        </is>
      </c>
      <c r="B1020" s="69" t="n">
        <v>45780</v>
      </c>
      <c r="C1020" s="70" t="n">
        <v>2025</v>
      </c>
      <c r="D1020" t="inlineStr">
        <is>
          <t>May</t>
        </is>
      </c>
      <c r="E1020" t="inlineStr">
        <is>
          <t>South</t>
        </is>
      </c>
      <c r="F1020" t="inlineStr">
        <is>
          <t>India</t>
        </is>
      </c>
      <c r="G1020" t="inlineStr">
        <is>
          <t>Grocery</t>
        </is>
      </c>
      <c r="H1020" t="inlineStr">
        <is>
          <t>Store walk-in</t>
        </is>
      </c>
      <c r="I1020" t="inlineStr">
        <is>
          <t>Walk-in guest</t>
        </is>
      </c>
      <c r="J1020" t="inlineStr">
        <is>
          <t>Ruhi Shaikh</t>
        </is>
      </c>
      <c r="K1020" s="71" t="n">
        <v>4230</v>
      </c>
      <c r="L1020" s="72" t="n">
        <v>198.66</v>
      </c>
      <c r="M1020" s="72" t="n">
        <v>840331.8</v>
      </c>
      <c r="N1020" s="72" t="n">
        <v>16806.64</v>
      </c>
      <c r="O1020" s="72" t="n">
        <v>823525.16</v>
      </c>
      <c r="P1020" s="72" t="n">
        <v>606353.9300000001</v>
      </c>
      <c r="Q1020" s="72" t="n">
        <v>217171.23</v>
      </c>
      <c r="R1020" t="inlineStr">
        <is>
          <t>Tamil Nadu</t>
        </is>
      </c>
      <c r="S1020" s="71" t="n">
        <v>1</v>
      </c>
      <c r="T1020" t="inlineStr">
        <is>
          <t>Yes</t>
        </is>
      </c>
      <c r="U1020" s="71" t="n">
        <v>2003</v>
      </c>
      <c r="V1020" s="71" t="n">
        <v>566</v>
      </c>
      <c r="W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RR101012</t>
        </is>
      </c>
      <c r="B1021" s="69" t="n">
        <v>45780</v>
      </c>
      <c r="C1021" s="70" t="n">
        <v>2025</v>
      </c>
      <c r="D1021" t="inlineStr">
        <is>
          <t>May</t>
        </is>
      </c>
      <c r="E1021" t="inlineStr">
        <is>
          <t>East</t>
        </is>
      </c>
      <c r="F1021" t="inlineStr">
        <is>
          <t>India</t>
        </is>
      </c>
      <c r="G1021" t="inlineStr">
        <is>
          <t>Grocery</t>
        </is>
      </c>
      <c r="H1021" t="inlineStr">
        <is>
          <t>Store walk-in</t>
        </is>
      </c>
      <c r="I1021" t="inlineStr">
        <is>
          <t>Walk-in guest</t>
        </is>
      </c>
      <c r="J1021" t="inlineStr">
        <is>
          <t>Liam O'Brien</t>
        </is>
      </c>
      <c r="K1021" s="71" t="n">
        <v>3398</v>
      </c>
      <c r="L1021" s="72" t="n">
        <v>180.58</v>
      </c>
      <c r="M1021" s="72" t="n">
        <v>613610.84</v>
      </c>
      <c r="N1021" s="72" t="n">
        <v>92041.63</v>
      </c>
      <c r="O1021" s="72" t="n">
        <v>521569.21</v>
      </c>
      <c r="P1021" s="72" t="n">
        <v>487176.77</v>
      </c>
      <c r="Q1021" s="72" t="n">
        <v>34392.44</v>
      </c>
      <c r="R1021" t="inlineStr">
        <is>
          <t>Bihar</t>
        </is>
      </c>
      <c r="S1021" s="71" t="n">
        <v>2</v>
      </c>
      <c r="T1021" t="inlineStr">
        <is>
          <t>Yes</t>
        </is>
      </c>
      <c r="U1021" s="71" t="n">
        <v>2358</v>
      </c>
      <c r="V1021" s="71" t="n">
        <v>848</v>
      </c>
      <c r="W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RR101013</t>
        </is>
      </c>
      <c r="B1022" s="69" t="n">
        <v>45780</v>
      </c>
      <c r="C1022" s="70" t="n">
        <v>2025</v>
      </c>
      <c r="D1022" t="inlineStr">
        <is>
          <t>May</t>
        </is>
      </c>
      <c r="E1022" t="inlineStr">
        <is>
          <t>East</t>
        </is>
      </c>
      <c r="F1022" t="inlineStr">
        <is>
          <t>India</t>
        </is>
      </c>
      <c r="G1022" t="inlineStr">
        <is>
          <t>Fashion</t>
        </is>
      </c>
      <c r="H1022" t="inlineStr">
        <is>
          <t>Store walk-in</t>
        </is>
      </c>
      <c r="I1022" t="inlineStr">
        <is>
          <t>Walk-in guest</t>
        </is>
      </c>
      <c r="J1022" t="inlineStr">
        <is>
          <t>Hiroshi Tanaka</t>
        </is>
      </c>
      <c r="K1022" s="71" t="n">
        <v>1039</v>
      </c>
      <c r="L1022" s="72" t="n">
        <v>772.55</v>
      </c>
      <c r="M1022" s="72" t="n">
        <v>802679.45</v>
      </c>
      <c r="N1022" s="72" t="n">
        <v>120401.92</v>
      </c>
      <c r="O1022" s="72" t="n">
        <v>682277.53</v>
      </c>
      <c r="P1022" s="72" t="n">
        <v>412229.54</v>
      </c>
      <c r="Q1022" s="72" t="n">
        <v>270047.99</v>
      </c>
      <c r="R1022" t="inlineStr">
        <is>
          <t>Odisha</t>
        </is>
      </c>
      <c r="S1022" s="71" t="n">
        <v>2</v>
      </c>
      <c r="T1022" t="inlineStr">
        <is>
          <t>Yes</t>
        </is>
      </c>
      <c r="U1022" s="71" t="n">
        <v>933</v>
      </c>
      <c r="V1022" s="71" t="n">
        <v>332</v>
      </c>
      <c r="W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RR101014</t>
        </is>
      </c>
      <c r="B1023" s="69" t="n">
        <v>45780</v>
      </c>
      <c r="C1023" s="70" t="n">
        <v>2025</v>
      </c>
      <c r="D1023" t="inlineStr">
        <is>
          <t>May</t>
        </is>
      </c>
      <c r="E1023" t="inlineStr">
        <is>
          <t>North</t>
        </is>
      </c>
      <c r="F1023" t="inlineStr">
        <is>
          <t>India</t>
        </is>
      </c>
      <c r="G1023" t="inlineStr">
        <is>
          <t>JioMart</t>
        </is>
      </c>
      <c r="H1023" t="inlineStr">
        <is>
          <t>Home delivery</t>
        </is>
      </c>
      <c r="I1023" t="inlineStr">
        <is>
          <t>Member</t>
        </is>
      </c>
      <c r="J1023" t="inlineStr">
        <is>
          <t>Yuki Sato</t>
        </is>
      </c>
      <c r="K1023" s="71" t="n">
        <v>1222</v>
      </c>
      <c r="L1023" s="72" t="n">
        <v>466.72</v>
      </c>
      <c r="M1023" s="72" t="n">
        <v>570331.84</v>
      </c>
      <c r="N1023" s="72" t="n">
        <v>45626.55</v>
      </c>
      <c r="O1023" s="72" t="n">
        <v>524705.29</v>
      </c>
      <c r="P1023" s="72" t="n">
        <v>423939.48</v>
      </c>
      <c r="Q1023" s="72" t="n">
        <v>100765.81</v>
      </c>
      <c r="R1023" t="inlineStr">
        <is>
          <t>Delhi</t>
        </is>
      </c>
      <c r="S1023" s="71" t="n">
        <v>8</v>
      </c>
      <c r="T1023" t="inlineStr">
        <is>
          <t>Yes</t>
        </is>
      </c>
      <c r="U1023" s="71" t="n">
        <v>2811</v>
      </c>
      <c r="V1023" s="71" t="n">
        <v>176</v>
      </c>
      <c r="W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RR101015</t>
        </is>
      </c>
      <c r="B1024" s="69" t="n">
        <v>45780</v>
      </c>
      <c r="C1024" s="70" t="n">
        <v>2025</v>
      </c>
      <c r="D1024" t="inlineStr">
        <is>
          <t>May</t>
        </is>
      </c>
      <c r="E1024" t="inlineStr">
        <is>
          <t>North</t>
        </is>
      </c>
      <c r="F1024" t="inlineStr">
        <is>
          <t>India</t>
        </is>
      </c>
      <c r="G1024" t="inlineStr">
        <is>
          <t>JioMart</t>
        </is>
      </c>
      <c r="H1024" t="inlineStr">
        <is>
          <t>Home delivery</t>
        </is>
      </c>
      <c r="I1024" t="inlineStr">
        <is>
          <t>Walk-in guest</t>
        </is>
      </c>
      <c r="J1024" t="inlineStr">
        <is>
          <t>Arjun Mehta</t>
        </is>
      </c>
      <c r="K1024" s="71" t="n">
        <v>1683</v>
      </c>
      <c r="L1024" s="72" t="n">
        <v>406.47</v>
      </c>
      <c r="M1024" s="72" t="n">
        <v>684089.01</v>
      </c>
      <c r="N1024" s="72" t="n">
        <v>34204.45</v>
      </c>
      <c r="O1024" s="72" t="n">
        <v>649884.5600000001</v>
      </c>
      <c r="P1024" s="72" t="n">
        <v>569150.4</v>
      </c>
      <c r="Q1024" s="72" t="n">
        <v>80734.16</v>
      </c>
      <c r="R1024" t="inlineStr">
        <is>
          <t>Rajasthan</t>
        </is>
      </c>
      <c r="S1024" s="71" t="n">
        <v>2</v>
      </c>
      <c r="T1024" t="inlineStr">
        <is>
          <t>Yes</t>
        </is>
      </c>
      <c r="U1024" s="71" t="n">
        <v>7837</v>
      </c>
      <c r="V1024" s="71" t="n">
        <v>342</v>
      </c>
      <c r="W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RR101016</t>
        </is>
      </c>
      <c r="B1025" s="69" t="n">
        <v>45780</v>
      </c>
      <c r="C1025" s="70" t="n">
        <v>2025</v>
      </c>
      <c r="D1025" t="inlineStr">
        <is>
          <t>May</t>
        </is>
      </c>
      <c r="E1025" t="inlineStr">
        <is>
          <t>West</t>
        </is>
      </c>
      <c r="F1025" t="inlineStr">
        <is>
          <t>India</t>
        </is>
      </c>
      <c r="G1025" t="inlineStr">
        <is>
          <t>Fashion</t>
        </is>
      </c>
      <c r="H1025" t="inlineStr">
        <is>
          <t>Store walk-in</t>
        </is>
      </c>
      <c r="I1025" t="inlineStr">
        <is>
          <t>Member</t>
        </is>
      </c>
      <c r="J1025" t="inlineStr">
        <is>
          <t>Olivia Brown</t>
        </is>
      </c>
      <c r="K1025" s="71" t="n">
        <v>436</v>
      </c>
      <c r="L1025" s="72" t="n">
        <v>751.34</v>
      </c>
      <c r="M1025" s="72" t="n">
        <v>327584.24</v>
      </c>
      <c r="N1025" s="72" t="n">
        <v>6551.68</v>
      </c>
      <c r="O1025" s="72" t="n">
        <v>321032.56</v>
      </c>
      <c r="P1025" s="72" t="n">
        <v>173634.26</v>
      </c>
      <c r="Q1025" s="72" t="n">
        <v>147398.3</v>
      </c>
      <c r="R1025" t="inlineStr">
        <is>
          <t>Maharashtra</t>
        </is>
      </c>
      <c r="S1025" s="71" t="n">
        <v>3</v>
      </c>
      <c r="T1025" t="inlineStr">
        <is>
          <t>Yes</t>
        </is>
      </c>
      <c r="U1025" s="71" t="n">
        <v>377</v>
      </c>
      <c r="V1025" s="71" t="n">
        <v>95</v>
      </c>
      <c r="W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RR101017</t>
        </is>
      </c>
      <c r="B1026" s="69" t="n">
        <v>45780</v>
      </c>
      <c r="C1026" s="70" t="n">
        <v>2025</v>
      </c>
      <c r="D1026" t="inlineStr">
        <is>
          <t>May</t>
        </is>
      </c>
      <c r="E1026" t="inlineStr">
        <is>
          <t>North</t>
        </is>
      </c>
      <c r="F1026" t="inlineStr">
        <is>
          <t>India</t>
        </is>
      </c>
      <c r="G1026" t="inlineStr">
        <is>
          <t>Grocery</t>
        </is>
      </c>
      <c r="H1026" t="inlineStr">
        <is>
          <t>Click &amp; collect</t>
        </is>
      </c>
      <c r="I1026" t="inlineStr">
        <is>
          <t>Walk-in guest</t>
        </is>
      </c>
      <c r="J1026" t="inlineStr">
        <is>
          <t>Ruhi Shaikh</t>
        </is>
      </c>
      <c r="K1026" s="71" t="n">
        <v>1495</v>
      </c>
      <c r="L1026" s="72" t="n">
        <v>185.3</v>
      </c>
      <c r="M1026" s="72" t="n">
        <v>277023.5</v>
      </c>
      <c r="N1026" s="72" t="n">
        <v>27702.35</v>
      </c>
      <c r="O1026" s="72" t="n">
        <v>249321.15</v>
      </c>
      <c r="P1026" s="72" t="n">
        <v>219418.64</v>
      </c>
      <c r="Q1026" s="72" t="n">
        <v>29902.51</v>
      </c>
      <c r="R1026" t="inlineStr">
        <is>
          <t>Uttar Pradesh</t>
        </is>
      </c>
      <c r="S1026" s="71" t="n">
        <v>0</v>
      </c>
      <c r="T1026" t="inlineStr">
        <is>
          <t>No</t>
        </is>
      </c>
      <c r="U1026" s="71" t="n">
        <v>684</v>
      </c>
      <c r="V1026" s="71" t="n">
        <v>209</v>
      </c>
      <c r="W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RR101018</t>
        </is>
      </c>
      <c r="B1027" s="69" t="n">
        <v>45780</v>
      </c>
      <c r="C1027" s="70" t="n">
        <v>2025</v>
      </c>
      <c r="D1027" t="inlineStr">
        <is>
          <t>May</t>
        </is>
      </c>
      <c r="E1027" t="inlineStr">
        <is>
          <t>West</t>
        </is>
      </c>
      <c r="F1027" t="inlineStr">
        <is>
          <t>India</t>
        </is>
      </c>
      <c r="G1027" t="inlineStr">
        <is>
          <t>Grocery</t>
        </is>
      </c>
      <c r="H1027" t="inlineStr">
        <is>
          <t>Home delivery</t>
        </is>
      </c>
      <c r="I1027" t="inlineStr">
        <is>
          <t>Member</t>
        </is>
      </c>
      <c r="J1027" t="inlineStr">
        <is>
          <t>Omar Haddad</t>
        </is>
      </c>
      <c r="K1027" s="71" t="n">
        <v>3242</v>
      </c>
      <c r="L1027" s="72" t="n">
        <v>168.99</v>
      </c>
      <c r="M1027" s="72" t="n">
        <v>547865.58</v>
      </c>
      <c r="N1027" s="72" t="n">
        <v>82179.84</v>
      </c>
      <c r="O1027" s="72" t="n">
        <v>465685.74</v>
      </c>
      <c r="P1027" s="72" t="n">
        <v>475275.63</v>
      </c>
      <c r="Q1027" s="72" t="n">
        <v>-9589.889999999999</v>
      </c>
      <c r="R1027" t="inlineStr">
        <is>
          <t>Goa</t>
        </is>
      </c>
      <c r="S1027" s="71" t="n">
        <v>3</v>
      </c>
      <c r="T1027" t="inlineStr">
        <is>
          <t>Yes</t>
        </is>
      </c>
      <c r="U1027" s="71" t="n">
        <v>1971</v>
      </c>
      <c r="V1027" s="71" t="n">
        <v>754</v>
      </c>
      <c r="W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RR101019</t>
        </is>
      </c>
      <c r="B1028" s="69" t="n">
        <v>45780</v>
      </c>
      <c r="C1028" s="70" t="n">
        <v>2025</v>
      </c>
      <c r="D1028" t="inlineStr">
        <is>
          <t>May</t>
        </is>
      </c>
      <c r="E1028" t="inlineStr">
        <is>
          <t>West</t>
        </is>
      </c>
      <c r="F1028" t="inlineStr">
        <is>
          <t>India</t>
        </is>
      </c>
      <c r="G1028" t="inlineStr">
        <is>
          <t>Electronics</t>
        </is>
      </c>
      <c r="H1028" t="inlineStr">
        <is>
          <t>Home delivery</t>
        </is>
      </c>
      <c r="I1028" t="inlineStr">
        <is>
          <t>Walk-in guest</t>
        </is>
      </c>
      <c r="J1028" t="inlineStr">
        <is>
          <t>Ana Costa</t>
        </is>
      </c>
      <c r="K1028" s="71" t="n">
        <v>62</v>
      </c>
      <c r="L1028" s="72" t="n">
        <v>10390.59</v>
      </c>
      <c r="M1028" s="72" t="n">
        <v>644216.58</v>
      </c>
      <c r="N1028" s="72" t="n">
        <v>12884.33</v>
      </c>
      <c r="O1028" s="72" t="n">
        <v>631332.25</v>
      </c>
      <c r="P1028" s="72" t="n">
        <v>490318.6</v>
      </c>
      <c r="Q1028" s="72" t="n">
        <v>141013.65</v>
      </c>
      <c r="R1028" t="inlineStr">
        <is>
          <t>Goa</t>
        </is>
      </c>
      <c r="S1028" s="71" t="n">
        <v>1</v>
      </c>
      <c r="T1028" t="inlineStr">
        <is>
          <t>Yes</t>
        </is>
      </c>
      <c r="U1028" s="71" t="n">
        <v>115</v>
      </c>
      <c r="V1028" s="71" t="n">
        <v>50</v>
      </c>
      <c r="W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RR101020</t>
        </is>
      </c>
      <c r="B1029" s="69" t="n">
        <v>45780</v>
      </c>
      <c r="C1029" s="70" t="n">
        <v>2025</v>
      </c>
      <c r="D1029" t="inlineStr">
        <is>
          <t>May</t>
        </is>
      </c>
      <c r="E1029" t="inlineStr">
        <is>
          <t>West</t>
        </is>
      </c>
      <c r="F1029" t="inlineStr">
        <is>
          <t>India</t>
        </is>
      </c>
      <c r="G1029" t="inlineStr">
        <is>
          <t>Grocery</t>
        </is>
      </c>
      <c r="H1029" t="inlineStr">
        <is>
          <t>Store walk-in</t>
        </is>
      </c>
      <c r="I1029" t="inlineStr">
        <is>
          <t>Member</t>
        </is>
      </c>
      <c r="J1029" t="inlineStr">
        <is>
          <t>Arjun Mehta</t>
        </is>
      </c>
      <c r="K1029" s="71" t="n">
        <v>1126</v>
      </c>
      <c r="L1029" s="72" t="n">
        <v>165</v>
      </c>
      <c r="M1029" s="72" t="n">
        <v>185790</v>
      </c>
      <c r="N1029" s="72" t="n">
        <v>18579</v>
      </c>
      <c r="O1029" s="72" t="n">
        <v>167211</v>
      </c>
      <c r="P1029" s="72" t="n">
        <v>160588.14</v>
      </c>
      <c r="Q1029" s="72" t="n">
        <v>6622.86</v>
      </c>
      <c r="R1029" t="inlineStr">
        <is>
          <t>Gujarat</t>
        </is>
      </c>
      <c r="S1029" s="71" t="n">
        <v>0</v>
      </c>
      <c r="T1029" t="inlineStr">
        <is>
          <t>No</t>
        </is>
      </c>
      <c r="U1029" s="71" t="n">
        <v>388</v>
      </c>
      <c r="V1029" s="71" t="n">
        <v>156</v>
      </c>
      <c r="W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RR101021</t>
        </is>
      </c>
      <c r="B1030" s="69" t="n">
        <v>45781</v>
      </c>
      <c r="C1030" s="70" t="n">
        <v>2025</v>
      </c>
      <c r="D1030" t="inlineStr">
        <is>
          <t>May</t>
        </is>
      </c>
      <c r="E1030" t="inlineStr">
        <is>
          <t>West</t>
        </is>
      </c>
      <c r="F1030" t="inlineStr">
        <is>
          <t>India</t>
        </is>
      </c>
      <c r="G1030" t="inlineStr">
        <is>
          <t>JioMart</t>
        </is>
      </c>
      <c r="H1030" t="inlineStr">
        <is>
          <t>Home delivery</t>
        </is>
      </c>
      <c r="I1030" t="inlineStr">
        <is>
          <t>Walk-in guest</t>
        </is>
      </c>
      <c r="J1030" t="inlineStr">
        <is>
          <t>Emma Clarke</t>
        </is>
      </c>
      <c r="K1030" s="71" t="n">
        <v>4067</v>
      </c>
      <c r="L1030" s="72" t="n">
        <v>383.37</v>
      </c>
      <c r="M1030" s="72" t="n">
        <v>1559165.79</v>
      </c>
      <c r="N1030" s="72" t="n">
        <v>155916.58</v>
      </c>
      <c r="O1030" s="72" t="n">
        <v>1403249.21</v>
      </c>
      <c r="P1030" s="72" t="n">
        <v>1404422.9</v>
      </c>
      <c r="Q1030" s="72" t="n">
        <v>-1173.69</v>
      </c>
      <c r="R1030" t="inlineStr">
        <is>
          <t>Maharashtra</t>
        </is>
      </c>
      <c r="S1030" s="71" t="n">
        <v>1</v>
      </c>
      <c r="T1030" t="inlineStr">
        <is>
          <t>Yes</t>
        </is>
      </c>
      <c r="U1030" s="71" t="n">
        <v>8744</v>
      </c>
      <c r="V1030" s="71" t="n">
        <v>569</v>
      </c>
      <c r="W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RR101022</t>
        </is>
      </c>
      <c r="B1031" s="69" t="n">
        <v>45781</v>
      </c>
      <c r="C1031" s="70" t="n">
        <v>2025</v>
      </c>
      <c r="D1031" t="inlineStr">
        <is>
          <t>May</t>
        </is>
      </c>
      <c r="E1031" t="inlineStr">
        <is>
          <t>South</t>
        </is>
      </c>
      <c r="F1031" t="inlineStr">
        <is>
          <t>India</t>
        </is>
      </c>
      <c r="G1031" t="inlineStr">
        <is>
          <t>Grocery</t>
        </is>
      </c>
      <c r="H1031" t="inlineStr">
        <is>
          <t>Store walk-in</t>
        </is>
      </c>
      <c r="I1031" t="inlineStr">
        <is>
          <t>Member</t>
        </is>
      </c>
      <c r="J1031" t="inlineStr">
        <is>
          <t>Ruhi Shaikh</t>
        </is>
      </c>
      <c r="K1031" s="71" t="n">
        <v>3832</v>
      </c>
      <c r="L1031" s="72" t="n">
        <v>186.85</v>
      </c>
      <c r="M1031" s="72" t="n">
        <v>716009.2</v>
      </c>
      <c r="N1031" s="72" t="n">
        <v>57280.74</v>
      </c>
      <c r="O1031" s="72" t="n">
        <v>658728.46</v>
      </c>
      <c r="P1031" s="72" t="n">
        <v>578522.9399999999</v>
      </c>
      <c r="Q1031" s="72" t="n">
        <v>80205.52</v>
      </c>
      <c r="R1031" t="inlineStr">
        <is>
          <t>Kerala</t>
        </is>
      </c>
      <c r="S1031" s="71" t="n">
        <v>5</v>
      </c>
      <c r="T1031" t="inlineStr">
        <is>
          <t>Yes</t>
        </is>
      </c>
      <c r="U1031" s="71" t="n">
        <v>1783</v>
      </c>
      <c r="V1031" s="71" t="n">
        <v>664</v>
      </c>
      <c r="W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RR101023</t>
        </is>
      </c>
      <c r="B1032" s="69" t="n">
        <v>45781</v>
      </c>
      <c r="C1032" s="70" t="n">
        <v>2025</v>
      </c>
      <c r="D1032" t="inlineStr">
        <is>
          <t>May</t>
        </is>
      </c>
      <c r="E1032" t="inlineStr">
        <is>
          <t>North</t>
        </is>
      </c>
      <c r="F1032" t="inlineStr">
        <is>
          <t>India</t>
        </is>
      </c>
      <c r="G1032" t="inlineStr">
        <is>
          <t>JioMart</t>
        </is>
      </c>
      <c r="H1032" t="inlineStr">
        <is>
          <t>Home delivery</t>
        </is>
      </c>
      <c r="I1032" t="inlineStr">
        <is>
          <t>Walk-in guest</t>
        </is>
      </c>
      <c r="J1032" t="inlineStr">
        <is>
          <t>Ruhi Shaikh</t>
        </is>
      </c>
      <c r="K1032" s="71" t="n">
        <v>2786</v>
      </c>
      <c r="L1032" s="72" t="n">
        <v>466.98</v>
      </c>
      <c r="M1032" s="72" t="n">
        <v>1301006.28</v>
      </c>
      <c r="N1032" s="72" t="n">
        <v>26020.13</v>
      </c>
      <c r="O1032" s="72" t="n">
        <v>1274986.15</v>
      </c>
      <c r="P1032" s="72" t="n">
        <v>900170.7</v>
      </c>
      <c r="Q1032" s="72" t="n">
        <v>374815.45</v>
      </c>
      <c r="R1032" t="inlineStr">
        <is>
          <t>Delhi</t>
        </is>
      </c>
      <c r="S1032" s="71" t="n">
        <v>8</v>
      </c>
      <c r="T1032" t="inlineStr">
        <is>
          <t>Yes</t>
        </is>
      </c>
      <c r="U1032" s="71" t="n">
        <v>14353</v>
      </c>
      <c r="V1032" s="71" t="n">
        <v>847</v>
      </c>
      <c r="W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RR101024</t>
        </is>
      </c>
      <c r="B1033" s="69" t="n">
        <v>45781</v>
      </c>
      <c r="C1033" s="70" t="n">
        <v>2025</v>
      </c>
      <c r="D1033" t="inlineStr">
        <is>
          <t>May</t>
        </is>
      </c>
      <c r="E1033" t="inlineStr">
        <is>
          <t>South</t>
        </is>
      </c>
      <c r="F1033" t="inlineStr">
        <is>
          <t>India</t>
        </is>
      </c>
      <c r="G1033" t="inlineStr">
        <is>
          <t>JioMart</t>
        </is>
      </c>
      <c r="H1033" t="inlineStr">
        <is>
          <t>Home delivery</t>
        </is>
      </c>
      <c r="I1033" t="inlineStr">
        <is>
          <t>Walk-in guest</t>
        </is>
      </c>
      <c r="J1033" t="inlineStr">
        <is>
          <t>Lucas Martin</t>
        </is>
      </c>
      <c r="K1033" s="71" t="n">
        <v>785</v>
      </c>
      <c r="L1033" s="72" t="n">
        <v>373.67</v>
      </c>
      <c r="M1033" s="72" t="n">
        <v>293330.95</v>
      </c>
      <c r="N1033" s="72" t="n">
        <v>23466.48</v>
      </c>
      <c r="O1033" s="72" t="n">
        <v>269864.47</v>
      </c>
      <c r="P1033" s="72" t="n">
        <v>256499.01</v>
      </c>
      <c r="Q1033" s="72" t="n">
        <v>13365.46</v>
      </c>
      <c r="R1033" t="inlineStr">
        <is>
          <t>Kerala</t>
        </is>
      </c>
      <c r="S1033" s="71" t="n">
        <v>3</v>
      </c>
      <c r="T1033" t="inlineStr">
        <is>
          <t>Yes</t>
        </is>
      </c>
      <c r="U1033" s="71" t="n">
        <v>3625</v>
      </c>
      <c r="V1033" s="71" t="n">
        <v>218</v>
      </c>
      <c r="W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RR101025</t>
        </is>
      </c>
      <c r="B1034" s="69" t="n">
        <v>45781</v>
      </c>
      <c r="C1034" s="70" t="n">
        <v>2025</v>
      </c>
      <c r="D1034" t="inlineStr">
        <is>
          <t>May</t>
        </is>
      </c>
      <c r="E1034" t="inlineStr">
        <is>
          <t>South</t>
        </is>
      </c>
      <c r="F1034" t="inlineStr">
        <is>
          <t>India</t>
        </is>
      </c>
      <c r="G1034" t="inlineStr">
        <is>
          <t>Grocery</t>
        </is>
      </c>
      <c r="H1034" t="inlineStr">
        <is>
          <t>Store walk-in</t>
        </is>
      </c>
      <c r="I1034" t="inlineStr">
        <is>
          <t>Walk-in guest</t>
        </is>
      </c>
      <c r="J1034" t="inlineStr">
        <is>
          <t>Yuki Sato</t>
        </is>
      </c>
      <c r="K1034" s="71" t="n">
        <v>4264</v>
      </c>
      <c r="L1034" s="72" t="n">
        <v>183.04</v>
      </c>
      <c r="M1034" s="72" t="n">
        <v>780482.5600000001</v>
      </c>
      <c r="N1034" s="72" t="n">
        <v>78048.25999999999</v>
      </c>
      <c r="O1034" s="72" t="n">
        <v>702434.3</v>
      </c>
      <c r="P1034" s="72" t="n">
        <v>607683.37</v>
      </c>
      <c r="Q1034" s="72" t="n">
        <v>94750.92999999999</v>
      </c>
      <c r="R1034" t="inlineStr">
        <is>
          <t>Telangana</t>
        </is>
      </c>
      <c r="S1034" s="71" t="n">
        <v>2</v>
      </c>
      <c r="T1034" t="inlineStr">
        <is>
          <t>Yes</t>
        </is>
      </c>
      <c r="U1034" s="71" t="n">
        <v>1675</v>
      </c>
      <c r="V1034" s="71" t="n">
        <v>698</v>
      </c>
      <c r="W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RR101026</t>
        </is>
      </c>
      <c r="B1035" s="69" t="n">
        <v>45781</v>
      </c>
      <c r="C1035" s="70" t="n">
        <v>2025</v>
      </c>
      <c r="D1035" t="inlineStr">
        <is>
          <t>May</t>
        </is>
      </c>
      <c r="E1035" t="inlineStr">
        <is>
          <t>North</t>
        </is>
      </c>
      <c r="F1035" t="inlineStr">
        <is>
          <t>India</t>
        </is>
      </c>
      <c r="G1035" t="inlineStr">
        <is>
          <t>Grocery</t>
        </is>
      </c>
      <c r="H1035" t="inlineStr">
        <is>
          <t>Click &amp; collect</t>
        </is>
      </c>
      <c r="I1035" t="inlineStr">
        <is>
          <t>Member</t>
        </is>
      </c>
      <c r="J1035" t="inlineStr">
        <is>
          <t>Sara Rossi</t>
        </is>
      </c>
      <c r="K1035" s="71" t="n">
        <v>3973</v>
      </c>
      <c r="L1035" s="72" t="n">
        <v>168.42</v>
      </c>
      <c r="M1035" s="72" t="n">
        <v>669132.66</v>
      </c>
      <c r="N1035" s="72" t="n">
        <v>53530.61</v>
      </c>
      <c r="O1035" s="72" t="n">
        <v>615602.05</v>
      </c>
      <c r="P1035" s="72" t="n">
        <v>604153.85</v>
      </c>
      <c r="Q1035" s="72" t="n">
        <v>11448.2</v>
      </c>
      <c r="R1035" t="inlineStr">
        <is>
          <t>Uttar Pradesh</t>
        </is>
      </c>
      <c r="S1035" s="71" t="n">
        <v>5</v>
      </c>
      <c r="T1035" t="inlineStr">
        <is>
          <t>Yes</t>
        </is>
      </c>
      <c r="U1035" s="71" t="n">
        <v>1158</v>
      </c>
      <c r="V1035" s="71" t="n">
        <v>472</v>
      </c>
      <c r="W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RR101027</t>
        </is>
      </c>
      <c r="B1036" s="69" t="n">
        <v>45781</v>
      </c>
      <c r="C1036" s="70" t="n">
        <v>2025</v>
      </c>
      <c r="D1036" t="inlineStr">
        <is>
          <t>May</t>
        </is>
      </c>
      <c r="E1036" t="inlineStr">
        <is>
          <t>South</t>
        </is>
      </c>
      <c r="F1036" t="inlineStr">
        <is>
          <t>India</t>
        </is>
      </c>
      <c r="G1036" t="inlineStr">
        <is>
          <t>Fashion</t>
        </is>
      </c>
      <c r="H1036" t="inlineStr">
        <is>
          <t>Store walk-in</t>
        </is>
      </c>
      <c r="I1036" t="inlineStr">
        <is>
          <t>Walk-in guest</t>
        </is>
      </c>
      <c r="J1036" t="inlineStr">
        <is>
          <t>Emma Clarke</t>
        </is>
      </c>
      <c r="K1036" s="71" t="n">
        <v>972</v>
      </c>
      <c r="L1036" s="72" t="n">
        <v>701.76</v>
      </c>
      <c r="M1036" s="72" t="n">
        <v>682110.72</v>
      </c>
      <c r="N1036" s="72" t="n">
        <v>54568.86</v>
      </c>
      <c r="O1036" s="72" t="n">
        <v>627541.86</v>
      </c>
      <c r="P1036" s="72" t="n">
        <v>407979.52</v>
      </c>
      <c r="Q1036" s="72" t="n">
        <v>219562.34</v>
      </c>
      <c r="R1036" t="inlineStr">
        <is>
          <t>Karnataka</t>
        </is>
      </c>
      <c r="S1036" s="71" t="n">
        <v>2</v>
      </c>
      <c r="T1036" t="inlineStr">
        <is>
          <t>Yes</t>
        </is>
      </c>
      <c r="U1036" s="71" t="n">
        <v>377</v>
      </c>
      <c r="V1036" s="71" t="n">
        <v>142</v>
      </c>
      <c r="W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RR101028</t>
        </is>
      </c>
      <c r="B1037" s="69" t="n">
        <v>45781</v>
      </c>
      <c r="C1037" s="70" t="n">
        <v>2025</v>
      </c>
      <c r="D1037" t="inlineStr">
        <is>
          <t>May</t>
        </is>
      </c>
      <c r="E1037" t="inlineStr">
        <is>
          <t>East</t>
        </is>
      </c>
      <c r="F1037" t="inlineStr">
        <is>
          <t>India</t>
        </is>
      </c>
      <c r="G1037" t="inlineStr">
        <is>
          <t>Grocery</t>
        </is>
      </c>
      <c r="H1037" t="inlineStr">
        <is>
          <t>Store walk-in</t>
        </is>
      </c>
      <c r="I1037" t="inlineStr">
        <is>
          <t>Member</t>
        </is>
      </c>
      <c r="J1037" t="inlineStr">
        <is>
          <t>Emma Clarke</t>
        </is>
      </c>
      <c r="K1037" s="71" t="n">
        <v>452</v>
      </c>
      <c r="L1037" s="72" t="n">
        <v>184.59</v>
      </c>
      <c r="M1037" s="72" t="n">
        <v>83434.67999999999</v>
      </c>
      <c r="N1037" s="72" t="n">
        <v>8343.469999999999</v>
      </c>
      <c r="O1037" s="72" t="n">
        <v>75091.21000000001</v>
      </c>
      <c r="P1037" s="72" t="n">
        <v>67921.27</v>
      </c>
      <c r="Q1037" s="72" t="n">
        <v>7169.94</v>
      </c>
      <c r="R1037" t="inlineStr">
        <is>
          <t>Odisha</t>
        </is>
      </c>
      <c r="S1037" s="71" t="n">
        <v>2</v>
      </c>
      <c r="T1037" t="inlineStr">
        <is>
          <t>Yes</t>
        </is>
      </c>
      <c r="U1037" s="71" t="n">
        <v>156</v>
      </c>
      <c r="V1037" s="71" t="n">
        <v>67</v>
      </c>
      <c r="W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RR101029</t>
        </is>
      </c>
      <c r="B1038" s="69" t="n">
        <v>45781</v>
      </c>
      <c r="C1038" s="70" t="n">
        <v>2025</v>
      </c>
      <c r="D1038" t="inlineStr">
        <is>
          <t>May</t>
        </is>
      </c>
      <c r="E1038" t="inlineStr">
        <is>
          <t>West</t>
        </is>
      </c>
      <c r="F1038" t="inlineStr">
        <is>
          <t>India</t>
        </is>
      </c>
      <c r="G1038" t="inlineStr">
        <is>
          <t>Grocery</t>
        </is>
      </c>
      <c r="H1038" t="inlineStr">
        <is>
          <t>Store walk-in</t>
        </is>
      </c>
      <c r="I1038" t="inlineStr">
        <is>
          <t>Walk-in guest</t>
        </is>
      </c>
      <c r="J1038" t="inlineStr">
        <is>
          <t>Shraddha Kulkarni</t>
        </is>
      </c>
      <c r="K1038" s="71" t="n">
        <v>3452</v>
      </c>
      <c r="L1038" s="72" t="n">
        <v>163.52</v>
      </c>
      <c r="M1038" s="72" t="n">
        <v>564471.04</v>
      </c>
      <c r="N1038" s="72" t="n">
        <v>28223.55</v>
      </c>
      <c r="O1038" s="72" t="n">
        <v>536247.49</v>
      </c>
      <c r="P1038" s="72" t="n">
        <v>508607.31</v>
      </c>
      <c r="Q1038" s="72" t="n">
        <v>27640.18</v>
      </c>
      <c r="R1038" t="inlineStr">
        <is>
          <t>Gujarat</t>
        </is>
      </c>
      <c r="S1038" s="71" t="n">
        <v>3</v>
      </c>
      <c r="T1038" t="inlineStr">
        <is>
          <t>Yes</t>
        </is>
      </c>
      <c r="U1038" s="71" t="n">
        <v>2788</v>
      </c>
      <c r="V1038" s="71" t="n">
        <v>955</v>
      </c>
      <c r="W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RR101030</t>
        </is>
      </c>
      <c r="B1039" s="69" t="n">
        <v>45781</v>
      </c>
      <c r="C1039" s="70" t="n">
        <v>2025</v>
      </c>
      <c r="D1039" t="inlineStr">
        <is>
          <t>May</t>
        </is>
      </c>
      <c r="E1039" t="inlineStr">
        <is>
          <t>West</t>
        </is>
      </c>
      <c r="F1039" t="inlineStr">
        <is>
          <t>India</t>
        </is>
      </c>
      <c r="G1039" t="inlineStr">
        <is>
          <t>Electronics</t>
        </is>
      </c>
      <c r="H1039" t="inlineStr">
        <is>
          <t>Store walk-in</t>
        </is>
      </c>
      <c r="I1039" t="inlineStr">
        <is>
          <t>Member</t>
        </is>
      </c>
      <c r="J1039" t="inlineStr">
        <is>
          <t>Wei Chen</t>
        </is>
      </c>
      <c r="K1039" s="71" t="n">
        <v>27</v>
      </c>
      <c r="L1039" s="72" t="n">
        <v>10213.88</v>
      </c>
      <c r="M1039" s="72" t="n">
        <v>275774.76</v>
      </c>
      <c r="N1039" s="72" t="n">
        <v>22061.98</v>
      </c>
      <c r="O1039" s="72" t="n">
        <v>253712.78</v>
      </c>
      <c r="P1039" s="72" t="n">
        <v>214614.89</v>
      </c>
      <c r="Q1039" s="72" t="n">
        <v>39097.89</v>
      </c>
      <c r="R1039" t="inlineStr">
        <is>
          <t>Goa</t>
        </is>
      </c>
      <c r="S1039" s="71" t="n">
        <v>3</v>
      </c>
      <c r="T1039" t="inlineStr">
        <is>
          <t>Yes</t>
        </is>
      </c>
      <c r="U1039" s="71" t="n">
        <v>64</v>
      </c>
      <c r="V1039" s="71" t="n">
        <v>22</v>
      </c>
      <c r="W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RR101031</t>
        </is>
      </c>
      <c r="B1040" s="69" t="n">
        <v>45781</v>
      </c>
      <c r="C1040" s="70" t="n">
        <v>2025</v>
      </c>
      <c r="D1040" t="inlineStr">
        <is>
          <t>May</t>
        </is>
      </c>
      <c r="E1040" t="inlineStr">
        <is>
          <t>West</t>
        </is>
      </c>
      <c r="F1040" t="inlineStr">
        <is>
          <t>India</t>
        </is>
      </c>
      <c r="G1040" t="inlineStr">
        <is>
          <t>Grocery</t>
        </is>
      </c>
      <c r="H1040" t="inlineStr">
        <is>
          <t>Store walk-in</t>
        </is>
      </c>
      <c r="I1040" t="inlineStr">
        <is>
          <t>Walk-in guest</t>
        </is>
      </c>
      <c r="J1040" t="inlineStr">
        <is>
          <t>Omar Haddad</t>
        </is>
      </c>
      <c r="K1040" s="71" t="n">
        <v>3892</v>
      </c>
      <c r="L1040" s="72" t="n">
        <v>178.24</v>
      </c>
      <c r="M1040" s="72" t="n">
        <v>693710.08</v>
      </c>
      <c r="N1040" s="72" t="n">
        <v>69371.00999999999</v>
      </c>
      <c r="O1040" s="72" t="n">
        <v>624339.0699999999</v>
      </c>
      <c r="P1040" s="72" t="n">
        <v>571312.55</v>
      </c>
      <c r="Q1040" s="72" t="n">
        <v>53026.52</v>
      </c>
      <c r="R1040" t="inlineStr">
        <is>
          <t>Goa</t>
        </is>
      </c>
      <c r="S1040" s="71" t="n">
        <v>5</v>
      </c>
      <c r="T1040" t="inlineStr">
        <is>
          <t>Yes</t>
        </is>
      </c>
      <c r="U1040" s="71" t="n">
        <v>1674</v>
      </c>
      <c r="V1040" s="71" t="n">
        <v>582</v>
      </c>
      <c r="W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RR101032</t>
        </is>
      </c>
      <c r="B1041" s="69" t="n">
        <v>45781</v>
      </c>
      <c r="C1041" s="70" t="n">
        <v>2025</v>
      </c>
      <c r="D1041" t="inlineStr">
        <is>
          <t>May</t>
        </is>
      </c>
      <c r="E1041" t="inlineStr">
        <is>
          <t>West</t>
        </is>
      </c>
      <c r="F1041" t="inlineStr">
        <is>
          <t>India</t>
        </is>
      </c>
      <c r="G1041" t="inlineStr">
        <is>
          <t>Grocery</t>
        </is>
      </c>
      <c r="H1041" t="inlineStr">
        <is>
          <t>Click &amp; collect</t>
        </is>
      </c>
      <c r="I1041" t="inlineStr">
        <is>
          <t>Member</t>
        </is>
      </c>
      <c r="J1041" t="inlineStr">
        <is>
          <t>Zoya Ahmed</t>
        </is>
      </c>
      <c r="K1041" s="71" t="n">
        <v>931</v>
      </c>
      <c r="L1041" s="72" t="n">
        <v>173.46</v>
      </c>
      <c r="M1041" s="72" t="n">
        <v>161491.26</v>
      </c>
      <c r="N1041" s="72" t="n">
        <v>3229.83</v>
      </c>
      <c r="O1041" s="72" t="n">
        <v>158261.43</v>
      </c>
      <c r="P1041" s="72" t="n">
        <v>134543.29</v>
      </c>
      <c r="Q1041" s="72" t="n">
        <v>23718.14</v>
      </c>
      <c r="R1041" t="inlineStr">
        <is>
          <t>Maharashtra</t>
        </is>
      </c>
      <c r="S1041" s="71" t="n">
        <v>2</v>
      </c>
      <c r="T1041" t="inlineStr">
        <is>
          <t>Yes</t>
        </is>
      </c>
      <c r="U1041" s="71" t="n">
        <v>730</v>
      </c>
      <c r="V1041" s="71" t="n">
        <v>292</v>
      </c>
      <c r="W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RR101033</t>
        </is>
      </c>
      <c r="B1042" s="69" t="n">
        <v>45781</v>
      </c>
      <c r="C1042" s="70" t="n">
        <v>2025</v>
      </c>
      <c r="D1042" t="inlineStr">
        <is>
          <t>May</t>
        </is>
      </c>
      <c r="E1042" t="inlineStr">
        <is>
          <t>West</t>
        </is>
      </c>
      <c r="F1042" t="inlineStr">
        <is>
          <t>India</t>
        </is>
      </c>
      <c r="G1042" t="inlineStr">
        <is>
          <t>JioMart</t>
        </is>
      </c>
      <c r="H1042" t="inlineStr">
        <is>
          <t>Home delivery</t>
        </is>
      </c>
      <c r="I1042" t="inlineStr">
        <is>
          <t>Member</t>
        </is>
      </c>
      <c r="J1042" t="inlineStr">
        <is>
          <t>Noah Smith</t>
        </is>
      </c>
      <c r="K1042" s="71" t="n">
        <v>2477</v>
      </c>
      <c r="L1042" s="72" t="n">
        <v>374.13</v>
      </c>
      <c r="M1042" s="72" t="n">
        <v>926720.01</v>
      </c>
      <c r="N1042" s="72" t="n">
        <v>92672</v>
      </c>
      <c r="O1042" s="72" t="n">
        <v>834048.01</v>
      </c>
      <c r="P1042" s="72" t="n">
        <v>844924.63</v>
      </c>
      <c r="Q1042" s="72" t="n">
        <v>-10876.62</v>
      </c>
      <c r="R1042" t="inlineStr">
        <is>
          <t>Maharashtra</t>
        </is>
      </c>
      <c r="S1042" s="71" t="n">
        <v>1</v>
      </c>
      <c r="T1042" t="inlineStr">
        <is>
          <t>Yes</t>
        </is>
      </c>
      <c r="U1042" s="71" t="n">
        <v>12252</v>
      </c>
      <c r="V1042" s="71" t="n">
        <v>705</v>
      </c>
      <c r="W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RR101034</t>
        </is>
      </c>
      <c r="B1043" s="69" t="n">
        <v>45781</v>
      </c>
      <c r="C1043" s="70" t="n">
        <v>2025</v>
      </c>
      <c r="D1043" t="inlineStr">
        <is>
          <t>May</t>
        </is>
      </c>
      <c r="E1043" t="inlineStr">
        <is>
          <t>North</t>
        </is>
      </c>
      <c r="F1043" t="inlineStr">
        <is>
          <t>India</t>
        </is>
      </c>
      <c r="G1043" t="inlineStr">
        <is>
          <t>JioMart</t>
        </is>
      </c>
      <c r="H1043" t="inlineStr">
        <is>
          <t>Home delivery</t>
        </is>
      </c>
      <c r="I1043" t="inlineStr">
        <is>
          <t>Member</t>
        </is>
      </c>
      <c r="J1043" t="inlineStr">
        <is>
          <t>Shraddha Kulkarni</t>
        </is>
      </c>
      <c r="K1043" s="71" t="n">
        <v>3974</v>
      </c>
      <c r="L1043" s="72" t="n">
        <v>407.81</v>
      </c>
      <c r="M1043" s="72" t="n">
        <v>1620636.94</v>
      </c>
      <c r="N1043" s="72" t="n">
        <v>81031.85000000001</v>
      </c>
      <c r="O1043" s="72" t="n">
        <v>1539605.09</v>
      </c>
      <c r="P1043" s="72" t="n">
        <v>1378699.26</v>
      </c>
      <c r="Q1043" s="72" t="n">
        <v>160905.83</v>
      </c>
      <c r="R1043" t="inlineStr">
        <is>
          <t>Rajasthan</t>
        </is>
      </c>
      <c r="S1043" s="71" t="n">
        <v>5</v>
      </c>
      <c r="T1043" t="inlineStr">
        <is>
          <t>Yes</t>
        </is>
      </c>
      <c r="U1043" s="71" t="n">
        <v>16652</v>
      </c>
      <c r="V1043" s="71" t="n">
        <v>754</v>
      </c>
      <c r="W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RR101035</t>
        </is>
      </c>
      <c r="B1044" s="69" t="n">
        <v>45781</v>
      </c>
      <c r="C1044" s="70" t="n">
        <v>2025</v>
      </c>
      <c r="D1044" t="inlineStr">
        <is>
          <t>May</t>
        </is>
      </c>
      <c r="E1044" t="inlineStr">
        <is>
          <t>South</t>
        </is>
      </c>
      <c r="F1044" t="inlineStr">
        <is>
          <t>India</t>
        </is>
      </c>
      <c r="G1044" t="inlineStr">
        <is>
          <t>JioMart</t>
        </is>
      </c>
      <c r="H1044" t="inlineStr">
        <is>
          <t>Home delivery</t>
        </is>
      </c>
      <c r="I1044" t="inlineStr">
        <is>
          <t>Member</t>
        </is>
      </c>
      <c r="J1044" t="inlineStr">
        <is>
          <t>Olivia Brown</t>
        </is>
      </c>
      <c r="K1044" s="71" t="n">
        <v>4406</v>
      </c>
      <c r="L1044" s="72" t="n">
        <v>412.03</v>
      </c>
      <c r="M1044" s="72" t="n">
        <v>1815404.18</v>
      </c>
      <c r="N1044" s="72" t="n">
        <v>181540.42</v>
      </c>
      <c r="O1044" s="72" t="n">
        <v>1633863.76</v>
      </c>
      <c r="P1044" s="72" t="n">
        <v>1519681.45</v>
      </c>
      <c r="Q1044" s="72" t="n">
        <v>114182.31</v>
      </c>
      <c r="R1044" t="inlineStr">
        <is>
          <t>Karnataka</t>
        </is>
      </c>
      <c r="S1044" s="71" t="n">
        <v>1</v>
      </c>
      <c r="T1044" t="inlineStr">
        <is>
          <t>Yes</t>
        </is>
      </c>
      <c r="U1044" s="71" t="n">
        <v>8099</v>
      </c>
      <c r="V1044" s="71" t="n">
        <v>647</v>
      </c>
      <c r="W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RR101036</t>
        </is>
      </c>
      <c r="B1045" s="69" t="n">
        <v>45781</v>
      </c>
      <c r="C1045" s="70" t="n">
        <v>2025</v>
      </c>
      <c r="D1045" t="inlineStr">
        <is>
          <t>May</t>
        </is>
      </c>
      <c r="E1045" t="inlineStr">
        <is>
          <t>West</t>
        </is>
      </c>
      <c r="F1045" t="inlineStr">
        <is>
          <t>India</t>
        </is>
      </c>
      <c r="G1045" t="inlineStr">
        <is>
          <t>JioMart</t>
        </is>
      </c>
      <c r="H1045" t="inlineStr">
        <is>
          <t>Home delivery</t>
        </is>
      </c>
      <c r="I1045" t="inlineStr">
        <is>
          <t>Walk-in guest</t>
        </is>
      </c>
      <c r="J1045" t="inlineStr">
        <is>
          <t>Shraddha Kulkarni</t>
        </is>
      </c>
      <c r="K1045" s="71" t="n">
        <v>1226</v>
      </c>
      <c r="L1045" s="72" t="n">
        <v>387.74</v>
      </c>
      <c r="M1045" s="72" t="n">
        <v>475369.24</v>
      </c>
      <c r="N1045" s="72" t="n">
        <v>38029.54</v>
      </c>
      <c r="O1045" s="72" t="n">
        <v>437339.7</v>
      </c>
      <c r="P1045" s="72" t="n">
        <v>401578</v>
      </c>
      <c r="Q1045" s="72" t="n">
        <v>35761.7</v>
      </c>
      <c r="R1045" t="inlineStr">
        <is>
          <t>Gujarat</t>
        </is>
      </c>
      <c r="S1045" s="71" t="n">
        <v>5</v>
      </c>
      <c r="T1045" t="inlineStr">
        <is>
          <t>Yes</t>
        </is>
      </c>
      <c r="U1045" s="71" t="n">
        <v>4629</v>
      </c>
      <c r="V1045" s="71" t="n">
        <v>187</v>
      </c>
      <c r="W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RR101037</t>
        </is>
      </c>
      <c r="B1046" s="69" t="n">
        <v>45781</v>
      </c>
      <c r="C1046" s="70" t="n">
        <v>2025</v>
      </c>
      <c r="D1046" t="inlineStr">
        <is>
          <t>May</t>
        </is>
      </c>
      <c r="E1046" t="inlineStr">
        <is>
          <t>North</t>
        </is>
      </c>
      <c r="F1046" t="inlineStr">
        <is>
          <t>India</t>
        </is>
      </c>
      <c r="G1046" t="inlineStr">
        <is>
          <t>Electronics</t>
        </is>
      </c>
      <c r="H1046" t="inlineStr">
        <is>
          <t>Store walk-in</t>
        </is>
      </c>
      <c r="I1046" t="inlineStr">
        <is>
          <t>Walk-in guest</t>
        </is>
      </c>
      <c r="J1046" t="inlineStr">
        <is>
          <t>Aisha Bello</t>
        </is>
      </c>
      <c r="K1046" s="71" t="n">
        <v>75</v>
      </c>
      <c r="L1046" s="72" t="n">
        <v>10110.88</v>
      </c>
      <c r="M1046" s="72" t="n">
        <v>758316</v>
      </c>
      <c r="N1046" s="72" t="n">
        <v>37915.8</v>
      </c>
      <c r="O1046" s="72" t="n">
        <v>720400.2</v>
      </c>
      <c r="P1046" s="72" t="n">
        <v>620085.83</v>
      </c>
      <c r="Q1046" s="72" t="n">
        <v>100314.37</v>
      </c>
      <c r="R1046" t="inlineStr">
        <is>
          <t>Punjab</t>
        </is>
      </c>
      <c r="S1046" s="71" t="n">
        <v>8</v>
      </c>
      <c r="T1046" t="inlineStr">
        <is>
          <t>Yes</t>
        </is>
      </c>
      <c r="U1046" s="71" t="n">
        <v>218</v>
      </c>
      <c r="V1046" s="71" t="n">
        <v>63</v>
      </c>
      <c r="W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RR101038</t>
        </is>
      </c>
      <c r="B1047" s="69" t="n">
        <v>45781</v>
      </c>
      <c r="C1047" s="70" t="n">
        <v>2025</v>
      </c>
      <c r="D1047" t="inlineStr">
        <is>
          <t>May</t>
        </is>
      </c>
      <c r="E1047" t="inlineStr">
        <is>
          <t>West</t>
        </is>
      </c>
      <c r="F1047" t="inlineStr">
        <is>
          <t>India</t>
        </is>
      </c>
      <c r="G1047" t="inlineStr">
        <is>
          <t>Grocery</t>
        </is>
      </c>
      <c r="H1047" t="inlineStr">
        <is>
          <t>Store walk-in</t>
        </is>
      </c>
      <c r="I1047" t="inlineStr">
        <is>
          <t>Member</t>
        </is>
      </c>
      <c r="J1047" t="inlineStr">
        <is>
          <t>Aisha Bello</t>
        </is>
      </c>
      <c r="K1047" s="71" t="n">
        <v>3885</v>
      </c>
      <c r="L1047" s="72" t="n">
        <v>196.35</v>
      </c>
      <c r="M1047" s="72" t="n">
        <v>762819.75</v>
      </c>
      <c r="N1047" s="72" t="n">
        <v>15256.4</v>
      </c>
      <c r="O1047" s="72" t="n">
        <v>747563.35</v>
      </c>
      <c r="P1047" s="72" t="n">
        <v>567810.84</v>
      </c>
      <c r="Q1047" s="72" t="n">
        <v>179752.51</v>
      </c>
      <c r="R1047" t="inlineStr">
        <is>
          <t>Gujarat</t>
        </is>
      </c>
      <c r="S1047" s="71" t="n">
        <v>0</v>
      </c>
      <c r="T1047" t="inlineStr">
        <is>
          <t>No</t>
        </is>
      </c>
      <c r="U1047" s="71" t="n">
        <v>3807</v>
      </c>
      <c r="V1047" s="71" t="n">
        <v>1001</v>
      </c>
      <c r="W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RR101039</t>
        </is>
      </c>
      <c r="B1048" s="69" t="n">
        <v>45781</v>
      </c>
      <c r="C1048" s="70" t="n">
        <v>2025</v>
      </c>
      <c r="D1048" t="inlineStr">
        <is>
          <t>May</t>
        </is>
      </c>
      <c r="E1048" t="inlineStr">
        <is>
          <t>West</t>
        </is>
      </c>
      <c r="F1048" t="inlineStr">
        <is>
          <t>India</t>
        </is>
      </c>
      <c r="G1048" t="inlineStr">
        <is>
          <t>Fashion</t>
        </is>
      </c>
      <c r="H1048" t="inlineStr">
        <is>
          <t>Store walk-in</t>
        </is>
      </c>
      <c r="I1048" t="inlineStr">
        <is>
          <t>Walk-in guest</t>
        </is>
      </c>
      <c r="J1048" t="inlineStr">
        <is>
          <t>Amir Khan</t>
        </is>
      </c>
      <c r="K1048" s="71" t="n">
        <v>1135</v>
      </c>
      <c r="L1048" s="72" t="n">
        <v>688.45</v>
      </c>
      <c r="M1048" s="72" t="n">
        <v>781390.75</v>
      </c>
      <c r="N1048" s="72" t="n">
        <v>117208.61</v>
      </c>
      <c r="O1048" s="72" t="n">
        <v>664182.14</v>
      </c>
      <c r="P1048" s="72" t="n">
        <v>485509.7</v>
      </c>
      <c r="Q1048" s="72" t="n">
        <v>178672.44</v>
      </c>
      <c r="R1048" t="inlineStr">
        <is>
          <t>Goa</t>
        </is>
      </c>
      <c r="S1048" s="71" t="n">
        <v>5</v>
      </c>
      <c r="T1048" t="inlineStr">
        <is>
          <t>Yes</t>
        </is>
      </c>
      <c r="U1048" s="71" t="n">
        <v>1122</v>
      </c>
      <c r="V1048" s="71" t="n">
        <v>347</v>
      </c>
      <c r="W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RR101040</t>
        </is>
      </c>
      <c r="B1049" s="69" t="n">
        <v>45781</v>
      </c>
      <c r="C1049" s="70" t="n">
        <v>2025</v>
      </c>
      <c r="D1049" t="inlineStr">
        <is>
          <t>May</t>
        </is>
      </c>
      <c r="E1049" t="inlineStr">
        <is>
          <t>North</t>
        </is>
      </c>
      <c r="F1049" t="inlineStr">
        <is>
          <t>India</t>
        </is>
      </c>
      <c r="G1049" t="inlineStr">
        <is>
          <t>Fashion</t>
        </is>
      </c>
      <c r="H1049" t="inlineStr">
        <is>
          <t>Store walk-in</t>
        </is>
      </c>
      <c r="I1049" t="inlineStr">
        <is>
          <t>Walk-in guest</t>
        </is>
      </c>
      <c r="J1049" t="inlineStr">
        <is>
          <t>Carlos Silva</t>
        </is>
      </c>
      <c r="K1049" s="71" t="n">
        <v>157</v>
      </c>
      <c r="L1049" s="72" t="n">
        <v>755.17</v>
      </c>
      <c r="M1049" s="72" t="n">
        <v>118561.69</v>
      </c>
      <c r="N1049" s="72" t="n">
        <v>9484.940000000001</v>
      </c>
      <c r="O1049" s="72" t="n">
        <v>109076.75</v>
      </c>
      <c r="P1049" s="72" t="n">
        <v>62373.87</v>
      </c>
      <c r="Q1049" s="72" t="n">
        <v>46702.88</v>
      </c>
      <c r="R1049" t="inlineStr">
        <is>
          <t>Punjab</t>
        </is>
      </c>
      <c r="S1049" s="71" t="n">
        <v>8</v>
      </c>
      <c r="T1049" t="inlineStr">
        <is>
          <t>Yes</t>
        </is>
      </c>
      <c r="U1049" s="71" t="n">
        <v>59</v>
      </c>
      <c r="V1049" s="71" t="n">
        <v>26</v>
      </c>
      <c r="W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RR101041</t>
        </is>
      </c>
      <c r="B1050" s="69" t="n">
        <v>45782</v>
      </c>
      <c r="C1050" s="70" t="n">
        <v>2025</v>
      </c>
      <c r="D1050" t="inlineStr">
        <is>
          <t>May</t>
        </is>
      </c>
      <c r="E1050" t="inlineStr">
        <is>
          <t>North</t>
        </is>
      </c>
      <c r="F1050" t="inlineStr">
        <is>
          <t>India</t>
        </is>
      </c>
      <c r="G1050" t="inlineStr">
        <is>
          <t>JioMart</t>
        </is>
      </c>
      <c r="H1050" t="inlineStr">
        <is>
          <t>Home delivery</t>
        </is>
      </c>
      <c r="I1050" t="inlineStr">
        <is>
          <t>Member</t>
        </is>
      </c>
      <c r="J1050" t="inlineStr">
        <is>
          <t>Liam O'Brien</t>
        </is>
      </c>
      <c r="K1050" s="71" t="n">
        <v>4156</v>
      </c>
      <c r="L1050" s="72" t="n">
        <v>467.53</v>
      </c>
      <c r="M1050" s="72" t="n">
        <v>1943054.68</v>
      </c>
      <c r="N1050" s="72" t="n">
        <v>155444.37</v>
      </c>
      <c r="O1050" s="72" t="n">
        <v>1787610.31</v>
      </c>
      <c r="P1050" s="72" t="n">
        <v>1342062.16</v>
      </c>
      <c r="Q1050" s="72" t="n">
        <v>445548.15</v>
      </c>
      <c r="R1050" t="inlineStr">
        <is>
          <t>Punjab</t>
        </is>
      </c>
      <c r="S1050" s="71" t="n">
        <v>0</v>
      </c>
      <c r="T1050" t="inlineStr">
        <is>
          <t>No</t>
        </is>
      </c>
      <c r="U1050" s="71" t="n">
        <v>13994</v>
      </c>
      <c r="V1050" s="71" t="n">
        <v>599</v>
      </c>
      <c r="W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RR101042</t>
        </is>
      </c>
      <c r="B1051" s="69" t="n">
        <v>45782</v>
      </c>
      <c r="C1051" s="70" t="n">
        <v>2025</v>
      </c>
      <c r="D1051" t="inlineStr">
        <is>
          <t>May</t>
        </is>
      </c>
      <c r="E1051" t="inlineStr">
        <is>
          <t>East</t>
        </is>
      </c>
      <c r="F1051" t="inlineStr">
        <is>
          <t>India</t>
        </is>
      </c>
      <c r="G1051" t="inlineStr">
        <is>
          <t>Fashion</t>
        </is>
      </c>
      <c r="H1051" t="inlineStr">
        <is>
          <t>Store walk-in</t>
        </is>
      </c>
      <c r="I1051" t="inlineStr">
        <is>
          <t>Walk-in guest</t>
        </is>
      </c>
      <c r="J1051" t="inlineStr">
        <is>
          <t>Carlos Silva</t>
        </is>
      </c>
      <c r="K1051" s="71" t="n">
        <v>656</v>
      </c>
      <c r="L1051" s="72" t="n">
        <v>745.33</v>
      </c>
      <c r="M1051" s="72" t="n">
        <v>488936.48</v>
      </c>
      <c r="N1051" s="72" t="n">
        <v>73340.47</v>
      </c>
      <c r="O1051" s="72" t="n">
        <v>415596.01</v>
      </c>
      <c r="P1051" s="72" t="n">
        <v>270636.04</v>
      </c>
      <c r="Q1051" s="72" t="n">
        <v>144959.97</v>
      </c>
      <c r="R1051" t="inlineStr">
        <is>
          <t>Bihar</t>
        </is>
      </c>
      <c r="S1051" s="71" t="n">
        <v>2</v>
      </c>
      <c r="T1051" t="inlineStr">
        <is>
          <t>Yes</t>
        </is>
      </c>
      <c r="U1051" s="71" t="n">
        <v>692</v>
      </c>
      <c r="V1051" s="71" t="n">
        <v>176</v>
      </c>
      <c r="W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RR101043</t>
        </is>
      </c>
      <c r="B1052" s="69" t="n">
        <v>45782</v>
      </c>
      <c r="C1052" s="70" t="n">
        <v>2025</v>
      </c>
      <c r="D1052" t="inlineStr">
        <is>
          <t>May</t>
        </is>
      </c>
      <c r="E1052" t="inlineStr">
        <is>
          <t>West</t>
        </is>
      </c>
      <c r="F1052" t="inlineStr">
        <is>
          <t>India</t>
        </is>
      </c>
      <c r="G1052" t="inlineStr">
        <is>
          <t>Electronics</t>
        </is>
      </c>
      <c r="H1052" t="inlineStr">
        <is>
          <t>Store walk-in</t>
        </is>
      </c>
      <c r="I1052" t="inlineStr">
        <is>
          <t>Walk-in guest</t>
        </is>
      </c>
      <c r="J1052" t="inlineStr">
        <is>
          <t>Carlos Silva</t>
        </is>
      </c>
      <c r="K1052" s="71" t="n">
        <v>142</v>
      </c>
      <c r="L1052" s="72" t="n">
        <v>10069.17</v>
      </c>
      <c r="M1052" s="72" t="n">
        <v>1429822.14</v>
      </c>
      <c r="N1052" s="72" t="n">
        <v>114385.77</v>
      </c>
      <c r="O1052" s="72" t="n">
        <v>1315436.37</v>
      </c>
      <c r="P1052" s="72" t="n">
        <v>1124197.93</v>
      </c>
      <c r="Q1052" s="72" t="n">
        <v>191238.44</v>
      </c>
      <c r="R1052" t="inlineStr">
        <is>
          <t>Maharashtra</t>
        </is>
      </c>
      <c r="S1052" s="71" t="n">
        <v>0</v>
      </c>
      <c r="T1052" t="inlineStr">
        <is>
          <t>No</t>
        </is>
      </c>
      <c r="U1052" s="71" t="n">
        <v>288</v>
      </c>
      <c r="V1052" s="71" t="n">
        <v>124</v>
      </c>
      <c r="W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RR101044</t>
        </is>
      </c>
      <c r="B1053" s="69" t="n">
        <v>45782</v>
      </c>
      <c r="C1053" s="70" t="n">
        <v>2025</v>
      </c>
      <c r="D1053" t="inlineStr">
        <is>
          <t>May</t>
        </is>
      </c>
      <c r="E1053" t="inlineStr">
        <is>
          <t>South</t>
        </is>
      </c>
      <c r="F1053" t="inlineStr">
        <is>
          <t>India</t>
        </is>
      </c>
      <c r="G1053" t="inlineStr">
        <is>
          <t>Fashion</t>
        </is>
      </c>
      <c r="H1053" t="inlineStr">
        <is>
          <t>Store walk-in</t>
        </is>
      </c>
      <c r="I1053" t="inlineStr">
        <is>
          <t>Member</t>
        </is>
      </c>
      <c r="J1053" t="inlineStr">
        <is>
          <t>Ravindra Patil</t>
        </is>
      </c>
      <c r="K1053" s="71" t="n">
        <v>371</v>
      </c>
      <c r="L1053" s="72" t="n">
        <v>725.49</v>
      </c>
      <c r="M1053" s="72" t="n">
        <v>269156.79</v>
      </c>
      <c r="N1053" s="72" t="n">
        <v>5383.14</v>
      </c>
      <c r="O1053" s="72" t="n">
        <v>263773.65</v>
      </c>
      <c r="P1053" s="72" t="n">
        <v>150885.02</v>
      </c>
      <c r="Q1053" s="72" t="n">
        <v>112888.63</v>
      </c>
      <c r="R1053" t="inlineStr">
        <is>
          <t>Tamil Nadu</t>
        </is>
      </c>
      <c r="S1053" s="71" t="n">
        <v>2</v>
      </c>
      <c r="T1053" t="inlineStr">
        <is>
          <t>Yes</t>
        </is>
      </c>
      <c r="U1053" s="71" t="n">
        <v>141</v>
      </c>
      <c r="V1053" s="71" t="n">
        <v>56</v>
      </c>
      <c r="W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RR101045</t>
        </is>
      </c>
      <c r="B1054" s="69" t="n">
        <v>45782</v>
      </c>
      <c r="C1054" s="70" t="n">
        <v>2025</v>
      </c>
      <c r="D1054" t="inlineStr">
        <is>
          <t>May</t>
        </is>
      </c>
      <c r="E1054" t="inlineStr">
        <is>
          <t>North</t>
        </is>
      </c>
      <c r="F1054" t="inlineStr">
        <is>
          <t>India</t>
        </is>
      </c>
      <c r="G1054" t="inlineStr">
        <is>
          <t>Grocery</t>
        </is>
      </c>
      <c r="H1054" t="inlineStr">
        <is>
          <t>Store walk-in</t>
        </is>
      </c>
      <c r="I1054" t="inlineStr">
        <is>
          <t>Member</t>
        </is>
      </c>
      <c r="J1054" t="inlineStr">
        <is>
          <t>Amir Khan</t>
        </is>
      </c>
      <c r="K1054" s="71" t="n">
        <v>1440</v>
      </c>
      <c r="L1054" s="72" t="n">
        <v>165.33</v>
      </c>
      <c r="M1054" s="72" t="n">
        <v>238075.2</v>
      </c>
      <c r="N1054" s="72" t="n">
        <v>4761.5</v>
      </c>
      <c r="O1054" s="72" t="n">
        <v>233313.7</v>
      </c>
      <c r="P1054" s="72" t="n">
        <v>213702.1</v>
      </c>
      <c r="Q1054" s="72" t="n">
        <v>19611.6</v>
      </c>
      <c r="R1054" t="inlineStr">
        <is>
          <t>Rajasthan</t>
        </is>
      </c>
      <c r="S1054" s="71" t="n">
        <v>8</v>
      </c>
      <c r="T1054" t="inlineStr">
        <is>
          <t>Yes</t>
        </is>
      </c>
      <c r="U1054" s="71" t="n">
        <v>575</v>
      </c>
      <c r="V1054" s="71" t="n">
        <v>242</v>
      </c>
      <c r="W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RR101046</t>
        </is>
      </c>
      <c r="B1055" s="69" t="n">
        <v>45782</v>
      </c>
      <c r="C1055" s="70" t="n">
        <v>2025</v>
      </c>
      <c r="D1055" t="inlineStr">
        <is>
          <t>May</t>
        </is>
      </c>
      <c r="E1055" t="inlineStr">
        <is>
          <t>South</t>
        </is>
      </c>
      <c r="F1055" t="inlineStr">
        <is>
          <t>India</t>
        </is>
      </c>
      <c r="G1055" t="inlineStr">
        <is>
          <t>JioMart</t>
        </is>
      </c>
      <c r="H1055" t="inlineStr">
        <is>
          <t>Home delivery</t>
        </is>
      </c>
      <c r="I1055" t="inlineStr">
        <is>
          <t>Walk-in guest</t>
        </is>
      </c>
      <c r="J1055" t="inlineStr">
        <is>
          <t>Hiroshi Tanaka</t>
        </is>
      </c>
      <c r="K1055" s="71" t="n">
        <v>1508</v>
      </c>
      <c r="L1055" s="72" t="n">
        <v>382.65</v>
      </c>
      <c r="M1055" s="72" t="n">
        <v>577036.2</v>
      </c>
      <c r="N1055" s="72" t="n">
        <v>57703.62</v>
      </c>
      <c r="O1055" s="72" t="n">
        <v>519332.58</v>
      </c>
      <c r="P1055" s="72" t="n">
        <v>488643.74</v>
      </c>
      <c r="Q1055" s="72" t="n">
        <v>30688.84</v>
      </c>
      <c r="R1055" t="inlineStr">
        <is>
          <t>Karnataka</t>
        </is>
      </c>
      <c r="S1055" s="71" t="n">
        <v>0</v>
      </c>
      <c r="T1055" t="inlineStr">
        <is>
          <t>No</t>
        </is>
      </c>
      <c r="U1055" s="71" t="n">
        <v>2678</v>
      </c>
      <c r="V1055" s="71" t="n">
        <v>168</v>
      </c>
      <c r="W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RR101047</t>
        </is>
      </c>
      <c r="B1056" s="69" t="n">
        <v>45782</v>
      </c>
      <c r="C1056" s="70" t="n">
        <v>2025</v>
      </c>
      <c r="D1056" t="inlineStr">
        <is>
          <t>May</t>
        </is>
      </c>
      <c r="E1056" t="inlineStr">
        <is>
          <t>North</t>
        </is>
      </c>
      <c r="F1056" t="inlineStr">
        <is>
          <t>India</t>
        </is>
      </c>
      <c r="G1056" t="inlineStr">
        <is>
          <t>Fashion</t>
        </is>
      </c>
      <c r="H1056" t="inlineStr">
        <is>
          <t>Store walk-in</t>
        </is>
      </c>
      <c r="I1056" t="inlineStr">
        <is>
          <t>Walk-in guest</t>
        </is>
      </c>
      <c r="J1056" t="inlineStr">
        <is>
          <t>Olivia Brown</t>
        </is>
      </c>
      <c r="K1056" s="71" t="n">
        <v>910</v>
      </c>
      <c r="L1056" s="72" t="n">
        <v>761.4299999999999</v>
      </c>
      <c r="M1056" s="72" t="n">
        <v>692901.3</v>
      </c>
      <c r="N1056" s="72" t="n">
        <v>69290.13</v>
      </c>
      <c r="O1056" s="72" t="n">
        <v>623611.17</v>
      </c>
      <c r="P1056" s="72" t="n">
        <v>388636.16</v>
      </c>
      <c r="Q1056" s="72" t="n">
        <v>234975.01</v>
      </c>
      <c r="R1056" t="inlineStr">
        <is>
          <t>Uttar Pradesh</t>
        </is>
      </c>
      <c r="S1056" s="71" t="n">
        <v>5</v>
      </c>
      <c r="T1056" t="inlineStr">
        <is>
          <t>Yes</t>
        </is>
      </c>
      <c r="U1056" s="71" t="n">
        <v>514</v>
      </c>
      <c r="V1056" s="71" t="n">
        <v>142</v>
      </c>
      <c r="W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RR101048</t>
        </is>
      </c>
      <c r="B1057" s="69" t="n">
        <v>45782</v>
      </c>
      <c r="C1057" s="70" t="n">
        <v>2025</v>
      </c>
      <c r="D1057" t="inlineStr">
        <is>
          <t>May</t>
        </is>
      </c>
      <c r="E1057" t="inlineStr">
        <is>
          <t>North</t>
        </is>
      </c>
      <c r="F1057" t="inlineStr">
        <is>
          <t>India</t>
        </is>
      </c>
      <c r="G1057" t="inlineStr">
        <is>
          <t>Electronics</t>
        </is>
      </c>
      <c r="H1057" t="inlineStr">
        <is>
          <t>Store walk-in</t>
        </is>
      </c>
      <c r="I1057" t="inlineStr">
        <is>
          <t>Member</t>
        </is>
      </c>
      <c r="J1057" t="inlineStr">
        <is>
          <t>Kofi Mensah</t>
        </is>
      </c>
      <c r="K1057" s="71" t="n">
        <v>202</v>
      </c>
      <c r="L1057" s="72" t="n">
        <v>9648.809999999999</v>
      </c>
      <c r="M1057" s="72" t="n">
        <v>1949059.62</v>
      </c>
      <c r="N1057" s="72" t="n">
        <v>97452.98</v>
      </c>
      <c r="O1057" s="72" t="n">
        <v>1851606.64</v>
      </c>
      <c r="P1057" s="72" t="n">
        <v>1692091.09</v>
      </c>
      <c r="Q1057" s="72" t="n">
        <v>159515.55</v>
      </c>
      <c r="R1057" t="inlineStr">
        <is>
          <t>Delhi</t>
        </is>
      </c>
      <c r="S1057" s="71" t="n">
        <v>5</v>
      </c>
      <c r="T1057" t="inlineStr">
        <is>
          <t>Yes</t>
        </is>
      </c>
      <c r="U1057" s="71" t="n">
        <v>718</v>
      </c>
      <c r="V1057" s="71" t="n">
        <v>189</v>
      </c>
      <c r="W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RR101049</t>
        </is>
      </c>
      <c r="B1058" s="69" t="n">
        <v>45782</v>
      </c>
      <c r="C1058" s="70" t="n">
        <v>2025</v>
      </c>
      <c r="D1058" t="inlineStr">
        <is>
          <t>May</t>
        </is>
      </c>
      <c r="E1058" t="inlineStr">
        <is>
          <t>West</t>
        </is>
      </c>
      <c r="F1058" t="inlineStr">
        <is>
          <t>India</t>
        </is>
      </c>
      <c r="G1058" t="inlineStr">
        <is>
          <t>Grocery</t>
        </is>
      </c>
      <c r="H1058" t="inlineStr">
        <is>
          <t>Home delivery</t>
        </is>
      </c>
      <c r="I1058" t="inlineStr">
        <is>
          <t>Member</t>
        </is>
      </c>
      <c r="J1058" t="inlineStr">
        <is>
          <t>Olivia Brown</t>
        </is>
      </c>
      <c r="K1058" s="71" t="n">
        <v>1925</v>
      </c>
      <c r="L1058" s="72" t="n">
        <v>186.57</v>
      </c>
      <c r="M1058" s="72" t="n">
        <v>359147.25</v>
      </c>
      <c r="N1058" s="72" t="n">
        <v>7182.94</v>
      </c>
      <c r="O1058" s="72" t="n">
        <v>351964.31</v>
      </c>
      <c r="P1058" s="72" t="n">
        <v>276536.67</v>
      </c>
      <c r="Q1058" s="72" t="n">
        <v>75427.64</v>
      </c>
      <c r="R1058" t="inlineStr">
        <is>
          <t>Goa</t>
        </is>
      </c>
      <c r="S1058" s="71" t="n">
        <v>2</v>
      </c>
      <c r="T1058" t="inlineStr">
        <is>
          <t>Yes</t>
        </is>
      </c>
      <c r="U1058" s="71" t="n">
        <v>992</v>
      </c>
      <c r="V1058" s="71" t="n">
        <v>343</v>
      </c>
      <c r="W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RR101050</t>
        </is>
      </c>
      <c r="B1059" s="69" t="n">
        <v>45783</v>
      </c>
      <c r="C1059" s="70" t="n">
        <v>2025</v>
      </c>
      <c r="D1059" t="inlineStr">
        <is>
          <t>May</t>
        </is>
      </c>
      <c r="E1059" t="inlineStr">
        <is>
          <t>West</t>
        </is>
      </c>
      <c r="F1059" t="inlineStr">
        <is>
          <t>India</t>
        </is>
      </c>
      <c r="G1059" t="inlineStr">
        <is>
          <t>Grocery</t>
        </is>
      </c>
      <c r="H1059" t="inlineStr">
        <is>
          <t>Store walk-in</t>
        </is>
      </c>
      <c r="I1059" t="inlineStr">
        <is>
          <t>Walk-in guest</t>
        </is>
      </c>
      <c r="J1059" t="inlineStr">
        <is>
          <t>Sophie Müller</t>
        </is>
      </c>
      <c r="K1059" s="71" t="n">
        <v>839</v>
      </c>
      <c r="L1059" s="72" t="n">
        <v>185.03</v>
      </c>
      <c r="M1059" s="72" t="n">
        <v>155240.17</v>
      </c>
      <c r="N1059" s="72" t="n">
        <v>15524.02</v>
      </c>
      <c r="O1059" s="72" t="n">
        <v>139716.15</v>
      </c>
      <c r="P1059" s="72" t="n">
        <v>122453.11</v>
      </c>
      <c r="Q1059" s="72" t="n">
        <v>17263.04</v>
      </c>
      <c r="R1059" t="inlineStr">
        <is>
          <t>Maharashtra</t>
        </is>
      </c>
      <c r="S1059" s="71" t="n">
        <v>8</v>
      </c>
      <c r="T1059" t="inlineStr">
        <is>
          <t>Yes</t>
        </is>
      </c>
      <c r="U1059" s="71" t="n">
        <v>455</v>
      </c>
      <c r="V1059" s="71" t="n">
        <v>152</v>
      </c>
      <c r="W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RR101051</t>
        </is>
      </c>
      <c r="B1060" s="69" t="n">
        <v>45783</v>
      </c>
      <c r="C1060" s="70" t="n">
        <v>2025</v>
      </c>
      <c r="D1060" t="inlineStr">
        <is>
          <t>May</t>
        </is>
      </c>
      <c r="E1060" t="inlineStr">
        <is>
          <t>West</t>
        </is>
      </c>
      <c r="F1060" t="inlineStr">
        <is>
          <t>India</t>
        </is>
      </c>
      <c r="G1060" t="inlineStr">
        <is>
          <t>Grocery</t>
        </is>
      </c>
      <c r="H1060" t="inlineStr">
        <is>
          <t>Store walk-in</t>
        </is>
      </c>
      <c r="I1060" t="inlineStr">
        <is>
          <t>Member</t>
        </is>
      </c>
      <c r="J1060" t="inlineStr">
        <is>
          <t>Ruhi Shaikh</t>
        </is>
      </c>
      <c r="K1060" s="71" t="n">
        <v>3629</v>
      </c>
      <c r="L1060" s="72" t="n">
        <v>176.5</v>
      </c>
      <c r="M1060" s="72" t="n">
        <v>640518.5</v>
      </c>
      <c r="N1060" s="72" t="n">
        <v>12810.37</v>
      </c>
      <c r="O1060" s="72" t="n">
        <v>627708.13</v>
      </c>
      <c r="P1060" s="72" t="n">
        <v>550378.95</v>
      </c>
      <c r="Q1060" s="72" t="n">
        <v>77329.17999999999</v>
      </c>
      <c r="R1060" t="inlineStr">
        <is>
          <t>Gujarat</t>
        </is>
      </c>
      <c r="S1060" s="71" t="n">
        <v>8</v>
      </c>
      <c r="T1060" t="inlineStr">
        <is>
          <t>Yes</t>
        </is>
      </c>
      <c r="U1060" s="71" t="n">
        <v>1551</v>
      </c>
      <c r="V1060" s="71" t="n">
        <v>404</v>
      </c>
      <c r="W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RR101052</t>
        </is>
      </c>
      <c r="B1061" s="69" t="n">
        <v>45783</v>
      </c>
      <c r="C1061" s="70" t="n">
        <v>2025</v>
      </c>
      <c r="D1061" t="inlineStr">
        <is>
          <t>May</t>
        </is>
      </c>
      <c r="E1061" t="inlineStr">
        <is>
          <t>West</t>
        </is>
      </c>
      <c r="F1061" t="inlineStr">
        <is>
          <t>India</t>
        </is>
      </c>
      <c r="G1061" t="inlineStr">
        <is>
          <t>JioMart</t>
        </is>
      </c>
      <c r="H1061" t="inlineStr">
        <is>
          <t>Home delivery</t>
        </is>
      </c>
      <c r="I1061" t="inlineStr">
        <is>
          <t>Walk-in guest</t>
        </is>
      </c>
      <c r="J1061" t="inlineStr">
        <is>
          <t>Aisha Bello</t>
        </is>
      </c>
      <c r="K1061" s="71" t="n">
        <v>3628</v>
      </c>
      <c r="L1061" s="72" t="n">
        <v>411.13</v>
      </c>
      <c r="M1061" s="72" t="n">
        <v>1491579.64</v>
      </c>
      <c r="N1061" s="72" t="n">
        <v>223736.95</v>
      </c>
      <c r="O1061" s="72" t="n">
        <v>1267842.69</v>
      </c>
      <c r="P1061" s="72" t="n">
        <v>1171112.64</v>
      </c>
      <c r="Q1061" s="72" t="n">
        <v>96730.05</v>
      </c>
      <c r="R1061" t="inlineStr">
        <is>
          <t>Maharashtra</t>
        </is>
      </c>
      <c r="S1061" s="71" t="n">
        <v>8</v>
      </c>
      <c r="T1061" t="inlineStr">
        <is>
          <t>Yes</t>
        </is>
      </c>
      <c r="U1061" s="71" t="n">
        <v>15747</v>
      </c>
      <c r="V1061" s="71" t="n">
        <v>1195</v>
      </c>
      <c r="W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RR101053</t>
        </is>
      </c>
      <c r="B1062" s="69" t="n">
        <v>45783</v>
      </c>
      <c r="C1062" s="70" t="n">
        <v>2025</v>
      </c>
      <c r="D1062" t="inlineStr">
        <is>
          <t>May</t>
        </is>
      </c>
      <c r="E1062" t="inlineStr">
        <is>
          <t>West</t>
        </is>
      </c>
      <c r="F1062" t="inlineStr">
        <is>
          <t>India</t>
        </is>
      </c>
      <c r="G1062" t="inlineStr">
        <is>
          <t>Grocery</t>
        </is>
      </c>
      <c r="H1062" t="inlineStr">
        <is>
          <t>Store walk-in</t>
        </is>
      </c>
      <c r="I1062" t="inlineStr">
        <is>
          <t>Walk-in guest</t>
        </is>
      </c>
      <c r="J1062" t="inlineStr">
        <is>
          <t>Omar Haddad</t>
        </is>
      </c>
      <c r="K1062" s="71" t="n">
        <v>3741</v>
      </c>
      <c r="L1062" s="72" t="n">
        <v>167.98</v>
      </c>
      <c r="M1062" s="72" t="n">
        <v>628413.1800000001</v>
      </c>
      <c r="N1062" s="72" t="n">
        <v>50273.05</v>
      </c>
      <c r="O1062" s="72" t="n">
        <v>578140.13</v>
      </c>
      <c r="P1062" s="72" t="n">
        <v>560412.08</v>
      </c>
      <c r="Q1062" s="72" t="n">
        <v>17728.05</v>
      </c>
      <c r="R1062" t="inlineStr">
        <is>
          <t>Goa</t>
        </is>
      </c>
      <c r="S1062" s="71" t="n">
        <v>1</v>
      </c>
      <c r="T1062" t="inlineStr">
        <is>
          <t>Yes</t>
        </is>
      </c>
      <c r="U1062" s="71" t="n">
        <v>3364</v>
      </c>
      <c r="V1062" s="71" t="n">
        <v>1106</v>
      </c>
      <c r="W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RR101054</t>
        </is>
      </c>
      <c r="B1063" s="69" t="n">
        <v>45783</v>
      </c>
      <c r="C1063" s="70" t="n">
        <v>2025</v>
      </c>
      <c r="D1063" t="inlineStr">
        <is>
          <t>May</t>
        </is>
      </c>
      <c r="E1063" t="inlineStr">
        <is>
          <t>North</t>
        </is>
      </c>
      <c r="F1063" t="inlineStr">
        <is>
          <t>India</t>
        </is>
      </c>
      <c r="G1063" t="inlineStr">
        <is>
          <t>Electronics</t>
        </is>
      </c>
      <c r="H1063" t="inlineStr">
        <is>
          <t>Store walk-in</t>
        </is>
      </c>
      <c r="I1063" t="inlineStr">
        <is>
          <t>Member</t>
        </is>
      </c>
      <c r="J1063" t="inlineStr">
        <is>
          <t>Olivia Brown</t>
        </is>
      </c>
      <c r="K1063" s="71" t="n">
        <v>165</v>
      </c>
      <c r="L1063" s="72" t="n">
        <v>9302.719999999999</v>
      </c>
      <c r="M1063" s="72" t="n">
        <v>1534948.8</v>
      </c>
      <c r="N1063" s="72" t="n">
        <v>30698.98</v>
      </c>
      <c r="O1063" s="72" t="n">
        <v>1504249.82</v>
      </c>
      <c r="P1063" s="72" t="n">
        <v>1374178.89</v>
      </c>
      <c r="Q1063" s="72" t="n">
        <v>130070.93</v>
      </c>
      <c r="R1063" t="inlineStr">
        <is>
          <t>Delhi</t>
        </is>
      </c>
      <c r="S1063" s="71" t="n">
        <v>1</v>
      </c>
      <c r="T1063" t="inlineStr">
        <is>
          <t>Yes</t>
        </is>
      </c>
      <c r="U1063" s="71" t="n">
        <v>311</v>
      </c>
      <c r="V1063" s="71" t="n">
        <v>125</v>
      </c>
      <c r="W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RR101055</t>
        </is>
      </c>
      <c r="B1064" s="69" t="n">
        <v>45783</v>
      </c>
      <c r="C1064" s="70" t="n">
        <v>2025</v>
      </c>
      <c r="D1064" t="inlineStr">
        <is>
          <t>May</t>
        </is>
      </c>
      <c r="E1064" t="inlineStr">
        <is>
          <t>South</t>
        </is>
      </c>
      <c r="F1064" t="inlineStr">
        <is>
          <t>India</t>
        </is>
      </c>
      <c r="G1064" t="inlineStr">
        <is>
          <t>JioMart</t>
        </is>
      </c>
      <c r="H1064" t="inlineStr">
        <is>
          <t>Home delivery</t>
        </is>
      </c>
      <c r="I1064" t="inlineStr">
        <is>
          <t>Member</t>
        </is>
      </c>
      <c r="J1064" t="inlineStr">
        <is>
          <t>Emma Clarke</t>
        </is>
      </c>
      <c r="K1064" s="71" t="n">
        <v>559</v>
      </c>
      <c r="L1064" s="72" t="n">
        <v>421.2</v>
      </c>
      <c r="M1064" s="72" t="n">
        <v>235450.8</v>
      </c>
      <c r="N1064" s="72" t="n">
        <v>35317.62</v>
      </c>
      <c r="O1064" s="72" t="n">
        <v>200133.18</v>
      </c>
      <c r="P1064" s="72" t="n">
        <v>185077.45</v>
      </c>
      <c r="Q1064" s="72" t="n">
        <v>15055.73</v>
      </c>
      <c r="R1064" t="inlineStr">
        <is>
          <t>Karnataka</t>
        </is>
      </c>
      <c r="S1064" s="71" t="n">
        <v>2</v>
      </c>
      <c r="T1064" t="inlineStr">
        <is>
          <t>Yes</t>
        </is>
      </c>
      <c r="U1064" s="71" t="n">
        <v>1962</v>
      </c>
      <c r="V1064" s="71" t="n">
        <v>91</v>
      </c>
      <c r="W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RR101056</t>
        </is>
      </c>
      <c r="B1065" s="69" t="n">
        <v>45783</v>
      </c>
      <c r="C1065" s="70" t="n">
        <v>2025</v>
      </c>
      <c r="D1065" t="inlineStr">
        <is>
          <t>May</t>
        </is>
      </c>
      <c r="E1065" t="inlineStr">
        <is>
          <t>South</t>
        </is>
      </c>
      <c r="F1065" t="inlineStr">
        <is>
          <t>India</t>
        </is>
      </c>
      <c r="G1065" t="inlineStr">
        <is>
          <t>Grocery</t>
        </is>
      </c>
      <c r="H1065" t="inlineStr">
        <is>
          <t>Click &amp; collect</t>
        </is>
      </c>
      <c r="I1065" t="inlineStr">
        <is>
          <t>Walk-in guest</t>
        </is>
      </c>
      <c r="J1065" t="inlineStr">
        <is>
          <t>Kofi Mensah</t>
        </is>
      </c>
      <c r="K1065" s="71" t="n">
        <v>2620</v>
      </c>
      <c r="L1065" s="72" t="n">
        <v>193.44</v>
      </c>
      <c r="M1065" s="72" t="n">
        <v>506812.8</v>
      </c>
      <c r="N1065" s="72" t="n">
        <v>76021.92</v>
      </c>
      <c r="O1065" s="72" t="n">
        <v>430790.88</v>
      </c>
      <c r="P1065" s="72" t="n">
        <v>390456.14</v>
      </c>
      <c r="Q1065" s="72" t="n">
        <v>40334.74</v>
      </c>
      <c r="R1065" t="inlineStr">
        <is>
          <t>Karnataka</t>
        </is>
      </c>
      <c r="S1065" s="71" t="n">
        <v>3</v>
      </c>
      <c r="T1065" t="inlineStr">
        <is>
          <t>Yes</t>
        </is>
      </c>
      <c r="U1065" s="71" t="n">
        <v>978</v>
      </c>
      <c r="V1065" s="71" t="n">
        <v>402</v>
      </c>
      <c r="W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RR101057</t>
        </is>
      </c>
      <c r="B1066" s="69" t="n">
        <v>45784</v>
      </c>
      <c r="C1066" s="70" t="n">
        <v>2025</v>
      </c>
      <c r="D1066" t="inlineStr">
        <is>
          <t>May</t>
        </is>
      </c>
      <c r="E1066" t="inlineStr">
        <is>
          <t>North</t>
        </is>
      </c>
      <c r="F1066" t="inlineStr">
        <is>
          <t>India</t>
        </is>
      </c>
      <c r="G1066" t="inlineStr">
        <is>
          <t>Grocery</t>
        </is>
      </c>
      <c r="H1066" t="inlineStr">
        <is>
          <t>Store walk-in</t>
        </is>
      </c>
      <c r="I1066" t="inlineStr">
        <is>
          <t>Member</t>
        </is>
      </c>
      <c r="J1066" t="inlineStr">
        <is>
          <t>Sara Rossi</t>
        </is>
      </c>
      <c r="K1066" s="71" t="n">
        <v>4318</v>
      </c>
      <c r="L1066" s="72" t="n">
        <v>175.17</v>
      </c>
      <c r="M1066" s="72" t="n">
        <v>756384.0600000001</v>
      </c>
      <c r="N1066" s="72" t="n">
        <v>113457.61</v>
      </c>
      <c r="O1066" s="72" t="n">
        <v>642926.45</v>
      </c>
      <c r="P1066" s="72" t="n">
        <v>662394.78</v>
      </c>
      <c r="Q1066" s="72" t="n">
        <v>-19468.33</v>
      </c>
      <c r="R1066" t="inlineStr">
        <is>
          <t>Rajasthan</t>
        </is>
      </c>
      <c r="S1066" s="71" t="n">
        <v>3</v>
      </c>
      <c r="T1066" t="inlineStr">
        <is>
          <t>Yes</t>
        </is>
      </c>
      <c r="U1066" s="71" t="n">
        <v>2044</v>
      </c>
      <c r="V1066" s="71" t="n">
        <v>915</v>
      </c>
      <c r="W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RR101058</t>
        </is>
      </c>
      <c r="B1067" s="69" t="n">
        <v>45784</v>
      </c>
      <c r="C1067" s="70" t="n">
        <v>2025</v>
      </c>
      <c r="D1067" t="inlineStr">
        <is>
          <t>May</t>
        </is>
      </c>
      <c r="E1067" t="inlineStr">
        <is>
          <t>West</t>
        </is>
      </c>
      <c r="F1067" t="inlineStr">
        <is>
          <t>India</t>
        </is>
      </c>
      <c r="G1067" t="inlineStr">
        <is>
          <t>Grocery</t>
        </is>
      </c>
      <c r="H1067" t="inlineStr">
        <is>
          <t>Store walk-in</t>
        </is>
      </c>
      <c r="I1067" t="inlineStr">
        <is>
          <t>Member</t>
        </is>
      </c>
      <c r="J1067" t="inlineStr">
        <is>
          <t>Hiroshi Tanaka</t>
        </is>
      </c>
      <c r="K1067" s="71" t="n">
        <v>1840</v>
      </c>
      <c r="L1067" s="72" t="n">
        <v>175.23</v>
      </c>
      <c r="M1067" s="72" t="n">
        <v>322423.2</v>
      </c>
      <c r="N1067" s="72" t="n">
        <v>25793.86</v>
      </c>
      <c r="O1067" s="72" t="n">
        <v>296629.34</v>
      </c>
      <c r="P1067" s="72" t="n">
        <v>272735.47</v>
      </c>
      <c r="Q1067" s="72" t="n">
        <v>23893.87</v>
      </c>
      <c r="R1067" t="inlineStr">
        <is>
          <t>Goa</t>
        </is>
      </c>
      <c r="S1067" s="71" t="n">
        <v>2</v>
      </c>
      <c r="T1067" t="inlineStr">
        <is>
          <t>Yes</t>
        </is>
      </c>
      <c r="U1067" s="71" t="n">
        <v>761</v>
      </c>
      <c r="V1067" s="71" t="n">
        <v>216</v>
      </c>
      <c r="W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RR101059</t>
        </is>
      </c>
      <c r="B1068" s="69" t="n">
        <v>45784</v>
      </c>
      <c r="C1068" s="70" t="n">
        <v>2025</v>
      </c>
      <c r="D1068" t="inlineStr">
        <is>
          <t>May</t>
        </is>
      </c>
      <c r="E1068" t="inlineStr">
        <is>
          <t>North</t>
        </is>
      </c>
      <c r="F1068" t="inlineStr">
        <is>
          <t>India</t>
        </is>
      </c>
      <c r="G1068" t="inlineStr">
        <is>
          <t>Grocery</t>
        </is>
      </c>
      <c r="H1068" t="inlineStr">
        <is>
          <t>Store walk-in</t>
        </is>
      </c>
      <c r="I1068" t="inlineStr">
        <is>
          <t>Member</t>
        </is>
      </c>
      <c r="J1068" t="inlineStr">
        <is>
          <t>Ravindra Patil</t>
        </is>
      </c>
      <c r="K1068" s="71" t="n">
        <v>1984</v>
      </c>
      <c r="L1068" s="72" t="n">
        <v>159.29</v>
      </c>
      <c r="M1068" s="72" t="n">
        <v>316031.36</v>
      </c>
      <c r="N1068" s="72" t="n">
        <v>25282.51</v>
      </c>
      <c r="O1068" s="72" t="n">
        <v>290748.85</v>
      </c>
      <c r="P1068" s="72" t="n">
        <v>297352.93</v>
      </c>
      <c r="Q1068" s="72" t="n">
        <v>-6604.08</v>
      </c>
      <c r="R1068" t="inlineStr">
        <is>
          <t>Delhi</t>
        </is>
      </c>
      <c r="S1068" s="71" t="n">
        <v>1</v>
      </c>
      <c r="T1068" t="inlineStr">
        <is>
          <t>Yes</t>
        </is>
      </c>
      <c r="U1068" s="71" t="n">
        <v>1072</v>
      </c>
      <c r="V1068" s="71" t="n">
        <v>306</v>
      </c>
      <c r="W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RR101060</t>
        </is>
      </c>
      <c r="B1069" s="69" t="n">
        <v>45784</v>
      </c>
      <c r="C1069" s="70" t="n">
        <v>2025</v>
      </c>
      <c r="D1069" t="inlineStr">
        <is>
          <t>May</t>
        </is>
      </c>
      <c r="E1069" t="inlineStr">
        <is>
          <t>South</t>
        </is>
      </c>
      <c r="F1069" t="inlineStr">
        <is>
          <t>India</t>
        </is>
      </c>
      <c r="G1069" t="inlineStr">
        <is>
          <t>JioMart</t>
        </is>
      </c>
      <c r="H1069" t="inlineStr">
        <is>
          <t>Home delivery</t>
        </is>
      </c>
      <c r="I1069" t="inlineStr">
        <is>
          <t>Member</t>
        </is>
      </c>
      <c r="J1069" t="inlineStr">
        <is>
          <t>Wei Chen</t>
        </is>
      </c>
      <c r="K1069" s="71" t="n">
        <v>3968</v>
      </c>
      <c r="L1069" s="72" t="n">
        <v>394.34</v>
      </c>
      <c r="M1069" s="72" t="n">
        <v>1564741.12</v>
      </c>
      <c r="N1069" s="72" t="n">
        <v>234711.17</v>
      </c>
      <c r="O1069" s="72" t="n">
        <v>1330029.95</v>
      </c>
      <c r="P1069" s="72" t="n">
        <v>1317835.03</v>
      </c>
      <c r="Q1069" s="72" t="n">
        <v>12194.92</v>
      </c>
      <c r="R1069" t="inlineStr">
        <is>
          <t>Telangana</t>
        </is>
      </c>
      <c r="S1069" s="71" t="n">
        <v>3</v>
      </c>
      <c r="T1069" t="inlineStr">
        <is>
          <t>Yes</t>
        </is>
      </c>
      <c r="U1069" s="71" t="n">
        <v>11593</v>
      </c>
      <c r="V1069" s="71" t="n">
        <v>546</v>
      </c>
      <c r="W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RR101061</t>
        </is>
      </c>
      <c r="B1070" s="69" t="n">
        <v>45784</v>
      </c>
      <c r="C1070" s="70" t="n">
        <v>2025</v>
      </c>
      <c r="D1070" t="inlineStr">
        <is>
          <t>May</t>
        </is>
      </c>
      <c r="E1070" t="inlineStr">
        <is>
          <t>East</t>
        </is>
      </c>
      <c r="F1070" t="inlineStr">
        <is>
          <t>India</t>
        </is>
      </c>
      <c r="G1070" t="inlineStr">
        <is>
          <t>Fashion</t>
        </is>
      </c>
      <c r="H1070" t="inlineStr">
        <is>
          <t>Store walk-in</t>
        </is>
      </c>
      <c r="I1070" t="inlineStr">
        <is>
          <t>Walk-in guest</t>
        </is>
      </c>
      <c r="J1070" t="inlineStr">
        <is>
          <t>Carlos Silva</t>
        </is>
      </c>
      <c r="K1070" s="71" t="n">
        <v>745</v>
      </c>
      <c r="L1070" s="72" t="n">
        <v>704.65</v>
      </c>
      <c r="M1070" s="72" t="n">
        <v>524964.25</v>
      </c>
      <c r="N1070" s="72" t="n">
        <v>52496.43</v>
      </c>
      <c r="O1070" s="72" t="n">
        <v>472467.82</v>
      </c>
      <c r="P1070" s="72" t="n">
        <v>307854.96</v>
      </c>
      <c r="Q1070" s="72" t="n">
        <v>164612.86</v>
      </c>
      <c r="R1070" t="inlineStr">
        <is>
          <t>West Bengal</t>
        </is>
      </c>
      <c r="S1070" s="71" t="n">
        <v>2</v>
      </c>
      <c r="T1070" t="inlineStr">
        <is>
          <t>Yes</t>
        </is>
      </c>
      <c r="U1070" s="71" t="n">
        <v>261</v>
      </c>
      <c r="V1070" s="71" t="n">
        <v>111</v>
      </c>
      <c r="W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RR101062</t>
        </is>
      </c>
      <c r="B1071" s="69" t="n">
        <v>45785</v>
      </c>
      <c r="C1071" s="70" t="n">
        <v>2025</v>
      </c>
      <c r="D1071" t="inlineStr">
        <is>
          <t>May</t>
        </is>
      </c>
      <c r="E1071" t="inlineStr">
        <is>
          <t>South</t>
        </is>
      </c>
      <c r="F1071" t="inlineStr">
        <is>
          <t>India</t>
        </is>
      </c>
      <c r="G1071" t="inlineStr">
        <is>
          <t>JioMart</t>
        </is>
      </c>
      <c r="H1071" t="inlineStr">
        <is>
          <t>Home delivery</t>
        </is>
      </c>
      <c r="I1071" t="inlineStr">
        <is>
          <t>Member</t>
        </is>
      </c>
      <c r="J1071" t="inlineStr">
        <is>
          <t>Omar Haddad</t>
        </is>
      </c>
      <c r="K1071" s="71" t="n">
        <v>3228</v>
      </c>
      <c r="L1071" s="72" t="n">
        <v>423.43</v>
      </c>
      <c r="M1071" s="72" t="n">
        <v>1366832.04</v>
      </c>
      <c r="N1071" s="72" t="n">
        <v>205024.81</v>
      </c>
      <c r="O1071" s="72" t="n">
        <v>1161807.23</v>
      </c>
      <c r="P1071" s="72" t="n">
        <v>1107274.69</v>
      </c>
      <c r="Q1071" s="72" t="n">
        <v>54532.54</v>
      </c>
      <c r="R1071" t="inlineStr">
        <is>
          <t>Kerala</t>
        </is>
      </c>
      <c r="S1071" s="71" t="n">
        <v>0</v>
      </c>
      <c r="T1071" t="inlineStr">
        <is>
          <t>No</t>
        </is>
      </c>
      <c r="U1071" s="71" t="n">
        <v>9987</v>
      </c>
      <c r="V1071" s="71" t="n">
        <v>408</v>
      </c>
      <c r="W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RR101063</t>
        </is>
      </c>
      <c r="B1072" s="69" t="n">
        <v>45785</v>
      </c>
      <c r="C1072" s="70" t="n">
        <v>2025</v>
      </c>
      <c r="D1072" t="inlineStr">
        <is>
          <t>May</t>
        </is>
      </c>
      <c r="E1072" t="inlineStr">
        <is>
          <t>East</t>
        </is>
      </c>
      <c r="F1072" t="inlineStr">
        <is>
          <t>India</t>
        </is>
      </c>
      <c r="G1072" t="inlineStr">
        <is>
          <t>Grocery</t>
        </is>
      </c>
      <c r="H1072" t="inlineStr">
        <is>
          <t>Home delivery</t>
        </is>
      </c>
      <c r="I1072" t="inlineStr">
        <is>
          <t>Walk-in guest</t>
        </is>
      </c>
      <c r="J1072" t="inlineStr">
        <is>
          <t>Arjun Mehta</t>
        </is>
      </c>
      <c r="K1072" s="71" t="n">
        <v>3997</v>
      </c>
      <c r="L1072" s="72" t="n">
        <v>193.45</v>
      </c>
      <c r="M1072" s="72" t="n">
        <v>773219.65</v>
      </c>
      <c r="N1072" s="72" t="n">
        <v>15464.39</v>
      </c>
      <c r="O1072" s="72" t="n">
        <v>757755.26</v>
      </c>
      <c r="P1072" s="72" t="n">
        <v>592477.25</v>
      </c>
      <c r="Q1072" s="72" t="n">
        <v>165278.01</v>
      </c>
      <c r="R1072" t="inlineStr">
        <is>
          <t>Bihar</t>
        </is>
      </c>
      <c r="S1072" s="71" t="n">
        <v>2</v>
      </c>
      <c r="T1072" t="inlineStr">
        <is>
          <t>Yes</t>
        </is>
      </c>
      <c r="U1072" s="71" t="n">
        <v>2553</v>
      </c>
      <c r="V1072" s="71" t="n">
        <v>729</v>
      </c>
      <c r="W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RR101064</t>
        </is>
      </c>
      <c r="B1073" s="69" t="n">
        <v>45785</v>
      </c>
      <c r="C1073" s="70" t="n">
        <v>2025</v>
      </c>
      <c r="D1073" t="inlineStr">
        <is>
          <t>May</t>
        </is>
      </c>
      <c r="E1073" t="inlineStr">
        <is>
          <t>South</t>
        </is>
      </c>
      <c r="F1073" t="inlineStr">
        <is>
          <t>India</t>
        </is>
      </c>
      <c r="G1073" t="inlineStr">
        <is>
          <t>Fashion</t>
        </is>
      </c>
      <c r="H1073" t="inlineStr">
        <is>
          <t>Store walk-in</t>
        </is>
      </c>
      <c r="I1073" t="inlineStr">
        <is>
          <t>Walk-in guest</t>
        </is>
      </c>
      <c r="J1073" t="inlineStr">
        <is>
          <t>Aisha Bello</t>
        </is>
      </c>
      <c r="K1073" s="71" t="n">
        <v>236</v>
      </c>
      <c r="L1073" s="72" t="n">
        <v>814.92</v>
      </c>
      <c r="M1073" s="72" t="n">
        <v>192321.12</v>
      </c>
      <c r="N1073" s="72" t="n">
        <v>28848.17</v>
      </c>
      <c r="O1073" s="72" t="n">
        <v>163472.95</v>
      </c>
      <c r="P1073" s="72" t="n">
        <v>94324.85000000001</v>
      </c>
      <c r="Q1073" s="72" t="n">
        <v>69148.10000000001</v>
      </c>
      <c r="R1073" t="inlineStr">
        <is>
          <t>Karnataka</t>
        </is>
      </c>
      <c r="S1073" s="71" t="n">
        <v>0</v>
      </c>
      <c r="T1073" t="inlineStr">
        <is>
          <t>No</t>
        </is>
      </c>
      <c r="U1073" s="71" t="n">
        <v>141</v>
      </c>
      <c r="V1073" s="71" t="n">
        <v>40</v>
      </c>
      <c r="W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RR101065</t>
        </is>
      </c>
      <c r="B1074" s="69" t="n">
        <v>45785</v>
      </c>
      <c r="C1074" s="70" t="n">
        <v>2025</v>
      </c>
      <c r="D1074" t="inlineStr">
        <is>
          <t>May</t>
        </is>
      </c>
      <c r="E1074" t="inlineStr">
        <is>
          <t>South</t>
        </is>
      </c>
      <c r="F1074" t="inlineStr">
        <is>
          <t>India</t>
        </is>
      </c>
      <c r="G1074" t="inlineStr">
        <is>
          <t>Electronics</t>
        </is>
      </c>
      <c r="H1074" t="inlineStr">
        <is>
          <t>Store walk-in</t>
        </is>
      </c>
      <c r="I1074" t="inlineStr">
        <is>
          <t>Member</t>
        </is>
      </c>
      <c r="J1074" t="inlineStr">
        <is>
          <t>Hiroshi Tanaka</t>
        </is>
      </c>
      <c r="K1074" s="71" t="n">
        <v>160</v>
      </c>
      <c r="L1074" s="72" t="n">
        <v>8501.83</v>
      </c>
      <c r="M1074" s="72" t="n">
        <v>1360292.8</v>
      </c>
      <c r="N1074" s="72" t="n">
        <v>27205.86</v>
      </c>
      <c r="O1074" s="72" t="n">
        <v>1333086.94</v>
      </c>
      <c r="P1074" s="72" t="n">
        <v>1298282.01</v>
      </c>
      <c r="Q1074" s="72" t="n">
        <v>34804.93</v>
      </c>
      <c r="R1074" t="inlineStr">
        <is>
          <t>Telangana</t>
        </is>
      </c>
      <c r="S1074" s="71" t="n">
        <v>2</v>
      </c>
      <c r="T1074" t="inlineStr">
        <is>
          <t>Yes</t>
        </is>
      </c>
      <c r="U1074" s="71" t="n">
        <v>420</v>
      </c>
      <c r="V1074" s="71" t="n">
        <v>133</v>
      </c>
      <c r="W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RR101066</t>
        </is>
      </c>
      <c r="B1075" s="69" t="n">
        <v>45785</v>
      </c>
      <c r="C1075" s="70" t="n">
        <v>2025</v>
      </c>
      <c r="D1075" t="inlineStr">
        <is>
          <t>May</t>
        </is>
      </c>
      <c r="E1075" t="inlineStr">
        <is>
          <t>East</t>
        </is>
      </c>
      <c r="F1075" t="inlineStr">
        <is>
          <t>India</t>
        </is>
      </c>
      <c r="G1075" t="inlineStr">
        <is>
          <t>Grocery</t>
        </is>
      </c>
      <c r="H1075" t="inlineStr">
        <is>
          <t>Store walk-in</t>
        </is>
      </c>
      <c r="I1075" t="inlineStr">
        <is>
          <t>Walk-in guest</t>
        </is>
      </c>
      <c r="J1075" t="inlineStr">
        <is>
          <t>Carlos Silva</t>
        </is>
      </c>
      <c r="K1075" s="71" t="n">
        <v>3312</v>
      </c>
      <c r="L1075" s="72" t="n">
        <v>180.91</v>
      </c>
      <c r="M1075" s="72" t="n">
        <v>599173.92</v>
      </c>
      <c r="N1075" s="72" t="n">
        <v>47933.91</v>
      </c>
      <c r="O1075" s="72" t="n">
        <v>551240.01</v>
      </c>
      <c r="P1075" s="72" t="n">
        <v>478223.18</v>
      </c>
      <c r="Q1075" s="72" t="n">
        <v>73016.83</v>
      </c>
      <c r="R1075" t="inlineStr">
        <is>
          <t>Bihar</t>
        </is>
      </c>
      <c r="S1075" s="71" t="n">
        <v>2</v>
      </c>
      <c r="T1075" t="inlineStr">
        <is>
          <t>Yes</t>
        </is>
      </c>
      <c r="U1075" s="71" t="n">
        <v>2497</v>
      </c>
      <c r="V1075" s="71" t="n">
        <v>1081</v>
      </c>
      <c r="W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RR101067</t>
        </is>
      </c>
      <c r="B1076" s="69" t="n">
        <v>45785</v>
      </c>
      <c r="C1076" s="70" t="n">
        <v>2025</v>
      </c>
      <c r="D1076" t="inlineStr">
        <is>
          <t>May</t>
        </is>
      </c>
      <c r="E1076" t="inlineStr">
        <is>
          <t>North</t>
        </is>
      </c>
      <c r="F1076" t="inlineStr">
        <is>
          <t>India</t>
        </is>
      </c>
      <c r="G1076" t="inlineStr">
        <is>
          <t>JioMart</t>
        </is>
      </c>
      <c r="H1076" t="inlineStr">
        <is>
          <t>Home delivery</t>
        </is>
      </c>
      <c r="I1076" t="inlineStr">
        <is>
          <t>Member</t>
        </is>
      </c>
      <c r="J1076" t="inlineStr">
        <is>
          <t>Noah Smith</t>
        </is>
      </c>
      <c r="K1076" s="71" t="n">
        <v>3169</v>
      </c>
      <c r="L1076" s="72" t="n">
        <v>408.36</v>
      </c>
      <c r="M1076" s="72" t="n">
        <v>1294092.84</v>
      </c>
      <c r="N1076" s="72" t="n">
        <v>103527.43</v>
      </c>
      <c r="O1076" s="72" t="n">
        <v>1190565.41</v>
      </c>
      <c r="P1076" s="72" t="n">
        <v>1052073.35</v>
      </c>
      <c r="Q1076" s="72" t="n">
        <v>138492.06</v>
      </c>
      <c r="R1076" t="inlineStr">
        <is>
          <t>Punjab</t>
        </is>
      </c>
      <c r="S1076" s="71" t="n">
        <v>0</v>
      </c>
      <c r="T1076" t="inlineStr">
        <is>
          <t>No</t>
        </is>
      </c>
      <c r="U1076" s="71" t="n">
        <v>9351</v>
      </c>
      <c r="V1076" s="71" t="n">
        <v>508</v>
      </c>
      <c r="W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RR101068</t>
        </is>
      </c>
      <c r="B1077" s="69" t="n">
        <v>45785</v>
      </c>
      <c r="C1077" s="70" t="n">
        <v>2025</v>
      </c>
      <c r="D1077" t="inlineStr">
        <is>
          <t>May</t>
        </is>
      </c>
      <c r="E1077" t="inlineStr">
        <is>
          <t>North</t>
        </is>
      </c>
      <c r="F1077" t="inlineStr">
        <is>
          <t>India</t>
        </is>
      </c>
      <c r="G1077" t="inlineStr">
        <is>
          <t>JioMart</t>
        </is>
      </c>
      <c r="H1077" t="inlineStr">
        <is>
          <t>Home delivery</t>
        </is>
      </c>
      <c r="I1077" t="inlineStr">
        <is>
          <t>Walk-in guest</t>
        </is>
      </c>
      <c r="J1077" t="inlineStr">
        <is>
          <t>Kofi Mensah</t>
        </is>
      </c>
      <c r="K1077" s="71" t="n">
        <v>1617</v>
      </c>
      <c r="L1077" s="72" t="n">
        <v>388.55</v>
      </c>
      <c r="M1077" s="72" t="n">
        <v>628285.35</v>
      </c>
      <c r="N1077" s="72" t="n">
        <v>31414.27</v>
      </c>
      <c r="O1077" s="72" t="n">
        <v>596871.08</v>
      </c>
      <c r="P1077" s="72" t="n">
        <v>543140.41</v>
      </c>
      <c r="Q1077" s="72" t="n">
        <v>53730.67</v>
      </c>
      <c r="R1077" t="inlineStr">
        <is>
          <t>Delhi</t>
        </is>
      </c>
      <c r="S1077" s="71" t="n">
        <v>0</v>
      </c>
      <c r="T1077" t="inlineStr">
        <is>
          <t>No</t>
        </is>
      </c>
      <c r="U1077" s="71" t="n">
        <v>3052</v>
      </c>
      <c r="V1077" s="71" t="n">
        <v>193</v>
      </c>
      <c r="W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RR101069</t>
        </is>
      </c>
      <c r="B1078" s="69" t="n">
        <v>45785</v>
      </c>
      <c r="C1078" s="70" t="n">
        <v>2025</v>
      </c>
      <c r="D1078" t="inlineStr">
        <is>
          <t>May</t>
        </is>
      </c>
      <c r="E1078" t="inlineStr">
        <is>
          <t>South</t>
        </is>
      </c>
      <c r="F1078" t="inlineStr">
        <is>
          <t>India</t>
        </is>
      </c>
      <c r="G1078" t="inlineStr">
        <is>
          <t>Grocery</t>
        </is>
      </c>
      <c r="H1078" t="inlineStr">
        <is>
          <t>Store walk-in</t>
        </is>
      </c>
      <c r="I1078" t="inlineStr">
        <is>
          <t>Walk-in guest</t>
        </is>
      </c>
      <c r="J1078" t="inlineStr">
        <is>
          <t>Ravindra Patil</t>
        </is>
      </c>
      <c r="K1078" s="71" t="n">
        <v>544</v>
      </c>
      <c r="L1078" s="72" t="n">
        <v>170.2</v>
      </c>
      <c r="M1078" s="72" t="n">
        <v>92588.8</v>
      </c>
      <c r="N1078" s="72" t="n">
        <v>7407.1</v>
      </c>
      <c r="O1078" s="72" t="n">
        <v>85181.7</v>
      </c>
      <c r="P1078" s="72" t="n">
        <v>78061.57000000001</v>
      </c>
      <c r="Q1078" s="72" t="n">
        <v>7120.13</v>
      </c>
      <c r="R1078" t="inlineStr">
        <is>
          <t>Telangana</t>
        </is>
      </c>
      <c r="S1078" s="71" t="n">
        <v>0</v>
      </c>
      <c r="T1078" t="inlineStr">
        <is>
          <t>No</t>
        </is>
      </c>
      <c r="U1078" s="71" t="n">
        <v>177</v>
      </c>
      <c r="V1078" s="71" t="n">
        <v>73</v>
      </c>
      <c r="W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RR101070</t>
        </is>
      </c>
      <c r="B1079" s="69" t="n">
        <v>45785</v>
      </c>
      <c r="C1079" s="70" t="n">
        <v>2025</v>
      </c>
      <c r="D1079" t="inlineStr">
        <is>
          <t>May</t>
        </is>
      </c>
      <c r="E1079" t="inlineStr">
        <is>
          <t>East</t>
        </is>
      </c>
      <c r="F1079" t="inlineStr">
        <is>
          <t>India</t>
        </is>
      </c>
      <c r="G1079" t="inlineStr">
        <is>
          <t>Grocery</t>
        </is>
      </c>
      <c r="H1079" t="inlineStr">
        <is>
          <t>Store walk-in</t>
        </is>
      </c>
      <c r="I1079" t="inlineStr">
        <is>
          <t>Walk-in guest</t>
        </is>
      </c>
      <c r="J1079" t="inlineStr">
        <is>
          <t>Yuki Sato</t>
        </is>
      </c>
      <c r="K1079" s="71" t="n">
        <v>519</v>
      </c>
      <c r="L1079" s="72" t="n">
        <v>180.4</v>
      </c>
      <c r="M1079" s="72" t="n">
        <v>93627.60000000001</v>
      </c>
      <c r="N1079" s="72" t="n">
        <v>4681.38</v>
      </c>
      <c r="O1079" s="72" t="n">
        <v>88946.22</v>
      </c>
      <c r="P1079" s="72" t="n">
        <v>76322.92999999999</v>
      </c>
      <c r="Q1079" s="72" t="n">
        <v>12623.29</v>
      </c>
      <c r="R1079" t="inlineStr">
        <is>
          <t>Odisha</t>
        </is>
      </c>
      <c r="S1079" s="71" t="n">
        <v>8</v>
      </c>
      <c r="T1079" t="inlineStr">
        <is>
          <t>Yes</t>
        </is>
      </c>
      <c r="U1079" s="71" t="n">
        <v>671</v>
      </c>
      <c r="V1079" s="71" t="n">
        <v>171</v>
      </c>
      <c r="W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RR101071</t>
        </is>
      </c>
      <c r="B1080" s="69" t="n">
        <v>45785</v>
      </c>
      <c r="C1080" s="70" t="n">
        <v>2025</v>
      </c>
      <c r="D1080" t="inlineStr">
        <is>
          <t>May</t>
        </is>
      </c>
      <c r="E1080" t="inlineStr">
        <is>
          <t>West</t>
        </is>
      </c>
      <c r="F1080" t="inlineStr">
        <is>
          <t>India</t>
        </is>
      </c>
      <c r="G1080" t="inlineStr">
        <is>
          <t>JioMart</t>
        </is>
      </c>
      <c r="H1080" t="inlineStr">
        <is>
          <t>Home delivery</t>
        </is>
      </c>
      <c r="I1080" t="inlineStr">
        <is>
          <t>Walk-in guest</t>
        </is>
      </c>
      <c r="J1080" t="inlineStr">
        <is>
          <t>Sophie Müller</t>
        </is>
      </c>
      <c r="K1080" s="71" t="n">
        <v>3136</v>
      </c>
      <c r="L1080" s="72" t="n">
        <v>400.03</v>
      </c>
      <c r="M1080" s="72" t="n">
        <v>1254494.08</v>
      </c>
      <c r="N1080" s="72" t="n">
        <v>62724.7</v>
      </c>
      <c r="O1080" s="72" t="n">
        <v>1191769.38</v>
      </c>
      <c r="P1080" s="72" t="n">
        <v>1025136.77</v>
      </c>
      <c r="Q1080" s="72" t="n">
        <v>166632.61</v>
      </c>
      <c r="R1080" t="inlineStr">
        <is>
          <t>Goa</t>
        </is>
      </c>
      <c r="S1080" s="71" t="n">
        <v>2</v>
      </c>
      <c r="T1080" t="inlineStr">
        <is>
          <t>Yes</t>
        </is>
      </c>
      <c r="U1080" s="71" t="n">
        <v>13278</v>
      </c>
      <c r="V1080" s="71" t="n">
        <v>925</v>
      </c>
      <c r="W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RR101072</t>
        </is>
      </c>
      <c r="B1081" s="69" t="n">
        <v>45785</v>
      </c>
      <c r="C1081" s="70" t="n">
        <v>2025</v>
      </c>
      <c r="D1081" t="inlineStr">
        <is>
          <t>May</t>
        </is>
      </c>
      <c r="E1081" t="inlineStr">
        <is>
          <t>West</t>
        </is>
      </c>
      <c r="F1081" t="inlineStr">
        <is>
          <t>India</t>
        </is>
      </c>
      <c r="G1081" t="inlineStr">
        <is>
          <t>Grocery</t>
        </is>
      </c>
      <c r="H1081" t="inlineStr">
        <is>
          <t>Store walk-in</t>
        </is>
      </c>
      <c r="I1081" t="inlineStr">
        <is>
          <t>Member</t>
        </is>
      </c>
      <c r="J1081" t="inlineStr">
        <is>
          <t>Olivia Brown</t>
        </is>
      </c>
      <c r="K1081" s="71" t="n">
        <v>4107</v>
      </c>
      <c r="L1081" s="72" t="n">
        <v>181.28</v>
      </c>
      <c r="M1081" s="72" t="n">
        <v>744516.96</v>
      </c>
      <c r="N1081" s="72" t="n">
        <v>14890.34</v>
      </c>
      <c r="O1081" s="72" t="n">
        <v>729626.62</v>
      </c>
      <c r="P1081" s="72" t="n">
        <v>588533.6</v>
      </c>
      <c r="Q1081" s="72" t="n">
        <v>141093.02</v>
      </c>
      <c r="R1081" t="inlineStr">
        <is>
          <t>Gujarat</t>
        </is>
      </c>
      <c r="S1081" s="71" t="n">
        <v>0</v>
      </c>
      <c r="T1081" t="inlineStr">
        <is>
          <t>No</t>
        </is>
      </c>
      <c r="U1081" s="71" t="n">
        <v>1636</v>
      </c>
      <c r="V1081" s="71" t="n">
        <v>643</v>
      </c>
      <c r="W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RR101073</t>
        </is>
      </c>
      <c r="B1082" s="69" t="n">
        <v>45785</v>
      </c>
      <c r="C1082" s="70" t="n">
        <v>2025</v>
      </c>
      <c r="D1082" t="inlineStr">
        <is>
          <t>May</t>
        </is>
      </c>
      <c r="E1082" t="inlineStr">
        <is>
          <t>West</t>
        </is>
      </c>
      <c r="F1082" t="inlineStr">
        <is>
          <t>India</t>
        </is>
      </c>
      <c r="G1082" t="inlineStr">
        <is>
          <t>Grocery</t>
        </is>
      </c>
      <c r="H1082" t="inlineStr">
        <is>
          <t>Store walk-in</t>
        </is>
      </c>
      <c r="I1082" t="inlineStr">
        <is>
          <t>Walk-in guest</t>
        </is>
      </c>
      <c r="J1082" t="inlineStr">
        <is>
          <t>Arjun Mehta</t>
        </is>
      </c>
      <c r="K1082" s="71" t="n">
        <v>4258</v>
      </c>
      <c r="L1082" s="72" t="n">
        <v>165.07</v>
      </c>
      <c r="M1082" s="72" t="n">
        <v>702868.0600000001</v>
      </c>
      <c r="N1082" s="72" t="n">
        <v>56229.44</v>
      </c>
      <c r="O1082" s="72" t="n">
        <v>646638.62</v>
      </c>
      <c r="P1082" s="72" t="n">
        <v>614868.46</v>
      </c>
      <c r="Q1082" s="72" t="n">
        <v>31770.16</v>
      </c>
      <c r="R1082" t="inlineStr">
        <is>
          <t>Maharashtra</t>
        </is>
      </c>
      <c r="S1082" s="71" t="n">
        <v>8</v>
      </c>
      <c r="T1082" t="inlineStr">
        <is>
          <t>Yes</t>
        </is>
      </c>
      <c r="U1082" s="71" t="n">
        <v>1519</v>
      </c>
      <c r="V1082" s="71" t="n">
        <v>497</v>
      </c>
      <c r="W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RR101074</t>
        </is>
      </c>
      <c r="B1083" s="69" t="n">
        <v>45785</v>
      </c>
      <c r="C1083" s="70" t="n">
        <v>2025</v>
      </c>
      <c r="D1083" t="inlineStr">
        <is>
          <t>May</t>
        </is>
      </c>
      <c r="E1083" t="inlineStr">
        <is>
          <t>West</t>
        </is>
      </c>
      <c r="F1083" t="inlineStr">
        <is>
          <t>India</t>
        </is>
      </c>
      <c r="G1083" t="inlineStr">
        <is>
          <t>Electronics</t>
        </is>
      </c>
      <c r="H1083" t="inlineStr">
        <is>
          <t>Home delivery</t>
        </is>
      </c>
      <c r="I1083" t="inlineStr">
        <is>
          <t>Member</t>
        </is>
      </c>
      <c r="J1083" t="inlineStr">
        <is>
          <t>Omar Haddad</t>
        </is>
      </c>
      <c r="K1083" s="71" t="n">
        <v>23</v>
      </c>
      <c r="L1083" s="72" t="n">
        <v>10399.42</v>
      </c>
      <c r="M1083" s="72" t="n">
        <v>239186.66</v>
      </c>
      <c r="N1083" s="72" t="n">
        <v>11959.33</v>
      </c>
      <c r="O1083" s="72" t="n">
        <v>227227.33</v>
      </c>
      <c r="P1083" s="72" t="n">
        <v>190169.27</v>
      </c>
      <c r="Q1083" s="72" t="n">
        <v>37058.06</v>
      </c>
      <c r="R1083" t="inlineStr">
        <is>
          <t>Gujarat</t>
        </is>
      </c>
      <c r="S1083" s="71" t="n">
        <v>8</v>
      </c>
      <c r="T1083" t="inlineStr">
        <is>
          <t>Yes</t>
        </is>
      </c>
      <c r="U1083" s="71" t="n">
        <v>63</v>
      </c>
      <c r="V1083" s="71" t="n">
        <v>19</v>
      </c>
      <c r="W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RR101075</t>
        </is>
      </c>
      <c r="B1084" s="69" t="n">
        <v>45785</v>
      </c>
      <c r="C1084" s="70" t="n">
        <v>2025</v>
      </c>
      <c r="D1084" t="inlineStr">
        <is>
          <t>May</t>
        </is>
      </c>
      <c r="E1084" t="inlineStr">
        <is>
          <t>West</t>
        </is>
      </c>
      <c r="F1084" t="inlineStr">
        <is>
          <t>India</t>
        </is>
      </c>
      <c r="G1084" t="inlineStr">
        <is>
          <t>JioMart</t>
        </is>
      </c>
      <c r="H1084" t="inlineStr">
        <is>
          <t>Home delivery</t>
        </is>
      </c>
      <c r="I1084" t="inlineStr">
        <is>
          <t>Walk-in guest</t>
        </is>
      </c>
      <c r="J1084" t="inlineStr">
        <is>
          <t>Noah Smith</t>
        </is>
      </c>
      <c r="K1084" s="71" t="n">
        <v>3537</v>
      </c>
      <c r="L1084" s="72" t="n">
        <v>465.52</v>
      </c>
      <c r="M1084" s="72" t="n">
        <v>1646544.24</v>
      </c>
      <c r="N1084" s="72" t="n">
        <v>164654.42</v>
      </c>
      <c r="O1084" s="72" t="n">
        <v>1481889.82</v>
      </c>
      <c r="P1084" s="72" t="n">
        <v>1207909.08</v>
      </c>
      <c r="Q1084" s="72" t="n">
        <v>273980.74</v>
      </c>
      <c r="R1084" t="inlineStr">
        <is>
          <t>Maharashtra</t>
        </is>
      </c>
      <c r="S1084" s="71" t="n">
        <v>3</v>
      </c>
      <c r="T1084" t="inlineStr">
        <is>
          <t>Yes</t>
        </is>
      </c>
      <c r="U1084" s="71" t="n">
        <v>13914</v>
      </c>
      <c r="V1084" s="71" t="n">
        <v>993</v>
      </c>
      <c r="W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RR101076</t>
        </is>
      </c>
      <c r="B1085" s="69" t="n">
        <v>45786</v>
      </c>
      <c r="C1085" s="70" t="n">
        <v>2025</v>
      </c>
      <c r="D1085" t="inlineStr">
        <is>
          <t>May</t>
        </is>
      </c>
      <c r="E1085" t="inlineStr">
        <is>
          <t>North</t>
        </is>
      </c>
      <c r="F1085" t="inlineStr">
        <is>
          <t>India</t>
        </is>
      </c>
      <c r="G1085" t="inlineStr">
        <is>
          <t>Fashion</t>
        </is>
      </c>
      <c r="H1085" t="inlineStr">
        <is>
          <t>Store walk-in</t>
        </is>
      </c>
      <c r="I1085" t="inlineStr">
        <is>
          <t>Member</t>
        </is>
      </c>
      <c r="J1085" t="inlineStr">
        <is>
          <t>Omar Haddad</t>
        </is>
      </c>
      <c r="K1085" s="71" t="n">
        <v>1055</v>
      </c>
      <c r="L1085" s="72" t="n">
        <v>785.72</v>
      </c>
      <c r="M1085" s="72" t="n">
        <v>828934.6</v>
      </c>
      <c r="N1085" s="72" t="n">
        <v>16578.69</v>
      </c>
      <c r="O1085" s="72" t="n">
        <v>812355.91</v>
      </c>
      <c r="P1085" s="72" t="n">
        <v>443628.64</v>
      </c>
      <c r="Q1085" s="72" t="n">
        <v>368727.27</v>
      </c>
      <c r="R1085" t="inlineStr">
        <is>
          <t>Delhi</t>
        </is>
      </c>
      <c r="S1085" s="71" t="n">
        <v>2</v>
      </c>
      <c r="T1085" t="inlineStr">
        <is>
          <t>Yes</t>
        </is>
      </c>
      <c r="U1085" s="71" t="n">
        <v>303</v>
      </c>
      <c r="V1085" s="71" t="n">
        <v>133</v>
      </c>
      <c r="W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RR101077</t>
        </is>
      </c>
      <c r="B1086" s="69" t="n">
        <v>45786</v>
      </c>
      <c r="C1086" s="70" t="n">
        <v>2025</v>
      </c>
      <c r="D1086" t="inlineStr">
        <is>
          <t>May</t>
        </is>
      </c>
      <c r="E1086" t="inlineStr">
        <is>
          <t>East</t>
        </is>
      </c>
      <c r="F1086" t="inlineStr">
        <is>
          <t>India</t>
        </is>
      </c>
      <c r="G1086" t="inlineStr">
        <is>
          <t>Fashion</t>
        </is>
      </c>
      <c r="H1086" t="inlineStr">
        <is>
          <t>Store walk-in</t>
        </is>
      </c>
      <c r="I1086" t="inlineStr">
        <is>
          <t>Member</t>
        </is>
      </c>
      <c r="J1086" t="inlineStr">
        <is>
          <t>Yuki Sato</t>
        </is>
      </c>
      <c r="K1086" s="71" t="n">
        <v>1025</v>
      </c>
      <c r="L1086" s="72" t="n">
        <v>692.23</v>
      </c>
      <c r="M1086" s="72" t="n">
        <v>709535.75</v>
      </c>
      <c r="N1086" s="72" t="n">
        <v>106430.36</v>
      </c>
      <c r="O1086" s="72" t="n">
        <v>603105.39</v>
      </c>
      <c r="P1086" s="72" t="n">
        <v>416819.8</v>
      </c>
      <c r="Q1086" s="72" t="n">
        <v>186285.59</v>
      </c>
      <c r="R1086" t="inlineStr">
        <is>
          <t>Bihar</t>
        </is>
      </c>
      <c r="S1086" s="71" t="n">
        <v>3</v>
      </c>
      <c r="T1086" t="inlineStr">
        <is>
          <t>Yes</t>
        </is>
      </c>
      <c r="U1086" s="71" t="n">
        <v>712</v>
      </c>
      <c r="V1086" s="71" t="n">
        <v>236</v>
      </c>
      <c r="W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RR101078</t>
        </is>
      </c>
      <c r="B1087" s="69" t="n">
        <v>45786</v>
      </c>
      <c r="C1087" s="70" t="n">
        <v>2025</v>
      </c>
      <c r="D1087" t="inlineStr">
        <is>
          <t>May</t>
        </is>
      </c>
      <c r="E1087" t="inlineStr">
        <is>
          <t>West</t>
        </is>
      </c>
      <c r="F1087" t="inlineStr">
        <is>
          <t>India</t>
        </is>
      </c>
      <c r="G1087" t="inlineStr">
        <is>
          <t>Grocery</t>
        </is>
      </c>
      <c r="H1087" t="inlineStr">
        <is>
          <t>Store walk-in</t>
        </is>
      </c>
      <c r="I1087" t="inlineStr">
        <is>
          <t>Member</t>
        </is>
      </c>
      <c r="J1087" t="inlineStr">
        <is>
          <t>Fatima Al-Saud</t>
        </is>
      </c>
      <c r="K1087" s="71" t="n">
        <v>1083</v>
      </c>
      <c r="L1087" s="72" t="n">
        <v>180.87</v>
      </c>
      <c r="M1087" s="72" t="n">
        <v>195882.21</v>
      </c>
      <c r="N1087" s="72" t="n">
        <v>29382.33</v>
      </c>
      <c r="O1087" s="72" t="n">
        <v>166499.88</v>
      </c>
      <c r="P1087" s="72" t="n">
        <v>164696.22</v>
      </c>
      <c r="Q1087" s="72" t="n">
        <v>1803.66</v>
      </c>
      <c r="R1087" t="inlineStr">
        <is>
          <t>Gujarat</t>
        </is>
      </c>
      <c r="S1087" s="71" t="n">
        <v>0</v>
      </c>
      <c r="T1087" t="inlineStr">
        <is>
          <t>No</t>
        </is>
      </c>
      <c r="U1087" s="71" t="n">
        <v>348</v>
      </c>
      <c r="V1087" s="71" t="n">
        <v>155</v>
      </c>
      <c r="W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RR101079</t>
        </is>
      </c>
      <c r="B1088" s="69" t="n">
        <v>45786</v>
      </c>
      <c r="C1088" s="70" t="n">
        <v>2025</v>
      </c>
      <c r="D1088" t="inlineStr">
        <is>
          <t>May</t>
        </is>
      </c>
      <c r="E1088" t="inlineStr">
        <is>
          <t>North</t>
        </is>
      </c>
      <c r="F1088" t="inlineStr">
        <is>
          <t>India</t>
        </is>
      </c>
      <c r="G1088" t="inlineStr">
        <is>
          <t>Fashion</t>
        </is>
      </c>
      <c r="H1088" t="inlineStr">
        <is>
          <t>Store walk-in</t>
        </is>
      </c>
      <c r="I1088" t="inlineStr">
        <is>
          <t>Member</t>
        </is>
      </c>
      <c r="J1088" t="inlineStr">
        <is>
          <t>Wei Chen</t>
        </is>
      </c>
      <c r="K1088" s="71" t="n">
        <v>1223</v>
      </c>
      <c r="L1088" s="72" t="n">
        <v>702.73</v>
      </c>
      <c r="M1088" s="72" t="n">
        <v>859438.79</v>
      </c>
      <c r="N1088" s="72" t="n">
        <v>128915.82</v>
      </c>
      <c r="O1088" s="72" t="n">
        <v>730522.97</v>
      </c>
      <c r="P1088" s="72" t="n">
        <v>518441.08</v>
      </c>
      <c r="Q1088" s="72" t="n">
        <v>212081.89</v>
      </c>
      <c r="R1088" t="inlineStr">
        <is>
          <t>Rajasthan</t>
        </is>
      </c>
      <c r="S1088" s="71" t="n">
        <v>8</v>
      </c>
      <c r="T1088" t="inlineStr">
        <is>
          <t>Yes</t>
        </is>
      </c>
      <c r="U1088" s="71" t="n">
        <v>826</v>
      </c>
      <c r="V1088" s="71" t="n">
        <v>268</v>
      </c>
      <c r="W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RR101080</t>
        </is>
      </c>
      <c r="B1089" s="69" t="n">
        <v>45786</v>
      </c>
      <c r="C1089" s="70" t="n">
        <v>2025</v>
      </c>
      <c r="D1089" t="inlineStr">
        <is>
          <t>May</t>
        </is>
      </c>
      <c r="E1089" t="inlineStr">
        <is>
          <t>West</t>
        </is>
      </c>
      <c r="F1089" t="inlineStr">
        <is>
          <t>India</t>
        </is>
      </c>
      <c r="G1089" t="inlineStr">
        <is>
          <t>Grocery</t>
        </is>
      </c>
      <c r="H1089" t="inlineStr">
        <is>
          <t>Store walk-in</t>
        </is>
      </c>
      <c r="I1089" t="inlineStr">
        <is>
          <t>Walk-in guest</t>
        </is>
      </c>
      <c r="J1089" t="inlineStr">
        <is>
          <t>Omar Haddad</t>
        </is>
      </c>
      <c r="K1089" s="71" t="n">
        <v>1192</v>
      </c>
      <c r="L1089" s="72" t="n">
        <v>184</v>
      </c>
      <c r="M1089" s="72" t="n">
        <v>219328</v>
      </c>
      <c r="N1089" s="72" t="n">
        <v>17546.24</v>
      </c>
      <c r="O1089" s="72" t="n">
        <v>201781.76</v>
      </c>
      <c r="P1089" s="72" t="n">
        <v>176508.22</v>
      </c>
      <c r="Q1089" s="72" t="n">
        <v>25273.54</v>
      </c>
      <c r="R1089" t="inlineStr">
        <is>
          <t>Goa</t>
        </is>
      </c>
      <c r="S1089" s="71" t="n">
        <v>0</v>
      </c>
      <c r="T1089" t="inlineStr">
        <is>
          <t>No</t>
        </is>
      </c>
      <c r="U1089" s="71" t="n">
        <v>562</v>
      </c>
      <c r="V1089" s="71" t="n">
        <v>185</v>
      </c>
      <c r="W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RR101081</t>
        </is>
      </c>
      <c r="B1090" s="69" t="n">
        <v>45786</v>
      </c>
      <c r="C1090" s="70" t="n">
        <v>2025</v>
      </c>
      <c r="D1090" t="inlineStr">
        <is>
          <t>May</t>
        </is>
      </c>
      <c r="E1090" t="inlineStr">
        <is>
          <t>West</t>
        </is>
      </c>
      <c r="F1090" t="inlineStr">
        <is>
          <t>India</t>
        </is>
      </c>
      <c r="G1090" t="inlineStr">
        <is>
          <t>JioMart</t>
        </is>
      </c>
      <c r="H1090" t="inlineStr">
        <is>
          <t>Home delivery</t>
        </is>
      </c>
      <c r="I1090" t="inlineStr">
        <is>
          <t>Member</t>
        </is>
      </c>
      <c r="J1090" t="inlineStr">
        <is>
          <t>Noah Smith</t>
        </is>
      </c>
      <c r="K1090" s="71" t="n">
        <v>2779</v>
      </c>
      <c r="L1090" s="72" t="n">
        <v>402.19</v>
      </c>
      <c r="M1090" s="72" t="n">
        <v>1117686.01</v>
      </c>
      <c r="N1090" s="72" t="n">
        <v>55884.3</v>
      </c>
      <c r="O1090" s="72" t="n">
        <v>1061801.71</v>
      </c>
      <c r="P1090" s="72" t="n">
        <v>945478.24</v>
      </c>
      <c r="Q1090" s="72" t="n">
        <v>116323.47</v>
      </c>
      <c r="R1090" t="inlineStr">
        <is>
          <t>Goa</t>
        </is>
      </c>
      <c r="S1090" s="71" t="n">
        <v>3</v>
      </c>
      <c r="T1090" t="inlineStr">
        <is>
          <t>Yes</t>
        </is>
      </c>
      <c r="U1090" s="71" t="n">
        <v>9423</v>
      </c>
      <c r="V1090" s="71" t="n">
        <v>681</v>
      </c>
      <c r="W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RR101082</t>
        </is>
      </c>
      <c r="B1091" s="69" t="n">
        <v>45786</v>
      </c>
      <c r="C1091" s="70" t="n">
        <v>2025</v>
      </c>
      <c r="D1091" t="inlineStr">
        <is>
          <t>May</t>
        </is>
      </c>
      <c r="E1091" t="inlineStr">
        <is>
          <t>West</t>
        </is>
      </c>
      <c r="F1091" t="inlineStr">
        <is>
          <t>India</t>
        </is>
      </c>
      <c r="G1091" t="inlineStr">
        <is>
          <t>Grocery</t>
        </is>
      </c>
      <c r="H1091" t="inlineStr">
        <is>
          <t>Store walk-in</t>
        </is>
      </c>
      <c r="I1091" t="inlineStr">
        <is>
          <t>Member</t>
        </is>
      </c>
      <c r="J1091" t="inlineStr">
        <is>
          <t>Zoya Ahmed</t>
        </is>
      </c>
      <c r="K1091" s="71" t="n">
        <v>682</v>
      </c>
      <c r="L1091" s="72" t="n">
        <v>197.36</v>
      </c>
      <c r="M1091" s="72" t="n">
        <v>134599.52</v>
      </c>
      <c r="N1091" s="72" t="n">
        <v>20189.93</v>
      </c>
      <c r="O1091" s="72" t="n">
        <v>114409.59</v>
      </c>
      <c r="P1091" s="72" t="n">
        <v>98510.53</v>
      </c>
      <c r="Q1091" s="72" t="n">
        <v>15899.06</v>
      </c>
      <c r="R1091" t="inlineStr">
        <is>
          <t>Goa</t>
        </is>
      </c>
      <c r="S1091" s="71" t="n">
        <v>8</v>
      </c>
      <c r="T1091" t="inlineStr">
        <is>
          <t>Yes</t>
        </is>
      </c>
      <c r="U1091" s="71" t="n">
        <v>196</v>
      </c>
      <c r="V1091" s="71" t="n">
        <v>81</v>
      </c>
      <c r="W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RR101083</t>
        </is>
      </c>
      <c r="B1092" s="69" t="n">
        <v>45787</v>
      </c>
      <c r="C1092" s="70" t="n">
        <v>2025</v>
      </c>
      <c r="D1092" t="inlineStr">
        <is>
          <t>May</t>
        </is>
      </c>
      <c r="E1092" t="inlineStr">
        <is>
          <t>South</t>
        </is>
      </c>
      <c r="F1092" t="inlineStr">
        <is>
          <t>India</t>
        </is>
      </c>
      <c r="G1092" t="inlineStr">
        <is>
          <t>Fashion</t>
        </is>
      </c>
      <c r="H1092" t="inlineStr">
        <is>
          <t>Store walk-in</t>
        </is>
      </c>
      <c r="I1092" t="inlineStr">
        <is>
          <t>Member</t>
        </is>
      </c>
      <c r="J1092" t="inlineStr">
        <is>
          <t>Amir Khan</t>
        </is>
      </c>
      <c r="K1092" s="71" t="n">
        <v>684</v>
      </c>
      <c r="L1092" s="72" t="n">
        <v>675.5</v>
      </c>
      <c r="M1092" s="72" t="n">
        <v>462042</v>
      </c>
      <c r="N1092" s="72" t="n">
        <v>9240.84</v>
      </c>
      <c r="O1092" s="72" t="n">
        <v>452801.16</v>
      </c>
      <c r="P1092" s="72" t="n">
        <v>275273.78</v>
      </c>
      <c r="Q1092" s="72" t="n">
        <v>177527.38</v>
      </c>
      <c r="R1092" t="inlineStr">
        <is>
          <t>Tamil Nadu</t>
        </is>
      </c>
      <c r="S1092" s="71" t="n">
        <v>8</v>
      </c>
      <c r="T1092" t="inlineStr">
        <is>
          <t>Yes</t>
        </is>
      </c>
      <c r="U1092" s="71" t="n">
        <v>255</v>
      </c>
      <c r="V1092" s="71" t="n">
        <v>89</v>
      </c>
      <c r="W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RR101084</t>
        </is>
      </c>
      <c r="B1093" s="69" t="n">
        <v>45787</v>
      </c>
      <c r="C1093" s="70" t="n">
        <v>2025</v>
      </c>
      <c r="D1093" t="inlineStr">
        <is>
          <t>May</t>
        </is>
      </c>
      <c r="E1093" t="inlineStr">
        <is>
          <t>North</t>
        </is>
      </c>
      <c r="F1093" t="inlineStr">
        <is>
          <t>India</t>
        </is>
      </c>
      <c r="G1093" t="inlineStr">
        <is>
          <t>JioMart</t>
        </is>
      </c>
      <c r="H1093" t="inlineStr">
        <is>
          <t>Home delivery</t>
        </is>
      </c>
      <c r="I1093" t="inlineStr">
        <is>
          <t>Member</t>
        </is>
      </c>
      <c r="J1093" t="inlineStr">
        <is>
          <t>Ana Costa</t>
        </is>
      </c>
      <c r="K1093" s="71" t="n">
        <v>1972</v>
      </c>
      <c r="L1093" s="72" t="n">
        <v>408.73</v>
      </c>
      <c r="M1093" s="72" t="n">
        <v>806015.5600000001</v>
      </c>
      <c r="N1093" s="72" t="n">
        <v>120902.33</v>
      </c>
      <c r="O1093" s="72" t="n">
        <v>685113.23</v>
      </c>
      <c r="P1093" s="72" t="n">
        <v>675293.61</v>
      </c>
      <c r="Q1093" s="72" t="n">
        <v>9819.620000000001</v>
      </c>
      <c r="R1093" t="inlineStr">
        <is>
          <t>Rajasthan</t>
        </is>
      </c>
      <c r="S1093" s="71" t="n">
        <v>0</v>
      </c>
      <c r="T1093" t="inlineStr">
        <is>
          <t>No</t>
        </is>
      </c>
      <c r="U1093" s="71" t="n">
        <v>4051</v>
      </c>
      <c r="V1093" s="71" t="n">
        <v>258</v>
      </c>
      <c r="W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RR101085</t>
        </is>
      </c>
      <c r="B1094" s="69" t="n">
        <v>45787</v>
      </c>
      <c r="C1094" s="70" t="n">
        <v>2025</v>
      </c>
      <c r="D1094" t="inlineStr">
        <is>
          <t>May</t>
        </is>
      </c>
      <c r="E1094" t="inlineStr">
        <is>
          <t>West</t>
        </is>
      </c>
      <c r="F1094" t="inlineStr">
        <is>
          <t>India</t>
        </is>
      </c>
      <c r="G1094" t="inlineStr">
        <is>
          <t>Grocery</t>
        </is>
      </c>
      <c r="H1094" t="inlineStr">
        <is>
          <t>Store walk-in</t>
        </is>
      </c>
      <c r="I1094" t="inlineStr">
        <is>
          <t>Walk-in guest</t>
        </is>
      </c>
      <c r="J1094" t="inlineStr">
        <is>
          <t>Ravindra Patil</t>
        </is>
      </c>
      <c r="K1094" s="71" t="n">
        <v>2111</v>
      </c>
      <c r="L1094" s="72" t="n">
        <v>190.09</v>
      </c>
      <c r="M1094" s="72" t="n">
        <v>401279.99</v>
      </c>
      <c r="N1094" s="72" t="n">
        <v>40128</v>
      </c>
      <c r="O1094" s="72" t="n">
        <v>361151.99</v>
      </c>
      <c r="P1094" s="72" t="n">
        <v>319781.53</v>
      </c>
      <c r="Q1094" s="72" t="n">
        <v>41370.46</v>
      </c>
      <c r="R1094" t="inlineStr">
        <is>
          <t>Maharashtra</t>
        </is>
      </c>
      <c r="S1094" s="71" t="n">
        <v>2</v>
      </c>
      <c r="T1094" t="inlineStr">
        <is>
          <t>Yes</t>
        </is>
      </c>
      <c r="U1094" s="71" t="n">
        <v>894</v>
      </c>
      <c r="V1094" s="71" t="n">
        <v>395</v>
      </c>
      <c r="W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RR101086</t>
        </is>
      </c>
      <c r="B1095" s="69" t="n">
        <v>45787</v>
      </c>
      <c r="C1095" s="70" t="n">
        <v>2025</v>
      </c>
      <c r="D1095" t="inlineStr">
        <is>
          <t>May</t>
        </is>
      </c>
      <c r="E1095" t="inlineStr">
        <is>
          <t>North</t>
        </is>
      </c>
      <c r="F1095" t="inlineStr">
        <is>
          <t>India</t>
        </is>
      </c>
      <c r="G1095" t="inlineStr">
        <is>
          <t>Grocery</t>
        </is>
      </c>
      <c r="H1095" t="inlineStr">
        <is>
          <t>Store walk-in</t>
        </is>
      </c>
      <c r="I1095" t="inlineStr">
        <is>
          <t>Walk-in guest</t>
        </is>
      </c>
      <c r="J1095" t="inlineStr">
        <is>
          <t>Liam O'Brien</t>
        </is>
      </c>
      <c r="K1095" s="71" t="n">
        <v>1974</v>
      </c>
      <c r="L1095" s="72" t="n">
        <v>194.69</v>
      </c>
      <c r="M1095" s="72" t="n">
        <v>384318.06</v>
      </c>
      <c r="N1095" s="72" t="n">
        <v>57647.71</v>
      </c>
      <c r="O1095" s="72" t="n">
        <v>326670.35</v>
      </c>
      <c r="P1095" s="72" t="n">
        <v>302108.86</v>
      </c>
      <c r="Q1095" s="72" t="n">
        <v>24561.49</v>
      </c>
      <c r="R1095" t="inlineStr">
        <is>
          <t>Punjab</t>
        </is>
      </c>
      <c r="S1095" s="71" t="n">
        <v>8</v>
      </c>
      <c r="T1095" t="inlineStr">
        <is>
          <t>Yes</t>
        </is>
      </c>
      <c r="U1095" s="71" t="n">
        <v>1347</v>
      </c>
      <c r="V1095" s="71" t="n">
        <v>505</v>
      </c>
      <c r="W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RR101087</t>
        </is>
      </c>
      <c r="B1096" s="69" t="n">
        <v>45787</v>
      </c>
      <c r="C1096" s="70" t="n">
        <v>2025</v>
      </c>
      <c r="D1096" t="inlineStr">
        <is>
          <t>May</t>
        </is>
      </c>
      <c r="E1096" t="inlineStr">
        <is>
          <t>West</t>
        </is>
      </c>
      <c r="F1096" t="inlineStr">
        <is>
          <t>India</t>
        </is>
      </c>
      <c r="G1096" t="inlineStr">
        <is>
          <t>Grocery</t>
        </is>
      </c>
      <c r="H1096" t="inlineStr">
        <is>
          <t>Store walk-in</t>
        </is>
      </c>
      <c r="I1096" t="inlineStr">
        <is>
          <t>Member</t>
        </is>
      </c>
      <c r="J1096" t="inlineStr">
        <is>
          <t>Wei Chen</t>
        </is>
      </c>
      <c r="K1096" s="71" t="n">
        <v>577</v>
      </c>
      <c r="L1096" s="72" t="n">
        <v>184.91</v>
      </c>
      <c r="M1096" s="72" t="n">
        <v>106693.07</v>
      </c>
      <c r="N1096" s="72" t="n">
        <v>8535.450000000001</v>
      </c>
      <c r="O1096" s="72" t="n">
        <v>98157.62</v>
      </c>
      <c r="P1096" s="72" t="n">
        <v>84764.34</v>
      </c>
      <c r="Q1096" s="72" t="n">
        <v>13393.28</v>
      </c>
      <c r="R1096" t="inlineStr">
        <is>
          <t>Gujarat</t>
        </is>
      </c>
      <c r="S1096" s="71" t="n">
        <v>0</v>
      </c>
      <c r="T1096" t="inlineStr">
        <is>
          <t>No</t>
        </is>
      </c>
      <c r="U1096" s="71" t="n">
        <v>376</v>
      </c>
      <c r="V1096" s="71" t="n">
        <v>151</v>
      </c>
      <c r="W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RR101088</t>
        </is>
      </c>
      <c r="B1097" s="69" t="n">
        <v>45787</v>
      </c>
      <c r="C1097" s="70" t="n">
        <v>2025</v>
      </c>
      <c r="D1097" t="inlineStr">
        <is>
          <t>May</t>
        </is>
      </c>
      <c r="E1097" t="inlineStr">
        <is>
          <t>East</t>
        </is>
      </c>
      <c r="F1097" t="inlineStr">
        <is>
          <t>India</t>
        </is>
      </c>
      <c r="G1097" t="inlineStr">
        <is>
          <t>Fashion</t>
        </is>
      </c>
      <c r="H1097" t="inlineStr">
        <is>
          <t>Click &amp; collect</t>
        </is>
      </c>
      <c r="I1097" t="inlineStr">
        <is>
          <t>Member</t>
        </is>
      </c>
      <c r="J1097" t="inlineStr">
        <is>
          <t>Hiroshi Tanaka</t>
        </is>
      </c>
      <c r="K1097" s="71" t="n">
        <v>936</v>
      </c>
      <c r="L1097" s="72" t="n">
        <v>779.5599999999999</v>
      </c>
      <c r="M1097" s="72" t="n">
        <v>729668.16</v>
      </c>
      <c r="N1097" s="72" t="n">
        <v>72966.82000000001</v>
      </c>
      <c r="O1097" s="72" t="n">
        <v>656701.34</v>
      </c>
      <c r="P1097" s="72" t="n">
        <v>380325.33</v>
      </c>
      <c r="Q1097" s="72" t="n">
        <v>276376.01</v>
      </c>
      <c r="R1097" t="inlineStr">
        <is>
          <t>Bihar</t>
        </is>
      </c>
      <c r="S1097" s="71" t="n">
        <v>1</v>
      </c>
      <c r="T1097" t="inlineStr">
        <is>
          <t>Yes</t>
        </is>
      </c>
      <c r="U1097" s="71" t="n">
        <v>576</v>
      </c>
      <c r="V1097" s="71" t="n">
        <v>161</v>
      </c>
      <c r="W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RR101089</t>
        </is>
      </c>
      <c r="B1098" s="69" t="n">
        <v>45787</v>
      </c>
      <c r="C1098" s="70" t="n">
        <v>2025</v>
      </c>
      <c r="D1098" t="inlineStr">
        <is>
          <t>May</t>
        </is>
      </c>
      <c r="E1098" t="inlineStr">
        <is>
          <t>West</t>
        </is>
      </c>
      <c r="F1098" t="inlineStr">
        <is>
          <t>India</t>
        </is>
      </c>
      <c r="G1098" t="inlineStr">
        <is>
          <t>Fashion</t>
        </is>
      </c>
      <c r="H1098" t="inlineStr">
        <is>
          <t>Store walk-in</t>
        </is>
      </c>
      <c r="I1098" t="inlineStr">
        <is>
          <t>Member</t>
        </is>
      </c>
      <c r="J1098" t="inlineStr">
        <is>
          <t>Aisha Bello</t>
        </is>
      </c>
      <c r="K1098" s="71" t="n">
        <v>372</v>
      </c>
      <c r="L1098" s="72" t="n">
        <v>775.5599999999999</v>
      </c>
      <c r="M1098" s="72" t="n">
        <v>288508.32</v>
      </c>
      <c r="N1098" s="72" t="n">
        <v>43276.25</v>
      </c>
      <c r="O1098" s="72" t="n">
        <v>245232.07</v>
      </c>
      <c r="P1098" s="72" t="n">
        <v>155747.84</v>
      </c>
      <c r="Q1098" s="72" t="n">
        <v>89484.23</v>
      </c>
      <c r="R1098" t="inlineStr">
        <is>
          <t>Gujarat</t>
        </is>
      </c>
      <c r="S1098" s="71" t="n">
        <v>1</v>
      </c>
      <c r="T1098" t="inlineStr">
        <is>
          <t>Yes</t>
        </is>
      </c>
      <c r="U1098" s="71" t="n">
        <v>259</v>
      </c>
      <c r="V1098" s="71" t="n">
        <v>73</v>
      </c>
      <c r="W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RR101090</t>
        </is>
      </c>
      <c r="B1099" s="69" t="n">
        <v>45787</v>
      </c>
      <c r="C1099" s="70" t="n">
        <v>2025</v>
      </c>
      <c r="D1099" t="inlineStr">
        <is>
          <t>May</t>
        </is>
      </c>
      <c r="E1099" t="inlineStr">
        <is>
          <t>North</t>
        </is>
      </c>
      <c r="F1099" t="inlineStr">
        <is>
          <t>India</t>
        </is>
      </c>
      <c r="G1099" t="inlineStr">
        <is>
          <t>Fashion</t>
        </is>
      </c>
      <c r="H1099" t="inlineStr">
        <is>
          <t>Store walk-in</t>
        </is>
      </c>
      <c r="I1099" t="inlineStr">
        <is>
          <t>Member</t>
        </is>
      </c>
      <c r="J1099" t="inlineStr">
        <is>
          <t>Ana Costa</t>
        </is>
      </c>
      <c r="K1099" s="71" t="n">
        <v>1404</v>
      </c>
      <c r="L1099" s="72" t="n">
        <v>811.98</v>
      </c>
      <c r="M1099" s="72" t="n">
        <v>1140019.92</v>
      </c>
      <c r="N1099" s="72" t="n">
        <v>22800.4</v>
      </c>
      <c r="O1099" s="72" t="n">
        <v>1117219.52</v>
      </c>
      <c r="P1099" s="72" t="n">
        <v>598757.1800000001</v>
      </c>
      <c r="Q1099" s="72" t="n">
        <v>518462.34</v>
      </c>
      <c r="R1099" t="inlineStr">
        <is>
          <t>Punjab</t>
        </is>
      </c>
      <c r="S1099" s="71" t="n">
        <v>5</v>
      </c>
      <c r="T1099" t="inlineStr">
        <is>
          <t>Yes</t>
        </is>
      </c>
      <c r="U1099" s="71" t="n">
        <v>906</v>
      </c>
      <c r="V1099" s="71" t="n">
        <v>399</v>
      </c>
      <c r="W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RR101091</t>
        </is>
      </c>
      <c r="B1100" s="69" t="n">
        <v>45788</v>
      </c>
      <c r="C1100" s="70" t="n">
        <v>2025</v>
      </c>
      <c r="D1100" t="inlineStr">
        <is>
          <t>May</t>
        </is>
      </c>
      <c r="E1100" t="inlineStr">
        <is>
          <t>North</t>
        </is>
      </c>
      <c r="F1100" t="inlineStr">
        <is>
          <t>India</t>
        </is>
      </c>
      <c r="G1100" t="inlineStr">
        <is>
          <t>Electronics</t>
        </is>
      </c>
      <c r="H1100" t="inlineStr">
        <is>
          <t>Store walk-in</t>
        </is>
      </c>
      <c r="I1100" t="inlineStr">
        <is>
          <t>Walk-in guest</t>
        </is>
      </c>
      <c r="J1100" t="inlineStr">
        <is>
          <t>Ruhi Shaikh</t>
        </is>
      </c>
      <c r="K1100" s="71" t="n">
        <v>20</v>
      </c>
      <c r="L1100" s="72" t="n">
        <v>9490.379999999999</v>
      </c>
      <c r="M1100" s="72" t="n">
        <v>189807.6</v>
      </c>
      <c r="N1100" s="72" t="n">
        <v>18980.76</v>
      </c>
      <c r="O1100" s="72" t="n">
        <v>170826.84</v>
      </c>
      <c r="P1100" s="72" t="n">
        <v>158369.93</v>
      </c>
      <c r="Q1100" s="72" t="n">
        <v>12456.91</v>
      </c>
      <c r="R1100" t="inlineStr">
        <is>
          <t>Rajasthan</t>
        </is>
      </c>
      <c r="S1100" s="71" t="n">
        <v>0</v>
      </c>
      <c r="T1100" t="inlineStr">
        <is>
          <t>No</t>
        </is>
      </c>
      <c r="U1100" s="71" t="n">
        <v>48</v>
      </c>
      <c r="V1100" s="71" t="n">
        <v>15</v>
      </c>
      <c r="W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RR101092</t>
        </is>
      </c>
      <c r="B1101" s="69" t="n">
        <v>45788</v>
      </c>
      <c r="C1101" s="70" t="n">
        <v>2025</v>
      </c>
      <c r="D1101" t="inlineStr">
        <is>
          <t>May</t>
        </is>
      </c>
      <c r="E1101" t="inlineStr">
        <is>
          <t>South</t>
        </is>
      </c>
      <c r="F1101" t="inlineStr">
        <is>
          <t>India</t>
        </is>
      </c>
      <c r="G1101" t="inlineStr">
        <is>
          <t>Fashion</t>
        </is>
      </c>
      <c r="H1101" t="inlineStr">
        <is>
          <t>Store walk-in</t>
        </is>
      </c>
      <c r="I1101" t="inlineStr">
        <is>
          <t>Walk-in guest</t>
        </is>
      </c>
      <c r="J1101" t="inlineStr">
        <is>
          <t>Yuki Sato</t>
        </is>
      </c>
      <c r="K1101" s="71" t="n">
        <v>1267</v>
      </c>
      <c r="L1101" s="72" t="n">
        <v>807.35</v>
      </c>
      <c r="M1101" s="72" t="n">
        <v>1022912.45</v>
      </c>
      <c r="N1101" s="72" t="n">
        <v>153436.87</v>
      </c>
      <c r="O1101" s="72" t="n">
        <v>869475.58</v>
      </c>
      <c r="P1101" s="72" t="n">
        <v>501897.88</v>
      </c>
      <c r="Q1101" s="72" t="n">
        <v>367577.7</v>
      </c>
      <c r="R1101" t="inlineStr">
        <is>
          <t>Karnataka</t>
        </is>
      </c>
      <c r="S1101" s="71" t="n">
        <v>8</v>
      </c>
      <c r="T1101" t="inlineStr">
        <is>
          <t>Yes</t>
        </is>
      </c>
      <c r="U1101" s="71" t="n">
        <v>623</v>
      </c>
      <c r="V1101" s="71" t="n">
        <v>198</v>
      </c>
      <c r="W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RR101093</t>
        </is>
      </c>
      <c r="B1102" s="69" t="n">
        <v>45788</v>
      </c>
      <c r="C1102" s="70" t="n">
        <v>2025</v>
      </c>
      <c r="D1102" t="inlineStr">
        <is>
          <t>May</t>
        </is>
      </c>
      <c r="E1102" t="inlineStr">
        <is>
          <t>West</t>
        </is>
      </c>
      <c r="F1102" t="inlineStr">
        <is>
          <t>India</t>
        </is>
      </c>
      <c r="G1102" t="inlineStr">
        <is>
          <t>JioMart</t>
        </is>
      </c>
      <c r="H1102" t="inlineStr">
        <is>
          <t>Home delivery</t>
        </is>
      </c>
      <c r="I1102" t="inlineStr">
        <is>
          <t>Walk-in guest</t>
        </is>
      </c>
      <c r="J1102" t="inlineStr">
        <is>
          <t>Sara Rossi</t>
        </is>
      </c>
      <c r="K1102" s="71" t="n">
        <v>2690</v>
      </c>
      <c r="L1102" s="72" t="n">
        <v>372.33</v>
      </c>
      <c r="M1102" s="72" t="n">
        <v>1001567.7</v>
      </c>
      <c r="N1102" s="72" t="n">
        <v>20031.35</v>
      </c>
      <c r="O1102" s="72" t="n">
        <v>981536.35</v>
      </c>
      <c r="P1102" s="72" t="n">
        <v>910972.28</v>
      </c>
      <c r="Q1102" s="72" t="n">
        <v>70564.07000000001</v>
      </c>
      <c r="R1102" t="inlineStr">
        <is>
          <t>Gujarat</t>
        </is>
      </c>
      <c r="S1102" s="71" t="n">
        <v>3</v>
      </c>
      <c r="T1102" t="inlineStr">
        <is>
          <t>Yes</t>
        </is>
      </c>
      <c r="U1102" s="71" t="n">
        <v>5804</v>
      </c>
      <c r="V1102" s="71" t="n">
        <v>437</v>
      </c>
      <c r="W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RR101094</t>
        </is>
      </c>
      <c r="B1103" s="69" t="n">
        <v>45788</v>
      </c>
      <c r="C1103" s="70" t="n">
        <v>2025</v>
      </c>
      <c r="D1103" t="inlineStr">
        <is>
          <t>May</t>
        </is>
      </c>
      <c r="E1103" t="inlineStr">
        <is>
          <t>South</t>
        </is>
      </c>
      <c r="F1103" t="inlineStr">
        <is>
          <t>India</t>
        </is>
      </c>
      <c r="G1103" t="inlineStr">
        <is>
          <t>JioMart</t>
        </is>
      </c>
      <c r="H1103" t="inlineStr">
        <is>
          <t>Home delivery</t>
        </is>
      </c>
      <c r="I1103" t="inlineStr">
        <is>
          <t>Member</t>
        </is>
      </c>
      <c r="J1103" t="inlineStr">
        <is>
          <t>Sara Rossi</t>
        </is>
      </c>
      <c r="K1103" s="71" t="n">
        <v>1959</v>
      </c>
      <c r="L1103" s="72" t="n">
        <v>468.31</v>
      </c>
      <c r="M1103" s="72" t="n">
        <v>917419.29</v>
      </c>
      <c r="N1103" s="72" t="n">
        <v>73393.53999999999</v>
      </c>
      <c r="O1103" s="72" t="n">
        <v>844025.75</v>
      </c>
      <c r="P1103" s="72" t="n">
        <v>633604.23</v>
      </c>
      <c r="Q1103" s="72" t="n">
        <v>210421.52</v>
      </c>
      <c r="R1103" t="inlineStr">
        <is>
          <t>Karnataka</t>
        </is>
      </c>
      <c r="S1103" s="71" t="n">
        <v>8</v>
      </c>
      <c r="T1103" t="inlineStr">
        <is>
          <t>Yes</t>
        </is>
      </c>
      <c r="U1103" s="71" t="n">
        <v>4907</v>
      </c>
      <c r="V1103" s="71" t="n">
        <v>346</v>
      </c>
      <c r="W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RR101095</t>
        </is>
      </c>
      <c r="B1104" s="69" t="n">
        <v>45788</v>
      </c>
      <c r="C1104" s="70" t="n">
        <v>2025</v>
      </c>
      <c r="D1104" t="inlineStr">
        <is>
          <t>May</t>
        </is>
      </c>
      <c r="E1104" t="inlineStr">
        <is>
          <t>North</t>
        </is>
      </c>
      <c r="F1104" t="inlineStr">
        <is>
          <t>India</t>
        </is>
      </c>
      <c r="G1104" t="inlineStr">
        <is>
          <t>Grocery</t>
        </is>
      </c>
      <c r="H1104" t="inlineStr">
        <is>
          <t>Home delivery</t>
        </is>
      </c>
      <c r="I1104" t="inlineStr">
        <is>
          <t>Member</t>
        </is>
      </c>
      <c r="J1104" t="inlineStr">
        <is>
          <t>Shraddha Kulkarni</t>
        </is>
      </c>
      <c r="K1104" s="71" t="n">
        <v>944</v>
      </c>
      <c r="L1104" s="72" t="n">
        <v>164.89</v>
      </c>
      <c r="M1104" s="72" t="n">
        <v>155656.16</v>
      </c>
      <c r="N1104" s="72" t="n">
        <v>15565.62</v>
      </c>
      <c r="O1104" s="72" t="n">
        <v>140090.54</v>
      </c>
      <c r="P1104" s="72" t="n">
        <v>141456.76</v>
      </c>
      <c r="Q1104" s="72" t="n">
        <v>-1366.22</v>
      </c>
      <c r="R1104" t="inlineStr">
        <is>
          <t>Delhi</t>
        </is>
      </c>
      <c r="S1104" s="71" t="n">
        <v>8</v>
      </c>
      <c r="T1104" t="inlineStr">
        <is>
          <t>Yes</t>
        </is>
      </c>
      <c r="U1104" s="71" t="n">
        <v>474</v>
      </c>
      <c r="V1104" s="71" t="n">
        <v>197</v>
      </c>
      <c r="W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RR101096</t>
        </is>
      </c>
      <c r="B1105" s="69" t="n">
        <v>45788</v>
      </c>
      <c r="C1105" s="70" t="n">
        <v>2025</v>
      </c>
      <c r="D1105" t="inlineStr">
        <is>
          <t>May</t>
        </is>
      </c>
      <c r="E1105" t="inlineStr">
        <is>
          <t>North</t>
        </is>
      </c>
      <c r="F1105" t="inlineStr">
        <is>
          <t>India</t>
        </is>
      </c>
      <c r="G1105" t="inlineStr">
        <is>
          <t>JioMart</t>
        </is>
      </c>
      <c r="H1105" t="inlineStr">
        <is>
          <t>Home delivery</t>
        </is>
      </c>
      <c r="I1105" t="inlineStr">
        <is>
          <t>Walk-in guest</t>
        </is>
      </c>
      <c r="J1105" t="inlineStr">
        <is>
          <t>Noah Smith</t>
        </is>
      </c>
      <c r="K1105" s="71" t="n">
        <v>3859</v>
      </c>
      <c r="L1105" s="72" t="n">
        <v>396.34</v>
      </c>
      <c r="M1105" s="72" t="n">
        <v>1529476.06</v>
      </c>
      <c r="N1105" s="72" t="n">
        <v>122358.08</v>
      </c>
      <c r="O1105" s="72" t="n">
        <v>1407117.98</v>
      </c>
      <c r="P1105" s="72" t="n">
        <v>1261513.76</v>
      </c>
      <c r="Q1105" s="72" t="n">
        <v>145604.22</v>
      </c>
      <c r="R1105" t="inlineStr">
        <is>
          <t>Uttar Pradesh</t>
        </is>
      </c>
      <c r="S1105" s="71" t="n">
        <v>1</v>
      </c>
      <c r="T1105" t="inlineStr">
        <is>
          <t>Yes</t>
        </is>
      </c>
      <c r="U1105" s="71" t="n">
        <v>6690</v>
      </c>
      <c r="V1105" s="71" t="n">
        <v>444</v>
      </c>
      <c r="W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RR101097</t>
        </is>
      </c>
      <c r="B1106" s="69" t="n">
        <v>45788</v>
      </c>
      <c r="C1106" s="70" t="n">
        <v>2025</v>
      </c>
      <c r="D1106" t="inlineStr">
        <is>
          <t>May</t>
        </is>
      </c>
      <c r="E1106" t="inlineStr">
        <is>
          <t>South</t>
        </is>
      </c>
      <c r="F1106" t="inlineStr">
        <is>
          <t>India</t>
        </is>
      </c>
      <c r="G1106" t="inlineStr">
        <is>
          <t>Grocery</t>
        </is>
      </c>
      <c r="H1106" t="inlineStr">
        <is>
          <t>Store walk-in</t>
        </is>
      </c>
      <c r="I1106" t="inlineStr">
        <is>
          <t>Walk-in guest</t>
        </is>
      </c>
      <c r="J1106" t="inlineStr">
        <is>
          <t>Fatima Al-Saud</t>
        </is>
      </c>
      <c r="K1106" s="71" t="n">
        <v>3717</v>
      </c>
      <c r="L1106" s="72" t="n">
        <v>188.83</v>
      </c>
      <c r="M1106" s="72" t="n">
        <v>701881.11</v>
      </c>
      <c r="N1106" s="72" t="n">
        <v>14037.62</v>
      </c>
      <c r="O1106" s="72" t="n">
        <v>687843.49</v>
      </c>
      <c r="P1106" s="72" t="n">
        <v>544721.77</v>
      </c>
      <c r="Q1106" s="72" t="n">
        <v>143121.72</v>
      </c>
      <c r="R1106" t="inlineStr">
        <is>
          <t>Karnataka</t>
        </is>
      </c>
      <c r="S1106" s="71" t="n">
        <v>0</v>
      </c>
      <c r="T1106" t="inlineStr">
        <is>
          <t>No</t>
        </is>
      </c>
      <c r="U1106" s="71" t="n">
        <v>2358</v>
      </c>
      <c r="V1106" s="71" t="n">
        <v>809</v>
      </c>
      <c r="W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RR101098</t>
        </is>
      </c>
      <c r="B1107" s="69" t="n">
        <v>45788</v>
      </c>
      <c r="C1107" s="70" t="n">
        <v>2025</v>
      </c>
      <c r="D1107" t="inlineStr">
        <is>
          <t>May</t>
        </is>
      </c>
      <c r="E1107" t="inlineStr">
        <is>
          <t>East</t>
        </is>
      </c>
      <c r="F1107" t="inlineStr">
        <is>
          <t>India</t>
        </is>
      </c>
      <c r="G1107" t="inlineStr">
        <is>
          <t>JioMart</t>
        </is>
      </c>
      <c r="H1107" t="inlineStr">
        <is>
          <t>Home delivery</t>
        </is>
      </c>
      <c r="I1107" t="inlineStr">
        <is>
          <t>Member</t>
        </is>
      </c>
      <c r="J1107" t="inlineStr">
        <is>
          <t>Amir Khan</t>
        </is>
      </c>
      <c r="K1107" s="71" t="n">
        <v>3568</v>
      </c>
      <c r="L1107" s="72" t="n">
        <v>466.02</v>
      </c>
      <c r="M1107" s="72" t="n">
        <v>1662759.36</v>
      </c>
      <c r="N1107" s="72" t="n">
        <v>133020.75</v>
      </c>
      <c r="O1107" s="72" t="n">
        <v>1529738.61</v>
      </c>
      <c r="P1107" s="72" t="n">
        <v>1198431.59</v>
      </c>
      <c r="Q1107" s="72" t="n">
        <v>331307.02</v>
      </c>
      <c r="R1107" t="inlineStr">
        <is>
          <t>Bihar</t>
        </is>
      </c>
      <c r="S1107" s="71" t="n">
        <v>5</v>
      </c>
      <c r="T1107" t="inlineStr">
        <is>
          <t>Yes</t>
        </is>
      </c>
      <c r="U1107" s="71" t="n">
        <v>13925</v>
      </c>
      <c r="V1107" s="71" t="n">
        <v>638</v>
      </c>
      <c r="W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RR101099</t>
        </is>
      </c>
      <c r="B1108" s="69" t="n">
        <v>45788</v>
      </c>
      <c r="C1108" s="70" t="n">
        <v>2025</v>
      </c>
      <c r="D1108" t="inlineStr">
        <is>
          <t>May</t>
        </is>
      </c>
      <c r="E1108" t="inlineStr">
        <is>
          <t>East</t>
        </is>
      </c>
      <c r="F1108" t="inlineStr">
        <is>
          <t>India</t>
        </is>
      </c>
      <c r="G1108" t="inlineStr">
        <is>
          <t>JioMart</t>
        </is>
      </c>
      <c r="H1108" t="inlineStr">
        <is>
          <t>Home delivery</t>
        </is>
      </c>
      <c r="I1108" t="inlineStr">
        <is>
          <t>Walk-in guest</t>
        </is>
      </c>
      <c r="J1108" t="inlineStr">
        <is>
          <t>Ana Costa</t>
        </is>
      </c>
      <c r="K1108" s="71" t="n">
        <v>2779</v>
      </c>
      <c r="L1108" s="72" t="n">
        <v>422.46</v>
      </c>
      <c r="M1108" s="72" t="n">
        <v>1174016.34</v>
      </c>
      <c r="N1108" s="72" t="n">
        <v>176102.45</v>
      </c>
      <c r="O1108" s="72" t="n">
        <v>997913.89</v>
      </c>
      <c r="P1108" s="72" t="n">
        <v>907680.25</v>
      </c>
      <c r="Q1108" s="72" t="n">
        <v>90233.64</v>
      </c>
      <c r="R1108" t="inlineStr">
        <is>
          <t>Odisha</t>
        </is>
      </c>
      <c r="S1108" s="71" t="n">
        <v>3</v>
      </c>
      <c r="T1108" t="inlineStr">
        <is>
          <t>Yes</t>
        </is>
      </c>
      <c r="U1108" s="71" t="n">
        <v>11894</v>
      </c>
      <c r="V1108" s="71" t="n">
        <v>915</v>
      </c>
      <c r="W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RR101100</t>
        </is>
      </c>
      <c r="B1109" s="69" t="n">
        <v>45788</v>
      </c>
      <c r="C1109" s="70" t="n">
        <v>2025</v>
      </c>
      <c r="D1109" t="inlineStr">
        <is>
          <t>May</t>
        </is>
      </c>
      <c r="E1109" t="inlineStr">
        <is>
          <t>West</t>
        </is>
      </c>
      <c r="F1109" t="inlineStr">
        <is>
          <t>India</t>
        </is>
      </c>
      <c r="G1109" t="inlineStr">
        <is>
          <t>Grocery</t>
        </is>
      </c>
      <c r="H1109" t="inlineStr">
        <is>
          <t>Store walk-in</t>
        </is>
      </c>
      <c r="I1109" t="inlineStr">
        <is>
          <t>Member</t>
        </is>
      </c>
      <c r="J1109" t="inlineStr">
        <is>
          <t>Omar Haddad</t>
        </is>
      </c>
      <c r="K1109" s="71" t="n">
        <v>4014</v>
      </c>
      <c r="L1109" s="72" t="n">
        <v>168.99</v>
      </c>
      <c r="M1109" s="72" t="n">
        <v>678325.86</v>
      </c>
      <c r="N1109" s="72" t="n">
        <v>101748.88</v>
      </c>
      <c r="O1109" s="72" t="n">
        <v>576576.98</v>
      </c>
      <c r="P1109" s="72" t="n">
        <v>569888.09</v>
      </c>
      <c r="Q1109" s="72" t="n">
        <v>6688.89</v>
      </c>
      <c r="R1109" t="inlineStr">
        <is>
          <t>Maharashtra</t>
        </is>
      </c>
      <c r="S1109" s="71" t="n">
        <v>1</v>
      </c>
      <c r="T1109" t="inlineStr">
        <is>
          <t>Yes</t>
        </is>
      </c>
      <c r="U1109" s="71" t="n">
        <v>1763</v>
      </c>
      <c r="V1109" s="71" t="n">
        <v>646</v>
      </c>
      <c r="W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RR101101</t>
        </is>
      </c>
      <c r="B1110" s="69" t="n">
        <v>45788</v>
      </c>
      <c r="C1110" s="70" t="n">
        <v>2025</v>
      </c>
      <c r="D1110" t="inlineStr">
        <is>
          <t>May</t>
        </is>
      </c>
      <c r="E1110" t="inlineStr">
        <is>
          <t>South</t>
        </is>
      </c>
      <c r="F1110" t="inlineStr">
        <is>
          <t>India</t>
        </is>
      </c>
      <c r="G1110" t="inlineStr">
        <is>
          <t>JioMart</t>
        </is>
      </c>
      <c r="H1110" t="inlineStr">
        <is>
          <t>Home delivery</t>
        </is>
      </c>
      <c r="I1110" t="inlineStr">
        <is>
          <t>Member</t>
        </is>
      </c>
      <c r="J1110" t="inlineStr">
        <is>
          <t>Olivia Brown</t>
        </is>
      </c>
      <c r="K1110" s="71" t="n">
        <v>1301</v>
      </c>
      <c r="L1110" s="72" t="n">
        <v>392.93</v>
      </c>
      <c r="M1110" s="72" t="n">
        <v>511201.93</v>
      </c>
      <c r="N1110" s="72" t="n">
        <v>25560.1</v>
      </c>
      <c r="O1110" s="72" t="n">
        <v>485641.83</v>
      </c>
      <c r="P1110" s="72" t="n">
        <v>446942.32</v>
      </c>
      <c r="Q1110" s="72" t="n">
        <v>38699.51</v>
      </c>
      <c r="R1110" t="inlineStr">
        <is>
          <t>Karnataka</t>
        </is>
      </c>
      <c r="S1110" s="71" t="n">
        <v>1</v>
      </c>
      <c r="T1110" t="inlineStr">
        <is>
          <t>Yes</t>
        </is>
      </c>
      <c r="U1110" s="71" t="n">
        <v>2681</v>
      </c>
      <c r="V1110" s="71" t="n">
        <v>185</v>
      </c>
      <c r="W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RR101102</t>
        </is>
      </c>
      <c r="B1111" s="69" t="n">
        <v>45788</v>
      </c>
      <c r="C1111" s="70" t="n">
        <v>2025</v>
      </c>
      <c r="D1111" t="inlineStr">
        <is>
          <t>May</t>
        </is>
      </c>
      <c r="E1111" t="inlineStr">
        <is>
          <t>West</t>
        </is>
      </c>
      <c r="F1111" t="inlineStr">
        <is>
          <t>India</t>
        </is>
      </c>
      <c r="G1111" t="inlineStr">
        <is>
          <t>JioMart</t>
        </is>
      </c>
      <c r="H1111" t="inlineStr">
        <is>
          <t>Home delivery</t>
        </is>
      </c>
      <c r="I1111" t="inlineStr">
        <is>
          <t>Member</t>
        </is>
      </c>
      <c r="J1111" t="inlineStr">
        <is>
          <t>Yuki Sato</t>
        </is>
      </c>
      <c r="K1111" s="71" t="n">
        <v>1711</v>
      </c>
      <c r="L1111" s="72" t="n">
        <v>394</v>
      </c>
      <c r="M1111" s="72" t="n">
        <v>674134</v>
      </c>
      <c r="N1111" s="72" t="n">
        <v>13482.68</v>
      </c>
      <c r="O1111" s="72" t="n">
        <v>660651.3199999999</v>
      </c>
      <c r="P1111" s="72" t="n">
        <v>566978.1</v>
      </c>
      <c r="Q1111" s="72" t="n">
        <v>93673.22</v>
      </c>
      <c r="R1111" t="inlineStr">
        <is>
          <t>Goa</t>
        </is>
      </c>
      <c r="S1111" s="71" t="n">
        <v>5</v>
      </c>
      <c r="T1111" t="inlineStr">
        <is>
          <t>Yes</t>
        </is>
      </c>
      <c r="U1111" s="71" t="n">
        <v>3939</v>
      </c>
      <c r="V1111" s="71" t="n">
        <v>298</v>
      </c>
      <c r="W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RR101103</t>
        </is>
      </c>
      <c r="B1112" s="69" t="n">
        <v>45789</v>
      </c>
      <c r="C1112" s="70" t="n">
        <v>2025</v>
      </c>
      <c r="D1112" t="inlineStr">
        <is>
          <t>May</t>
        </is>
      </c>
      <c r="E1112" t="inlineStr">
        <is>
          <t>South</t>
        </is>
      </c>
      <c r="F1112" t="inlineStr">
        <is>
          <t>India</t>
        </is>
      </c>
      <c r="G1112" t="inlineStr">
        <is>
          <t>Grocery</t>
        </is>
      </c>
      <c r="H1112" t="inlineStr">
        <is>
          <t>Store walk-in</t>
        </is>
      </c>
      <c r="I1112" t="inlineStr">
        <is>
          <t>Member</t>
        </is>
      </c>
      <c r="J1112" t="inlineStr">
        <is>
          <t>Sara Rossi</t>
        </is>
      </c>
      <c r="K1112" s="71" t="n">
        <v>3681</v>
      </c>
      <c r="L1112" s="72" t="n">
        <v>164.48</v>
      </c>
      <c r="M1112" s="72" t="n">
        <v>605450.88</v>
      </c>
      <c r="N1112" s="72" t="n">
        <v>30272.54</v>
      </c>
      <c r="O1112" s="72" t="n">
        <v>575178.34</v>
      </c>
      <c r="P1112" s="72" t="n">
        <v>543408.84</v>
      </c>
      <c r="Q1112" s="72" t="n">
        <v>31769.5</v>
      </c>
      <c r="R1112" t="inlineStr">
        <is>
          <t>Karnataka</t>
        </is>
      </c>
      <c r="S1112" s="71" t="n">
        <v>1</v>
      </c>
      <c r="T1112" t="inlineStr">
        <is>
          <t>Yes</t>
        </is>
      </c>
      <c r="U1112" s="71" t="n">
        <v>2549</v>
      </c>
      <c r="V1112" s="71" t="n">
        <v>696</v>
      </c>
      <c r="W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RR101104</t>
        </is>
      </c>
      <c r="B1113" s="69" t="n">
        <v>45789</v>
      </c>
      <c r="C1113" s="70" t="n">
        <v>2025</v>
      </c>
      <c r="D1113" t="inlineStr">
        <is>
          <t>May</t>
        </is>
      </c>
      <c r="E1113" t="inlineStr">
        <is>
          <t>North</t>
        </is>
      </c>
      <c r="F1113" t="inlineStr">
        <is>
          <t>India</t>
        </is>
      </c>
      <c r="G1113" t="inlineStr">
        <is>
          <t>Grocery</t>
        </is>
      </c>
      <c r="H1113" t="inlineStr">
        <is>
          <t>Store walk-in</t>
        </is>
      </c>
      <c r="I1113" t="inlineStr">
        <is>
          <t>Member</t>
        </is>
      </c>
      <c r="J1113" t="inlineStr">
        <is>
          <t>Omar Haddad</t>
        </is>
      </c>
      <c r="K1113" s="71" t="n">
        <v>4209</v>
      </c>
      <c r="L1113" s="72" t="n">
        <v>179.14</v>
      </c>
      <c r="M1113" s="72" t="n">
        <v>754000.26</v>
      </c>
      <c r="N1113" s="72" t="n">
        <v>75400.03</v>
      </c>
      <c r="O1113" s="72" t="n">
        <v>678600.23</v>
      </c>
      <c r="P1113" s="72" t="n">
        <v>617129.17</v>
      </c>
      <c r="Q1113" s="72" t="n">
        <v>61471.06</v>
      </c>
      <c r="R1113" t="inlineStr">
        <is>
          <t>Delhi</t>
        </is>
      </c>
      <c r="S1113" s="71" t="n">
        <v>1</v>
      </c>
      <c r="T1113" t="inlineStr">
        <is>
          <t>Yes</t>
        </is>
      </c>
      <c r="U1113" s="71" t="n">
        <v>2206</v>
      </c>
      <c r="V1113" s="71" t="n">
        <v>820</v>
      </c>
      <c r="W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RR101105</t>
        </is>
      </c>
      <c r="B1114" s="69" t="n">
        <v>45789</v>
      </c>
      <c r="C1114" s="70" t="n">
        <v>2025</v>
      </c>
      <c r="D1114" t="inlineStr">
        <is>
          <t>May</t>
        </is>
      </c>
      <c r="E1114" t="inlineStr">
        <is>
          <t>East</t>
        </is>
      </c>
      <c r="F1114" t="inlineStr">
        <is>
          <t>India</t>
        </is>
      </c>
      <c r="G1114" t="inlineStr">
        <is>
          <t>JioMart</t>
        </is>
      </c>
      <c r="H1114" t="inlineStr">
        <is>
          <t>Home delivery</t>
        </is>
      </c>
      <c r="I1114" t="inlineStr">
        <is>
          <t>Member</t>
        </is>
      </c>
      <c r="J1114" t="inlineStr">
        <is>
          <t>Yuki Sato</t>
        </is>
      </c>
      <c r="K1114" s="71" t="n">
        <v>987</v>
      </c>
      <c r="L1114" s="72" t="n">
        <v>433.86</v>
      </c>
      <c r="M1114" s="72" t="n">
        <v>428219.82</v>
      </c>
      <c r="N1114" s="72" t="n">
        <v>8564.4</v>
      </c>
      <c r="O1114" s="72" t="n">
        <v>419655.42</v>
      </c>
      <c r="P1114" s="72" t="n">
        <v>339131.96</v>
      </c>
      <c r="Q1114" s="72" t="n">
        <v>80523.46000000001</v>
      </c>
      <c r="R1114" t="inlineStr">
        <is>
          <t>Bihar</t>
        </is>
      </c>
      <c r="S1114" s="71" t="n">
        <v>3</v>
      </c>
      <c r="T1114" t="inlineStr">
        <is>
          <t>Yes</t>
        </is>
      </c>
      <c r="U1114" s="71" t="n">
        <v>2462</v>
      </c>
      <c r="V1114" s="71" t="n">
        <v>172</v>
      </c>
      <c r="W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RR101106</t>
        </is>
      </c>
      <c r="B1115" s="69" t="n">
        <v>45789</v>
      </c>
      <c r="C1115" s="70" t="n">
        <v>2025</v>
      </c>
      <c r="D1115" t="inlineStr">
        <is>
          <t>May</t>
        </is>
      </c>
      <c r="E1115" t="inlineStr">
        <is>
          <t>East</t>
        </is>
      </c>
      <c r="F1115" t="inlineStr">
        <is>
          <t>India</t>
        </is>
      </c>
      <c r="G1115" t="inlineStr">
        <is>
          <t>Fashion</t>
        </is>
      </c>
      <c r="H1115" t="inlineStr">
        <is>
          <t>Store walk-in</t>
        </is>
      </c>
      <c r="I1115" t="inlineStr">
        <is>
          <t>Walk-in guest</t>
        </is>
      </c>
      <c r="J1115" t="inlineStr">
        <is>
          <t>Noah Smith</t>
        </is>
      </c>
      <c r="K1115" s="71" t="n">
        <v>1284</v>
      </c>
      <c r="L1115" s="72" t="n">
        <v>681.97</v>
      </c>
      <c r="M1115" s="72" t="n">
        <v>875649.48</v>
      </c>
      <c r="N1115" s="72" t="n">
        <v>43782.47</v>
      </c>
      <c r="O1115" s="72" t="n">
        <v>831867.01</v>
      </c>
      <c r="P1115" s="72" t="n">
        <v>530864.97</v>
      </c>
      <c r="Q1115" s="72" t="n">
        <v>301002.04</v>
      </c>
      <c r="R1115" t="inlineStr">
        <is>
          <t>Odisha</t>
        </is>
      </c>
      <c r="S1115" s="71" t="n">
        <v>5</v>
      </c>
      <c r="T1115" t="inlineStr">
        <is>
          <t>Yes</t>
        </is>
      </c>
      <c r="U1115" s="71" t="n">
        <v>1048</v>
      </c>
      <c r="V1115" s="71" t="n">
        <v>287</v>
      </c>
      <c r="W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RR101107</t>
        </is>
      </c>
      <c r="B1116" s="69" t="n">
        <v>45789</v>
      </c>
      <c r="C1116" s="70" t="n">
        <v>2025</v>
      </c>
      <c r="D1116" t="inlineStr">
        <is>
          <t>May</t>
        </is>
      </c>
      <c r="E1116" t="inlineStr">
        <is>
          <t>West</t>
        </is>
      </c>
      <c r="F1116" t="inlineStr">
        <is>
          <t>India</t>
        </is>
      </c>
      <c r="G1116" t="inlineStr">
        <is>
          <t>Grocery</t>
        </is>
      </c>
      <c r="H1116" t="inlineStr">
        <is>
          <t>Store walk-in</t>
        </is>
      </c>
      <c r="I1116" t="inlineStr">
        <is>
          <t>Member</t>
        </is>
      </c>
      <c r="J1116" t="inlineStr">
        <is>
          <t>Liam O'Brien</t>
        </is>
      </c>
      <c r="K1116" s="71" t="n">
        <v>1956</v>
      </c>
      <c r="L1116" s="72" t="n">
        <v>181.84</v>
      </c>
      <c r="M1116" s="72" t="n">
        <v>355679.04</v>
      </c>
      <c r="N1116" s="72" t="n">
        <v>53351.86</v>
      </c>
      <c r="O1116" s="72" t="n">
        <v>302327.18</v>
      </c>
      <c r="P1116" s="72" t="n">
        <v>297538.94</v>
      </c>
      <c r="Q1116" s="72" t="n">
        <v>4788.24</v>
      </c>
      <c r="R1116" t="inlineStr">
        <is>
          <t>Maharashtra</t>
        </is>
      </c>
      <c r="S1116" s="71" t="n">
        <v>3</v>
      </c>
      <c r="T1116" t="inlineStr">
        <is>
          <t>Yes</t>
        </is>
      </c>
      <c r="U1116" s="71" t="n">
        <v>1206</v>
      </c>
      <c r="V1116" s="71" t="n">
        <v>307</v>
      </c>
      <c r="W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RR101108</t>
        </is>
      </c>
      <c r="B1117" s="69" t="n">
        <v>45789</v>
      </c>
      <c r="C1117" s="70" t="n">
        <v>2025</v>
      </c>
      <c r="D1117" t="inlineStr">
        <is>
          <t>May</t>
        </is>
      </c>
      <c r="E1117" t="inlineStr">
        <is>
          <t>West</t>
        </is>
      </c>
      <c r="F1117" t="inlineStr">
        <is>
          <t>India</t>
        </is>
      </c>
      <c r="G1117" t="inlineStr">
        <is>
          <t>Grocery</t>
        </is>
      </c>
      <c r="H1117" t="inlineStr">
        <is>
          <t>Store walk-in</t>
        </is>
      </c>
      <c r="I1117" t="inlineStr">
        <is>
          <t>Member</t>
        </is>
      </c>
      <c r="J1117" t="inlineStr">
        <is>
          <t>Amir Khan</t>
        </is>
      </c>
      <c r="K1117" s="71" t="n">
        <v>1720</v>
      </c>
      <c r="L1117" s="72" t="n">
        <v>192.22</v>
      </c>
      <c r="M1117" s="72" t="n">
        <v>330618.4</v>
      </c>
      <c r="N1117" s="72" t="n">
        <v>6612.37</v>
      </c>
      <c r="O1117" s="72" t="n">
        <v>324006.03</v>
      </c>
      <c r="P1117" s="72" t="n">
        <v>253794.53</v>
      </c>
      <c r="Q1117" s="72" t="n">
        <v>70211.5</v>
      </c>
      <c r="R1117" t="inlineStr">
        <is>
          <t>Goa</t>
        </is>
      </c>
      <c r="S1117" s="71" t="n">
        <v>2</v>
      </c>
      <c r="T1117" t="inlineStr">
        <is>
          <t>Yes</t>
        </is>
      </c>
      <c r="U1117" s="71" t="n">
        <v>1657</v>
      </c>
      <c r="V1117" s="71" t="n">
        <v>429</v>
      </c>
      <c r="W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RR101109</t>
        </is>
      </c>
      <c r="B1118" s="69" t="n">
        <v>45789</v>
      </c>
      <c r="C1118" s="70" t="n">
        <v>2025</v>
      </c>
      <c r="D1118" t="inlineStr">
        <is>
          <t>May</t>
        </is>
      </c>
      <c r="E1118" t="inlineStr">
        <is>
          <t>North</t>
        </is>
      </c>
      <c r="F1118" t="inlineStr">
        <is>
          <t>India</t>
        </is>
      </c>
      <c r="G1118" t="inlineStr">
        <is>
          <t>Fashion</t>
        </is>
      </c>
      <c r="H1118" t="inlineStr">
        <is>
          <t>Store walk-in</t>
        </is>
      </c>
      <c r="I1118" t="inlineStr">
        <is>
          <t>Member</t>
        </is>
      </c>
      <c r="J1118" t="inlineStr">
        <is>
          <t>Shraddha Kulkarni</t>
        </is>
      </c>
      <c r="K1118" s="71" t="n">
        <v>460</v>
      </c>
      <c r="L1118" s="72" t="n">
        <v>674.41</v>
      </c>
      <c r="M1118" s="72" t="n">
        <v>310228.6</v>
      </c>
      <c r="N1118" s="72" t="n">
        <v>15511.43</v>
      </c>
      <c r="O1118" s="72" t="n">
        <v>294717.17</v>
      </c>
      <c r="P1118" s="72" t="n">
        <v>197117.23</v>
      </c>
      <c r="Q1118" s="72" t="n">
        <v>97599.94</v>
      </c>
      <c r="R1118" t="inlineStr">
        <is>
          <t>Punjab</t>
        </is>
      </c>
      <c r="S1118" s="71" t="n">
        <v>2</v>
      </c>
      <c r="T1118" t="inlineStr">
        <is>
          <t>Yes</t>
        </is>
      </c>
      <c r="U1118" s="71" t="n">
        <v>164</v>
      </c>
      <c r="V1118" s="71" t="n">
        <v>56</v>
      </c>
      <c r="W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RR101110</t>
        </is>
      </c>
      <c r="B1119" s="69" t="n">
        <v>45789</v>
      </c>
      <c r="C1119" s="70" t="n">
        <v>2025</v>
      </c>
      <c r="D1119" t="inlineStr">
        <is>
          <t>May</t>
        </is>
      </c>
      <c r="E1119" t="inlineStr">
        <is>
          <t>West</t>
        </is>
      </c>
      <c r="F1119" t="inlineStr">
        <is>
          <t>India</t>
        </is>
      </c>
      <c r="G1119" t="inlineStr">
        <is>
          <t>JioMart</t>
        </is>
      </c>
      <c r="H1119" t="inlineStr">
        <is>
          <t>Home delivery</t>
        </is>
      </c>
      <c r="I1119" t="inlineStr">
        <is>
          <t>Member</t>
        </is>
      </c>
      <c r="J1119" t="inlineStr">
        <is>
          <t>Hiroshi Tanaka</t>
        </is>
      </c>
      <c r="K1119" s="71" t="n">
        <v>2476</v>
      </c>
      <c r="L1119" s="72" t="n">
        <v>407.94</v>
      </c>
      <c r="M1119" s="72" t="n">
        <v>1010059.44</v>
      </c>
      <c r="N1119" s="72" t="n">
        <v>80804.75999999999</v>
      </c>
      <c r="O1119" s="72" t="n">
        <v>929254.6800000001</v>
      </c>
      <c r="P1119" s="72" t="n">
        <v>817556.26</v>
      </c>
      <c r="Q1119" s="72" t="n">
        <v>111698.42</v>
      </c>
      <c r="R1119" t="inlineStr">
        <is>
          <t>Goa</t>
        </is>
      </c>
      <c r="S1119" s="71" t="n">
        <v>8</v>
      </c>
      <c r="T1119" t="inlineStr">
        <is>
          <t>Yes</t>
        </is>
      </c>
      <c r="U1119" s="71" t="n">
        <v>5682</v>
      </c>
      <c r="V1119" s="71" t="n">
        <v>374</v>
      </c>
      <c r="W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RR101111</t>
        </is>
      </c>
      <c r="B1120" s="69" t="n">
        <v>45789</v>
      </c>
      <c r="C1120" s="70" t="n">
        <v>2025</v>
      </c>
      <c r="D1120" t="inlineStr">
        <is>
          <t>May</t>
        </is>
      </c>
      <c r="E1120" t="inlineStr">
        <is>
          <t>North</t>
        </is>
      </c>
      <c r="F1120" t="inlineStr">
        <is>
          <t>India</t>
        </is>
      </c>
      <c r="G1120" t="inlineStr">
        <is>
          <t>Grocery</t>
        </is>
      </c>
      <c r="H1120" t="inlineStr">
        <is>
          <t>Store walk-in</t>
        </is>
      </c>
      <c r="I1120" t="inlineStr">
        <is>
          <t>Member</t>
        </is>
      </c>
      <c r="J1120" t="inlineStr">
        <is>
          <t>Yuki Sato</t>
        </is>
      </c>
      <c r="K1120" s="71" t="n">
        <v>642</v>
      </c>
      <c r="L1120" s="72" t="n">
        <v>167.44</v>
      </c>
      <c r="M1120" s="72" t="n">
        <v>107496.48</v>
      </c>
      <c r="N1120" s="72" t="n">
        <v>16124.47</v>
      </c>
      <c r="O1120" s="72" t="n">
        <v>91372.00999999999</v>
      </c>
      <c r="P1120" s="72" t="n">
        <v>93330.23</v>
      </c>
      <c r="Q1120" s="72" t="n">
        <v>-1958.22</v>
      </c>
      <c r="R1120" t="inlineStr">
        <is>
          <t>Punjab</t>
        </is>
      </c>
      <c r="S1120" s="71" t="n">
        <v>8</v>
      </c>
      <c r="T1120" t="inlineStr">
        <is>
          <t>Yes</t>
        </is>
      </c>
      <c r="U1120" s="71" t="n">
        <v>250</v>
      </c>
      <c r="V1120" s="71" t="n">
        <v>88</v>
      </c>
      <c r="W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RR101112</t>
        </is>
      </c>
      <c r="B1121" s="69" t="n">
        <v>45789</v>
      </c>
      <c r="C1121" s="70" t="n">
        <v>2025</v>
      </c>
      <c r="D1121" t="inlineStr">
        <is>
          <t>May</t>
        </is>
      </c>
      <c r="E1121" t="inlineStr">
        <is>
          <t>West</t>
        </is>
      </c>
      <c r="F1121" t="inlineStr">
        <is>
          <t>India</t>
        </is>
      </c>
      <c r="G1121" t="inlineStr">
        <is>
          <t>JioMart</t>
        </is>
      </c>
      <c r="H1121" t="inlineStr">
        <is>
          <t>Home delivery</t>
        </is>
      </c>
      <c r="I1121" t="inlineStr">
        <is>
          <t>Walk-in guest</t>
        </is>
      </c>
      <c r="J1121" t="inlineStr">
        <is>
          <t>Mei Lin</t>
        </is>
      </c>
      <c r="K1121" s="71" t="n">
        <v>682</v>
      </c>
      <c r="L1121" s="72" t="n">
        <v>434.77</v>
      </c>
      <c r="M1121" s="72" t="n">
        <v>296513.14</v>
      </c>
      <c r="N1121" s="72" t="n">
        <v>44476.97</v>
      </c>
      <c r="O1121" s="72" t="n">
        <v>252036.17</v>
      </c>
      <c r="P1121" s="72" t="n">
        <v>230190</v>
      </c>
      <c r="Q1121" s="72" t="n">
        <v>21846.17</v>
      </c>
      <c r="R1121" t="inlineStr">
        <is>
          <t>Goa</t>
        </is>
      </c>
      <c r="S1121" s="71" t="n">
        <v>5</v>
      </c>
      <c r="T1121" t="inlineStr">
        <is>
          <t>Yes</t>
        </is>
      </c>
      <c r="U1121" s="71" t="n">
        <v>1244</v>
      </c>
      <c r="V1121" s="71" t="n">
        <v>79</v>
      </c>
      <c r="W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RR101113</t>
        </is>
      </c>
      <c r="B1122" s="69" t="n">
        <v>45789</v>
      </c>
      <c r="C1122" s="70" t="n">
        <v>2025</v>
      </c>
      <c r="D1122" t="inlineStr">
        <is>
          <t>May</t>
        </is>
      </c>
      <c r="E1122" t="inlineStr">
        <is>
          <t>North</t>
        </is>
      </c>
      <c r="F1122" t="inlineStr">
        <is>
          <t>India</t>
        </is>
      </c>
      <c r="G1122" t="inlineStr">
        <is>
          <t>JioMart</t>
        </is>
      </c>
      <c r="H1122" t="inlineStr">
        <is>
          <t>Home delivery</t>
        </is>
      </c>
      <c r="I1122" t="inlineStr">
        <is>
          <t>Walk-in guest</t>
        </is>
      </c>
      <c r="J1122" t="inlineStr">
        <is>
          <t>Carlos Silva</t>
        </is>
      </c>
      <c r="K1122" s="71" t="n">
        <v>1102</v>
      </c>
      <c r="L1122" s="72" t="n">
        <v>393.23</v>
      </c>
      <c r="M1122" s="72" t="n">
        <v>433339.46</v>
      </c>
      <c r="N1122" s="72" t="n">
        <v>34667.16</v>
      </c>
      <c r="O1122" s="72" t="n">
        <v>398672.3</v>
      </c>
      <c r="P1122" s="72" t="n">
        <v>375207.78</v>
      </c>
      <c r="Q1122" s="72" t="n">
        <v>23464.52</v>
      </c>
      <c r="R1122" t="inlineStr">
        <is>
          <t>Rajasthan</t>
        </is>
      </c>
      <c r="S1122" s="71" t="n">
        <v>0</v>
      </c>
      <c r="T1122" t="inlineStr">
        <is>
          <t>No</t>
        </is>
      </c>
      <c r="U1122" s="71" t="n">
        <v>2350</v>
      </c>
      <c r="V1122" s="71" t="n">
        <v>156</v>
      </c>
      <c r="W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RR101114</t>
        </is>
      </c>
      <c r="B1123" s="69" t="n">
        <v>45789</v>
      </c>
      <c r="C1123" s="70" t="n">
        <v>2025</v>
      </c>
      <c r="D1123" t="inlineStr">
        <is>
          <t>May</t>
        </is>
      </c>
      <c r="E1123" t="inlineStr">
        <is>
          <t>South</t>
        </is>
      </c>
      <c r="F1123" t="inlineStr">
        <is>
          <t>India</t>
        </is>
      </c>
      <c r="G1123" t="inlineStr">
        <is>
          <t>JioMart</t>
        </is>
      </c>
      <c r="H1123" t="inlineStr">
        <is>
          <t>Home delivery</t>
        </is>
      </c>
      <c r="I1123" t="inlineStr">
        <is>
          <t>Member</t>
        </is>
      </c>
      <c r="J1123" t="inlineStr">
        <is>
          <t>Fatima Al-Saud</t>
        </is>
      </c>
      <c r="K1123" s="71" t="n">
        <v>1230</v>
      </c>
      <c r="L1123" s="72" t="n">
        <v>412.5</v>
      </c>
      <c r="M1123" s="72" t="n">
        <v>507375</v>
      </c>
      <c r="N1123" s="72" t="n">
        <v>50737.5</v>
      </c>
      <c r="O1123" s="72" t="n">
        <v>456637.5</v>
      </c>
      <c r="P1123" s="72" t="n">
        <v>411313.62</v>
      </c>
      <c r="Q1123" s="72" t="n">
        <v>45323.88</v>
      </c>
      <c r="R1123" t="inlineStr">
        <is>
          <t>Tamil Nadu</t>
        </is>
      </c>
      <c r="S1123" s="71" t="n">
        <v>5</v>
      </c>
      <c r="T1123" t="inlineStr">
        <is>
          <t>Yes</t>
        </is>
      </c>
      <c r="U1123" s="71" t="n">
        <v>7170</v>
      </c>
      <c r="V1123" s="71" t="n">
        <v>309</v>
      </c>
      <c r="W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RR101115</t>
        </is>
      </c>
      <c r="B1124" s="69" t="n">
        <v>45789</v>
      </c>
      <c r="C1124" s="70" t="n">
        <v>2025</v>
      </c>
      <c r="D1124" t="inlineStr">
        <is>
          <t>May</t>
        </is>
      </c>
      <c r="E1124" t="inlineStr">
        <is>
          <t>West</t>
        </is>
      </c>
      <c r="F1124" t="inlineStr">
        <is>
          <t>India</t>
        </is>
      </c>
      <c r="G1124" t="inlineStr">
        <is>
          <t>JioMart</t>
        </is>
      </c>
      <c r="H1124" t="inlineStr">
        <is>
          <t>Home delivery</t>
        </is>
      </c>
      <c r="I1124" t="inlineStr">
        <is>
          <t>Member</t>
        </is>
      </c>
      <c r="J1124" t="inlineStr">
        <is>
          <t>Ravindra Patil</t>
        </is>
      </c>
      <c r="K1124" s="71" t="n">
        <v>1849</v>
      </c>
      <c r="L1124" s="72" t="n">
        <v>425.99</v>
      </c>
      <c r="M1124" s="72" t="n">
        <v>787655.51</v>
      </c>
      <c r="N1124" s="72" t="n">
        <v>118148.33</v>
      </c>
      <c r="O1124" s="72" t="n">
        <v>669507.1800000001</v>
      </c>
      <c r="P1124" s="72" t="n">
        <v>617102.5699999999</v>
      </c>
      <c r="Q1124" s="72" t="n">
        <v>52404.61</v>
      </c>
      <c r="R1124" t="inlineStr">
        <is>
          <t>Gujarat</t>
        </is>
      </c>
      <c r="S1124" s="71" t="n">
        <v>1</v>
      </c>
      <c r="T1124" t="inlineStr">
        <is>
          <t>Yes</t>
        </is>
      </c>
      <c r="U1124" s="71" t="n">
        <v>5688</v>
      </c>
      <c r="V1124" s="71" t="n">
        <v>293</v>
      </c>
      <c r="W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RR101116</t>
        </is>
      </c>
      <c r="B1125" s="69" t="n">
        <v>45790</v>
      </c>
      <c r="C1125" s="70" t="n">
        <v>2025</v>
      </c>
      <c r="D1125" t="inlineStr">
        <is>
          <t>May</t>
        </is>
      </c>
      <c r="E1125" t="inlineStr">
        <is>
          <t>West</t>
        </is>
      </c>
      <c r="F1125" t="inlineStr">
        <is>
          <t>India</t>
        </is>
      </c>
      <c r="G1125" t="inlineStr">
        <is>
          <t>JioMart</t>
        </is>
      </c>
      <c r="H1125" t="inlineStr">
        <is>
          <t>Home delivery</t>
        </is>
      </c>
      <c r="I1125" t="inlineStr">
        <is>
          <t>Walk-in guest</t>
        </is>
      </c>
      <c r="J1125" t="inlineStr">
        <is>
          <t>Ana Costa</t>
        </is>
      </c>
      <c r="K1125" s="71" t="n">
        <v>3522</v>
      </c>
      <c r="L1125" s="72" t="n">
        <v>418.95</v>
      </c>
      <c r="M1125" s="72" t="n">
        <v>1475541.9</v>
      </c>
      <c r="N1125" s="72" t="n">
        <v>221331.28</v>
      </c>
      <c r="O1125" s="72" t="n">
        <v>1254210.62</v>
      </c>
      <c r="P1125" s="72" t="n">
        <v>1204332.63</v>
      </c>
      <c r="Q1125" s="72" t="n">
        <v>49877.99</v>
      </c>
      <c r="R1125" t="inlineStr">
        <is>
          <t>Goa</t>
        </is>
      </c>
      <c r="S1125" s="71" t="n">
        <v>2</v>
      </c>
      <c r="T1125" t="inlineStr">
        <is>
          <t>Yes</t>
        </is>
      </c>
      <c r="U1125" s="71" t="n">
        <v>6214</v>
      </c>
      <c r="V1125" s="71" t="n">
        <v>456</v>
      </c>
      <c r="W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RR101117</t>
        </is>
      </c>
      <c r="B1126" s="69" t="n">
        <v>45790</v>
      </c>
      <c r="C1126" s="70" t="n">
        <v>2025</v>
      </c>
      <c r="D1126" t="inlineStr">
        <is>
          <t>May</t>
        </is>
      </c>
      <c r="E1126" t="inlineStr">
        <is>
          <t>West</t>
        </is>
      </c>
      <c r="F1126" t="inlineStr">
        <is>
          <t>India</t>
        </is>
      </c>
      <c r="G1126" t="inlineStr">
        <is>
          <t>JioMart</t>
        </is>
      </c>
      <c r="H1126" t="inlineStr">
        <is>
          <t>Home delivery</t>
        </is>
      </c>
      <c r="I1126" t="inlineStr">
        <is>
          <t>Member</t>
        </is>
      </c>
      <c r="J1126" t="inlineStr">
        <is>
          <t>Yuki Sato</t>
        </is>
      </c>
      <c r="K1126" s="71" t="n">
        <v>3686</v>
      </c>
      <c r="L1126" s="72" t="n">
        <v>416.53</v>
      </c>
      <c r="M1126" s="72" t="n">
        <v>1535329.58</v>
      </c>
      <c r="N1126" s="72" t="n">
        <v>30706.59</v>
      </c>
      <c r="O1126" s="72" t="n">
        <v>1504622.99</v>
      </c>
      <c r="P1126" s="72" t="n">
        <v>1232560.72</v>
      </c>
      <c r="Q1126" s="72" t="n">
        <v>272062.27</v>
      </c>
      <c r="R1126" t="inlineStr">
        <is>
          <t>Goa</t>
        </is>
      </c>
      <c r="S1126" s="71" t="n">
        <v>1</v>
      </c>
      <c r="T1126" t="inlineStr">
        <is>
          <t>Yes</t>
        </is>
      </c>
      <c r="U1126" s="71" t="n">
        <v>16303</v>
      </c>
      <c r="V1126" s="71" t="n">
        <v>828</v>
      </c>
      <c r="W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RR101118</t>
        </is>
      </c>
      <c r="B1127" s="69" t="n">
        <v>45790</v>
      </c>
      <c r="C1127" s="70" t="n">
        <v>2025</v>
      </c>
      <c r="D1127" t="inlineStr">
        <is>
          <t>May</t>
        </is>
      </c>
      <c r="E1127" t="inlineStr">
        <is>
          <t>North</t>
        </is>
      </c>
      <c r="F1127" t="inlineStr">
        <is>
          <t>India</t>
        </is>
      </c>
      <c r="G1127" t="inlineStr">
        <is>
          <t>Grocery</t>
        </is>
      </c>
      <c r="H1127" t="inlineStr">
        <is>
          <t>Store walk-in</t>
        </is>
      </c>
      <c r="I1127" t="inlineStr">
        <is>
          <t>Walk-in guest</t>
        </is>
      </c>
      <c r="J1127" t="inlineStr">
        <is>
          <t>Sara Rossi</t>
        </is>
      </c>
      <c r="K1127" s="71" t="n">
        <v>3673</v>
      </c>
      <c r="L1127" s="72" t="n">
        <v>191.35</v>
      </c>
      <c r="M1127" s="72" t="n">
        <v>702828.55</v>
      </c>
      <c r="N1127" s="72" t="n">
        <v>35141.43</v>
      </c>
      <c r="O1127" s="72" t="n">
        <v>667687.12</v>
      </c>
      <c r="P1127" s="72" t="n">
        <v>561012.55</v>
      </c>
      <c r="Q1127" s="72" t="n">
        <v>106674.57</v>
      </c>
      <c r="R1127" t="inlineStr">
        <is>
          <t>Rajasthan</t>
        </is>
      </c>
      <c r="S1127" s="71" t="n">
        <v>8</v>
      </c>
      <c r="T1127" t="inlineStr">
        <is>
          <t>Yes</t>
        </is>
      </c>
      <c r="U1127" s="71" t="n">
        <v>977</v>
      </c>
      <c r="V1127" s="71" t="n">
        <v>417</v>
      </c>
      <c r="W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RR101119</t>
        </is>
      </c>
      <c r="B1128" s="69" t="n">
        <v>45790</v>
      </c>
      <c r="C1128" s="70" t="n">
        <v>2025</v>
      </c>
      <c r="D1128" t="inlineStr">
        <is>
          <t>May</t>
        </is>
      </c>
      <c r="E1128" t="inlineStr">
        <is>
          <t>South</t>
        </is>
      </c>
      <c r="F1128" t="inlineStr">
        <is>
          <t>India</t>
        </is>
      </c>
      <c r="G1128" t="inlineStr">
        <is>
          <t>Electronics</t>
        </is>
      </c>
      <c r="H1128" t="inlineStr">
        <is>
          <t>Store walk-in</t>
        </is>
      </c>
      <c r="I1128" t="inlineStr">
        <is>
          <t>Member</t>
        </is>
      </c>
      <c r="J1128" t="inlineStr">
        <is>
          <t>Olivia Brown</t>
        </is>
      </c>
      <c r="K1128" s="71" t="n">
        <v>106</v>
      </c>
      <c r="L1128" s="72" t="n">
        <v>8902.549999999999</v>
      </c>
      <c r="M1128" s="72" t="n">
        <v>943670.3</v>
      </c>
      <c r="N1128" s="72" t="n">
        <v>75493.62</v>
      </c>
      <c r="O1128" s="72" t="n">
        <v>868176.6800000001</v>
      </c>
      <c r="P1128" s="72" t="n">
        <v>868886.36</v>
      </c>
      <c r="Q1128" s="72" t="n">
        <v>-709.6799999999999</v>
      </c>
      <c r="R1128" t="inlineStr">
        <is>
          <t>Telangana</t>
        </is>
      </c>
      <c r="S1128" s="71" t="n">
        <v>2</v>
      </c>
      <c r="T1128" t="inlineStr">
        <is>
          <t>Yes</t>
        </is>
      </c>
      <c r="U1128" s="71" t="n">
        <v>301</v>
      </c>
      <c r="V1128" s="71" t="n">
        <v>77</v>
      </c>
      <c r="W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RR101120</t>
        </is>
      </c>
      <c r="B1129" s="69" t="n">
        <v>45790</v>
      </c>
      <c r="C1129" s="70" t="n">
        <v>2025</v>
      </c>
      <c r="D1129" t="inlineStr">
        <is>
          <t>May</t>
        </is>
      </c>
      <c r="E1129" t="inlineStr">
        <is>
          <t>West</t>
        </is>
      </c>
      <c r="F1129" t="inlineStr">
        <is>
          <t>India</t>
        </is>
      </c>
      <c r="G1129" t="inlineStr">
        <is>
          <t>Electronics</t>
        </is>
      </c>
      <c r="H1129" t="inlineStr">
        <is>
          <t>Store walk-in</t>
        </is>
      </c>
      <c r="I1129" t="inlineStr">
        <is>
          <t>Walk-in guest</t>
        </is>
      </c>
      <c r="J1129" t="inlineStr">
        <is>
          <t>Ruhi Shaikh</t>
        </is>
      </c>
      <c r="K1129" s="71" t="n">
        <v>82</v>
      </c>
      <c r="L1129" s="72" t="n">
        <v>9459.27</v>
      </c>
      <c r="M1129" s="72" t="n">
        <v>775660.14</v>
      </c>
      <c r="N1129" s="72" t="n">
        <v>15513.2</v>
      </c>
      <c r="O1129" s="72" t="n">
        <v>760146.9399999999</v>
      </c>
      <c r="P1129" s="72" t="n">
        <v>686114.1</v>
      </c>
      <c r="Q1129" s="72" t="n">
        <v>74032.84</v>
      </c>
      <c r="R1129" t="inlineStr">
        <is>
          <t>Gujarat</t>
        </is>
      </c>
      <c r="S1129" s="71" t="n">
        <v>2</v>
      </c>
      <c r="T1129" t="inlineStr">
        <is>
          <t>Yes</t>
        </is>
      </c>
      <c r="U1129" s="71" t="n">
        <v>184</v>
      </c>
      <c r="V1129" s="71" t="n">
        <v>80</v>
      </c>
      <c r="W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RR101121</t>
        </is>
      </c>
      <c r="B1130" s="69" t="n">
        <v>45790</v>
      </c>
      <c r="C1130" s="70" t="n">
        <v>2025</v>
      </c>
      <c r="D1130" t="inlineStr">
        <is>
          <t>May</t>
        </is>
      </c>
      <c r="E1130" t="inlineStr">
        <is>
          <t>South</t>
        </is>
      </c>
      <c r="F1130" t="inlineStr">
        <is>
          <t>India</t>
        </is>
      </c>
      <c r="G1130" t="inlineStr">
        <is>
          <t>Grocery</t>
        </is>
      </c>
      <c r="H1130" t="inlineStr">
        <is>
          <t>Store walk-in</t>
        </is>
      </c>
      <c r="I1130" t="inlineStr">
        <is>
          <t>Walk-in guest</t>
        </is>
      </c>
      <c r="J1130" t="inlineStr">
        <is>
          <t>Wei Chen</t>
        </is>
      </c>
      <c r="K1130" s="71" t="n">
        <v>3583</v>
      </c>
      <c r="L1130" s="72" t="n">
        <v>163.19</v>
      </c>
      <c r="M1130" s="72" t="n">
        <v>584709.77</v>
      </c>
      <c r="N1130" s="72" t="n">
        <v>11694.2</v>
      </c>
      <c r="O1130" s="72" t="n">
        <v>573015.5699999999</v>
      </c>
      <c r="P1130" s="72" t="n">
        <v>518439.24</v>
      </c>
      <c r="Q1130" s="72" t="n">
        <v>54576.33</v>
      </c>
      <c r="R1130" t="inlineStr">
        <is>
          <t>Telangana</t>
        </is>
      </c>
      <c r="S1130" s="71" t="n">
        <v>1</v>
      </c>
      <c r="T1130" t="inlineStr">
        <is>
          <t>Yes</t>
        </is>
      </c>
      <c r="U1130" s="71" t="n">
        <v>980</v>
      </c>
      <c r="V1130" s="71" t="n">
        <v>432</v>
      </c>
      <c r="W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RR101122</t>
        </is>
      </c>
      <c r="B1131" s="69" t="n">
        <v>45790</v>
      </c>
      <c r="C1131" s="70" t="n">
        <v>2025</v>
      </c>
      <c r="D1131" t="inlineStr">
        <is>
          <t>May</t>
        </is>
      </c>
      <c r="E1131" t="inlineStr">
        <is>
          <t>North</t>
        </is>
      </c>
      <c r="F1131" t="inlineStr">
        <is>
          <t>India</t>
        </is>
      </c>
      <c r="G1131" t="inlineStr">
        <is>
          <t>Grocery</t>
        </is>
      </c>
      <c r="H1131" t="inlineStr">
        <is>
          <t>Store walk-in</t>
        </is>
      </c>
      <c r="I1131" t="inlineStr">
        <is>
          <t>Walk-in guest</t>
        </is>
      </c>
      <c r="J1131" t="inlineStr">
        <is>
          <t>Carlos Silva</t>
        </is>
      </c>
      <c r="K1131" s="71" t="n">
        <v>1289</v>
      </c>
      <c r="L1131" s="72" t="n">
        <v>169.09</v>
      </c>
      <c r="M1131" s="72" t="n">
        <v>217957.01</v>
      </c>
      <c r="N1131" s="72" t="n">
        <v>4359.14</v>
      </c>
      <c r="O1131" s="72" t="n">
        <v>213597.87</v>
      </c>
      <c r="P1131" s="72" t="n">
        <v>183257.13</v>
      </c>
      <c r="Q1131" s="72" t="n">
        <v>30340.74</v>
      </c>
      <c r="R1131" t="inlineStr">
        <is>
          <t>Delhi</t>
        </is>
      </c>
      <c r="S1131" s="71" t="n">
        <v>0</v>
      </c>
      <c r="T1131" t="inlineStr">
        <is>
          <t>No</t>
        </is>
      </c>
      <c r="U1131" s="71" t="n">
        <v>628</v>
      </c>
      <c r="V1131" s="71" t="n">
        <v>162</v>
      </c>
      <c r="W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RR101123</t>
        </is>
      </c>
      <c r="B1132" s="69" t="n">
        <v>45790</v>
      </c>
      <c r="C1132" s="70" t="n">
        <v>2025</v>
      </c>
      <c r="D1132" t="inlineStr">
        <is>
          <t>May</t>
        </is>
      </c>
      <c r="E1132" t="inlineStr">
        <is>
          <t>South</t>
        </is>
      </c>
      <c r="F1132" t="inlineStr">
        <is>
          <t>India</t>
        </is>
      </c>
      <c r="G1132" t="inlineStr">
        <is>
          <t>Electronics</t>
        </is>
      </c>
      <c r="H1132" t="inlineStr">
        <is>
          <t>Store walk-in</t>
        </is>
      </c>
      <c r="I1132" t="inlineStr">
        <is>
          <t>Walk-in guest</t>
        </is>
      </c>
      <c r="J1132" t="inlineStr">
        <is>
          <t>Amir Khan</t>
        </is>
      </c>
      <c r="K1132" s="71" t="n">
        <v>216</v>
      </c>
      <c r="L1132" s="72" t="n">
        <v>8369.559999999999</v>
      </c>
      <c r="M1132" s="72" t="n">
        <v>1807824.96</v>
      </c>
      <c r="N1132" s="72" t="n">
        <v>36156.5</v>
      </c>
      <c r="O1132" s="72" t="n">
        <v>1771668.46</v>
      </c>
      <c r="P1132" s="72" t="n">
        <v>1750635.67</v>
      </c>
      <c r="Q1132" s="72" t="n">
        <v>21032.79</v>
      </c>
      <c r="R1132" t="inlineStr">
        <is>
          <t>Kerala</t>
        </is>
      </c>
      <c r="S1132" s="71" t="n">
        <v>8</v>
      </c>
      <c r="T1132" t="inlineStr">
        <is>
          <t>Yes</t>
        </is>
      </c>
      <c r="U1132" s="71" t="n">
        <v>512</v>
      </c>
      <c r="V1132" s="71" t="n">
        <v>159</v>
      </c>
      <c r="W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RR101124</t>
        </is>
      </c>
      <c r="B1133" s="69" t="n">
        <v>45790</v>
      </c>
      <c r="C1133" s="70" t="n">
        <v>2025</v>
      </c>
      <c r="D1133" t="inlineStr">
        <is>
          <t>May</t>
        </is>
      </c>
      <c r="E1133" t="inlineStr">
        <is>
          <t>East</t>
        </is>
      </c>
      <c r="F1133" t="inlineStr">
        <is>
          <t>India</t>
        </is>
      </c>
      <c r="G1133" t="inlineStr">
        <is>
          <t>Fashion</t>
        </is>
      </c>
      <c r="H1133" t="inlineStr">
        <is>
          <t>Store walk-in</t>
        </is>
      </c>
      <c r="I1133" t="inlineStr">
        <is>
          <t>Member</t>
        </is>
      </c>
      <c r="J1133" t="inlineStr">
        <is>
          <t>Omar Haddad</t>
        </is>
      </c>
      <c r="K1133" s="71" t="n">
        <v>906</v>
      </c>
      <c r="L1133" s="72" t="n">
        <v>791.21</v>
      </c>
      <c r="M1133" s="72" t="n">
        <v>716836.26</v>
      </c>
      <c r="N1133" s="72" t="n">
        <v>35841.81</v>
      </c>
      <c r="O1133" s="72" t="n">
        <v>680994.45</v>
      </c>
      <c r="P1133" s="72" t="n">
        <v>380030.08</v>
      </c>
      <c r="Q1133" s="72" t="n">
        <v>300964.37</v>
      </c>
      <c r="R1133" t="inlineStr">
        <is>
          <t>West Bengal</t>
        </is>
      </c>
      <c r="S1133" s="71" t="n">
        <v>1</v>
      </c>
      <c r="T1133" t="inlineStr">
        <is>
          <t>Yes</t>
        </is>
      </c>
      <c r="U1133" s="71" t="n">
        <v>455</v>
      </c>
      <c r="V1133" s="71" t="n">
        <v>153</v>
      </c>
      <c r="W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RR101125</t>
        </is>
      </c>
      <c r="B1134" s="69" t="n">
        <v>45790</v>
      </c>
      <c r="C1134" s="70" t="n">
        <v>2025</v>
      </c>
      <c r="D1134" t="inlineStr">
        <is>
          <t>May</t>
        </is>
      </c>
      <c r="E1134" t="inlineStr">
        <is>
          <t>West</t>
        </is>
      </c>
      <c r="F1134" t="inlineStr">
        <is>
          <t>India</t>
        </is>
      </c>
      <c r="G1134" t="inlineStr">
        <is>
          <t>JioMart</t>
        </is>
      </c>
      <c r="H1134" t="inlineStr">
        <is>
          <t>Home delivery</t>
        </is>
      </c>
      <c r="I1134" t="inlineStr">
        <is>
          <t>Walk-in guest</t>
        </is>
      </c>
      <c r="J1134" t="inlineStr">
        <is>
          <t>Ruhi Shaikh</t>
        </is>
      </c>
      <c r="K1134" s="71" t="n">
        <v>1401</v>
      </c>
      <c r="L1134" s="72" t="n">
        <v>467.28</v>
      </c>
      <c r="M1134" s="72" t="n">
        <v>654659.28</v>
      </c>
      <c r="N1134" s="72" t="n">
        <v>65465.93</v>
      </c>
      <c r="O1134" s="72" t="n">
        <v>589193.35</v>
      </c>
      <c r="P1134" s="72" t="n">
        <v>481534.45</v>
      </c>
      <c r="Q1134" s="72" t="n">
        <v>107658.9</v>
      </c>
      <c r="R1134" t="inlineStr">
        <is>
          <t>Maharashtra</t>
        </is>
      </c>
      <c r="S1134" s="71" t="n">
        <v>3</v>
      </c>
      <c r="T1134" t="inlineStr">
        <is>
          <t>Yes</t>
        </is>
      </c>
      <c r="U1134" s="71" t="n">
        <v>2605</v>
      </c>
      <c r="V1134" s="71" t="n">
        <v>175</v>
      </c>
      <c r="W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RR101126</t>
        </is>
      </c>
      <c r="B1135" s="69" t="n">
        <v>45790</v>
      </c>
      <c r="C1135" s="70" t="n">
        <v>2025</v>
      </c>
      <c r="D1135" t="inlineStr">
        <is>
          <t>May</t>
        </is>
      </c>
      <c r="E1135" t="inlineStr">
        <is>
          <t>West</t>
        </is>
      </c>
      <c r="F1135" t="inlineStr">
        <is>
          <t>India</t>
        </is>
      </c>
      <c r="G1135" t="inlineStr">
        <is>
          <t>Electronics</t>
        </is>
      </c>
      <c r="H1135" t="inlineStr">
        <is>
          <t>Store walk-in</t>
        </is>
      </c>
      <c r="I1135" t="inlineStr">
        <is>
          <t>Member</t>
        </is>
      </c>
      <c r="J1135" t="inlineStr">
        <is>
          <t>Wei Chen</t>
        </is>
      </c>
      <c r="K1135" s="71" t="n">
        <v>104</v>
      </c>
      <c r="L1135" s="72" t="n">
        <v>8717.65</v>
      </c>
      <c r="M1135" s="72" t="n">
        <v>906635.6</v>
      </c>
      <c r="N1135" s="72" t="n">
        <v>135995.34</v>
      </c>
      <c r="O1135" s="72" t="n">
        <v>770640.26</v>
      </c>
      <c r="P1135" s="72" t="n">
        <v>854345.3</v>
      </c>
      <c r="Q1135" s="72" t="n">
        <v>-83705.03999999999</v>
      </c>
      <c r="R1135" t="inlineStr">
        <is>
          <t>Gujarat</t>
        </is>
      </c>
      <c r="S1135" s="71" t="n">
        <v>2</v>
      </c>
      <c r="T1135" t="inlineStr">
        <is>
          <t>Yes</t>
        </is>
      </c>
      <c r="U1135" s="71" t="n">
        <v>209</v>
      </c>
      <c r="V1135" s="71" t="n">
        <v>76</v>
      </c>
      <c r="W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RR101127</t>
        </is>
      </c>
      <c r="B1136" s="69" t="n">
        <v>45790</v>
      </c>
      <c r="C1136" s="70" t="n">
        <v>2025</v>
      </c>
      <c r="D1136" t="inlineStr">
        <is>
          <t>May</t>
        </is>
      </c>
      <c r="E1136" t="inlineStr">
        <is>
          <t>North</t>
        </is>
      </c>
      <c r="F1136" t="inlineStr">
        <is>
          <t>India</t>
        </is>
      </c>
      <c r="G1136" t="inlineStr">
        <is>
          <t>Grocery</t>
        </is>
      </c>
      <c r="H1136" t="inlineStr">
        <is>
          <t>Store walk-in</t>
        </is>
      </c>
      <c r="I1136" t="inlineStr">
        <is>
          <t>Member</t>
        </is>
      </c>
      <c r="J1136" t="inlineStr">
        <is>
          <t>Emma Clarke</t>
        </is>
      </c>
      <c r="K1136" s="71" t="n">
        <v>4462</v>
      </c>
      <c r="L1136" s="72" t="n">
        <v>196.99</v>
      </c>
      <c r="M1136" s="72" t="n">
        <v>878969.38</v>
      </c>
      <c r="N1136" s="72" t="n">
        <v>131845.41</v>
      </c>
      <c r="O1136" s="72" t="n">
        <v>747123.97</v>
      </c>
      <c r="P1136" s="72" t="n">
        <v>669360.35</v>
      </c>
      <c r="Q1136" s="72" t="n">
        <v>77763.62</v>
      </c>
      <c r="R1136" t="inlineStr">
        <is>
          <t>Rajasthan</t>
        </is>
      </c>
      <c r="S1136" s="71" t="n">
        <v>3</v>
      </c>
      <c r="T1136" t="inlineStr">
        <is>
          <t>Yes</t>
        </is>
      </c>
      <c r="U1136" s="71" t="n">
        <v>1504</v>
      </c>
      <c r="V1136" s="71" t="n">
        <v>521</v>
      </c>
      <c r="W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RR101128</t>
        </is>
      </c>
      <c r="B1137" s="69" t="n">
        <v>45790</v>
      </c>
      <c r="C1137" s="70" t="n">
        <v>2025</v>
      </c>
      <c r="D1137" t="inlineStr">
        <is>
          <t>May</t>
        </is>
      </c>
      <c r="E1137" t="inlineStr">
        <is>
          <t>East</t>
        </is>
      </c>
      <c r="F1137" t="inlineStr">
        <is>
          <t>India</t>
        </is>
      </c>
      <c r="G1137" t="inlineStr">
        <is>
          <t>JioMart</t>
        </is>
      </c>
      <c r="H1137" t="inlineStr">
        <is>
          <t>Home delivery</t>
        </is>
      </c>
      <c r="I1137" t="inlineStr">
        <is>
          <t>Walk-in guest</t>
        </is>
      </c>
      <c r="J1137" t="inlineStr">
        <is>
          <t>Ravindra Patil</t>
        </is>
      </c>
      <c r="K1137" s="71" t="n">
        <v>841</v>
      </c>
      <c r="L1137" s="72" t="n">
        <v>396.4</v>
      </c>
      <c r="M1137" s="72" t="n">
        <v>333372.4</v>
      </c>
      <c r="N1137" s="72" t="n">
        <v>6667.45</v>
      </c>
      <c r="O1137" s="72" t="n">
        <v>326704.95</v>
      </c>
      <c r="P1137" s="72" t="n">
        <v>292653.19</v>
      </c>
      <c r="Q1137" s="72" t="n">
        <v>34051.76</v>
      </c>
      <c r="R1137" t="inlineStr">
        <is>
          <t>Odisha</t>
        </is>
      </c>
      <c r="S1137" s="71" t="n">
        <v>5</v>
      </c>
      <c r="T1137" t="inlineStr">
        <is>
          <t>Yes</t>
        </is>
      </c>
      <c r="U1137" s="71" t="n">
        <v>1866</v>
      </c>
      <c r="V1137" s="71" t="n">
        <v>97</v>
      </c>
      <c r="W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RR101129</t>
        </is>
      </c>
      <c r="B1138" s="69" t="n">
        <v>45790</v>
      </c>
      <c r="C1138" s="70" t="n">
        <v>2025</v>
      </c>
      <c r="D1138" t="inlineStr">
        <is>
          <t>May</t>
        </is>
      </c>
      <c r="E1138" t="inlineStr">
        <is>
          <t>South</t>
        </is>
      </c>
      <c r="F1138" t="inlineStr">
        <is>
          <t>India</t>
        </is>
      </c>
      <c r="G1138" t="inlineStr">
        <is>
          <t>JioMart</t>
        </is>
      </c>
      <c r="H1138" t="inlineStr">
        <is>
          <t>Home delivery</t>
        </is>
      </c>
      <c r="I1138" t="inlineStr">
        <is>
          <t>Member</t>
        </is>
      </c>
      <c r="J1138" t="inlineStr">
        <is>
          <t>Sara Rossi</t>
        </is>
      </c>
      <c r="K1138" s="71" t="n">
        <v>3775</v>
      </c>
      <c r="L1138" s="72" t="n">
        <v>457.47</v>
      </c>
      <c r="M1138" s="72" t="n">
        <v>1726949.25</v>
      </c>
      <c r="N1138" s="72" t="n">
        <v>138155.94</v>
      </c>
      <c r="O1138" s="72" t="n">
        <v>1588793.31</v>
      </c>
      <c r="P1138" s="72" t="n">
        <v>1306333.39</v>
      </c>
      <c r="Q1138" s="72" t="n">
        <v>282459.92</v>
      </c>
      <c r="R1138" t="inlineStr">
        <is>
          <t>Karnataka</t>
        </is>
      </c>
      <c r="S1138" s="71" t="n">
        <v>0</v>
      </c>
      <c r="T1138" t="inlineStr">
        <is>
          <t>No</t>
        </is>
      </c>
      <c r="U1138" s="71" t="n">
        <v>14647</v>
      </c>
      <c r="V1138" s="71" t="n">
        <v>822</v>
      </c>
      <c r="W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RR101130</t>
        </is>
      </c>
      <c r="B1139" s="69" t="n">
        <v>45790</v>
      </c>
      <c r="C1139" s="70" t="n">
        <v>2025</v>
      </c>
      <c r="D1139" t="inlineStr">
        <is>
          <t>May</t>
        </is>
      </c>
      <c r="E1139" t="inlineStr">
        <is>
          <t>North</t>
        </is>
      </c>
      <c r="F1139" t="inlineStr">
        <is>
          <t>India</t>
        </is>
      </c>
      <c r="G1139" t="inlineStr">
        <is>
          <t>Electronics</t>
        </is>
      </c>
      <c r="H1139" t="inlineStr">
        <is>
          <t>Store walk-in</t>
        </is>
      </c>
      <c r="I1139" t="inlineStr">
        <is>
          <t>Walk-in guest</t>
        </is>
      </c>
      <c r="J1139" t="inlineStr">
        <is>
          <t>Arjun Mehta</t>
        </is>
      </c>
      <c r="K1139" s="71" t="n">
        <v>72</v>
      </c>
      <c r="L1139" s="72" t="n">
        <v>9445.629999999999</v>
      </c>
      <c r="M1139" s="72" t="n">
        <v>680085.36</v>
      </c>
      <c r="N1139" s="72" t="n">
        <v>34004.27</v>
      </c>
      <c r="O1139" s="72" t="n">
        <v>646081.09</v>
      </c>
      <c r="P1139" s="72" t="n">
        <v>581625.99</v>
      </c>
      <c r="Q1139" s="72" t="n">
        <v>64455.1</v>
      </c>
      <c r="R1139" t="inlineStr">
        <is>
          <t>Punjab</t>
        </is>
      </c>
      <c r="S1139" s="71" t="n">
        <v>0</v>
      </c>
      <c r="T1139" t="inlineStr">
        <is>
          <t>No</t>
        </is>
      </c>
      <c r="U1139" s="71" t="n">
        <v>120</v>
      </c>
      <c r="V1139" s="71" t="n">
        <v>54</v>
      </c>
      <c r="W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RR101131</t>
        </is>
      </c>
      <c r="B1140" s="69" t="n">
        <v>45790</v>
      </c>
      <c r="C1140" s="70" t="n">
        <v>2025</v>
      </c>
      <c r="D1140" t="inlineStr">
        <is>
          <t>May</t>
        </is>
      </c>
      <c r="E1140" t="inlineStr">
        <is>
          <t>South</t>
        </is>
      </c>
      <c r="F1140" t="inlineStr">
        <is>
          <t>India</t>
        </is>
      </c>
      <c r="G1140" t="inlineStr">
        <is>
          <t>Grocery</t>
        </is>
      </c>
      <c r="H1140" t="inlineStr">
        <is>
          <t>Store walk-in</t>
        </is>
      </c>
      <c r="I1140" t="inlineStr">
        <is>
          <t>Member</t>
        </is>
      </c>
      <c r="J1140" t="inlineStr">
        <is>
          <t>Kofi Mensah</t>
        </is>
      </c>
      <c r="K1140" s="71" t="n">
        <v>610</v>
      </c>
      <c r="L1140" s="72" t="n">
        <v>171.35</v>
      </c>
      <c r="M1140" s="72" t="n">
        <v>104523.5</v>
      </c>
      <c r="N1140" s="72" t="n">
        <v>2090.47</v>
      </c>
      <c r="O1140" s="72" t="n">
        <v>102433.03</v>
      </c>
      <c r="P1140" s="72" t="n">
        <v>92021.10000000001</v>
      </c>
      <c r="Q1140" s="72" t="n">
        <v>10411.93</v>
      </c>
      <c r="R1140" t="inlineStr">
        <is>
          <t>Tamil Nadu</t>
        </is>
      </c>
      <c r="S1140" s="71" t="n">
        <v>5</v>
      </c>
      <c r="T1140" t="inlineStr">
        <is>
          <t>Yes</t>
        </is>
      </c>
      <c r="U1140" s="71" t="n">
        <v>215</v>
      </c>
      <c r="V1140" s="71" t="n">
        <v>95</v>
      </c>
      <c r="W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RR101132</t>
        </is>
      </c>
      <c r="B1141" s="69" t="n">
        <v>45790</v>
      </c>
      <c r="C1141" s="70" t="n">
        <v>2025</v>
      </c>
      <c r="D1141" t="inlineStr">
        <is>
          <t>May</t>
        </is>
      </c>
      <c r="E1141" t="inlineStr">
        <is>
          <t>South</t>
        </is>
      </c>
      <c r="F1141" t="inlineStr">
        <is>
          <t>India</t>
        </is>
      </c>
      <c r="G1141" t="inlineStr">
        <is>
          <t>Grocery</t>
        </is>
      </c>
      <c r="H1141" t="inlineStr">
        <is>
          <t>Store walk-in</t>
        </is>
      </c>
      <c r="I1141" t="inlineStr">
        <is>
          <t>Walk-in guest</t>
        </is>
      </c>
      <c r="J1141" t="inlineStr">
        <is>
          <t>Priya Nair</t>
        </is>
      </c>
      <c r="K1141" s="71" t="n">
        <v>3657</v>
      </c>
      <c r="L1141" s="72" t="n">
        <v>170.94</v>
      </c>
      <c r="M1141" s="72" t="n">
        <v>625127.58</v>
      </c>
      <c r="N1141" s="72" t="n">
        <v>12502.55</v>
      </c>
      <c r="O1141" s="72" t="n">
        <v>612625.03</v>
      </c>
      <c r="P1141" s="72" t="n">
        <v>550646</v>
      </c>
      <c r="Q1141" s="72" t="n">
        <v>61979.03</v>
      </c>
      <c r="R1141" t="inlineStr">
        <is>
          <t>Telangana</t>
        </is>
      </c>
      <c r="S1141" s="71" t="n">
        <v>2</v>
      </c>
      <c r="T1141" t="inlineStr">
        <is>
          <t>Yes</t>
        </is>
      </c>
      <c r="U1141" s="71" t="n">
        <v>1339</v>
      </c>
      <c r="V1141" s="71" t="n">
        <v>474</v>
      </c>
      <c r="W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RR101133</t>
        </is>
      </c>
      <c r="B1142" s="69" t="n">
        <v>45790</v>
      </c>
      <c r="C1142" s="70" t="n">
        <v>2025</v>
      </c>
      <c r="D1142" t="inlineStr">
        <is>
          <t>May</t>
        </is>
      </c>
      <c r="E1142" t="inlineStr">
        <is>
          <t>North</t>
        </is>
      </c>
      <c r="F1142" t="inlineStr">
        <is>
          <t>India</t>
        </is>
      </c>
      <c r="G1142" t="inlineStr">
        <is>
          <t>Electronics</t>
        </is>
      </c>
      <c r="H1142" t="inlineStr">
        <is>
          <t>Store walk-in</t>
        </is>
      </c>
      <c r="I1142" t="inlineStr">
        <is>
          <t>Member</t>
        </is>
      </c>
      <c r="J1142" t="inlineStr">
        <is>
          <t>Wei Chen</t>
        </is>
      </c>
      <c r="K1142" s="71" t="n">
        <v>129</v>
      </c>
      <c r="L1142" s="72" t="n">
        <v>10494.53</v>
      </c>
      <c r="M1142" s="72" t="n">
        <v>1353794.37</v>
      </c>
      <c r="N1142" s="72" t="n">
        <v>27075.89</v>
      </c>
      <c r="O1142" s="72" t="n">
        <v>1326718.48</v>
      </c>
      <c r="P1142" s="72" t="n">
        <v>1089336.33</v>
      </c>
      <c r="Q1142" s="72" t="n">
        <v>237382.15</v>
      </c>
      <c r="R1142" t="inlineStr">
        <is>
          <t>Rajasthan</t>
        </is>
      </c>
      <c r="S1142" s="71" t="n">
        <v>1</v>
      </c>
      <c r="T1142" t="inlineStr">
        <is>
          <t>Yes</t>
        </is>
      </c>
      <c r="U1142" s="71" t="n">
        <v>309</v>
      </c>
      <c r="V1142" s="71" t="n">
        <v>116</v>
      </c>
      <c r="W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RR101134</t>
        </is>
      </c>
      <c r="B1143" s="69" t="n">
        <v>45790</v>
      </c>
      <c r="C1143" s="70" t="n">
        <v>2025</v>
      </c>
      <c r="D1143" t="inlineStr">
        <is>
          <t>May</t>
        </is>
      </c>
      <c r="E1143" t="inlineStr">
        <is>
          <t>East</t>
        </is>
      </c>
      <c r="F1143" t="inlineStr">
        <is>
          <t>India</t>
        </is>
      </c>
      <c r="G1143" t="inlineStr">
        <is>
          <t>Grocery</t>
        </is>
      </c>
      <c r="H1143" t="inlineStr">
        <is>
          <t>Store walk-in</t>
        </is>
      </c>
      <c r="I1143" t="inlineStr">
        <is>
          <t>Walk-in guest</t>
        </is>
      </c>
      <c r="J1143" t="inlineStr">
        <is>
          <t>Ana Costa</t>
        </is>
      </c>
      <c r="K1143" s="71" t="n">
        <v>3460</v>
      </c>
      <c r="L1143" s="72" t="n">
        <v>163.6</v>
      </c>
      <c r="M1143" s="72" t="n">
        <v>566056</v>
      </c>
      <c r="N1143" s="72" t="n">
        <v>56605.6</v>
      </c>
      <c r="O1143" s="72" t="n">
        <v>509450.4</v>
      </c>
      <c r="P1143" s="72" t="n">
        <v>491656.38</v>
      </c>
      <c r="Q1143" s="72" t="n">
        <v>17794.02</v>
      </c>
      <c r="R1143" t="inlineStr">
        <is>
          <t>Bihar</t>
        </is>
      </c>
      <c r="S1143" s="71" t="n">
        <v>0</v>
      </c>
      <c r="T1143" t="inlineStr">
        <is>
          <t>No</t>
        </is>
      </c>
      <c r="U1143" s="71" t="n">
        <v>1129</v>
      </c>
      <c r="V1143" s="71" t="n">
        <v>419</v>
      </c>
      <c r="W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RR101135</t>
        </is>
      </c>
      <c r="B1144" s="69" t="n">
        <v>45791</v>
      </c>
      <c r="C1144" s="70" t="n">
        <v>2025</v>
      </c>
      <c r="D1144" t="inlineStr">
        <is>
          <t>May</t>
        </is>
      </c>
      <c r="E1144" t="inlineStr">
        <is>
          <t>West</t>
        </is>
      </c>
      <c r="F1144" t="inlineStr">
        <is>
          <t>India</t>
        </is>
      </c>
      <c r="G1144" t="inlineStr">
        <is>
          <t>Grocery</t>
        </is>
      </c>
      <c r="H1144" t="inlineStr">
        <is>
          <t>Store walk-in</t>
        </is>
      </c>
      <c r="I1144" t="inlineStr">
        <is>
          <t>Member</t>
        </is>
      </c>
      <c r="J1144" t="inlineStr">
        <is>
          <t>Kofi Mensah</t>
        </is>
      </c>
      <c r="K1144" s="71" t="n">
        <v>2899</v>
      </c>
      <c r="L1144" s="72" t="n">
        <v>180.57</v>
      </c>
      <c r="M1144" s="72" t="n">
        <v>523472.43</v>
      </c>
      <c r="N1144" s="72" t="n">
        <v>26173.62</v>
      </c>
      <c r="O1144" s="72" t="n">
        <v>497298.81</v>
      </c>
      <c r="P1144" s="72" t="n">
        <v>439374.82</v>
      </c>
      <c r="Q1144" s="72" t="n">
        <v>57923.99</v>
      </c>
      <c r="R1144" t="inlineStr">
        <is>
          <t>Maharashtra</t>
        </is>
      </c>
      <c r="S1144" s="71" t="n">
        <v>2</v>
      </c>
      <c r="T1144" t="inlineStr">
        <is>
          <t>Yes</t>
        </is>
      </c>
      <c r="U1144" s="71" t="n">
        <v>1743</v>
      </c>
      <c r="V1144" s="71" t="n">
        <v>469</v>
      </c>
      <c r="W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RR101136</t>
        </is>
      </c>
      <c r="B1145" s="69" t="n">
        <v>45791</v>
      </c>
      <c r="C1145" s="70" t="n">
        <v>2025</v>
      </c>
      <c r="D1145" t="inlineStr">
        <is>
          <t>May</t>
        </is>
      </c>
      <c r="E1145" t="inlineStr">
        <is>
          <t>North</t>
        </is>
      </c>
      <c r="F1145" t="inlineStr">
        <is>
          <t>India</t>
        </is>
      </c>
      <c r="G1145" t="inlineStr">
        <is>
          <t>Grocery</t>
        </is>
      </c>
      <c r="H1145" t="inlineStr">
        <is>
          <t>Store walk-in</t>
        </is>
      </c>
      <c r="I1145" t="inlineStr">
        <is>
          <t>Member</t>
        </is>
      </c>
      <c r="J1145" t="inlineStr">
        <is>
          <t>Kofi Mensah</t>
        </is>
      </c>
      <c r="K1145" s="71" t="n">
        <v>3754</v>
      </c>
      <c r="L1145" s="72" t="n">
        <v>185.61</v>
      </c>
      <c r="M1145" s="72" t="n">
        <v>696779.9399999999</v>
      </c>
      <c r="N1145" s="72" t="n">
        <v>55742.4</v>
      </c>
      <c r="O1145" s="72" t="n">
        <v>641037.54</v>
      </c>
      <c r="P1145" s="72" t="n">
        <v>566105.04</v>
      </c>
      <c r="Q1145" s="72" t="n">
        <v>74932.5</v>
      </c>
      <c r="R1145" t="inlineStr">
        <is>
          <t>Delhi</t>
        </is>
      </c>
      <c r="S1145" s="71" t="n">
        <v>8</v>
      </c>
      <c r="T1145" t="inlineStr">
        <is>
          <t>Yes</t>
        </is>
      </c>
      <c r="U1145" s="71" t="n">
        <v>1053</v>
      </c>
      <c r="V1145" s="71" t="n">
        <v>442</v>
      </c>
      <c r="W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RR101137</t>
        </is>
      </c>
      <c r="B1146" s="69" t="n">
        <v>45791</v>
      </c>
      <c r="C1146" s="70" t="n">
        <v>2025</v>
      </c>
      <c r="D1146" t="inlineStr">
        <is>
          <t>May</t>
        </is>
      </c>
      <c r="E1146" t="inlineStr">
        <is>
          <t>North</t>
        </is>
      </c>
      <c r="F1146" t="inlineStr">
        <is>
          <t>India</t>
        </is>
      </c>
      <c r="G1146" t="inlineStr">
        <is>
          <t>Fashion</t>
        </is>
      </c>
      <c r="H1146" t="inlineStr">
        <is>
          <t>Store walk-in</t>
        </is>
      </c>
      <c r="I1146" t="inlineStr">
        <is>
          <t>Walk-in guest</t>
        </is>
      </c>
      <c r="J1146" t="inlineStr">
        <is>
          <t>Hiroshi Tanaka</t>
        </is>
      </c>
      <c r="K1146" s="71" t="n">
        <v>217</v>
      </c>
      <c r="L1146" s="72" t="n">
        <v>772.35</v>
      </c>
      <c r="M1146" s="72" t="n">
        <v>167599.95</v>
      </c>
      <c r="N1146" s="72" t="n">
        <v>25139.99</v>
      </c>
      <c r="O1146" s="72" t="n">
        <v>142459.96</v>
      </c>
      <c r="P1146" s="72" t="n">
        <v>87313.78</v>
      </c>
      <c r="Q1146" s="72" t="n">
        <v>55146.18</v>
      </c>
      <c r="R1146" t="inlineStr">
        <is>
          <t>Rajasthan</t>
        </is>
      </c>
      <c r="S1146" s="71" t="n">
        <v>8</v>
      </c>
      <c r="T1146" t="inlineStr">
        <is>
          <t>Yes</t>
        </is>
      </c>
      <c r="U1146" s="71" t="n">
        <v>179</v>
      </c>
      <c r="V1146" s="71" t="n">
        <v>52</v>
      </c>
      <c r="W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RR101138</t>
        </is>
      </c>
      <c r="B1147" s="69" t="n">
        <v>45791</v>
      </c>
      <c r="C1147" s="70" t="n">
        <v>2025</v>
      </c>
      <c r="D1147" t="inlineStr">
        <is>
          <t>May</t>
        </is>
      </c>
      <c r="E1147" t="inlineStr">
        <is>
          <t>West</t>
        </is>
      </c>
      <c r="F1147" t="inlineStr">
        <is>
          <t>India</t>
        </is>
      </c>
      <c r="G1147" t="inlineStr">
        <is>
          <t>JioMart</t>
        </is>
      </c>
      <c r="H1147" t="inlineStr">
        <is>
          <t>Home delivery</t>
        </is>
      </c>
      <c r="I1147" t="inlineStr">
        <is>
          <t>Walk-in guest</t>
        </is>
      </c>
      <c r="J1147" t="inlineStr">
        <is>
          <t>Olivia Brown</t>
        </is>
      </c>
      <c r="K1147" s="71" t="n">
        <v>497</v>
      </c>
      <c r="L1147" s="72" t="n">
        <v>375.69</v>
      </c>
      <c r="M1147" s="72" t="n">
        <v>186717.93</v>
      </c>
      <c r="N1147" s="72" t="n">
        <v>3734.36</v>
      </c>
      <c r="O1147" s="72" t="n">
        <v>182983.57</v>
      </c>
      <c r="P1147" s="72" t="n">
        <v>162187.3</v>
      </c>
      <c r="Q1147" s="72" t="n">
        <v>20796.27</v>
      </c>
      <c r="R1147" t="inlineStr">
        <is>
          <t>Goa</t>
        </is>
      </c>
      <c r="S1147" s="71" t="n">
        <v>5</v>
      </c>
      <c r="T1147" t="inlineStr">
        <is>
          <t>Yes</t>
        </is>
      </c>
      <c r="U1147" s="71" t="n">
        <v>2291</v>
      </c>
      <c r="V1147" s="71" t="n">
        <v>165</v>
      </c>
      <c r="W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RR101139</t>
        </is>
      </c>
      <c r="B1148" s="69" t="n">
        <v>45791</v>
      </c>
      <c r="C1148" s="70" t="n">
        <v>2025</v>
      </c>
      <c r="D1148" t="inlineStr">
        <is>
          <t>May</t>
        </is>
      </c>
      <c r="E1148" t="inlineStr">
        <is>
          <t>North</t>
        </is>
      </c>
      <c r="F1148" t="inlineStr">
        <is>
          <t>India</t>
        </is>
      </c>
      <c r="G1148" t="inlineStr">
        <is>
          <t>Fashion</t>
        </is>
      </c>
      <c r="H1148" t="inlineStr">
        <is>
          <t>Store walk-in</t>
        </is>
      </c>
      <c r="I1148" t="inlineStr">
        <is>
          <t>Member</t>
        </is>
      </c>
      <c r="J1148" t="inlineStr">
        <is>
          <t>Emma Clarke</t>
        </is>
      </c>
      <c r="K1148" s="71" t="n">
        <v>702</v>
      </c>
      <c r="L1148" s="72" t="n">
        <v>795.4299999999999</v>
      </c>
      <c r="M1148" s="72" t="n">
        <v>558391.86</v>
      </c>
      <c r="N1148" s="72" t="n">
        <v>27919.59</v>
      </c>
      <c r="O1148" s="72" t="n">
        <v>530472.27</v>
      </c>
      <c r="P1148" s="72" t="n">
        <v>281314.58</v>
      </c>
      <c r="Q1148" s="72" t="n">
        <v>249157.69</v>
      </c>
      <c r="R1148" t="inlineStr">
        <is>
          <t>Delhi</t>
        </is>
      </c>
      <c r="S1148" s="71" t="n">
        <v>3</v>
      </c>
      <c r="T1148" t="inlineStr">
        <is>
          <t>Yes</t>
        </is>
      </c>
      <c r="U1148" s="71" t="n">
        <v>289</v>
      </c>
      <c r="V1148" s="71" t="n">
        <v>81</v>
      </c>
      <c r="W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RR101140</t>
        </is>
      </c>
      <c r="B1149" s="69" t="n">
        <v>45792</v>
      </c>
      <c r="C1149" s="70" t="n">
        <v>2025</v>
      </c>
      <c r="D1149" t="inlineStr">
        <is>
          <t>May</t>
        </is>
      </c>
      <c r="E1149" t="inlineStr">
        <is>
          <t>West</t>
        </is>
      </c>
      <c r="F1149" t="inlineStr">
        <is>
          <t>India</t>
        </is>
      </c>
      <c r="G1149" t="inlineStr">
        <is>
          <t>Grocery</t>
        </is>
      </c>
      <c r="H1149" t="inlineStr">
        <is>
          <t>Store walk-in</t>
        </is>
      </c>
      <c r="I1149" t="inlineStr">
        <is>
          <t>Walk-in guest</t>
        </is>
      </c>
      <c r="J1149" t="inlineStr">
        <is>
          <t>Arjun Mehta</t>
        </is>
      </c>
      <c r="K1149" s="71" t="n">
        <v>1817</v>
      </c>
      <c r="L1149" s="72" t="n">
        <v>159.44</v>
      </c>
      <c r="M1149" s="72" t="n">
        <v>289702.48</v>
      </c>
      <c r="N1149" s="72" t="n">
        <v>23176.2</v>
      </c>
      <c r="O1149" s="72" t="n">
        <v>266526.28</v>
      </c>
      <c r="P1149" s="72" t="n">
        <v>273995.03</v>
      </c>
      <c r="Q1149" s="72" t="n">
        <v>-7468.75</v>
      </c>
      <c r="R1149" t="inlineStr">
        <is>
          <t>Goa</t>
        </is>
      </c>
      <c r="S1149" s="71" t="n">
        <v>1</v>
      </c>
      <c r="T1149" t="inlineStr">
        <is>
          <t>Yes</t>
        </is>
      </c>
      <c r="U1149" s="71" t="n">
        <v>1053</v>
      </c>
      <c r="V1149" s="71" t="n">
        <v>399</v>
      </c>
      <c r="W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RR101141</t>
        </is>
      </c>
      <c r="B1150" s="69" t="n">
        <v>45792</v>
      </c>
      <c r="C1150" s="70" t="n">
        <v>2025</v>
      </c>
      <c r="D1150" t="inlineStr">
        <is>
          <t>May</t>
        </is>
      </c>
      <c r="E1150" t="inlineStr">
        <is>
          <t>South</t>
        </is>
      </c>
      <c r="F1150" t="inlineStr">
        <is>
          <t>India</t>
        </is>
      </c>
      <c r="G1150" t="inlineStr">
        <is>
          <t>JioMart</t>
        </is>
      </c>
      <c r="H1150" t="inlineStr">
        <is>
          <t>Home delivery</t>
        </is>
      </c>
      <c r="I1150" t="inlineStr">
        <is>
          <t>Member</t>
        </is>
      </c>
      <c r="J1150" t="inlineStr">
        <is>
          <t>Olivia Brown</t>
        </is>
      </c>
      <c r="K1150" s="71" t="n">
        <v>2107</v>
      </c>
      <c r="L1150" s="72" t="n">
        <v>425.05</v>
      </c>
      <c r="M1150" s="72" t="n">
        <v>895580.35</v>
      </c>
      <c r="N1150" s="72" t="n">
        <v>89558.03999999999</v>
      </c>
      <c r="O1150" s="72" t="n">
        <v>806022.3100000001</v>
      </c>
      <c r="P1150" s="72" t="n">
        <v>696975.67</v>
      </c>
      <c r="Q1150" s="72" t="n">
        <v>109046.64</v>
      </c>
      <c r="R1150" t="inlineStr">
        <is>
          <t>Kerala</t>
        </is>
      </c>
      <c r="S1150" s="71" t="n">
        <v>3</v>
      </c>
      <c r="T1150" t="inlineStr">
        <is>
          <t>Yes</t>
        </is>
      </c>
      <c r="U1150" s="71" t="n">
        <v>7638</v>
      </c>
      <c r="V1150" s="71" t="n">
        <v>525</v>
      </c>
      <c r="W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RR101142</t>
        </is>
      </c>
      <c r="B1151" s="69" t="n">
        <v>45793</v>
      </c>
      <c r="C1151" s="70" t="n">
        <v>2025</v>
      </c>
      <c r="D1151" t="inlineStr">
        <is>
          <t>May</t>
        </is>
      </c>
      <c r="E1151" t="inlineStr">
        <is>
          <t>North</t>
        </is>
      </c>
      <c r="F1151" t="inlineStr">
        <is>
          <t>India</t>
        </is>
      </c>
      <c r="G1151" t="inlineStr">
        <is>
          <t>JioMart</t>
        </is>
      </c>
      <c r="H1151" t="inlineStr">
        <is>
          <t>Home delivery</t>
        </is>
      </c>
      <c r="I1151" t="inlineStr">
        <is>
          <t>Walk-in guest</t>
        </is>
      </c>
      <c r="J1151" t="inlineStr">
        <is>
          <t>Sophie Müller</t>
        </is>
      </c>
      <c r="K1151" s="71" t="n">
        <v>2784</v>
      </c>
      <c r="L1151" s="72" t="n">
        <v>375.33</v>
      </c>
      <c r="M1151" s="72" t="n">
        <v>1044918.72</v>
      </c>
      <c r="N1151" s="72" t="n">
        <v>104491.87</v>
      </c>
      <c r="O1151" s="72" t="n">
        <v>940426.85</v>
      </c>
      <c r="P1151" s="72" t="n">
        <v>900461.72</v>
      </c>
      <c r="Q1151" s="72" t="n">
        <v>39965.13</v>
      </c>
      <c r="R1151" t="inlineStr">
        <is>
          <t>Punjab</t>
        </is>
      </c>
      <c r="S1151" s="71" t="n">
        <v>5</v>
      </c>
      <c r="T1151" t="inlineStr">
        <is>
          <t>Yes</t>
        </is>
      </c>
      <c r="U1151" s="71" t="n">
        <v>5992</v>
      </c>
      <c r="V1151" s="71" t="n">
        <v>474</v>
      </c>
      <c r="W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RR101143</t>
        </is>
      </c>
      <c r="B1152" s="69" t="n">
        <v>45793</v>
      </c>
      <c r="C1152" s="70" t="n">
        <v>2025</v>
      </c>
      <c r="D1152" t="inlineStr">
        <is>
          <t>May</t>
        </is>
      </c>
      <c r="E1152" t="inlineStr">
        <is>
          <t>North</t>
        </is>
      </c>
      <c r="F1152" t="inlineStr">
        <is>
          <t>India</t>
        </is>
      </c>
      <c r="G1152" t="inlineStr">
        <is>
          <t>Grocery</t>
        </is>
      </c>
      <c r="H1152" t="inlineStr">
        <is>
          <t>Store walk-in</t>
        </is>
      </c>
      <c r="I1152" t="inlineStr">
        <is>
          <t>Member</t>
        </is>
      </c>
      <c r="J1152" t="inlineStr">
        <is>
          <t>Sophie Müller</t>
        </is>
      </c>
      <c r="K1152" s="71" t="n">
        <v>3678</v>
      </c>
      <c r="L1152" s="72" t="n">
        <v>198.59</v>
      </c>
      <c r="M1152" s="72" t="n">
        <v>730414.02</v>
      </c>
      <c r="N1152" s="72" t="n">
        <v>14608.28</v>
      </c>
      <c r="O1152" s="72" t="n">
        <v>715805.74</v>
      </c>
      <c r="P1152" s="72" t="n">
        <v>525346.6899999999</v>
      </c>
      <c r="Q1152" s="72" t="n">
        <v>190459.05</v>
      </c>
      <c r="R1152" t="inlineStr">
        <is>
          <t>Rajasthan</t>
        </is>
      </c>
      <c r="S1152" s="71" t="n">
        <v>3</v>
      </c>
      <c r="T1152" t="inlineStr">
        <is>
          <t>Yes</t>
        </is>
      </c>
      <c r="U1152" s="71" t="n">
        <v>3409</v>
      </c>
      <c r="V1152" s="71" t="n">
        <v>936</v>
      </c>
      <c r="W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RR101144</t>
        </is>
      </c>
      <c r="B1153" s="69" t="n">
        <v>45793</v>
      </c>
      <c r="C1153" s="70" t="n">
        <v>2025</v>
      </c>
      <c r="D1153" t="inlineStr">
        <is>
          <t>May</t>
        </is>
      </c>
      <c r="E1153" t="inlineStr">
        <is>
          <t>North</t>
        </is>
      </c>
      <c r="F1153" t="inlineStr">
        <is>
          <t>India</t>
        </is>
      </c>
      <c r="G1153" t="inlineStr">
        <is>
          <t>JioMart</t>
        </is>
      </c>
      <c r="H1153" t="inlineStr">
        <is>
          <t>Home delivery</t>
        </is>
      </c>
      <c r="I1153" t="inlineStr">
        <is>
          <t>Walk-in guest</t>
        </is>
      </c>
      <c r="J1153" t="inlineStr">
        <is>
          <t>Sophie Müller</t>
        </is>
      </c>
      <c r="K1153" s="71" t="n">
        <v>3560</v>
      </c>
      <c r="L1153" s="72" t="n">
        <v>462.83</v>
      </c>
      <c r="M1153" s="72" t="n">
        <v>1647674.8</v>
      </c>
      <c r="N1153" s="72" t="n">
        <v>164767.48</v>
      </c>
      <c r="O1153" s="72" t="n">
        <v>1482907.32</v>
      </c>
      <c r="P1153" s="72" t="n">
        <v>1160679.76</v>
      </c>
      <c r="Q1153" s="72" t="n">
        <v>322227.56</v>
      </c>
      <c r="R1153" t="inlineStr">
        <is>
          <t>Delhi</t>
        </is>
      </c>
      <c r="S1153" s="71" t="n">
        <v>0</v>
      </c>
      <c r="T1153" t="inlineStr">
        <is>
          <t>No</t>
        </is>
      </c>
      <c r="U1153" s="71" t="n">
        <v>9343</v>
      </c>
      <c r="V1153" s="71" t="n">
        <v>486</v>
      </c>
      <c r="W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RR101145</t>
        </is>
      </c>
      <c r="B1154" s="69" t="n">
        <v>45793</v>
      </c>
      <c r="C1154" s="70" t="n">
        <v>2025</v>
      </c>
      <c r="D1154" t="inlineStr">
        <is>
          <t>May</t>
        </is>
      </c>
      <c r="E1154" t="inlineStr">
        <is>
          <t>West</t>
        </is>
      </c>
      <c r="F1154" t="inlineStr">
        <is>
          <t>India</t>
        </is>
      </c>
      <c r="G1154" t="inlineStr">
        <is>
          <t>Grocery</t>
        </is>
      </c>
      <c r="H1154" t="inlineStr">
        <is>
          <t>Store walk-in</t>
        </is>
      </c>
      <c r="I1154" t="inlineStr">
        <is>
          <t>Member</t>
        </is>
      </c>
      <c r="J1154" t="inlineStr">
        <is>
          <t>Noah Smith</t>
        </is>
      </c>
      <c r="K1154" s="71" t="n">
        <v>966</v>
      </c>
      <c r="L1154" s="72" t="n">
        <v>188.89</v>
      </c>
      <c r="M1154" s="72" t="n">
        <v>182467.74</v>
      </c>
      <c r="N1154" s="72" t="n">
        <v>18246.77</v>
      </c>
      <c r="O1154" s="72" t="n">
        <v>164220.97</v>
      </c>
      <c r="P1154" s="72" t="n">
        <v>143522.95</v>
      </c>
      <c r="Q1154" s="72" t="n">
        <v>20698.02</v>
      </c>
      <c r="R1154" t="inlineStr">
        <is>
          <t>Maharashtra</t>
        </is>
      </c>
      <c r="S1154" s="71" t="n">
        <v>5</v>
      </c>
      <c r="T1154" t="inlineStr">
        <is>
          <t>Yes</t>
        </is>
      </c>
      <c r="U1154" s="71" t="n">
        <v>606</v>
      </c>
      <c r="V1154" s="71" t="n">
        <v>155</v>
      </c>
      <c r="W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RR101146</t>
        </is>
      </c>
      <c r="B1155" s="69" t="n">
        <v>45794</v>
      </c>
      <c r="C1155" s="70" t="n">
        <v>2025</v>
      </c>
      <c r="D1155" t="inlineStr">
        <is>
          <t>May</t>
        </is>
      </c>
      <c r="E1155" t="inlineStr">
        <is>
          <t>North</t>
        </is>
      </c>
      <c r="F1155" t="inlineStr">
        <is>
          <t>India</t>
        </is>
      </c>
      <c r="G1155" t="inlineStr">
        <is>
          <t>Grocery</t>
        </is>
      </c>
      <c r="H1155" t="inlineStr">
        <is>
          <t>Store walk-in</t>
        </is>
      </c>
      <c r="I1155" t="inlineStr">
        <is>
          <t>Member</t>
        </is>
      </c>
      <c r="J1155" t="inlineStr">
        <is>
          <t>Arjun Mehta</t>
        </is>
      </c>
      <c r="K1155" s="71" t="n">
        <v>4489</v>
      </c>
      <c r="L1155" s="72" t="n">
        <v>163.09</v>
      </c>
      <c r="M1155" s="72" t="n">
        <v>732111.01</v>
      </c>
      <c r="N1155" s="72" t="n">
        <v>109816.65</v>
      </c>
      <c r="O1155" s="72" t="n">
        <v>622294.36</v>
      </c>
      <c r="P1155" s="72" t="n">
        <v>672928.78</v>
      </c>
      <c r="Q1155" s="72" t="n">
        <v>-50634.42</v>
      </c>
      <c r="R1155" t="inlineStr">
        <is>
          <t>Delhi</t>
        </is>
      </c>
      <c r="S1155" s="71" t="n">
        <v>3</v>
      </c>
      <c r="T1155" t="inlineStr">
        <is>
          <t>Yes</t>
        </is>
      </c>
      <c r="U1155" s="71" t="n">
        <v>3240</v>
      </c>
      <c r="V1155" s="71" t="n">
        <v>969</v>
      </c>
      <c r="W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RR101147</t>
        </is>
      </c>
      <c r="B1156" s="69" t="n">
        <v>45794</v>
      </c>
      <c r="C1156" s="70" t="n">
        <v>2025</v>
      </c>
      <c r="D1156" t="inlineStr">
        <is>
          <t>May</t>
        </is>
      </c>
      <c r="E1156" t="inlineStr">
        <is>
          <t>West</t>
        </is>
      </c>
      <c r="F1156" t="inlineStr">
        <is>
          <t>India</t>
        </is>
      </c>
      <c r="G1156" t="inlineStr">
        <is>
          <t>Grocery</t>
        </is>
      </c>
      <c r="H1156" t="inlineStr">
        <is>
          <t>Store walk-in</t>
        </is>
      </c>
      <c r="I1156" t="inlineStr">
        <is>
          <t>Member</t>
        </is>
      </c>
      <c r="J1156" t="inlineStr">
        <is>
          <t>Lucas Martin</t>
        </is>
      </c>
      <c r="K1156" s="71" t="n">
        <v>1339</v>
      </c>
      <c r="L1156" s="72" t="n">
        <v>183.62</v>
      </c>
      <c r="M1156" s="72" t="n">
        <v>245867.18</v>
      </c>
      <c r="N1156" s="72" t="n">
        <v>4917.34</v>
      </c>
      <c r="O1156" s="72" t="n">
        <v>240949.84</v>
      </c>
      <c r="P1156" s="72" t="n">
        <v>205435.02</v>
      </c>
      <c r="Q1156" s="72" t="n">
        <v>35514.82</v>
      </c>
      <c r="R1156" t="inlineStr">
        <is>
          <t>Gujarat</t>
        </is>
      </c>
      <c r="S1156" s="71" t="n">
        <v>5</v>
      </c>
      <c r="T1156" t="inlineStr">
        <is>
          <t>Yes</t>
        </is>
      </c>
      <c r="U1156" s="71" t="n">
        <v>887</v>
      </c>
      <c r="V1156" s="71" t="n">
        <v>379</v>
      </c>
      <c r="W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RR101148</t>
        </is>
      </c>
      <c r="B1157" s="69" t="n">
        <v>45794</v>
      </c>
      <c r="C1157" s="70" t="n">
        <v>2025</v>
      </c>
      <c r="D1157" t="inlineStr">
        <is>
          <t>May</t>
        </is>
      </c>
      <c r="E1157" t="inlineStr">
        <is>
          <t>North</t>
        </is>
      </c>
      <c r="F1157" t="inlineStr">
        <is>
          <t>India</t>
        </is>
      </c>
      <c r="G1157" t="inlineStr">
        <is>
          <t>JioMart</t>
        </is>
      </c>
      <c r="H1157" t="inlineStr">
        <is>
          <t>Home delivery</t>
        </is>
      </c>
      <c r="I1157" t="inlineStr">
        <is>
          <t>Walk-in guest</t>
        </is>
      </c>
      <c r="J1157" t="inlineStr">
        <is>
          <t>Lucas Martin</t>
        </is>
      </c>
      <c r="K1157" s="71" t="n">
        <v>4073</v>
      </c>
      <c r="L1157" s="72" t="n">
        <v>435.87</v>
      </c>
      <c r="M1157" s="72" t="n">
        <v>1775298.51</v>
      </c>
      <c r="N1157" s="72" t="n">
        <v>35505.97</v>
      </c>
      <c r="O1157" s="72" t="n">
        <v>1739792.54</v>
      </c>
      <c r="P1157" s="72" t="n">
        <v>1374881.5</v>
      </c>
      <c r="Q1157" s="72" t="n">
        <v>364911.04</v>
      </c>
      <c r="R1157" t="inlineStr">
        <is>
          <t>Rajasthan</t>
        </is>
      </c>
      <c r="S1157" s="71" t="n">
        <v>2</v>
      </c>
      <c r="T1157" t="inlineStr">
        <is>
          <t>Yes</t>
        </is>
      </c>
      <c r="U1157" s="71" t="n">
        <v>12991</v>
      </c>
      <c r="V1157" s="71" t="n">
        <v>773</v>
      </c>
      <c r="W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RR101149</t>
        </is>
      </c>
      <c r="B1158" s="69" t="n">
        <v>45794</v>
      </c>
      <c r="C1158" s="70" t="n">
        <v>2025</v>
      </c>
      <c r="D1158" t="inlineStr">
        <is>
          <t>May</t>
        </is>
      </c>
      <c r="E1158" t="inlineStr">
        <is>
          <t>East</t>
        </is>
      </c>
      <c r="F1158" t="inlineStr">
        <is>
          <t>India</t>
        </is>
      </c>
      <c r="G1158" t="inlineStr">
        <is>
          <t>Fashion</t>
        </is>
      </c>
      <c r="H1158" t="inlineStr">
        <is>
          <t>Store walk-in</t>
        </is>
      </c>
      <c r="I1158" t="inlineStr">
        <is>
          <t>Walk-in guest</t>
        </is>
      </c>
      <c r="J1158" t="inlineStr">
        <is>
          <t>Arjun Mehta</t>
        </is>
      </c>
      <c r="K1158" s="71" t="n">
        <v>390</v>
      </c>
      <c r="L1158" s="72" t="n">
        <v>774.38</v>
      </c>
      <c r="M1158" s="72" t="n">
        <v>302008.2</v>
      </c>
      <c r="N1158" s="72" t="n">
        <v>6040.16</v>
      </c>
      <c r="O1158" s="72" t="n">
        <v>295968.04</v>
      </c>
      <c r="P1158" s="72" t="n">
        <v>155935.84</v>
      </c>
      <c r="Q1158" s="72" t="n">
        <v>140032.2</v>
      </c>
      <c r="R1158" t="inlineStr">
        <is>
          <t>Bihar</t>
        </is>
      </c>
      <c r="S1158" s="71" t="n">
        <v>2</v>
      </c>
      <c r="T1158" t="inlineStr">
        <is>
          <t>Yes</t>
        </is>
      </c>
      <c r="U1158" s="71" t="n">
        <v>288</v>
      </c>
      <c r="V1158" s="71" t="n">
        <v>93</v>
      </c>
      <c r="W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RR101150</t>
        </is>
      </c>
      <c r="B1159" s="69" t="n">
        <v>45794</v>
      </c>
      <c r="C1159" s="70" t="n">
        <v>2025</v>
      </c>
      <c r="D1159" t="inlineStr">
        <is>
          <t>May</t>
        </is>
      </c>
      <c r="E1159" t="inlineStr">
        <is>
          <t>West</t>
        </is>
      </c>
      <c r="F1159" t="inlineStr">
        <is>
          <t>India</t>
        </is>
      </c>
      <c r="G1159" t="inlineStr">
        <is>
          <t>Fashion</t>
        </is>
      </c>
      <c r="H1159" t="inlineStr">
        <is>
          <t>Store walk-in</t>
        </is>
      </c>
      <c r="I1159" t="inlineStr">
        <is>
          <t>Member</t>
        </is>
      </c>
      <c r="J1159" t="inlineStr">
        <is>
          <t>Carlos Silva</t>
        </is>
      </c>
      <c r="K1159" s="71" t="n">
        <v>1071</v>
      </c>
      <c r="L1159" s="72" t="n">
        <v>773.5599999999999</v>
      </c>
      <c r="M1159" s="72" t="n">
        <v>828482.76</v>
      </c>
      <c r="N1159" s="72" t="n">
        <v>82848.28</v>
      </c>
      <c r="O1159" s="72" t="n">
        <v>745634.48</v>
      </c>
      <c r="P1159" s="72" t="n">
        <v>447755.18</v>
      </c>
      <c r="Q1159" s="72" t="n">
        <v>297879.3</v>
      </c>
      <c r="R1159" t="inlineStr">
        <is>
          <t>Gujarat</t>
        </is>
      </c>
      <c r="S1159" s="71" t="n">
        <v>3</v>
      </c>
      <c r="T1159" t="inlineStr">
        <is>
          <t>Yes</t>
        </is>
      </c>
      <c r="U1159" s="71" t="n">
        <v>676</v>
      </c>
      <c r="V1159" s="71" t="n">
        <v>256</v>
      </c>
      <c r="W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RR101151</t>
        </is>
      </c>
      <c r="B1160" s="69" t="n">
        <v>45794</v>
      </c>
      <c r="C1160" s="70" t="n">
        <v>2025</v>
      </c>
      <c r="D1160" t="inlineStr">
        <is>
          <t>May</t>
        </is>
      </c>
      <c r="E1160" t="inlineStr">
        <is>
          <t>East</t>
        </is>
      </c>
      <c r="F1160" t="inlineStr">
        <is>
          <t>India</t>
        </is>
      </c>
      <c r="G1160" t="inlineStr">
        <is>
          <t>JioMart</t>
        </is>
      </c>
      <c r="H1160" t="inlineStr">
        <is>
          <t>Home delivery</t>
        </is>
      </c>
      <c r="I1160" t="inlineStr">
        <is>
          <t>Walk-in guest</t>
        </is>
      </c>
      <c r="J1160" t="inlineStr">
        <is>
          <t>Kofi Mensah</t>
        </is>
      </c>
      <c r="K1160" s="71" t="n">
        <v>2905</v>
      </c>
      <c r="L1160" s="72" t="n">
        <v>438.15</v>
      </c>
      <c r="M1160" s="72" t="n">
        <v>1272825.75</v>
      </c>
      <c r="N1160" s="72" t="n">
        <v>190923.86</v>
      </c>
      <c r="O1160" s="72" t="n">
        <v>1081901.89</v>
      </c>
      <c r="P1160" s="72" t="n">
        <v>1010913.14</v>
      </c>
      <c r="Q1160" s="72" t="n">
        <v>70988.75</v>
      </c>
      <c r="R1160" t="inlineStr">
        <is>
          <t>Odisha</t>
        </is>
      </c>
      <c r="S1160" s="71" t="n">
        <v>3</v>
      </c>
      <c r="T1160" t="inlineStr">
        <is>
          <t>Yes</t>
        </is>
      </c>
      <c r="U1160" s="71" t="n">
        <v>5620</v>
      </c>
      <c r="V1160" s="71" t="n">
        <v>373</v>
      </c>
      <c r="W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RR101152</t>
        </is>
      </c>
      <c r="B1161" s="69" t="n">
        <v>45794</v>
      </c>
      <c r="C1161" s="70" t="n">
        <v>2025</v>
      </c>
      <c r="D1161" t="inlineStr">
        <is>
          <t>May</t>
        </is>
      </c>
      <c r="E1161" t="inlineStr">
        <is>
          <t>North</t>
        </is>
      </c>
      <c r="F1161" t="inlineStr">
        <is>
          <t>India</t>
        </is>
      </c>
      <c r="G1161" t="inlineStr">
        <is>
          <t>Electronics</t>
        </is>
      </c>
      <c r="H1161" t="inlineStr">
        <is>
          <t>Store walk-in</t>
        </is>
      </c>
      <c r="I1161" t="inlineStr">
        <is>
          <t>Member</t>
        </is>
      </c>
      <c r="J1161" t="inlineStr">
        <is>
          <t>Sophie Müller</t>
        </is>
      </c>
      <c r="K1161" s="71" t="n">
        <v>218</v>
      </c>
      <c r="L1161" s="72" t="n">
        <v>9101.799999999999</v>
      </c>
      <c r="M1161" s="72" t="n">
        <v>1984192.4</v>
      </c>
      <c r="N1161" s="72" t="n">
        <v>158735.39</v>
      </c>
      <c r="O1161" s="72" t="n">
        <v>1825457.01</v>
      </c>
      <c r="P1161" s="72" t="n">
        <v>1821800.31</v>
      </c>
      <c r="Q1161" s="72" t="n">
        <v>3656.7</v>
      </c>
      <c r="R1161" t="inlineStr">
        <is>
          <t>Uttar Pradesh</t>
        </is>
      </c>
      <c r="S1161" s="71" t="n">
        <v>5</v>
      </c>
      <c r="T1161" t="inlineStr">
        <is>
          <t>Yes</t>
        </is>
      </c>
      <c r="U1161" s="71" t="n">
        <v>570</v>
      </c>
      <c r="V1161" s="71" t="n">
        <v>178</v>
      </c>
      <c r="W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RR101153</t>
        </is>
      </c>
      <c r="B1162" s="69" t="n">
        <v>45795</v>
      </c>
      <c r="C1162" s="70" t="n">
        <v>2025</v>
      </c>
      <c r="D1162" t="inlineStr">
        <is>
          <t>May</t>
        </is>
      </c>
      <c r="E1162" t="inlineStr">
        <is>
          <t>South</t>
        </is>
      </c>
      <c r="F1162" t="inlineStr">
        <is>
          <t>India</t>
        </is>
      </c>
      <c r="G1162" t="inlineStr">
        <is>
          <t>JioMart</t>
        </is>
      </c>
      <c r="H1162" t="inlineStr">
        <is>
          <t>Home delivery</t>
        </is>
      </c>
      <c r="I1162" t="inlineStr">
        <is>
          <t>Walk-in guest</t>
        </is>
      </c>
      <c r="J1162" t="inlineStr">
        <is>
          <t>Wei Chen</t>
        </is>
      </c>
      <c r="K1162" s="71" t="n">
        <v>1903</v>
      </c>
      <c r="L1162" s="72" t="n">
        <v>411.96</v>
      </c>
      <c r="M1162" s="72" t="n">
        <v>783959.88</v>
      </c>
      <c r="N1162" s="72" t="n">
        <v>39197.99</v>
      </c>
      <c r="O1162" s="72" t="n">
        <v>744761.89</v>
      </c>
      <c r="P1162" s="72" t="n">
        <v>660477.42</v>
      </c>
      <c r="Q1162" s="72" t="n">
        <v>84284.47</v>
      </c>
      <c r="R1162" t="inlineStr">
        <is>
          <t>Tamil Nadu</t>
        </is>
      </c>
      <c r="S1162" s="71" t="n">
        <v>5</v>
      </c>
      <c r="T1162" t="inlineStr">
        <is>
          <t>Yes</t>
        </is>
      </c>
      <c r="U1162" s="71" t="n">
        <v>7511</v>
      </c>
      <c r="V1162" s="71" t="n">
        <v>324</v>
      </c>
      <c r="W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RR101154</t>
        </is>
      </c>
      <c r="B1163" s="69" t="n">
        <v>45795</v>
      </c>
      <c r="C1163" s="70" t="n">
        <v>2025</v>
      </c>
      <c r="D1163" t="inlineStr">
        <is>
          <t>May</t>
        </is>
      </c>
      <c r="E1163" t="inlineStr">
        <is>
          <t>South</t>
        </is>
      </c>
      <c r="F1163" t="inlineStr">
        <is>
          <t>India</t>
        </is>
      </c>
      <c r="G1163" t="inlineStr">
        <is>
          <t>Grocery</t>
        </is>
      </c>
      <c r="H1163" t="inlineStr">
        <is>
          <t>Store walk-in</t>
        </is>
      </c>
      <c r="I1163" t="inlineStr">
        <is>
          <t>Member</t>
        </is>
      </c>
      <c r="J1163" t="inlineStr">
        <is>
          <t>Hiroshi Tanaka</t>
        </is>
      </c>
      <c r="K1163" s="71" t="n">
        <v>2991</v>
      </c>
      <c r="L1163" s="72" t="n">
        <v>172.35</v>
      </c>
      <c r="M1163" s="72" t="n">
        <v>515498.85</v>
      </c>
      <c r="N1163" s="72" t="n">
        <v>51549.89</v>
      </c>
      <c r="O1163" s="72" t="n">
        <v>463948.96</v>
      </c>
      <c r="P1163" s="72" t="n">
        <v>449887.97</v>
      </c>
      <c r="Q1163" s="72" t="n">
        <v>14060.99</v>
      </c>
      <c r="R1163" t="inlineStr">
        <is>
          <t>Kerala</t>
        </is>
      </c>
      <c r="S1163" s="71" t="n">
        <v>0</v>
      </c>
      <c r="T1163" t="inlineStr">
        <is>
          <t>No</t>
        </is>
      </c>
      <c r="U1163" s="71" t="n">
        <v>1989</v>
      </c>
      <c r="V1163" s="71" t="n">
        <v>605</v>
      </c>
      <c r="W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RR101155</t>
        </is>
      </c>
      <c r="B1164" s="69" t="n">
        <v>45795</v>
      </c>
      <c r="C1164" s="70" t="n">
        <v>2025</v>
      </c>
      <c r="D1164" t="inlineStr">
        <is>
          <t>May</t>
        </is>
      </c>
      <c r="E1164" t="inlineStr">
        <is>
          <t>West</t>
        </is>
      </c>
      <c r="F1164" t="inlineStr">
        <is>
          <t>India</t>
        </is>
      </c>
      <c r="G1164" t="inlineStr">
        <is>
          <t>JioMart</t>
        </is>
      </c>
      <c r="H1164" t="inlineStr">
        <is>
          <t>Home delivery</t>
        </is>
      </c>
      <c r="I1164" t="inlineStr">
        <is>
          <t>Member</t>
        </is>
      </c>
      <c r="J1164" t="inlineStr">
        <is>
          <t>Ravindra Patil</t>
        </is>
      </c>
      <c r="K1164" s="71" t="n">
        <v>3101</v>
      </c>
      <c r="L1164" s="72" t="n">
        <v>457.29</v>
      </c>
      <c r="M1164" s="72" t="n">
        <v>1418056.29</v>
      </c>
      <c r="N1164" s="72" t="n">
        <v>212708.44</v>
      </c>
      <c r="O1164" s="72" t="n">
        <v>1205347.85</v>
      </c>
      <c r="P1164" s="72" t="n">
        <v>1026757.25</v>
      </c>
      <c r="Q1164" s="72" t="n">
        <v>178590.6</v>
      </c>
      <c r="R1164" t="inlineStr">
        <is>
          <t>Maharashtra</t>
        </is>
      </c>
      <c r="S1164" s="71" t="n">
        <v>0</v>
      </c>
      <c r="T1164" t="inlineStr">
        <is>
          <t>No</t>
        </is>
      </c>
      <c r="U1164" s="71" t="n">
        <v>5483</v>
      </c>
      <c r="V1164" s="71" t="n">
        <v>362</v>
      </c>
      <c r="W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RR101156</t>
        </is>
      </c>
      <c r="B1165" s="69" t="n">
        <v>45796</v>
      </c>
      <c r="C1165" s="70" t="n">
        <v>2025</v>
      </c>
      <c r="D1165" t="inlineStr">
        <is>
          <t>May</t>
        </is>
      </c>
      <c r="E1165" t="inlineStr">
        <is>
          <t>West</t>
        </is>
      </c>
      <c r="F1165" t="inlineStr">
        <is>
          <t>India</t>
        </is>
      </c>
      <c r="G1165" t="inlineStr">
        <is>
          <t>Fashion</t>
        </is>
      </c>
      <c r="H1165" t="inlineStr">
        <is>
          <t>Store walk-in</t>
        </is>
      </c>
      <c r="I1165" t="inlineStr">
        <is>
          <t>Walk-in guest</t>
        </is>
      </c>
      <c r="J1165" t="inlineStr">
        <is>
          <t>Lucas Martin</t>
        </is>
      </c>
      <c r="K1165" s="71" t="n">
        <v>675</v>
      </c>
      <c r="L1165" s="72" t="n">
        <v>739.99</v>
      </c>
      <c r="M1165" s="72" t="n">
        <v>499493.25</v>
      </c>
      <c r="N1165" s="72" t="n">
        <v>24974.66</v>
      </c>
      <c r="O1165" s="72" t="n">
        <v>474518.59</v>
      </c>
      <c r="P1165" s="72" t="n">
        <v>273071.71</v>
      </c>
      <c r="Q1165" s="72" t="n">
        <v>201446.88</v>
      </c>
      <c r="R1165" t="inlineStr">
        <is>
          <t>Goa</t>
        </is>
      </c>
      <c r="S1165" s="71" t="n">
        <v>0</v>
      </c>
      <c r="T1165" t="inlineStr">
        <is>
          <t>No</t>
        </is>
      </c>
      <c r="U1165" s="71" t="n">
        <v>243</v>
      </c>
      <c r="V1165" s="71" t="n">
        <v>106</v>
      </c>
      <c r="W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RR101157</t>
        </is>
      </c>
      <c r="B1166" s="69" t="n">
        <v>45796</v>
      </c>
      <c r="C1166" s="70" t="n">
        <v>2025</v>
      </c>
      <c r="D1166" t="inlineStr">
        <is>
          <t>May</t>
        </is>
      </c>
      <c r="E1166" t="inlineStr">
        <is>
          <t>North</t>
        </is>
      </c>
      <c r="F1166" t="inlineStr">
        <is>
          <t>India</t>
        </is>
      </c>
      <c r="G1166" t="inlineStr">
        <is>
          <t>Grocery</t>
        </is>
      </c>
      <c r="H1166" t="inlineStr">
        <is>
          <t>Store walk-in</t>
        </is>
      </c>
      <c r="I1166" t="inlineStr">
        <is>
          <t>Member</t>
        </is>
      </c>
      <c r="J1166" t="inlineStr">
        <is>
          <t>Sophie Müller</t>
        </is>
      </c>
      <c r="K1166" s="71" t="n">
        <v>994</v>
      </c>
      <c r="L1166" s="72" t="n">
        <v>191.53</v>
      </c>
      <c r="M1166" s="72" t="n">
        <v>190380.82</v>
      </c>
      <c r="N1166" s="72" t="n">
        <v>3807.62</v>
      </c>
      <c r="O1166" s="72" t="n">
        <v>186573.2</v>
      </c>
      <c r="P1166" s="72" t="n">
        <v>143743.09</v>
      </c>
      <c r="Q1166" s="72" t="n">
        <v>42830.11</v>
      </c>
      <c r="R1166" t="inlineStr">
        <is>
          <t>Rajasthan</t>
        </is>
      </c>
      <c r="S1166" s="71" t="n">
        <v>0</v>
      </c>
      <c r="T1166" t="inlineStr">
        <is>
          <t>No</t>
        </is>
      </c>
      <c r="U1166" s="71" t="n">
        <v>424</v>
      </c>
      <c r="V1166" s="71" t="n">
        <v>156</v>
      </c>
      <c r="W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RR101158</t>
        </is>
      </c>
      <c r="B1167" s="69" t="n">
        <v>45796</v>
      </c>
      <c r="C1167" s="70" t="n">
        <v>2025</v>
      </c>
      <c r="D1167" t="inlineStr">
        <is>
          <t>May</t>
        </is>
      </c>
      <c r="E1167" t="inlineStr">
        <is>
          <t>South</t>
        </is>
      </c>
      <c r="F1167" t="inlineStr">
        <is>
          <t>India</t>
        </is>
      </c>
      <c r="G1167" t="inlineStr">
        <is>
          <t>Fashion</t>
        </is>
      </c>
      <c r="H1167" t="inlineStr">
        <is>
          <t>Store walk-in</t>
        </is>
      </c>
      <c r="I1167" t="inlineStr">
        <is>
          <t>Member</t>
        </is>
      </c>
      <c r="J1167" t="inlineStr">
        <is>
          <t>Liam O'Brien</t>
        </is>
      </c>
      <c r="K1167" s="71" t="n">
        <v>1319</v>
      </c>
      <c r="L1167" s="72" t="n">
        <v>793.75</v>
      </c>
      <c r="M1167" s="72" t="n">
        <v>1046956.25</v>
      </c>
      <c r="N1167" s="72" t="n">
        <v>157043.44</v>
      </c>
      <c r="O1167" s="72" t="n">
        <v>889912.8100000001</v>
      </c>
      <c r="P1167" s="72" t="n">
        <v>532874.92</v>
      </c>
      <c r="Q1167" s="72" t="n">
        <v>357037.89</v>
      </c>
      <c r="R1167" t="inlineStr">
        <is>
          <t>Tamil Nadu</t>
        </is>
      </c>
      <c r="S1167" s="71" t="n">
        <v>2</v>
      </c>
      <c r="T1167" t="inlineStr">
        <is>
          <t>Yes</t>
        </is>
      </c>
      <c r="U1167" s="71" t="n">
        <v>398</v>
      </c>
      <c r="V1167" s="71" t="n">
        <v>163</v>
      </c>
      <c r="W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RR101159</t>
        </is>
      </c>
      <c r="B1168" s="69" t="n">
        <v>45796</v>
      </c>
      <c r="C1168" s="70" t="n">
        <v>2025</v>
      </c>
      <c r="D1168" t="inlineStr">
        <is>
          <t>May</t>
        </is>
      </c>
      <c r="E1168" t="inlineStr">
        <is>
          <t>West</t>
        </is>
      </c>
      <c r="F1168" t="inlineStr">
        <is>
          <t>India</t>
        </is>
      </c>
      <c r="G1168" t="inlineStr">
        <is>
          <t>Electronics</t>
        </is>
      </c>
      <c r="H1168" t="inlineStr">
        <is>
          <t>Store walk-in</t>
        </is>
      </c>
      <c r="I1168" t="inlineStr">
        <is>
          <t>Member</t>
        </is>
      </c>
      <c r="J1168" t="inlineStr">
        <is>
          <t>Amir Khan</t>
        </is>
      </c>
      <c r="K1168" s="71" t="n">
        <v>46</v>
      </c>
      <c r="L1168" s="72" t="n">
        <v>10082.9</v>
      </c>
      <c r="M1168" s="72" t="n">
        <v>463813.4</v>
      </c>
      <c r="N1168" s="72" t="n">
        <v>23190.67</v>
      </c>
      <c r="O1168" s="72" t="n">
        <v>440622.73</v>
      </c>
      <c r="P1168" s="72" t="n">
        <v>361521.19</v>
      </c>
      <c r="Q1168" s="72" t="n">
        <v>79101.53999999999</v>
      </c>
      <c r="R1168" t="inlineStr">
        <is>
          <t>Gujarat</t>
        </is>
      </c>
      <c r="S1168" s="71" t="n">
        <v>5</v>
      </c>
      <c r="T1168" t="inlineStr">
        <is>
          <t>Yes</t>
        </is>
      </c>
      <c r="U1168" s="71" t="n">
        <v>140</v>
      </c>
      <c r="V1168" s="71" t="n">
        <v>44</v>
      </c>
      <c r="W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RR101160</t>
        </is>
      </c>
      <c r="B1169" s="69" t="n">
        <v>45796</v>
      </c>
      <c r="C1169" s="70" t="n">
        <v>2025</v>
      </c>
      <c r="D1169" t="inlineStr">
        <is>
          <t>May</t>
        </is>
      </c>
      <c r="E1169" t="inlineStr">
        <is>
          <t>South</t>
        </is>
      </c>
      <c r="F1169" t="inlineStr">
        <is>
          <t>India</t>
        </is>
      </c>
      <c r="G1169" t="inlineStr">
        <is>
          <t>Grocery</t>
        </is>
      </c>
      <c r="H1169" t="inlineStr">
        <is>
          <t>Store walk-in</t>
        </is>
      </c>
      <c r="I1169" t="inlineStr">
        <is>
          <t>Member</t>
        </is>
      </c>
      <c r="J1169" t="inlineStr">
        <is>
          <t>Zoya Ahmed</t>
        </is>
      </c>
      <c r="K1169" s="71" t="n">
        <v>2364</v>
      </c>
      <c r="L1169" s="72" t="n">
        <v>162.69</v>
      </c>
      <c r="M1169" s="72" t="n">
        <v>384599.16</v>
      </c>
      <c r="N1169" s="72" t="n">
        <v>7691.98</v>
      </c>
      <c r="O1169" s="72" t="n">
        <v>376907.18</v>
      </c>
      <c r="P1169" s="72" t="n">
        <v>340566.03</v>
      </c>
      <c r="Q1169" s="72" t="n">
        <v>36341.15</v>
      </c>
      <c r="R1169" t="inlineStr">
        <is>
          <t>Tamil Nadu</t>
        </is>
      </c>
      <c r="S1169" s="71" t="n">
        <v>1</v>
      </c>
      <c r="T1169" t="inlineStr">
        <is>
          <t>Yes</t>
        </is>
      </c>
      <c r="U1169" s="71" t="n">
        <v>728</v>
      </c>
      <c r="V1169" s="71" t="n">
        <v>305</v>
      </c>
      <c r="W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RR101161</t>
        </is>
      </c>
      <c r="B1170" s="69" t="n">
        <v>45796</v>
      </c>
      <c r="C1170" s="70" t="n">
        <v>2025</v>
      </c>
      <c r="D1170" t="inlineStr">
        <is>
          <t>May</t>
        </is>
      </c>
      <c r="E1170" t="inlineStr">
        <is>
          <t>West</t>
        </is>
      </c>
      <c r="F1170" t="inlineStr">
        <is>
          <t>India</t>
        </is>
      </c>
      <c r="G1170" t="inlineStr">
        <is>
          <t>Electronics</t>
        </is>
      </c>
      <c r="H1170" t="inlineStr">
        <is>
          <t>Home delivery</t>
        </is>
      </c>
      <c r="I1170" t="inlineStr">
        <is>
          <t>Member</t>
        </is>
      </c>
      <c r="J1170" t="inlineStr">
        <is>
          <t>Noah Smith</t>
        </is>
      </c>
      <c r="K1170" s="71" t="n">
        <v>190</v>
      </c>
      <c r="L1170" s="72" t="n">
        <v>8817.129999999999</v>
      </c>
      <c r="M1170" s="72" t="n">
        <v>1675254.7</v>
      </c>
      <c r="N1170" s="72" t="n">
        <v>33505.09</v>
      </c>
      <c r="O1170" s="72" t="n">
        <v>1641749.61</v>
      </c>
      <c r="P1170" s="72" t="n">
        <v>1537725.03</v>
      </c>
      <c r="Q1170" s="72" t="n">
        <v>104024.58</v>
      </c>
      <c r="R1170" t="inlineStr">
        <is>
          <t>Goa</t>
        </is>
      </c>
      <c r="S1170" s="71" t="n">
        <v>1</v>
      </c>
      <c r="T1170" t="inlineStr">
        <is>
          <t>Yes</t>
        </is>
      </c>
      <c r="U1170" s="71" t="n">
        <v>473</v>
      </c>
      <c r="V1170" s="71" t="n">
        <v>147</v>
      </c>
      <c r="W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RR101162</t>
        </is>
      </c>
      <c r="B1171" s="69" t="n">
        <v>45796</v>
      </c>
      <c r="C1171" s="70" t="n">
        <v>2025</v>
      </c>
      <c r="D1171" t="inlineStr">
        <is>
          <t>May</t>
        </is>
      </c>
      <c r="E1171" t="inlineStr">
        <is>
          <t>South</t>
        </is>
      </c>
      <c r="F1171" t="inlineStr">
        <is>
          <t>India</t>
        </is>
      </c>
      <c r="G1171" t="inlineStr">
        <is>
          <t>Electronics</t>
        </is>
      </c>
      <c r="H1171" t="inlineStr">
        <is>
          <t>Store walk-in</t>
        </is>
      </c>
      <c r="I1171" t="inlineStr">
        <is>
          <t>Member</t>
        </is>
      </c>
      <c r="J1171" t="inlineStr">
        <is>
          <t>Kofi Mensah</t>
        </is>
      </c>
      <c r="K1171" s="71" t="n">
        <v>167</v>
      </c>
      <c r="L1171" s="72" t="n">
        <v>8928.08</v>
      </c>
      <c r="M1171" s="72" t="n">
        <v>1490989.36</v>
      </c>
      <c r="N1171" s="72" t="n">
        <v>119279.15</v>
      </c>
      <c r="O1171" s="72" t="n">
        <v>1371710.21</v>
      </c>
      <c r="P1171" s="72" t="n">
        <v>1401271.9</v>
      </c>
      <c r="Q1171" s="72" t="n">
        <v>-29561.69</v>
      </c>
      <c r="R1171" t="inlineStr">
        <is>
          <t>Kerala</t>
        </is>
      </c>
      <c r="S1171" s="71" t="n">
        <v>5</v>
      </c>
      <c r="T1171" t="inlineStr">
        <is>
          <t>Yes</t>
        </is>
      </c>
      <c r="U1171" s="71" t="n">
        <v>509</v>
      </c>
      <c r="V1171" s="71" t="n">
        <v>135</v>
      </c>
      <c r="W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RR101163</t>
        </is>
      </c>
      <c r="B1172" s="69" t="n">
        <v>45796</v>
      </c>
      <c r="C1172" s="70" t="n">
        <v>2025</v>
      </c>
      <c r="D1172" t="inlineStr">
        <is>
          <t>May</t>
        </is>
      </c>
      <c r="E1172" t="inlineStr">
        <is>
          <t>East</t>
        </is>
      </c>
      <c r="F1172" t="inlineStr">
        <is>
          <t>India</t>
        </is>
      </c>
      <c r="G1172" t="inlineStr">
        <is>
          <t>Fashion</t>
        </is>
      </c>
      <c r="H1172" t="inlineStr">
        <is>
          <t>Store walk-in</t>
        </is>
      </c>
      <c r="I1172" t="inlineStr">
        <is>
          <t>Member</t>
        </is>
      </c>
      <c r="J1172" t="inlineStr">
        <is>
          <t>Mei Lin</t>
        </is>
      </c>
      <c r="K1172" s="71" t="n">
        <v>1003</v>
      </c>
      <c r="L1172" s="72" t="n">
        <v>720.05</v>
      </c>
      <c r="M1172" s="72" t="n">
        <v>722210.15</v>
      </c>
      <c r="N1172" s="72" t="n">
        <v>72221.00999999999</v>
      </c>
      <c r="O1172" s="72" t="n">
        <v>649989.14</v>
      </c>
      <c r="P1172" s="72" t="n">
        <v>406669.62</v>
      </c>
      <c r="Q1172" s="72" t="n">
        <v>243319.52</v>
      </c>
      <c r="R1172" t="inlineStr">
        <is>
          <t>West Bengal</t>
        </is>
      </c>
      <c r="S1172" s="71" t="n">
        <v>3</v>
      </c>
      <c r="T1172" t="inlineStr">
        <is>
          <t>Yes</t>
        </is>
      </c>
      <c r="U1172" s="71" t="n">
        <v>522</v>
      </c>
      <c r="V1172" s="71" t="n">
        <v>144</v>
      </c>
      <c r="W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RR101164</t>
        </is>
      </c>
      <c r="B1173" s="69" t="n">
        <v>45797</v>
      </c>
      <c r="C1173" s="70" t="n">
        <v>2025</v>
      </c>
      <c r="D1173" t="inlineStr">
        <is>
          <t>May</t>
        </is>
      </c>
      <c r="E1173" t="inlineStr">
        <is>
          <t>South</t>
        </is>
      </c>
      <c r="F1173" t="inlineStr">
        <is>
          <t>India</t>
        </is>
      </c>
      <c r="G1173" t="inlineStr">
        <is>
          <t>Fashion</t>
        </is>
      </c>
      <c r="H1173" t="inlineStr">
        <is>
          <t>Store walk-in</t>
        </is>
      </c>
      <c r="I1173" t="inlineStr">
        <is>
          <t>Member</t>
        </is>
      </c>
      <c r="J1173" t="inlineStr">
        <is>
          <t>Arjun Mehta</t>
        </is>
      </c>
      <c r="K1173" s="71" t="n">
        <v>961</v>
      </c>
      <c r="L1173" s="72" t="n">
        <v>690.71</v>
      </c>
      <c r="M1173" s="72" t="n">
        <v>663772.3100000001</v>
      </c>
      <c r="N1173" s="72" t="n">
        <v>13275.45</v>
      </c>
      <c r="O1173" s="72" t="n">
        <v>650496.86</v>
      </c>
      <c r="P1173" s="72" t="n">
        <v>387781.88</v>
      </c>
      <c r="Q1173" s="72" t="n">
        <v>262714.98</v>
      </c>
      <c r="R1173" t="inlineStr">
        <is>
          <t>Karnataka</t>
        </is>
      </c>
      <c r="S1173" s="71" t="n">
        <v>3</v>
      </c>
      <c r="T1173" t="inlineStr">
        <is>
          <t>Yes</t>
        </is>
      </c>
      <c r="U1173" s="71" t="n">
        <v>569</v>
      </c>
      <c r="V1173" s="71" t="n">
        <v>193</v>
      </c>
      <c r="W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RR101165</t>
        </is>
      </c>
      <c r="B1174" s="69" t="n">
        <v>45797</v>
      </c>
      <c r="C1174" s="70" t="n">
        <v>2025</v>
      </c>
      <c r="D1174" t="inlineStr">
        <is>
          <t>May</t>
        </is>
      </c>
      <c r="E1174" t="inlineStr">
        <is>
          <t>West</t>
        </is>
      </c>
      <c r="F1174" t="inlineStr">
        <is>
          <t>India</t>
        </is>
      </c>
      <c r="G1174" t="inlineStr">
        <is>
          <t>JioMart</t>
        </is>
      </c>
      <c r="H1174" t="inlineStr">
        <is>
          <t>Home delivery</t>
        </is>
      </c>
      <c r="I1174" t="inlineStr">
        <is>
          <t>Member</t>
        </is>
      </c>
      <c r="J1174" t="inlineStr">
        <is>
          <t>Omar Haddad</t>
        </is>
      </c>
      <c r="K1174" s="71" t="n">
        <v>2280</v>
      </c>
      <c r="L1174" s="72" t="n">
        <v>394.22</v>
      </c>
      <c r="M1174" s="72" t="n">
        <v>898821.6</v>
      </c>
      <c r="N1174" s="72" t="n">
        <v>71905.73</v>
      </c>
      <c r="O1174" s="72" t="n">
        <v>826915.87</v>
      </c>
      <c r="P1174" s="72" t="n">
        <v>741217.14</v>
      </c>
      <c r="Q1174" s="72" t="n">
        <v>85698.73</v>
      </c>
      <c r="R1174" t="inlineStr">
        <is>
          <t>Maharashtra</t>
        </is>
      </c>
      <c r="S1174" s="71" t="n">
        <v>8</v>
      </c>
      <c r="T1174" t="inlineStr">
        <is>
          <t>Yes</t>
        </is>
      </c>
      <c r="U1174" s="71" t="n">
        <v>7975</v>
      </c>
      <c r="V1174" s="71" t="n">
        <v>606</v>
      </c>
      <c r="W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RR101166</t>
        </is>
      </c>
      <c r="B1175" s="69" t="n">
        <v>45797</v>
      </c>
      <c r="C1175" s="70" t="n">
        <v>2025</v>
      </c>
      <c r="D1175" t="inlineStr">
        <is>
          <t>May</t>
        </is>
      </c>
      <c r="E1175" t="inlineStr">
        <is>
          <t>West</t>
        </is>
      </c>
      <c r="F1175" t="inlineStr">
        <is>
          <t>India</t>
        </is>
      </c>
      <c r="G1175" t="inlineStr">
        <is>
          <t>Fashion</t>
        </is>
      </c>
      <c r="H1175" t="inlineStr">
        <is>
          <t>Store walk-in</t>
        </is>
      </c>
      <c r="I1175" t="inlineStr">
        <is>
          <t>Member</t>
        </is>
      </c>
      <c r="J1175" t="inlineStr">
        <is>
          <t>Emma Clarke</t>
        </is>
      </c>
      <c r="K1175" s="71" t="n">
        <v>252</v>
      </c>
      <c r="L1175" s="72" t="n">
        <v>813.25</v>
      </c>
      <c r="M1175" s="72" t="n">
        <v>204939</v>
      </c>
      <c r="N1175" s="72" t="n">
        <v>16395.12</v>
      </c>
      <c r="O1175" s="72" t="n">
        <v>188543.88</v>
      </c>
      <c r="P1175" s="72" t="n">
        <v>108042.03</v>
      </c>
      <c r="Q1175" s="72" t="n">
        <v>80501.85000000001</v>
      </c>
      <c r="R1175" t="inlineStr">
        <is>
          <t>Maharashtra</t>
        </is>
      </c>
      <c r="S1175" s="71" t="n">
        <v>5</v>
      </c>
      <c r="T1175" t="inlineStr">
        <is>
          <t>Yes</t>
        </is>
      </c>
      <c r="U1175" s="71" t="n">
        <v>239</v>
      </c>
      <c r="V1175" s="71" t="n">
        <v>68</v>
      </c>
      <c r="W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RR101167</t>
        </is>
      </c>
      <c r="B1176" s="69" t="n">
        <v>45797</v>
      </c>
      <c r="C1176" s="70" t="n">
        <v>2025</v>
      </c>
      <c r="D1176" t="inlineStr">
        <is>
          <t>May</t>
        </is>
      </c>
      <c r="E1176" t="inlineStr">
        <is>
          <t>East</t>
        </is>
      </c>
      <c r="F1176" t="inlineStr">
        <is>
          <t>India</t>
        </is>
      </c>
      <c r="G1176" t="inlineStr">
        <is>
          <t>JioMart</t>
        </is>
      </c>
      <c r="H1176" t="inlineStr">
        <is>
          <t>Home delivery</t>
        </is>
      </c>
      <c r="I1176" t="inlineStr">
        <is>
          <t>Walk-in guest</t>
        </is>
      </c>
      <c r="J1176" t="inlineStr">
        <is>
          <t>Emma Clarke</t>
        </is>
      </c>
      <c r="K1176" s="71" t="n">
        <v>440</v>
      </c>
      <c r="L1176" s="72" t="n">
        <v>449.78</v>
      </c>
      <c r="M1176" s="72" t="n">
        <v>197903.2</v>
      </c>
      <c r="N1176" s="72" t="n">
        <v>15832.26</v>
      </c>
      <c r="O1176" s="72" t="n">
        <v>182070.94</v>
      </c>
      <c r="P1176" s="72" t="n">
        <v>151573.1</v>
      </c>
      <c r="Q1176" s="72" t="n">
        <v>30497.84</v>
      </c>
      <c r="R1176" t="inlineStr">
        <is>
          <t>West Bengal</t>
        </is>
      </c>
      <c r="S1176" s="71" t="n">
        <v>3</v>
      </c>
      <c r="T1176" t="inlineStr">
        <is>
          <t>Yes</t>
        </is>
      </c>
      <c r="U1176" s="71" t="n">
        <v>1058</v>
      </c>
      <c r="V1176" s="71" t="n">
        <v>73</v>
      </c>
      <c r="W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RR101168</t>
        </is>
      </c>
      <c r="B1177" s="69" t="n">
        <v>45797</v>
      </c>
      <c r="C1177" s="70" t="n">
        <v>2025</v>
      </c>
      <c r="D1177" t="inlineStr">
        <is>
          <t>May</t>
        </is>
      </c>
      <c r="E1177" t="inlineStr">
        <is>
          <t>North</t>
        </is>
      </c>
      <c r="F1177" t="inlineStr">
        <is>
          <t>India</t>
        </is>
      </c>
      <c r="G1177" t="inlineStr">
        <is>
          <t>Electronics</t>
        </is>
      </c>
      <c r="H1177" t="inlineStr">
        <is>
          <t>Click &amp; collect</t>
        </is>
      </c>
      <c r="I1177" t="inlineStr">
        <is>
          <t>Member</t>
        </is>
      </c>
      <c r="J1177" t="inlineStr">
        <is>
          <t>Aisha Bello</t>
        </is>
      </c>
      <c r="K1177" s="71" t="n">
        <v>93</v>
      </c>
      <c r="L1177" s="72" t="n">
        <v>8496.4</v>
      </c>
      <c r="M1177" s="72" t="n">
        <v>790165.2</v>
      </c>
      <c r="N1177" s="72" t="n">
        <v>15803.3</v>
      </c>
      <c r="O1177" s="72" t="n">
        <v>774361.9</v>
      </c>
      <c r="P1177" s="72" t="n">
        <v>751040.0699999999</v>
      </c>
      <c r="Q1177" s="72" t="n">
        <v>23321.83</v>
      </c>
      <c r="R1177" t="inlineStr">
        <is>
          <t>Rajasthan</t>
        </is>
      </c>
      <c r="S1177" s="71" t="n">
        <v>3</v>
      </c>
      <c r="T1177" t="inlineStr">
        <is>
          <t>Yes</t>
        </is>
      </c>
      <c r="U1177" s="71" t="n">
        <v>245</v>
      </c>
      <c r="V1177" s="71" t="n">
        <v>88</v>
      </c>
      <c r="W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RR101169</t>
        </is>
      </c>
      <c r="B1178" s="69" t="n">
        <v>45797</v>
      </c>
      <c r="C1178" s="70" t="n">
        <v>2025</v>
      </c>
      <c r="D1178" t="inlineStr">
        <is>
          <t>May</t>
        </is>
      </c>
      <c r="E1178" t="inlineStr">
        <is>
          <t>North</t>
        </is>
      </c>
      <c r="F1178" t="inlineStr">
        <is>
          <t>India</t>
        </is>
      </c>
      <c r="G1178" t="inlineStr">
        <is>
          <t>Grocery</t>
        </is>
      </c>
      <c r="H1178" t="inlineStr">
        <is>
          <t>Store walk-in</t>
        </is>
      </c>
      <c r="I1178" t="inlineStr">
        <is>
          <t>Member</t>
        </is>
      </c>
      <c r="J1178" t="inlineStr">
        <is>
          <t>Wei Chen</t>
        </is>
      </c>
      <c r="K1178" s="71" t="n">
        <v>506</v>
      </c>
      <c r="L1178" s="72" t="n">
        <v>161.13</v>
      </c>
      <c r="M1178" s="72" t="n">
        <v>81531.78</v>
      </c>
      <c r="N1178" s="72" t="n">
        <v>1630.64</v>
      </c>
      <c r="O1178" s="72" t="n">
        <v>79901.14</v>
      </c>
      <c r="P1178" s="72" t="n">
        <v>73439.82000000001</v>
      </c>
      <c r="Q1178" s="72" t="n">
        <v>6461.32</v>
      </c>
      <c r="R1178" t="inlineStr">
        <is>
          <t>Rajasthan</t>
        </is>
      </c>
      <c r="S1178" s="71" t="n">
        <v>3</v>
      </c>
      <c r="T1178" t="inlineStr">
        <is>
          <t>Yes</t>
        </is>
      </c>
      <c r="U1178" s="71" t="n">
        <v>292</v>
      </c>
      <c r="V1178" s="71" t="n">
        <v>128</v>
      </c>
      <c r="W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RR101170</t>
        </is>
      </c>
      <c r="B1179" s="69" t="n">
        <v>45797</v>
      </c>
      <c r="C1179" s="70" t="n">
        <v>2025</v>
      </c>
      <c r="D1179" t="inlineStr">
        <is>
          <t>May</t>
        </is>
      </c>
      <c r="E1179" t="inlineStr">
        <is>
          <t>North</t>
        </is>
      </c>
      <c r="F1179" t="inlineStr">
        <is>
          <t>India</t>
        </is>
      </c>
      <c r="G1179" t="inlineStr">
        <is>
          <t>Electronics</t>
        </is>
      </c>
      <c r="H1179" t="inlineStr">
        <is>
          <t>Store walk-in</t>
        </is>
      </c>
      <c r="I1179" t="inlineStr">
        <is>
          <t>Walk-in guest</t>
        </is>
      </c>
      <c r="J1179" t="inlineStr">
        <is>
          <t>Sara Rossi</t>
        </is>
      </c>
      <c r="K1179" s="71" t="n">
        <v>41</v>
      </c>
      <c r="L1179" s="72" t="n">
        <v>9749.799999999999</v>
      </c>
      <c r="M1179" s="72" t="n">
        <v>399741.8</v>
      </c>
      <c r="N1179" s="72" t="n">
        <v>31979.34</v>
      </c>
      <c r="O1179" s="72" t="n">
        <v>367762.46</v>
      </c>
      <c r="P1179" s="72" t="n">
        <v>325863.62</v>
      </c>
      <c r="Q1179" s="72" t="n">
        <v>41898.84</v>
      </c>
      <c r="R1179" t="inlineStr">
        <is>
          <t>Punjab</t>
        </is>
      </c>
      <c r="S1179" s="71" t="n">
        <v>1</v>
      </c>
      <c r="T1179" t="inlineStr">
        <is>
          <t>Yes</t>
        </is>
      </c>
      <c r="U1179" s="71" t="n">
        <v>130</v>
      </c>
      <c r="V1179" s="71" t="n">
        <v>40</v>
      </c>
      <c r="W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RR101171</t>
        </is>
      </c>
      <c r="B1180" s="69" t="n">
        <v>45797</v>
      </c>
      <c r="C1180" s="70" t="n">
        <v>2025</v>
      </c>
      <c r="D1180" t="inlineStr">
        <is>
          <t>May</t>
        </is>
      </c>
      <c r="E1180" t="inlineStr">
        <is>
          <t>West</t>
        </is>
      </c>
      <c r="F1180" t="inlineStr">
        <is>
          <t>India</t>
        </is>
      </c>
      <c r="G1180" t="inlineStr">
        <is>
          <t>Fashion</t>
        </is>
      </c>
      <c r="H1180" t="inlineStr">
        <is>
          <t>Store walk-in</t>
        </is>
      </c>
      <c r="I1180" t="inlineStr">
        <is>
          <t>Walk-in guest</t>
        </is>
      </c>
      <c r="J1180" t="inlineStr">
        <is>
          <t>Wei Chen</t>
        </is>
      </c>
      <c r="K1180" s="71" t="n">
        <v>837</v>
      </c>
      <c r="L1180" s="72" t="n">
        <v>824.49</v>
      </c>
      <c r="M1180" s="72" t="n">
        <v>690098.13</v>
      </c>
      <c r="N1180" s="72" t="n">
        <v>55207.85</v>
      </c>
      <c r="O1180" s="72" t="n">
        <v>634890.28</v>
      </c>
      <c r="P1180" s="72" t="n">
        <v>354932.39</v>
      </c>
      <c r="Q1180" s="72" t="n">
        <v>279957.89</v>
      </c>
      <c r="R1180" t="inlineStr">
        <is>
          <t>Maharashtra</t>
        </is>
      </c>
      <c r="S1180" s="71" t="n">
        <v>8</v>
      </c>
      <c r="T1180" t="inlineStr">
        <is>
          <t>Yes</t>
        </is>
      </c>
      <c r="U1180" s="71" t="n">
        <v>518</v>
      </c>
      <c r="V1180" s="71" t="n">
        <v>223</v>
      </c>
      <c r="W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RR101172</t>
        </is>
      </c>
      <c r="B1181" s="69" t="n">
        <v>45798</v>
      </c>
      <c r="C1181" s="70" t="n">
        <v>2025</v>
      </c>
      <c r="D1181" t="inlineStr">
        <is>
          <t>May</t>
        </is>
      </c>
      <c r="E1181" t="inlineStr">
        <is>
          <t>West</t>
        </is>
      </c>
      <c r="F1181" t="inlineStr">
        <is>
          <t>India</t>
        </is>
      </c>
      <c r="G1181" t="inlineStr">
        <is>
          <t>Electronics</t>
        </is>
      </c>
      <c r="H1181" t="inlineStr">
        <is>
          <t>Store walk-in</t>
        </is>
      </c>
      <c r="I1181" t="inlineStr">
        <is>
          <t>Walk-in guest</t>
        </is>
      </c>
      <c r="J1181" t="inlineStr">
        <is>
          <t>Carlos Silva</t>
        </is>
      </c>
      <c r="K1181" s="71" t="n">
        <v>160</v>
      </c>
      <c r="L1181" s="72" t="n">
        <v>9136.780000000001</v>
      </c>
      <c r="M1181" s="72" t="n">
        <v>1461884.8</v>
      </c>
      <c r="N1181" s="72" t="n">
        <v>116950.78</v>
      </c>
      <c r="O1181" s="72" t="n">
        <v>1344934.02</v>
      </c>
      <c r="P1181" s="72" t="n">
        <v>1295060.97</v>
      </c>
      <c r="Q1181" s="72" t="n">
        <v>49873.05</v>
      </c>
      <c r="R1181" t="inlineStr">
        <is>
          <t>Gujarat</t>
        </is>
      </c>
      <c r="S1181" s="71" t="n">
        <v>2</v>
      </c>
      <c r="T1181" t="inlineStr">
        <is>
          <t>Yes</t>
        </is>
      </c>
      <c r="U1181" s="71" t="n">
        <v>480</v>
      </c>
      <c r="V1181" s="71" t="n">
        <v>136</v>
      </c>
      <c r="W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RR101173</t>
        </is>
      </c>
      <c r="B1182" s="69" t="n">
        <v>45798</v>
      </c>
      <c r="C1182" s="70" t="n">
        <v>2025</v>
      </c>
      <c r="D1182" t="inlineStr">
        <is>
          <t>May</t>
        </is>
      </c>
      <c r="E1182" t="inlineStr">
        <is>
          <t>West</t>
        </is>
      </c>
      <c r="F1182" t="inlineStr">
        <is>
          <t>India</t>
        </is>
      </c>
      <c r="G1182" t="inlineStr">
        <is>
          <t>Grocery</t>
        </is>
      </c>
      <c r="H1182" t="inlineStr">
        <is>
          <t>Store walk-in</t>
        </is>
      </c>
      <c r="I1182" t="inlineStr">
        <is>
          <t>Walk-in guest</t>
        </is>
      </c>
      <c r="J1182" t="inlineStr">
        <is>
          <t>Olivia Brown</t>
        </is>
      </c>
      <c r="K1182" s="71" t="n">
        <v>2234</v>
      </c>
      <c r="L1182" s="72" t="n">
        <v>186.09</v>
      </c>
      <c r="M1182" s="72" t="n">
        <v>415725.06</v>
      </c>
      <c r="N1182" s="72" t="n">
        <v>33258</v>
      </c>
      <c r="O1182" s="72" t="n">
        <v>382467.06</v>
      </c>
      <c r="P1182" s="72" t="n">
        <v>333657.15</v>
      </c>
      <c r="Q1182" s="72" t="n">
        <v>48809.91</v>
      </c>
      <c r="R1182" t="inlineStr">
        <is>
          <t>Gujarat</t>
        </is>
      </c>
      <c r="S1182" s="71" t="n">
        <v>1</v>
      </c>
      <c r="T1182" t="inlineStr">
        <is>
          <t>Yes</t>
        </is>
      </c>
      <c r="U1182" s="71" t="n">
        <v>1843</v>
      </c>
      <c r="V1182" s="71" t="n">
        <v>632</v>
      </c>
      <c r="W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RR101174</t>
        </is>
      </c>
      <c r="B1183" s="69" t="n">
        <v>45798</v>
      </c>
      <c r="C1183" s="70" t="n">
        <v>2025</v>
      </c>
      <c r="D1183" t="inlineStr">
        <is>
          <t>May</t>
        </is>
      </c>
      <c r="E1183" t="inlineStr">
        <is>
          <t>West</t>
        </is>
      </c>
      <c r="F1183" t="inlineStr">
        <is>
          <t>India</t>
        </is>
      </c>
      <c r="G1183" t="inlineStr">
        <is>
          <t>Grocery</t>
        </is>
      </c>
      <c r="H1183" t="inlineStr">
        <is>
          <t>Store walk-in</t>
        </is>
      </c>
      <c r="I1183" t="inlineStr">
        <is>
          <t>Member</t>
        </is>
      </c>
      <c r="J1183" t="inlineStr">
        <is>
          <t>Ruhi Shaikh</t>
        </is>
      </c>
      <c r="K1183" s="71" t="n">
        <v>2341</v>
      </c>
      <c r="L1183" s="72" t="n">
        <v>160.86</v>
      </c>
      <c r="M1183" s="72" t="n">
        <v>376573.26</v>
      </c>
      <c r="N1183" s="72" t="n">
        <v>56485.99</v>
      </c>
      <c r="O1183" s="72" t="n">
        <v>320087.27</v>
      </c>
      <c r="P1183" s="72" t="n">
        <v>346178.2</v>
      </c>
      <c r="Q1183" s="72" t="n">
        <v>-26090.93</v>
      </c>
      <c r="R1183" t="inlineStr">
        <is>
          <t>Gujarat</t>
        </is>
      </c>
      <c r="S1183" s="71" t="n">
        <v>1</v>
      </c>
      <c r="T1183" t="inlineStr">
        <is>
          <t>Yes</t>
        </is>
      </c>
      <c r="U1183" s="71" t="n">
        <v>1137</v>
      </c>
      <c r="V1183" s="71" t="n">
        <v>318</v>
      </c>
      <c r="W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RR101175</t>
        </is>
      </c>
      <c r="B1184" s="69" t="n">
        <v>45798</v>
      </c>
      <c r="C1184" s="70" t="n">
        <v>2025</v>
      </c>
      <c r="D1184" t="inlineStr">
        <is>
          <t>May</t>
        </is>
      </c>
      <c r="E1184" t="inlineStr">
        <is>
          <t>West</t>
        </is>
      </c>
      <c r="F1184" t="inlineStr">
        <is>
          <t>India</t>
        </is>
      </c>
      <c r="G1184" t="inlineStr">
        <is>
          <t>Fashion</t>
        </is>
      </c>
      <c r="H1184" t="inlineStr">
        <is>
          <t>Store walk-in</t>
        </is>
      </c>
      <c r="I1184" t="inlineStr">
        <is>
          <t>Walk-in guest</t>
        </is>
      </c>
      <c r="J1184" t="inlineStr">
        <is>
          <t>Shraddha Kulkarni</t>
        </is>
      </c>
      <c r="K1184" s="71" t="n">
        <v>1215</v>
      </c>
      <c r="L1184" s="72" t="n">
        <v>814.84</v>
      </c>
      <c r="M1184" s="72" t="n">
        <v>990030.6</v>
      </c>
      <c r="N1184" s="72" t="n">
        <v>99003.06</v>
      </c>
      <c r="O1184" s="72" t="n">
        <v>891027.54</v>
      </c>
      <c r="P1184" s="72" t="n">
        <v>506174.87</v>
      </c>
      <c r="Q1184" s="72" t="n">
        <v>384852.67</v>
      </c>
      <c r="R1184" t="inlineStr">
        <is>
          <t>Goa</t>
        </is>
      </c>
      <c r="S1184" s="71" t="n">
        <v>2</v>
      </c>
      <c r="T1184" t="inlineStr">
        <is>
          <t>Yes</t>
        </is>
      </c>
      <c r="U1184" s="71" t="n">
        <v>521</v>
      </c>
      <c r="V1184" s="71" t="n">
        <v>166</v>
      </c>
      <c r="W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RR101176</t>
        </is>
      </c>
      <c r="B1185" s="69" t="n">
        <v>45798</v>
      </c>
      <c r="C1185" s="70" t="n">
        <v>2025</v>
      </c>
      <c r="D1185" t="inlineStr">
        <is>
          <t>May</t>
        </is>
      </c>
      <c r="E1185" t="inlineStr">
        <is>
          <t>South</t>
        </is>
      </c>
      <c r="F1185" t="inlineStr">
        <is>
          <t>India</t>
        </is>
      </c>
      <c r="G1185" t="inlineStr">
        <is>
          <t>Grocery</t>
        </is>
      </c>
      <c r="H1185" t="inlineStr">
        <is>
          <t>Store walk-in</t>
        </is>
      </c>
      <c r="I1185" t="inlineStr">
        <is>
          <t>Member</t>
        </is>
      </c>
      <c r="J1185" t="inlineStr">
        <is>
          <t>Arjun Mehta</t>
        </is>
      </c>
      <c r="K1185" s="71" t="n">
        <v>872</v>
      </c>
      <c r="L1185" s="72" t="n">
        <v>179.93</v>
      </c>
      <c r="M1185" s="72" t="n">
        <v>156898.96</v>
      </c>
      <c r="N1185" s="72" t="n">
        <v>7844.95</v>
      </c>
      <c r="O1185" s="72" t="n">
        <v>149054.01</v>
      </c>
      <c r="P1185" s="72" t="n">
        <v>132943.18</v>
      </c>
      <c r="Q1185" s="72" t="n">
        <v>16110.83</v>
      </c>
      <c r="R1185" t="inlineStr">
        <is>
          <t>Karnataka</t>
        </is>
      </c>
      <c r="S1185" s="71" t="n">
        <v>5</v>
      </c>
      <c r="T1185" t="inlineStr">
        <is>
          <t>Yes</t>
        </is>
      </c>
      <c r="U1185" s="71" t="n">
        <v>790</v>
      </c>
      <c r="V1185" s="71" t="n">
        <v>221</v>
      </c>
      <c r="W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RR101177</t>
        </is>
      </c>
      <c r="B1186" s="69" t="n">
        <v>45798</v>
      </c>
      <c r="C1186" s="70" t="n">
        <v>2025</v>
      </c>
      <c r="D1186" t="inlineStr">
        <is>
          <t>May</t>
        </is>
      </c>
      <c r="E1186" t="inlineStr">
        <is>
          <t>East</t>
        </is>
      </c>
      <c r="F1186" t="inlineStr">
        <is>
          <t>India</t>
        </is>
      </c>
      <c r="G1186" t="inlineStr">
        <is>
          <t>Grocery</t>
        </is>
      </c>
      <c r="H1186" t="inlineStr">
        <is>
          <t>Store walk-in</t>
        </is>
      </c>
      <c r="I1186" t="inlineStr">
        <is>
          <t>Member</t>
        </is>
      </c>
      <c r="J1186" t="inlineStr">
        <is>
          <t>Aisha Bello</t>
        </is>
      </c>
      <c r="K1186" s="71" t="n">
        <v>618</v>
      </c>
      <c r="L1186" s="72" t="n">
        <v>195.27</v>
      </c>
      <c r="M1186" s="72" t="n">
        <v>120676.86</v>
      </c>
      <c r="N1186" s="72" t="n">
        <v>6033.84</v>
      </c>
      <c r="O1186" s="72" t="n">
        <v>114643.02</v>
      </c>
      <c r="P1186" s="72" t="n">
        <v>91975.89</v>
      </c>
      <c r="Q1186" s="72" t="n">
        <v>22667.13</v>
      </c>
      <c r="R1186" t="inlineStr">
        <is>
          <t>Bihar</t>
        </is>
      </c>
      <c r="S1186" s="71" t="n">
        <v>5</v>
      </c>
      <c r="T1186" t="inlineStr">
        <is>
          <t>Yes</t>
        </is>
      </c>
      <c r="U1186" s="71" t="n">
        <v>299</v>
      </c>
      <c r="V1186" s="71" t="n">
        <v>104</v>
      </c>
      <c r="W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RR101178</t>
        </is>
      </c>
      <c r="B1187" s="69" t="n">
        <v>45798</v>
      </c>
      <c r="C1187" s="70" t="n">
        <v>2025</v>
      </c>
      <c r="D1187" t="inlineStr">
        <is>
          <t>May</t>
        </is>
      </c>
      <c r="E1187" t="inlineStr">
        <is>
          <t>South</t>
        </is>
      </c>
      <c r="F1187" t="inlineStr">
        <is>
          <t>India</t>
        </is>
      </c>
      <c r="G1187" t="inlineStr">
        <is>
          <t>JioMart</t>
        </is>
      </c>
      <c r="H1187" t="inlineStr">
        <is>
          <t>Home delivery</t>
        </is>
      </c>
      <c r="I1187" t="inlineStr">
        <is>
          <t>Member</t>
        </is>
      </c>
      <c r="J1187" t="inlineStr">
        <is>
          <t>Carlos Silva</t>
        </is>
      </c>
      <c r="K1187" s="71" t="n">
        <v>3052</v>
      </c>
      <c r="L1187" s="72" t="n">
        <v>441.75</v>
      </c>
      <c r="M1187" s="72" t="n">
        <v>1348221</v>
      </c>
      <c r="N1187" s="72" t="n">
        <v>67411.05</v>
      </c>
      <c r="O1187" s="72" t="n">
        <v>1280809.95</v>
      </c>
      <c r="P1187" s="72" t="n">
        <v>1033405.49</v>
      </c>
      <c r="Q1187" s="72" t="n">
        <v>247404.46</v>
      </c>
      <c r="R1187" t="inlineStr">
        <is>
          <t>Tamil Nadu</t>
        </is>
      </c>
      <c r="S1187" s="71" t="n">
        <v>3</v>
      </c>
      <c r="T1187" t="inlineStr">
        <is>
          <t>Yes</t>
        </is>
      </c>
      <c r="U1187" s="71" t="n">
        <v>16533</v>
      </c>
      <c r="V1187" s="71" t="n">
        <v>700</v>
      </c>
      <c r="W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RR101179</t>
        </is>
      </c>
      <c r="B1188" s="69" t="n">
        <v>45798</v>
      </c>
      <c r="C1188" s="70" t="n">
        <v>2025</v>
      </c>
      <c r="D1188" t="inlineStr">
        <is>
          <t>May</t>
        </is>
      </c>
      <c r="E1188" t="inlineStr">
        <is>
          <t>North</t>
        </is>
      </c>
      <c r="F1188" t="inlineStr">
        <is>
          <t>India</t>
        </is>
      </c>
      <c r="G1188" t="inlineStr">
        <is>
          <t>JioMart</t>
        </is>
      </c>
      <c r="H1188" t="inlineStr">
        <is>
          <t>Home delivery</t>
        </is>
      </c>
      <c r="I1188" t="inlineStr">
        <is>
          <t>Member</t>
        </is>
      </c>
      <c r="J1188" t="inlineStr">
        <is>
          <t>Ruhi Shaikh</t>
        </is>
      </c>
      <c r="K1188" s="71" t="n">
        <v>3853</v>
      </c>
      <c r="L1188" s="72" t="n">
        <v>382.17</v>
      </c>
      <c r="M1188" s="72" t="n">
        <v>1472501.01</v>
      </c>
      <c r="N1188" s="72" t="n">
        <v>117800.08</v>
      </c>
      <c r="O1188" s="72" t="n">
        <v>1354700.93</v>
      </c>
      <c r="P1188" s="72" t="n">
        <v>1278213.46</v>
      </c>
      <c r="Q1188" s="72" t="n">
        <v>76487.47</v>
      </c>
      <c r="R1188" t="inlineStr">
        <is>
          <t>Uttar Pradesh</t>
        </is>
      </c>
      <c r="S1188" s="71" t="n">
        <v>5</v>
      </c>
      <c r="T1188" t="inlineStr">
        <is>
          <t>Yes</t>
        </is>
      </c>
      <c r="U1188" s="71" t="n">
        <v>7420</v>
      </c>
      <c r="V1188" s="71" t="n">
        <v>438</v>
      </c>
      <c r="W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RR101180</t>
        </is>
      </c>
      <c r="B1189" s="69" t="n">
        <v>45798</v>
      </c>
      <c r="C1189" s="70" t="n">
        <v>2025</v>
      </c>
      <c r="D1189" t="inlineStr">
        <is>
          <t>May</t>
        </is>
      </c>
      <c r="E1189" t="inlineStr">
        <is>
          <t>East</t>
        </is>
      </c>
      <c r="F1189" t="inlineStr">
        <is>
          <t>India</t>
        </is>
      </c>
      <c r="G1189" t="inlineStr">
        <is>
          <t>Grocery</t>
        </is>
      </c>
      <c r="H1189" t="inlineStr">
        <is>
          <t>Store walk-in</t>
        </is>
      </c>
      <c r="I1189" t="inlineStr">
        <is>
          <t>Walk-in guest</t>
        </is>
      </c>
      <c r="J1189" t="inlineStr">
        <is>
          <t>Mei Lin</t>
        </is>
      </c>
      <c r="K1189" s="71" t="n">
        <v>2610</v>
      </c>
      <c r="L1189" s="72" t="n">
        <v>175.12</v>
      </c>
      <c r="M1189" s="72" t="n">
        <v>457063.2</v>
      </c>
      <c r="N1189" s="72" t="n">
        <v>45706.32</v>
      </c>
      <c r="O1189" s="72" t="n">
        <v>411356.88</v>
      </c>
      <c r="P1189" s="72" t="n">
        <v>379229.71</v>
      </c>
      <c r="Q1189" s="72" t="n">
        <v>32127.17</v>
      </c>
      <c r="R1189" t="inlineStr">
        <is>
          <t>Odisha</t>
        </is>
      </c>
      <c r="S1189" s="71" t="n">
        <v>0</v>
      </c>
      <c r="T1189" t="inlineStr">
        <is>
          <t>No</t>
        </is>
      </c>
      <c r="U1189" s="71" t="n">
        <v>1903</v>
      </c>
      <c r="V1189" s="71" t="n">
        <v>683</v>
      </c>
      <c r="W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RR101181</t>
        </is>
      </c>
      <c r="B1190" s="69" t="n">
        <v>45798</v>
      </c>
      <c r="C1190" s="70" t="n">
        <v>2025</v>
      </c>
      <c r="D1190" t="inlineStr">
        <is>
          <t>May</t>
        </is>
      </c>
      <c r="E1190" t="inlineStr">
        <is>
          <t>West</t>
        </is>
      </c>
      <c r="F1190" t="inlineStr">
        <is>
          <t>India</t>
        </is>
      </c>
      <c r="G1190" t="inlineStr">
        <is>
          <t>Fashion</t>
        </is>
      </c>
      <c r="H1190" t="inlineStr">
        <is>
          <t>Click &amp; collect</t>
        </is>
      </c>
      <c r="I1190" t="inlineStr">
        <is>
          <t>Member</t>
        </is>
      </c>
      <c r="J1190" t="inlineStr">
        <is>
          <t>Fatima Al-Saud</t>
        </is>
      </c>
      <c r="K1190" s="71" t="n">
        <v>839</v>
      </c>
      <c r="L1190" s="72" t="n">
        <v>672.3</v>
      </c>
      <c r="M1190" s="72" t="n">
        <v>564059.7</v>
      </c>
      <c r="N1190" s="72" t="n">
        <v>56405.97</v>
      </c>
      <c r="O1190" s="72" t="n">
        <v>507653.73</v>
      </c>
      <c r="P1190" s="72" t="n">
        <v>338733.74</v>
      </c>
      <c r="Q1190" s="72" t="n">
        <v>168919.99</v>
      </c>
      <c r="R1190" t="inlineStr">
        <is>
          <t>Goa</t>
        </is>
      </c>
      <c r="S1190" s="71" t="n">
        <v>1</v>
      </c>
      <c r="T1190" t="inlineStr">
        <is>
          <t>Yes</t>
        </is>
      </c>
      <c r="U1190" s="71" t="n">
        <v>299</v>
      </c>
      <c r="V1190" s="71" t="n">
        <v>116</v>
      </c>
      <c r="W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RR101182</t>
        </is>
      </c>
      <c r="B1191" s="69" t="n">
        <v>45798</v>
      </c>
      <c r="C1191" s="70" t="n">
        <v>2025</v>
      </c>
      <c r="D1191" t="inlineStr">
        <is>
          <t>May</t>
        </is>
      </c>
      <c r="E1191" t="inlineStr">
        <is>
          <t>South</t>
        </is>
      </c>
      <c r="F1191" t="inlineStr">
        <is>
          <t>India</t>
        </is>
      </c>
      <c r="G1191" t="inlineStr">
        <is>
          <t>Fashion</t>
        </is>
      </c>
      <c r="H1191" t="inlineStr">
        <is>
          <t>Store walk-in</t>
        </is>
      </c>
      <c r="I1191" t="inlineStr">
        <is>
          <t>Member</t>
        </is>
      </c>
      <c r="J1191" t="inlineStr">
        <is>
          <t>Liam O'Brien</t>
        </is>
      </c>
      <c r="K1191" s="71" t="n">
        <v>341</v>
      </c>
      <c r="L1191" s="72" t="n">
        <v>677.95</v>
      </c>
      <c r="M1191" s="72" t="n">
        <v>231180.95</v>
      </c>
      <c r="N1191" s="72" t="n">
        <v>4623.62</v>
      </c>
      <c r="O1191" s="72" t="n">
        <v>226557.33</v>
      </c>
      <c r="P1191" s="72" t="n">
        <v>143015.21</v>
      </c>
      <c r="Q1191" s="72" t="n">
        <v>83542.12</v>
      </c>
      <c r="R1191" t="inlineStr">
        <is>
          <t>Telangana</t>
        </is>
      </c>
      <c r="S1191" s="71" t="n">
        <v>1</v>
      </c>
      <c r="T1191" t="inlineStr">
        <is>
          <t>Yes</t>
        </is>
      </c>
      <c r="U1191" s="71" t="n">
        <v>245</v>
      </c>
      <c r="V1191" s="71" t="n">
        <v>109</v>
      </c>
      <c r="W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RR101183</t>
        </is>
      </c>
      <c r="B1192" s="69" t="n">
        <v>45798</v>
      </c>
      <c r="C1192" s="70" t="n">
        <v>2025</v>
      </c>
      <c r="D1192" t="inlineStr">
        <is>
          <t>May</t>
        </is>
      </c>
      <c r="E1192" t="inlineStr">
        <is>
          <t>South</t>
        </is>
      </c>
      <c r="F1192" t="inlineStr">
        <is>
          <t>India</t>
        </is>
      </c>
      <c r="G1192" t="inlineStr">
        <is>
          <t>Grocery</t>
        </is>
      </c>
      <c r="H1192" t="inlineStr">
        <is>
          <t>Home delivery</t>
        </is>
      </c>
      <c r="I1192" t="inlineStr">
        <is>
          <t>Walk-in guest</t>
        </is>
      </c>
      <c r="J1192" t="inlineStr">
        <is>
          <t>Omar Haddad</t>
        </is>
      </c>
      <c r="K1192" s="71" t="n">
        <v>3443</v>
      </c>
      <c r="L1192" s="72" t="n">
        <v>191.41</v>
      </c>
      <c r="M1192" s="72" t="n">
        <v>659024.63</v>
      </c>
      <c r="N1192" s="72" t="n">
        <v>65902.46000000001</v>
      </c>
      <c r="O1192" s="72" t="n">
        <v>593122.17</v>
      </c>
      <c r="P1192" s="72" t="n">
        <v>521574.87</v>
      </c>
      <c r="Q1192" s="72" t="n">
        <v>71547.3</v>
      </c>
      <c r="R1192" t="inlineStr">
        <is>
          <t>Kerala</t>
        </is>
      </c>
      <c r="S1192" s="71" t="n">
        <v>1</v>
      </c>
      <c r="T1192" t="inlineStr">
        <is>
          <t>Yes</t>
        </is>
      </c>
      <c r="U1192" s="71" t="n">
        <v>1497</v>
      </c>
      <c r="V1192" s="71" t="n">
        <v>396</v>
      </c>
      <c r="W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RR101184</t>
        </is>
      </c>
      <c r="B1193" s="69" t="n">
        <v>45799</v>
      </c>
      <c r="C1193" s="70" t="n">
        <v>2025</v>
      </c>
      <c r="D1193" t="inlineStr">
        <is>
          <t>May</t>
        </is>
      </c>
      <c r="E1193" t="inlineStr">
        <is>
          <t>West</t>
        </is>
      </c>
      <c r="F1193" t="inlineStr">
        <is>
          <t>India</t>
        </is>
      </c>
      <c r="G1193" t="inlineStr">
        <is>
          <t>Grocery</t>
        </is>
      </c>
      <c r="H1193" t="inlineStr">
        <is>
          <t>Store walk-in</t>
        </is>
      </c>
      <c r="I1193" t="inlineStr">
        <is>
          <t>Walk-in guest</t>
        </is>
      </c>
      <c r="J1193" t="inlineStr">
        <is>
          <t>Yuki Sato</t>
        </is>
      </c>
      <c r="K1193" s="71" t="n">
        <v>545</v>
      </c>
      <c r="L1193" s="72" t="n">
        <v>171.87</v>
      </c>
      <c r="M1193" s="72" t="n">
        <v>93669.14999999999</v>
      </c>
      <c r="N1193" s="72" t="n">
        <v>14050.37</v>
      </c>
      <c r="O1193" s="72" t="n">
        <v>79618.78</v>
      </c>
      <c r="P1193" s="72" t="n">
        <v>81778.17999999999</v>
      </c>
      <c r="Q1193" s="72" t="n">
        <v>-2159.4</v>
      </c>
      <c r="R1193" t="inlineStr">
        <is>
          <t>Gujarat</t>
        </is>
      </c>
      <c r="S1193" s="71" t="n">
        <v>5</v>
      </c>
      <c r="T1193" t="inlineStr">
        <is>
          <t>Yes</t>
        </is>
      </c>
      <c r="U1193" s="71" t="n">
        <v>157</v>
      </c>
      <c r="V1193" s="71" t="n">
        <v>70</v>
      </c>
      <c r="W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RR101185</t>
        </is>
      </c>
      <c r="B1194" s="69" t="n">
        <v>45799</v>
      </c>
      <c r="C1194" s="70" t="n">
        <v>2025</v>
      </c>
      <c r="D1194" t="inlineStr">
        <is>
          <t>May</t>
        </is>
      </c>
      <c r="E1194" t="inlineStr">
        <is>
          <t>East</t>
        </is>
      </c>
      <c r="F1194" t="inlineStr">
        <is>
          <t>India</t>
        </is>
      </c>
      <c r="G1194" t="inlineStr">
        <is>
          <t>Fashion</t>
        </is>
      </c>
      <c r="H1194" t="inlineStr">
        <is>
          <t>Store walk-in</t>
        </is>
      </c>
      <c r="I1194" t="inlineStr">
        <is>
          <t>Member</t>
        </is>
      </c>
      <c r="J1194" t="inlineStr">
        <is>
          <t>Yuki Sato</t>
        </is>
      </c>
      <c r="K1194" s="71" t="n">
        <v>913</v>
      </c>
      <c r="L1194" s="72" t="n">
        <v>803.41</v>
      </c>
      <c r="M1194" s="72" t="n">
        <v>733513.33</v>
      </c>
      <c r="N1194" s="72" t="n">
        <v>110027</v>
      </c>
      <c r="O1194" s="72" t="n">
        <v>623486.33</v>
      </c>
      <c r="P1194" s="72" t="n">
        <v>383432.03</v>
      </c>
      <c r="Q1194" s="72" t="n">
        <v>240054.3</v>
      </c>
      <c r="R1194" t="inlineStr">
        <is>
          <t>West Bengal</t>
        </is>
      </c>
      <c r="S1194" s="71" t="n">
        <v>2</v>
      </c>
      <c r="T1194" t="inlineStr">
        <is>
          <t>Yes</t>
        </is>
      </c>
      <c r="U1194" s="71" t="n">
        <v>706</v>
      </c>
      <c r="V1194" s="71" t="n">
        <v>251</v>
      </c>
      <c r="W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RR101186</t>
        </is>
      </c>
      <c r="B1195" s="69" t="n">
        <v>45799</v>
      </c>
      <c r="C1195" s="70" t="n">
        <v>2025</v>
      </c>
      <c r="D1195" t="inlineStr">
        <is>
          <t>May</t>
        </is>
      </c>
      <c r="E1195" t="inlineStr">
        <is>
          <t>North</t>
        </is>
      </c>
      <c r="F1195" t="inlineStr">
        <is>
          <t>India</t>
        </is>
      </c>
      <c r="G1195" t="inlineStr">
        <is>
          <t>Grocery</t>
        </is>
      </c>
      <c r="H1195" t="inlineStr">
        <is>
          <t>Home delivery</t>
        </is>
      </c>
      <c r="I1195" t="inlineStr">
        <is>
          <t>Member</t>
        </is>
      </c>
      <c r="J1195" t="inlineStr">
        <is>
          <t>Sophie Müller</t>
        </is>
      </c>
      <c r="K1195" s="71" t="n">
        <v>1991</v>
      </c>
      <c r="L1195" s="72" t="n">
        <v>162.49</v>
      </c>
      <c r="M1195" s="72" t="n">
        <v>323517.59</v>
      </c>
      <c r="N1195" s="72" t="n">
        <v>16175.88</v>
      </c>
      <c r="O1195" s="72" t="n">
        <v>307341.71</v>
      </c>
      <c r="P1195" s="72" t="n">
        <v>297044.95</v>
      </c>
      <c r="Q1195" s="72" t="n">
        <v>10296.76</v>
      </c>
      <c r="R1195" t="inlineStr">
        <is>
          <t>Delhi</t>
        </is>
      </c>
      <c r="S1195" s="71" t="n">
        <v>3</v>
      </c>
      <c r="T1195" t="inlineStr">
        <is>
          <t>Yes</t>
        </is>
      </c>
      <c r="U1195" s="71" t="n">
        <v>1395</v>
      </c>
      <c r="V1195" s="71" t="n">
        <v>371</v>
      </c>
      <c r="W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RR101187</t>
        </is>
      </c>
      <c r="B1196" s="69" t="n">
        <v>45799</v>
      </c>
      <c r="C1196" s="70" t="n">
        <v>2025</v>
      </c>
      <c r="D1196" t="inlineStr">
        <is>
          <t>May</t>
        </is>
      </c>
      <c r="E1196" t="inlineStr">
        <is>
          <t>South</t>
        </is>
      </c>
      <c r="F1196" t="inlineStr">
        <is>
          <t>India</t>
        </is>
      </c>
      <c r="G1196" t="inlineStr">
        <is>
          <t>Grocery</t>
        </is>
      </c>
      <c r="H1196" t="inlineStr">
        <is>
          <t>Store walk-in</t>
        </is>
      </c>
      <c r="I1196" t="inlineStr">
        <is>
          <t>Walk-in guest</t>
        </is>
      </c>
      <c r="J1196" t="inlineStr">
        <is>
          <t>Omar Haddad</t>
        </is>
      </c>
      <c r="K1196" s="71" t="n">
        <v>418</v>
      </c>
      <c r="L1196" s="72" t="n">
        <v>173.08</v>
      </c>
      <c r="M1196" s="72" t="n">
        <v>72347.44</v>
      </c>
      <c r="N1196" s="72" t="n">
        <v>3617.37</v>
      </c>
      <c r="O1196" s="72" t="n">
        <v>68730.07000000001</v>
      </c>
      <c r="P1196" s="72" t="n">
        <v>59751.75</v>
      </c>
      <c r="Q1196" s="72" t="n">
        <v>8978.32</v>
      </c>
      <c r="R1196" t="inlineStr">
        <is>
          <t>Karnataka</t>
        </is>
      </c>
      <c r="S1196" s="71" t="n">
        <v>2</v>
      </c>
      <c r="T1196" t="inlineStr">
        <is>
          <t>Yes</t>
        </is>
      </c>
      <c r="U1196" s="71" t="n">
        <v>325</v>
      </c>
      <c r="V1196" s="71" t="n">
        <v>139</v>
      </c>
      <c r="W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RR101188</t>
        </is>
      </c>
      <c r="B1197" s="69" t="n">
        <v>45799</v>
      </c>
      <c r="C1197" s="70" t="n">
        <v>2025</v>
      </c>
      <c r="D1197" t="inlineStr">
        <is>
          <t>May</t>
        </is>
      </c>
      <c r="E1197" t="inlineStr">
        <is>
          <t>South</t>
        </is>
      </c>
      <c r="F1197" t="inlineStr">
        <is>
          <t>India</t>
        </is>
      </c>
      <c r="G1197" t="inlineStr">
        <is>
          <t>JioMart</t>
        </is>
      </c>
      <c r="H1197" t="inlineStr">
        <is>
          <t>Home delivery</t>
        </is>
      </c>
      <c r="I1197" t="inlineStr">
        <is>
          <t>Walk-in guest</t>
        </is>
      </c>
      <c r="J1197" t="inlineStr">
        <is>
          <t>Liam O'Brien</t>
        </is>
      </c>
      <c r="K1197" s="71" t="n">
        <v>3422</v>
      </c>
      <c r="L1197" s="72" t="n">
        <v>446.05</v>
      </c>
      <c r="M1197" s="72" t="n">
        <v>1526383.1</v>
      </c>
      <c r="N1197" s="72" t="n">
        <v>122110.65</v>
      </c>
      <c r="O1197" s="72" t="n">
        <v>1404272.45</v>
      </c>
      <c r="P1197" s="72" t="n">
        <v>1145905.21</v>
      </c>
      <c r="Q1197" s="72" t="n">
        <v>258367.24</v>
      </c>
      <c r="R1197" t="inlineStr">
        <is>
          <t>Telangana</t>
        </is>
      </c>
      <c r="S1197" s="71" t="n">
        <v>8</v>
      </c>
      <c r="T1197" t="inlineStr">
        <is>
          <t>Yes</t>
        </is>
      </c>
      <c r="U1197" s="71" t="n">
        <v>12696</v>
      </c>
      <c r="V1197" s="71" t="n">
        <v>512</v>
      </c>
      <c r="W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RR101189</t>
        </is>
      </c>
      <c r="B1198" s="69" t="n">
        <v>45799</v>
      </c>
      <c r="C1198" s="70" t="n">
        <v>2025</v>
      </c>
      <c r="D1198" t="inlineStr">
        <is>
          <t>May</t>
        </is>
      </c>
      <c r="E1198" t="inlineStr">
        <is>
          <t>West</t>
        </is>
      </c>
      <c r="F1198" t="inlineStr">
        <is>
          <t>India</t>
        </is>
      </c>
      <c r="G1198" t="inlineStr">
        <is>
          <t>JioMart</t>
        </is>
      </c>
      <c r="H1198" t="inlineStr">
        <is>
          <t>Home delivery</t>
        </is>
      </c>
      <c r="I1198" t="inlineStr">
        <is>
          <t>Walk-in guest</t>
        </is>
      </c>
      <c r="J1198" t="inlineStr">
        <is>
          <t>Carlos Silva</t>
        </is>
      </c>
      <c r="K1198" s="71" t="n">
        <v>4021</v>
      </c>
      <c r="L1198" s="72" t="n">
        <v>418.32</v>
      </c>
      <c r="M1198" s="72" t="n">
        <v>1682064.72</v>
      </c>
      <c r="N1198" s="72" t="n">
        <v>252309.71</v>
      </c>
      <c r="O1198" s="72" t="n">
        <v>1429755.01</v>
      </c>
      <c r="P1198" s="72" t="n">
        <v>1344985.46</v>
      </c>
      <c r="Q1198" s="72" t="n">
        <v>84769.55</v>
      </c>
      <c r="R1198" t="inlineStr">
        <is>
          <t>Maharashtra</t>
        </is>
      </c>
      <c r="S1198" s="71" t="n">
        <v>0</v>
      </c>
      <c r="T1198" t="inlineStr">
        <is>
          <t>No</t>
        </is>
      </c>
      <c r="U1198" s="71" t="n">
        <v>7075</v>
      </c>
      <c r="V1198" s="71" t="n">
        <v>453</v>
      </c>
      <c r="W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RR101190</t>
        </is>
      </c>
      <c r="B1199" s="69" t="n">
        <v>45800</v>
      </c>
      <c r="C1199" s="70" t="n">
        <v>2025</v>
      </c>
      <c r="D1199" t="inlineStr">
        <is>
          <t>May</t>
        </is>
      </c>
      <c r="E1199" t="inlineStr">
        <is>
          <t>South</t>
        </is>
      </c>
      <c r="F1199" t="inlineStr">
        <is>
          <t>India</t>
        </is>
      </c>
      <c r="G1199" t="inlineStr">
        <is>
          <t>JioMart</t>
        </is>
      </c>
      <c r="H1199" t="inlineStr">
        <is>
          <t>Home delivery</t>
        </is>
      </c>
      <c r="I1199" t="inlineStr">
        <is>
          <t>Member</t>
        </is>
      </c>
      <c r="J1199" t="inlineStr">
        <is>
          <t>Ruhi Shaikh</t>
        </is>
      </c>
      <c r="K1199" s="71" t="n">
        <v>3135</v>
      </c>
      <c r="L1199" s="72" t="n">
        <v>384.57</v>
      </c>
      <c r="M1199" s="72" t="n">
        <v>1205626.95</v>
      </c>
      <c r="N1199" s="72" t="n">
        <v>180844.04</v>
      </c>
      <c r="O1199" s="72" t="n">
        <v>1024782.91</v>
      </c>
      <c r="P1199" s="72" t="n">
        <v>1066072.46</v>
      </c>
      <c r="Q1199" s="72" t="n">
        <v>-41289.55</v>
      </c>
      <c r="R1199" t="inlineStr">
        <is>
          <t>Telangana</t>
        </is>
      </c>
      <c r="S1199" s="71" t="n">
        <v>5</v>
      </c>
      <c r="T1199" t="inlineStr">
        <is>
          <t>Yes</t>
        </is>
      </c>
      <c r="U1199" s="71" t="n">
        <v>15414</v>
      </c>
      <c r="V1199" s="71" t="n">
        <v>777</v>
      </c>
      <c r="W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RR101191</t>
        </is>
      </c>
      <c r="B1200" s="69" t="n">
        <v>45800</v>
      </c>
      <c r="C1200" s="70" t="n">
        <v>2025</v>
      </c>
      <c r="D1200" t="inlineStr">
        <is>
          <t>May</t>
        </is>
      </c>
      <c r="E1200" t="inlineStr">
        <is>
          <t>East</t>
        </is>
      </c>
      <c r="F1200" t="inlineStr">
        <is>
          <t>India</t>
        </is>
      </c>
      <c r="G1200" t="inlineStr">
        <is>
          <t>Grocery</t>
        </is>
      </c>
      <c r="H1200" t="inlineStr">
        <is>
          <t>Store walk-in</t>
        </is>
      </c>
      <c r="I1200" t="inlineStr">
        <is>
          <t>Walk-in guest</t>
        </is>
      </c>
      <c r="J1200" t="inlineStr">
        <is>
          <t>Sophie Müller</t>
        </is>
      </c>
      <c r="K1200" s="71" t="n">
        <v>2585</v>
      </c>
      <c r="L1200" s="72" t="n">
        <v>183.08</v>
      </c>
      <c r="M1200" s="72" t="n">
        <v>473261.8</v>
      </c>
      <c r="N1200" s="72" t="n">
        <v>37860.94</v>
      </c>
      <c r="O1200" s="72" t="n">
        <v>435400.86</v>
      </c>
      <c r="P1200" s="72" t="n">
        <v>375466.36</v>
      </c>
      <c r="Q1200" s="72" t="n">
        <v>59934.5</v>
      </c>
      <c r="R1200" t="inlineStr">
        <is>
          <t>Odisha</t>
        </is>
      </c>
      <c r="S1200" s="71" t="n">
        <v>1</v>
      </c>
      <c r="T1200" t="inlineStr">
        <is>
          <t>Yes</t>
        </is>
      </c>
      <c r="U1200" s="71" t="n">
        <v>997</v>
      </c>
      <c r="V1200" s="71" t="n">
        <v>306</v>
      </c>
      <c r="W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RR101192</t>
        </is>
      </c>
      <c r="B1201" s="69" t="n">
        <v>45800</v>
      </c>
      <c r="C1201" s="70" t="n">
        <v>2025</v>
      </c>
      <c r="D1201" t="inlineStr">
        <is>
          <t>May</t>
        </is>
      </c>
      <c r="E1201" t="inlineStr">
        <is>
          <t>South</t>
        </is>
      </c>
      <c r="F1201" t="inlineStr">
        <is>
          <t>India</t>
        </is>
      </c>
      <c r="G1201" t="inlineStr">
        <is>
          <t>JioMart</t>
        </is>
      </c>
      <c r="H1201" t="inlineStr">
        <is>
          <t>Home delivery</t>
        </is>
      </c>
      <c r="I1201" t="inlineStr">
        <is>
          <t>Member</t>
        </is>
      </c>
      <c r="J1201" t="inlineStr">
        <is>
          <t>Emma Clarke</t>
        </is>
      </c>
      <c r="K1201" s="71" t="n">
        <v>3835</v>
      </c>
      <c r="L1201" s="72" t="n">
        <v>448.84</v>
      </c>
      <c r="M1201" s="72" t="n">
        <v>1721301.4</v>
      </c>
      <c r="N1201" s="72" t="n">
        <v>258195.21</v>
      </c>
      <c r="O1201" s="72" t="n">
        <v>1463106.19</v>
      </c>
      <c r="P1201" s="72" t="n">
        <v>1338131.74</v>
      </c>
      <c r="Q1201" s="72" t="n">
        <v>124974.45</v>
      </c>
      <c r="R1201" t="inlineStr">
        <is>
          <t>Karnataka</t>
        </is>
      </c>
      <c r="S1201" s="71" t="n">
        <v>2</v>
      </c>
      <c r="T1201" t="inlineStr">
        <is>
          <t>Yes</t>
        </is>
      </c>
      <c r="U1201" s="71" t="n">
        <v>17277</v>
      </c>
      <c r="V1201" s="71" t="n">
        <v>1130</v>
      </c>
      <c r="W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RR101193</t>
        </is>
      </c>
      <c r="B1202" s="69" t="n">
        <v>45800</v>
      </c>
      <c r="C1202" s="70" t="n">
        <v>2025</v>
      </c>
      <c r="D1202" t="inlineStr">
        <is>
          <t>May</t>
        </is>
      </c>
      <c r="E1202" t="inlineStr">
        <is>
          <t>North</t>
        </is>
      </c>
      <c r="F1202" t="inlineStr">
        <is>
          <t>India</t>
        </is>
      </c>
      <c r="G1202" t="inlineStr">
        <is>
          <t>Fashion</t>
        </is>
      </c>
      <c r="H1202" t="inlineStr">
        <is>
          <t>Store walk-in</t>
        </is>
      </c>
      <c r="I1202" t="inlineStr">
        <is>
          <t>Member</t>
        </is>
      </c>
      <c r="J1202" t="inlineStr">
        <is>
          <t>Omar Haddad</t>
        </is>
      </c>
      <c r="K1202" s="71" t="n">
        <v>444</v>
      </c>
      <c r="L1202" s="72" t="n">
        <v>771.15</v>
      </c>
      <c r="M1202" s="72" t="n">
        <v>342390.6</v>
      </c>
      <c r="N1202" s="72" t="n">
        <v>51358.59</v>
      </c>
      <c r="O1202" s="72" t="n">
        <v>291032.01</v>
      </c>
      <c r="P1202" s="72" t="n">
        <v>181041.92</v>
      </c>
      <c r="Q1202" s="72" t="n">
        <v>109990.09</v>
      </c>
      <c r="R1202" t="inlineStr">
        <is>
          <t>Punjab</t>
        </is>
      </c>
      <c r="S1202" s="71" t="n">
        <v>0</v>
      </c>
      <c r="T1202" t="inlineStr">
        <is>
          <t>No</t>
        </is>
      </c>
      <c r="U1202" s="71" t="n">
        <v>193</v>
      </c>
      <c r="V1202" s="71" t="n">
        <v>63</v>
      </c>
      <c r="W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RR101194</t>
        </is>
      </c>
      <c r="B1203" s="69" t="n">
        <v>45800</v>
      </c>
      <c r="C1203" s="70" t="n">
        <v>2025</v>
      </c>
      <c r="D1203" t="inlineStr">
        <is>
          <t>May</t>
        </is>
      </c>
      <c r="E1203" t="inlineStr">
        <is>
          <t>South</t>
        </is>
      </c>
      <c r="F1203" t="inlineStr">
        <is>
          <t>India</t>
        </is>
      </c>
      <c r="G1203" t="inlineStr">
        <is>
          <t>JioMart</t>
        </is>
      </c>
      <c r="H1203" t="inlineStr">
        <is>
          <t>Home delivery</t>
        </is>
      </c>
      <c r="I1203" t="inlineStr">
        <is>
          <t>Walk-in guest</t>
        </is>
      </c>
      <c r="J1203" t="inlineStr">
        <is>
          <t>Amir Khan</t>
        </is>
      </c>
      <c r="K1203" s="71" t="n">
        <v>458</v>
      </c>
      <c r="L1203" s="72" t="n">
        <v>412.95</v>
      </c>
      <c r="M1203" s="72" t="n">
        <v>189131.1</v>
      </c>
      <c r="N1203" s="72" t="n">
        <v>15130.49</v>
      </c>
      <c r="O1203" s="72" t="n">
        <v>174000.61</v>
      </c>
      <c r="P1203" s="72" t="n">
        <v>154096.15</v>
      </c>
      <c r="Q1203" s="72" t="n">
        <v>19904.46</v>
      </c>
      <c r="R1203" t="inlineStr">
        <is>
          <t>Telangana</t>
        </is>
      </c>
      <c r="S1203" s="71" t="n">
        <v>8</v>
      </c>
      <c r="T1203" t="inlineStr">
        <is>
          <t>Yes</t>
        </is>
      </c>
      <c r="U1203" s="71" t="n">
        <v>1300</v>
      </c>
      <c r="V1203" s="71" t="n">
        <v>56</v>
      </c>
      <c r="W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RR101195</t>
        </is>
      </c>
      <c r="B1204" s="69" t="n">
        <v>45800</v>
      </c>
      <c r="C1204" s="70" t="n">
        <v>2025</v>
      </c>
      <c r="D1204" t="inlineStr">
        <is>
          <t>May</t>
        </is>
      </c>
      <c r="E1204" t="inlineStr">
        <is>
          <t>West</t>
        </is>
      </c>
      <c r="F1204" t="inlineStr">
        <is>
          <t>India</t>
        </is>
      </c>
      <c r="G1204" t="inlineStr">
        <is>
          <t>Electronics</t>
        </is>
      </c>
      <c r="H1204" t="inlineStr">
        <is>
          <t>Store walk-in</t>
        </is>
      </c>
      <c r="I1204" t="inlineStr">
        <is>
          <t>Member</t>
        </is>
      </c>
      <c r="J1204" t="inlineStr">
        <is>
          <t>Priya Nair</t>
        </is>
      </c>
      <c r="K1204" s="71" t="n">
        <v>59</v>
      </c>
      <c r="L1204" s="72" t="n">
        <v>10368.73</v>
      </c>
      <c r="M1204" s="72" t="n">
        <v>611755.0699999999</v>
      </c>
      <c r="N1204" s="72" t="n">
        <v>48940.41</v>
      </c>
      <c r="O1204" s="72" t="n">
        <v>562814.66</v>
      </c>
      <c r="P1204" s="72" t="n">
        <v>466161.65</v>
      </c>
      <c r="Q1204" s="72" t="n">
        <v>96653.00999999999</v>
      </c>
      <c r="R1204" t="inlineStr">
        <is>
          <t>Maharashtra</t>
        </is>
      </c>
      <c r="S1204" s="71" t="n">
        <v>1</v>
      </c>
      <c r="T1204" t="inlineStr">
        <is>
          <t>Yes</t>
        </is>
      </c>
      <c r="U1204" s="71" t="n">
        <v>156</v>
      </c>
      <c r="V1204" s="71" t="n">
        <v>55</v>
      </c>
      <c r="W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RR101196</t>
        </is>
      </c>
      <c r="B1205" s="69" t="n">
        <v>45800</v>
      </c>
      <c r="C1205" s="70" t="n">
        <v>2025</v>
      </c>
      <c r="D1205" t="inlineStr">
        <is>
          <t>May</t>
        </is>
      </c>
      <c r="E1205" t="inlineStr">
        <is>
          <t>West</t>
        </is>
      </c>
      <c r="F1205" t="inlineStr">
        <is>
          <t>India</t>
        </is>
      </c>
      <c r="G1205" t="inlineStr">
        <is>
          <t>Grocery</t>
        </is>
      </c>
      <c r="H1205" t="inlineStr">
        <is>
          <t>Store walk-in</t>
        </is>
      </c>
      <c r="I1205" t="inlineStr">
        <is>
          <t>Member</t>
        </is>
      </c>
      <c r="J1205" t="inlineStr">
        <is>
          <t>Arjun Mehta</t>
        </is>
      </c>
      <c r="K1205" s="71" t="n">
        <v>4178</v>
      </c>
      <c r="L1205" s="72" t="n">
        <v>164.91</v>
      </c>
      <c r="M1205" s="72" t="n">
        <v>688993.98</v>
      </c>
      <c r="N1205" s="72" t="n">
        <v>34449.7</v>
      </c>
      <c r="O1205" s="72" t="n">
        <v>654544.28</v>
      </c>
      <c r="P1205" s="72" t="n">
        <v>635917.3100000001</v>
      </c>
      <c r="Q1205" s="72" t="n">
        <v>18626.97</v>
      </c>
      <c r="R1205" t="inlineStr">
        <is>
          <t>Goa</t>
        </is>
      </c>
      <c r="S1205" s="71" t="n">
        <v>0</v>
      </c>
      <c r="T1205" t="inlineStr">
        <is>
          <t>No</t>
        </is>
      </c>
      <c r="U1205" s="71" t="n">
        <v>1940</v>
      </c>
      <c r="V1205" s="71" t="n">
        <v>532</v>
      </c>
      <c r="W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RR101197</t>
        </is>
      </c>
      <c r="B1206" s="69" t="n">
        <v>45800</v>
      </c>
      <c r="C1206" s="70" t="n">
        <v>2025</v>
      </c>
      <c r="D1206" t="inlineStr">
        <is>
          <t>May</t>
        </is>
      </c>
      <c r="E1206" t="inlineStr">
        <is>
          <t>West</t>
        </is>
      </c>
      <c r="F1206" t="inlineStr">
        <is>
          <t>India</t>
        </is>
      </c>
      <c r="G1206" t="inlineStr">
        <is>
          <t>Grocery</t>
        </is>
      </c>
      <c r="H1206" t="inlineStr">
        <is>
          <t>Home delivery</t>
        </is>
      </c>
      <c r="I1206" t="inlineStr">
        <is>
          <t>Member</t>
        </is>
      </c>
      <c r="J1206" t="inlineStr">
        <is>
          <t>Wei Chen</t>
        </is>
      </c>
      <c r="K1206" s="71" t="n">
        <v>3131</v>
      </c>
      <c r="L1206" s="72" t="n">
        <v>169.87</v>
      </c>
      <c r="M1206" s="72" t="n">
        <v>531862.97</v>
      </c>
      <c r="N1206" s="72" t="n">
        <v>26593.15</v>
      </c>
      <c r="O1206" s="72" t="n">
        <v>505269.82</v>
      </c>
      <c r="P1206" s="72" t="n">
        <v>480094.35</v>
      </c>
      <c r="Q1206" s="72" t="n">
        <v>25175.47</v>
      </c>
      <c r="R1206" t="inlineStr">
        <is>
          <t>Goa</t>
        </is>
      </c>
      <c r="S1206" s="71" t="n">
        <v>1</v>
      </c>
      <c r="T1206" t="inlineStr">
        <is>
          <t>Yes</t>
        </is>
      </c>
      <c r="U1206" s="71" t="n">
        <v>1073</v>
      </c>
      <c r="V1206" s="71" t="n">
        <v>348</v>
      </c>
      <c r="W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RR101198</t>
        </is>
      </c>
      <c r="B1207" s="69" t="n">
        <v>45800</v>
      </c>
      <c r="C1207" s="70" t="n">
        <v>2025</v>
      </c>
      <c r="D1207" t="inlineStr">
        <is>
          <t>May</t>
        </is>
      </c>
      <c r="E1207" t="inlineStr">
        <is>
          <t>North</t>
        </is>
      </c>
      <c r="F1207" t="inlineStr">
        <is>
          <t>India</t>
        </is>
      </c>
      <c r="G1207" t="inlineStr">
        <is>
          <t>Grocery</t>
        </is>
      </c>
      <c r="H1207" t="inlineStr">
        <is>
          <t>Store walk-in</t>
        </is>
      </c>
      <c r="I1207" t="inlineStr">
        <is>
          <t>Walk-in guest</t>
        </is>
      </c>
      <c r="J1207" t="inlineStr">
        <is>
          <t>Emma Clarke</t>
        </is>
      </c>
      <c r="K1207" s="71" t="n">
        <v>2150</v>
      </c>
      <c r="L1207" s="72" t="n">
        <v>198.97</v>
      </c>
      <c r="M1207" s="72" t="n">
        <v>427785.5</v>
      </c>
      <c r="N1207" s="72" t="n">
        <v>21389.28</v>
      </c>
      <c r="O1207" s="72" t="n">
        <v>406396.22</v>
      </c>
      <c r="P1207" s="72" t="n">
        <v>321508.51</v>
      </c>
      <c r="Q1207" s="72" t="n">
        <v>84887.71000000001</v>
      </c>
      <c r="R1207" t="inlineStr">
        <is>
          <t>Delhi</t>
        </is>
      </c>
      <c r="S1207" s="71" t="n">
        <v>5</v>
      </c>
      <c r="T1207" t="inlineStr">
        <is>
          <t>Yes</t>
        </is>
      </c>
      <c r="U1207" s="71" t="n">
        <v>866</v>
      </c>
      <c r="V1207" s="71" t="n">
        <v>302</v>
      </c>
      <c r="W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RR101199</t>
        </is>
      </c>
      <c r="B1208" s="69" t="n">
        <v>45800</v>
      </c>
      <c r="C1208" s="70" t="n">
        <v>2025</v>
      </c>
      <c r="D1208" t="inlineStr">
        <is>
          <t>May</t>
        </is>
      </c>
      <c r="E1208" t="inlineStr">
        <is>
          <t>East</t>
        </is>
      </c>
      <c r="F1208" t="inlineStr">
        <is>
          <t>India</t>
        </is>
      </c>
      <c r="G1208" t="inlineStr">
        <is>
          <t>Fashion</t>
        </is>
      </c>
      <c r="H1208" t="inlineStr">
        <is>
          <t>Store walk-in</t>
        </is>
      </c>
      <c r="I1208" t="inlineStr">
        <is>
          <t>Walk-in guest</t>
        </is>
      </c>
      <c r="J1208" t="inlineStr">
        <is>
          <t>Aisha Bello</t>
        </is>
      </c>
      <c r="K1208" s="71" t="n">
        <v>393</v>
      </c>
      <c r="L1208" s="72" t="n">
        <v>800.79</v>
      </c>
      <c r="M1208" s="72" t="n">
        <v>314710.47</v>
      </c>
      <c r="N1208" s="72" t="n">
        <v>6294.21</v>
      </c>
      <c r="O1208" s="72" t="n">
        <v>308416.26</v>
      </c>
      <c r="P1208" s="72" t="n">
        <v>161860.52</v>
      </c>
      <c r="Q1208" s="72" t="n">
        <v>146555.74</v>
      </c>
      <c r="R1208" t="inlineStr">
        <is>
          <t>Bihar</t>
        </is>
      </c>
      <c r="S1208" s="71" t="n">
        <v>1</v>
      </c>
      <c r="T1208" t="inlineStr">
        <is>
          <t>Yes</t>
        </is>
      </c>
      <c r="U1208" s="71" t="n">
        <v>223</v>
      </c>
      <c r="V1208" s="71" t="n">
        <v>60</v>
      </c>
      <c r="W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RR101200</t>
        </is>
      </c>
      <c r="B1209" s="69" t="n">
        <v>45801</v>
      </c>
      <c r="C1209" s="70" t="n">
        <v>2025</v>
      </c>
      <c r="D1209" t="inlineStr">
        <is>
          <t>May</t>
        </is>
      </c>
      <c r="E1209" t="inlineStr">
        <is>
          <t>West</t>
        </is>
      </c>
      <c r="F1209" t="inlineStr">
        <is>
          <t>India</t>
        </is>
      </c>
      <c r="G1209" t="inlineStr">
        <is>
          <t>Grocery</t>
        </is>
      </c>
      <c r="H1209" t="inlineStr">
        <is>
          <t>Store walk-in</t>
        </is>
      </c>
      <c r="I1209" t="inlineStr">
        <is>
          <t>Member</t>
        </is>
      </c>
      <c r="J1209" t="inlineStr">
        <is>
          <t>Kofi Mensah</t>
        </is>
      </c>
      <c r="K1209" s="71" t="n">
        <v>4326</v>
      </c>
      <c r="L1209" s="72" t="n">
        <v>194.7</v>
      </c>
      <c r="M1209" s="72" t="n">
        <v>842272.2</v>
      </c>
      <c r="N1209" s="72" t="n">
        <v>42113.61</v>
      </c>
      <c r="O1209" s="72" t="n">
        <v>800158.59</v>
      </c>
      <c r="P1209" s="72" t="n">
        <v>620884.76</v>
      </c>
      <c r="Q1209" s="72" t="n">
        <v>179273.83</v>
      </c>
      <c r="R1209" t="inlineStr">
        <is>
          <t>Gujarat</t>
        </is>
      </c>
      <c r="S1209" s="71" t="n">
        <v>8</v>
      </c>
      <c r="T1209" t="inlineStr">
        <is>
          <t>Yes</t>
        </is>
      </c>
      <c r="U1209" s="71" t="n">
        <v>1750</v>
      </c>
      <c r="V1209" s="71" t="n">
        <v>721</v>
      </c>
      <c r="W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RR101201</t>
        </is>
      </c>
      <c r="B1210" s="69" t="n">
        <v>45801</v>
      </c>
      <c r="C1210" s="70" t="n">
        <v>2025</v>
      </c>
      <c r="D1210" t="inlineStr">
        <is>
          <t>May</t>
        </is>
      </c>
      <c r="E1210" t="inlineStr">
        <is>
          <t>East</t>
        </is>
      </c>
      <c r="F1210" t="inlineStr">
        <is>
          <t>India</t>
        </is>
      </c>
      <c r="G1210" t="inlineStr">
        <is>
          <t>JioMart</t>
        </is>
      </c>
      <c r="H1210" t="inlineStr">
        <is>
          <t>Home delivery</t>
        </is>
      </c>
      <c r="I1210" t="inlineStr">
        <is>
          <t>Member</t>
        </is>
      </c>
      <c r="J1210" t="inlineStr">
        <is>
          <t>Ruhi Shaikh</t>
        </is>
      </c>
      <c r="K1210" s="71" t="n">
        <v>4179</v>
      </c>
      <c r="L1210" s="72" t="n">
        <v>467.99</v>
      </c>
      <c r="M1210" s="72" t="n">
        <v>1955730.21</v>
      </c>
      <c r="N1210" s="72" t="n">
        <v>156458.42</v>
      </c>
      <c r="O1210" s="72" t="n">
        <v>1799271.79</v>
      </c>
      <c r="P1210" s="72" t="n">
        <v>1458013.97</v>
      </c>
      <c r="Q1210" s="72" t="n">
        <v>341257.82</v>
      </c>
      <c r="R1210" t="inlineStr">
        <is>
          <t>Odisha</t>
        </is>
      </c>
      <c r="S1210" s="71" t="n">
        <v>5</v>
      </c>
      <c r="T1210" t="inlineStr">
        <is>
          <t>Yes</t>
        </is>
      </c>
      <c r="U1210" s="71" t="n">
        <v>22680</v>
      </c>
      <c r="V1210" s="71" t="n">
        <v>1206</v>
      </c>
      <c r="W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RR101202</t>
        </is>
      </c>
      <c r="B1211" s="69" t="n">
        <v>45801</v>
      </c>
      <c r="C1211" s="70" t="n">
        <v>2025</v>
      </c>
      <c r="D1211" t="inlineStr">
        <is>
          <t>May</t>
        </is>
      </c>
      <c r="E1211" t="inlineStr">
        <is>
          <t>South</t>
        </is>
      </c>
      <c r="F1211" t="inlineStr">
        <is>
          <t>India</t>
        </is>
      </c>
      <c r="G1211" t="inlineStr">
        <is>
          <t>JioMart</t>
        </is>
      </c>
      <c r="H1211" t="inlineStr">
        <is>
          <t>Home delivery</t>
        </is>
      </c>
      <c r="I1211" t="inlineStr">
        <is>
          <t>Member</t>
        </is>
      </c>
      <c r="J1211" t="inlineStr">
        <is>
          <t>Arjun Mehta</t>
        </is>
      </c>
      <c r="K1211" s="71" t="n">
        <v>3739</v>
      </c>
      <c r="L1211" s="72" t="n">
        <v>450.95</v>
      </c>
      <c r="M1211" s="72" t="n">
        <v>1686102.05</v>
      </c>
      <c r="N1211" s="72" t="n">
        <v>33722.04</v>
      </c>
      <c r="O1211" s="72" t="n">
        <v>1652380.01</v>
      </c>
      <c r="P1211" s="72" t="n">
        <v>1296198.82</v>
      </c>
      <c r="Q1211" s="72" t="n">
        <v>356181.19</v>
      </c>
      <c r="R1211" t="inlineStr">
        <is>
          <t>Tamil Nadu</t>
        </is>
      </c>
      <c r="S1211" s="71" t="n">
        <v>5</v>
      </c>
      <c r="T1211" t="inlineStr">
        <is>
          <t>Yes</t>
        </is>
      </c>
      <c r="U1211" s="71" t="n">
        <v>15357</v>
      </c>
      <c r="V1211" s="71" t="n">
        <v>674</v>
      </c>
      <c r="W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RR101203</t>
        </is>
      </c>
      <c r="B1212" s="69" t="n">
        <v>45801</v>
      </c>
      <c r="C1212" s="70" t="n">
        <v>2025</v>
      </c>
      <c r="D1212" t="inlineStr">
        <is>
          <t>May</t>
        </is>
      </c>
      <c r="E1212" t="inlineStr">
        <is>
          <t>West</t>
        </is>
      </c>
      <c r="F1212" t="inlineStr">
        <is>
          <t>India</t>
        </is>
      </c>
      <c r="G1212" t="inlineStr">
        <is>
          <t>JioMart</t>
        </is>
      </c>
      <c r="H1212" t="inlineStr">
        <is>
          <t>Home delivery</t>
        </is>
      </c>
      <c r="I1212" t="inlineStr">
        <is>
          <t>Member</t>
        </is>
      </c>
      <c r="J1212" t="inlineStr">
        <is>
          <t>Sophie Müller</t>
        </is>
      </c>
      <c r="K1212" s="71" t="n">
        <v>4227</v>
      </c>
      <c r="L1212" s="72" t="n">
        <v>382.56</v>
      </c>
      <c r="M1212" s="72" t="n">
        <v>1617081.12</v>
      </c>
      <c r="N1212" s="72" t="n">
        <v>80854.06</v>
      </c>
      <c r="O1212" s="72" t="n">
        <v>1536227.06</v>
      </c>
      <c r="P1212" s="72" t="n">
        <v>1391959.19</v>
      </c>
      <c r="Q1212" s="72" t="n">
        <v>144267.87</v>
      </c>
      <c r="R1212" t="inlineStr">
        <is>
          <t>Goa</t>
        </is>
      </c>
      <c r="S1212" s="71" t="n">
        <v>5</v>
      </c>
      <c r="T1212" t="inlineStr">
        <is>
          <t>Yes</t>
        </is>
      </c>
      <c r="U1212" s="71" t="n">
        <v>7846</v>
      </c>
      <c r="V1212" s="71" t="n">
        <v>538</v>
      </c>
      <c r="W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RR101204</t>
        </is>
      </c>
      <c r="B1213" s="69" t="n">
        <v>45801</v>
      </c>
      <c r="C1213" s="70" t="n">
        <v>2025</v>
      </c>
      <c r="D1213" t="inlineStr">
        <is>
          <t>May</t>
        </is>
      </c>
      <c r="E1213" t="inlineStr">
        <is>
          <t>North</t>
        </is>
      </c>
      <c r="F1213" t="inlineStr">
        <is>
          <t>India</t>
        </is>
      </c>
      <c r="G1213" t="inlineStr">
        <is>
          <t>Grocery</t>
        </is>
      </c>
      <c r="H1213" t="inlineStr">
        <is>
          <t>Store walk-in</t>
        </is>
      </c>
      <c r="I1213" t="inlineStr">
        <is>
          <t>Member</t>
        </is>
      </c>
      <c r="J1213" t="inlineStr">
        <is>
          <t>Mei Lin</t>
        </is>
      </c>
      <c r="K1213" s="71" t="n">
        <v>467</v>
      </c>
      <c r="L1213" s="72" t="n">
        <v>160.15</v>
      </c>
      <c r="M1213" s="72" t="n">
        <v>74790.05</v>
      </c>
      <c r="N1213" s="72" t="n">
        <v>11218.51</v>
      </c>
      <c r="O1213" s="72" t="n">
        <v>63571.54</v>
      </c>
      <c r="P1213" s="72" t="n">
        <v>66340.71000000001</v>
      </c>
      <c r="Q1213" s="72" t="n">
        <v>-2769.17</v>
      </c>
      <c r="R1213" t="inlineStr">
        <is>
          <t>Delhi</t>
        </is>
      </c>
      <c r="S1213" s="71" t="n">
        <v>0</v>
      </c>
      <c r="T1213" t="inlineStr">
        <is>
          <t>No</t>
        </is>
      </c>
      <c r="U1213" s="71" t="n">
        <v>204</v>
      </c>
      <c r="V1213" s="71" t="n">
        <v>69</v>
      </c>
      <c r="W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RR101205</t>
        </is>
      </c>
      <c r="B1214" s="69" t="n">
        <v>45801</v>
      </c>
      <c r="C1214" s="70" t="n">
        <v>2025</v>
      </c>
      <c r="D1214" t="inlineStr">
        <is>
          <t>May</t>
        </is>
      </c>
      <c r="E1214" t="inlineStr">
        <is>
          <t>South</t>
        </is>
      </c>
      <c r="F1214" t="inlineStr">
        <is>
          <t>India</t>
        </is>
      </c>
      <c r="G1214" t="inlineStr">
        <is>
          <t>Electronics</t>
        </is>
      </c>
      <c r="H1214" t="inlineStr">
        <is>
          <t>Store walk-in</t>
        </is>
      </c>
      <c r="I1214" t="inlineStr">
        <is>
          <t>Member</t>
        </is>
      </c>
      <c r="J1214" t="inlineStr">
        <is>
          <t>Hiroshi Tanaka</t>
        </is>
      </c>
      <c r="K1214" s="71" t="n">
        <v>215</v>
      </c>
      <c r="L1214" s="72" t="n">
        <v>9780.4</v>
      </c>
      <c r="M1214" s="72" t="n">
        <v>2102786</v>
      </c>
      <c r="N1214" s="72" t="n">
        <v>210278.6</v>
      </c>
      <c r="O1214" s="72" t="n">
        <v>1892507.4</v>
      </c>
      <c r="P1214" s="72" t="n">
        <v>1699310.92</v>
      </c>
      <c r="Q1214" s="72" t="n">
        <v>193196.48</v>
      </c>
      <c r="R1214" t="inlineStr">
        <is>
          <t>Telangana</t>
        </is>
      </c>
      <c r="S1214" s="71" t="n">
        <v>3</v>
      </c>
      <c r="T1214" t="inlineStr">
        <is>
          <t>Yes</t>
        </is>
      </c>
      <c r="U1214" s="71" t="n">
        <v>662</v>
      </c>
      <c r="V1214" s="71" t="n">
        <v>201</v>
      </c>
      <c r="W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RR101206</t>
        </is>
      </c>
      <c r="B1215" s="69" t="n">
        <v>45801</v>
      </c>
      <c r="C1215" s="70" t="n">
        <v>2025</v>
      </c>
      <c r="D1215" t="inlineStr">
        <is>
          <t>May</t>
        </is>
      </c>
      <c r="E1215" t="inlineStr">
        <is>
          <t>North</t>
        </is>
      </c>
      <c r="F1215" t="inlineStr">
        <is>
          <t>India</t>
        </is>
      </c>
      <c r="G1215" t="inlineStr">
        <is>
          <t>Fashion</t>
        </is>
      </c>
      <c r="H1215" t="inlineStr">
        <is>
          <t>Store walk-in</t>
        </is>
      </c>
      <c r="I1215" t="inlineStr">
        <is>
          <t>Member</t>
        </is>
      </c>
      <c r="J1215" t="inlineStr">
        <is>
          <t>Noah Smith</t>
        </is>
      </c>
      <c r="K1215" s="71" t="n">
        <v>972</v>
      </c>
      <c r="L1215" s="72" t="n">
        <v>744.59</v>
      </c>
      <c r="M1215" s="72" t="n">
        <v>723741.48</v>
      </c>
      <c r="N1215" s="72" t="n">
        <v>108561.22</v>
      </c>
      <c r="O1215" s="72" t="n">
        <v>615180.26</v>
      </c>
      <c r="P1215" s="72" t="n">
        <v>404218.11</v>
      </c>
      <c r="Q1215" s="72" t="n">
        <v>210962.15</v>
      </c>
      <c r="R1215" t="inlineStr">
        <is>
          <t>Uttar Pradesh</t>
        </is>
      </c>
      <c r="S1215" s="71" t="n">
        <v>3</v>
      </c>
      <c r="T1215" t="inlineStr">
        <is>
          <t>Yes</t>
        </is>
      </c>
      <c r="U1215" s="71" t="n">
        <v>329</v>
      </c>
      <c r="V1215" s="71" t="n">
        <v>127</v>
      </c>
      <c r="W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RR101207</t>
        </is>
      </c>
      <c r="B1216" s="69" t="n">
        <v>45801</v>
      </c>
      <c r="C1216" s="70" t="n">
        <v>2025</v>
      </c>
      <c r="D1216" t="inlineStr">
        <is>
          <t>May</t>
        </is>
      </c>
      <c r="E1216" t="inlineStr">
        <is>
          <t>North</t>
        </is>
      </c>
      <c r="F1216" t="inlineStr">
        <is>
          <t>India</t>
        </is>
      </c>
      <c r="G1216" t="inlineStr">
        <is>
          <t>Grocery</t>
        </is>
      </c>
      <c r="H1216" t="inlineStr">
        <is>
          <t>Click &amp; collect</t>
        </is>
      </c>
      <c r="I1216" t="inlineStr">
        <is>
          <t>Member</t>
        </is>
      </c>
      <c r="J1216" t="inlineStr">
        <is>
          <t>Priya Nair</t>
        </is>
      </c>
      <c r="K1216" s="71" t="n">
        <v>2364</v>
      </c>
      <c r="L1216" s="72" t="n">
        <v>200.71</v>
      </c>
      <c r="M1216" s="72" t="n">
        <v>474478.44</v>
      </c>
      <c r="N1216" s="72" t="n">
        <v>23723.92</v>
      </c>
      <c r="O1216" s="72" t="n">
        <v>450754.52</v>
      </c>
      <c r="P1216" s="72" t="n">
        <v>335565.34</v>
      </c>
      <c r="Q1216" s="72" t="n">
        <v>115189.18</v>
      </c>
      <c r="R1216" t="inlineStr">
        <is>
          <t>Delhi</t>
        </is>
      </c>
      <c r="S1216" s="71" t="n">
        <v>8</v>
      </c>
      <c r="T1216" t="inlineStr">
        <is>
          <t>Yes</t>
        </is>
      </c>
      <c r="U1216" s="71" t="n">
        <v>725</v>
      </c>
      <c r="V1216" s="71" t="n">
        <v>293</v>
      </c>
      <c r="W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RR101208</t>
        </is>
      </c>
      <c r="B1217" s="69" t="n">
        <v>45801</v>
      </c>
      <c r="C1217" s="70" t="n">
        <v>2025</v>
      </c>
      <c r="D1217" t="inlineStr">
        <is>
          <t>May</t>
        </is>
      </c>
      <c r="E1217" t="inlineStr">
        <is>
          <t>North</t>
        </is>
      </c>
      <c r="F1217" t="inlineStr">
        <is>
          <t>India</t>
        </is>
      </c>
      <c r="G1217" t="inlineStr">
        <is>
          <t>JioMart</t>
        </is>
      </c>
      <c r="H1217" t="inlineStr">
        <is>
          <t>Home delivery</t>
        </is>
      </c>
      <c r="I1217" t="inlineStr">
        <is>
          <t>Walk-in guest</t>
        </is>
      </c>
      <c r="J1217" t="inlineStr">
        <is>
          <t>Wei Chen</t>
        </is>
      </c>
      <c r="K1217" s="71" t="n">
        <v>1799</v>
      </c>
      <c r="L1217" s="72" t="n">
        <v>440.57</v>
      </c>
      <c r="M1217" s="72" t="n">
        <v>792585.4300000001</v>
      </c>
      <c r="N1217" s="72" t="n">
        <v>15851.71</v>
      </c>
      <c r="O1217" s="72" t="n">
        <v>776733.72</v>
      </c>
      <c r="P1217" s="72" t="n">
        <v>596845.4399999999</v>
      </c>
      <c r="Q1217" s="72" t="n">
        <v>179888.28</v>
      </c>
      <c r="R1217" t="inlineStr">
        <is>
          <t>Uttar Pradesh</t>
        </is>
      </c>
      <c r="S1217" s="71" t="n">
        <v>2</v>
      </c>
      <c r="T1217" t="inlineStr">
        <is>
          <t>Yes</t>
        </is>
      </c>
      <c r="U1217" s="71" t="n">
        <v>5137</v>
      </c>
      <c r="V1217" s="71" t="n">
        <v>261</v>
      </c>
      <c r="W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RR101209</t>
        </is>
      </c>
      <c r="B1218" s="69" t="n">
        <v>45801</v>
      </c>
      <c r="C1218" s="70" t="n">
        <v>2025</v>
      </c>
      <c r="D1218" t="inlineStr">
        <is>
          <t>May</t>
        </is>
      </c>
      <c r="E1218" t="inlineStr">
        <is>
          <t>North</t>
        </is>
      </c>
      <c r="F1218" t="inlineStr">
        <is>
          <t>India</t>
        </is>
      </c>
      <c r="G1218" t="inlineStr">
        <is>
          <t>JioMart</t>
        </is>
      </c>
      <c r="H1218" t="inlineStr">
        <is>
          <t>Home delivery</t>
        </is>
      </c>
      <c r="I1218" t="inlineStr">
        <is>
          <t>Walk-in guest</t>
        </is>
      </c>
      <c r="J1218" t="inlineStr">
        <is>
          <t>Omar Haddad</t>
        </is>
      </c>
      <c r="K1218" s="71" t="n">
        <v>1376</v>
      </c>
      <c r="L1218" s="72" t="n">
        <v>459.46</v>
      </c>
      <c r="M1218" s="72" t="n">
        <v>632216.96</v>
      </c>
      <c r="N1218" s="72" t="n">
        <v>63221.7</v>
      </c>
      <c r="O1218" s="72" t="n">
        <v>568995.26</v>
      </c>
      <c r="P1218" s="72" t="n">
        <v>474228.48</v>
      </c>
      <c r="Q1218" s="72" t="n">
        <v>94766.78</v>
      </c>
      <c r="R1218" t="inlineStr">
        <is>
          <t>Delhi</t>
        </is>
      </c>
      <c r="S1218" s="71" t="n">
        <v>3</v>
      </c>
      <c r="T1218" t="inlineStr">
        <is>
          <t>Yes</t>
        </is>
      </c>
      <c r="U1218" s="71" t="n">
        <v>2658</v>
      </c>
      <c r="V1218" s="71" t="n">
        <v>161</v>
      </c>
      <c r="W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RR101210</t>
        </is>
      </c>
      <c r="B1219" s="69" t="n">
        <v>45802</v>
      </c>
      <c r="C1219" s="70" t="n">
        <v>2025</v>
      </c>
      <c r="D1219" t="inlineStr">
        <is>
          <t>May</t>
        </is>
      </c>
      <c r="E1219" t="inlineStr">
        <is>
          <t>South</t>
        </is>
      </c>
      <c r="F1219" t="inlineStr">
        <is>
          <t>India</t>
        </is>
      </c>
      <c r="G1219" t="inlineStr">
        <is>
          <t>JioMart</t>
        </is>
      </c>
      <c r="H1219" t="inlineStr">
        <is>
          <t>Home delivery</t>
        </is>
      </c>
      <c r="I1219" t="inlineStr">
        <is>
          <t>Walk-in guest</t>
        </is>
      </c>
      <c r="J1219" t="inlineStr">
        <is>
          <t>Zoya Ahmed</t>
        </is>
      </c>
      <c r="K1219" s="71" t="n">
        <v>4185</v>
      </c>
      <c r="L1219" s="72" t="n">
        <v>387.03</v>
      </c>
      <c r="M1219" s="72" t="n">
        <v>1619720.55</v>
      </c>
      <c r="N1219" s="72" t="n">
        <v>129577.64</v>
      </c>
      <c r="O1219" s="72" t="n">
        <v>1490142.91</v>
      </c>
      <c r="P1219" s="72" t="n">
        <v>1361046.54</v>
      </c>
      <c r="Q1219" s="72" t="n">
        <v>129096.37</v>
      </c>
      <c r="R1219" t="inlineStr">
        <is>
          <t>Telangana</t>
        </is>
      </c>
      <c r="S1219" s="71" t="n">
        <v>8</v>
      </c>
      <c r="T1219" t="inlineStr">
        <is>
          <t>Yes</t>
        </is>
      </c>
      <c r="U1219" s="71" t="n">
        <v>11695</v>
      </c>
      <c r="V1219" s="71" t="n">
        <v>591</v>
      </c>
      <c r="W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RR101211</t>
        </is>
      </c>
      <c r="B1220" s="69" t="n">
        <v>45802</v>
      </c>
      <c r="C1220" s="70" t="n">
        <v>2025</v>
      </c>
      <c r="D1220" t="inlineStr">
        <is>
          <t>May</t>
        </is>
      </c>
      <c r="E1220" t="inlineStr">
        <is>
          <t>East</t>
        </is>
      </c>
      <c r="F1220" t="inlineStr">
        <is>
          <t>India</t>
        </is>
      </c>
      <c r="G1220" t="inlineStr">
        <is>
          <t>Fashion</t>
        </is>
      </c>
      <c r="H1220" t="inlineStr">
        <is>
          <t>Store walk-in</t>
        </is>
      </c>
      <c r="I1220" t="inlineStr">
        <is>
          <t>Walk-in guest</t>
        </is>
      </c>
      <c r="J1220" t="inlineStr">
        <is>
          <t>Lucas Martin</t>
        </is>
      </c>
      <c r="K1220" s="71" t="n">
        <v>1387</v>
      </c>
      <c r="L1220" s="72" t="n">
        <v>696.34</v>
      </c>
      <c r="M1220" s="72" t="n">
        <v>965823.58</v>
      </c>
      <c r="N1220" s="72" t="n">
        <v>144873.54</v>
      </c>
      <c r="O1220" s="72" t="n">
        <v>820950.04</v>
      </c>
      <c r="P1220" s="72" t="n">
        <v>558491.38</v>
      </c>
      <c r="Q1220" s="72" t="n">
        <v>262458.66</v>
      </c>
      <c r="R1220" t="inlineStr">
        <is>
          <t>Bihar</t>
        </is>
      </c>
      <c r="S1220" s="71" t="n">
        <v>8</v>
      </c>
      <c r="T1220" t="inlineStr">
        <is>
          <t>Yes</t>
        </is>
      </c>
      <c r="U1220" s="71" t="n">
        <v>706</v>
      </c>
      <c r="V1220" s="71" t="n">
        <v>200</v>
      </c>
      <c r="W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RR101212</t>
        </is>
      </c>
      <c r="B1221" s="69" t="n">
        <v>45802</v>
      </c>
      <c r="C1221" s="70" t="n">
        <v>2025</v>
      </c>
      <c r="D1221" t="inlineStr">
        <is>
          <t>May</t>
        </is>
      </c>
      <c r="E1221" t="inlineStr">
        <is>
          <t>West</t>
        </is>
      </c>
      <c r="F1221" t="inlineStr">
        <is>
          <t>India</t>
        </is>
      </c>
      <c r="G1221" t="inlineStr">
        <is>
          <t>Grocery</t>
        </is>
      </c>
      <c r="H1221" t="inlineStr">
        <is>
          <t>Store walk-in</t>
        </is>
      </c>
      <c r="I1221" t="inlineStr">
        <is>
          <t>Member</t>
        </is>
      </c>
      <c r="J1221" t="inlineStr">
        <is>
          <t>Ravindra Patil</t>
        </is>
      </c>
      <c r="K1221" s="71" t="n">
        <v>2709</v>
      </c>
      <c r="L1221" s="72" t="n">
        <v>167.35</v>
      </c>
      <c r="M1221" s="72" t="n">
        <v>453351.15</v>
      </c>
      <c r="N1221" s="72" t="n">
        <v>9067.02</v>
      </c>
      <c r="O1221" s="72" t="n">
        <v>444284.13</v>
      </c>
      <c r="P1221" s="72" t="n">
        <v>407684.2</v>
      </c>
      <c r="Q1221" s="72" t="n">
        <v>36599.93</v>
      </c>
      <c r="R1221" t="inlineStr">
        <is>
          <t>Maharashtra</t>
        </is>
      </c>
      <c r="S1221" s="71" t="n">
        <v>1</v>
      </c>
      <c r="T1221" t="inlineStr">
        <is>
          <t>Yes</t>
        </is>
      </c>
      <c r="U1221" s="71" t="n">
        <v>2494</v>
      </c>
      <c r="V1221" s="71" t="n">
        <v>877</v>
      </c>
      <c r="W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RR101213</t>
        </is>
      </c>
      <c r="B1222" s="69" t="n">
        <v>45802</v>
      </c>
      <c r="C1222" s="70" t="n">
        <v>2025</v>
      </c>
      <c r="D1222" t="inlineStr">
        <is>
          <t>May</t>
        </is>
      </c>
      <c r="E1222" t="inlineStr">
        <is>
          <t>North</t>
        </is>
      </c>
      <c r="F1222" t="inlineStr">
        <is>
          <t>India</t>
        </is>
      </c>
      <c r="G1222" t="inlineStr">
        <is>
          <t>JioMart</t>
        </is>
      </c>
      <c r="H1222" t="inlineStr">
        <is>
          <t>Home delivery</t>
        </is>
      </c>
      <c r="I1222" t="inlineStr">
        <is>
          <t>Member</t>
        </is>
      </c>
      <c r="J1222" t="inlineStr">
        <is>
          <t>Lucas Martin</t>
        </is>
      </c>
      <c r="K1222" s="71" t="n">
        <v>1364</v>
      </c>
      <c r="L1222" s="72" t="n">
        <v>380.07</v>
      </c>
      <c r="M1222" s="72" t="n">
        <v>518415.48</v>
      </c>
      <c r="N1222" s="72" t="n">
        <v>77762.32000000001</v>
      </c>
      <c r="O1222" s="72" t="n">
        <v>440653.16</v>
      </c>
      <c r="P1222" s="72" t="n">
        <v>469502.05</v>
      </c>
      <c r="Q1222" s="72" t="n">
        <v>-28848.89</v>
      </c>
      <c r="R1222" t="inlineStr">
        <is>
          <t>Punjab</t>
        </is>
      </c>
      <c r="S1222" s="71" t="n">
        <v>2</v>
      </c>
      <c r="T1222" t="inlineStr">
        <is>
          <t>Yes</t>
        </is>
      </c>
      <c r="U1222" s="71" t="n">
        <v>5212</v>
      </c>
      <c r="V1222" s="71" t="n">
        <v>232</v>
      </c>
      <c r="W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RR101214</t>
        </is>
      </c>
      <c r="B1223" s="69" t="n">
        <v>45802</v>
      </c>
      <c r="C1223" s="70" t="n">
        <v>2025</v>
      </c>
      <c r="D1223" t="inlineStr">
        <is>
          <t>May</t>
        </is>
      </c>
      <c r="E1223" t="inlineStr">
        <is>
          <t>West</t>
        </is>
      </c>
      <c r="F1223" t="inlineStr">
        <is>
          <t>India</t>
        </is>
      </c>
      <c r="G1223" t="inlineStr">
        <is>
          <t>Grocery</t>
        </is>
      </c>
      <c r="H1223" t="inlineStr">
        <is>
          <t>Click &amp; collect</t>
        </is>
      </c>
      <c r="I1223" t="inlineStr">
        <is>
          <t>Member</t>
        </is>
      </c>
      <c r="J1223" t="inlineStr">
        <is>
          <t>Olivia Brown</t>
        </is>
      </c>
      <c r="K1223" s="71" t="n">
        <v>1684</v>
      </c>
      <c r="L1223" s="72" t="n">
        <v>198.88</v>
      </c>
      <c r="M1223" s="72" t="n">
        <v>334913.92</v>
      </c>
      <c r="N1223" s="72" t="n">
        <v>6698.28</v>
      </c>
      <c r="O1223" s="72" t="n">
        <v>328215.64</v>
      </c>
      <c r="P1223" s="72" t="n">
        <v>248424.64</v>
      </c>
      <c r="Q1223" s="72" t="n">
        <v>79791</v>
      </c>
      <c r="R1223" t="inlineStr">
        <is>
          <t>Goa</t>
        </is>
      </c>
      <c r="S1223" s="71" t="n">
        <v>5</v>
      </c>
      <c r="T1223" t="inlineStr">
        <is>
          <t>Yes</t>
        </is>
      </c>
      <c r="U1223" s="71" t="n">
        <v>890</v>
      </c>
      <c r="V1223" s="71" t="n">
        <v>321</v>
      </c>
      <c r="W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RR101215</t>
        </is>
      </c>
      <c r="B1224" s="69" t="n">
        <v>45802</v>
      </c>
      <c r="C1224" s="70" t="n">
        <v>2025</v>
      </c>
      <c r="D1224" t="inlineStr">
        <is>
          <t>May</t>
        </is>
      </c>
      <c r="E1224" t="inlineStr">
        <is>
          <t>South</t>
        </is>
      </c>
      <c r="F1224" t="inlineStr">
        <is>
          <t>India</t>
        </is>
      </c>
      <c r="G1224" t="inlineStr">
        <is>
          <t>JioMart</t>
        </is>
      </c>
      <c r="H1224" t="inlineStr">
        <is>
          <t>Home delivery</t>
        </is>
      </c>
      <c r="I1224" t="inlineStr">
        <is>
          <t>Walk-in guest</t>
        </is>
      </c>
      <c r="J1224" t="inlineStr">
        <is>
          <t>Arjun Mehta</t>
        </is>
      </c>
      <c r="K1224" s="71" t="n">
        <v>1092</v>
      </c>
      <c r="L1224" s="72" t="n">
        <v>463.85</v>
      </c>
      <c r="M1224" s="72" t="n">
        <v>506524.2</v>
      </c>
      <c r="N1224" s="72" t="n">
        <v>75978.63</v>
      </c>
      <c r="O1224" s="72" t="n">
        <v>430545.57</v>
      </c>
      <c r="P1224" s="72" t="n">
        <v>353250.57</v>
      </c>
      <c r="Q1224" s="72" t="n">
        <v>77295</v>
      </c>
      <c r="R1224" t="inlineStr">
        <is>
          <t>Telangana</t>
        </is>
      </c>
      <c r="S1224" s="71" t="n">
        <v>8</v>
      </c>
      <c r="T1224" t="inlineStr">
        <is>
          <t>Yes</t>
        </is>
      </c>
      <c r="U1224" s="71" t="n">
        <v>2527</v>
      </c>
      <c r="V1224" s="71" t="n">
        <v>199</v>
      </c>
      <c r="W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RR101216</t>
        </is>
      </c>
      <c r="B1225" s="69" t="n">
        <v>45802</v>
      </c>
      <c r="C1225" s="70" t="n">
        <v>2025</v>
      </c>
      <c r="D1225" t="inlineStr">
        <is>
          <t>May</t>
        </is>
      </c>
      <c r="E1225" t="inlineStr">
        <is>
          <t>North</t>
        </is>
      </c>
      <c r="F1225" t="inlineStr">
        <is>
          <t>India</t>
        </is>
      </c>
      <c r="G1225" t="inlineStr">
        <is>
          <t>JioMart</t>
        </is>
      </c>
      <c r="H1225" t="inlineStr">
        <is>
          <t>Home delivery</t>
        </is>
      </c>
      <c r="I1225" t="inlineStr">
        <is>
          <t>Member</t>
        </is>
      </c>
      <c r="J1225" t="inlineStr">
        <is>
          <t>Wei Chen</t>
        </is>
      </c>
      <c r="K1225" s="71" t="n">
        <v>3358</v>
      </c>
      <c r="L1225" s="72" t="n">
        <v>440.41</v>
      </c>
      <c r="M1225" s="72" t="n">
        <v>1478896.78</v>
      </c>
      <c r="N1225" s="72" t="n">
        <v>147889.68</v>
      </c>
      <c r="O1225" s="72" t="n">
        <v>1331007.1</v>
      </c>
      <c r="P1225" s="72" t="n">
        <v>1118755.97</v>
      </c>
      <c r="Q1225" s="72" t="n">
        <v>212251.13</v>
      </c>
      <c r="R1225" t="inlineStr">
        <is>
          <t>Rajasthan</t>
        </is>
      </c>
      <c r="S1225" s="71" t="n">
        <v>0</v>
      </c>
      <c r="T1225" t="inlineStr">
        <is>
          <t>No</t>
        </is>
      </c>
      <c r="U1225" s="71" t="n">
        <v>5775</v>
      </c>
      <c r="V1225" s="71" t="n">
        <v>458</v>
      </c>
      <c r="W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RR101217</t>
        </is>
      </c>
      <c r="B1226" s="69" t="n">
        <v>45802</v>
      </c>
      <c r="C1226" s="70" t="n">
        <v>2025</v>
      </c>
      <c r="D1226" t="inlineStr">
        <is>
          <t>May</t>
        </is>
      </c>
      <c r="E1226" t="inlineStr">
        <is>
          <t>West</t>
        </is>
      </c>
      <c r="F1226" t="inlineStr">
        <is>
          <t>India</t>
        </is>
      </c>
      <c r="G1226" t="inlineStr">
        <is>
          <t>JioMart</t>
        </is>
      </c>
      <c r="H1226" t="inlineStr">
        <is>
          <t>Home delivery</t>
        </is>
      </c>
      <c r="I1226" t="inlineStr">
        <is>
          <t>Walk-in guest</t>
        </is>
      </c>
      <c r="J1226" t="inlineStr">
        <is>
          <t>Lucas Martin</t>
        </is>
      </c>
      <c r="K1226" s="71" t="n">
        <v>2608</v>
      </c>
      <c r="L1226" s="72" t="n">
        <v>376.9</v>
      </c>
      <c r="M1226" s="72" t="n">
        <v>982955.2</v>
      </c>
      <c r="N1226" s="72" t="n">
        <v>98295.52</v>
      </c>
      <c r="O1226" s="72" t="n">
        <v>884659.6800000001</v>
      </c>
      <c r="P1226" s="72" t="n">
        <v>895048.84</v>
      </c>
      <c r="Q1226" s="72" t="n">
        <v>-10389.16</v>
      </c>
      <c r="R1226" t="inlineStr">
        <is>
          <t>Gujarat</t>
        </is>
      </c>
      <c r="S1226" s="71" t="n">
        <v>1</v>
      </c>
      <c r="T1226" t="inlineStr">
        <is>
          <t>Yes</t>
        </is>
      </c>
      <c r="U1226" s="71" t="n">
        <v>5304</v>
      </c>
      <c r="V1226" s="71" t="n">
        <v>344</v>
      </c>
      <c r="W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RR101218</t>
        </is>
      </c>
      <c r="B1227" s="69" t="n">
        <v>45802</v>
      </c>
      <c r="C1227" s="70" t="n">
        <v>2025</v>
      </c>
      <c r="D1227" t="inlineStr">
        <is>
          <t>May</t>
        </is>
      </c>
      <c r="E1227" t="inlineStr">
        <is>
          <t>South</t>
        </is>
      </c>
      <c r="F1227" t="inlineStr">
        <is>
          <t>India</t>
        </is>
      </c>
      <c r="G1227" t="inlineStr">
        <is>
          <t>Electronics</t>
        </is>
      </c>
      <c r="H1227" t="inlineStr">
        <is>
          <t>Store walk-in</t>
        </is>
      </c>
      <c r="I1227" t="inlineStr">
        <is>
          <t>Member</t>
        </is>
      </c>
      <c r="J1227" t="inlineStr">
        <is>
          <t>Noah Smith</t>
        </is>
      </c>
      <c r="K1227" s="71" t="n">
        <v>147</v>
      </c>
      <c r="L1227" s="72" t="n">
        <v>10164.12</v>
      </c>
      <c r="M1227" s="72" t="n">
        <v>1494125.64</v>
      </c>
      <c r="N1227" s="72" t="n">
        <v>74706.28</v>
      </c>
      <c r="O1227" s="72" t="n">
        <v>1419419.36</v>
      </c>
      <c r="P1227" s="72" t="n">
        <v>1231298.71</v>
      </c>
      <c r="Q1227" s="72" t="n">
        <v>188120.65</v>
      </c>
      <c r="R1227" t="inlineStr">
        <is>
          <t>Telangana</t>
        </is>
      </c>
      <c r="S1227" s="71" t="n">
        <v>8</v>
      </c>
      <c r="T1227" t="inlineStr">
        <is>
          <t>Yes</t>
        </is>
      </c>
      <c r="U1227" s="71" t="n">
        <v>420</v>
      </c>
      <c r="V1227" s="71" t="n">
        <v>121</v>
      </c>
      <c r="W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RR101219</t>
        </is>
      </c>
      <c r="B1228" s="69" t="n">
        <v>45802</v>
      </c>
      <c r="C1228" s="70" t="n">
        <v>2025</v>
      </c>
      <c r="D1228" t="inlineStr">
        <is>
          <t>May</t>
        </is>
      </c>
      <c r="E1228" t="inlineStr">
        <is>
          <t>North</t>
        </is>
      </c>
      <c r="F1228" t="inlineStr">
        <is>
          <t>India</t>
        </is>
      </c>
      <c r="G1228" t="inlineStr">
        <is>
          <t>Grocery</t>
        </is>
      </c>
      <c r="H1228" t="inlineStr">
        <is>
          <t>Home delivery</t>
        </is>
      </c>
      <c r="I1228" t="inlineStr">
        <is>
          <t>Member</t>
        </is>
      </c>
      <c r="J1228" t="inlineStr">
        <is>
          <t>Priya Nair</t>
        </is>
      </c>
      <c r="K1228" s="71" t="n">
        <v>2754</v>
      </c>
      <c r="L1228" s="72" t="n">
        <v>200.8</v>
      </c>
      <c r="M1228" s="72" t="n">
        <v>553003.2</v>
      </c>
      <c r="N1228" s="72" t="n">
        <v>44240.26</v>
      </c>
      <c r="O1228" s="72" t="n">
        <v>508762.94</v>
      </c>
      <c r="P1228" s="72" t="n">
        <v>404570.79</v>
      </c>
      <c r="Q1228" s="72" t="n">
        <v>104192.15</v>
      </c>
      <c r="R1228" t="inlineStr">
        <is>
          <t>Delhi</t>
        </is>
      </c>
      <c r="S1228" s="71" t="n">
        <v>0</v>
      </c>
      <c r="T1228" t="inlineStr">
        <is>
          <t>No</t>
        </is>
      </c>
      <c r="U1228" s="71" t="n">
        <v>825</v>
      </c>
      <c r="V1228" s="71" t="n">
        <v>307</v>
      </c>
      <c r="W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RR101220</t>
        </is>
      </c>
      <c r="B1229" s="69" t="n">
        <v>45802</v>
      </c>
      <c r="C1229" s="70" t="n">
        <v>2025</v>
      </c>
      <c r="D1229" t="inlineStr">
        <is>
          <t>May</t>
        </is>
      </c>
      <c r="E1229" t="inlineStr">
        <is>
          <t>South</t>
        </is>
      </c>
      <c r="F1229" t="inlineStr">
        <is>
          <t>India</t>
        </is>
      </c>
      <c r="G1229" t="inlineStr">
        <is>
          <t>Electronics</t>
        </is>
      </c>
      <c r="H1229" t="inlineStr">
        <is>
          <t>Click &amp; collect</t>
        </is>
      </c>
      <c r="I1229" t="inlineStr">
        <is>
          <t>Member</t>
        </is>
      </c>
      <c r="J1229" t="inlineStr">
        <is>
          <t>Wei Chen</t>
        </is>
      </c>
      <c r="K1229" s="71" t="n">
        <v>122</v>
      </c>
      <c r="L1229" s="72" t="n">
        <v>10509.49</v>
      </c>
      <c r="M1229" s="72" t="n">
        <v>1282157.78</v>
      </c>
      <c r="N1229" s="72" t="n">
        <v>64107.89</v>
      </c>
      <c r="O1229" s="72" t="n">
        <v>1218049.89</v>
      </c>
      <c r="P1229" s="72" t="n">
        <v>958851.76</v>
      </c>
      <c r="Q1229" s="72" t="n">
        <v>259198.13</v>
      </c>
      <c r="R1229" t="inlineStr">
        <is>
          <t>Karnataka</t>
        </is>
      </c>
      <c r="S1229" s="71" t="n">
        <v>5</v>
      </c>
      <c r="T1229" t="inlineStr">
        <is>
          <t>Yes</t>
        </is>
      </c>
      <c r="U1229" s="71" t="n">
        <v>362</v>
      </c>
      <c r="V1229" s="71" t="n">
        <v>100</v>
      </c>
      <c r="W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RR101221</t>
        </is>
      </c>
      <c r="B1230" s="69" t="n">
        <v>45802</v>
      </c>
      <c r="C1230" s="70" t="n">
        <v>2025</v>
      </c>
      <c r="D1230" t="inlineStr">
        <is>
          <t>May</t>
        </is>
      </c>
      <c r="E1230" t="inlineStr">
        <is>
          <t>West</t>
        </is>
      </c>
      <c r="F1230" t="inlineStr">
        <is>
          <t>India</t>
        </is>
      </c>
      <c r="G1230" t="inlineStr">
        <is>
          <t>Grocery</t>
        </is>
      </c>
      <c r="H1230" t="inlineStr">
        <is>
          <t>Home delivery</t>
        </is>
      </c>
      <c r="I1230" t="inlineStr">
        <is>
          <t>Member</t>
        </is>
      </c>
      <c r="J1230" t="inlineStr">
        <is>
          <t>Aisha Bello</t>
        </is>
      </c>
      <c r="K1230" s="71" t="n">
        <v>848</v>
      </c>
      <c r="L1230" s="72" t="n">
        <v>182.97</v>
      </c>
      <c r="M1230" s="72" t="n">
        <v>155158.56</v>
      </c>
      <c r="N1230" s="72" t="n">
        <v>23273.78</v>
      </c>
      <c r="O1230" s="72" t="n">
        <v>131884.78</v>
      </c>
      <c r="P1230" s="72" t="n">
        <v>123543.74</v>
      </c>
      <c r="Q1230" s="72" t="n">
        <v>8341.040000000001</v>
      </c>
      <c r="R1230" t="inlineStr">
        <is>
          <t>Goa</t>
        </is>
      </c>
      <c r="S1230" s="71" t="n">
        <v>8</v>
      </c>
      <c r="T1230" t="inlineStr">
        <is>
          <t>Yes</t>
        </is>
      </c>
      <c r="U1230" s="71" t="n">
        <v>440</v>
      </c>
      <c r="V1230" s="71" t="n">
        <v>143</v>
      </c>
      <c r="W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RR101222</t>
        </is>
      </c>
      <c r="B1231" s="69" t="n">
        <v>45802</v>
      </c>
      <c r="C1231" s="70" t="n">
        <v>2025</v>
      </c>
      <c r="D1231" t="inlineStr">
        <is>
          <t>May</t>
        </is>
      </c>
      <c r="E1231" t="inlineStr">
        <is>
          <t>North</t>
        </is>
      </c>
      <c r="F1231" t="inlineStr">
        <is>
          <t>India</t>
        </is>
      </c>
      <c r="G1231" t="inlineStr">
        <is>
          <t>Grocery</t>
        </is>
      </c>
      <c r="H1231" t="inlineStr">
        <is>
          <t>Store walk-in</t>
        </is>
      </c>
      <c r="I1231" t="inlineStr">
        <is>
          <t>Member</t>
        </is>
      </c>
      <c r="J1231" t="inlineStr">
        <is>
          <t>Mei Lin</t>
        </is>
      </c>
      <c r="K1231" s="71" t="n">
        <v>430</v>
      </c>
      <c r="L1231" s="72" t="n">
        <v>175.86</v>
      </c>
      <c r="M1231" s="72" t="n">
        <v>75619.8</v>
      </c>
      <c r="N1231" s="72" t="n">
        <v>7561.98</v>
      </c>
      <c r="O1231" s="72" t="n">
        <v>68057.82000000001</v>
      </c>
      <c r="P1231" s="72" t="n">
        <v>61050.5</v>
      </c>
      <c r="Q1231" s="72" t="n">
        <v>7007.32</v>
      </c>
      <c r="R1231" t="inlineStr">
        <is>
          <t>Uttar Pradesh</t>
        </is>
      </c>
      <c r="S1231" s="71" t="n">
        <v>0</v>
      </c>
      <c r="T1231" t="inlineStr">
        <is>
          <t>No</t>
        </is>
      </c>
      <c r="U1231" s="71" t="n">
        <v>183</v>
      </c>
      <c r="V1231" s="71" t="n">
        <v>79</v>
      </c>
      <c r="W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RR101223</t>
        </is>
      </c>
      <c r="B1232" s="69" t="n">
        <v>45803</v>
      </c>
      <c r="C1232" s="70" t="n">
        <v>2025</v>
      </c>
      <c r="D1232" t="inlineStr">
        <is>
          <t>May</t>
        </is>
      </c>
      <c r="E1232" t="inlineStr">
        <is>
          <t>North</t>
        </is>
      </c>
      <c r="F1232" t="inlineStr">
        <is>
          <t>India</t>
        </is>
      </c>
      <c r="G1232" t="inlineStr">
        <is>
          <t>Electronics</t>
        </is>
      </c>
      <c r="H1232" t="inlineStr">
        <is>
          <t>Store walk-in</t>
        </is>
      </c>
      <c r="I1232" t="inlineStr">
        <is>
          <t>Member</t>
        </is>
      </c>
      <c r="J1232" t="inlineStr">
        <is>
          <t>Zoya Ahmed</t>
        </is>
      </c>
      <c r="K1232" s="71" t="n">
        <v>218</v>
      </c>
      <c r="L1232" s="72" t="n">
        <v>10449.67</v>
      </c>
      <c r="M1232" s="72" t="n">
        <v>2278028.06</v>
      </c>
      <c r="N1232" s="72" t="n">
        <v>182242.24</v>
      </c>
      <c r="O1232" s="72" t="n">
        <v>2095785.82</v>
      </c>
      <c r="P1232" s="72" t="n">
        <v>1730743.14</v>
      </c>
      <c r="Q1232" s="72" t="n">
        <v>365042.68</v>
      </c>
      <c r="R1232" t="inlineStr">
        <is>
          <t>Uttar Pradesh</t>
        </is>
      </c>
      <c r="S1232" s="71" t="n">
        <v>2</v>
      </c>
      <c r="T1232" t="inlineStr">
        <is>
          <t>Yes</t>
        </is>
      </c>
      <c r="U1232" s="71" t="n">
        <v>587</v>
      </c>
      <c r="V1232" s="71" t="n">
        <v>162</v>
      </c>
      <c r="W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RR101224</t>
        </is>
      </c>
      <c r="B1233" s="69" t="n">
        <v>45803</v>
      </c>
      <c r="C1233" s="70" t="n">
        <v>2025</v>
      </c>
      <c r="D1233" t="inlineStr">
        <is>
          <t>May</t>
        </is>
      </c>
      <c r="E1233" t="inlineStr">
        <is>
          <t>North</t>
        </is>
      </c>
      <c r="F1233" t="inlineStr">
        <is>
          <t>India</t>
        </is>
      </c>
      <c r="G1233" t="inlineStr">
        <is>
          <t>JioMart</t>
        </is>
      </c>
      <c r="H1233" t="inlineStr">
        <is>
          <t>Home delivery</t>
        </is>
      </c>
      <c r="I1233" t="inlineStr">
        <is>
          <t>Member</t>
        </is>
      </c>
      <c r="J1233" t="inlineStr">
        <is>
          <t>Hiroshi Tanaka</t>
        </is>
      </c>
      <c r="K1233" s="71" t="n">
        <v>695</v>
      </c>
      <c r="L1233" s="72" t="n">
        <v>440.9</v>
      </c>
      <c r="M1233" s="72" t="n">
        <v>306425.5</v>
      </c>
      <c r="N1233" s="72" t="n">
        <v>6128.51</v>
      </c>
      <c r="O1233" s="72" t="n">
        <v>300296.99</v>
      </c>
      <c r="P1233" s="72" t="n">
        <v>233471.42</v>
      </c>
      <c r="Q1233" s="72" t="n">
        <v>66825.57000000001</v>
      </c>
      <c r="R1233" t="inlineStr">
        <is>
          <t>Delhi</t>
        </is>
      </c>
      <c r="S1233" s="71" t="n">
        <v>2</v>
      </c>
      <c r="T1233" t="inlineStr">
        <is>
          <t>Yes</t>
        </is>
      </c>
      <c r="U1233" s="71" t="n">
        <v>1934</v>
      </c>
      <c r="V1233" s="71" t="n">
        <v>80</v>
      </c>
      <c r="W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RR101225</t>
        </is>
      </c>
      <c r="B1234" s="69" t="n">
        <v>45803</v>
      </c>
      <c r="C1234" s="70" t="n">
        <v>2025</v>
      </c>
      <c r="D1234" t="inlineStr">
        <is>
          <t>May</t>
        </is>
      </c>
      <c r="E1234" t="inlineStr">
        <is>
          <t>North</t>
        </is>
      </c>
      <c r="F1234" t="inlineStr">
        <is>
          <t>India</t>
        </is>
      </c>
      <c r="G1234" t="inlineStr">
        <is>
          <t>Fashion</t>
        </is>
      </c>
      <c r="H1234" t="inlineStr">
        <is>
          <t>Store walk-in</t>
        </is>
      </c>
      <c r="I1234" t="inlineStr">
        <is>
          <t>Walk-in guest</t>
        </is>
      </c>
      <c r="J1234" t="inlineStr">
        <is>
          <t>Noah Smith</t>
        </is>
      </c>
      <c r="K1234" s="71" t="n">
        <v>1224</v>
      </c>
      <c r="L1234" s="72" t="n">
        <v>681.6900000000001</v>
      </c>
      <c r="M1234" s="72" t="n">
        <v>834388.5600000001</v>
      </c>
      <c r="N1234" s="72" t="n">
        <v>125158.28</v>
      </c>
      <c r="O1234" s="72" t="n">
        <v>709230.28</v>
      </c>
      <c r="P1234" s="72" t="n">
        <v>515121.29</v>
      </c>
      <c r="Q1234" s="72" t="n">
        <v>194108.99</v>
      </c>
      <c r="R1234" t="inlineStr">
        <is>
          <t>Uttar Pradesh</t>
        </is>
      </c>
      <c r="S1234" s="71" t="n">
        <v>0</v>
      </c>
      <c r="T1234" t="inlineStr">
        <is>
          <t>No</t>
        </is>
      </c>
      <c r="U1234" s="71" t="n">
        <v>1073</v>
      </c>
      <c r="V1234" s="71" t="n">
        <v>294</v>
      </c>
      <c r="W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RR101226</t>
        </is>
      </c>
      <c r="B1235" s="69" t="n">
        <v>45803</v>
      </c>
      <c r="C1235" s="70" t="n">
        <v>2025</v>
      </c>
      <c r="D1235" t="inlineStr">
        <is>
          <t>May</t>
        </is>
      </c>
      <c r="E1235" t="inlineStr">
        <is>
          <t>South</t>
        </is>
      </c>
      <c r="F1235" t="inlineStr">
        <is>
          <t>India</t>
        </is>
      </c>
      <c r="G1235" t="inlineStr">
        <is>
          <t>JioMart</t>
        </is>
      </c>
      <c r="H1235" t="inlineStr">
        <is>
          <t>Home delivery</t>
        </is>
      </c>
      <c r="I1235" t="inlineStr">
        <is>
          <t>Walk-in guest</t>
        </is>
      </c>
      <c r="J1235" t="inlineStr">
        <is>
          <t>Kofi Mensah</t>
        </is>
      </c>
      <c r="K1235" s="71" t="n">
        <v>3536</v>
      </c>
      <c r="L1235" s="72" t="n">
        <v>429.83</v>
      </c>
      <c r="M1235" s="72" t="n">
        <v>1519878.88</v>
      </c>
      <c r="N1235" s="72" t="n">
        <v>151987.89</v>
      </c>
      <c r="O1235" s="72" t="n">
        <v>1367890.99</v>
      </c>
      <c r="P1235" s="72" t="n">
        <v>1204303.6</v>
      </c>
      <c r="Q1235" s="72" t="n">
        <v>163587.39</v>
      </c>
      <c r="R1235" t="inlineStr">
        <is>
          <t>Tamil Nadu</t>
        </is>
      </c>
      <c r="S1235" s="71" t="n">
        <v>1</v>
      </c>
      <c r="T1235" t="inlineStr">
        <is>
          <t>Yes</t>
        </is>
      </c>
      <c r="U1235" s="71" t="n">
        <v>14584</v>
      </c>
      <c r="V1235" s="71" t="n">
        <v>756</v>
      </c>
      <c r="W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RR101227</t>
        </is>
      </c>
      <c r="B1236" s="69" t="n">
        <v>45803</v>
      </c>
      <c r="C1236" s="70" t="n">
        <v>2025</v>
      </c>
      <c r="D1236" t="inlineStr">
        <is>
          <t>May</t>
        </is>
      </c>
      <c r="E1236" t="inlineStr">
        <is>
          <t>North</t>
        </is>
      </c>
      <c r="F1236" t="inlineStr">
        <is>
          <t>India</t>
        </is>
      </c>
      <c r="G1236" t="inlineStr">
        <is>
          <t>Grocery</t>
        </is>
      </c>
      <c r="H1236" t="inlineStr">
        <is>
          <t>Store walk-in</t>
        </is>
      </c>
      <c r="I1236" t="inlineStr">
        <is>
          <t>Member</t>
        </is>
      </c>
      <c r="J1236" t="inlineStr">
        <is>
          <t>Mei Lin</t>
        </is>
      </c>
      <c r="K1236" s="71" t="n">
        <v>700</v>
      </c>
      <c r="L1236" s="72" t="n">
        <v>164.45</v>
      </c>
      <c r="M1236" s="72" t="n">
        <v>115115</v>
      </c>
      <c r="N1236" s="72" t="n">
        <v>5755.75</v>
      </c>
      <c r="O1236" s="72" t="n">
        <v>109359.25</v>
      </c>
      <c r="P1236" s="72" t="n">
        <v>105836.14</v>
      </c>
      <c r="Q1236" s="72" t="n">
        <v>3523.11</v>
      </c>
      <c r="R1236" t="inlineStr">
        <is>
          <t>Delhi</t>
        </is>
      </c>
      <c r="S1236" s="71" t="n">
        <v>8</v>
      </c>
      <c r="T1236" t="inlineStr">
        <is>
          <t>Yes</t>
        </is>
      </c>
      <c r="U1236" s="71" t="n">
        <v>511</v>
      </c>
      <c r="V1236" s="71" t="n">
        <v>159</v>
      </c>
      <c r="W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RR101228</t>
        </is>
      </c>
      <c r="B1237" s="69" t="n">
        <v>45803</v>
      </c>
      <c r="C1237" s="70" t="n">
        <v>2025</v>
      </c>
      <c r="D1237" t="inlineStr">
        <is>
          <t>May</t>
        </is>
      </c>
      <c r="E1237" t="inlineStr">
        <is>
          <t>East</t>
        </is>
      </c>
      <c r="F1237" t="inlineStr">
        <is>
          <t>India</t>
        </is>
      </c>
      <c r="G1237" t="inlineStr">
        <is>
          <t>Fashion</t>
        </is>
      </c>
      <c r="H1237" t="inlineStr">
        <is>
          <t>Home delivery</t>
        </is>
      </c>
      <c r="I1237" t="inlineStr">
        <is>
          <t>Member</t>
        </is>
      </c>
      <c r="J1237" t="inlineStr">
        <is>
          <t>Noah Smith</t>
        </is>
      </c>
      <c r="K1237" s="71" t="n">
        <v>226</v>
      </c>
      <c r="L1237" s="72" t="n">
        <v>744.8</v>
      </c>
      <c r="M1237" s="72" t="n">
        <v>168324.8</v>
      </c>
      <c r="N1237" s="72" t="n">
        <v>13465.98</v>
      </c>
      <c r="O1237" s="72" t="n">
        <v>154858.82</v>
      </c>
      <c r="P1237" s="72" t="n">
        <v>92337.89</v>
      </c>
      <c r="Q1237" s="72" t="n">
        <v>62520.93</v>
      </c>
      <c r="R1237" t="inlineStr">
        <is>
          <t>Bihar</t>
        </is>
      </c>
      <c r="S1237" s="71" t="n">
        <v>2</v>
      </c>
      <c r="T1237" t="inlineStr">
        <is>
          <t>Yes</t>
        </is>
      </c>
      <c r="U1237" s="71" t="n">
        <v>185</v>
      </c>
      <c r="V1237" s="71" t="n">
        <v>67</v>
      </c>
      <c r="W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RR101229</t>
        </is>
      </c>
      <c r="B1238" s="69" t="n">
        <v>45803</v>
      </c>
      <c r="C1238" s="70" t="n">
        <v>2025</v>
      </c>
      <c r="D1238" t="inlineStr">
        <is>
          <t>May</t>
        </is>
      </c>
      <c r="E1238" t="inlineStr">
        <is>
          <t>West</t>
        </is>
      </c>
      <c r="F1238" t="inlineStr">
        <is>
          <t>India</t>
        </is>
      </c>
      <c r="G1238" t="inlineStr">
        <is>
          <t>Grocery</t>
        </is>
      </c>
      <c r="H1238" t="inlineStr">
        <is>
          <t>Store walk-in</t>
        </is>
      </c>
      <c r="I1238" t="inlineStr">
        <is>
          <t>Walk-in guest</t>
        </is>
      </c>
      <c r="J1238" t="inlineStr">
        <is>
          <t>Omar Haddad</t>
        </is>
      </c>
      <c r="K1238" s="71" t="n">
        <v>3781</v>
      </c>
      <c r="L1238" s="72" t="n">
        <v>196.55</v>
      </c>
      <c r="M1238" s="72" t="n">
        <v>743155.55</v>
      </c>
      <c r="N1238" s="72" t="n">
        <v>111473.33</v>
      </c>
      <c r="O1238" s="72" t="n">
        <v>631682.22</v>
      </c>
      <c r="P1238" s="72" t="n">
        <v>553830.4399999999</v>
      </c>
      <c r="Q1238" s="72" t="n">
        <v>77851.78</v>
      </c>
      <c r="R1238" t="inlineStr">
        <is>
          <t>Goa</t>
        </is>
      </c>
      <c r="S1238" s="71" t="n">
        <v>5</v>
      </c>
      <c r="T1238" t="inlineStr">
        <is>
          <t>Yes</t>
        </is>
      </c>
      <c r="U1238" s="71" t="n">
        <v>1377</v>
      </c>
      <c r="V1238" s="71" t="n">
        <v>479</v>
      </c>
      <c r="W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RR101230</t>
        </is>
      </c>
      <c r="B1239" s="69" t="n">
        <v>45803</v>
      </c>
      <c r="C1239" s="70" t="n">
        <v>2025</v>
      </c>
      <c r="D1239" t="inlineStr">
        <is>
          <t>May</t>
        </is>
      </c>
      <c r="E1239" t="inlineStr">
        <is>
          <t>West</t>
        </is>
      </c>
      <c r="F1239" t="inlineStr">
        <is>
          <t>India</t>
        </is>
      </c>
      <c r="G1239" t="inlineStr">
        <is>
          <t>Grocery</t>
        </is>
      </c>
      <c r="H1239" t="inlineStr">
        <is>
          <t>Store walk-in</t>
        </is>
      </c>
      <c r="I1239" t="inlineStr">
        <is>
          <t>Member</t>
        </is>
      </c>
      <c r="J1239" t="inlineStr">
        <is>
          <t>Noah Smith</t>
        </is>
      </c>
      <c r="K1239" s="71" t="n">
        <v>2420</v>
      </c>
      <c r="L1239" s="72" t="n">
        <v>195.03</v>
      </c>
      <c r="M1239" s="72" t="n">
        <v>471972.6</v>
      </c>
      <c r="N1239" s="72" t="n">
        <v>9439.450000000001</v>
      </c>
      <c r="O1239" s="72" t="n">
        <v>462533.15</v>
      </c>
      <c r="P1239" s="72" t="n">
        <v>367768.98</v>
      </c>
      <c r="Q1239" s="72" t="n">
        <v>94764.17</v>
      </c>
      <c r="R1239" t="inlineStr">
        <is>
          <t>Goa</t>
        </is>
      </c>
      <c r="S1239" s="71" t="n">
        <v>1</v>
      </c>
      <c r="T1239" t="inlineStr">
        <is>
          <t>Yes</t>
        </is>
      </c>
      <c r="U1239" s="71" t="n">
        <v>1567</v>
      </c>
      <c r="V1239" s="71" t="n">
        <v>600</v>
      </c>
      <c r="W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RR101231</t>
        </is>
      </c>
      <c r="B1240" s="69" t="n">
        <v>45804</v>
      </c>
      <c r="C1240" s="70" t="n">
        <v>2025</v>
      </c>
      <c r="D1240" t="inlineStr">
        <is>
          <t>May</t>
        </is>
      </c>
      <c r="E1240" t="inlineStr">
        <is>
          <t>South</t>
        </is>
      </c>
      <c r="F1240" t="inlineStr">
        <is>
          <t>India</t>
        </is>
      </c>
      <c r="G1240" t="inlineStr">
        <is>
          <t>JioMart</t>
        </is>
      </c>
      <c r="H1240" t="inlineStr">
        <is>
          <t>Home delivery</t>
        </is>
      </c>
      <c r="I1240" t="inlineStr">
        <is>
          <t>Member</t>
        </is>
      </c>
      <c r="J1240" t="inlineStr">
        <is>
          <t>Arjun Mehta</t>
        </is>
      </c>
      <c r="K1240" s="71" t="n">
        <v>675</v>
      </c>
      <c r="L1240" s="72" t="n">
        <v>405.38</v>
      </c>
      <c r="M1240" s="72" t="n">
        <v>273631.5</v>
      </c>
      <c r="N1240" s="72" t="n">
        <v>41044.72</v>
      </c>
      <c r="O1240" s="72" t="n">
        <v>232586.78</v>
      </c>
      <c r="P1240" s="72" t="n">
        <v>231954.64</v>
      </c>
      <c r="Q1240" s="72" t="n">
        <v>632.14</v>
      </c>
      <c r="R1240" t="inlineStr">
        <is>
          <t>Kerala</t>
        </is>
      </c>
      <c r="S1240" s="71" t="n">
        <v>5</v>
      </c>
      <c r="T1240" t="inlineStr">
        <is>
          <t>Yes</t>
        </is>
      </c>
      <c r="U1240" s="71" t="n">
        <v>1420</v>
      </c>
      <c r="V1240" s="71" t="n">
        <v>113</v>
      </c>
      <c r="W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RR101232</t>
        </is>
      </c>
      <c r="B1241" s="69" t="n">
        <v>45804</v>
      </c>
      <c r="C1241" s="70" t="n">
        <v>2025</v>
      </c>
      <c r="D1241" t="inlineStr">
        <is>
          <t>May</t>
        </is>
      </c>
      <c r="E1241" t="inlineStr">
        <is>
          <t>West</t>
        </is>
      </c>
      <c r="F1241" t="inlineStr">
        <is>
          <t>India</t>
        </is>
      </c>
      <c r="G1241" t="inlineStr">
        <is>
          <t>JioMart</t>
        </is>
      </c>
      <c r="H1241" t="inlineStr">
        <is>
          <t>Home delivery</t>
        </is>
      </c>
      <c r="I1241" t="inlineStr">
        <is>
          <t>Member</t>
        </is>
      </c>
      <c r="J1241" t="inlineStr">
        <is>
          <t>Carlos Silva</t>
        </is>
      </c>
      <c r="K1241" s="71" t="n">
        <v>1531</v>
      </c>
      <c r="L1241" s="72" t="n">
        <v>427.98</v>
      </c>
      <c r="M1241" s="72" t="n">
        <v>655237.38</v>
      </c>
      <c r="N1241" s="72" t="n">
        <v>52418.99</v>
      </c>
      <c r="O1241" s="72" t="n">
        <v>602818.39</v>
      </c>
      <c r="P1241" s="72" t="n">
        <v>506237.44</v>
      </c>
      <c r="Q1241" s="72" t="n">
        <v>96580.95</v>
      </c>
      <c r="R1241" t="inlineStr">
        <is>
          <t>Maharashtra</t>
        </is>
      </c>
      <c r="S1241" s="71" t="n">
        <v>5</v>
      </c>
      <c r="T1241" t="inlineStr">
        <is>
          <t>Yes</t>
        </is>
      </c>
      <c r="U1241" s="71" t="n">
        <v>6437</v>
      </c>
      <c r="V1241" s="71" t="n">
        <v>455</v>
      </c>
      <c r="W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RR101233</t>
        </is>
      </c>
      <c r="B1242" s="69" t="n">
        <v>45804</v>
      </c>
      <c r="C1242" s="70" t="n">
        <v>2025</v>
      </c>
      <c r="D1242" t="inlineStr">
        <is>
          <t>May</t>
        </is>
      </c>
      <c r="E1242" t="inlineStr">
        <is>
          <t>North</t>
        </is>
      </c>
      <c r="F1242" t="inlineStr">
        <is>
          <t>India</t>
        </is>
      </c>
      <c r="G1242" t="inlineStr">
        <is>
          <t>Fashion</t>
        </is>
      </c>
      <c r="H1242" t="inlineStr">
        <is>
          <t>Click &amp; collect</t>
        </is>
      </c>
      <c r="I1242" t="inlineStr">
        <is>
          <t>Walk-in guest</t>
        </is>
      </c>
      <c r="J1242" t="inlineStr">
        <is>
          <t>Carlos Silva</t>
        </is>
      </c>
      <c r="K1242" s="71" t="n">
        <v>358</v>
      </c>
      <c r="L1242" s="72" t="n">
        <v>785.7</v>
      </c>
      <c r="M1242" s="72" t="n">
        <v>281280.6</v>
      </c>
      <c r="N1242" s="72" t="n">
        <v>42192.09</v>
      </c>
      <c r="O1242" s="72" t="n">
        <v>239088.51</v>
      </c>
      <c r="P1242" s="72" t="n">
        <v>147901.27</v>
      </c>
      <c r="Q1242" s="72" t="n">
        <v>91187.24000000001</v>
      </c>
      <c r="R1242" t="inlineStr">
        <is>
          <t>Punjab</t>
        </is>
      </c>
      <c r="S1242" s="71" t="n">
        <v>0</v>
      </c>
      <c r="T1242" t="inlineStr">
        <is>
          <t>No</t>
        </is>
      </c>
      <c r="U1242" s="71" t="n">
        <v>403</v>
      </c>
      <c r="V1242" s="71" t="n">
        <v>108</v>
      </c>
      <c r="W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RR101234</t>
        </is>
      </c>
      <c r="B1243" s="69" t="n">
        <v>45804</v>
      </c>
      <c r="C1243" s="70" t="n">
        <v>2025</v>
      </c>
      <c r="D1243" t="inlineStr">
        <is>
          <t>May</t>
        </is>
      </c>
      <c r="E1243" t="inlineStr">
        <is>
          <t>South</t>
        </is>
      </c>
      <c r="F1243" t="inlineStr">
        <is>
          <t>India</t>
        </is>
      </c>
      <c r="G1243" t="inlineStr">
        <is>
          <t>Fashion</t>
        </is>
      </c>
      <c r="H1243" t="inlineStr">
        <is>
          <t>Store walk-in</t>
        </is>
      </c>
      <c r="I1243" t="inlineStr">
        <is>
          <t>Member</t>
        </is>
      </c>
      <c r="J1243" t="inlineStr">
        <is>
          <t>Lucas Martin</t>
        </is>
      </c>
      <c r="K1243" s="71" t="n">
        <v>723</v>
      </c>
      <c r="L1243" s="72" t="n">
        <v>741.89</v>
      </c>
      <c r="M1243" s="72" t="n">
        <v>536386.47</v>
      </c>
      <c r="N1243" s="72" t="n">
        <v>10727.73</v>
      </c>
      <c r="O1243" s="72" t="n">
        <v>525658.74</v>
      </c>
      <c r="P1243" s="72" t="n">
        <v>295251.2</v>
      </c>
      <c r="Q1243" s="72" t="n">
        <v>230407.54</v>
      </c>
      <c r="R1243" t="inlineStr">
        <is>
          <t>Tamil Nadu</t>
        </is>
      </c>
      <c r="S1243" s="71" t="n">
        <v>1</v>
      </c>
      <c r="T1243" t="inlineStr">
        <is>
          <t>Yes</t>
        </is>
      </c>
      <c r="U1243" s="71" t="n">
        <v>301</v>
      </c>
      <c r="V1243" s="71" t="n">
        <v>104</v>
      </c>
      <c r="W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RR101235</t>
        </is>
      </c>
      <c r="B1244" s="69" t="n">
        <v>45804</v>
      </c>
      <c r="C1244" s="70" t="n">
        <v>2025</v>
      </c>
      <c r="D1244" t="inlineStr">
        <is>
          <t>May</t>
        </is>
      </c>
      <c r="E1244" t="inlineStr">
        <is>
          <t>South</t>
        </is>
      </c>
      <c r="F1244" t="inlineStr">
        <is>
          <t>India</t>
        </is>
      </c>
      <c r="G1244" t="inlineStr">
        <is>
          <t>Electronics</t>
        </is>
      </c>
      <c r="H1244" t="inlineStr">
        <is>
          <t>Click &amp; collect</t>
        </is>
      </c>
      <c r="I1244" t="inlineStr">
        <is>
          <t>Walk-in guest</t>
        </is>
      </c>
      <c r="J1244" t="inlineStr">
        <is>
          <t>Omar Haddad</t>
        </is>
      </c>
      <c r="K1244" s="71" t="n">
        <v>219</v>
      </c>
      <c r="L1244" s="72" t="n">
        <v>9134.950000000001</v>
      </c>
      <c r="M1244" s="72" t="n">
        <v>2000554.05</v>
      </c>
      <c r="N1244" s="72" t="n">
        <v>160044.32</v>
      </c>
      <c r="O1244" s="72" t="n">
        <v>1840509.73</v>
      </c>
      <c r="P1244" s="72" t="n">
        <v>1736097.62</v>
      </c>
      <c r="Q1244" s="72" t="n">
        <v>104412.11</v>
      </c>
      <c r="R1244" t="inlineStr">
        <is>
          <t>Karnataka</t>
        </is>
      </c>
      <c r="S1244" s="71" t="n">
        <v>1</v>
      </c>
      <c r="T1244" t="inlineStr">
        <is>
          <t>Yes</t>
        </is>
      </c>
      <c r="U1244" s="71" t="n">
        <v>551</v>
      </c>
      <c r="V1244" s="71" t="n">
        <v>212</v>
      </c>
      <c r="W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RR101236</t>
        </is>
      </c>
      <c r="B1245" s="69" t="n">
        <v>45804</v>
      </c>
      <c r="C1245" s="70" t="n">
        <v>2025</v>
      </c>
      <c r="D1245" t="inlineStr">
        <is>
          <t>May</t>
        </is>
      </c>
      <c r="E1245" t="inlineStr">
        <is>
          <t>West</t>
        </is>
      </c>
      <c r="F1245" t="inlineStr">
        <is>
          <t>India</t>
        </is>
      </c>
      <c r="G1245" t="inlineStr">
        <is>
          <t>Grocery</t>
        </is>
      </c>
      <c r="H1245" t="inlineStr">
        <is>
          <t>Store walk-in</t>
        </is>
      </c>
      <c r="I1245" t="inlineStr">
        <is>
          <t>Walk-in guest</t>
        </is>
      </c>
      <c r="J1245" t="inlineStr">
        <is>
          <t>Zoya Ahmed</t>
        </is>
      </c>
      <c r="K1245" s="71" t="n">
        <v>2011</v>
      </c>
      <c r="L1245" s="72" t="n">
        <v>174.63</v>
      </c>
      <c r="M1245" s="72" t="n">
        <v>351180.93</v>
      </c>
      <c r="N1245" s="72" t="n">
        <v>52677.14</v>
      </c>
      <c r="O1245" s="72" t="n">
        <v>298503.79</v>
      </c>
      <c r="P1245" s="72" t="n">
        <v>286499.12</v>
      </c>
      <c r="Q1245" s="72" t="n">
        <v>12004.67</v>
      </c>
      <c r="R1245" t="inlineStr">
        <is>
          <t>Goa</t>
        </is>
      </c>
      <c r="S1245" s="71" t="n">
        <v>1</v>
      </c>
      <c r="T1245" t="inlineStr">
        <is>
          <t>Yes</t>
        </is>
      </c>
      <c r="U1245" s="71" t="n">
        <v>976</v>
      </c>
      <c r="V1245" s="71" t="n">
        <v>365</v>
      </c>
      <c r="W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RR101237</t>
        </is>
      </c>
      <c r="B1246" s="69" t="n">
        <v>45804</v>
      </c>
      <c r="C1246" s="70" t="n">
        <v>2025</v>
      </c>
      <c r="D1246" t="inlineStr">
        <is>
          <t>May</t>
        </is>
      </c>
      <c r="E1246" t="inlineStr">
        <is>
          <t>South</t>
        </is>
      </c>
      <c r="F1246" t="inlineStr">
        <is>
          <t>India</t>
        </is>
      </c>
      <c r="G1246" t="inlineStr">
        <is>
          <t>Fashion</t>
        </is>
      </c>
      <c r="H1246" t="inlineStr">
        <is>
          <t>Store walk-in</t>
        </is>
      </c>
      <c r="I1246" t="inlineStr">
        <is>
          <t>Walk-in guest</t>
        </is>
      </c>
      <c r="J1246" t="inlineStr">
        <is>
          <t>Noah Smith</t>
        </is>
      </c>
      <c r="K1246" s="71" t="n">
        <v>884</v>
      </c>
      <c r="L1246" s="72" t="n">
        <v>763.11</v>
      </c>
      <c r="M1246" s="72" t="n">
        <v>674589.24</v>
      </c>
      <c r="N1246" s="72" t="n">
        <v>53967.14</v>
      </c>
      <c r="O1246" s="72" t="n">
        <v>620622.1</v>
      </c>
      <c r="P1246" s="72" t="n">
        <v>370175.72</v>
      </c>
      <c r="Q1246" s="72" t="n">
        <v>250446.38</v>
      </c>
      <c r="R1246" t="inlineStr">
        <is>
          <t>Kerala</t>
        </is>
      </c>
      <c r="S1246" s="71" t="n">
        <v>8</v>
      </c>
      <c r="T1246" t="inlineStr">
        <is>
          <t>Yes</t>
        </is>
      </c>
      <c r="U1246" s="71" t="n">
        <v>399</v>
      </c>
      <c r="V1246" s="71" t="n">
        <v>137</v>
      </c>
      <c r="W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RR101238</t>
        </is>
      </c>
      <c r="B1247" s="69" t="n">
        <v>45804</v>
      </c>
      <c r="C1247" s="70" t="n">
        <v>2025</v>
      </c>
      <c r="D1247" t="inlineStr">
        <is>
          <t>May</t>
        </is>
      </c>
      <c r="E1247" t="inlineStr">
        <is>
          <t>West</t>
        </is>
      </c>
      <c r="F1247" t="inlineStr">
        <is>
          <t>India</t>
        </is>
      </c>
      <c r="G1247" t="inlineStr">
        <is>
          <t>JioMart</t>
        </is>
      </c>
      <c r="H1247" t="inlineStr">
        <is>
          <t>Home delivery</t>
        </is>
      </c>
      <c r="I1247" t="inlineStr">
        <is>
          <t>Walk-in guest</t>
        </is>
      </c>
      <c r="J1247" t="inlineStr">
        <is>
          <t>Liam O'Brien</t>
        </is>
      </c>
      <c r="K1247" s="71" t="n">
        <v>2065</v>
      </c>
      <c r="L1247" s="72" t="n">
        <v>379.12</v>
      </c>
      <c r="M1247" s="72" t="n">
        <v>782882.8</v>
      </c>
      <c r="N1247" s="72" t="n">
        <v>39144.14</v>
      </c>
      <c r="O1247" s="72" t="n">
        <v>743738.66</v>
      </c>
      <c r="P1247" s="72" t="n">
        <v>678590.95</v>
      </c>
      <c r="Q1247" s="72" t="n">
        <v>65147.71</v>
      </c>
      <c r="R1247" t="inlineStr">
        <is>
          <t>Gujarat</t>
        </is>
      </c>
      <c r="S1247" s="71" t="n">
        <v>5</v>
      </c>
      <c r="T1247" t="inlineStr">
        <is>
          <t>Yes</t>
        </is>
      </c>
      <c r="U1247" s="71" t="n">
        <v>11200</v>
      </c>
      <c r="V1247" s="71" t="n">
        <v>543</v>
      </c>
      <c r="W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RR101239</t>
        </is>
      </c>
      <c r="B1248" s="69" t="n">
        <v>45804</v>
      </c>
      <c r="C1248" s="70" t="n">
        <v>2025</v>
      </c>
      <c r="D1248" t="inlineStr">
        <is>
          <t>May</t>
        </is>
      </c>
      <c r="E1248" t="inlineStr">
        <is>
          <t>South</t>
        </is>
      </c>
      <c r="F1248" t="inlineStr">
        <is>
          <t>India</t>
        </is>
      </c>
      <c r="G1248" t="inlineStr">
        <is>
          <t>Fashion</t>
        </is>
      </c>
      <c r="H1248" t="inlineStr">
        <is>
          <t>Store walk-in</t>
        </is>
      </c>
      <c r="I1248" t="inlineStr">
        <is>
          <t>Member</t>
        </is>
      </c>
      <c r="J1248" t="inlineStr">
        <is>
          <t>Wei Chen</t>
        </is>
      </c>
      <c r="K1248" s="71" t="n">
        <v>231</v>
      </c>
      <c r="L1248" s="72" t="n">
        <v>745.83</v>
      </c>
      <c r="M1248" s="72" t="n">
        <v>172286.73</v>
      </c>
      <c r="N1248" s="72" t="n">
        <v>3445.73</v>
      </c>
      <c r="O1248" s="72" t="n">
        <v>168841</v>
      </c>
      <c r="P1248" s="72" t="n">
        <v>95271.86</v>
      </c>
      <c r="Q1248" s="72" t="n">
        <v>73569.14</v>
      </c>
      <c r="R1248" t="inlineStr">
        <is>
          <t>Telangana</t>
        </is>
      </c>
      <c r="S1248" s="71" t="n">
        <v>8</v>
      </c>
      <c r="T1248" t="inlineStr">
        <is>
          <t>Yes</t>
        </is>
      </c>
      <c r="U1248" s="71" t="n">
        <v>178</v>
      </c>
      <c r="V1248" s="71" t="n">
        <v>53</v>
      </c>
      <c r="W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RR101240</t>
        </is>
      </c>
      <c r="B1249" s="69" t="n">
        <v>45804</v>
      </c>
      <c r="C1249" s="70" t="n">
        <v>2025</v>
      </c>
      <c r="D1249" t="inlineStr">
        <is>
          <t>May</t>
        </is>
      </c>
      <c r="E1249" t="inlineStr">
        <is>
          <t>South</t>
        </is>
      </c>
      <c r="F1249" t="inlineStr">
        <is>
          <t>India</t>
        </is>
      </c>
      <c r="G1249" t="inlineStr">
        <is>
          <t>Fashion</t>
        </is>
      </c>
      <c r="H1249" t="inlineStr">
        <is>
          <t>Store walk-in</t>
        </is>
      </c>
      <c r="I1249" t="inlineStr">
        <is>
          <t>Walk-in guest</t>
        </is>
      </c>
      <c r="J1249" t="inlineStr">
        <is>
          <t>Liam O'Brien</t>
        </is>
      </c>
      <c r="K1249" s="71" t="n">
        <v>944</v>
      </c>
      <c r="L1249" s="72" t="n">
        <v>750.71</v>
      </c>
      <c r="M1249" s="72" t="n">
        <v>708670.24</v>
      </c>
      <c r="N1249" s="72" t="n">
        <v>70867.02</v>
      </c>
      <c r="O1249" s="72" t="n">
        <v>637803.22</v>
      </c>
      <c r="P1249" s="72" t="n">
        <v>380461.36</v>
      </c>
      <c r="Q1249" s="72" t="n">
        <v>257341.86</v>
      </c>
      <c r="R1249" t="inlineStr">
        <is>
          <t>Kerala</t>
        </is>
      </c>
      <c r="S1249" s="71" t="n">
        <v>3</v>
      </c>
      <c r="T1249" t="inlineStr">
        <is>
          <t>Yes</t>
        </is>
      </c>
      <c r="U1249" s="71" t="n">
        <v>433</v>
      </c>
      <c r="V1249" s="71" t="n">
        <v>110</v>
      </c>
      <c r="W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RR101241</t>
        </is>
      </c>
      <c r="B1250" s="69" t="n">
        <v>45804</v>
      </c>
      <c r="C1250" s="70" t="n">
        <v>2025</v>
      </c>
      <c r="D1250" t="inlineStr">
        <is>
          <t>May</t>
        </is>
      </c>
      <c r="E1250" t="inlineStr">
        <is>
          <t>North</t>
        </is>
      </c>
      <c r="F1250" t="inlineStr">
        <is>
          <t>India</t>
        </is>
      </c>
      <c r="G1250" t="inlineStr">
        <is>
          <t>JioMart</t>
        </is>
      </c>
      <c r="H1250" t="inlineStr">
        <is>
          <t>Home delivery</t>
        </is>
      </c>
      <c r="I1250" t="inlineStr">
        <is>
          <t>Member</t>
        </is>
      </c>
      <c r="J1250" t="inlineStr">
        <is>
          <t>Liam O'Brien</t>
        </is>
      </c>
      <c r="K1250" s="71" t="n">
        <v>4393</v>
      </c>
      <c r="L1250" s="72" t="n">
        <v>464.96</v>
      </c>
      <c r="M1250" s="72" t="n">
        <v>2042569.28</v>
      </c>
      <c r="N1250" s="72" t="n">
        <v>163405.54</v>
      </c>
      <c r="O1250" s="72" t="n">
        <v>1879163.74</v>
      </c>
      <c r="P1250" s="72" t="n">
        <v>1467115.47</v>
      </c>
      <c r="Q1250" s="72" t="n">
        <v>412048.27</v>
      </c>
      <c r="R1250" t="inlineStr">
        <is>
          <t>Uttar Pradesh</t>
        </is>
      </c>
      <c r="S1250" s="71" t="n">
        <v>5</v>
      </c>
      <c r="T1250" t="inlineStr">
        <is>
          <t>Yes</t>
        </is>
      </c>
      <c r="U1250" s="71" t="n">
        <v>13112</v>
      </c>
      <c r="V1250" s="71" t="n">
        <v>770</v>
      </c>
      <c r="W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RR101242</t>
        </is>
      </c>
      <c r="B1251" s="69" t="n">
        <v>45805</v>
      </c>
      <c r="C1251" s="70" t="n">
        <v>2025</v>
      </c>
      <c r="D1251" t="inlineStr">
        <is>
          <t>May</t>
        </is>
      </c>
      <c r="E1251" t="inlineStr">
        <is>
          <t>West</t>
        </is>
      </c>
      <c r="F1251" t="inlineStr">
        <is>
          <t>India</t>
        </is>
      </c>
      <c r="G1251" t="inlineStr">
        <is>
          <t>Grocery</t>
        </is>
      </c>
      <c r="H1251" t="inlineStr">
        <is>
          <t>Store walk-in</t>
        </is>
      </c>
      <c r="I1251" t="inlineStr">
        <is>
          <t>Walk-in guest</t>
        </is>
      </c>
      <c r="J1251" t="inlineStr">
        <is>
          <t>Wei Chen</t>
        </is>
      </c>
      <c r="K1251" s="71" t="n">
        <v>834</v>
      </c>
      <c r="L1251" s="72" t="n">
        <v>170.83</v>
      </c>
      <c r="M1251" s="72" t="n">
        <v>142472.22</v>
      </c>
      <c r="N1251" s="72" t="n">
        <v>11397.78</v>
      </c>
      <c r="O1251" s="72" t="n">
        <v>131074.44</v>
      </c>
      <c r="P1251" s="72" t="n">
        <v>127769.93</v>
      </c>
      <c r="Q1251" s="72" t="n">
        <v>3304.51</v>
      </c>
      <c r="R1251" t="inlineStr">
        <is>
          <t>Gujarat</t>
        </is>
      </c>
      <c r="S1251" s="71" t="n">
        <v>3</v>
      </c>
      <c r="T1251" t="inlineStr">
        <is>
          <t>Yes</t>
        </is>
      </c>
      <c r="U1251" s="71" t="n">
        <v>443</v>
      </c>
      <c r="V1251" s="71" t="n">
        <v>144</v>
      </c>
      <c r="W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RR101243</t>
        </is>
      </c>
      <c r="B1252" s="69" t="n">
        <v>45805</v>
      </c>
      <c r="C1252" s="70" t="n">
        <v>2025</v>
      </c>
      <c r="D1252" t="inlineStr">
        <is>
          <t>May</t>
        </is>
      </c>
      <c r="E1252" t="inlineStr">
        <is>
          <t>East</t>
        </is>
      </c>
      <c r="F1252" t="inlineStr">
        <is>
          <t>India</t>
        </is>
      </c>
      <c r="G1252" t="inlineStr">
        <is>
          <t>Electronics</t>
        </is>
      </c>
      <c r="H1252" t="inlineStr">
        <is>
          <t>Store walk-in</t>
        </is>
      </c>
      <c r="I1252" t="inlineStr">
        <is>
          <t>Member</t>
        </is>
      </c>
      <c r="J1252" t="inlineStr">
        <is>
          <t>Yuki Sato</t>
        </is>
      </c>
      <c r="K1252" s="71" t="n">
        <v>83</v>
      </c>
      <c r="L1252" s="72" t="n">
        <v>10247.79</v>
      </c>
      <c r="M1252" s="72" t="n">
        <v>850566.5699999999</v>
      </c>
      <c r="N1252" s="72" t="n">
        <v>127584.99</v>
      </c>
      <c r="O1252" s="72" t="n">
        <v>722981.58</v>
      </c>
      <c r="P1252" s="72" t="n">
        <v>689101.14</v>
      </c>
      <c r="Q1252" s="72" t="n">
        <v>33880.44</v>
      </c>
      <c r="R1252" t="inlineStr">
        <is>
          <t>Odisha</t>
        </is>
      </c>
      <c r="S1252" s="71" t="n">
        <v>1</v>
      </c>
      <c r="T1252" t="inlineStr">
        <is>
          <t>Yes</t>
        </is>
      </c>
      <c r="U1252" s="71" t="n">
        <v>208</v>
      </c>
      <c r="V1252" s="71" t="n">
        <v>64</v>
      </c>
      <c r="W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RR101244</t>
        </is>
      </c>
      <c r="B1253" s="69" t="n">
        <v>45805</v>
      </c>
      <c r="C1253" s="70" t="n">
        <v>2025</v>
      </c>
      <c r="D1253" t="inlineStr">
        <is>
          <t>May</t>
        </is>
      </c>
      <c r="E1253" t="inlineStr">
        <is>
          <t>South</t>
        </is>
      </c>
      <c r="F1253" t="inlineStr">
        <is>
          <t>India</t>
        </is>
      </c>
      <c r="G1253" t="inlineStr">
        <is>
          <t>Grocery</t>
        </is>
      </c>
      <c r="H1253" t="inlineStr">
        <is>
          <t>Store walk-in</t>
        </is>
      </c>
      <c r="I1253" t="inlineStr">
        <is>
          <t>Member</t>
        </is>
      </c>
      <c r="J1253" t="inlineStr">
        <is>
          <t>Omar Haddad</t>
        </is>
      </c>
      <c r="K1253" s="71" t="n">
        <v>1850</v>
      </c>
      <c r="L1253" s="72" t="n">
        <v>171.72</v>
      </c>
      <c r="M1253" s="72" t="n">
        <v>317682</v>
      </c>
      <c r="N1253" s="72" t="n">
        <v>31768.2</v>
      </c>
      <c r="O1253" s="72" t="n">
        <v>285913.8</v>
      </c>
      <c r="P1253" s="72" t="n">
        <v>281327.2</v>
      </c>
      <c r="Q1253" s="72" t="n">
        <v>4586.6</v>
      </c>
      <c r="R1253" t="inlineStr">
        <is>
          <t>Kerala</t>
        </is>
      </c>
      <c r="S1253" s="71" t="n">
        <v>3</v>
      </c>
      <c r="T1253" t="inlineStr">
        <is>
          <t>Yes</t>
        </is>
      </c>
      <c r="U1253" s="71" t="n">
        <v>767</v>
      </c>
      <c r="V1253" s="71" t="n">
        <v>327</v>
      </c>
      <c r="W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RR101245</t>
        </is>
      </c>
      <c r="B1254" s="69" t="n">
        <v>45805</v>
      </c>
      <c r="C1254" s="70" t="n">
        <v>2025</v>
      </c>
      <c r="D1254" t="inlineStr">
        <is>
          <t>May</t>
        </is>
      </c>
      <c r="E1254" t="inlineStr">
        <is>
          <t>North</t>
        </is>
      </c>
      <c r="F1254" t="inlineStr">
        <is>
          <t>India</t>
        </is>
      </c>
      <c r="G1254" t="inlineStr">
        <is>
          <t>Grocery</t>
        </is>
      </c>
      <c r="H1254" t="inlineStr">
        <is>
          <t>Store walk-in</t>
        </is>
      </c>
      <c r="I1254" t="inlineStr">
        <is>
          <t>Member</t>
        </is>
      </c>
      <c r="J1254" t="inlineStr">
        <is>
          <t>Liam O'Brien</t>
        </is>
      </c>
      <c r="K1254" s="71" t="n">
        <v>851</v>
      </c>
      <c r="L1254" s="72" t="n">
        <v>196.21</v>
      </c>
      <c r="M1254" s="72" t="n">
        <v>166974.71</v>
      </c>
      <c r="N1254" s="72" t="n">
        <v>16697.47</v>
      </c>
      <c r="O1254" s="72" t="n">
        <v>150277.24</v>
      </c>
      <c r="P1254" s="72" t="n">
        <v>129132.83</v>
      </c>
      <c r="Q1254" s="72" t="n">
        <v>21144.41</v>
      </c>
      <c r="R1254" t="inlineStr">
        <is>
          <t>Uttar Pradesh</t>
        </is>
      </c>
      <c r="S1254" s="71" t="n">
        <v>3</v>
      </c>
      <c r="T1254" t="inlineStr">
        <is>
          <t>Yes</t>
        </is>
      </c>
      <c r="U1254" s="71" t="n">
        <v>335</v>
      </c>
      <c r="V1254" s="71" t="n">
        <v>138</v>
      </c>
      <c r="W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RR101246</t>
        </is>
      </c>
      <c r="B1255" s="69" t="n">
        <v>45805</v>
      </c>
      <c r="C1255" s="70" t="n">
        <v>2025</v>
      </c>
      <c r="D1255" t="inlineStr">
        <is>
          <t>May</t>
        </is>
      </c>
      <c r="E1255" t="inlineStr">
        <is>
          <t>West</t>
        </is>
      </c>
      <c r="F1255" t="inlineStr">
        <is>
          <t>India</t>
        </is>
      </c>
      <c r="G1255" t="inlineStr">
        <is>
          <t>Grocery</t>
        </is>
      </c>
      <c r="H1255" t="inlineStr">
        <is>
          <t>Store walk-in</t>
        </is>
      </c>
      <c r="I1255" t="inlineStr">
        <is>
          <t>Walk-in guest</t>
        </is>
      </c>
      <c r="J1255" t="inlineStr">
        <is>
          <t>Mei Lin</t>
        </is>
      </c>
      <c r="K1255" s="71" t="n">
        <v>3219</v>
      </c>
      <c r="L1255" s="72" t="n">
        <v>196.37</v>
      </c>
      <c r="M1255" s="72" t="n">
        <v>632115.03</v>
      </c>
      <c r="N1255" s="72" t="n">
        <v>31605.75</v>
      </c>
      <c r="O1255" s="72" t="n">
        <v>600509.28</v>
      </c>
      <c r="P1255" s="72" t="n">
        <v>465208.87</v>
      </c>
      <c r="Q1255" s="72" t="n">
        <v>135300.41</v>
      </c>
      <c r="R1255" t="inlineStr">
        <is>
          <t>Maharashtra</t>
        </is>
      </c>
      <c r="S1255" s="71" t="n">
        <v>5</v>
      </c>
      <c r="T1255" t="inlineStr">
        <is>
          <t>Yes</t>
        </is>
      </c>
      <c r="U1255" s="71" t="n">
        <v>1593</v>
      </c>
      <c r="V1255" s="71" t="n">
        <v>534</v>
      </c>
      <c r="W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RR101247</t>
        </is>
      </c>
      <c r="B1256" s="69" t="n">
        <v>45805</v>
      </c>
      <c r="C1256" s="70" t="n">
        <v>2025</v>
      </c>
      <c r="D1256" t="inlineStr">
        <is>
          <t>May</t>
        </is>
      </c>
      <c r="E1256" t="inlineStr">
        <is>
          <t>North</t>
        </is>
      </c>
      <c r="F1256" t="inlineStr">
        <is>
          <t>India</t>
        </is>
      </c>
      <c r="G1256" t="inlineStr">
        <is>
          <t>Grocery</t>
        </is>
      </c>
      <c r="H1256" t="inlineStr">
        <is>
          <t>Store walk-in</t>
        </is>
      </c>
      <c r="I1256" t="inlineStr">
        <is>
          <t>Walk-in guest</t>
        </is>
      </c>
      <c r="J1256" t="inlineStr">
        <is>
          <t>Liam O'Brien</t>
        </is>
      </c>
      <c r="K1256" s="71" t="n">
        <v>1505</v>
      </c>
      <c r="L1256" s="72" t="n">
        <v>186.94</v>
      </c>
      <c r="M1256" s="72" t="n">
        <v>281344.7</v>
      </c>
      <c r="N1256" s="72" t="n">
        <v>14067.24</v>
      </c>
      <c r="O1256" s="72" t="n">
        <v>267277.46</v>
      </c>
      <c r="P1256" s="72" t="n">
        <v>226942.07</v>
      </c>
      <c r="Q1256" s="72" t="n">
        <v>40335.39</v>
      </c>
      <c r="R1256" t="inlineStr">
        <is>
          <t>Punjab</t>
        </is>
      </c>
      <c r="S1256" s="71" t="n">
        <v>5</v>
      </c>
      <c r="T1256" t="inlineStr">
        <is>
          <t>Yes</t>
        </is>
      </c>
      <c r="U1256" s="71" t="n">
        <v>1092</v>
      </c>
      <c r="V1256" s="71" t="n">
        <v>310</v>
      </c>
      <c r="W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RR101248</t>
        </is>
      </c>
      <c r="B1257" s="69" t="n">
        <v>45805</v>
      </c>
      <c r="C1257" s="70" t="n">
        <v>2025</v>
      </c>
      <c r="D1257" t="inlineStr">
        <is>
          <t>May</t>
        </is>
      </c>
      <c r="E1257" t="inlineStr">
        <is>
          <t>North</t>
        </is>
      </c>
      <c r="F1257" t="inlineStr">
        <is>
          <t>India</t>
        </is>
      </c>
      <c r="G1257" t="inlineStr">
        <is>
          <t>Grocery</t>
        </is>
      </c>
      <c r="H1257" t="inlineStr">
        <is>
          <t>Store walk-in</t>
        </is>
      </c>
      <c r="I1257" t="inlineStr">
        <is>
          <t>Member</t>
        </is>
      </c>
      <c r="J1257" t="inlineStr">
        <is>
          <t>Ruhi Shaikh</t>
        </is>
      </c>
      <c r="K1257" s="71" t="n">
        <v>4335</v>
      </c>
      <c r="L1257" s="72" t="n">
        <v>188.78</v>
      </c>
      <c r="M1257" s="72" t="n">
        <v>818361.3</v>
      </c>
      <c r="N1257" s="72" t="n">
        <v>122754.2</v>
      </c>
      <c r="O1257" s="72" t="n">
        <v>695607.1</v>
      </c>
      <c r="P1257" s="72" t="n">
        <v>637751.24</v>
      </c>
      <c r="Q1257" s="72" t="n">
        <v>57855.86</v>
      </c>
      <c r="R1257" t="inlineStr">
        <is>
          <t>Rajasthan</t>
        </is>
      </c>
      <c r="S1257" s="71" t="n">
        <v>0</v>
      </c>
      <c r="T1257" t="inlineStr">
        <is>
          <t>No</t>
        </is>
      </c>
      <c r="U1257" s="71" t="n">
        <v>1510</v>
      </c>
      <c r="V1257" s="71" t="n">
        <v>594</v>
      </c>
      <c r="W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RR101249</t>
        </is>
      </c>
      <c r="B1258" s="69" t="n">
        <v>45805</v>
      </c>
      <c r="C1258" s="70" t="n">
        <v>2025</v>
      </c>
      <c r="D1258" t="inlineStr">
        <is>
          <t>May</t>
        </is>
      </c>
      <c r="E1258" t="inlineStr">
        <is>
          <t>North</t>
        </is>
      </c>
      <c r="F1258" t="inlineStr">
        <is>
          <t>India</t>
        </is>
      </c>
      <c r="G1258" t="inlineStr">
        <is>
          <t>Fashion</t>
        </is>
      </c>
      <c r="H1258" t="inlineStr">
        <is>
          <t>Store walk-in</t>
        </is>
      </c>
      <c r="I1258" t="inlineStr">
        <is>
          <t>Member</t>
        </is>
      </c>
      <c r="J1258" t="inlineStr">
        <is>
          <t>Mei Lin</t>
        </is>
      </c>
      <c r="K1258" s="71" t="n">
        <v>603</v>
      </c>
      <c r="L1258" s="72" t="n">
        <v>783.54</v>
      </c>
      <c r="M1258" s="72" t="n">
        <v>472474.62</v>
      </c>
      <c r="N1258" s="72" t="n">
        <v>47247.46</v>
      </c>
      <c r="O1258" s="72" t="n">
        <v>425227.16</v>
      </c>
      <c r="P1258" s="72" t="n">
        <v>251030.66</v>
      </c>
      <c r="Q1258" s="72" t="n">
        <v>174196.5</v>
      </c>
      <c r="R1258" t="inlineStr">
        <is>
          <t>Uttar Pradesh</t>
        </is>
      </c>
      <c r="S1258" s="71" t="n">
        <v>5</v>
      </c>
      <c r="T1258" t="inlineStr">
        <is>
          <t>Yes</t>
        </is>
      </c>
      <c r="U1258" s="71" t="n">
        <v>226</v>
      </c>
      <c r="V1258" s="71" t="n">
        <v>70</v>
      </c>
      <c r="W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RR101250</t>
        </is>
      </c>
      <c r="B1259" s="69" t="n">
        <v>45805</v>
      </c>
      <c r="C1259" s="70" t="n">
        <v>2025</v>
      </c>
      <c r="D1259" t="inlineStr">
        <is>
          <t>May</t>
        </is>
      </c>
      <c r="E1259" t="inlineStr">
        <is>
          <t>North</t>
        </is>
      </c>
      <c r="F1259" t="inlineStr">
        <is>
          <t>India</t>
        </is>
      </c>
      <c r="G1259" t="inlineStr">
        <is>
          <t>Grocery</t>
        </is>
      </c>
      <c r="H1259" t="inlineStr">
        <is>
          <t>Store walk-in</t>
        </is>
      </c>
      <c r="I1259" t="inlineStr">
        <is>
          <t>Member</t>
        </is>
      </c>
      <c r="J1259" t="inlineStr">
        <is>
          <t>Fatima Al-Saud</t>
        </is>
      </c>
      <c r="K1259" s="71" t="n">
        <v>1566</v>
      </c>
      <c r="L1259" s="72" t="n">
        <v>188.22</v>
      </c>
      <c r="M1259" s="72" t="n">
        <v>294752.52</v>
      </c>
      <c r="N1259" s="72" t="n">
        <v>14737.63</v>
      </c>
      <c r="O1259" s="72" t="n">
        <v>280014.89</v>
      </c>
      <c r="P1259" s="72" t="n">
        <v>229390.25</v>
      </c>
      <c r="Q1259" s="72" t="n">
        <v>50624.64</v>
      </c>
      <c r="R1259" t="inlineStr">
        <is>
          <t>Rajasthan</t>
        </is>
      </c>
      <c r="S1259" s="71" t="n">
        <v>3</v>
      </c>
      <c r="T1259" t="inlineStr">
        <is>
          <t>Yes</t>
        </is>
      </c>
      <c r="U1259" s="71" t="n">
        <v>502</v>
      </c>
      <c r="V1259" s="71" t="n">
        <v>199</v>
      </c>
      <c r="W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RR101251</t>
        </is>
      </c>
      <c r="B1260" s="69" t="n">
        <v>45805</v>
      </c>
      <c r="C1260" s="70" t="n">
        <v>2025</v>
      </c>
      <c r="D1260" t="inlineStr">
        <is>
          <t>May</t>
        </is>
      </c>
      <c r="E1260" t="inlineStr">
        <is>
          <t>North</t>
        </is>
      </c>
      <c r="F1260" t="inlineStr">
        <is>
          <t>India</t>
        </is>
      </c>
      <c r="G1260" t="inlineStr">
        <is>
          <t>JioMart</t>
        </is>
      </c>
      <c r="H1260" t="inlineStr">
        <is>
          <t>Home delivery</t>
        </is>
      </c>
      <c r="I1260" t="inlineStr">
        <is>
          <t>Walk-in guest</t>
        </is>
      </c>
      <c r="J1260" t="inlineStr">
        <is>
          <t>Amir Khan</t>
        </is>
      </c>
      <c r="K1260" s="71" t="n">
        <v>4321</v>
      </c>
      <c r="L1260" s="72" t="n">
        <v>443.46</v>
      </c>
      <c r="M1260" s="72" t="n">
        <v>1916190.66</v>
      </c>
      <c r="N1260" s="72" t="n">
        <v>95809.53</v>
      </c>
      <c r="O1260" s="72" t="n">
        <v>1820381.13</v>
      </c>
      <c r="P1260" s="72" t="n">
        <v>1426870.15</v>
      </c>
      <c r="Q1260" s="72" t="n">
        <v>393510.98</v>
      </c>
      <c r="R1260" t="inlineStr">
        <is>
          <t>Punjab</t>
        </is>
      </c>
      <c r="S1260" s="71" t="n">
        <v>5</v>
      </c>
      <c r="T1260" t="inlineStr">
        <is>
          <t>Yes</t>
        </is>
      </c>
      <c r="U1260" s="71" t="n">
        <v>32316</v>
      </c>
      <c r="V1260" s="71" t="n">
        <v>1402</v>
      </c>
      <c r="W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RR101252</t>
        </is>
      </c>
      <c r="B1261" s="69" t="n">
        <v>45805</v>
      </c>
      <c r="C1261" s="70" t="n">
        <v>2025</v>
      </c>
      <c r="D1261" t="inlineStr">
        <is>
          <t>May</t>
        </is>
      </c>
      <c r="E1261" t="inlineStr">
        <is>
          <t>North</t>
        </is>
      </c>
      <c r="F1261" t="inlineStr">
        <is>
          <t>India</t>
        </is>
      </c>
      <c r="G1261" t="inlineStr">
        <is>
          <t>Grocery</t>
        </is>
      </c>
      <c r="H1261" t="inlineStr">
        <is>
          <t>Store walk-in</t>
        </is>
      </c>
      <c r="I1261" t="inlineStr">
        <is>
          <t>Walk-in guest</t>
        </is>
      </c>
      <c r="J1261" t="inlineStr">
        <is>
          <t>Amir Khan</t>
        </is>
      </c>
      <c r="K1261" s="71" t="n">
        <v>2356</v>
      </c>
      <c r="L1261" s="72" t="n">
        <v>173.01</v>
      </c>
      <c r="M1261" s="72" t="n">
        <v>407611.56</v>
      </c>
      <c r="N1261" s="72" t="n">
        <v>61141.73</v>
      </c>
      <c r="O1261" s="72" t="n">
        <v>346469.83</v>
      </c>
      <c r="P1261" s="72" t="n">
        <v>349628.38</v>
      </c>
      <c r="Q1261" s="72" t="n">
        <v>-3158.55</v>
      </c>
      <c r="R1261" t="inlineStr">
        <is>
          <t>Punjab</t>
        </is>
      </c>
      <c r="S1261" s="71" t="n">
        <v>0</v>
      </c>
      <c r="T1261" t="inlineStr">
        <is>
          <t>No</t>
        </is>
      </c>
      <c r="U1261" s="71" t="n">
        <v>1571</v>
      </c>
      <c r="V1261" s="71" t="n">
        <v>687</v>
      </c>
      <c r="W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RR101253</t>
        </is>
      </c>
      <c r="B1262" s="69" t="n">
        <v>45805</v>
      </c>
      <c r="C1262" s="70" t="n">
        <v>2025</v>
      </c>
      <c r="D1262" t="inlineStr">
        <is>
          <t>May</t>
        </is>
      </c>
      <c r="E1262" t="inlineStr">
        <is>
          <t>West</t>
        </is>
      </c>
      <c r="F1262" t="inlineStr">
        <is>
          <t>India</t>
        </is>
      </c>
      <c r="G1262" t="inlineStr">
        <is>
          <t>Fashion</t>
        </is>
      </c>
      <c r="H1262" t="inlineStr">
        <is>
          <t>Store walk-in</t>
        </is>
      </c>
      <c r="I1262" t="inlineStr">
        <is>
          <t>Walk-in guest</t>
        </is>
      </c>
      <c r="J1262" t="inlineStr">
        <is>
          <t>Lucas Martin</t>
        </is>
      </c>
      <c r="K1262" s="71" t="n">
        <v>1086</v>
      </c>
      <c r="L1262" s="72" t="n">
        <v>800.99</v>
      </c>
      <c r="M1262" s="72" t="n">
        <v>869875.14</v>
      </c>
      <c r="N1262" s="72" t="n">
        <v>17397.5</v>
      </c>
      <c r="O1262" s="72" t="n">
        <v>852477.64</v>
      </c>
      <c r="P1262" s="72" t="n">
        <v>448282.74</v>
      </c>
      <c r="Q1262" s="72" t="n">
        <v>404194.9</v>
      </c>
      <c r="R1262" t="inlineStr">
        <is>
          <t>Gujarat</t>
        </is>
      </c>
      <c r="S1262" s="71" t="n">
        <v>0</v>
      </c>
      <c r="T1262" t="inlineStr">
        <is>
          <t>No</t>
        </is>
      </c>
      <c r="U1262" s="71" t="n">
        <v>393</v>
      </c>
      <c r="V1262" s="71" t="n">
        <v>139</v>
      </c>
      <c r="W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RR101254</t>
        </is>
      </c>
      <c r="B1263" s="69" t="n">
        <v>45805</v>
      </c>
      <c r="C1263" s="70" t="n">
        <v>2025</v>
      </c>
      <c r="D1263" t="inlineStr">
        <is>
          <t>May</t>
        </is>
      </c>
      <c r="E1263" t="inlineStr">
        <is>
          <t>South</t>
        </is>
      </c>
      <c r="F1263" t="inlineStr">
        <is>
          <t>India</t>
        </is>
      </c>
      <c r="G1263" t="inlineStr">
        <is>
          <t>Electronics</t>
        </is>
      </c>
      <c r="H1263" t="inlineStr">
        <is>
          <t>Store walk-in</t>
        </is>
      </c>
      <c r="I1263" t="inlineStr">
        <is>
          <t>Member</t>
        </is>
      </c>
      <c r="J1263" t="inlineStr">
        <is>
          <t>Zoya Ahmed</t>
        </is>
      </c>
      <c r="K1263" s="71" t="n">
        <v>146</v>
      </c>
      <c r="L1263" s="72" t="n">
        <v>8544.120000000001</v>
      </c>
      <c r="M1263" s="72" t="n">
        <v>1247441.52</v>
      </c>
      <c r="N1263" s="72" t="n">
        <v>99795.32000000001</v>
      </c>
      <c r="O1263" s="72" t="n">
        <v>1147646.2</v>
      </c>
      <c r="P1263" s="72" t="n">
        <v>1168558.62</v>
      </c>
      <c r="Q1263" s="72" t="n">
        <v>-20912.42</v>
      </c>
      <c r="R1263" t="inlineStr">
        <is>
          <t>Telangana</t>
        </is>
      </c>
      <c r="S1263" s="71" t="n">
        <v>3</v>
      </c>
      <c r="T1263" t="inlineStr">
        <is>
          <t>Yes</t>
        </is>
      </c>
      <c r="U1263" s="71" t="n">
        <v>295</v>
      </c>
      <c r="V1263" s="71" t="n">
        <v>112</v>
      </c>
      <c r="W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RR101255</t>
        </is>
      </c>
      <c r="B1264" s="69" t="n">
        <v>45809</v>
      </c>
      <c r="C1264" s="70" t="n">
        <v>2025</v>
      </c>
      <c r="D1264" t="inlineStr">
        <is>
          <t>Jun</t>
        </is>
      </c>
      <c r="E1264" t="inlineStr">
        <is>
          <t>East</t>
        </is>
      </c>
      <c r="F1264" t="inlineStr">
        <is>
          <t>India</t>
        </is>
      </c>
      <c r="G1264" t="inlineStr">
        <is>
          <t>Grocery</t>
        </is>
      </c>
      <c r="H1264" t="inlineStr">
        <is>
          <t>Store walk-in</t>
        </is>
      </c>
      <c r="I1264" t="inlineStr">
        <is>
          <t>Walk-in guest</t>
        </is>
      </c>
      <c r="J1264" t="inlineStr">
        <is>
          <t>Ruhi Shaikh</t>
        </is>
      </c>
      <c r="K1264" s="71" t="n">
        <v>2534</v>
      </c>
      <c r="L1264" s="72" t="n">
        <v>171.45</v>
      </c>
      <c r="M1264" s="72" t="n">
        <v>434454.3</v>
      </c>
      <c r="N1264" s="72" t="n">
        <v>8689.09</v>
      </c>
      <c r="O1264" s="72" t="n">
        <v>425765.21</v>
      </c>
      <c r="P1264" s="72" t="n">
        <v>360233.17</v>
      </c>
      <c r="Q1264" s="72" t="n">
        <v>65532.04</v>
      </c>
      <c r="R1264" t="inlineStr">
        <is>
          <t>Odisha</t>
        </is>
      </c>
      <c r="S1264" s="71" t="n">
        <v>2</v>
      </c>
      <c r="T1264" t="inlineStr">
        <is>
          <t>Yes</t>
        </is>
      </c>
      <c r="U1264" s="71" t="n">
        <v>2413</v>
      </c>
      <c r="V1264" s="71" t="n">
        <v>699</v>
      </c>
      <c r="W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RR101256</t>
        </is>
      </c>
      <c r="B1265" s="69" t="n">
        <v>45809</v>
      </c>
      <c r="C1265" s="70" t="n">
        <v>2025</v>
      </c>
      <c r="D1265" t="inlineStr">
        <is>
          <t>Jun</t>
        </is>
      </c>
      <c r="E1265" t="inlineStr">
        <is>
          <t>West</t>
        </is>
      </c>
      <c r="F1265" t="inlineStr">
        <is>
          <t>India</t>
        </is>
      </c>
      <c r="G1265" t="inlineStr">
        <is>
          <t>Fashion</t>
        </is>
      </c>
      <c r="H1265" t="inlineStr">
        <is>
          <t>Store walk-in</t>
        </is>
      </c>
      <c r="I1265" t="inlineStr">
        <is>
          <t>Member</t>
        </is>
      </c>
      <c r="J1265" t="inlineStr">
        <is>
          <t>Carlos Silva</t>
        </is>
      </c>
      <c r="K1265" s="71" t="n">
        <v>1446</v>
      </c>
      <c r="L1265" s="72" t="n">
        <v>676.36</v>
      </c>
      <c r="M1265" s="72" t="n">
        <v>978016.5600000001</v>
      </c>
      <c r="N1265" s="72" t="n">
        <v>48900.83</v>
      </c>
      <c r="O1265" s="72" t="n">
        <v>929115.73</v>
      </c>
      <c r="P1265" s="72" t="n">
        <v>589316.1899999999</v>
      </c>
      <c r="Q1265" s="72" t="n">
        <v>339799.54</v>
      </c>
      <c r="R1265" t="inlineStr">
        <is>
          <t>Gujarat</t>
        </is>
      </c>
      <c r="S1265" s="71" t="n">
        <v>1</v>
      </c>
      <c r="T1265" t="inlineStr">
        <is>
          <t>Yes</t>
        </is>
      </c>
      <c r="U1265" s="71" t="n">
        <v>809</v>
      </c>
      <c r="V1265" s="71" t="n">
        <v>354</v>
      </c>
      <c r="W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RR101257</t>
        </is>
      </c>
      <c r="B1266" s="69" t="n">
        <v>45809</v>
      </c>
      <c r="C1266" s="70" t="n">
        <v>2025</v>
      </c>
      <c r="D1266" t="inlineStr">
        <is>
          <t>Jun</t>
        </is>
      </c>
      <c r="E1266" t="inlineStr">
        <is>
          <t>South</t>
        </is>
      </c>
      <c r="F1266" t="inlineStr">
        <is>
          <t>India</t>
        </is>
      </c>
      <c r="G1266" t="inlineStr">
        <is>
          <t>Electronics</t>
        </is>
      </c>
      <c r="H1266" t="inlineStr">
        <is>
          <t>Store walk-in</t>
        </is>
      </c>
      <c r="I1266" t="inlineStr">
        <is>
          <t>Walk-in guest</t>
        </is>
      </c>
      <c r="J1266" t="inlineStr">
        <is>
          <t>Amir Khan</t>
        </is>
      </c>
      <c r="K1266" s="71" t="n">
        <v>66</v>
      </c>
      <c r="L1266" s="72" t="n">
        <v>8689.559999999999</v>
      </c>
      <c r="M1266" s="72" t="n">
        <v>573510.96</v>
      </c>
      <c r="N1266" s="72" t="n">
        <v>11470.22</v>
      </c>
      <c r="O1266" s="72" t="n">
        <v>562040.74</v>
      </c>
      <c r="P1266" s="72" t="n">
        <v>521810.66</v>
      </c>
      <c r="Q1266" s="72" t="n">
        <v>40230.08</v>
      </c>
      <c r="R1266" t="inlineStr">
        <is>
          <t>Telangana</t>
        </is>
      </c>
      <c r="S1266" s="71" t="n">
        <v>2</v>
      </c>
      <c r="T1266" t="inlineStr">
        <is>
          <t>Yes</t>
        </is>
      </c>
      <c r="U1266" s="71" t="n">
        <v>170</v>
      </c>
      <c r="V1266" s="71" t="n">
        <v>50</v>
      </c>
      <c r="W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RR101258</t>
        </is>
      </c>
      <c r="B1267" s="69" t="n">
        <v>45809</v>
      </c>
      <c r="C1267" s="70" t="n">
        <v>2025</v>
      </c>
      <c r="D1267" t="inlineStr">
        <is>
          <t>Jun</t>
        </is>
      </c>
      <c r="E1267" t="inlineStr">
        <is>
          <t>East</t>
        </is>
      </c>
      <c r="F1267" t="inlineStr">
        <is>
          <t>India</t>
        </is>
      </c>
      <c r="G1267" t="inlineStr">
        <is>
          <t>Fashion</t>
        </is>
      </c>
      <c r="H1267" t="inlineStr">
        <is>
          <t>Store walk-in</t>
        </is>
      </c>
      <c r="I1267" t="inlineStr">
        <is>
          <t>Walk-in guest</t>
        </is>
      </c>
      <c r="J1267" t="inlineStr">
        <is>
          <t>Mei Lin</t>
        </is>
      </c>
      <c r="K1267" s="71" t="n">
        <v>806</v>
      </c>
      <c r="L1267" s="72" t="n">
        <v>693.4400000000001</v>
      </c>
      <c r="M1267" s="72" t="n">
        <v>558912.64</v>
      </c>
      <c r="N1267" s="72" t="n">
        <v>55891.26</v>
      </c>
      <c r="O1267" s="72" t="n">
        <v>503021.38</v>
      </c>
      <c r="P1267" s="72" t="n">
        <v>337351.19</v>
      </c>
      <c r="Q1267" s="72" t="n">
        <v>165670.19</v>
      </c>
      <c r="R1267" t="inlineStr">
        <is>
          <t>West Bengal</t>
        </is>
      </c>
      <c r="S1267" s="71" t="n">
        <v>0</v>
      </c>
      <c r="T1267" t="inlineStr">
        <is>
          <t>No</t>
        </is>
      </c>
      <c r="U1267" s="71" t="n">
        <v>352</v>
      </c>
      <c r="V1267" s="71" t="n">
        <v>121</v>
      </c>
      <c r="W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RR101259</t>
        </is>
      </c>
      <c r="B1268" s="69" t="n">
        <v>45809</v>
      </c>
      <c r="C1268" s="70" t="n">
        <v>2025</v>
      </c>
      <c r="D1268" t="inlineStr">
        <is>
          <t>Jun</t>
        </is>
      </c>
      <c r="E1268" t="inlineStr">
        <is>
          <t>West</t>
        </is>
      </c>
      <c r="F1268" t="inlineStr">
        <is>
          <t>India</t>
        </is>
      </c>
      <c r="G1268" t="inlineStr">
        <is>
          <t>Grocery</t>
        </is>
      </c>
      <c r="H1268" t="inlineStr">
        <is>
          <t>Store walk-in</t>
        </is>
      </c>
      <c r="I1268" t="inlineStr">
        <is>
          <t>Member</t>
        </is>
      </c>
      <c r="J1268" t="inlineStr">
        <is>
          <t>Zoya Ahmed</t>
        </is>
      </c>
      <c r="K1268" s="71" t="n">
        <v>1160</v>
      </c>
      <c r="L1268" s="72" t="n">
        <v>178.06</v>
      </c>
      <c r="M1268" s="72" t="n">
        <v>206549.6</v>
      </c>
      <c r="N1268" s="72" t="n">
        <v>16523.97</v>
      </c>
      <c r="O1268" s="72" t="n">
        <v>190025.63</v>
      </c>
      <c r="P1268" s="72" t="n">
        <v>170362.15</v>
      </c>
      <c r="Q1268" s="72" t="n">
        <v>19663.48</v>
      </c>
      <c r="R1268" t="inlineStr">
        <is>
          <t>Maharashtra</t>
        </is>
      </c>
      <c r="S1268" s="71" t="n">
        <v>5</v>
      </c>
      <c r="T1268" t="inlineStr">
        <is>
          <t>Yes</t>
        </is>
      </c>
      <c r="U1268" s="71" t="n">
        <v>539</v>
      </c>
      <c r="V1268" s="71" t="n">
        <v>146</v>
      </c>
      <c r="W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RR101260</t>
        </is>
      </c>
      <c r="B1269" s="69" t="n">
        <v>45809</v>
      </c>
      <c r="C1269" s="70" t="n">
        <v>2025</v>
      </c>
      <c r="D1269" t="inlineStr">
        <is>
          <t>Jun</t>
        </is>
      </c>
      <c r="E1269" t="inlineStr">
        <is>
          <t>South</t>
        </is>
      </c>
      <c r="F1269" t="inlineStr">
        <is>
          <t>India</t>
        </is>
      </c>
      <c r="G1269" t="inlineStr">
        <is>
          <t>Electronics</t>
        </is>
      </c>
      <c r="H1269" t="inlineStr">
        <is>
          <t>Store walk-in</t>
        </is>
      </c>
      <c r="I1269" t="inlineStr">
        <is>
          <t>Member</t>
        </is>
      </c>
      <c r="J1269" t="inlineStr">
        <is>
          <t>Liam O'Brien</t>
        </is>
      </c>
      <c r="K1269" s="71" t="n">
        <v>210</v>
      </c>
      <c r="L1269" s="72" t="n">
        <v>8477.120000000001</v>
      </c>
      <c r="M1269" s="72" t="n">
        <v>1780195.2</v>
      </c>
      <c r="N1269" s="72" t="n">
        <v>178019.52</v>
      </c>
      <c r="O1269" s="72" t="n">
        <v>1602175.68</v>
      </c>
      <c r="P1269" s="72" t="n">
        <v>1653664.32</v>
      </c>
      <c r="Q1269" s="72" t="n">
        <v>-51488.64</v>
      </c>
      <c r="R1269" t="inlineStr">
        <is>
          <t>Karnataka</t>
        </is>
      </c>
      <c r="S1269" s="71" t="n">
        <v>8</v>
      </c>
      <c r="T1269" t="inlineStr">
        <is>
          <t>Yes</t>
        </is>
      </c>
      <c r="U1269" s="71" t="n">
        <v>558</v>
      </c>
      <c r="V1269" s="71" t="n">
        <v>152</v>
      </c>
      <c r="W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RR101261</t>
        </is>
      </c>
      <c r="B1270" s="69" t="n">
        <v>45809</v>
      </c>
      <c r="C1270" s="70" t="n">
        <v>2025</v>
      </c>
      <c r="D1270" t="inlineStr">
        <is>
          <t>Jun</t>
        </is>
      </c>
      <c r="E1270" t="inlineStr">
        <is>
          <t>South</t>
        </is>
      </c>
      <c r="F1270" t="inlineStr">
        <is>
          <t>India</t>
        </is>
      </c>
      <c r="G1270" t="inlineStr">
        <is>
          <t>Grocery</t>
        </is>
      </c>
      <c r="H1270" t="inlineStr">
        <is>
          <t>Store walk-in</t>
        </is>
      </c>
      <c r="I1270" t="inlineStr">
        <is>
          <t>Member</t>
        </is>
      </c>
      <c r="J1270" t="inlineStr">
        <is>
          <t>Kofi Mensah</t>
        </is>
      </c>
      <c r="K1270" s="71" t="n">
        <v>1121</v>
      </c>
      <c r="L1270" s="72" t="n">
        <v>191.43</v>
      </c>
      <c r="M1270" s="72" t="n">
        <v>214593.03</v>
      </c>
      <c r="N1270" s="72" t="n">
        <v>4291.86</v>
      </c>
      <c r="O1270" s="72" t="n">
        <v>210301.17</v>
      </c>
      <c r="P1270" s="72" t="n">
        <v>166266.68</v>
      </c>
      <c r="Q1270" s="72" t="n">
        <v>44034.49</v>
      </c>
      <c r="R1270" t="inlineStr">
        <is>
          <t>Telangana</t>
        </is>
      </c>
      <c r="S1270" s="71" t="n">
        <v>5</v>
      </c>
      <c r="T1270" t="inlineStr">
        <is>
          <t>Yes</t>
        </is>
      </c>
      <c r="U1270" s="71" t="n">
        <v>1077</v>
      </c>
      <c r="V1270" s="71" t="n">
        <v>356</v>
      </c>
      <c r="W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RR101262</t>
        </is>
      </c>
      <c r="B1271" s="69" t="n">
        <v>45809</v>
      </c>
      <c r="C1271" s="70" t="n">
        <v>2025</v>
      </c>
      <c r="D1271" t="inlineStr">
        <is>
          <t>Jun</t>
        </is>
      </c>
      <c r="E1271" t="inlineStr">
        <is>
          <t>West</t>
        </is>
      </c>
      <c r="F1271" t="inlineStr">
        <is>
          <t>India</t>
        </is>
      </c>
      <c r="G1271" t="inlineStr">
        <is>
          <t>Grocery</t>
        </is>
      </c>
      <c r="H1271" t="inlineStr">
        <is>
          <t>Home delivery</t>
        </is>
      </c>
      <c r="I1271" t="inlineStr">
        <is>
          <t>Walk-in guest</t>
        </is>
      </c>
      <c r="J1271" t="inlineStr">
        <is>
          <t>Shraddha Kulkarni</t>
        </is>
      </c>
      <c r="K1271" s="71" t="n">
        <v>1958</v>
      </c>
      <c r="L1271" s="72" t="n">
        <v>187.11</v>
      </c>
      <c r="M1271" s="72" t="n">
        <v>366361.38</v>
      </c>
      <c r="N1271" s="72" t="n">
        <v>18318.07</v>
      </c>
      <c r="O1271" s="72" t="n">
        <v>348043.31</v>
      </c>
      <c r="P1271" s="72" t="n">
        <v>279887.87</v>
      </c>
      <c r="Q1271" s="72" t="n">
        <v>68155.44</v>
      </c>
      <c r="R1271" t="inlineStr">
        <is>
          <t>Goa</t>
        </is>
      </c>
      <c r="S1271" s="71" t="n">
        <v>3</v>
      </c>
      <c r="T1271" t="inlineStr">
        <is>
          <t>Yes</t>
        </is>
      </c>
      <c r="U1271" s="71" t="n">
        <v>1257</v>
      </c>
      <c r="V1271" s="71" t="n">
        <v>432</v>
      </c>
      <c r="W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RR101263</t>
        </is>
      </c>
      <c r="B1272" s="69" t="n">
        <v>45810</v>
      </c>
      <c r="C1272" s="70" t="n">
        <v>2025</v>
      </c>
      <c r="D1272" t="inlineStr">
        <is>
          <t>Jun</t>
        </is>
      </c>
      <c r="E1272" t="inlineStr">
        <is>
          <t>East</t>
        </is>
      </c>
      <c r="F1272" t="inlineStr">
        <is>
          <t>India</t>
        </is>
      </c>
      <c r="G1272" t="inlineStr">
        <is>
          <t>Grocery</t>
        </is>
      </c>
      <c r="H1272" t="inlineStr">
        <is>
          <t>Store walk-in</t>
        </is>
      </c>
      <c r="I1272" t="inlineStr">
        <is>
          <t>Walk-in guest</t>
        </is>
      </c>
      <c r="J1272" t="inlineStr">
        <is>
          <t>Shraddha Kulkarni</t>
        </is>
      </c>
      <c r="K1272" s="71" t="n">
        <v>2925</v>
      </c>
      <c r="L1272" s="72" t="n">
        <v>171.1</v>
      </c>
      <c r="M1272" s="72" t="n">
        <v>500467.5</v>
      </c>
      <c r="N1272" s="72" t="n">
        <v>10009.35</v>
      </c>
      <c r="O1272" s="72" t="n">
        <v>490458.15</v>
      </c>
      <c r="P1272" s="72" t="n">
        <v>414982.79</v>
      </c>
      <c r="Q1272" s="72" t="n">
        <v>75475.36</v>
      </c>
      <c r="R1272" t="inlineStr">
        <is>
          <t>West Bengal</t>
        </is>
      </c>
      <c r="S1272" s="71" t="n">
        <v>0</v>
      </c>
      <c r="T1272" t="inlineStr">
        <is>
          <t>No</t>
        </is>
      </c>
      <c r="U1272" s="71" t="n">
        <v>2778</v>
      </c>
      <c r="V1272" s="71" t="n">
        <v>947</v>
      </c>
      <c r="W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RR101264</t>
        </is>
      </c>
      <c r="B1273" s="69" t="n">
        <v>45810</v>
      </c>
      <c r="C1273" s="70" t="n">
        <v>2025</v>
      </c>
      <c r="D1273" t="inlineStr">
        <is>
          <t>Jun</t>
        </is>
      </c>
      <c r="E1273" t="inlineStr">
        <is>
          <t>South</t>
        </is>
      </c>
      <c r="F1273" t="inlineStr">
        <is>
          <t>India</t>
        </is>
      </c>
      <c r="G1273" t="inlineStr">
        <is>
          <t>JioMart</t>
        </is>
      </c>
      <c r="H1273" t="inlineStr">
        <is>
          <t>Home delivery</t>
        </is>
      </c>
      <c r="I1273" t="inlineStr">
        <is>
          <t>Member</t>
        </is>
      </c>
      <c r="J1273" t="inlineStr">
        <is>
          <t>Wei Chen</t>
        </is>
      </c>
      <c r="K1273" s="71" t="n">
        <v>3222</v>
      </c>
      <c r="L1273" s="72" t="n">
        <v>439.28</v>
      </c>
      <c r="M1273" s="72" t="n">
        <v>1415360.16</v>
      </c>
      <c r="N1273" s="72" t="n">
        <v>141536.02</v>
      </c>
      <c r="O1273" s="72" t="n">
        <v>1273824.14</v>
      </c>
      <c r="P1273" s="72" t="n">
        <v>1057889.66</v>
      </c>
      <c r="Q1273" s="72" t="n">
        <v>215934.48</v>
      </c>
      <c r="R1273" t="inlineStr">
        <is>
          <t>Tamil Nadu</t>
        </is>
      </c>
      <c r="S1273" s="71" t="n">
        <v>1</v>
      </c>
      <c r="T1273" t="inlineStr">
        <is>
          <t>Yes</t>
        </is>
      </c>
      <c r="U1273" s="71" t="n">
        <v>7865</v>
      </c>
      <c r="V1273" s="71" t="n">
        <v>570</v>
      </c>
      <c r="W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RR101265</t>
        </is>
      </c>
      <c r="B1274" s="69" t="n">
        <v>45810</v>
      </c>
      <c r="C1274" s="70" t="n">
        <v>2025</v>
      </c>
      <c r="D1274" t="inlineStr">
        <is>
          <t>Jun</t>
        </is>
      </c>
      <c r="E1274" t="inlineStr">
        <is>
          <t>West</t>
        </is>
      </c>
      <c r="F1274" t="inlineStr">
        <is>
          <t>India</t>
        </is>
      </c>
      <c r="G1274" t="inlineStr">
        <is>
          <t>Grocery</t>
        </is>
      </c>
      <c r="H1274" t="inlineStr">
        <is>
          <t>Store walk-in</t>
        </is>
      </c>
      <c r="I1274" t="inlineStr">
        <is>
          <t>Walk-in guest</t>
        </is>
      </c>
      <c r="J1274" t="inlineStr">
        <is>
          <t>Sophie Müller</t>
        </is>
      </c>
      <c r="K1274" s="71" t="n">
        <v>578</v>
      </c>
      <c r="L1274" s="72" t="n">
        <v>163.42</v>
      </c>
      <c r="M1274" s="72" t="n">
        <v>94456.75999999999</v>
      </c>
      <c r="N1274" s="72" t="n">
        <v>7556.54</v>
      </c>
      <c r="O1274" s="72" t="n">
        <v>86900.22</v>
      </c>
      <c r="P1274" s="72" t="n">
        <v>84672.44</v>
      </c>
      <c r="Q1274" s="72" t="n">
        <v>2227.78</v>
      </c>
      <c r="R1274" t="inlineStr">
        <is>
          <t>Goa</t>
        </is>
      </c>
      <c r="S1274" s="71" t="n">
        <v>8</v>
      </c>
      <c r="T1274" t="inlineStr">
        <is>
          <t>Yes</t>
        </is>
      </c>
      <c r="U1274" s="71" t="n">
        <v>417</v>
      </c>
      <c r="V1274" s="71" t="n">
        <v>168</v>
      </c>
      <c r="W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RR101266</t>
        </is>
      </c>
      <c r="B1275" s="69" t="n">
        <v>45810</v>
      </c>
      <c r="C1275" s="70" t="n">
        <v>2025</v>
      </c>
      <c r="D1275" t="inlineStr">
        <is>
          <t>Jun</t>
        </is>
      </c>
      <c r="E1275" t="inlineStr">
        <is>
          <t>South</t>
        </is>
      </c>
      <c r="F1275" t="inlineStr">
        <is>
          <t>India</t>
        </is>
      </c>
      <c r="G1275" t="inlineStr">
        <is>
          <t>JioMart</t>
        </is>
      </c>
      <c r="H1275" t="inlineStr">
        <is>
          <t>Home delivery</t>
        </is>
      </c>
      <c r="I1275" t="inlineStr">
        <is>
          <t>Member</t>
        </is>
      </c>
      <c r="J1275" t="inlineStr">
        <is>
          <t>Ana Costa</t>
        </is>
      </c>
      <c r="K1275" s="71" t="n">
        <v>1842</v>
      </c>
      <c r="L1275" s="72" t="n">
        <v>375.66</v>
      </c>
      <c r="M1275" s="72" t="n">
        <v>691965.72</v>
      </c>
      <c r="N1275" s="72" t="n">
        <v>55357.26</v>
      </c>
      <c r="O1275" s="72" t="n">
        <v>636608.46</v>
      </c>
      <c r="P1275" s="72" t="n">
        <v>607061.21</v>
      </c>
      <c r="Q1275" s="72" t="n">
        <v>29547.25</v>
      </c>
      <c r="R1275" t="inlineStr">
        <is>
          <t>Telangana</t>
        </is>
      </c>
      <c r="S1275" s="71" t="n">
        <v>1</v>
      </c>
      <c r="T1275" t="inlineStr">
        <is>
          <t>Yes</t>
        </is>
      </c>
      <c r="U1275" s="71" t="n">
        <v>3869</v>
      </c>
      <c r="V1275" s="71" t="n">
        <v>227</v>
      </c>
      <c r="W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RR101267</t>
        </is>
      </c>
      <c r="B1276" s="69" t="n">
        <v>45810</v>
      </c>
      <c r="C1276" s="70" t="n">
        <v>2025</v>
      </c>
      <c r="D1276" t="inlineStr">
        <is>
          <t>Jun</t>
        </is>
      </c>
      <c r="E1276" t="inlineStr">
        <is>
          <t>East</t>
        </is>
      </c>
      <c r="F1276" t="inlineStr">
        <is>
          <t>India</t>
        </is>
      </c>
      <c r="G1276" t="inlineStr">
        <is>
          <t>Grocery</t>
        </is>
      </c>
      <c r="H1276" t="inlineStr">
        <is>
          <t>Store walk-in</t>
        </is>
      </c>
      <c r="I1276" t="inlineStr">
        <is>
          <t>Member</t>
        </is>
      </c>
      <c r="J1276" t="inlineStr">
        <is>
          <t>Yuki Sato</t>
        </is>
      </c>
      <c r="K1276" s="71" t="n">
        <v>1675</v>
      </c>
      <c r="L1276" s="72" t="n">
        <v>199.4</v>
      </c>
      <c r="M1276" s="72" t="n">
        <v>333995</v>
      </c>
      <c r="N1276" s="72" t="n">
        <v>50099.25</v>
      </c>
      <c r="O1276" s="72" t="n">
        <v>283895.75</v>
      </c>
      <c r="P1276" s="72" t="n">
        <v>249798.71</v>
      </c>
      <c r="Q1276" s="72" t="n">
        <v>34097.04</v>
      </c>
      <c r="R1276" t="inlineStr">
        <is>
          <t>West Bengal</t>
        </is>
      </c>
      <c r="S1276" s="71" t="n">
        <v>0</v>
      </c>
      <c r="T1276" t="inlineStr">
        <is>
          <t>No</t>
        </is>
      </c>
      <c r="U1276" s="71" t="n">
        <v>822</v>
      </c>
      <c r="V1276" s="71" t="n">
        <v>270</v>
      </c>
      <c r="W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RR101268</t>
        </is>
      </c>
      <c r="B1277" s="69" t="n">
        <v>45810</v>
      </c>
      <c r="C1277" s="70" t="n">
        <v>2025</v>
      </c>
      <c r="D1277" t="inlineStr">
        <is>
          <t>Jun</t>
        </is>
      </c>
      <c r="E1277" t="inlineStr">
        <is>
          <t>North</t>
        </is>
      </c>
      <c r="F1277" t="inlineStr">
        <is>
          <t>India</t>
        </is>
      </c>
      <c r="G1277" t="inlineStr">
        <is>
          <t>Electronics</t>
        </is>
      </c>
      <c r="H1277" t="inlineStr">
        <is>
          <t>Store walk-in</t>
        </is>
      </c>
      <c r="I1277" t="inlineStr">
        <is>
          <t>Member</t>
        </is>
      </c>
      <c r="J1277" t="inlineStr">
        <is>
          <t>Mei Lin</t>
        </is>
      </c>
      <c r="K1277" s="71" t="n">
        <v>187</v>
      </c>
      <c r="L1277" s="72" t="n">
        <v>8461.450000000001</v>
      </c>
      <c r="M1277" s="72" t="n">
        <v>1582291.15</v>
      </c>
      <c r="N1277" s="72" t="n">
        <v>31645.82</v>
      </c>
      <c r="O1277" s="72" t="n">
        <v>1550645.33</v>
      </c>
      <c r="P1277" s="72" t="n">
        <v>1481606.14</v>
      </c>
      <c r="Q1277" s="72" t="n">
        <v>69039.19</v>
      </c>
      <c r="R1277" t="inlineStr">
        <is>
          <t>Uttar Pradesh</t>
        </is>
      </c>
      <c r="S1277" s="71" t="n">
        <v>2</v>
      </c>
      <c r="T1277" t="inlineStr">
        <is>
          <t>Yes</t>
        </is>
      </c>
      <c r="U1277" s="71" t="n">
        <v>370</v>
      </c>
      <c r="V1277" s="71" t="n">
        <v>153</v>
      </c>
      <c r="W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RR101269</t>
        </is>
      </c>
      <c r="B1278" s="69" t="n">
        <v>45810</v>
      </c>
      <c r="C1278" s="70" t="n">
        <v>2025</v>
      </c>
      <c r="D1278" t="inlineStr">
        <is>
          <t>Jun</t>
        </is>
      </c>
      <c r="E1278" t="inlineStr">
        <is>
          <t>West</t>
        </is>
      </c>
      <c r="F1278" t="inlineStr">
        <is>
          <t>India</t>
        </is>
      </c>
      <c r="G1278" t="inlineStr">
        <is>
          <t>Electronics</t>
        </is>
      </c>
      <c r="H1278" t="inlineStr">
        <is>
          <t>Home delivery</t>
        </is>
      </c>
      <c r="I1278" t="inlineStr">
        <is>
          <t>Member</t>
        </is>
      </c>
      <c r="J1278" t="inlineStr">
        <is>
          <t>Kofi Mensah</t>
        </is>
      </c>
      <c r="K1278" s="71" t="n">
        <v>77</v>
      </c>
      <c r="L1278" s="72" t="n">
        <v>8750.43</v>
      </c>
      <c r="M1278" s="72" t="n">
        <v>673783.11</v>
      </c>
      <c r="N1278" s="72" t="n">
        <v>33689.16</v>
      </c>
      <c r="O1278" s="72" t="n">
        <v>640093.95</v>
      </c>
      <c r="P1278" s="72" t="n">
        <v>622655.49</v>
      </c>
      <c r="Q1278" s="72" t="n">
        <v>17438.46</v>
      </c>
      <c r="R1278" t="inlineStr">
        <is>
          <t>Goa</t>
        </is>
      </c>
      <c r="S1278" s="71" t="n">
        <v>1</v>
      </c>
      <c r="T1278" t="inlineStr">
        <is>
          <t>Yes</t>
        </is>
      </c>
      <c r="U1278" s="71" t="n">
        <v>162</v>
      </c>
      <c r="V1278" s="71" t="n">
        <v>60</v>
      </c>
      <c r="W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RR101270</t>
        </is>
      </c>
      <c r="B1279" s="69" t="n">
        <v>45810</v>
      </c>
      <c r="C1279" s="70" t="n">
        <v>2025</v>
      </c>
      <c r="D1279" t="inlineStr">
        <is>
          <t>Jun</t>
        </is>
      </c>
      <c r="E1279" t="inlineStr">
        <is>
          <t>East</t>
        </is>
      </c>
      <c r="F1279" t="inlineStr">
        <is>
          <t>India</t>
        </is>
      </c>
      <c r="G1279" t="inlineStr">
        <is>
          <t>Fashion</t>
        </is>
      </c>
      <c r="H1279" t="inlineStr">
        <is>
          <t>Store walk-in</t>
        </is>
      </c>
      <c r="I1279" t="inlineStr">
        <is>
          <t>Walk-in guest</t>
        </is>
      </c>
      <c r="J1279" t="inlineStr">
        <is>
          <t>Hiroshi Tanaka</t>
        </is>
      </c>
      <c r="K1279" s="71" t="n">
        <v>769</v>
      </c>
      <c r="L1279" s="72" t="n">
        <v>755.88</v>
      </c>
      <c r="M1279" s="72" t="n">
        <v>581271.72</v>
      </c>
      <c r="N1279" s="72" t="n">
        <v>11625.43</v>
      </c>
      <c r="O1279" s="72" t="n">
        <v>569646.29</v>
      </c>
      <c r="P1279" s="72" t="n">
        <v>315762.64</v>
      </c>
      <c r="Q1279" s="72" t="n">
        <v>253883.65</v>
      </c>
      <c r="R1279" t="inlineStr">
        <is>
          <t>Odisha</t>
        </is>
      </c>
      <c r="S1279" s="71" t="n">
        <v>0</v>
      </c>
      <c r="T1279" t="inlineStr">
        <is>
          <t>No</t>
        </is>
      </c>
      <c r="U1279" s="71" t="n">
        <v>303</v>
      </c>
      <c r="V1279" s="71" t="n">
        <v>91</v>
      </c>
      <c r="W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RR101271</t>
        </is>
      </c>
      <c r="B1280" s="69" t="n">
        <v>45810</v>
      </c>
      <c r="C1280" s="70" t="n">
        <v>2025</v>
      </c>
      <c r="D1280" t="inlineStr">
        <is>
          <t>Jun</t>
        </is>
      </c>
      <c r="E1280" t="inlineStr">
        <is>
          <t>East</t>
        </is>
      </c>
      <c r="F1280" t="inlineStr">
        <is>
          <t>India</t>
        </is>
      </c>
      <c r="G1280" t="inlineStr">
        <is>
          <t>Grocery</t>
        </is>
      </c>
      <c r="H1280" t="inlineStr">
        <is>
          <t>Store walk-in</t>
        </is>
      </c>
      <c r="I1280" t="inlineStr">
        <is>
          <t>Walk-in guest</t>
        </is>
      </c>
      <c r="J1280" t="inlineStr">
        <is>
          <t>Aisha Bello</t>
        </is>
      </c>
      <c r="K1280" s="71" t="n">
        <v>1637</v>
      </c>
      <c r="L1280" s="72" t="n">
        <v>172.14</v>
      </c>
      <c r="M1280" s="72" t="n">
        <v>281793.18</v>
      </c>
      <c r="N1280" s="72" t="n">
        <v>14089.66</v>
      </c>
      <c r="O1280" s="72" t="n">
        <v>267703.52</v>
      </c>
      <c r="P1280" s="72" t="n">
        <v>235880.33</v>
      </c>
      <c r="Q1280" s="72" t="n">
        <v>31823.19</v>
      </c>
      <c r="R1280" t="inlineStr">
        <is>
          <t>Bihar</t>
        </is>
      </c>
      <c r="S1280" s="71" t="n">
        <v>8</v>
      </c>
      <c r="T1280" t="inlineStr">
        <is>
          <t>Yes</t>
        </is>
      </c>
      <c r="U1280" s="71" t="n">
        <v>604</v>
      </c>
      <c r="V1280" s="71" t="n">
        <v>270</v>
      </c>
      <c r="W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RR101272</t>
        </is>
      </c>
      <c r="B1281" s="69" t="n">
        <v>45811</v>
      </c>
      <c r="C1281" s="70" t="n">
        <v>2025</v>
      </c>
      <c r="D1281" t="inlineStr">
        <is>
          <t>Jun</t>
        </is>
      </c>
      <c r="E1281" t="inlineStr">
        <is>
          <t>West</t>
        </is>
      </c>
      <c r="F1281" t="inlineStr">
        <is>
          <t>India</t>
        </is>
      </c>
      <c r="G1281" t="inlineStr">
        <is>
          <t>JioMart</t>
        </is>
      </c>
      <c r="H1281" t="inlineStr">
        <is>
          <t>Home delivery</t>
        </is>
      </c>
      <c r="I1281" t="inlineStr">
        <is>
          <t>Walk-in guest</t>
        </is>
      </c>
      <c r="J1281" t="inlineStr">
        <is>
          <t>Liam O'Brien</t>
        </is>
      </c>
      <c r="K1281" s="71" t="n">
        <v>1324</v>
      </c>
      <c r="L1281" s="72" t="n">
        <v>439.27</v>
      </c>
      <c r="M1281" s="72" t="n">
        <v>581593.48</v>
      </c>
      <c r="N1281" s="72" t="n">
        <v>58159.35</v>
      </c>
      <c r="O1281" s="72" t="n">
        <v>523434.13</v>
      </c>
      <c r="P1281" s="72" t="n">
        <v>434816.85</v>
      </c>
      <c r="Q1281" s="72" t="n">
        <v>88617.28</v>
      </c>
      <c r="R1281" t="inlineStr">
        <is>
          <t>Goa</t>
        </is>
      </c>
      <c r="S1281" s="71" t="n">
        <v>8</v>
      </c>
      <c r="T1281" t="inlineStr">
        <is>
          <t>Yes</t>
        </is>
      </c>
      <c r="U1281" s="71" t="n">
        <v>6915</v>
      </c>
      <c r="V1281" s="71" t="n">
        <v>361</v>
      </c>
      <c r="W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RR101273</t>
        </is>
      </c>
      <c r="B1282" s="69" t="n">
        <v>45811</v>
      </c>
      <c r="C1282" s="70" t="n">
        <v>2025</v>
      </c>
      <c r="D1282" t="inlineStr">
        <is>
          <t>Jun</t>
        </is>
      </c>
      <c r="E1282" t="inlineStr">
        <is>
          <t>West</t>
        </is>
      </c>
      <c r="F1282" t="inlineStr">
        <is>
          <t>India</t>
        </is>
      </c>
      <c r="G1282" t="inlineStr">
        <is>
          <t>JioMart</t>
        </is>
      </c>
      <c r="H1282" t="inlineStr">
        <is>
          <t>Home delivery</t>
        </is>
      </c>
      <c r="I1282" t="inlineStr">
        <is>
          <t>Walk-in guest</t>
        </is>
      </c>
      <c r="J1282" t="inlineStr">
        <is>
          <t>Olivia Brown</t>
        </is>
      </c>
      <c r="K1282" s="71" t="n">
        <v>3199</v>
      </c>
      <c r="L1282" s="72" t="n">
        <v>381.57</v>
      </c>
      <c r="M1282" s="72" t="n">
        <v>1220642.43</v>
      </c>
      <c r="N1282" s="72" t="n">
        <v>97651.39</v>
      </c>
      <c r="O1282" s="72" t="n">
        <v>1122991.04</v>
      </c>
      <c r="P1282" s="72" t="n">
        <v>1049470.77</v>
      </c>
      <c r="Q1282" s="72" t="n">
        <v>73520.27</v>
      </c>
      <c r="R1282" t="inlineStr">
        <is>
          <t>Gujarat</t>
        </is>
      </c>
      <c r="S1282" s="71" t="n">
        <v>5</v>
      </c>
      <c r="T1282" t="inlineStr">
        <is>
          <t>Yes</t>
        </is>
      </c>
      <c r="U1282" s="71" t="n">
        <v>8715</v>
      </c>
      <c r="V1282" s="71" t="n">
        <v>436</v>
      </c>
      <c r="W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RR101274</t>
        </is>
      </c>
      <c r="B1283" s="69" t="n">
        <v>45811</v>
      </c>
      <c r="C1283" s="70" t="n">
        <v>2025</v>
      </c>
      <c r="D1283" t="inlineStr">
        <is>
          <t>Jun</t>
        </is>
      </c>
      <c r="E1283" t="inlineStr">
        <is>
          <t>West</t>
        </is>
      </c>
      <c r="F1283" t="inlineStr">
        <is>
          <t>India</t>
        </is>
      </c>
      <c r="G1283" t="inlineStr">
        <is>
          <t>Grocery</t>
        </is>
      </c>
      <c r="H1283" t="inlineStr">
        <is>
          <t>Store walk-in</t>
        </is>
      </c>
      <c r="I1283" t="inlineStr">
        <is>
          <t>Member</t>
        </is>
      </c>
      <c r="J1283" t="inlineStr">
        <is>
          <t>Priya Nair</t>
        </is>
      </c>
      <c r="K1283" s="71" t="n">
        <v>3372</v>
      </c>
      <c r="L1283" s="72" t="n">
        <v>188.38</v>
      </c>
      <c r="M1283" s="72" t="n">
        <v>635217.36</v>
      </c>
      <c r="N1283" s="72" t="n">
        <v>31760.87</v>
      </c>
      <c r="O1283" s="72" t="n">
        <v>603456.49</v>
      </c>
      <c r="P1283" s="72" t="n">
        <v>482545.44</v>
      </c>
      <c r="Q1283" s="72" t="n">
        <v>120911.05</v>
      </c>
      <c r="R1283" t="inlineStr">
        <is>
          <t>Gujarat</t>
        </is>
      </c>
      <c r="S1283" s="71" t="n">
        <v>2</v>
      </c>
      <c r="T1283" t="inlineStr">
        <is>
          <t>Yes</t>
        </is>
      </c>
      <c r="U1283" s="71" t="n">
        <v>1038</v>
      </c>
      <c r="V1283" s="71" t="n">
        <v>432</v>
      </c>
      <c r="W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RR101275</t>
        </is>
      </c>
      <c r="B1284" s="69" t="n">
        <v>45811</v>
      </c>
      <c r="C1284" s="70" t="n">
        <v>2025</v>
      </c>
      <c r="D1284" t="inlineStr">
        <is>
          <t>Jun</t>
        </is>
      </c>
      <c r="E1284" t="inlineStr">
        <is>
          <t>West</t>
        </is>
      </c>
      <c r="F1284" t="inlineStr">
        <is>
          <t>India</t>
        </is>
      </c>
      <c r="G1284" t="inlineStr">
        <is>
          <t>Grocery</t>
        </is>
      </c>
      <c r="H1284" t="inlineStr">
        <is>
          <t>Store walk-in</t>
        </is>
      </c>
      <c r="I1284" t="inlineStr">
        <is>
          <t>Walk-in guest</t>
        </is>
      </c>
      <c r="J1284" t="inlineStr">
        <is>
          <t>Amir Khan</t>
        </is>
      </c>
      <c r="K1284" s="71" t="n">
        <v>2599</v>
      </c>
      <c r="L1284" s="72" t="n">
        <v>180.93</v>
      </c>
      <c r="M1284" s="72" t="n">
        <v>470237.07</v>
      </c>
      <c r="N1284" s="72" t="n">
        <v>70535.56</v>
      </c>
      <c r="O1284" s="72" t="n">
        <v>399701.51</v>
      </c>
      <c r="P1284" s="72" t="n">
        <v>381754.11</v>
      </c>
      <c r="Q1284" s="72" t="n">
        <v>17947.4</v>
      </c>
      <c r="R1284" t="inlineStr">
        <is>
          <t>Goa</t>
        </is>
      </c>
      <c r="S1284" s="71" t="n">
        <v>1</v>
      </c>
      <c r="T1284" t="inlineStr">
        <is>
          <t>Yes</t>
        </is>
      </c>
      <c r="U1284" s="71" t="n">
        <v>1149</v>
      </c>
      <c r="V1284" s="71" t="n">
        <v>454</v>
      </c>
      <c r="W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RR101276</t>
        </is>
      </c>
      <c r="B1285" s="69" t="n">
        <v>45811</v>
      </c>
      <c r="C1285" s="70" t="n">
        <v>2025</v>
      </c>
      <c r="D1285" t="inlineStr">
        <is>
          <t>Jun</t>
        </is>
      </c>
      <c r="E1285" t="inlineStr">
        <is>
          <t>South</t>
        </is>
      </c>
      <c r="F1285" t="inlineStr">
        <is>
          <t>India</t>
        </is>
      </c>
      <c r="G1285" t="inlineStr">
        <is>
          <t>Fashion</t>
        </is>
      </c>
      <c r="H1285" t="inlineStr">
        <is>
          <t>Store walk-in</t>
        </is>
      </c>
      <c r="I1285" t="inlineStr">
        <is>
          <t>Member</t>
        </is>
      </c>
      <c r="J1285" t="inlineStr">
        <is>
          <t>Wei Chen</t>
        </is>
      </c>
      <c r="K1285" s="71" t="n">
        <v>657</v>
      </c>
      <c r="L1285" s="72" t="n">
        <v>688</v>
      </c>
      <c r="M1285" s="72" t="n">
        <v>452016</v>
      </c>
      <c r="N1285" s="72" t="n">
        <v>67802.39999999999</v>
      </c>
      <c r="O1285" s="72" t="n">
        <v>384213.6</v>
      </c>
      <c r="P1285" s="72" t="n">
        <v>268627.48</v>
      </c>
      <c r="Q1285" s="72" t="n">
        <v>115586.12</v>
      </c>
      <c r="R1285" t="inlineStr">
        <is>
          <t>Telangana</t>
        </is>
      </c>
      <c r="S1285" s="71" t="n">
        <v>8</v>
      </c>
      <c r="T1285" t="inlineStr">
        <is>
          <t>Yes</t>
        </is>
      </c>
      <c r="U1285" s="71" t="n">
        <v>333</v>
      </c>
      <c r="V1285" s="71" t="n">
        <v>135</v>
      </c>
      <c r="W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RR101277</t>
        </is>
      </c>
      <c r="B1286" s="69" t="n">
        <v>45811</v>
      </c>
      <c r="C1286" s="70" t="n">
        <v>2025</v>
      </c>
      <c r="D1286" t="inlineStr">
        <is>
          <t>Jun</t>
        </is>
      </c>
      <c r="E1286" t="inlineStr">
        <is>
          <t>North</t>
        </is>
      </c>
      <c r="F1286" t="inlineStr">
        <is>
          <t>India</t>
        </is>
      </c>
      <c r="G1286" t="inlineStr">
        <is>
          <t>Grocery</t>
        </is>
      </c>
      <c r="H1286" t="inlineStr">
        <is>
          <t>Store walk-in</t>
        </is>
      </c>
      <c r="I1286" t="inlineStr">
        <is>
          <t>Walk-in guest</t>
        </is>
      </c>
      <c r="J1286" t="inlineStr">
        <is>
          <t>Lucas Martin</t>
        </is>
      </c>
      <c r="K1286" s="71" t="n">
        <v>1582</v>
      </c>
      <c r="L1286" s="72" t="n">
        <v>175.96</v>
      </c>
      <c r="M1286" s="72" t="n">
        <v>278368.72</v>
      </c>
      <c r="N1286" s="72" t="n">
        <v>13918.44</v>
      </c>
      <c r="O1286" s="72" t="n">
        <v>264450.28</v>
      </c>
      <c r="P1286" s="72" t="n">
        <v>237531.93</v>
      </c>
      <c r="Q1286" s="72" t="n">
        <v>26918.35</v>
      </c>
      <c r="R1286" t="inlineStr">
        <is>
          <t>Punjab</t>
        </is>
      </c>
      <c r="S1286" s="71" t="n">
        <v>0</v>
      </c>
      <c r="T1286" t="inlineStr">
        <is>
          <t>No</t>
        </is>
      </c>
      <c r="U1286" s="71" t="n">
        <v>559</v>
      </c>
      <c r="V1286" s="71" t="n">
        <v>213</v>
      </c>
      <c r="W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RR101278</t>
        </is>
      </c>
      <c r="B1287" s="69" t="n">
        <v>45811</v>
      </c>
      <c r="C1287" s="70" t="n">
        <v>2025</v>
      </c>
      <c r="D1287" t="inlineStr">
        <is>
          <t>Jun</t>
        </is>
      </c>
      <c r="E1287" t="inlineStr">
        <is>
          <t>West</t>
        </is>
      </c>
      <c r="F1287" t="inlineStr">
        <is>
          <t>India</t>
        </is>
      </c>
      <c r="G1287" t="inlineStr">
        <is>
          <t>Electronics</t>
        </is>
      </c>
      <c r="H1287" t="inlineStr">
        <is>
          <t>Store walk-in</t>
        </is>
      </c>
      <c r="I1287" t="inlineStr">
        <is>
          <t>Walk-in guest</t>
        </is>
      </c>
      <c r="J1287" t="inlineStr">
        <is>
          <t>Fatima Al-Saud</t>
        </is>
      </c>
      <c r="K1287" s="71" t="n">
        <v>145</v>
      </c>
      <c r="L1287" s="72" t="n">
        <v>10554.55</v>
      </c>
      <c r="M1287" s="72" t="n">
        <v>1530409.75</v>
      </c>
      <c r="N1287" s="72" t="n">
        <v>30608.19</v>
      </c>
      <c r="O1287" s="72" t="n">
        <v>1499801.56</v>
      </c>
      <c r="P1287" s="72" t="n">
        <v>1196023.45</v>
      </c>
      <c r="Q1287" s="72" t="n">
        <v>303778.11</v>
      </c>
      <c r="R1287" t="inlineStr">
        <is>
          <t>Gujarat</t>
        </is>
      </c>
      <c r="S1287" s="71" t="n">
        <v>8</v>
      </c>
      <c r="T1287" t="inlineStr">
        <is>
          <t>Yes</t>
        </is>
      </c>
      <c r="U1287" s="71" t="n">
        <v>418</v>
      </c>
      <c r="V1287" s="71" t="n">
        <v>114</v>
      </c>
      <c r="W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RR101279</t>
        </is>
      </c>
      <c r="B1288" s="69" t="n">
        <v>45811</v>
      </c>
      <c r="C1288" s="70" t="n">
        <v>2025</v>
      </c>
      <c r="D1288" t="inlineStr">
        <is>
          <t>Jun</t>
        </is>
      </c>
      <c r="E1288" t="inlineStr">
        <is>
          <t>West</t>
        </is>
      </c>
      <c r="F1288" t="inlineStr">
        <is>
          <t>India</t>
        </is>
      </c>
      <c r="G1288" t="inlineStr">
        <is>
          <t>Grocery</t>
        </is>
      </c>
      <c r="H1288" t="inlineStr">
        <is>
          <t>Click &amp; collect</t>
        </is>
      </c>
      <c r="I1288" t="inlineStr">
        <is>
          <t>Member</t>
        </is>
      </c>
      <c r="J1288" t="inlineStr">
        <is>
          <t>Ana Costa</t>
        </is>
      </c>
      <c r="K1288" s="71" t="n">
        <v>408</v>
      </c>
      <c r="L1288" s="72" t="n">
        <v>193.83</v>
      </c>
      <c r="M1288" s="72" t="n">
        <v>79082.64</v>
      </c>
      <c r="N1288" s="72" t="n">
        <v>1581.65</v>
      </c>
      <c r="O1288" s="72" t="n">
        <v>77500.99000000001</v>
      </c>
      <c r="P1288" s="72" t="n">
        <v>61270.81</v>
      </c>
      <c r="Q1288" s="72" t="n">
        <v>16230.18</v>
      </c>
      <c r="R1288" t="inlineStr">
        <is>
          <t>Gujarat</t>
        </is>
      </c>
      <c r="S1288" s="71" t="n">
        <v>3</v>
      </c>
      <c r="T1288" t="inlineStr">
        <is>
          <t>Yes</t>
        </is>
      </c>
      <c r="U1288" s="71" t="n">
        <v>276</v>
      </c>
      <c r="V1288" s="71" t="n">
        <v>112</v>
      </c>
      <c r="W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RR101280</t>
        </is>
      </c>
      <c r="B1289" s="69" t="n">
        <v>45811</v>
      </c>
      <c r="C1289" s="70" t="n">
        <v>2025</v>
      </c>
      <c r="D1289" t="inlineStr">
        <is>
          <t>Jun</t>
        </is>
      </c>
      <c r="E1289" t="inlineStr">
        <is>
          <t>West</t>
        </is>
      </c>
      <c r="F1289" t="inlineStr">
        <is>
          <t>India</t>
        </is>
      </c>
      <c r="G1289" t="inlineStr">
        <is>
          <t>Grocery</t>
        </is>
      </c>
      <c r="H1289" t="inlineStr">
        <is>
          <t>Store walk-in</t>
        </is>
      </c>
      <c r="I1289" t="inlineStr">
        <is>
          <t>Member</t>
        </is>
      </c>
      <c r="J1289" t="inlineStr">
        <is>
          <t>Shraddha Kulkarni</t>
        </is>
      </c>
      <c r="K1289" s="71" t="n">
        <v>721</v>
      </c>
      <c r="L1289" s="72" t="n">
        <v>187.46</v>
      </c>
      <c r="M1289" s="72" t="n">
        <v>135158.66</v>
      </c>
      <c r="N1289" s="72" t="n">
        <v>2703.17</v>
      </c>
      <c r="O1289" s="72" t="n">
        <v>132455.49</v>
      </c>
      <c r="P1289" s="72" t="n">
        <v>107048.24</v>
      </c>
      <c r="Q1289" s="72" t="n">
        <v>25407.25</v>
      </c>
      <c r="R1289" t="inlineStr">
        <is>
          <t>Goa</t>
        </is>
      </c>
      <c r="S1289" s="71" t="n">
        <v>1</v>
      </c>
      <c r="T1289" t="inlineStr">
        <is>
          <t>Yes</t>
        </is>
      </c>
      <c r="U1289" s="71" t="n">
        <v>440</v>
      </c>
      <c r="V1289" s="71" t="n">
        <v>112</v>
      </c>
      <c r="W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RR101281</t>
        </is>
      </c>
      <c r="B1290" s="69" t="n">
        <v>45811</v>
      </c>
      <c r="C1290" s="70" t="n">
        <v>2025</v>
      </c>
      <c r="D1290" t="inlineStr">
        <is>
          <t>Jun</t>
        </is>
      </c>
      <c r="E1290" t="inlineStr">
        <is>
          <t>South</t>
        </is>
      </c>
      <c r="F1290" t="inlineStr">
        <is>
          <t>India</t>
        </is>
      </c>
      <c r="G1290" t="inlineStr">
        <is>
          <t>Fashion</t>
        </is>
      </c>
      <c r="H1290" t="inlineStr">
        <is>
          <t>Store walk-in</t>
        </is>
      </c>
      <c r="I1290" t="inlineStr">
        <is>
          <t>Member</t>
        </is>
      </c>
      <c r="J1290" t="inlineStr">
        <is>
          <t>Omar Haddad</t>
        </is>
      </c>
      <c r="K1290" s="71" t="n">
        <v>436</v>
      </c>
      <c r="L1290" s="72" t="n">
        <v>804.88</v>
      </c>
      <c r="M1290" s="72" t="n">
        <v>350927.68</v>
      </c>
      <c r="N1290" s="72" t="n">
        <v>52639.15</v>
      </c>
      <c r="O1290" s="72" t="n">
        <v>298288.53</v>
      </c>
      <c r="P1290" s="72" t="n">
        <v>177484.81</v>
      </c>
      <c r="Q1290" s="72" t="n">
        <v>120803.72</v>
      </c>
      <c r="R1290" t="inlineStr">
        <is>
          <t>Telangana</t>
        </is>
      </c>
      <c r="S1290" s="71" t="n">
        <v>2</v>
      </c>
      <c r="T1290" t="inlineStr">
        <is>
          <t>Yes</t>
        </is>
      </c>
      <c r="U1290" s="71" t="n">
        <v>213</v>
      </c>
      <c r="V1290" s="71" t="n">
        <v>81</v>
      </c>
      <c r="W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RR101282</t>
        </is>
      </c>
      <c r="B1291" s="69" t="n">
        <v>45812</v>
      </c>
      <c r="C1291" s="70" t="n">
        <v>2025</v>
      </c>
      <c r="D1291" t="inlineStr">
        <is>
          <t>Jun</t>
        </is>
      </c>
      <c r="E1291" t="inlineStr">
        <is>
          <t>South</t>
        </is>
      </c>
      <c r="F1291" t="inlineStr">
        <is>
          <t>India</t>
        </is>
      </c>
      <c r="G1291" t="inlineStr">
        <is>
          <t>JioMart</t>
        </is>
      </c>
      <c r="H1291" t="inlineStr">
        <is>
          <t>Home delivery</t>
        </is>
      </c>
      <c r="I1291" t="inlineStr">
        <is>
          <t>Walk-in guest</t>
        </is>
      </c>
      <c r="J1291" t="inlineStr">
        <is>
          <t>Kofi Mensah</t>
        </is>
      </c>
      <c r="K1291" s="71" t="n">
        <v>1033</v>
      </c>
      <c r="L1291" s="72" t="n">
        <v>425.8</v>
      </c>
      <c r="M1291" s="72" t="n">
        <v>439851.4</v>
      </c>
      <c r="N1291" s="72" t="n">
        <v>43985.14</v>
      </c>
      <c r="O1291" s="72" t="n">
        <v>395866.26</v>
      </c>
      <c r="P1291" s="72" t="n">
        <v>341053.83</v>
      </c>
      <c r="Q1291" s="72" t="n">
        <v>54812.43</v>
      </c>
      <c r="R1291" t="inlineStr">
        <is>
          <t>Telangana</t>
        </is>
      </c>
      <c r="S1291" s="71" t="n">
        <v>1</v>
      </c>
      <c r="T1291" t="inlineStr">
        <is>
          <t>Yes</t>
        </is>
      </c>
      <c r="U1291" s="71" t="n">
        <v>3183</v>
      </c>
      <c r="V1291" s="71" t="n">
        <v>131</v>
      </c>
      <c r="W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RR101283</t>
        </is>
      </c>
      <c r="B1292" s="69" t="n">
        <v>45812</v>
      </c>
      <c r="C1292" s="70" t="n">
        <v>2025</v>
      </c>
      <c r="D1292" t="inlineStr">
        <is>
          <t>Jun</t>
        </is>
      </c>
      <c r="E1292" t="inlineStr">
        <is>
          <t>North</t>
        </is>
      </c>
      <c r="F1292" t="inlineStr">
        <is>
          <t>India</t>
        </is>
      </c>
      <c r="G1292" t="inlineStr">
        <is>
          <t>JioMart</t>
        </is>
      </c>
      <c r="H1292" t="inlineStr">
        <is>
          <t>Home delivery</t>
        </is>
      </c>
      <c r="I1292" t="inlineStr">
        <is>
          <t>Walk-in guest</t>
        </is>
      </c>
      <c r="J1292" t="inlineStr">
        <is>
          <t>Noah Smith</t>
        </is>
      </c>
      <c r="K1292" s="71" t="n">
        <v>464</v>
      </c>
      <c r="L1292" s="72" t="n">
        <v>390.38</v>
      </c>
      <c r="M1292" s="72" t="n">
        <v>181136.32</v>
      </c>
      <c r="N1292" s="72" t="n">
        <v>9056.82</v>
      </c>
      <c r="O1292" s="72" t="n">
        <v>172079.5</v>
      </c>
      <c r="P1292" s="72" t="n">
        <v>155574.05</v>
      </c>
      <c r="Q1292" s="72" t="n">
        <v>16505.45</v>
      </c>
      <c r="R1292" t="inlineStr">
        <is>
          <t>Uttar Pradesh</t>
        </is>
      </c>
      <c r="S1292" s="71" t="n">
        <v>3</v>
      </c>
      <c r="T1292" t="inlineStr">
        <is>
          <t>Yes</t>
        </is>
      </c>
      <c r="U1292" s="71" t="n">
        <v>1556</v>
      </c>
      <c r="V1292" s="71" t="n">
        <v>78</v>
      </c>
      <c r="W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RR101284</t>
        </is>
      </c>
      <c r="B1293" s="69" t="n">
        <v>45812</v>
      </c>
      <c r="C1293" s="70" t="n">
        <v>2025</v>
      </c>
      <c r="D1293" t="inlineStr">
        <is>
          <t>Jun</t>
        </is>
      </c>
      <c r="E1293" t="inlineStr">
        <is>
          <t>South</t>
        </is>
      </c>
      <c r="F1293" t="inlineStr">
        <is>
          <t>India</t>
        </is>
      </c>
      <c r="G1293" t="inlineStr">
        <is>
          <t>Fashion</t>
        </is>
      </c>
      <c r="H1293" t="inlineStr">
        <is>
          <t>Store walk-in</t>
        </is>
      </c>
      <c r="I1293" t="inlineStr">
        <is>
          <t>Member</t>
        </is>
      </c>
      <c r="J1293" t="inlineStr">
        <is>
          <t>Omar Haddad</t>
        </is>
      </c>
      <c r="K1293" s="71" t="n">
        <v>869</v>
      </c>
      <c r="L1293" s="72" t="n">
        <v>815.33</v>
      </c>
      <c r="M1293" s="72" t="n">
        <v>708521.77</v>
      </c>
      <c r="N1293" s="72" t="n">
        <v>70852.17999999999</v>
      </c>
      <c r="O1293" s="72" t="n">
        <v>637669.59</v>
      </c>
      <c r="P1293" s="72" t="n">
        <v>366735.27</v>
      </c>
      <c r="Q1293" s="72" t="n">
        <v>270934.32</v>
      </c>
      <c r="R1293" t="inlineStr">
        <is>
          <t>Telangana</t>
        </is>
      </c>
      <c r="S1293" s="71" t="n">
        <v>0</v>
      </c>
      <c r="T1293" t="inlineStr">
        <is>
          <t>No</t>
        </is>
      </c>
      <c r="U1293" s="71" t="n">
        <v>986</v>
      </c>
      <c r="V1293" s="71" t="n">
        <v>267</v>
      </c>
      <c r="W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RR101285</t>
        </is>
      </c>
      <c r="B1294" s="69" t="n">
        <v>45812</v>
      </c>
      <c r="C1294" s="70" t="n">
        <v>2025</v>
      </c>
      <c r="D1294" t="inlineStr">
        <is>
          <t>Jun</t>
        </is>
      </c>
      <c r="E1294" t="inlineStr">
        <is>
          <t>South</t>
        </is>
      </c>
      <c r="F1294" t="inlineStr">
        <is>
          <t>India</t>
        </is>
      </c>
      <c r="G1294" t="inlineStr">
        <is>
          <t>Electronics</t>
        </is>
      </c>
      <c r="H1294" t="inlineStr">
        <is>
          <t>Store walk-in</t>
        </is>
      </c>
      <c r="I1294" t="inlineStr">
        <is>
          <t>Walk-in guest</t>
        </is>
      </c>
      <c r="J1294" t="inlineStr">
        <is>
          <t>Carlos Silva</t>
        </is>
      </c>
      <c r="K1294" s="71" t="n">
        <v>33</v>
      </c>
      <c r="L1294" s="72" t="n">
        <v>8947.530000000001</v>
      </c>
      <c r="M1294" s="72" t="n">
        <v>295268.49</v>
      </c>
      <c r="N1294" s="72" t="n">
        <v>14763.42</v>
      </c>
      <c r="O1294" s="72" t="n">
        <v>280505.07</v>
      </c>
      <c r="P1294" s="72" t="n">
        <v>279194.64</v>
      </c>
      <c r="Q1294" s="72" t="n">
        <v>1310.43</v>
      </c>
      <c r="R1294" t="inlineStr">
        <is>
          <t>Telangana</t>
        </is>
      </c>
      <c r="S1294" s="71" t="n">
        <v>1</v>
      </c>
      <c r="T1294" t="inlineStr">
        <is>
          <t>Yes</t>
        </is>
      </c>
      <c r="U1294" s="71" t="n">
        <v>78</v>
      </c>
      <c r="V1294" s="71" t="n">
        <v>26</v>
      </c>
      <c r="W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RR101286</t>
        </is>
      </c>
      <c r="B1295" s="69" t="n">
        <v>45812</v>
      </c>
      <c r="C1295" s="70" t="n">
        <v>2025</v>
      </c>
      <c r="D1295" t="inlineStr">
        <is>
          <t>Jun</t>
        </is>
      </c>
      <c r="E1295" t="inlineStr">
        <is>
          <t>East</t>
        </is>
      </c>
      <c r="F1295" t="inlineStr">
        <is>
          <t>India</t>
        </is>
      </c>
      <c r="G1295" t="inlineStr">
        <is>
          <t>JioMart</t>
        </is>
      </c>
      <c r="H1295" t="inlineStr">
        <is>
          <t>Home delivery</t>
        </is>
      </c>
      <c r="I1295" t="inlineStr">
        <is>
          <t>Walk-in guest</t>
        </is>
      </c>
      <c r="J1295" t="inlineStr">
        <is>
          <t>Olivia Brown</t>
        </is>
      </c>
      <c r="K1295" s="71" t="n">
        <v>2998</v>
      </c>
      <c r="L1295" s="72" t="n">
        <v>384.73</v>
      </c>
      <c r="M1295" s="72" t="n">
        <v>1153420.54</v>
      </c>
      <c r="N1295" s="72" t="n">
        <v>173013.08</v>
      </c>
      <c r="O1295" s="72" t="n">
        <v>980407.46</v>
      </c>
      <c r="P1295" s="72" t="n">
        <v>1008415.03</v>
      </c>
      <c r="Q1295" s="72" t="n">
        <v>-28007.57</v>
      </c>
      <c r="R1295" t="inlineStr">
        <is>
          <t>Bihar</t>
        </is>
      </c>
      <c r="S1295" s="71" t="n">
        <v>5</v>
      </c>
      <c r="T1295" t="inlineStr">
        <is>
          <t>Yes</t>
        </is>
      </c>
      <c r="U1295" s="71" t="n">
        <v>12320</v>
      </c>
      <c r="V1295" s="71" t="n">
        <v>496</v>
      </c>
      <c r="W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RR101287</t>
        </is>
      </c>
      <c r="B1296" s="69" t="n">
        <v>45812</v>
      </c>
      <c r="C1296" s="70" t="n">
        <v>2025</v>
      </c>
      <c r="D1296" t="inlineStr">
        <is>
          <t>Jun</t>
        </is>
      </c>
      <c r="E1296" t="inlineStr">
        <is>
          <t>North</t>
        </is>
      </c>
      <c r="F1296" t="inlineStr">
        <is>
          <t>India</t>
        </is>
      </c>
      <c r="G1296" t="inlineStr">
        <is>
          <t>Fashion</t>
        </is>
      </c>
      <c r="H1296" t="inlineStr">
        <is>
          <t>Store walk-in</t>
        </is>
      </c>
      <c r="I1296" t="inlineStr">
        <is>
          <t>Member</t>
        </is>
      </c>
      <c r="J1296" t="inlineStr">
        <is>
          <t>Liam O'Brien</t>
        </is>
      </c>
      <c r="K1296" s="71" t="n">
        <v>1044</v>
      </c>
      <c r="L1296" s="72" t="n">
        <v>784.9299999999999</v>
      </c>
      <c r="M1296" s="72" t="n">
        <v>819466.92</v>
      </c>
      <c r="N1296" s="72" t="n">
        <v>65557.35000000001</v>
      </c>
      <c r="O1296" s="72" t="n">
        <v>753909.5699999999</v>
      </c>
      <c r="P1296" s="72" t="n">
        <v>421142.49</v>
      </c>
      <c r="Q1296" s="72" t="n">
        <v>332767.08</v>
      </c>
      <c r="R1296" t="inlineStr">
        <is>
          <t>Uttar Pradesh</t>
        </is>
      </c>
      <c r="S1296" s="71" t="n">
        <v>1</v>
      </c>
      <c r="T1296" t="inlineStr">
        <is>
          <t>Yes</t>
        </is>
      </c>
      <c r="U1296" s="71" t="n">
        <v>1131</v>
      </c>
      <c r="V1296" s="71" t="n">
        <v>305</v>
      </c>
      <c r="W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RR101288</t>
        </is>
      </c>
      <c r="B1297" s="69" t="n">
        <v>45812</v>
      </c>
      <c r="C1297" s="70" t="n">
        <v>2025</v>
      </c>
      <c r="D1297" t="inlineStr">
        <is>
          <t>Jun</t>
        </is>
      </c>
      <c r="E1297" t="inlineStr">
        <is>
          <t>South</t>
        </is>
      </c>
      <c r="F1297" t="inlineStr">
        <is>
          <t>India</t>
        </is>
      </c>
      <c r="G1297" t="inlineStr">
        <is>
          <t>Grocery</t>
        </is>
      </c>
      <c r="H1297" t="inlineStr">
        <is>
          <t>Store walk-in</t>
        </is>
      </c>
      <c r="I1297" t="inlineStr">
        <is>
          <t>Walk-in guest</t>
        </is>
      </c>
      <c r="J1297" t="inlineStr">
        <is>
          <t>Ravindra Patil</t>
        </is>
      </c>
      <c r="K1297" s="71" t="n">
        <v>1270</v>
      </c>
      <c r="L1297" s="72" t="n">
        <v>197.12</v>
      </c>
      <c r="M1297" s="72" t="n">
        <v>250342.4</v>
      </c>
      <c r="N1297" s="72" t="n">
        <v>12517.12</v>
      </c>
      <c r="O1297" s="72" t="n">
        <v>237825.28</v>
      </c>
      <c r="P1297" s="72" t="n">
        <v>190198.13</v>
      </c>
      <c r="Q1297" s="72" t="n">
        <v>47627.15</v>
      </c>
      <c r="R1297" t="inlineStr">
        <is>
          <t>Kerala</t>
        </is>
      </c>
      <c r="S1297" s="71" t="n">
        <v>3</v>
      </c>
      <c r="T1297" t="inlineStr">
        <is>
          <t>Yes</t>
        </is>
      </c>
      <c r="U1297" s="71" t="n">
        <v>506</v>
      </c>
      <c r="V1297" s="71" t="n">
        <v>181</v>
      </c>
      <c r="W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RR101289</t>
        </is>
      </c>
      <c r="B1298" s="69" t="n">
        <v>45813</v>
      </c>
      <c r="C1298" s="70" t="n">
        <v>2025</v>
      </c>
      <c r="D1298" t="inlineStr">
        <is>
          <t>Jun</t>
        </is>
      </c>
      <c r="E1298" t="inlineStr">
        <is>
          <t>North</t>
        </is>
      </c>
      <c r="F1298" t="inlineStr">
        <is>
          <t>India</t>
        </is>
      </c>
      <c r="G1298" t="inlineStr">
        <is>
          <t>Electronics</t>
        </is>
      </c>
      <c r="H1298" t="inlineStr">
        <is>
          <t>Store walk-in</t>
        </is>
      </c>
      <c r="I1298" t="inlineStr">
        <is>
          <t>Walk-in guest</t>
        </is>
      </c>
      <c r="J1298" t="inlineStr">
        <is>
          <t>Aisha Bello</t>
        </is>
      </c>
      <c r="K1298" s="71" t="n">
        <v>20</v>
      </c>
      <c r="L1298" s="72" t="n">
        <v>10360.54</v>
      </c>
      <c r="M1298" s="72" t="n">
        <v>207210.8</v>
      </c>
      <c r="N1298" s="72" t="n">
        <v>16576.86</v>
      </c>
      <c r="O1298" s="72" t="n">
        <v>190633.94</v>
      </c>
      <c r="P1298" s="72" t="n">
        <v>157722.4</v>
      </c>
      <c r="Q1298" s="72" t="n">
        <v>32911.54</v>
      </c>
      <c r="R1298" t="inlineStr">
        <is>
          <t>Uttar Pradesh</t>
        </is>
      </c>
      <c r="S1298" s="71" t="n">
        <v>0</v>
      </c>
      <c r="T1298" t="inlineStr">
        <is>
          <t>No</t>
        </is>
      </c>
      <c r="U1298" s="71" t="n">
        <v>42</v>
      </c>
      <c r="V1298" s="71" t="n">
        <v>18</v>
      </c>
      <c r="W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RR101290</t>
        </is>
      </c>
      <c r="B1299" s="69" t="n">
        <v>45813</v>
      </c>
      <c r="C1299" s="70" t="n">
        <v>2025</v>
      </c>
      <c r="D1299" t="inlineStr">
        <is>
          <t>Jun</t>
        </is>
      </c>
      <c r="E1299" t="inlineStr">
        <is>
          <t>South</t>
        </is>
      </c>
      <c r="F1299" t="inlineStr">
        <is>
          <t>India</t>
        </is>
      </c>
      <c r="G1299" t="inlineStr">
        <is>
          <t>Grocery</t>
        </is>
      </c>
      <c r="H1299" t="inlineStr">
        <is>
          <t>Home delivery</t>
        </is>
      </c>
      <c r="I1299" t="inlineStr">
        <is>
          <t>Member</t>
        </is>
      </c>
      <c r="J1299" t="inlineStr">
        <is>
          <t>Priya Nair</t>
        </is>
      </c>
      <c r="K1299" s="71" t="n">
        <v>1514</v>
      </c>
      <c r="L1299" s="72" t="n">
        <v>201.28</v>
      </c>
      <c r="M1299" s="72" t="n">
        <v>304737.92</v>
      </c>
      <c r="N1299" s="72" t="n">
        <v>15236.9</v>
      </c>
      <c r="O1299" s="72" t="n">
        <v>289501.02</v>
      </c>
      <c r="P1299" s="72" t="n">
        <v>221100.36</v>
      </c>
      <c r="Q1299" s="72" t="n">
        <v>68400.66</v>
      </c>
      <c r="R1299" t="inlineStr">
        <is>
          <t>Kerala</t>
        </is>
      </c>
      <c r="S1299" s="71" t="n">
        <v>1</v>
      </c>
      <c r="T1299" t="inlineStr">
        <is>
          <t>Yes</t>
        </is>
      </c>
      <c r="U1299" s="71" t="n">
        <v>1064</v>
      </c>
      <c r="V1299" s="71" t="n">
        <v>460</v>
      </c>
      <c r="W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RR101291</t>
        </is>
      </c>
      <c r="B1300" s="69" t="n">
        <v>45813</v>
      </c>
      <c r="C1300" s="70" t="n">
        <v>2025</v>
      </c>
      <c r="D1300" t="inlineStr">
        <is>
          <t>Jun</t>
        </is>
      </c>
      <c r="E1300" t="inlineStr">
        <is>
          <t>East</t>
        </is>
      </c>
      <c r="F1300" t="inlineStr">
        <is>
          <t>India</t>
        </is>
      </c>
      <c r="G1300" t="inlineStr">
        <is>
          <t>Grocery</t>
        </is>
      </c>
      <c r="H1300" t="inlineStr">
        <is>
          <t>Store walk-in</t>
        </is>
      </c>
      <c r="I1300" t="inlineStr">
        <is>
          <t>Member</t>
        </is>
      </c>
      <c r="J1300" t="inlineStr">
        <is>
          <t>Sara Rossi</t>
        </is>
      </c>
      <c r="K1300" s="71" t="n">
        <v>1482</v>
      </c>
      <c r="L1300" s="72" t="n">
        <v>194.86</v>
      </c>
      <c r="M1300" s="72" t="n">
        <v>288782.52</v>
      </c>
      <c r="N1300" s="72" t="n">
        <v>5775.65</v>
      </c>
      <c r="O1300" s="72" t="n">
        <v>283006.87</v>
      </c>
      <c r="P1300" s="72" t="n">
        <v>212568.13</v>
      </c>
      <c r="Q1300" s="72" t="n">
        <v>70438.74000000001</v>
      </c>
      <c r="R1300" t="inlineStr">
        <is>
          <t>Odisha</t>
        </is>
      </c>
      <c r="S1300" s="71" t="n">
        <v>2</v>
      </c>
      <c r="T1300" t="inlineStr">
        <is>
          <t>Yes</t>
        </is>
      </c>
      <c r="U1300" s="71" t="n">
        <v>515</v>
      </c>
      <c r="V1300" s="71" t="n">
        <v>212</v>
      </c>
      <c r="W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RR101292</t>
        </is>
      </c>
      <c r="B1301" s="69" t="n">
        <v>45813</v>
      </c>
      <c r="C1301" s="70" t="n">
        <v>2025</v>
      </c>
      <c r="D1301" t="inlineStr">
        <is>
          <t>Jun</t>
        </is>
      </c>
      <c r="E1301" t="inlineStr">
        <is>
          <t>North</t>
        </is>
      </c>
      <c r="F1301" t="inlineStr">
        <is>
          <t>India</t>
        </is>
      </c>
      <c r="G1301" t="inlineStr">
        <is>
          <t>Grocery</t>
        </is>
      </c>
      <c r="H1301" t="inlineStr">
        <is>
          <t>Store walk-in</t>
        </is>
      </c>
      <c r="I1301" t="inlineStr">
        <is>
          <t>Walk-in guest</t>
        </is>
      </c>
      <c r="J1301" t="inlineStr">
        <is>
          <t>Arjun Mehta</t>
        </is>
      </c>
      <c r="K1301" s="71" t="n">
        <v>2696</v>
      </c>
      <c r="L1301" s="72" t="n">
        <v>174.22</v>
      </c>
      <c r="M1301" s="72" t="n">
        <v>469697.12</v>
      </c>
      <c r="N1301" s="72" t="n">
        <v>70454.57000000001</v>
      </c>
      <c r="O1301" s="72" t="n">
        <v>399242.55</v>
      </c>
      <c r="P1301" s="72" t="n">
        <v>411654.45</v>
      </c>
      <c r="Q1301" s="72" t="n">
        <v>-12411.9</v>
      </c>
      <c r="R1301" t="inlineStr">
        <is>
          <t>Delhi</t>
        </is>
      </c>
      <c r="S1301" s="71" t="n">
        <v>0</v>
      </c>
      <c r="T1301" t="inlineStr">
        <is>
          <t>No</t>
        </is>
      </c>
      <c r="U1301" s="71" t="n">
        <v>1875</v>
      </c>
      <c r="V1301" s="71" t="n">
        <v>509</v>
      </c>
      <c r="W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RR101293</t>
        </is>
      </c>
      <c r="B1302" s="69" t="n">
        <v>45813</v>
      </c>
      <c r="C1302" s="70" t="n">
        <v>2025</v>
      </c>
      <c r="D1302" t="inlineStr">
        <is>
          <t>Jun</t>
        </is>
      </c>
      <c r="E1302" t="inlineStr">
        <is>
          <t>West</t>
        </is>
      </c>
      <c r="F1302" t="inlineStr">
        <is>
          <t>India</t>
        </is>
      </c>
      <c r="G1302" t="inlineStr">
        <is>
          <t>Grocery</t>
        </is>
      </c>
      <c r="H1302" t="inlineStr">
        <is>
          <t>Click &amp; collect</t>
        </is>
      </c>
      <c r="I1302" t="inlineStr">
        <is>
          <t>Member</t>
        </is>
      </c>
      <c r="J1302" t="inlineStr">
        <is>
          <t>Aisha Bello</t>
        </is>
      </c>
      <c r="K1302" s="71" t="n">
        <v>3193</v>
      </c>
      <c r="L1302" s="72" t="n">
        <v>167.41</v>
      </c>
      <c r="M1302" s="72" t="n">
        <v>534540.13</v>
      </c>
      <c r="N1302" s="72" t="n">
        <v>26727.01</v>
      </c>
      <c r="O1302" s="72" t="n">
        <v>507813.12</v>
      </c>
      <c r="P1302" s="72" t="n">
        <v>472448.7</v>
      </c>
      <c r="Q1302" s="72" t="n">
        <v>35364.42</v>
      </c>
      <c r="R1302" t="inlineStr">
        <is>
          <t>Goa</t>
        </is>
      </c>
      <c r="S1302" s="71" t="n">
        <v>8</v>
      </c>
      <c r="T1302" t="inlineStr">
        <is>
          <t>Yes</t>
        </is>
      </c>
      <c r="U1302" s="71" t="n">
        <v>1330</v>
      </c>
      <c r="V1302" s="71" t="n">
        <v>374</v>
      </c>
      <c r="W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RR101294</t>
        </is>
      </c>
      <c r="B1303" s="69" t="n">
        <v>45814</v>
      </c>
      <c r="C1303" s="70" t="n">
        <v>2025</v>
      </c>
      <c r="D1303" t="inlineStr">
        <is>
          <t>Jun</t>
        </is>
      </c>
      <c r="E1303" t="inlineStr">
        <is>
          <t>North</t>
        </is>
      </c>
      <c r="F1303" t="inlineStr">
        <is>
          <t>India</t>
        </is>
      </c>
      <c r="G1303" t="inlineStr">
        <is>
          <t>Grocery</t>
        </is>
      </c>
      <c r="H1303" t="inlineStr">
        <is>
          <t>Store walk-in</t>
        </is>
      </c>
      <c r="I1303" t="inlineStr">
        <is>
          <t>Member</t>
        </is>
      </c>
      <c r="J1303" t="inlineStr">
        <is>
          <t>Ruhi Shaikh</t>
        </is>
      </c>
      <c r="K1303" s="71" t="n">
        <v>846</v>
      </c>
      <c r="L1303" s="72" t="n">
        <v>180.65</v>
      </c>
      <c r="M1303" s="72" t="n">
        <v>152829.9</v>
      </c>
      <c r="N1303" s="72" t="n">
        <v>12226.39</v>
      </c>
      <c r="O1303" s="72" t="n">
        <v>140603.51</v>
      </c>
      <c r="P1303" s="72" t="n">
        <v>122311.56</v>
      </c>
      <c r="Q1303" s="72" t="n">
        <v>18291.95</v>
      </c>
      <c r="R1303" t="inlineStr">
        <is>
          <t>Punjab</t>
        </is>
      </c>
      <c r="S1303" s="71" t="n">
        <v>5</v>
      </c>
      <c r="T1303" t="inlineStr">
        <is>
          <t>Yes</t>
        </is>
      </c>
      <c r="U1303" s="71" t="n">
        <v>438</v>
      </c>
      <c r="V1303" s="71" t="n">
        <v>127</v>
      </c>
      <c r="W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RR101295</t>
        </is>
      </c>
      <c r="B1304" s="69" t="n">
        <v>45814</v>
      </c>
      <c r="C1304" s="70" t="n">
        <v>2025</v>
      </c>
      <c r="D1304" t="inlineStr">
        <is>
          <t>Jun</t>
        </is>
      </c>
      <c r="E1304" t="inlineStr">
        <is>
          <t>West</t>
        </is>
      </c>
      <c r="F1304" t="inlineStr">
        <is>
          <t>India</t>
        </is>
      </c>
      <c r="G1304" t="inlineStr">
        <is>
          <t>Grocery</t>
        </is>
      </c>
      <c r="H1304" t="inlineStr">
        <is>
          <t>Store walk-in</t>
        </is>
      </c>
      <c r="I1304" t="inlineStr">
        <is>
          <t>Walk-in guest</t>
        </is>
      </c>
      <c r="J1304" t="inlineStr">
        <is>
          <t>Arjun Mehta</t>
        </is>
      </c>
      <c r="K1304" s="71" t="n">
        <v>774</v>
      </c>
      <c r="L1304" s="72" t="n">
        <v>178.1</v>
      </c>
      <c r="M1304" s="72" t="n">
        <v>137849.4</v>
      </c>
      <c r="N1304" s="72" t="n">
        <v>11027.95</v>
      </c>
      <c r="O1304" s="72" t="n">
        <v>126821.45</v>
      </c>
      <c r="P1304" s="72" t="n">
        <v>118586.65</v>
      </c>
      <c r="Q1304" s="72" t="n">
        <v>8234.799999999999</v>
      </c>
      <c r="R1304" t="inlineStr">
        <is>
          <t>Goa</t>
        </is>
      </c>
      <c r="S1304" s="71" t="n">
        <v>3</v>
      </c>
      <c r="T1304" t="inlineStr">
        <is>
          <t>Yes</t>
        </is>
      </c>
      <c r="U1304" s="71" t="n">
        <v>590</v>
      </c>
      <c r="V1304" s="71" t="n">
        <v>155</v>
      </c>
      <c r="W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RR101296</t>
        </is>
      </c>
      <c r="B1305" s="69" t="n">
        <v>45814</v>
      </c>
      <c r="C1305" s="70" t="n">
        <v>2025</v>
      </c>
      <c r="D1305" t="inlineStr">
        <is>
          <t>Jun</t>
        </is>
      </c>
      <c r="E1305" t="inlineStr">
        <is>
          <t>North</t>
        </is>
      </c>
      <c r="F1305" t="inlineStr">
        <is>
          <t>India</t>
        </is>
      </c>
      <c r="G1305" t="inlineStr">
        <is>
          <t>Electronics</t>
        </is>
      </c>
      <c r="H1305" t="inlineStr">
        <is>
          <t>Store walk-in</t>
        </is>
      </c>
      <c r="I1305" t="inlineStr">
        <is>
          <t>Walk-in guest</t>
        </is>
      </c>
      <c r="J1305" t="inlineStr">
        <is>
          <t>Liam O'Brien</t>
        </is>
      </c>
      <c r="K1305" s="71" t="n">
        <v>71</v>
      </c>
      <c r="L1305" s="72" t="n">
        <v>8846.030000000001</v>
      </c>
      <c r="M1305" s="72" t="n">
        <v>628068.13</v>
      </c>
      <c r="N1305" s="72" t="n">
        <v>12561.36</v>
      </c>
      <c r="O1305" s="72" t="n">
        <v>615506.77</v>
      </c>
      <c r="P1305" s="72" t="n">
        <v>566235.15</v>
      </c>
      <c r="Q1305" s="72" t="n">
        <v>49271.62</v>
      </c>
      <c r="R1305" t="inlineStr">
        <is>
          <t>Uttar Pradesh</t>
        </is>
      </c>
      <c r="S1305" s="71" t="n">
        <v>0</v>
      </c>
      <c r="T1305" t="inlineStr">
        <is>
          <t>No</t>
        </is>
      </c>
      <c r="U1305" s="71" t="n">
        <v>187</v>
      </c>
      <c r="V1305" s="71" t="n">
        <v>66</v>
      </c>
      <c r="W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RR101297</t>
        </is>
      </c>
      <c r="B1306" s="69" t="n">
        <v>45814</v>
      </c>
      <c r="C1306" s="70" t="n">
        <v>2025</v>
      </c>
      <c r="D1306" t="inlineStr">
        <is>
          <t>Jun</t>
        </is>
      </c>
      <c r="E1306" t="inlineStr">
        <is>
          <t>South</t>
        </is>
      </c>
      <c r="F1306" t="inlineStr">
        <is>
          <t>India</t>
        </is>
      </c>
      <c r="G1306" t="inlineStr">
        <is>
          <t>Grocery</t>
        </is>
      </c>
      <c r="H1306" t="inlineStr">
        <is>
          <t>Store walk-in</t>
        </is>
      </c>
      <c r="I1306" t="inlineStr">
        <is>
          <t>Member</t>
        </is>
      </c>
      <c r="J1306" t="inlineStr">
        <is>
          <t>Ana Costa</t>
        </is>
      </c>
      <c r="K1306" s="71" t="n">
        <v>2243</v>
      </c>
      <c r="L1306" s="72" t="n">
        <v>163.27</v>
      </c>
      <c r="M1306" s="72" t="n">
        <v>366214.61</v>
      </c>
      <c r="N1306" s="72" t="n">
        <v>29297.17</v>
      </c>
      <c r="O1306" s="72" t="n">
        <v>336917.44</v>
      </c>
      <c r="P1306" s="72" t="n">
        <v>324608.2</v>
      </c>
      <c r="Q1306" s="72" t="n">
        <v>12309.24</v>
      </c>
      <c r="R1306" t="inlineStr">
        <is>
          <t>Tamil Nadu</t>
        </is>
      </c>
      <c r="S1306" s="71" t="n">
        <v>0</v>
      </c>
      <c r="T1306" t="inlineStr">
        <is>
          <t>No</t>
        </is>
      </c>
      <c r="U1306" s="71" t="n">
        <v>1042</v>
      </c>
      <c r="V1306" s="71" t="n">
        <v>406</v>
      </c>
      <c r="W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RR101298</t>
        </is>
      </c>
      <c r="B1307" s="69" t="n">
        <v>45814</v>
      </c>
      <c r="C1307" s="70" t="n">
        <v>2025</v>
      </c>
      <c r="D1307" t="inlineStr">
        <is>
          <t>Jun</t>
        </is>
      </c>
      <c r="E1307" t="inlineStr">
        <is>
          <t>East</t>
        </is>
      </c>
      <c r="F1307" t="inlineStr">
        <is>
          <t>India</t>
        </is>
      </c>
      <c r="G1307" t="inlineStr">
        <is>
          <t>Electronics</t>
        </is>
      </c>
      <c r="H1307" t="inlineStr">
        <is>
          <t>Store walk-in</t>
        </is>
      </c>
      <c r="I1307" t="inlineStr">
        <is>
          <t>Member</t>
        </is>
      </c>
      <c r="J1307" t="inlineStr">
        <is>
          <t>Zoya Ahmed</t>
        </is>
      </c>
      <c r="K1307" s="71" t="n">
        <v>59</v>
      </c>
      <c r="L1307" s="72" t="n">
        <v>10207.01</v>
      </c>
      <c r="M1307" s="72" t="n">
        <v>602213.59</v>
      </c>
      <c r="N1307" s="72" t="n">
        <v>60221.36</v>
      </c>
      <c r="O1307" s="72" t="n">
        <v>541992.23</v>
      </c>
      <c r="P1307" s="72" t="n">
        <v>478079.83</v>
      </c>
      <c r="Q1307" s="72" t="n">
        <v>63912.4</v>
      </c>
      <c r="R1307" t="inlineStr">
        <is>
          <t>Odisha</t>
        </is>
      </c>
      <c r="S1307" s="71" t="n">
        <v>1</v>
      </c>
      <c r="T1307" t="inlineStr">
        <is>
          <t>Yes</t>
        </is>
      </c>
      <c r="U1307" s="71" t="n">
        <v>171</v>
      </c>
      <c r="V1307" s="71" t="n">
        <v>46</v>
      </c>
      <c r="W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RR101299</t>
        </is>
      </c>
      <c r="B1308" s="69" t="n">
        <v>45814</v>
      </c>
      <c r="C1308" s="70" t="n">
        <v>2025</v>
      </c>
      <c r="D1308" t="inlineStr">
        <is>
          <t>Jun</t>
        </is>
      </c>
      <c r="E1308" t="inlineStr">
        <is>
          <t>West</t>
        </is>
      </c>
      <c r="F1308" t="inlineStr">
        <is>
          <t>India</t>
        </is>
      </c>
      <c r="G1308" t="inlineStr">
        <is>
          <t>Grocery</t>
        </is>
      </c>
      <c r="H1308" t="inlineStr">
        <is>
          <t>Store walk-in</t>
        </is>
      </c>
      <c r="I1308" t="inlineStr">
        <is>
          <t>Member</t>
        </is>
      </c>
      <c r="J1308" t="inlineStr">
        <is>
          <t>Ravindra Patil</t>
        </is>
      </c>
      <c r="K1308" s="71" t="n">
        <v>1147</v>
      </c>
      <c r="L1308" s="72" t="n">
        <v>182.82</v>
      </c>
      <c r="M1308" s="72" t="n">
        <v>209694.54</v>
      </c>
      <c r="N1308" s="72" t="n">
        <v>10484.73</v>
      </c>
      <c r="O1308" s="72" t="n">
        <v>199209.81</v>
      </c>
      <c r="P1308" s="72" t="n">
        <v>165272.52</v>
      </c>
      <c r="Q1308" s="72" t="n">
        <v>33937.29</v>
      </c>
      <c r="R1308" t="inlineStr">
        <is>
          <t>Maharashtra</t>
        </is>
      </c>
      <c r="S1308" s="71" t="n">
        <v>0</v>
      </c>
      <c r="T1308" t="inlineStr">
        <is>
          <t>No</t>
        </is>
      </c>
      <c r="U1308" s="71" t="n">
        <v>602</v>
      </c>
      <c r="V1308" s="71" t="n">
        <v>166</v>
      </c>
      <c r="W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RR101300</t>
        </is>
      </c>
      <c r="B1309" s="69" t="n">
        <v>45814</v>
      </c>
      <c r="C1309" s="70" t="n">
        <v>2025</v>
      </c>
      <c r="D1309" t="inlineStr">
        <is>
          <t>Jun</t>
        </is>
      </c>
      <c r="E1309" t="inlineStr">
        <is>
          <t>West</t>
        </is>
      </c>
      <c r="F1309" t="inlineStr">
        <is>
          <t>India</t>
        </is>
      </c>
      <c r="G1309" t="inlineStr">
        <is>
          <t>Grocery</t>
        </is>
      </c>
      <c r="H1309" t="inlineStr">
        <is>
          <t>Store walk-in</t>
        </is>
      </c>
      <c r="I1309" t="inlineStr">
        <is>
          <t>Member</t>
        </is>
      </c>
      <c r="J1309" t="inlineStr">
        <is>
          <t>Amir Khan</t>
        </is>
      </c>
      <c r="K1309" s="71" t="n">
        <v>1840</v>
      </c>
      <c r="L1309" s="72" t="n">
        <v>161.02</v>
      </c>
      <c r="M1309" s="72" t="n">
        <v>296276.8</v>
      </c>
      <c r="N1309" s="72" t="n">
        <v>5925.54</v>
      </c>
      <c r="O1309" s="72" t="n">
        <v>290351.26</v>
      </c>
      <c r="P1309" s="72" t="n">
        <v>261814.32</v>
      </c>
      <c r="Q1309" s="72" t="n">
        <v>28536.94</v>
      </c>
      <c r="R1309" t="inlineStr">
        <is>
          <t>Goa</t>
        </is>
      </c>
      <c r="S1309" s="71" t="n">
        <v>8</v>
      </c>
      <c r="T1309" t="inlineStr">
        <is>
          <t>Yes</t>
        </is>
      </c>
      <c r="U1309" s="71" t="n">
        <v>1508</v>
      </c>
      <c r="V1309" s="71" t="n">
        <v>401</v>
      </c>
      <c r="W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RR101301</t>
        </is>
      </c>
      <c r="B1310" s="69" t="n">
        <v>45814</v>
      </c>
      <c r="C1310" s="70" t="n">
        <v>2025</v>
      </c>
      <c r="D1310" t="inlineStr">
        <is>
          <t>Jun</t>
        </is>
      </c>
      <c r="E1310" t="inlineStr">
        <is>
          <t>North</t>
        </is>
      </c>
      <c r="F1310" t="inlineStr">
        <is>
          <t>India</t>
        </is>
      </c>
      <c r="G1310" t="inlineStr">
        <is>
          <t>Grocery</t>
        </is>
      </c>
      <c r="H1310" t="inlineStr">
        <is>
          <t>Store walk-in</t>
        </is>
      </c>
      <c r="I1310" t="inlineStr">
        <is>
          <t>Walk-in guest</t>
        </is>
      </c>
      <c r="J1310" t="inlineStr">
        <is>
          <t>Arjun Mehta</t>
        </is>
      </c>
      <c r="K1310" s="71" t="n">
        <v>3403</v>
      </c>
      <c r="L1310" s="72" t="n">
        <v>168.88</v>
      </c>
      <c r="M1310" s="72" t="n">
        <v>574698.64</v>
      </c>
      <c r="N1310" s="72" t="n">
        <v>86204.8</v>
      </c>
      <c r="O1310" s="72" t="n">
        <v>488493.84</v>
      </c>
      <c r="P1310" s="72" t="n">
        <v>508047.56</v>
      </c>
      <c r="Q1310" s="72" t="n">
        <v>-19553.72</v>
      </c>
      <c r="R1310" t="inlineStr">
        <is>
          <t>Rajasthan</t>
        </is>
      </c>
      <c r="S1310" s="71" t="n">
        <v>0</v>
      </c>
      <c r="T1310" t="inlineStr">
        <is>
          <t>No</t>
        </is>
      </c>
      <c r="U1310" s="71" t="n">
        <v>1820</v>
      </c>
      <c r="V1310" s="71" t="n">
        <v>460</v>
      </c>
      <c r="W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RR101302</t>
        </is>
      </c>
      <c r="B1311" s="69" t="n">
        <v>45815</v>
      </c>
      <c r="C1311" s="70" t="n">
        <v>2025</v>
      </c>
      <c r="D1311" t="inlineStr">
        <is>
          <t>Jun</t>
        </is>
      </c>
      <c r="E1311" t="inlineStr">
        <is>
          <t>West</t>
        </is>
      </c>
      <c r="F1311" t="inlineStr">
        <is>
          <t>India</t>
        </is>
      </c>
      <c r="G1311" t="inlineStr">
        <is>
          <t>Electronics</t>
        </is>
      </c>
      <c r="H1311" t="inlineStr">
        <is>
          <t>Store walk-in</t>
        </is>
      </c>
      <c r="I1311" t="inlineStr">
        <is>
          <t>Walk-in guest</t>
        </is>
      </c>
      <c r="J1311" t="inlineStr">
        <is>
          <t>Amir Khan</t>
        </is>
      </c>
      <c r="K1311" s="71" t="n">
        <v>109</v>
      </c>
      <c r="L1311" s="72" t="n">
        <v>8822.26</v>
      </c>
      <c r="M1311" s="72" t="n">
        <v>961626.34</v>
      </c>
      <c r="N1311" s="72" t="n">
        <v>19232.53</v>
      </c>
      <c r="O1311" s="72" t="n">
        <v>942393.8100000001</v>
      </c>
      <c r="P1311" s="72" t="n">
        <v>859669.98</v>
      </c>
      <c r="Q1311" s="72" t="n">
        <v>82723.83</v>
      </c>
      <c r="R1311" t="inlineStr">
        <is>
          <t>Maharashtra</t>
        </is>
      </c>
      <c r="S1311" s="71" t="n">
        <v>0</v>
      </c>
      <c r="T1311" t="inlineStr">
        <is>
          <t>No</t>
        </is>
      </c>
      <c r="U1311" s="71" t="n">
        <v>325</v>
      </c>
      <c r="V1311" s="71" t="n">
        <v>93</v>
      </c>
      <c r="W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RR101303</t>
        </is>
      </c>
      <c r="B1312" s="69" t="n">
        <v>45815</v>
      </c>
      <c r="C1312" s="70" t="n">
        <v>2025</v>
      </c>
      <c r="D1312" t="inlineStr">
        <is>
          <t>Jun</t>
        </is>
      </c>
      <c r="E1312" t="inlineStr">
        <is>
          <t>North</t>
        </is>
      </c>
      <c r="F1312" t="inlineStr">
        <is>
          <t>India</t>
        </is>
      </c>
      <c r="G1312" t="inlineStr">
        <is>
          <t>JioMart</t>
        </is>
      </c>
      <c r="H1312" t="inlineStr">
        <is>
          <t>Home delivery</t>
        </is>
      </c>
      <c r="I1312" t="inlineStr">
        <is>
          <t>Member</t>
        </is>
      </c>
      <c r="J1312" t="inlineStr">
        <is>
          <t>Shraddha Kulkarni</t>
        </is>
      </c>
      <c r="K1312" s="71" t="n">
        <v>676</v>
      </c>
      <c r="L1312" s="72" t="n">
        <v>429.61</v>
      </c>
      <c r="M1312" s="72" t="n">
        <v>290416.36</v>
      </c>
      <c r="N1312" s="72" t="n">
        <v>43562.45</v>
      </c>
      <c r="O1312" s="72" t="n">
        <v>246853.91</v>
      </c>
      <c r="P1312" s="72" t="n">
        <v>227575.1</v>
      </c>
      <c r="Q1312" s="72" t="n">
        <v>19278.81</v>
      </c>
      <c r="R1312" t="inlineStr">
        <is>
          <t>Uttar Pradesh</t>
        </is>
      </c>
      <c r="S1312" s="71" t="n">
        <v>5</v>
      </c>
      <c r="T1312" t="inlineStr">
        <is>
          <t>Yes</t>
        </is>
      </c>
      <c r="U1312" s="71" t="n">
        <v>2000</v>
      </c>
      <c r="V1312" s="71" t="n">
        <v>93</v>
      </c>
      <c r="W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RR101304</t>
        </is>
      </c>
      <c r="B1313" s="69" t="n">
        <v>45815</v>
      </c>
      <c r="C1313" s="70" t="n">
        <v>2025</v>
      </c>
      <c r="D1313" t="inlineStr">
        <is>
          <t>Jun</t>
        </is>
      </c>
      <c r="E1313" t="inlineStr">
        <is>
          <t>West</t>
        </is>
      </c>
      <c r="F1313" t="inlineStr">
        <is>
          <t>India</t>
        </is>
      </c>
      <c r="G1313" t="inlineStr">
        <is>
          <t>Grocery</t>
        </is>
      </c>
      <c r="H1313" t="inlineStr">
        <is>
          <t>Store walk-in</t>
        </is>
      </c>
      <c r="I1313" t="inlineStr">
        <is>
          <t>Walk-in guest</t>
        </is>
      </c>
      <c r="J1313" t="inlineStr">
        <is>
          <t>Noah Smith</t>
        </is>
      </c>
      <c r="K1313" s="71" t="n">
        <v>761</v>
      </c>
      <c r="L1313" s="72" t="n">
        <v>188.75</v>
      </c>
      <c r="M1313" s="72" t="n">
        <v>143638.75</v>
      </c>
      <c r="N1313" s="72" t="n">
        <v>21545.81</v>
      </c>
      <c r="O1313" s="72" t="n">
        <v>122092.94</v>
      </c>
      <c r="P1313" s="72" t="n">
        <v>109933.59</v>
      </c>
      <c r="Q1313" s="72" t="n">
        <v>12159.35</v>
      </c>
      <c r="R1313" t="inlineStr">
        <is>
          <t>Gujarat</t>
        </is>
      </c>
      <c r="S1313" s="71" t="n">
        <v>1</v>
      </c>
      <c r="T1313" t="inlineStr">
        <is>
          <t>Yes</t>
        </is>
      </c>
      <c r="U1313" s="71" t="n">
        <v>303</v>
      </c>
      <c r="V1313" s="71" t="n">
        <v>89</v>
      </c>
      <c r="W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RR101305</t>
        </is>
      </c>
      <c r="B1314" s="69" t="n">
        <v>45815</v>
      </c>
      <c r="C1314" s="70" t="n">
        <v>2025</v>
      </c>
      <c r="D1314" t="inlineStr">
        <is>
          <t>Jun</t>
        </is>
      </c>
      <c r="E1314" t="inlineStr">
        <is>
          <t>North</t>
        </is>
      </c>
      <c r="F1314" t="inlineStr">
        <is>
          <t>India</t>
        </is>
      </c>
      <c r="G1314" t="inlineStr">
        <is>
          <t>Grocery</t>
        </is>
      </c>
      <c r="H1314" t="inlineStr">
        <is>
          <t>Store walk-in</t>
        </is>
      </c>
      <c r="I1314" t="inlineStr">
        <is>
          <t>Member</t>
        </is>
      </c>
      <c r="J1314" t="inlineStr">
        <is>
          <t>Ruhi Shaikh</t>
        </is>
      </c>
      <c r="K1314" s="71" t="n">
        <v>1899</v>
      </c>
      <c r="L1314" s="72" t="n">
        <v>164.87</v>
      </c>
      <c r="M1314" s="72" t="n">
        <v>313088.13</v>
      </c>
      <c r="N1314" s="72" t="n">
        <v>6261.76</v>
      </c>
      <c r="O1314" s="72" t="n">
        <v>306826.37</v>
      </c>
      <c r="P1314" s="72" t="n">
        <v>277150.69</v>
      </c>
      <c r="Q1314" s="72" t="n">
        <v>29675.68</v>
      </c>
      <c r="R1314" t="inlineStr">
        <is>
          <t>Uttar Pradesh</t>
        </is>
      </c>
      <c r="S1314" s="71" t="n">
        <v>2</v>
      </c>
      <c r="T1314" t="inlineStr">
        <is>
          <t>Yes</t>
        </is>
      </c>
      <c r="U1314" s="71" t="n">
        <v>906</v>
      </c>
      <c r="V1314" s="71" t="n">
        <v>259</v>
      </c>
      <c r="W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RR101306</t>
        </is>
      </c>
      <c r="B1315" s="69" t="n">
        <v>45815</v>
      </c>
      <c r="C1315" s="70" t="n">
        <v>2025</v>
      </c>
      <c r="D1315" t="inlineStr">
        <is>
          <t>Jun</t>
        </is>
      </c>
      <c r="E1315" t="inlineStr">
        <is>
          <t>West</t>
        </is>
      </c>
      <c r="F1315" t="inlineStr">
        <is>
          <t>India</t>
        </is>
      </c>
      <c r="G1315" t="inlineStr">
        <is>
          <t>JioMart</t>
        </is>
      </c>
      <c r="H1315" t="inlineStr">
        <is>
          <t>Home delivery</t>
        </is>
      </c>
      <c r="I1315" t="inlineStr">
        <is>
          <t>Member</t>
        </is>
      </c>
      <c r="J1315" t="inlineStr">
        <is>
          <t>Noah Smith</t>
        </is>
      </c>
      <c r="K1315" s="71" t="n">
        <v>725</v>
      </c>
      <c r="L1315" s="72" t="n">
        <v>448.79</v>
      </c>
      <c r="M1315" s="72" t="n">
        <v>325372.75</v>
      </c>
      <c r="N1315" s="72" t="n">
        <v>16268.64</v>
      </c>
      <c r="O1315" s="72" t="n">
        <v>309104.11</v>
      </c>
      <c r="P1315" s="72" t="n">
        <v>246765.22</v>
      </c>
      <c r="Q1315" s="72" t="n">
        <v>62338.89</v>
      </c>
      <c r="R1315" t="inlineStr">
        <is>
          <t>Gujarat</t>
        </is>
      </c>
      <c r="S1315" s="71" t="n">
        <v>8</v>
      </c>
      <c r="T1315" t="inlineStr">
        <is>
          <t>Yes</t>
        </is>
      </c>
      <c r="U1315" s="71" t="n">
        <v>1213</v>
      </c>
      <c r="V1315" s="71" t="n">
        <v>92</v>
      </c>
      <c r="W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RR101307</t>
        </is>
      </c>
      <c r="B1316" s="69" t="n">
        <v>45815</v>
      </c>
      <c r="C1316" s="70" t="n">
        <v>2025</v>
      </c>
      <c r="D1316" t="inlineStr">
        <is>
          <t>Jun</t>
        </is>
      </c>
      <c r="E1316" t="inlineStr">
        <is>
          <t>West</t>
        </is>
      </c>
      <c r="F1316" t="inlineStr">
        <is>
          <t>India</t>
        </is>
      </c>
      <c r="G1316" t="inlineStr">
        <is>
          <t>JioMart</t>
        </is>
      </c>
      <c r="H1316" t="inlineStr">
        <is>
          <t>Home delivery</t>
        </is>
      </c>
      <c r="I1316" t="inlineStr">
        <is>
          <t>Walk-in guest</t>
        </is>
      </c>
      <c r="J1316" t="inlineStr">
        <is>
          <t>Priya Nair</t>
        </is>
      </c>
      <c r="K1316" s="71" t="n">
        <v>3139</v>
      </c>
      <c r="L1316" s="72" t="n">
        <v>370.48</v>
      </c>
      <c r="M1316" s="72" t="n">
        <v>1162936.72</v>
      </c>
      <c r="N1316" s="72" t="n">
        <v>23258.73</v>
      </c>
      <c r="O1316" s="72" t="n">
        <v>1139677.99</v>
      </c>
      <c r="P1316" s="72" t="n">
        <v>1066133.07</v>
      </c>
      <c r="Q1316" s="72" t="n">
        <v>73544.92</v>
      </c>
      <c r="R1316" t="inlineStr">
        <is>
          <t>Goa</t>
        </is>
      </c>
      <c r="S1316" s="71" t="n">
        <v>5</v>
      </c>
      <c r="T1316" t="inlineStr">
        <is>
          <t>Yes</t>
        </is>
      </c>
      <c r="U1316" s="71" t="n">
        <v>6700</v>
      </c>
      <c r="V1316" s="71" t="n">
        <v>474</v>
      </c>
      <c r="W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RR101308</t>
        </is>
      </c>
      <c r="B1317" s="69" t="n">
        <v>45815</v>
      </c>
      <c r="C1317" s="70" t="n">
        <v>2025</v>
      </c>
      <c r="D1317" t="inlineStr">
        <is>
          <t>Jun</t>
        </is>
      </c>
      <c r="E1317" t="inlineStr">
        <is>
          <t>West</t>
        </is>
      </c>
      <c r="F1317" t="inlineStr">
        <is>
          <t>India</t>
        </is>
      </c>
      <c r="G1317" t="inlineStr">
        <is>
          <t>JioMart</t>
        </is>
      </c>
      <c r="H1317" t="inlineStr">
        <is>
          <t>Home delivery</t>
        </is>
      </c>
      <c r="I1317" t="inlineStr">
        <is>
          <t>Walk-in guest</t>
        </is>
      </c>
      <c r="J1317" t="inlineStr">
        <is>
          <t>Liam O'Brien</t>
        </is>
      </c>
      <c r="K1317" s="71" t="n">
        <v>4208</v>
      </c>
      <c r="L1317" s="72" t="n">
        <v>410.74</v>
      </c>
      <c r="M1317" s="72" t="n">
        <v>1728393.92</v>
      </c>
      <c r="N1317" s="72" t="n">
        <v>138271.51</v>
      </c>
      <c r="O1317" s="72" t="n">
        <v>1590122.41</v>
      </c>
      <c r="P1317" s="72" t="n">
        <v>1418479.63</v>
      </c>
      <c r="Q1317" s="72" t="n">
        <v>171642.78</v>
      </c>
      <c r="R1317" t="inlineStr">
        <is>
          <t>Gujarat</t>
        </is>
      </c>
      <c r="S1317" s="71" t="n">
        <v>5</v>
      </c>
      <c r="T1317" t="inlineStr">
        <is>
          <t>Yes</t>
        </is>
      </c>
      <c r="U1317" s="71" t="n">
        <v>13762</v>
      </c>
      <c r="V1317" s="71" t="n">
        <v>777</v>
      </c>
      <c r="W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RR101309</t>
        </is>
      </c>
      <c r="B1318" s="69" t="n">
        <v>45815</v>
      </c>
      <c r="C1318" s="70" t="n">
        <v>2025</v>
      </c>
      <c r="D1318" t="inlineStr">
        <is>
          <t>Jun</t>
        </is>
      </c>
      <c r="E1318" t="inlineStr">
        <is>
          <t>West</t>
        </is>
      </c>
      <c r="F1318" t="inlineStr">
        <is>
          <t>India</t>
        </is>
      </c>
      <c r="G1318" t="inlineStr">
        <is>
          <t>Grocery</t>
        </is>
      </c>
      <c r="H1318" t="inlineStr">
        <is>
          <t>Store walk-in</t>
        </is>
      </c>
      <c r="I1318" t="inlineStr">
        <is>
          <t>Member</t>
        </is>
      </c>
      <c r="J1318" t="inlineStr">
        <is>
          <t>Ruhi Shaikh</t>
        </is>
      </c>
      <c r="K1318" s="71" t="n">
        <v>1191</v>
      </c>
      <c r="L1318" s="72" t="n">
        <v>192.57</v>
      </c>
      <c r="M1318" s="72" t="n">
        <v>229350.87</v>
      </c>
      <c r="N1318" s="72" t="n">
        <v>22935.09</v>
      </c>
      <c r="O1318" s="72" t="n">
        <v>206415.78</v>
      </c>
      <c r="P1318" s="72" t="n">
        <v>174384.92</v>
      </c>
      <c r="Q1318" s="72" t="n">
        <v>32030.86</v>
      </c>
      <c r="R1318" t="inlineStr">
        <is>
          <t>Gujarat</t>
        </is>
      </c>
      <c r="S1318" s="71" t="n">
        <v>2</v>
      </c>
      <c r="T1318" t="inlineStr">
        <is>
          <t>Yes</t>
        </is>
      </c>
      <c r="U1318" s="71" t="n">
        <v>418</v>
      </c>
      <c r="V1318" s="71" t="n">
        <v>175</v>
      </c>
      <c r="W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RR101310</t>
        </is>
      </c>
      <c r="B1319" s="69" t="n">
        <v>45815</v>
      </c>
      <c r="C1319" s="70" t="n">
        <v>2025</v>
      </c>
      <c r="D1319" t="inlineStr">
        <is>
          <t>Jun</t>
        </is>
      </c>
      <c r="E1319" t="inlineStr">
        <is>
          <t>South</t>
        </is>
      </c>
      <c r="F1319" t="inlineStr">
        <is>
          <t>India</t>
        </is>
      </c>
      <c r="G1319" t="inlineStr">
        <is>
          <t>JioMart</t>
        </is>
      </c>
      <c r="H1319" t="inlineStr">
        <is>
          <t>Home delivery</t>
        </is>
      </c>
      <c r="I1319" t="inlineStr">
        <is>
          <t>Walk-in guest</t>
        </is>
      </c>
      <c r="J1319" t="inlineStr">
        <is>
          <t>Fatima Al-Saud</t>
        </is>
      </c>
      <c r="K1319" s="71" t="n">
        <v>2818</v>
      </c>
      <c r="L1319" s="72" t="n">
        <v>455.78</v>
      </c>
      <c r="M1319" s="72" t="n">
        <v>1284388.04</v>
      </c>
      <c r="N1319" s="72" t="n">
        <v>25687.76</v>
      </c>
      <c r="O1319" s="72" t="n">
        <v>1258700.28</v>
      </c>
      <c r="P1319" s="72" t="n">
        <v>917334.6899999999</v>
      </c>
      <c r="Q1319" s="72" t="n">
        <v>341365.59</v>
      </c>
      <c r="R1319" t="inlineStr">
        <is>
          <t>Kerala</t>
        </is>
      </c>
      <c r="S1319" s="71" t="n">
        <v>8</v>
      </c>
      <c r="T1319" t="inlineStr">
        <is>
          <t>Yes</t>
        </is>
      </c>
      <c r="U1319" s="71" t="n">
        <v>8892</v>
      </c>
      <c r="V1319" s="71" t="n">
        <v>467</v>
      </c>
      <c r="W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RR101311</t>
        </is>
      </c>
      <c r="B1320" s="69" t="n">
        <v>45815</v>
      </c>
      <c r="C1320" s="70" t="n">
        <v>2025</v>
      </c>
      <c r="D1320" t="inlineStr">
        <is>
          <t>Jun</t>
        </is>
      </c>
      <c r="E1320" t="inlineStr">
        <is>
          <t>South</t>
        </is>
      </c>
      <c r="F1320" t="inlineStr">
        <is>
          <t>India</t>
        </is>
      </c>
      <c r="G1320" t="inlineStr">
        <is>
          <t>Grocery</t>
        </is>
      </c>
      <c r="H1320" t="inlineStr">
        <is>
          <t>Store walk-in</t>
        </is>
      </c>
      <c r="I1320" t="inlineStr">
        <is>
          <t>Walk-in guest</t>
        </is>
      </c>
      <c r="J1320" t="inlineStr">
        <is>
          <t>Sophie Müller</t>
        </is>
      </c>
      <c r="K1320" s="71" t="n">
        <v>3967</v>
      </c>
      <c r="L1320" s="72" t="n">
        <v>160.44</v>
      </c>
      <c r="M1320" s="72" t="n">
        <v>636465.48</v>
      </c>
      <c r="N1320" s="72" t="n">
        <v>95469.82000000001</v>
      </c>
      <c r="O1320" s="72" t="n">
        <v>540995.66</v>
      </c>
      <c r="P1320" s="72" t="n">
        <v>574338.64</v>
      </c>
      <c r="Q1320" s="72" t="n">
        <v>-33342.98</v>
      </c>
      <c r="R1320" t="inlineStr">
        <is>
          <t>Kerala</t>
        </is>
      </c>
      <c r="S1320" s="71" t="n">
        <v>5</v>
      </c>
      <c r="T1320" t="inlineStr">
        <is>
          <t>Yes</t>
        </is>
      </c>
      <c r="U1320" s="71" t="n">
        <v>3536</v>
      </c>
      <c r="V1320" s="71" t="n">
        <v>1305</v>
      </c>
      <c r="W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RR101312</t>
        </is>
      </c>
      <c r="B1321" s="69" t="n">
        <v>45815</v>
      </c>
      <c r="C1321" s="70" t="n">
        <v>2025</v>
      </c>
      <c r="D1321" t="inlineStr">
        <is>
          <t>Jun</t>
        </is>
      </c>
      <c r="E1321" t="inlineStr">
        <is>
          <t>West</t>
        </is>
      </c>
      <c r="F1321" t="inlineStr">
        <is>
          <t>India</t>
        </is>
      </c>
      <c r="G1321" t="inlineStr">
        <is>
          <t>JioMart</t>
        </is>
      </c>
      <c r="H1321" t="inlineStr">
        <is>
          <t>Home delivery</t>
        </is>
      </c>
      <c r="I1321" t="inlineStr">
        <is>
          <t>Walk-in guest</t>
        </is>
      </c>
      <c r="J1321" t="inlineStr">
        <is>
          <t>Ravindra Patil</t>
        </is>
      </c>
      <c r="K1321" s="71" t="n">
        <v>2392</v>
      </c>
      <c r="L1321" s="72" t="n">
        <v>408.71</v>
      </c>
      <c r="M1321" s="72" t="n">
        <v>977634.3199999999</v>
      </c>
      <c r="N1321" s="72" t="n">
        <v>19552.69</v>
      </c>
      <c r="O1321" s="72" t="n">
        <v>958081.63</v>
      </c>
      <c r="P1321" s="72" t="n">
        <v>798647.34</v>
      </c>
      <c r="Q1321" s="72" t="n">
        <v>159434.29</v>
      </c>
      <c r="R1321" t="inlineStr">
        <is>
          <t>Goa</t>
        </is>
      </c>
      <c r="S1321" s="71" t="n">
        <v>1</v>
      </c>
      <c r="T1321" t="inlineStr">
        <is>
          <t>Yes</t>
        </is>
      </c>
      <c r="U1321" s="71" t="n">
        <v>6263</v>
      </c>
      <c r="V1321" s="71" t="n">
        <v>374</v>
      </c>
      <c r="W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RR101313</t>
        </is>
      </c>
      <c r="B1322" s="69" t="n">
        <v>45815</v>
      </c>
      <c r="C1322" s="70" t="n">
        <v>2025</v>
      </c>
      <c r="D1322" t="inlineStr">
        <is>
          <t>Jun</t>
        </is>
      </c>
      <c r="E1322" t="inlineStr">
        <is>
          <t>West</t>
        </is>
      </c>
      <c r="F1322" t="inlineStr">
        <is>
          <t>India</t>
        </is>
      </c>
      <c r="G1322" t="inlineStr">
        <is>
          <t>JioMart</t>
        </is>
      </c>
      <c r="H1322" t="inlineStr">
        <is>
          <t>Home delivery</t>
        </is>
      </c>
      <c r="I1322" t="inlineStr">
        <is>
          <t>Walk-in guest</t>
        </is>
      </c>
      <c r="J1322" t="inlineStr">
        <is>
          <t>Noah Smith</t>
        </is>
      </c>
      <c r="K1322" s="71" t="n">
        <v>1683</v>
      </c>
      <c r="L1322" s="72" t="n">
        <v>370.28</v>
      </c>
      <c r="M1322" s="72" t="n">
        <v>623181.24</v>
      </c>
      <c r="N1322" s="72" t="n">
        <v>12463.62</v>
      </c>
      <c r="O1322" s="72" t="n">
        <v>610717.62</v>
      </c>
      <c r="P1322" s="72" t="n">
        <v>562486.54</v>
      </c>
      <c r="Q1322" s="72" t="n">
        <v>48231.08</v>
      </c>
      <c r="R1322" t="inlineStr">
        <is>
          <t>Maharashtra</t>
        </is>
      </c>
      <c r="S1322" s="71" t="n">
        <v>3</v>
      </c>
      <c r="T1322" t="inlineStr">
        <is>
          <t>Yes</t>
        </is>
      </c>
      <c r="U1322" s="71" t="n">
        <v>3600</v>
      </c>
      <c r="V1322" s="71" t="n">
        <v>262</v>
      </c>
      <c r="W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RR101314</t>
        </is>
      </c>
      <c r="B1323" s="69" t="n">
        <v>45815</v>
      </c>
      <c r="C1323" s="70" t="n">
        <v>2025</v>
      </c>
      <c r="D1323" t="inlineStr">
        <is>
          <t>Jun</t>
        </is>
      </c>
      <c r="E1323" t="inlineStr">
        <is>
          <t>South</t>
        </is>
      </c>
      <c r="F1323" t="inlineStr">
        <is>
          <t>India</t>
        </is>
      </c>
      <c r="G1323" t="inlineStr">
        <is>
          <t>JioMart</t>
        </is>
      </c>
      <c r="H1323" t="inlineStr">
        <is>
          <t>Home delivery</t>
        </is>
      </c>
      <c r="I1323" t="inlineStr">
        <is>
          <t>Walk-in guest</t>
        </is>
      </c>
      <c r="J1323" t="inlineStr">
        <is>
          <t>Liam O'Brien</t>
        </is>
      </c>
      <c r="K1323" s="71" t="n">
        <v>2668</v>
      </c>
      <c r="L1323" s="72" t="n">
        <v>398.33</v>
      </c>
      <c r="M1323" s="72" t="n">
        <v>1062744.44</v>
      </c>
      <c r="N1323" s="72" t="n">
        <v>85019.56</v>
      </c>
      <c r="O1323" s="72" t="n">
        <v>977724.88</v>
      </c>
      <c r="P1323" s="72" t="n">
        <v>898767.05</v>
      </c>
      <c r="Q1323" s="72" t="n">
        <v>78957.83</v>
      </c>
      <c r="R1323" t="inlineStr">
        <is>
          <t>Tamil Nadu</t>
        </is>
      </c>
      <c r="S1323" s="71" t="n">
        <v>3</v>
      </c>
      <c r="T1323" t="inlineStr">
        <is>
          <t>Yes</t>
        </is>
      </c>
      <c r="U1323" s="71" t="n">
        <v>10621</v>
      </c>
      <c r="V1323" s="71" t="n">
        <v>841</v>
      </c>
      <c r="W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RR101315</t>
        </is>
      </c>
      <c r="B1324" s="69" t="n">
        <v>45816</v>
      </c>
      <c r="C1324" s="70" t="n">
        <v>2025</v>
      </c>
      <c r="D1324" t="inlineStr">
        <is>
          <t>Jun</t>
        </is>
      </c>
      <c r="E1324" t="inlineStr">
        <is>
          <t>South</t>
        </is>
      </c>
      <c r="F1324" t="inlineStr">
        <is>
          <t>India</t>
        </is>
      </c>
      <c r="G1324" t="inlineStr">
        <is>
          <t>Grocery</t>
        </is>
      </c>
      <c r="H1324" t="inlineStr">
        <is>
          <t>Store walk-in</t>
        </is>
      </c>
      <c r="I1324" t="inlineStr">
        <is>
          <t>Walk-in guest</t>
        </is>
      </c>
      <c r="J1324" t="inlineStr">
        <is>
          <t>Kofi Mensah</t>
        </is>
      </c>
      <c r="K1324" s="71" t="n">
        <v>3256</v>
      </c>
      <c r="L1324" s="72" t="n">
        <v>201.54</v>
      </c>
      <c r="M1324" s="72" t="n">
        <v>656214.24</v>
      </c>
      <c r="N1324" s="72" t="n">
        <v>52497.14</v>
      </c>
      <c r="O1324" s="72" t="n">
        <v>603717.1</v>
      </c>
      <c r="P1324" s="72" t="n">
        <v>477889.31</v>
      </c>
      <c r="Q1324" s="72" t="n">
        <v>125827.79</v>
      </c>
      <c r="R1324" t="inlineStr">
        <is>
          <t>Karnataka</t>
        </is>
      </c>
      <c r="S1324" s="71" t="n">
        <v>1</v>
      </c>
      <c r="T1324" t="inlineStr">
        <is>
          <t>Yes</t>
        </is>
      </c>
      <c r="U1324" s="71" t="n">
        <v>2928</v>
      </c>
      <c r="V1324" s="71" t="n">
        <v>801</v>
      </c>
      <c r="W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RR101316</t>
        </is>
      </c>
      <c r="B1325" s="69" t="n">
        <v>45816</v>
      </c>
      <c r="C1325" s="70" t="n">
        <v>2025</v>
      </c>
      <c r="D1325" t="inlineStr">
        <is>
          <t>Jun</t>
        </is>
      </c>
      <c r="E1325" t="inlineStr">
        <is>
          <t>North</t>
        </is>
      </c>
      <c r="F1325" t="inlineStr">
        <is>
          <t>India</t>
        </is>
      </c>
      <c r="G1325" t="inlineStr">
        <is>
          <t>Electronics</t>
        </is>
      </c>
      <c r="H1325" t="inlineStr">
        <is>
          <t>Store walk-in</t>
        </is>
      </c>
      <c r="I1325" t="inlineStr">
        <is>
          <t>Walk-in guest</t>
        </is>
      </c>
      <c r="J1325" t="inlineStr">
        <is>
          <t>Amir Khan</t>
        </is>
      </c>
      <c r="K1325" s="71" t="n">
        <v>203</v>
      </c>
      <c r="L1325" s="72" t="n">
        <v>8558.5</v>
      </c>
      <c r="M1325" s="72" t="n">
        <v>1737375.5</v>
      </c>
      <c r="N1325" s="72" t="n">
        <v>34747.51</v>
      </c>
      <c r="O1325" s="72" t="n">
        <v>1702627.99</v>
      </c>
      <c r="P1325" s="72" t="n">
        <v>1592473.5</v>
      </c>
      <c r="Q1325" s="72" t="n">
        <v>110154.49</v>
      </c>
      <c r="R1325" t="inlineStr">
        <is>
          <t>Punjab</t>
        </is>
      </c>
      <c r="S1325" s="71" t="n">
        <v>8</v>
      </c>
      <c r="T1325" t="inlineStr">
        <is>
          <t>Yes</t>
        </is>
      </c>
      <c r="U1325" s="71" t="n">
        <v>541</v>
      </c>
      <c r="V1325" s="71" t="n">
        <v>176</v>
      </c>
      <c r="W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RR101317</t>
        </is>
      </c>
      <c r="B1326" s="69" t="n">
        <v>45816</v>
      </c>
      <c r="C1326" s="70" t="n">
        <v>2025</v>
      </c>
      <c r="D1326" t="inlineStr">
        <is>
          <t>Jun</t>
        </is>
      </c>
      <c r="E1326" t="inlineStr">
        <is>
          <t>North</t>
        </is>
      </c>
      <c r="F1326" t="inlineStr">
        <is>
          <t>India</t>
        </is>
      </c>
      <c r="G1326" t="inlineStr">
        <is>
          <t>Fashion</t>
        </is>
      </c>
      <c r="H1326" t="inlineStr">
        <is>
          <t>Click &amp; collect</t>
        </is>
      </c>
      <c r="I1326" t="inlineStr">
        <is>
          <t>Member</t>
        </is>
      </c>
      <c r="J1326" t="inlineStr">
        <is>
          <t>Ravindra Patil</t>
        </is>
      </c>
      <c r="K1326" s="71" t="n">
        <v>1427</v>
      </c>
      <c r="L1326" s="72" t="n">
        <v>704.21</v>
      </c>
      <c r="M1326" s="72" t="n">
        <v>1004907.67</v>
      </c>
      <c r="N1326" s="72" t="n">
        <v>100490.77</v>
      </c>
      <c r="O1326" s="72" t="n">
        <v>904416.9</v>
      </c>
      <c r="P1326" s="72" t="n">
        <v>568113.36</v>
      </c>
      <c r="Q1326" s="72" t="n">
        <v>336303.54</v>
      </c>
      <c r="R1326" t="inlineStr">
        <is>
          <t>Uttar Pradesh</t>
        </is>
      </c>
      <c r="S1326" s="71" t="n">
        <v>8</v>
      </c>
      <c r="T1326" t="inlineStr">
        <is>
          <t>Yes</t>
        </is>
      </c>
      <c r="U1326" s="71" t="n">
        <v>662</v>
      </c>
      <c r="V1326" s="71" t="n">
        <v>236</v>
      </c>
      <c r="W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RR101318</t>
        </is>
      </c>
      <c r="B1327" s="69" t="n">
        <v>45816</v>
      </c>
      <c r="C1327" s="70" t="n">
        <v>2025</v>
      </c>
      <c r="D1327" t="inlineStr">
        <is>
          <t>Jun</t>
        </is>
      </c>
      <c r="E1327" t="inlineStr">
        <is>
          <t>South</t>
        </is>
      </c>
      <c r="F1327" t="inlineStr">
        <is>
          <t>India</t>
        </is>
      </c>
      <c r="G1327" t="inlineStr">
        <is>
          <t>Grocery</t>
        </is>
      </c>
      <c r="H1327" t="inlineStr">
        <is>
          <t>Store walk-in</t>
        </is>
      </c>
      <c r="I1327" t="inlineStr">
        <is>
          <t>Member</t>
        </is>
      </c>
      <c r="J1327" t="inlineStr">
        <is>
          <t>Wei Chen</t>
        </is>
      </c>
      <c r="K1327" s="71" t="n">
        <v>3069</v>
      </c>
      <c r="L1327" s="72" t="n">
        <v>198.79</v>
      </c>
      <c r="M1327" s="72" t="n">
        <v>610086.51</v>
      </c>
      <c r="N1327" s="72" t="n">
        <v>12201.73</v>
      </c>
      <c r="O1327" s="72" t="n">
        <v>597884.78</v>
      </c>
      <c r="P1327" s="72" t="n">
        <v>455374.59</v>
      </c>
      <c r="Q1327" s="72" t="n">
        <v>142510.19</v>
      </c>
      <c r="R1327" t="inlineStr">
        <is>
          <t>Tamil Nadu</t>
        </is>
      </c>
      <c r="S1327" s="71" t="n">
        <v>1</v>
      </c>
      <c r="T1327" t="inlineStr">
        <is>
          <t>Yes</t>
        </is>
      </c>
      <c r="U1327" s="71" t="n">
        <v>1300</v>
      </c>
      <c r="V1327" s="71" t="n">
        <v>463</v>
      </c>
      <c r="W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RR101319</t>
        </is>
      </c>
      <c r="B1328" s="69" t="n">
        <v>45816</v>
      </c>
      <c r="C1328" s="70" t="n">
        <v>2025</v>
      </c>
      <c r="D1328" t="inlineStr">
        <is>
          <t>Jun</t>
        </is>
      </c>
      <c r="E1328" t="inlineStr">
        <is>
          <t>South</t>
        </is>
      </c>
      <c r="F1328" t="inlineStr">
        <is>
          <t>India</t>
        </is>
      </c>
      <c r="G1328" t="inlineStr">
        <is>
          <t>Fashion</t>
        </is>
      </c>
      <c r="H1328" t="inlineStr">
        <is>
          <t>Store walk-in</t>
        </is>
      </c>
      <c r="I1328" t="inlineStr">
        <is>
          <t>Walk-in guest</t>
        </is>
      </c>
      <c r="J1328" t="inlineStr">
        <is>
          <t>Emma Clarke</t>
        </is>
      </c>
      <c r="K1328" s="71" t="n">
        <v>1208</v>
      </c>
      <c r="L1328" s="72" t="n">
        <v>677.53</v>
      </c>
      <c r="M1328" s="72" t="n">
        <v>818456.24</v>
      </c>
      <c r="N1328" s="72" t="n">
        <v>122768.44</v>
      </c>
      <c r="O1328" s="72" t="n">
        <v>695687.8</v>
      </c>
      <c r="P1328" s="72" t="n">
        <v>492702.58</v>
      </c>
      <c r="Q1328" s="72" t="n">
        <v>202985.22</v>
      </c>
      <c r="R1328" t="inlineStr">
        <is>
          <t>Kerala</t>
        </is>
      </c>
      <c r="S1328" s="71" t="n">
        <v>8</v>
      </c>
      <c r="T1328" t="inlineStr">
        <is>
          <t>Yes</t>
        </is>
      </c>
      <c r="U1328" s="71" t="n">
        <v>437</v>
      </c>
      <c r="V1328" s="71" t="n">
        <v>193</v>
      </c>
      <c r="W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RR101320</t>
        </is>
      </c>
      <c r="B1329" s="69" t="n">
        <v>45816</v>
      </c>
      <c r="C1329" s="70" t="n">
        <v>2025</v>
      </c>
      <c r="D1329" t="inlineStr">
        <is>
          <t>Jun</t>
        </is>
      </c>
      <c r="E1329" t="inlineStr">
        <is>
          <t>South</t>
        </is>
      </c>
      <c r="F1329" t="inlineStr">
        <is>
          <t>India</t>
        </is>
      </c>
      <c r="G1329" t="inlineStr">
        <is>
          <t>Grocery</t>
        </is>
      </c>
      <c r="H1329" t="inlineStr">
        <is>
          <t>Store walk-in</t>
        </is>
      </c>
      <c r="I1329" t="inlineStr">
        <is>
          <t>Walk-in guest</t>
        </is>
      </c>
      <c r="J1329" t="inlineStr">
        <is>
          <t>Sophie Müller</t>
        </is>
      </c>
      <c r="K1329" s="71" t="n">
        <v>3849</v>
      </c>
      <c r="L1329" s="72" t="n">
        <v>171.69</v>
      </c>
      <c r="M1329" s="72" t="n">
        <v>660834.8100000001</v>
      </c>
      <c r="N1329" s="72" t="n">
        <v>13216.7</v>
      </c>
      <c r="O1329" s="72" t="n">
        <v>647618.11</v>
      </c>
      <c r="P1329" s="72" t="n">
        <v>575949.22</v>
      </c>
      <c r="Q1329" s="72" t="n">
        <v>71668.89</v>
      </c>
      <c r="R1329" t="inlineStr">
        <is>
          <t>Kerala</t>
        </is>
      </c>
      <c r="S1329" s="71" t="n">
        <v>5</v>
      </c>
      <c r="T1329" t="inlineStr">
        <is>
          <t>Yes</t>
        </is>
      </c>
      <c r="U1329" s="71" t="n">
        <v>1331</v>
      </c>
      <c r="V1329" s="71" t="n">
        <v>485</v>
      </c>
      <c r="W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RR101321</t>
        </is>
      </c>
      <c r="B1330" s="69" t="n">
        <v>45816</v>
      </c>
      <c r="C1330" s="70" t="n">
        <v>2025</v>
      </c>
      <c r="D1330" t="inlineStr">
        <is>
          <t>Jun</t>
        </is>
      </c>
      <c r="E1330" t="inlineStr">
        <is>
          <t>South</t>
        </is>
      </c>
      <c r="F1330" t="inlineStr">
        <is>
          <t>India</t>
        </is>
      </c>
      <c r="G1330" t="inlineStr">
        <is>
          <t>JioMart</t>
        </is>
      </c>
      <c r="H1330" t="inlineStr">
        <is>
          <t>Home delivery</t>
        </is>
      </c>
      <c r="I1330" t="inlineStr">
        <is>
          <t>Member</t>
        </is>
      </c>
      <c r="J1330" t="inlineStr">
        <is>
          <t>Lucas Martin</t>
        </is>
      </c>
      <c r="K1330" s="71" t="n">
        <v>1408</v>
      </c>
      <c r="L1330" s="72" t="n">
        <v>406.94</v>
      </c>
      <c r="M1330" s="72" t="n">
        <v>572971.52</v>
      </c>
      <c r="N1330" s="72" t="n">
        <v>28648.58</v>
      </c>
      <c r="O1330" s="72" t="n">
        <v>544322.9399999999</v>
      </c>
      <c r="P1330" s="72" t="n">
        <v>458019.11</v>
      </c>
      <c r="Q1330" s="72" t="n">
        <v>86303.83</v>
      </c>
      <c r="R1330" t="inlineStr">
        <is>
          <t>Tamil Nadu</t>
        </is>
      </c>
      <c r="S1330" s="71" t="n">
        <v>1</v>
      </c>
      <c r="T1330" t="inlineStr">
        <is>
          <t>Yes</t>
        </is>
      </c>
      <c r="U1330" s="71" t="n">
        <v>2511</v>
      </c>
      <c r="V1330" s="71" t="n">
        <v>199</v>
      </c>
      <c r="W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RR101322</t>
        </is>
      </c>
      <c r="B1331" s="69" t="n">
        <v>45816</v>
      </c>
      <c r="C1331" s="70" t="n">
        <v>2025</v>
      </c>
      <c r="D1331" t="inlineStr">
        <is>
          <t>Jun</t>
        </is>
      </c>
      <c r="E1331" t="inlineStr">
        <is>
          <t>West</t>
        </is>
      </c>
      <c r="F1331" t="inlineStr">
        <is>
          <t>India</t>
        </is>
      </c>
      <c r="G1331" t="inlineStr">
        <is>
          <t>Grocery</t>
        </is>
      </c>
      <c r="H1331" t="inlineStr">
        <is>
          <t>Store walk-in</t>
        </is>
      </c>
      <c r="I1331" t="inlineStr">
        <is>
          <t>Walk-in guest</t>
        </is>
      </c>
      <c r="J1331" t="inlineStr">
        <is>
          <t>Emma Clarke</t>
        </is>
      </c>
      <c r="K1331" s="71" t="n">
        <v>3033</v>
      </c>
      <c r="L1331" s="72" t="n">
        <v>170.99</v>
      </c>
      <c r="M1331" s="72" t="n">
        <v>518612.67</v>
      </c>
      <c r="N1331" s="72" t="n">
        <v>51861.27</v>
      </c>
      <c r="O1331" s="72" t="n">
        <v>466751.4</v>
      </c>
      <c r="P1331" s="72" t="n">
        <v>451387</v>
      </c>
      <c r="Q1331" s="72" t="n">
        <v>15364.4</v>
      </c>
      <c r="R1331" t="inlineStr">
        <is>
          <t>Gujarat</t>
        </is>
      </c>
      <c r="S1331" s="71" t="n">
        <v>3</v>
      </c>
      <c r="T1331" t="inlineStr">
        <is>
          <t>Yes</t>
        </is>
      </c>
      <c r="U1331" s="71" t="n">
        <v>2215</v>
      </c>
      <c r="V1331" s="71" t="n">
        <v>802</v>
      </c>
      <c r="W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RR101323</t>
        </is>
      </c>
      <c r="B1332" s="69" t="n">
        <v>45817</v>
      </c>
      <c r="C1332" s="70" t="n">
        <v>2025</v>
      </c>
      <c r="D1332" t="inlineStr">
        <is>
          <t>Jun</t>
        </is>
      </c>
      <c r="E1332" t="inlineStr">
        <is>
          <t>East</t>
        </is>
      </c>
      <c r="F1332" t="inlineStr">
        <is>
          <t>India</t>
        </is>
      </c>
      <c r="G1332" t="inlineStr">
        <is>
          <t>Grocery</t>
        </is>
      </c>
      <c r="H1332" t="inlineStr">
        <is>
          <t>Store walk-in</t>
        </is>
      </c>
      <c r="I1332" t="inlineStr">
        <is>
          <t>Member</t>
        </is>
      </c>
      <c r="J1332" t="inlineStr">
        <is>
          <t>Kofi Mensah</t>
        </is>
      </c>
      <c r="K1332" s="71" t="n">
        <v>826</v>
      </c>
      <c r="L1332" s="72" t="n">
        <v>167.24</v>
      </c>
      <c r="M1332" s="72" t="n">
        <v>138140.24</v>
      </c>
      <c r="N1332" s="72" t="n">
        <v>2762.8</v>
      </c>
      <c r="O1332" s="72" t="n">
        <v>135377.44</v>
      </c>
      <c r="P1332" s="72" t="n">
        <v>118028.79</v>
      </c>
      <c r="Q1332" s="72" t="n">
        <v>17348.65</v>
      </c>
      <c r="R1332" t="inlineStr">
        <is>
          <t>Bihar</t>
        </is>
      </c>
      <c r="S1332" s="71" t="n">
        <v>5</v>
      </c>
      <c r="T1332" t="inlineStr">
        <is>
          <t>Yes</t>
        </is>
      </c>
      <c r="U1332" s="71" t="n">
        <v>258</v>
      </c>
      <c r="V1332" s="71" t="n">
        <v>114</v>
      </c>
      <c r="W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RR101324</t>
        </is>
      </c>
      <c r="B1333" s="69" t="n">
        <v>45817</v>
      </c>
      <c r="C1333" s="70" t="n">
        <v>2025</v>
      </c>
      <c r="D1333" t="inlineStr">
        <is>
          <t>Jun</t>
        </is>
      </c>
      <c r="E1333" t="inlineStr">
        <is>
          <t>South</t>
        </is>
      </c>
      <c r="F1333" t="inlineStr">
        <is>
          <t>India</t>
        </is>
      </c>
      <c r="G1333" t="inlineStr">
        <is>
          <t>Grocery</t>
        </is>
      </c>
      <c r="H1333" t="inlineStr">
        <is>
          <t>Home delivery</t>
        </is>
      </c>
      <c r="I1333" t="inlineStr">
        <is>
          <t>Member</t>
        </is>
      </c>
      <c r="J1333" t="inlineStr">
        <is>
          <t>Wei Chen</t>
        </is>
      </c>
      <c r="K1333" s="71" t="n">
        <v>1311</v>
      </c>
      <c r="L1333" s="72" t="n">
        <v>200.48</v>
      </c>
      <c r="M1333" s="72" t="n">
        <v>262829.28</v>
      </c>
      <c r="N1333" s="72" t="n">
        <v>5256.59</v>
      </c>
      <c r="O1333" s="72" t="n">
        <v>257572.69</v>
      </c>
      <c r="P1333" s="72" t="n">
        <v>188863.89</v>
      </c>
      <c r="Q1333" s="72" t="n">
        <v>68708.8</v>
      </c>
      <c r="R1333" t="inlineStr">
        <is>
          <t>Karnataka</t>
        </is>
      </c>
      <c r="S1333" s="71" t="n">
        <v>0</v>
      </c>
      <c r="T1333" t="inlineStr">
        <is>
          <t>No</t>
        </is>
      </c>
      <c r="U1333" s="71" t="n">
        <v>666</v>
      </c>
      <c r="V1333" s="71" t="n">
        <v>240</v>
      </c>
      <c r="W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RR101325</t>
        </is>
      </c>
      <c r="B1334" s="69" t="n">
        <v>45817</v>
      </c>
      <c r="C1334" s="70" t="n">
        <v>2025</v>
      </c>
      <c r="D1334" t="inlineStr">
        <is>
          <t>Jun</t>
        </is>
      </c>
      <c r="E1334" t="inlineStr">
        <is>
          <t>South</t>
        </is>
      </c>
      <c r="F1334" t="inlineStr">
        <is>
          <t>India</t>
        </is>
      </c>
      <c r="G1334" t="inlineStr">
        <is>
          <t>Grocery</t>
        </is>
      </c>
      <c r="H1334" t="inlineStr">
        <is>
          <t>Store walk-in</t>
        </is>
      </c>
      <c r="I1334" t="inlineStr">
        <is>
          <t>Walk-in guest</t>
        </is>
      </c>
      <c r="J1334" t="inlineStr">
        <is>
          <t>Lucas Martin</t>
        </is>
      </c>
      <c r="K1334" s="71" t="n">
        <v>985</v>
      </c>
      <c r="L1334" s="72" t="n">
        <v>197.09</v>
      </c>
      <c r="M1334" s="72" t="n">
        <v>194133.65</v>
      </c>
      <c r="N1334" s="72" t="n">
        <v>15530.69</v>
      </c>
      <c r="O1334" s="72" t="n">
        <v>178602.96</v>
      </c>
      <c r="P1334" s="72" t="n">
        <v>146735.63</v>
      </c>
      <c r="Q1334" s="72" t="n">
        <v>31867.33</v>
      </c>
      <c r="R1334" t="inlineStr">
        <is>
          <t>Kerala</t>
        </is>
      </c>
      <c r="S1334" s="71" t="n">
        <v>1</v>
      </c>
      <c r="T1334" t="inlineStr">
        <is>
          <t>Yes</t>
        </is>
      </c>
      <c r="U1334" s="71" t="n">
        <v>278</v>
      </c>
      <c r="V1334" s="71" t="n">
        <v>113</v>
      </c>
      <c r="W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RR101326</t>
        </is>
      </c>
      <c r="B1335" s="69" t="n">
        <v>45817</v>
      </c>
      <c r="C1335" s="70" t="n">
        <v>2025</v>
      </c>
      <c r="D1335" t="inlineStr">
        <is>
          <t>Jun</t>
        </is>
      </c>
      <c r="E1335" t="inlineStr">
        <is>
          <t>North</t>
        </is>
      </c>
      <c r="F1335" t="inlineStr">
        <is>
          <t>India</t>
        </is>
      </c>
      <c r="G1335" t="inlineStr">
        <is>
          <t>Fashion</t>
        </is>
      </c>
      <c r="H1335" t="inlineStr">
        <is>
          <t>Store walk-in</t>
        </is>
      </c>
      <c r="I1335" t="inlineStr">
        <is>
          <t>Walk-in guest</t>
        </is>
      </c>
      <c r="J1335" t="inlineStr">
        <is>
          <t>Hiroshi Tanaka</t>
        </is>
      </c>
      <c r="K1335" s="71" t="n">
        <v>1027</v>
      </c>
      <c r="L1335" s="72" t="n">
        <v>695.52</v>
      </c>
      <c r="M1335" s="72" t="n">
        <v>714299.04</v>
      </c>
      <c r="N1335" s="72" t="n">
        <v>14285.98</v>
      </c>
      <c r="O1335" s="72" t="n">
        <v>700013.0600000001</v>
      </c>
      <c r="P1335" s="72" t="n">
        <v>413835.25</v>
      </c>
      <c r="Q1335" s="72" t="n">
        <v>286177.81</v>
      </c>
      <c r="R1335" t="inlineStr">
        <is>
          <t>Uttar Pradesh</t>
        </is>
      </c>
      <c r="S1335" s="71" t="n">
        <v>2</v>
      </c>
      <c r="T1335" t="inlineStr">
        <is>
          <t>Yes</t>
        </is>
      </c>
      <c r="U1335" s="71" t="n">
        <v>366</v>
      </c>
      <c r="V1335" s="71" t="n">
        <v>156</v>
      </c>
      <c r="W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RR101327</t>
        </is>
      </c>
      <c r="B1336" s="69" t="n">
        <v>45817</v>
      </c>
      <c r="C1336" s="70" t="n">
        <v>2025</v>
      </c>
      <c r="D1336" t="inlineStr">
        <is>
          <t>Jun</t>
        </is>
      </c>
      <c r="E1336" t="inlineStr">
        <is>
          <t>West</t>
        </is>
      </c>
      <c r="F1336" t="inlineStr">
        <is>
          <t>India</t>
        </is>
      </c>
      <c r="G1336" t="inlineStr">
        <is>
          <t>Electronics</t>
        </is>
      </c>
      <c r="H1336" t="inlineStr">
        <is>
          <t>Store walk-in</t>
        </is>
      </c>
      <c r="I1336" t="inlineStr">
        <is>
          <t>Member</t>
        </is>
      </c>
      <c r="J1336" t="inlineStr">
        <is>
          <t>Kofi Mensah</t>
        </is>
      </c>
      <c r="K1336" s="71" t="n">
        <v>127</v>
      </c>
      <c r="L1336" s="72" t="n">
        <v>10524</v>
      </c>
      <c r="M1336" s="72" t="n">
        <v>1336548</v>
      </c>
      <c r="N1336" s="72" t="n">
        <v>66827.39999999999</v>
      </c>
      <c r="O1336" s="72" t="n">
        <v>1269720.6</v>
      </c>
      <c r="P1336" s="72" t="n">
        <v>1022791.2</v>
      </c>
      <c r="Q1336" s="72" t="n">
        <v>246929.4</v>
      </c>
      <c r="R1336" t="inlineStr">
        <is>
          <t>Maharashtra</t>
        </is>
      </c>
      <c r="S1336" s="71" t="n">
        <v>8</v>
      </c>
      <c r="T1336" t="inlineStr">
        <is>
          <t>Yes</t>
        </is>
      </c>
      <c r="U1336" s="71" t="n">
        <v>487</v>
      </c>
      <c r="V1336" s="71" t="n">
        <v>123</v>
      </c>
      <c r="W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RR101328</t>
        </is>
      </c>
      <c r="B1337" s="69" t="n">
        <v>45817</v>
      </c>
      <c r="C1337" s="70" t="n">
        <v>2025</v>
      </c>
      <c r="D1337" t="inlineStr">
        <is>
          <t>Jun</t>
        </is>
      </c>
      <c r="E1337" t="inlineStr">
        <is>
          <t>North</t>
        </is>
      </c>
      <c r="F1337" t="inlineStr">
        <is>
          <t>India</t>
        </is>
      </c>
      <c r="G1337" t="inlineStr">
        <is>
          <t>Fashion</t>
        </is>
      </c>
      <c r="H1337" t="inlineStr">
        <is>
          <t>Store walk-in</t>
        </is>
      </c>
      <c r="I1337" t="inlineStr">
        <is>
          <t>Walk-in guest</t>
        </is>
      </c>
      <c r="J1337" t="inlineStr">
        <is>
          <t>Ana Costa</t>
        </is>
      </c>
      <c r="K1337" s="71" t="n">
        <v>776</v>
      </c>
      <c r="L1337" s="72" t="n">
        <v>665.03</v>
      </c>
      <c r="M1337" s="72" t="n">
        <v>516063.28</v>
      </c>
      <c r="N1337" s="72" t="n">
        <v>77409.49000000001</v>
      </c>
      <c r="O1337" s="72" t="n">
        <v>438653.79</v>
      </c>
      <c r="P1337" s="72" t="n">
        <v>314589.82</v>
      </c>
      <c r="Q1337" s="72" t="n">
        <v>124063.97</v>
      </c>
      <c r="R1337" t="inlineStr">
        <is>
          <t>Punjab</t>
        </is>
      </c>
      <c r="S1337" s="71" t="n">
        <v>1</v>
      </c>
      <c r="T1337" t="inlineStr">
        <is>
          <t>Yes</t>
        </is>
      </c>
      <c r="U1337" s="71" t="n">
        <v>286</v>
      </c>
      <c r="V1337" s="71" t="n">
        <v>116</v>
      </c>
      <c r="W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RR101329</t>
        </is>
      </c>
      <c r="B1338" s="69" t="n">
        <v>45817</v>
      </c>
      <c r="C1338" s="70" t="n">
        <v>2025</v>
      </c>
      <c r="D1338" t="inlineStr">
        <is>
          <t>Jun</t>
        </is>
      </c>
      <c r="E1338" t="inlineStr">
        <is>
          <t>North</t>
        </is>
      </c>
      <c r="F1338" t="inlineStr">
        <is>
          <t>India</t>
        </is>
      </c>
      <c r="G1338" t="inlineStr">
        <is>
          <t>Fashion</t>
        </is>
      </c>
      <c r="H1338" t="inlineStr">
        <is>
          <t>Store walk-in</t>
        </is>
      </c>
      <c r="I1338" t="inlineStr">
        <is>
          <t>Walk-in guest</t>
        </is>
      </c>
      <c r="J1338" t="inlineStr">
        <is>
          <t>Aisha Bello</t>
        </is>
      </c>
      <c r="K1338" s="71" t="n">
        <v>752</v>
      </c>
      <c r="L1338" s="72" t="n">
        <v>794.47</v>
      </c>
      <c r="M1338" s="72" t="n">
        <v>597441.4399999999</v>
      </c>
      <c r="N1338" s="72" t="n">
        <v>11948.83</v>
      </c>
      <c r="O1338" s="72" t="n">
        <v>585492.61</v>
      </c>
      <c r="P1338" s="72" t="n">
        <v>316881.02</v>
      </c>
      <c r="Q1338" s="72" t="n">
        <v>268611.59</v>
      </c>
      <c r="R1338" t="inlineStr">
        <is>
          <t>Delhi</t>
        </is>
      </c>
      <c r="S1338" s="71" t="n">
        <v>0</v>
      </c>
      <c r="T1338" t="inlineStr">
        <is>
          <t>No</t>
        </is>
      </c>
      <c r="U1338" s="71" t="n">
        <v>666</v>
      </c>
      <c r="V1338" s="71" t="n">
        <v>237</v>
      </c>
      <c r="W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RR101330</t>
        </is>
      </c>
      <c r="B1339" s="69" t="n">
        <v>45818</v>
      </c>
      <c r="C1339" s="70" t="n">
        <v>2025</v>
      </c>
      <c r="D1339" t="inlineStr">
        <is>
          <t>Jun</t>
        </is>
      </c>
      <c r="E1339" t="inlineStr">
        <is>
          <t>North</t>
        </is>
      </c>
      <c r="F1339" t="inlineStr">
        <is>
          <t>India</t>
        </is>
      </c>
      <c r="G1339" t="inlineStr">
        <is>
          <t>Grocery</t>
        </is>
      </c>
      <c r="H1339" t="inlineStr">
        <is>
          <t>Store walk-in</t>
        </is>
      </c>
      <c r="I1339" t="inlineStr">
        <is>
          <t>Member</t>
        </is>
      </c>
      <c r="J1339" t="inlineStr">
        <is>
          <t>Liam O'Brien</t>
        </is>
      </c>
      <c r="K1339" s="71" t="n">
        <v>4438</v>
      </c>
      <c r="L1339" s="72" t="n">
        <v>165.21</v>
      </c>
      <c r="M1339" s="72" t="n">
        <v>733201.98</v>
      </c>
      <c r="N1339" s="72" t="n">
        <v>36660.1</v>
      </c>
      <c r="O1339" s="72" t="n">
        <v>696541.88</v>
      </c>
      <c r="P1339" s="72" t="n">
        <v>664380.52</v>
      </c>
      <c r="Q1339" s="72" t="n">
        <v>32161.36</v>
      </c>
      <c r="R1339" t="inlineStr">
        <is>
          <t>Delhi</t>
        </is>
      </c>
      <c r="S1339" s="71" t="n">
        <v>1</v>
      </c>
      <c r="T1339" t="inlineStr">
        <is>
          <t>Yes</t>
        </is>
      </c>
      <c r="U1339" s="71" t="n">
        <v>3246</v>
      </c>
      <c r="V1339" s="71" t="n">
        <v>835</v>
      </c>
      <c r="W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RR101331</t>
        </is>
      </c>
      <c r="B1340" s="69" t="n">
        <v>45818</v>
      </c>
      <c r="C1340" s="70" t="n">
        <v>2025</v>
      </c>
      <c r="D1340" t="inlineStr">
        <is>
          <t>Jun</t>
        </is>
      </c>
      <c r="E1340" t="inlineStr">
        <is>
          <t>West</t>
        </is>
      </c>
      <c r="F1340" t="inlineStr">
        <is>
          <t>India</t>
        </is>
      </c>
      <c r="G1340" t="inlineStr">
        <is>
          <t>Fashion</t>
        </is>
      </c>
      <c r="H1340" t="inlineStr">
        <is>
          <t>Store walk-in</t>
        </is>
      </c>
      <c r="I1340" t="inlineStr">
        <is>
          <t>Member</t>
        </is>
      </c>
      <c r="J1340" t="inlineStr">
        <is>
          <t>Ravindra Patil</t>
        </is>
      </c>
      <c r="K1340" s="71" t="n">
        <v>1346</v>
      </c>
      <c r="L1340" s="72" t="n">
        <v>782.36</v>
      </c>
      <c r="M1340" s="72" t="n">
        <v>1053056.56</v>
      </c>
      <c r="N1340" s="72" t="n">
        <v>21061.13</v>
      </c>
      <c r="O1340" s="72" t="n">
        <v>1031995.43</v>
      </c>
      <c r="P1340" s="72" t="n">
        <v>541084.39</v>
      </c>
      <c r="Q1340" s="72" t="n">
        <v>490911.04</v>
      </c>
      <c r="R1340" t="inlineStr">
        <is>
          <t>Goa</t>
        </is>
      </c>
      <c r="S1340" s="71" t="n">
        <v>5</v>
      </c>
      <c r="T1340" t="inlineStr">
        <is>
          <t>Yes</t>
        </is>
      </c>
      <c r="U1340" s="71" t="n">
        <v>370</v>
      </c>
      <c r="V1340" s="71" t="n">
        <v>155</v>
      </c>
      <c r="W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RR101332</t>
        </is>
      </c>
      <c r="B1341" s="69" t="n">
        <v>45818</v>
      </c>
      <c r="C1341" s="70" t="n">
        <v>2025</v>
      </c>
      <c r="D1341" t="inlineStr">
        <is>
          <t>Jun</t>
        </is>
      </c>
      <c r="E1341" t="inlineStr">
        <is>
          <t>South</t>
        </is>
      </c>
      <c r="F1341" t="inlineStr">
        <is>
          <t>India</t>
        </is>
      </c>
      <c r="G1341" t="inlineStr">
        <is>
          <t>JioMart</t>
        </is>
      </c>
      <c r="H1341" t="inlineStr">
        <is>
          <t>Home delivery</t>
        </is>
      </c>
      <c r="I1341" t="inlineStr">
        <is>
          <t>Member</t>
        </is>
      </c>
      <c r="J1341" t="inlineStr">
        <is>
          <t>Priya Nair</t>
        </is>
      </c>
      <c r="K1341" s="71" t="n">
        <v>3335</v>
      </c>
      <c r="L1341" s="72" t="n">
        <v>408.14</v>
      </c>
      <c r="M1341" s="72" t="n">
        <v>1361146.9</v>
      </c>
      <c r="N1341" s="72" t="n">
        <v>68057.35000000001</v>
      </c>
      <c r="O1341" s="72" t="n">
        <v>1293089.55</v>
      </c>
      <c r="P1341" s="72" t="n">
        <v>1109803.52</v>
      </c>
      <c r="Q1341" s="72" t="n">
        <v>183286.03</v>
      </c>
      <c r="R1341" t="inlineStr">
        <is>
          <t>Karnataka</t>
        </is>
      </c>
      <c r="S1341" s="71" t="n">
        <v>5</v>
      </c>
      <c r="T1341" t="inlineStr">
        <is>
          <t>Yes</t>
        </is>
      </c>
      <c r="U1341" s="71" t="n">
        <v>8312</v>
      </c>
      <c r="V1341" s="71" t="n">
        <v>542</v>
      </c>
      <c r="W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RR101333</t>
        </is>
      </c>
      <c r="B1342" s="69" t="n">
        <v>45818</v>
      </c>
      <c r="C1342" s="70" t="n">
        <v>2025</v>
      </c>
      <c r="D1342" t="inlineStr">
        <is>
          <t>Jun</t>
        </is>
      </c>
      <c r="E1342" t="inlineStr">
        <is>
          <t>North</t>
        </is>
      </c>
      <c r="F1342" t="inlineStr">
        <is>
          <t>India</t>
        </is>
      </c>
      <c r="G1342" t="inlineStr">
        <is>
          <t>JioMart</t>
        </is>
      </c>
      <c r="H1342" t="inlineStr">
        <is>
          <t>Home delivery</t>
        </is>
      </c>
      <c r="I1342" t="inlineStr">
        <is>
          <t>Member</t>
        </is>
      </c>
      <c r="J1342" t="inlineStr">
        <is>
          <t>Emma Clarke</t>
        </is>
      </c>
      <c r="K1342" s="71" t="n">
        <v>2423</v>
      </c>
      <c r="L1342" s="72" t="n">
        <v>438.59</v>
      </c>
      <c r="M1342" s="72" t="n">
        <v>1062703.57</v>
      </c>
      <c r="N1342" s="72" t="n">
        <v>106270.36</v>
      </c>
      <c r="O1342" s="72" t="n">
        <v>956433.21</v>
      </c>
      <c r="P1342" s="72" t="n">
        <v>836808.28</v>
      </c>
      <c r="Q1342" s="72" t="n">
        <v>119624.93</v>
      </c>
      <c r="R1342" t="inlineStr">
        <is>
          <t>Delhi</t>
        </is>
      </c>
      <c r="S1342" s="71" t="n">
        <v>0</v>
      </c>
      <c r="T1342" t="inlineStr">
        <is>
          <t>No</t>
        </is>
      </c>
      <c r="U1342" s="71" t="n">
        <v>11728</v>
      </c>
      <c r="V1342" s="71" t="n">
        <v>571</v>
      </c>
      <c r="W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RR101334</t>
        </is>
      </c>
      <c r="B1343" s="69" t="n">
        <v>45818</v>
      </c>
      <c r="C1343" s="70" t="n">
        <v>2025</v>
      </c>
      <c r="D1343" t="inlineStr">
        <is>
          <t>Jun</t>
        </is>
      </c>
      <c r="E1343" t="inlineStr">
        <is>
          <t>South</t>
        </is>
      </c>
      <c r="F1343" t="inlineStr">
        <is>
          <t>India</t>
        </is>
      </c>
      <c r="G1343" t="inlineStr">
        <is>
          <t>Fashion</t>
        </is>
      </c>
      <c r="H1343" t="inlineStr">
        <is>
          <t>Store walk-in</t>
        </is>
      </c>
      <c r="I1343" t="inlineStr">
        <is>
          <t>Walk-in guest</t>
        </is>
      </c>
      <c r="J1343" t="inlineStr">
        <is>
          <t>Sara Rossi</t>
        </is>
      </c>
      <c r="K1343" s="71" t="n">
        <v>905</v>
      </c>
      <c r="L1343" s="72" t="n">
        <v>708.72</v>
      </c>
      <c r="M1343" s="72" t="n">
        <v>641391.6</v>
      </c>
      <c r="N1343" s="72" t="n">
        <v>12827.83</v>
      </c>
      <c r="O1343" s="72" t="n">
        <v>628563.77</v>
      </c>
      <c r="P1343" s="72" t="n">
        <v>375219.09</v>
      </c>
      <c r="Q1343" s="72" t="n">
        <v>253344.68</v>
      </c>
      <c r="R1343" t="inlineStr">
        <is>
          <t>Telangana</t>
        </is>
      </c>
      <c r="S1343" s="71" t="n">
        <v>2</v>
      </c>
      <c r="T1343" t="inlineStr">
        <is>
          <t>Yes</t>
        </is>
      </c>
      <c r="U1343" s="71" t="n">
        <v>304</v>
      </c>
      <c r="V1343" s="71" t="n">
        <v>109</v>
      </c>
      <c r="W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RR101335</t>
        </is>
      </c>
      <c r="B1344" s="69" t="n">
        <v>45818</v>
      </c>
      <c r="C1344" s="70" t="n">
        <v>2025</v>
      </c>
      <c r="D1344" t="inlineStr">
        <is>
          <t>Jun</t>
        </is>
      </c>
      <c r="E1344" t="inlineStr">
        <is>
          <t>East</t>
        </is>
      </c>
      <c r="F1344" t="inlineStr">
        <is>
          <t>India</t>
        </is>
      </c>
      <c r="G1344" t="inlineStr">
        <is>
          <t>Fashion</t>
        </is>
      </c>
      <c r="H1344" t="inlineStr">
        <is>
          <t>Click &amp; collect</t>
        </is>
      </c>
      <c r="I1344" t="inlineStr">
        <is>
          <t>Member</t>
        </is>
      </c>
      <c r="J1344" t="inlineStr">
        <is>
          <t>Sophie Müller</t>
        </is>
      </c>
      <c r="K1344" s="71" t="n">
        <v>928</v>
      </c>
      <c r="L1344" s="72" t="n">
        <v>788.6799999999999</v>
      </c>
      <c r="M1344" s="72" t="n">
        <v>731895.04</v>
      </c>
      <c r="N1344" s="72" t="n">
        <v>73189.5</v>
      </c>
      <c r="O1344" s="72" t="n">
        <v>658705.54</v>
      </c>
      <c r="P1344" s="72" t="n">
        <v>390721.96</v>
      </c>
      <c r="Q1344" s="72" t="n">
        <v>267983.58</v>
      </c>
      <c r="R1344" t="inlineStr">
        <is>
          <t>West Bengal</t>
        </is>
      </c>
      <c r="S1344" s="71" t="n">
        <v>1</v>
      </c>
      <c r="T1344" t="inlineStr">
        <is>
          <t>Yes</t>
        </is>
      </c>
      <c r="U1344" s="71" t="n">
        <v>373</v>
      </c>
      <c r="V1344" s="71" t="n">
        <v>111</v>
      </c>
      <c r="W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RR101336</t>
        </is>
      </c>
      <c r="B1345" s="69" t="n">
        <v>45819</v>
      </c>
      <c r="C1345" s="70" t="n">
        <v>2025</v>
      </c>
      <c r="D1345" t="inlineStr">
        <is>
          <t>Jun</t>
        </is>
      </c>
      <c r="E1345" t="inlineStr">
        <is>
          <t>South</t>
        </is>
      </c>
      <c r="F1345" t="inlineStr">
        <is>
          <t>India</t>
        </is>
      </c>
      <c r="G1345" t="inlineStr">
        <is>
          <t>Electronics</t>
        </is>
      </c>
      <c r="H1345" t="inlineStr">
        <is>
          <t>Store walk-in</t>
        </is>
      </c>
      <c r="I1345" t="inlineStr">
        <is>
          <t>Member</t>
        </is>
      </c>
      <c r="J1345" t="inlineStr">
        <is>
          <t>Fatima Al-Saud</t>
        </is>
      </c>
      <c r="K1345" s="71" t="n">
        <v>78</v>
      </c>
      <c r="L1345" s="72" t="n">
        <v>9367.49</v>
      </c>
      <c r="M1345" s="72" t="n">
        <v>730664.22</v>
      </c>
      <c r="N1345" s="72" t="n">
        <v>58453.14</v>
      </c>
      <c r="O1345" s="72" t="n">
        <v>672211.08</v>
      </c>
      <c r="P1345" s="72" t="n">
        <v>649614.42</v>
      </c>
      <c r="Q1345" s="72" t="n">
        <v>22596.66</v>
      </c>
      <c r="R1345" t="inlineStr">
        <is>
          <t>Karnataka</t>
        </is>
      </c>
      <c r="S1345" s="71" t="n">
        <v>0</v>
      </c>
      <c r="T1345" t="inlineStr">
        <is>
          <t>No</t>
        </is>
      </c>
      <c r="U1345" s="71" t="n">
        <v>158</v>
      </c>
      <c r="V1345" s="71" t="n">
        <v>63</v>
      </c>
      <c r="W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RR101337</t>
        </is>
      </c>
      <c r="B1346" s="69" t="n">
        <v>45819</v>
      </c>
      <c r="C1346" s="70" t="n">
        <v>2025</v>
      </c>
      <c r="D1346" t="inlineStr">
        <is>
          <t>Jun</t>
        </is>
      </c>
      <c r="E1346" t="inlineStr">
        <is>
          <t>North</t>
        </is>
      </c>
      <c r="F1346" t="inlineStr">
        <is>
          <t>India</t>
        </is>
      </c>
      <c r="G1346" t="inlineStr">
        <is>
          <t>Grocery</t>
        </is>
      </c>
      <c r="H1346" t="inlineStr">
        <is>
          <t>Store walk-in</t>
        </is>
      </c>
      <c r="I1346" t="inlineStr">
        <is>
          <t>Walk-in guest</t>
        </is>
      </c>
      <c r="J1346" t="inlineStr">
        <is>
          <t>Fatima Al-Saud</t>
        </is>
      </c>
      <c r="K1346" s="71" t="n">
        <v>406</v>
      </c>
      <c r="L1346" s="72" t="n">
        <v>183.82</v>
      </c>
      <c r="M1346" s="72" t="n">
        <v>74630.92</v>
      </c>
      <c r="N1346" s="72" t="n">
        <v>5970.47</v>
      </c>
      <c r="O1346" s="72" t="n">
        <v>68660.45</v>
      </c>
      <c r="P1346" s="72" t="n">
        <v>59452.28</v>
      </c>
      <c r="Q1346" s="72" t="n">
        <v>9208.17</v>
      </c>
      <c r="R1346" t="inlineStr">
        <is>
          <t>Delhi</t>
        </is>
      </c>
      <c r="S1346" s="71" t="n">
        <v>3</v>
      </c>
      <c r="T1346" t="inlineStr">
        <is>
          <t>Yes</t>
        </is>
      </c>
      <c r="U1346" s="71" t="n">
        <v>407</v>
      </c>
      <c r="V1346" s="71" t="n">
        <v>118</v>
      </c>
      <c r="W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RR101338</t>
        </is>
      </c>
      <c r="B1347" s="69" t="n">
        <v>45819</v>
      </c>
      <c r="C1347" s="70" t="n">
        <v>2025</v>
      </c>
      <c r="D1347" t="inlineStr">
        <is>
          <t>Jun</t>
        </is>
      </c>
      <c r="E1347" t="inlineStr">
        <is>
          <t>North</t>
        </is>
      </c>
      <c r="F1347" t="inlineStr">
        <is>
          <t>India</t>
        </is>
      </c>
      <c r="G1347" t="inlineStr">
        <is>
          <t>Grocery</t>
        </is>
      </c>
      <c r="H1347" t="inlineStr">
        <is>
          <t>Store walk-in</t>
        </is>
      </c>
      <c r="I1347" t="inlineStr">
        <is>
          <t>Member</t>
        </is>
      </c>
      <c r="J1347" t="inlineStr">
        <is>
          <t>Ruhi Shaikh</t>
        </is>
      </c>
      <c r="K1347" s="71" t="n">
        <v>561</v>
      </c>
      <c r="L1347" s="72" t="n">
        <v>162.11</v>
      </c>
      <c r="M1347" s="72" t="n">
        <v>90943.71000000001</v>
      </c>
      <c r="N1347" s="72" t="n">
        <v>9094.370000000001</v>
      </c>
      <c r="O1347" s="72" t="n">
        <v>81849.34</v>
      </c>
      <c r="P1347" s="72" t="n">
        <v>80019.69</v>
      </c>
      <c r="Q1347" s="72" t="n">
        <v>1829.65</v>
      </c>
      <c r="R1347" t="inlineStr">
        <is>
          <t>Punjab</t>
        </is>
      </c>
      <c r="S1347" s="71" t="n">
        <v>5</v>
      </c>
      <c r="T1347" t="inlineStr">
        <is>
          <t>Yes</t>
        </is>
      </c>
      <c r="U1347" s="71" t="n">
        <v>326</v>
      </c>
      <c r="V1347" s="71" t="n">
        <v>146</v>
      </c>
      <c r="W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RR101339</t>
        </is>
      </c>
      <c r="B1348" s="69" t="n">
        <v>45819</v>
      </c>
      <c r="C1348" s="70" t="n">
        <v>2025</v>
      </c>
      <c r="D1348" t="inlineStr">
        <is>
          <t>Jun</t>
        </is>
      </c>
      <c r="E1348" t="inlineStr">
        <is>
          <t>North</t>
        </is>
      </c>
      <c r="F1348" t="inlineStr">
        <is>
          <t>India</t>
        </is>
      </c>
      <c r="G1348" t="inlineStr">
        <is>
          <t>Electronics</t>
        </is>
      </c>
      <c r="H1348" t="inlineStr">
        <is>
          <t>Store walk-in</t>
        </is>
      </c>
      <c r="I1348" t="inlineStr">
        <is>
          <t>Walk-in guest</t>
        </is>
      </c>
      <c r="J1348" t="inlineStr">
        <is>
          <t>Kofi Mensah</t>
        </is>
      </c>
      <c r="K1348" s="71" t="n">
        <v>160</v>
      </c>
      <c r="L1348" s="72" t="n">
        <v>9379.65</v>
      </c>
      <c r="M1348" s="72" t="n">
        <v>1500744</v>
      </c>
      <c r="N1348" s="72" t="n">
        <v>150074.4</v>
      </c>
      <c r="O1348" s="72" t="n">
        <v>1350669.6</v>
      </c>
      <c r="P1348" s="72" t="n">
        <v>1267657.85</v>
      </c>
      <c r="Q1348" s="72" t="n">
        <v>83011.75</v>
      </c>
      <c r="R1348" t="inlineStr">
        <is>
          <t>Rajasthan</t>
        </is>
      </c>
      <c r="S1348" s="71" t="n">
        <v>0</v>
      </c>
      <c r="T1348" t="inlineStr">
        <is>
          <t>No</t>
        </is>
      </c>
      <c r="U1348" s="71" t="n">
        <v>461</v>
      </c>
      <c r="V1348" s="71" t="n">
        <v>146</v>
      </c>
      <c r="W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RR101340</t>
        </is>
      </c>
      <c r="B1349" s="69" t="n">
        <v>45819</v>
      </c>
      <c r="C1349" s="70" t="n">
        <v>2025</v>
      </c>
      <c r="D1349" t="inlineStr">
        <is>
          <t>Jun</t>
        </is>
      </c>
      <c r="E1349" t="inlineStr">
        <is>
          <t>West</t>
        </is>
      </c>
      <c r="F1349" t="inlineStr">
        <is>
          <t>India</t>
        </is>
      </c>
      <c r="G1349" t="inlineStr">
        <is>
          <t>JioMart</t>
        </is>
      </c>
      <c r="H1349" t="inlineStr">
        <is>
          <t>Home delivery</t>
        </is>
      </c>
      <c r="I1349" t="inlineStr">
        <is>
          <t>Member</t>
        </is>
      </c>
      <c r="J1349" t="inlineStr">
        <is>
          <t>Liam O'Brien</t>
        </is>
      </c>
      <c r="K1349" s="71" t="n">
        <v>4445</v>
      </c>
      <c r="L1349" s="72" t="n">
        <v>422.58</v>
      </c>
      <c r="M1349" s="72" t="n">
        <v>1878368.1</v>
      </c>
      <c r="N1349" s="72" t="n">
        <v>281755.22</v>
      </c>
      <c r="O1349" s="72" t="n">
        <v>1596612.88</v>
      </c>
      <c r="P1349" s="72" t="n">
        <v>1452246.36</v>
      </c>
      <c r="Q1349" s="72" t="n">
        <v>144366.52</v>
      </c>
      <c r="R1349" t="inlineStr">
        <is>
          <t>Gujarat</t>
        </is>
      </c>
      <c r="S1349" s="71" t="n">
        <v>3</v>
      </c>
      <c r="T1349" t="inlineStr">
        <is>
          <t>Yes</t>
        </is>
      </c>
      <c r="U1349" s="71" t="n">
        <v>12066</v>
      </c>
      <c r="V1349" s="71" t="n">
        <v>614</v>
      </c>
      <c r="W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RR101341</t>
        </is>
      </c>
      <c r="B1350" s="69" t="n">
        <v>45819</v>
      </c>
      <c r="C1350" s="70" t="n">
        <v>2025</v>
      </c>
      <c r="D1350" t="inlineStr">
        <is>
          <t>Jun</t>
        </is>
      </c>
      <c r="E1350" t="inlineStr">
        <is>
          <t>North</t>
        </is>
      </c>
      <c r="F1350" t="inlineStr">
        <is>
          <t>India</t>
        </is>
      </c>
      <c r="G1350" t="inlineStr">
        <is>
          <t>Grocery</t>
        </is>
      </c>
      <c r="H1350" t="inlineStr">
        <is>
          <t>Store walk-in</t>
        </is>
      </c>
      <c r="I1350" t="inlineStr">
        <is>
          <t>Walk-in guest</t>
        </is>
      </c>
      <c r="J1350" t="inlineStr">
        <is>
          <t>Shraddha Kulkarni</t>
        </is>
      </c>
      <c r="K1350" s="71" t="n">
        <v>2117</v>
      </c>
      <c r="L1350" s="72" t="n">
        <v>198.75</v>
      </c>
      <c r="M1350" s="72" t="n">
        <v>420753.75</v>
      </c>
      <c r="N1350" s="72" t="n">
        <v>8415.08</v>
      </c>
      <c r="O1350" s="72" t="n">
        <v>412338.67</v>
      </c>
      <c r="P1350" s="72" t="n">
        <v>303467.89</v>
      </c>
      <c r="Q1350" s="72" t="n">
        <v>108870.78</v>
      </c>
      <c r="R1350" t="inlineStr">
        <is>
          <t>Rajasthan</t>
        </is>
      </c>
      <c r="S1350" s="71" t="n">
        <v>5</v>
      </c>
      <c r="T1350" t="inlineStr">
        <is>
          <t>Yes</t>
        </is>
      </c>
      <c r="U1350" s="71" t="n">
        <v>1001</v>
      </c>
      <c r="V1350" s="71" t="n">
        <v>315</v>
      </c>
      <c r="W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RR101342</t>
        </is>
      </c>
      <c r="B1351" s="69" t="n">
        <v>45819</v>
      </c>
      <c r="C1351" s="70" t="n">
        <v>2025</v>
      </c>
      <c r="D1351" t="inlineStr">
        <is>
          <t>Jun</t>
        </is>
      </c>
      <c r="E1351" t="inlineStr">
        <is>
          <t>West</t>
        </is>
      </c>
      <c r="F1351" t="inlineStr">
        <is>
          <t>India</t>
        </is>
      </c>
      <c r="G1351" t="inlineStr">
        <is>
          <t>JioMart</t>
        </is>
      </c>
      <c r="H1351" t="inlineStr">
        <is>
          <t>Home delivery</t>
        </is>
      </c>
      <c r="I1351" t="inlineStr">
        <is>
          <t>Member</t>
        </is>
      </c>
      <c r="J1351" t="inlineStr">
        <is>
          <t>Aisha Bello</t>
        </is>
      </c>
      <c r="K1351" s="71" t="n">
        <v>1800</v>
      </c>
      <c r="L1351" s="72" t="n">
        <v>417.89</v>
      </c>
      <c r="M1351" s="72" t="n">
        <v>752202</v>
      </c>
      <c r="N1351" s="72" t="n">
        <v>112830.3</v>
      </c>
      <c r="O1351" s="72" t="n">
        <v>639371.7</v>
      </c>
      <c r="P1351" s="72" t="n">
        <v>621476.23</v>
      </c>
      <c r="Q1351" s="72" t="n">
        <v>17895.47</v>
      </c>
      <c r="R1351" t="inlineStr">
        <is>
          <t>Maharashtra</t>
        </is>
      </c>
      <c r="S1351" s="71" t="n">
        <v>5</v>
      </c>
      <c r="T1351" t="inlineStr">
        <is>
          <t>Yes</t>
        </is>
      </c>
      <c r="U1351" s="71" t="n">
        <v>6557</v>
      </c>
      <c r="V1351" s="71" t="n">
        <v>297</v>
      </c>
      <c r="W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RR101343</t>
        </is>
      </c>
      <c r="B1352" s="69" t="n">
        <v>45820</v>
      </c>
      <c r="C1352" s="70" t="n">
        <v>2025</v>
      </c>
      <c r="D1352" t="inlineStr">
        <is>
          <t>Jun</t>
        </is>
      </c>
      <c r="E1352" t="inlineStr">
        <is>
          <t>South</t>
        </is>
      </c>
      <c r="F1352" t="inlineStr">
        <is>
          <t>India</t>
        </is>
      </c>
      <c r="G1352" t="inlineStr">
        <is>
          <t>Fashion</t>
        </is>
      </c>
      <c r="H1352" t="inlineStr">
        <is>
          <t>Click &amp; collect</t>
        </is>
      </c>
      <c r="I1352" t="inlineStr">
        <is>
          <t>Member</t>
        </is>
      </c>
      <c r="J1352" t="inlineStr">
        <is>
          <t>Yuki Sato</t>
        </is>
      </c>
      <c r="K1352" s="71" t="n">
        <v>1254</v>
      </c>
      <c r="L1352" s="72" t="n">
        <v>777.03</v>
      </c>
      <c r="M1352" s="72" t="n">
        <v>974395.62</v>
      </c>
      <c r="N1352" s="72" t="n">
        <v>48719.78</v>
      </c>
      <c r="O1352" s="72" t="n">
        <v>925675.84</v>
      </c>
      <c r="P1352" s="72" t="n">
        <v>502734.35</v>
      </c>
      <c r="Q1352" s="72" t="n">
        <v>422941.49</v>
      </c>
      <c r="R1352" t="inlineStr">
        <is>
          <t>Telangana</t>
        </is>
      </c>
      <c r="S1352" s="71" t="n">
        <v>1</v>
      </c>
      <c r="T1352" t="inlineStr">
        <is>
          <t>Yes</t>
        </is>
      </c>
      <c r="U1352" s="71" t="n">
        <v>761</v>
      </c>
      <c r="V1352" s="71" t="n">
        <v>320</v>
      </c>
      <c r="W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RR101344</t>
        </is>
      </c>
      <c r="B1353" s="69" t="n">
        <v>45820</v>
      </c>
      <c r="C1353" s="70" t="n">
        <v>2025</v>
      </c>
      <c r="D1353" t="inlineStr">
        <is>
          <t>Jun</t>
        </is>
      </c>
      <c r="E1353" t="inlineStr">
        <is>
          <t>West</t>
        </is>
      </c>
      <c r="F1353" t="inlineStr">
        <is>
          <t>India</t>
        </is>
      </c>
      <c r="G1353" t="inlineStr">
        <is>
          <t>Grocery</t>
        </is>
      </c>
      <c r="H1353" t="inlineStr">
        <is>
          <t>Store walk-in</t>
        </is>
      </c>
      <c r="I1353" t="inlineStr">
        <is>
          <t>Member</t>
        </is>
      </c>
      <c r="J1353" t="inlineStr">
        <is>
          <t>Arjun Mehta</t>
        </is>
      </c>
      <c r="K1353" s="71" t="n">
        <v>2883</v>
      </c>
      <c r="L1353" s="72" t="n">
        <v>194.7</v>
      </c>
      <c r="M1353" s="72" t="n">
        <v>561320.1</v>
      </c>
      <c r="N1353" s="72" t="n">
        <v>28066.01</v>
      </c>
      <c r="O1353" s="72" t="n">
        <v>533254.09</v>
      </c>
      <c r="P1353" s="72" t="n">
        <v>421564.3</v>
      </c>
      <c r="Q1353" s="72" t="n">
        <v>111689.79</v>
      </c>
      <c r="R1353" t="inlineStr">
        <is>
          <t>Maharashtra</t>
        </is>
      </c>
      <c r="S1353" s="71" t="n">
        <v>8</v>
      </c>
      <c r="T1353" t="inlineStr">
        <is>
          <t>Yes</t>
        </is>
      </c>
      <c r="U1353" s="71" t="n">
        <v>1461</v>
      </c>
      <c r="V1353" s="71" t="n">
        <v>644</v>
      </c>
      <c r="W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RR101345</t>
        </is>
      </c>
      <c r="B1354" s="69" t="n">
        <v>45820</v>
      </c>
      <c r="C1354" s="70" t="n">
        <v>2025</v>
      </c>
      <c r="D1354" t="inlineStr">
        <is>
          <t>Jun</t>
        </is>
      </c>
      <c r="E1354" t="inlineStr">
        <is>
          <t>North</t>
        </is>
      </c>
      <c r="F1354" t="inlineStr">
        <is>
          <t>India</t>
        </is>
      </c>
      <c r="G1354" t="inlineStr">
        <is>
          <t>Grocery</t>
        </is>
      </c>
      <c r="H1354" t="inlineStr">
        <is>
          <t>Store walk-in</t>
        </is>
      </c>
      <c r="I1354" t="inlineStr">
        <is>
          <t>Walk-in guest</t>
        </is>
      </c>
      <c r="J1354" t="inlineStr">
        <is>
          <t>Liam O'Brien</t>
        </is>
      </c>
      <c r="K1354" s="71" t="n">
        <v>907</v>
      </c>
      <c r="L1354" s="72" t="n">
        <v>169.99</v>
      </c>
      <c r="M1354" s="72" t="n">
        <v>154180.93</v>
      </c>
      <c r="N1354" s="72" t="n">
        <v>7709.05</v>
      </c>
      <c r="O1354" s="72" t="n">
        <v>146471.88</v>
      </c>
      <c r="P1354" s="72" t="n">
        <v>137285.85</v>
      </c>
      <c r="Q1354" s="72" t="n">
        <v>9186.030000000001</v>
      </c>
      <c r="R1354" t="inlineStr">
        <is>
          <t>Punjab</t>
        </is>
      </c>
      <c r="S1354" s="71" t="n">
        <v>5</v>
      </c>
      <c r="T1354" t="inlineStr">
        <is>
          <t>Yes</t>
        </is>
      </c>
      <c r="U1354" s="71" t="n">
        <v>239</v>
      </c>
      <c r="V1354" s="71" t="n">
        <v>103</v>
      </c>
      <c r="W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RR101346</t>
        </is>
      </c>
      <c r="B1355" s="69" t="n">
        <v>45821</v>
      </c>
      <c r="C1355" s="70" t="n">
        <v>2025</v>
      </c>
      <c r="D1355" t="inlineStr">
        <is>
          <t>Jun</t>
        </is>
      </c>
      <c r="E1355" t="inlineStr">
        <is>
          <t>West</t>
        </is>
      </c>
      <c r="F1355" t="inlineStr">
        <is>
          <t>India</t>
        </is>
      </c>
      <c r="G1355" t="inlineStr">
        <is>
          <t>Electronics</t>
        </is>
      </c>
      <c r="H1355" t="inlineStr">
        <is>
          <t>Store walk-in</t>
        </is>
      </c>
      <c r="I1355" t="inlineStr">
        <is>
          <t>Walk-in guest</t>
        </is>
      </c>
      <c r="J1355" t="inlineStr">
        <is>
          <t>Wei Chen</t>
        </is>
      </c>
      <c r="K1355" s="71" t="n">
        <v>114</v>
      </c>
      <c r="L1355" s="72" t="n">
        <v>10488.4</v>
      </c>
      <c r="M1355" s="72" t="n">
        <v>1195677.6</v>
      </c>
      <c r="N1355" s="72" t="n">
        <v>119567.76</v>
      </c>
      <c r="O1355" s="72" t="n">
        <v>1076109.84</v>
      </c>
      <c r="P1355" s="72" t="n">
        <v>939902.16</v>
      </c>
      <c r="Q1355" s="72" t="n">
        <v>136207.68</v>
      </c>
      <c r="R1355" t="inlineStr">
        <is>
          <t>Maharashtra</t>
        </is>
      </c>
      <c r="S1355" s="71" t="n">
        <v>1</v>
      </c>
      <c r="T1355" t="inlineStr">
        <is>
          <t>Yes</t>
        </is>
      </c>
      <c r="U1355" s="71" t="n">
        <v>262</v>
      </c>
      <c r="V1355" s="71" t="n">
        <v>112</v>
      </c>
      <c r="W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RR101347</t>
        </is>
      </c>
      <c r="B1356" s="69" t="n">
        <v>45821</v>
      </c>
      <c r="C1356" s="70" t="n">
        <v>2025</v>
      </c>
      <c r="D1356" t="inlineStr">
        <is>
          <t>Jun</t>
        </is>
      </c>
      <c r="E1356" t="inlineStr">
        <is>
          <t>North</t>
        </is>
      </c>
      <c r="F1356" t="inlineStr">
        <is>
          <t>India</t>
        </is>
      </c>
      <c r="G1356" t="inlineStr">
        <is>
          <t>JioMart</t>
        </is>
      </c>
      <c r="H1356" t="inlineStr">
        <is>
          <t>Home delivery</t>
        </is>
      </c>
      <c r="I1356" t="inlineStr">
        <is>
          <t>Member</t>
        </is>
      </c>
      <c r="J1356" t="inlineStr">
        <is>
          <t>Olivia Brown</t>
        </is>
      </c>
      <c r="K1356" s="71" t="n">
        <v>563</v>
      </c>
      <c r="L1356" s="72" t="n">
        <v>422.7</v>
      </c>
      <c r="M1356" s="72" t="n">
        <v>237980.1</v>
      </c>
      <c r="N1356" s="72" t="n">
        <v>23798.01</v>
      </c>
      <c r="O1356" s="72" t="n">
        <v>214182.09</v>
      </c>
      <c r="P1356" s="72" t="n">
        <v>185145.2</v>
      </c>
      <c r="Q1356" s="72" t="n">
        <v>29036.89</v>
      </c>
      <c r="R1356" t="inlineStr">
        <is>
          <t>Delhi</t>
        </is>
      </c>
      <c r="S1356" s="71" t="n">
        <v>5</v>
      </c>
      <c r="T1356" t="inlineStr">
        <is>
          <t>Yes</t>
        </is>
      </c>
      <c r="U1356" s="71" t="n">
        <v>2165</v>
      </c>
      <c r="V1356" s="71" t="n">
        <v>169</v>
      </c>
      <c r="W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RR101348</t>
        </is>
      </c>
      <c r="B1357" s="69" t="n">
        <v>45821</v>
      </c>
      <c r="C1357" s="70" t="n">
        <v>2025</v>
      </c>
      <c r="D1357" t="inlineStr">
        <is>
          <t>Jun</t>
        </is>
      </c>
      <c r="E1357" t="inlineStr">
        <is>
          <t>South</t>
        </is>
      </c>
      <c r="F1357" t="inlineStr">
        <is>
          <t>India</t>
        </is>
      </c>
      <c r="G1357" t="inlineStr">
        <is>
          <t>Grocery</t>
        </is>
      </c>
      <c r="H1357" t="inlineStr">
        <is>
          <t>Store walk-in</t>
        </is>
      </c>
      <c r="I1357" t="inlineStr">
        <is>
          <t>Member</t>
        </is>
      </c>
      <c r="J1357" t="inlineStr">
        <is>
          <t>Hiroshi Tanaka</t>
        </is>
      </c>
      <c r="K1357" s="71" t="n">
        <v>2151</v>
      </c>
      <c r="L1357" s="72" t="n">
        <v>175.81</v>
      </c>
      <c r="M1357" s="72" t="n">
        <v>378167.31</v>
      </c>
      <c r="N1357" s="72" t="n">
        <v>37816.73</v>
      </c>
      <c r="O1357" s="72" t="n">
        <v>340350.58</v>
      </c>
      <c r="P1357" s="72" t="n">
        <v>306900.5</v>
      </c>
      <c r="Q1357" s="72" t="n">
        <v>33450.08</v>
      </c>
      <c r="R1357" t="inlineStr">
        <is>
          <t>Telangana</t>
        </is>
      </c>
      <c r="S1357" s="71" t="n">
        <v>8</v>
      </c>
      <c r="T1357" t="inlineStr">
        <is>
          <t>Yes</t>
        </is>
      </c>
      <c r="U1357" s="71" t="n">
        <v>627</v>
      </c>
      <c r="V1357" s="71" t="n">
        <v>276</v>
      </c>
      <c r="W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RR101349</t>
        </is>
      </c>
      <c r="B1358" s="69" t="n">
        <v>45821</v>
      </c>
      <c r="C1358" s="70" t="n">
        <v>2025</v>
      </c>
      <c r="D1358" t="inlineStr">
        <is>
          <t>Jun</t>
        </is>
      </c>
      <c r="E1358" t="inlineStr">
        <is>
          <t>West</t>
        </is>
      </c>
      <c r="F1358" t="inlineStr">
        <is>
          <t>India</t>
        </is>
      </c>
      <c r="G1358" t="inlineStr">
        <is>
          <t>Electronics</t>
        </is>
      </c>
      <c r="H1358" t="inlineStr">
        <is>
          <t>Store walk-in</t>
        </is>
      </c>
      <c r="I1358" t="inlineStr">
        <is>
          <t>Member</t>
        </is>
      </c>
      <c r="J1358" t="inlineStr">
        <is>
          <t>Sophie Müller</t>
        </is>
      </c>
      <c r="K1358" s="71" t="n">
        <v>28</v>
      </c>
      <c r="L1358" s="72" t="n">
        <v>8950.389999999999</v>
      </c>
      <c r="M1358" s="72" t="n">
        <v>250610.92</v>
      </c>
      <c r="N1358" s="72" t="n">
        <v>12530.55</v>
      </c>
      <c r="O1358" s="72" t="n">
        <v>238080.37</v>
      </c>
      <c r="P1358" s="72" t="n">
        <v>223230</v>
      </c>
      <c r="Q1358" s="72" t="n">
        <v>14850.37</v>
      </c>
      <c r="R1358" t="inlineStr">
        <is>
          <t>Gujarat</t>
        </is>
      </c>
      <c r="S1358" s="71" t="n">
        <v>3</v>
      </c>
      <c r="T1358" t="inlineStr">
        <is>
          <t>Yes</t>
        </is>
      </c>
      <c r="U1358" s="71" t="n">
        <v>58</v>
      </c>
      <c r="V1358" s="71" t="n">
        <v>23</v>
      </c>
      <c r="W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RR101350</t>
        </is>
      </c>
      <c r="B1359" s="69" t="n">
        <v>45821</v>
      </c>
      <c r="C1359" s="70" t="n">
        <v>2025</v>
      </c>
      <c r="D1359" t="inlineStr">
        <is>
          <t>Jun</t>
        </is>
      </c>
      <c r="E1359" t="inlineStr">
        <is>
          <t>West</t>
        </is>
      </c>
      <c r="F1359" t="inlineStr">
        <is>
          <t>India</t>
        </is>
      </c>
      <c r="G1359" t="inlineStr">
        <is>
          <t>Grocery</t>
        </is>
      </c>
      <c r="H1359" t="inlineStr">
        <is>
          <t>Store walk-in</t>
        </is>
      </c>
      <c r="I1359" t="inlineStr">
        <is>
          <t>Member</t>
        </is>
      </c>
      <c r="J1359" t="inlineStr">
        <is>
          <t>Carlos Silva</t>
        </is>
      </c>
      <c r="K1359" s="71" t="n">
        <v>2871</v>
      </c>
      <c r="L1359" s="72" t="n">
        <v>171.48</v>
      </c>
      <c r="M1359" s="72" t="n">
        <v>492319.08</v>
      </c>
      <c r="N1359" s="72" t="n">
        <v>73847.86</v>
      </c>
      <c r="O1359" s="72" t="n">
        <v>418471.22</v>
      </c>
      <c r="P1359" s="72" t="n">
        <v>417842.84</v>
      </c>
      <c r="Q1359" s="72" t="n">
        <v>628.38</v>
      </c>
      <c r="R1359" t="inlineStr">
        <is>
          <t>Goa</t>
        </is>
      </c>
      <c r="S1359" s="71" t="n">
        <v>3</v>
      </c>
      <c r="T1359" t="inlineStr">
        <is>
          <t>Yes</t>
        </is>
      </c>
      <c r="U1359" s="71" t="n">
        <v>1231</v>
      </c>
      <c r="V1359" s="71" t="n">
        <v>364</v>
      </c>
      <c r="W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RR101351</t>
        </is>
      </c>
      <c r="B1360" s="69" t="n">
        <v>45821</v>
      </c>
      <c r="C1360" s="70" t="n">
        <v>2025</v>
      </c>
      <c r="D1360" t="inlineStr">
        <is>
          <t>Jun</t>
        </is>
      </c>
      <c r="E1360" t="inlineStr">
        <is>
          <t>West</t>
        </is>
      </c>
      <c r="F1360" t="inlineStr">
        <is>
          <t>India</t>
        </is>
      </c>
      <c r="G1360" t="inlineStr">
        <is>
          <t>JioMart</t>
        </is>
      </c>
      <c r="H1360" t="inlineStr">
        <is>
          <t>Home delivery</t>
        </is>
      </c>
      <c r="I1360" t="inlineStr">
        <is>
          <t>Member</t>
        </is>
      </c>
      <c r="J1360" t="inlineStr">
        <is>
          <t>Arjun Mehta</t>
        </is>
      </c>
      <c r="K1360" s="71" t="n">
        <v>2445</v>
      </c>
      <c r="L1360" s="72" t="n">
        <v>418.08</v>
      </c>
      <c r="M1360" s="72" t="n">
        <v>1022205.6</v>
      </c>
      <c r="N1360" s="72" t="n">
        <v>153330.84</v>
      </c>
      <c r="O1360" s="72" t="n">
        <v>868874.76</v>
      </c>
      <c r="P1360" s="72" t="n">
        <v>826818.29</v>
      </c>
      <c r="Q1360" s="72" t="n">
        <v>42056.47</v>
      </c>
      <c r="R1360" t="inlineStr">
        <is>
          <t>Goa</t>
        </is>
      </c>
      <c r="S1360" s="71" t="n">
        <v>3</v>
      </c>
      <c r="T1360" t="inlineStr">
        <is>
          <t>Yes</t>
        </is>
      </c>
      <c r="U1360" s="71" t="n">
        <v>10887</v>
      </c>
      <c r="V1360" s="71" t="n">
        <v>552</v>
      </c>
      <c r="W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RR101352</t>
        </is>
      </c>
      <c r="B1361" s="69" t="n">
        <v>45821</v>
      </c>
      <c r="C1361" s="70" t="n">
        <v>2025</v>
      </c>
      <c r="D1361" t="inlineStr">
        <is>
          <t>Jun</t>
        </is>
      </c>
      <c r="E1361" t="inlineStr">
        <is>
          <t>East</t>
        </is>
      </c>
      <c r="F1361" t="inlineStr">
        <is>
          <t>India</t>
        </is>
      </c>
      <c r="G1361" t="inlineStr">
        <is>
          <t>Electronics</t>
        </is>
      </c>
      <c r="H1361" t="inlineStr">
        <is>
          <t>Click &amp; collect</t>
        </is>
      </c>
      <c r="I1361" t="inlineStr">
        <is>
          <t>Member</t>
        </is>
      </c>
      <c r="J1361" t="inlineStr">
        <is>
          <t>Liam O'Brien</t>
        </is>
      </c>
      <c r="K1361" s="71" t="n">
        <v>59</v>
      </c>
      <c r="L1361" s="72" t="n">
        <v>9560.99</v>
      </c>
      <c r="M1361" s="72" t="n">
        <v>564098.41</v>
      </c>
      <c r="N1361" s="72" t="n">
        <v>28204.92</v>
      </c>
      <c r="O1361" s="72" t="n">
        <v>535893.49</v>
      </c>
      <c r="P1361" s="72" t="n">
        <v>484889.66</v>
      </c>
      <c r="Q1361" s="72" t="n">
        <v>51003.83</v>
      </c>
      <c r="R1361" t="inlineStr">
        <is>
          <t>Odisha</t>
        </is>
      </c>
      <c r="S1361" s="71" t="n">
        <v>3</v>
      </c>
      <c r="T1361" t="inlineStr">
        <is>
          <t>Yes</t>
        </is>
      </c>
      <c r="U1361" s="71" t="n">
        <v>150</v>
      </c>
      <c r="V1361" s="71" t="n">
        <v>43</v>
      </c>
      <c r="W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RR101353</t>
        </is>
      </c>
      <c r="B1362" s="69" t="n">
        <v>45821</v>
      </c>
      <c r="C1362" s="70" t="n">
        <v>2025</v>
      </c>
      <c r="D1362" t="inlineStr">
        <is>
          <t>Jun</t>
        </is>
      </c>
      <c r="E1362" t="inlineStr">
        <is>
          <t>West</t>
        </is>
      </c>
      <c r="F1362" t="inlineStr">
        <is>
          <t>India</t>
        </is>
      </c>
      <c r="G1362" t="inlineStr">
        <is>
          <t>Grocery</t>
        </is>
      </c>
      <c r="H1362" t="inlineStr">
        <is>
          <t>Click &amp; collect</t>
        </is>
      </c>
      <c r="I1362" t="inlineStr">
        <is>
          <t>Walk-in guest</t>
        </is>
      </c>
      <c r="J1362" t="inlineStr">
        <is>
          <t>Omar Haddad</t>
        </is>
      </c>
      <c r="K1362" s="71" t="n">
        <v>1235</v>
      </c>
      <c r="L1362" s="72" t="n">
        <v>184.3</v>
      </c>
      <c r="M1362" s="72" t="n">
        <v>227610.5</v>
      </c>
      <c r="N1362" s="72" t="n">
        <v>34141.57</v>
      </c>
      <c r="O1362" s="72" t="n">
        <v>193468.93</v>
      </c>
      <c r="P1362" s="72" t="n">
        <v>177808.67</v>
      </c>
      <c r="Q1362" s="72" t="n">
        <v>15660.26</v>
      </c>
      <c r="R1362" t="inlineStr">
        <is>
          <t>Maharashtra</t>
        </is>
      </c>
      <c r="S1362" s="71" t="n">
        <v>5</v>
      </c>
      <c r="T1362" t="inlineStr">
        <is>
          <t>Yes</t>
        </is>
      </c>
      <c r="U1362" s="71" t="n">
        <v>607</v>
      </c>
      <c r="V1362" s="71" t="n">
        <v>174</v>
      </c>
      <c r="W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RR101354</t>
        </is>
      </c>
      <c r="B1363" s="69" t="n">
        <v>45821</v>
      </c>
      <c r="C1363" s="70" t="n">
        <v>2025</v>
      </c>
      <c r="D1363" t="inlineStr">
        <is>
          <t>Jun</t>
        </is>
      </c>
      <c r="E1363" t="inlineStr">
        <is>
          <t>South</t>
        </is>
      </c>
      <c r="F1363" t="inlineStr">
        <is>
          <t>India</t>
        </is>
      </c>
      <c r="G1363" t="inlineStr">
        <is>
          <t>Grocery</t>
        </is>
      </c>
      <c r="H1363" t="inlineStr">
        <is>
          <t>Store walk-in</t>
        </is>
      </c>
      <c r="I1363" t="inlineStr">
        <is>
          <t>Member</t>
        </is>
      </c>
      <c r="J1363" t="inlineStr">
        <is>
          <t>Liam O'Brien</t>
        </is>
      </c>
      <c r="K1363" s="71" t="n">
        <v>4228</v>
      </c>
      <c r="L1363" s="72" t="n">
        <v>175.75</v>
      </c>
      <c r="M1363" s="72" t="n">
        <v>743071</v>
      </c>
      <c r="N1363" s="72" t="n">
        <v>14861.42</v>
      </c>
      <c r="O1363" s="72" t="n">
        <v>728209.58</v>
      </c>
      <c r="P1363" s="72" t="n">
        <v>613091.45</v>
      </c>
      <c r="Q1363" s="72" t="n">
        <v>115118.13</v>
      </c>
      <c r="R1363" t="inlineStr">
        <is>
          <t>Kerala</t>
        </is>
      </c>
      <c r="S1363" s="71" t="n">
        <v>3</v>
      </c>
      <c r="T1363" t="inlineStr">
        <is>
          <t>Yes</t>
        </is>
      </c>
      <c r="U1363" s="71" t="n">
        <v>3635</v>
      </c>
      <c r="V1363" s="71" t="n">
        <v>970</v>
      </c>
      <c r="W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RR101355</t>
        </is>
      </c>
      <c r="B1364" s="69" t="n">
        <v>45822</v>
      </c>
      <c r="C1364" s="70" t="n">
        <v>2025</v>
      </c>
      <c r="D1364" t="inlineStr">
        <is>
          <t>Jun</t>
        </is>
      </c>
      <c r="E1364" t="inlineStr">
        <is>
          <t>South</t>
        </is>
      </c>
      <c r="F1364" t="inlineStr">
        <is>
          <t>India</t>
        </is>
      </c>
      <c r="G1364" t="inlineStr">
        <is>
          <t>Grocery</t>
        </is>
      </c>
      <c r="H1364" t="inlineStr">
        <is>
          <t>Store walk-in</t>
        </is>
      </c>
      <c r="I1364" t="inlineStr">
        <is>
          <t>Member</t>
        </is>
      </c>
      <c r="J1364" t="inlineStr">
        <is>
          <t>Sara Rossi</t>
        </is>
      </c>
      <c r="K1364" s="71" t="n">
        <v>1020</v>
      </c>
      <c r="L1364" s="72" t="n">
        <v>180.73</v>
      </c>
      <c r="M1364" s="72" t="n">
        <v>184344.6</v>
      </c>
      <c r="N1364" s="72" t="n">
        <v>9217.23</v>
      </c>
      <c r="O1364" s="72" t="n">
        <v>175127.37</v>
      </c>
      <c r="P1364" s="72" t="n">
        <v>154182.95</v>
      </c>
      <c r="Q1364" s="72" t="n">
        <v>20944.42</v>
      </c>
      <c r="R1364" t="inlineStr">
        <is>
          <t>Tamil Nadu</t>
        </is>
      </c>
      <c r="S1364" s="71" t="n">
        <v>8</v>
      </c>
      <c r="T1364" t="inlineStr">
        <is>
          <t>Yes</t>
        </is>
      </c>
      <c r="U1364" s="71" t="n">
        <v>505</v>
      </c>
      <c r="V1364" s="71" t="n">
        <v>127</v>
      </c>
      <c r="W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RR101356</t>
        </is>
      </c>
      <c r="B1365" s="69" t="n">
        <v>45822</v>
      </c>
      <c r="C1365" s="70" t="n">
        <v>2025</v>
      </c>
      <c r="D1365" t="inlineStr">
        <is>
          <t>Jun</t>
        </is>
      </c>
      <c r="E1365" t="inlineStr">
        <is>
          <t>South</t>
        </is>
      </c>
      <c r="F1365" t="inlineStr">
        <is>
          <t>India</t>
        </is>
      </c>
      <c r="G1365" t="inlineStr">
        <is>
          <t>JioMart</t>
        </is>
      </c>
      <c r="H1365" t="inlineStr">
        <is>
          <t>Home delivery</t>
        </is>
      </c>
      <c r="I1365" t="inlineStr">
        <is>
          <t>Member</t>
        </is>
      </c>
      <c r="J1365" t="inlineStr">
        <is>
          <t>Wei Chen</t>
        </is>
      </c>
      <c r="K1365" s="71" t="n">
        <v>3756</v>
      </c>
      <c r="L1365" s="72" t="n">
        <v>398.5</v>
      </c>
      <c r="M1365" s="72" t="n">
        <v>1496766</v>
      </c>
      <c r="N1365" s="72" t="n">
        <v>74838.3</v>
      </c>
      <c r="O1365" s="72" t="n">
        <v>1421927.7</v>
      </c>
      <c r="P1365" s="72" t="n">
        <v>1287903.7</v>
      </c>
      <c r="Q1365" s="72" t="n">
        <v>134024</v>
      </c>
      <c r="R1365" t="inlineStr">
        <is>
          <t>Tamil Nadu</t>
        </is>
      </c>
      <c r="S1365" s="71" t="n">
        <v>3</v>
      </c>
      <c r="T1365" t="inlineStr">
        <is>
          <t>Yes</t>
        </is>
      </c>
      <c r="U1365" s="71" t="n">
        <v>7558</v>
      </c>
      <c r="V1365" s="71" t="n">
        <v>419</v>
      </c>
      <c r="W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RR101357</t>
        </is>
      </c>
      <c r="B1366" s="69" t="n">
        <v>45822</v>
      </c>
      <c r="C1366" s="70" t="n">
        <v>2025</v>
      </c>
      <c r="D1366" t="inlineStr">
        <is>
          <t>Jun</t>
        </is>
      </c>
      <c r="E1366" t="inlineStr">
        <is>
          <t>West</t>
        </is>
      </c>
      <c r="F1366" t="inlineStr">
        <is>
          <t>India</t>
        </is>
      </c>
      <c r="G1366" t="inlineStr">
        <is>
          <t>Grocery</t>
        </is>
      </c>
      <c r="H1366" t="inlineStr">
        <is>
          <t>Store walk-in</t>
        </is>
      </c>
      <c r="I1366" t="inlineStr">
        <is>
          <t>Member</t>
        </is>
      </c>
      <c r="J1366" t="inlineStr">
        <is>
          <t>Shraddha Kulkarni</t>
        </is>
      </c>
      <c r="K1366" s="71" t="n">
        <v>2556</v>
      </c>
      <c r="L1366" s="72" t="n">
        <v>162.34</v>
      </c>
      <c r="M1366" s="72" t="n">
        <v>414941.04</v>
      </c>
      <c r="N1366" s="72" t="n">
        <v>33195.28</v>
      </c>
      <c r="O1366" s="72" t="n">
        <v>381745.76</v>
      </c>
      <c r="P1366" s="72" t="n">
        <v>384719.85</v>
      </c>
      <c r="Q1366" s="72" t="n">
        <v>-2974.09</v>
      </c>
      <c r="R1366" t="inlineStr">
        <is>
          <t>Gujarat</t>
        </is>
      </c>
      <c r="S1366" s="71" t="n">
        <v>0</v>
      </c>
      <c r="T1366" t="inlineStr">
        <is>
          <t>No</t>
        </is>
      </c>
      <c r="U1366" s="71" t="n">
        <v>2102</v>
      </c>
      <c r="V1366" s="71" t="n">
        <v>611</v>
      </c>
      <c r="W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RR101358</t>
        </is>
      </c>
      <c r="B1367" s="69" t="n">
        <v>45822</v>
      </c>
      <c r="C1367" s="70" t="n">
        <v>2025</v>
      </c>
      <c r="D1367" t="inlineStr">
        <is>
          <t>Jun</t>
        </is>
      </c>
      <c r="E1367" t="inlineStr">
        <is>
          <t>North</t>
        </is>
      </c>
      <c r="F1367" t="inlineStr">
        <is>
          <t>India</t>
        </is>
      </c>
      <c r="G1367" t="inlineStr">
        <is>
          <t>Grocery</t>
        </is>
      </c>
      <c r="H1367" t="inlineStr">
        <is>
          <t>Store walk-in</t>
        </is>
      </c>
      <c r="I1367" t="inlineStr">
        <is>
          <t>Member</t>
        </is>
      </c>
      <c r="J1367" t="inlineStr">
        <is>
          <t>Aisha Bello</t>
        </is>
      </c>
      <c r="K1367" s="71" t="n">
        <v>1359</v>
      </c>
      <c r="L1367" s="72" t="n">
        <v>160.92</v>
      </c>
      <c r="M1367" s="72" t="n">
        <v>218690.28</v>
      </c>
      <c r="N1367" s="72" t="n">
        <v>17495.22</v>
      </c>
      <c r="O1367" s="72" t="n">
        <v>201195.06</v>
      </c>
      <c r="P1367" s="72" t="n">
        <v>194046.2</v>
      </c>
      <c r="Q1367" s="72" t="n">
        <v>7148.86</v>
      </c>
      <c r="R1367" t="inlineStr">
        <is>
          <t>Punjab</t>
        </is>
      </c>
      <c r="S1367" s="71" t="n">
        <v>8</v>
      </c>
      <c r="T1367" t="inlineStr">
        <is>
          <t>Yes</t>
        </is>
      </c>
      <c r="U1367" s="71" t="n">
        <v>512</v>
      </c>
      <c r="V1367" s="71" t="n">
        <v>228</v>
      </c>
      <c r="W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RR101359</t>
        </is>
      </c>
      <c r="B1368" s="69" t="n">
        <v>45823</v>
      </c>
      <c r="C1368" s="70" t="n">
        <v>2025</v>
      </c>
      <c r="D1368" t="inlineStr">
        <is>
          <t>Jun</t>
        </is>
      </c>
      <c r="E1368" t="inlineStr">
        <is>
          <t>North</t>
        </is>
      </c>
      <c r="F1368" t="inlineStr">
        <is>
          <t>India</t>
        </is>
      </c>
      <c r="G1368" t="inlineStr">
        <is>
          <t>JioMart</t>
        </is>
      </c>
      <c r="H1368" t="inlineStr">
        <is>
          <t>Home delivery</t>
        </is>
      </c>
      <c r="I1368" t="inlineStr">
        <is>
          <t>Member</t>
        </is>
      </c>
      <c r="J1368" t="inlineStr">
        <is>
          <t>Wei Chen</t>
        </is>
      </c>
      <c r="K1368" s="71" t="n">
        <v>1639</v>
      </c>
      <c r="L1368" s="72" t="n">
        <v>384.12</v>
      </c>
      <c r="M1368" s="72" t="n">
        <v>629572.6800000001</v>
      </c>
      <c r="N1368" s="72" t="n">
        <v>94435.89999999999</v>
      </c>
      <c r="O1368" s="72" t="n">
        <v>535136.78</v>
      </c>
      <c r="P1368" s="72" t="n">
        <v>562504.9300000001</v>
      </c>
      <c r="Q1368" s="72" t="n">
        <v>-27368.15</v>
      </c>
      <c r="R1368" t="inlineStr">
        <is>
          <t>Punjab</t>
        </is>
      </c>
      <c r="S1368" s="71" t="n">
        <v>1</v>
      </c>
      <c r="T1368" t="inlineStr">
        <is>
          <t>Yes</t>
        </is>
      </c>
      <c r="U1368" s="71" t="n">
        <v>3533</v>
      </c>
      <c r="V1368" s="71" t="n">
        <v>217</v>
      </c>
      <c r="W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RR101360</t>
        </is>
      </c>
      <c r="B1369" s="69" t="n">
        <v>45823</v>
      </c>
      <c r="C1369" s="70" t="n">
        <v>2025</v>
      </c>
      <c r="D1369" t="inlineStr">
        <is>
          <t>Jun</t>
        </is>
      </c>
      <c r="E1369" t="inlineStr">
        <is>
          <t>South</t>
        </is>
      </c>
      <c r="F1369" t="inlineStr">
        <is>
          <t>India</t>
        </is>
      </c>
      <c r="G1369" t="inlineStr">
        <is>
          <t>Electronics</t>
        </is>
      </c>
      <c r="H1369" t="inlineStr">
        <is>
          <t>Store walk-in</t>
        </is>
      </c>
      <c r="I1369" t="inlineStr">
        <is>
          <t>Walk-in guest</t>
        </is>
      </c>
      <c r="J1369" t="inlineStr">
        <is>
          <t>Sophie Müller</t>
        </is>
      </c>
      <c r="K1369" s="71" t="n">
        <v>96</v>
      </c>
      <c r="L1369" s="72" t="n">
        <v>8699.040000000001</v>
      </c>
      <c r="M1369" s="72" t="n">
        <v>835107.84</v>
      </c>
      <c r="N1369" s="72" t="n">
        <v>125266.18</v>
      </c>
      <c r="O1369" s="72" t="n">
        <v>709841.66</v>
      </c>
      <c r="P1369" s="72" t="n">
        <v>776733.13</v>
      </c>
      <c r="Q1369" s="72" t="n">
        <v>-66891.47</v>
      </c>
      <c r="R1369" t="inlineStr">
        <is>
          <t>Karnataka</t>
        </is>
      </c>
      <c r="S1369" s="71" t="n">
        <v>0</v>
      </c>
      <c r="T1369" t="inlineStr">
        <is>
          <t>No</t>
        </is>
      </c>
      <c r="U1369" s="71" t="n">
        <v>333</v>
      </c>
      <c r="V1369" s="71" t="n">
        <v>85</v>
      </c>
      <c r="W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RR101361</t>
        </is>
      </c>
      <c r="B1370" s="69" t="n">
        <v>45823</v>
      </c>
      <c r="C1370" s="70" t="n">
        <v>2025</v>
      </c>
      <c r="D1370" t="inlineStr">
        <is>
          <t>Jun</t>
        </is>
      </c>
      <c r="E1370" t="inlineStr">
        <is>
          <t>North</t>
        </is>
      </c>
      <c r="F1370" t="inlineStr">
        <is>
          <t>India</t>
        </is>
      </c>
      <c r="G1370" t="inlineStr">
        <is>
          <t>Fashion</t>
        </is>
      </c>
      <c r="H1370" t="inlineStr">
        <is>
          <t>Store walk-in</t>
        </is>
      </c>
      <c r="I1370" t="inlineStr">
        <is>
          <t>Member</t>
        </is>
      </c>
      <c r="J1370" t="inlineStr">
        <is>
          <t>Ravindra Patil</t>
        </is>
      </c>
      <c r="K1370" s="71" t="n">
        <v>771</v>
      </c>
      <c r="L1370" s="72" t="n">
        <v>766.67</v>
      </c>
      <c r="M1370" s="72" t="n">
        <v>591102.5699999999</v>
      </c>
      <c r="N1370" s="72" t="n">
        <v>88665.39</v>
      </c>
      <c r="O1370" s="72" t="n">
        <v>502437.18</v>
      </c>
      <c r="P1370" s="72" t="n">
        <v>328455.83</v>
      </c>
      <c r="Q1370" s="72" t="n">
        <v>173981.35</v>
      </c>
      <c r="R1370" t="inlineStr">
        <is>
          <t>Delhi</t>
        </is>
      </c>
      <c r="S1370" s="71" t="n">
        <v>8</v>
      </c>
      <c r="T1370" t="inlineStr">
        <is>
          <t>Yes</t>
        </is>
      </c>
      <c r="U1370" s="71" t="n">
        <v>221</v>
      </c>
      <c r="V1370" s="71" t="n">
        <v>88</v>
      </c>
      <c r="W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RR101362</t>
        </is>
      </c>
      <c r="B1371" s="69" t="n">
        <v>45823</v>
      </c>
      <c r="C1371" s="70" t="n">
        <v>2025</v>
      </c>
      <c r="D1371" t="inlineStr">
        <is>
          <t>Jun</t>
        </is>
      </c>
      <c r="E1371" t="inlineStr">
        <is>
          <t>West</t>
        </is>
      </c>
      <c r="F1371" t="inlineStr">
        <is>
          <t>India</t>
        </is>
      </c>
      <c r="G1371" t="inlineStr">
        <is>
          <t>JioMart</t>
        </is>
      </c>
      <c r="H1371" t="inlineStr">
        <is>
          <t>Home delivery</t>
        </is>
      </c>
      <c r="I1371" t="inlineStr">
        <is>
          <t>Walk-in guest</t>
        </is>
      </c>
      <c r="J1371" t="inlineStr">
        <is>
          <t>Noah Smith</t>
        </is>
      </c>
      <c r="K1371" s="71" t="n">
        <v>2797</v>
      </c>
      <c r="L1371" s="72" t="n">
        <v>374.89</v>
      </c>
      <c r="M1371" s="72" t="n">
        <v>1048567.33</v>
      </c>
      <c r="N1371" s="72" t="n">
        <v>20971.35</v>
      </c>
      <c r="O1371" s="72" t="n">
        <v>1027595.98</v>
      </c>
      <c r="P1371" s="72" t="n">
        <v>908773.14</v>
      </c>
      <c r="Q1371" s="72" t="n">
        <v>118822.84</v>
      </c>
      <c r="R1371" t="inlineStr">
        <is>
          <t>Maharashtra</t>
        </is>
      </c>
      <c r="S1371" s="71" t="n">
        <v>3</v>
      </c>
      <c r="T1371" t="inlineStr">
        <is>
          <t>Yes</t>
        </is>
      </c>
      <c r="U1371" s="71" t="n">
        <v>7599</v>
      </c>
      <c r="V1371" s="71" t="n">
        <v>569</v>
      </c>
      <c r="W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RR101363</t>
        </is>
      </c>
      <c r="B1372" s="69" t="n">
        <v>45823</v>
      </c>
      <c r="C1372" s="70" t="n">
        <v>2025</v>
      </c>
      <c r="D1372" t="inlineStr">
        <is>
          <t>Jun</t>
        </is>
      </c>
      <c r="E1372" t="inlineStr">
        <is>
          <t>West</t>
        </is>
      </c>
      <c r="F1372" t="inlineStr">
        <is>
          <t>India</t>
        </is>
      </c>
      <c r="G1372" t="inlineStr">
        <is>
          <t>JioMart</t>
        </is>
      </c>
      <c r="H1372" t="inlineStr">
        <is>
          <t>Home delivery</t>
        </is>
      </c>
      <c r="I1372" t="inlineStr">
        <is>
          <t>Walk-in guest</t>
        </is>
      </c>
      <c r="J1372" t="inlineStr">
        <is>
          <t>Sara Rossi</t>
        </is>
      </c>
      <c r="K1372" s="71" t="n">
        <v>3996</v>
      </c>
      <c r="L1372" s="72" t="n">
        <v>451.54</v>
      </c>
      <c r="M1372" s="72" t="n">
        <v>1804353.84</v>
      </c>
      <c r="N1372" s="72" t="n">
        <v>144348.31</v>
      </c>
      <c r="O1372" s="72" t="n">
        <v>1660005.53</v>
      </c>
      <c r="P1372" s="72" t="n">
        <v>1290863.73</v>
      </c>
      <c r="Q1372" s="72" t="n">
        <v>369141.8</v>
      </c>
      <c r="R1372" t="inlineStr">
        <is>
          <t>Goa</t>
        </is>
      </c>
      <c r="S1372" s="71" t="n">
        <v>2</v>
      </c>
      <c r="T1372" t="inlineStr">
        <is>
          <t>Yes</t>
        </is>
      </c>
      <c r="U1372" s="71" t="n">
        <v>12291</v>
      </c>
      <c r="V1372" s="71" t="n">
        <v>915</v>
      </c>
      <c r="W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RR101364</t>
        </is>
      </c>
      <c r="B1373" s="69" t="n">
        <v>45823</v>
      </c>
      <c r="C1373" s="70" t="n">
        <v>2025</v>
      </c>
      <c r="D1373" t="inlineStr">
        <is>
          <t>Jun</t>
        </is>
      </c>
      <c r="E1373" t="inlineStr">
        <is>
          <t>North</t>
        </is>
      </c>
      <c r="F1373" t="inlineStr">
        <is>
          <t>India</t>
        </is>
      </c>
      <c r="G1373" t="inlineStr">
        <is>
          <t>Grocery</t>
        </is>
      </c>
      <c r="H1373" t="inlineStr">
        <is>
          <t>Store walk-in</t>
        </is>
      </c>
      <c r="I1373" t="inlineStr">
        <is>
          <t>Member</t>
        </is>
      </c>
      <c r="J1373" t="inlineStr">
        <is>
          <t>Mei Lin</t>
        </is>
      </c>
      <c r="K1373" s="71" t="n">
        <v>4131</v>
      </c>
      <c r="L1373" s="72" t="n">
        <v>173.51</v>
      </c>
      <c r="M1373" s="72" t="n">
        <v>716769.8100000001</v>
      </c>
      <c r="N1373" s="72" t="n">
        <v>71676.98</v>
      </c>
      <c r="O1373" s="72" t="n">
        <v>645092.83</v>
      </c>
      <c r="P1373" s="72" t="n">
        <v>594991.64</v>
      </c>
      <c r="Q1373" s="72" t="n">
        <v>50101.19</v>
      </c>
      <c r="R1373" t="inlineStr">
        <is>
          <t>Delhi</t>
        </is>
      </c>
      <c r="S1373" s="71" t="n">
        <v>3</v>
      </c>
      <c r="T1373" t="inlineStr">
        <is>
          <t>Yes</t>
        </is>
      </c>
      <c r="U1373" s="71" t="n">
        <v>2431</v>
      </c>
      <c r="V1373" s="71" t="n">
        <v>931</v>
      </c>
      <c r="W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RR101365</t>
        </is>
      </c>
      <c r="B1374" s="69" t="n">
        <v>45823</v>
      </c>
      <c r="C1374" s="70" t="n">
        <v>2025</v>
      </c>
      <c r="D1374" t="inlineStr">
        <is>
          <t>Jun</t>
        </is>
      </c>
      <c r="E1374" t="inlineStr">
        <is>
          <t>West</t>
        </is>
      </c>
      <c r="F1374" t="inlineStr">
        <is>
          <t>India</t>
        </is>
      </c>
      <c r="G1374" t="inlineStr">
        <is>
          <t>Electronics</t>
        </is>
      </c>
      <c r="H1374" t="inlineStr">
        <is>
          <t>Store walk-in</t>
        </is>
      </c>
      <c r="I1374" t="inlineStr">
        <is>
          <t>Walk-in guest</t>
        </is>
      </c>
      <c r="J1374" t="inlineStr">
        <is>
          <t>Liam O'Brien</t>
        </is>
      </c>
      <c r="K1374" s="71" t="n">
        <v>91</v>
      </c>
      <c r="L1374" s="72" t="n">
        <v>9377.15</v>
      </c>
      <c r="M1374" s="72" t="n">
        <v>853320.65</v>
      </c>
      <c r="N1374" s="72" t="n">
        <v>17066.41</v>
      </c>
      <c r="O1374" s="72" t="n">
        <v>836254.24</v>
      </c>
      <c r="P1374" s="72" t="n">
        <v>750008.14</v>
      </c>
      <c r="Q1374" s="72" t="n">
        <v>86246.10000000001</v>
      </c>
      <c r="R1374" t="inlineStr">
        <is>
          <t>Goa</t>
        </is>
      </c>
      <c r="S1374" s="71" t="n">
        <v>3</v>
      </c>
      <c r="T1374" t="inlineStr">
        <is>
          <t>Yes</t>
        </is>
      </c>
      <c r="U1374" s="71" t="n">
        <v>159</v>
      </c>
      <c r="V1374" s="71" t="n">
        <v>66</v>
      </c>
      <c r="W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RR101366</t>
        </is>
      </c>
      <c r="B1375" s="69" t="n">
        <v>45823</v>
      </c>
      <c r="C1375" s="70" t="n">
        <v>2025</v>
      </c>
      <c r="D1375" t="inlineStr">
        <is>
          <t>Jun</t>
        </is>
      </c>
      <c r="E1375" t="inlineStr">
        <is>
          <t>North</t>
        </is>
      </c>
      <c r="F1375" t="inlineStr">
        <is>
          <t>India</t>
        </is>
      </c>
      <c r="G1375" t="inlineStr">
        <is>
          <t>JioMart</t>
        </is>
      </c>
      <c r="H1375" t="inlineStr">
        <is>
          <t>Home delivery</t>
        </is>
      </c>
      <c r="I1375" t="inlineStr">
        <is>
          <t>Member</t>
        </is>
      </c>
      <c r="J1375" t="inlineStr">
        <is>
          <t>Omar Haddad</t>
        </is>
      </c>
      <c r="K1375" s="71" t="n">
        <v>2659</v>
      </c>
      <c r="L1375" s="72" t="n">
        <v>372.29</v>
      </c>
      <c r="M1375" s="72" t="n">
        <v>989919.11</v>
      </c>
      <c r="N1375" s="72" t="n">
        <v>49495.96</v>
      </c>
      <c r="O1375" s="72" t="n">
        <v>940423.15</v>
      </c>
      <c r="P1375" s="72" t="n">
        <v>885964.9300000001</v>
      </c>
      <c r="Q1375" s="72" t="n">
        <v>54458.22</v>
      </c>
      <c r="R1375" t="inlineStr">
        <is>
          <t>Uttar Pradesh</t>
        </is>
      </c>
      <c r="S1375" s="71" t="n">
        <v>0</v>
      </c>
      <c r="T1375" t="inlineStr">
        <is>
          <t>No</t>
        </is>
      </c>
      <c r="U1375" s="71" t="n">
        <v>5637</v>
      </c>
      <c r="V1375" s="71" t="n">
        <v>343</v>
      </c>
      <c r="W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RR101367</t>
        </is>
      </c>
      <c r="B1376" s="69" t="n">
        <v>45824</v>
      </c>
      <c r="C1376" s="70" t="n">
        <v>2025</v>
      </c>
      <c r="D1376" t="inlineStr">
        <is>
          <t>Jun</t>
        </is>
      </c>
      <c r="E1376" t="inlineStr">
        <is>
          <t>South</t>
        </is>
      </c>
      <c r="F1376" t="inlineStr">
        <is>
          <t>India</t>
        </is>
      </c>
      <c r="G1376" t="inlineStr">
        <is>
          <t>Fashion</t>
        </is>
      </c>
      <c r="H1376" t="inlineStr">
        <is>
          <t>Store walk-in</t>
        </is>
      </c>
      <c r="I1376" t="inlineStr">
        <is>
          <t>Walk-in guest</t>
        </is>
      </c>
      <c r="J1376" t="inlineStr">
        <is>
          <t>Sara Rossi</t>
        </is>
      </c>
      <c r="K1376" s="71" t="n">
        <v>1275</v>
      </c>
      <c r="L1376" s="72" t="n">
        <v>829.49</v>
      </c>
      <c r="M1376" s="72" t="n">
        <v>1057599.75</v>
      </c>
      <c r="N1376" s="72" t="n">
        <v>84607.98</v>
      </c>
      <c r="O1376" s="72" t="n">
        <v>972991.77</v>
      </c>
      <c r="P1376" s="72" t="n">
        <v>508129.24</v>
      </c>
      <c r="Q1376" s="72" t="n">
        <v>464862.53</v>
      </c>
      <c r="R1376" t="inlineStr">
        <is>
          <t>Kerala</t>
        </is>
      </c>
      <c r="S1376" s="71" t="n">
        <v>3</v>
      </c>
      <c r="T1376" t="inlineStr">
        <is>
          <t>Yes</t>
        </is>
      </c>
      <c r="U1376" s="71" t="n">
        <v>1324</v>
      </c>
      <c r="V1376" s="71" t="n">
        <v>363</v>
      </c>
      <c r="W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RR101368</t>
        </is>
      </c>
      <c r="B1377" s="69" t="n">
        <v>45824</v>
      </c>
      <c r="C1377" s="70" t="n">
        <v>2025</v>
      </c>
      <c r="D1377" t="inlineStr">
        <is>
          <t>Jun</t>
        </is>
      </c>
      <c r="E1377" t="inlineStr">
        <is>
          <t>North</t>
        </is>
      </c>
      <c r="F1377" t="inlineStr">
        <is>
          <t>India</t>
        </is>
      </c>
      <c r="G1377" t="inlineStr">
        <is>
          <t>Fashion</t>
        </is>
      </c>
      <c r="H1377" t="inlineStr">
        <is>
          <t>Store walk-in</t>
        </is>
      </c>
      <c r="I1377" t="inlineStr">
        <is>
          <t>Member</t>
        </is>
      </c>
      <c r="J1377" t="inlineStr">
        <is>
          <t>Aisha Bello</t>
        </is>
      </c>
      <c r="K1377" s="71" t="n">
        <v>183</v>
      </c>
      <c r="L1377" s="72" t="n">
        <v>814.01</v>
      </c>
      <c r="M1377" s="72" t="n">
        <v>148963.83</v>
      </c>
      <c r="N1377" s="72" t="n">
        <v>14896.38</v>
      </c>
      <c r="O1377" s="72" t="n">
        <v>134067.45</v>
      </c>
      <c r="P1377" s="72" t="n">
        <v>76580.62</v>
      </c>
      <c r="Q1377" s="72" t="n">
        <v>57486.83</v>
      </c>
      <c r="R1377" t="inlineStr">
        <is>
          <t>Uttar Pradesh</t>
        </is>
      </c>
      <c r="S1377" s="71" t="n">
        <v>1</v>
      </c>
      <c r="T1377" t="inlineStr">
        <is>
          <t>Yes</t>
        </is>
      </c>
      <c r="U1377" s="71" t="n">
        <v>123</v>
      </c>
      <c r="V1377" s="71" t="n">
        <v>33</v>
      </c>
      <c r="W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RR101369</t>
        </is>
      </c>
      <c r="B1378" s="69" t="n">
        <v>45824</v>
      </c>
      <c r="C1378" s="70" t="n">
        <v>2025</v>
      </c>
      <c r="D1378" t="inlineStr">
        <is>
          <t>Jun</t>
        </is>
      </c>
      <c r="E1378" t="inlineStr">
        <is>
          <t>West</t>
        </is>
      </c>
      <c r="F1378" t="inlineStr">
        <is>
          <t>India</t>
        </is>
      </c>
      <c r="G1378" t="inlineStr">
        <is>
          <t>JioMart</t>
        </is>
      </c>
      <c r="H1378" t="inlineStr">
        <is>
          <t>Home delivery</t>
        </is>
      </c>
      <c r="I1378" t="inlineStr">
        <is>
          <t>Walk-in guest</t>
        </is>
      </c>
      <c r="J1378" t="inlineStr">
        <is>
          <t>Noah Smith</t>
        </is>
      </c>
      <c r="K1378" s="71" t="n">
        <v>590</v>
      </c>
      <c r="L1378" s="72" t="n">
        <v>379.87</v>
      </c>
      <c r="M1378" s="72" t="n">
        <v>224123.3</v>
      </c>
      <c r="N1378" s="72" t="n">
        <v>33618.49</v>
      </c>
      <c r="O1378" s="72" t="n">
        <v>190504.81</v>
      </c>
      <c r="P1378" s="72" t="n">
        <v>194433.11</v>
      </c>
      <c r="Q1378" s="72" t="n">
        <v>-3928.3</v>
      </c>
      <c r="R1378" t="inlineStr">
        <is>
          <t>Gujarat</t>
        </is>
      </c>
      <c r="S1378" s="71" t="n">
        <v>3</v>
      </c>
      <c r="T1378" t="inlineStr">
        <is>
          <t>Yes</t>
        </is>
      </c>
      <c r="U1378" s="71" t="n">
        <v>1030</v>
      </c>
      <c r="V1378" s="71" t="n">
        <v>77</v>
      </c>
      <c r="W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RR101370</t>
        </is>
      </c>
      <c r="B1379" s="69" t="n">
        <v>45824</v>
      </c>
      <c r="C1379" s="70" t="n">
        <v>2025</v>
      </c>
      <c r="D1379" t="inlineStr">
        <is>
          <t>Jun</t>
        </is>
      </c>
      <c r="E1379" t="inlineStr">
        <is>
          <t>North</t>
        </is>
      </c>
      <c r="F1379" t="inlineStr">
        <is>
          <t>India</t>
        </is>
      </c>
      <c r="G1379" t="inlineStr">
        <is>
          <t>Fashion</t>
        </is>
      </c>
      <c r="H1379" t="inlineStr">
        <is>
          <t>Store walk-in</t>
        </is>
      </c>
      <c r="I1379" t="inlineStr">
        <is>
          <t>Member</t>
        </is>
      </c>
      <c r="J1379" t="inlineStr">
        <is>
          <t>Emma Clarke</t>
        </is>
      </c>
      <c r="K1379" s="71" t="n">
        <v>314</v>
      </c>
      <c r="L1379" s="72" t="n">
        <v>665.26</v>
      </c>
      <c r="M1379" s="72" t="n">
        <v>208891.64</v>
      </c>
      <c r="N1379" s="72" t="n">
        <v>20889.16</v>
      </c>
      <c r="O1379" s="72" t="n">
        <v>188002.48</v>
      </c>
      <c r="P1379" s="72" t="n">
        <v>128507.1</v>
      </c>
      <c r="Q1379" s="72" t="n">
        <v>59495.38</v>
      </c>
      <c r="R1379" t="inlineStr">
        <is>
          <t>Uttar Pradesh</t>
        </is>
      </c>
      <c r="S1379" s="71" t="n">
        <v>1</v>
      </c>
      <c r="T1379" t="inlineStr">
        <is>
          <t>Yes</t>
        </is>
      </c>
      <c r="U1379" s="71" t="n">
        <v>201</v>
      </c>
      <c r="V1379" s="71" t="n">
        <v>85</v>
      </c>
      <c r="W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RR101371</t>
        </is>
      </c>
      <c r="B1380" s="69" t="n">
        <v>45824</v>
      </c>
      <c r="C1380" s="70" t="n">
        <v>2025</v>
      </c>
      <c r="D1380" t="inlineStr">
        <is>
          <t>Jun</t>
        </is>
      </c>
      <c r="E1380" t="inlineStr">
        <is>
          <t>West</t>
        </is>
      </c>
      <c r="F1380" t="inlineStr">
        <is>
          <t>India</t>
        </is>
      </c>
      <c r="G1380" t="inlineStr">
        <is>
          <t>Grocery</t>
        </is>
      </c>
      <c r="H1380" t="inlineStr">
        <is>
          <t>Click &amp; collect</t>
        </is>
      </c>
      <c r="I1380" t="inlineStr">
        <is>
          <t>Member</t>
        </is>
      </c>
      <c r="J1380" t="inlineStr">
        <is>
          <t>Priya Nair</t>
        </is>
      </c>
      <c r="K1380" s="71" t="n">
        <v>2818</v>
      </c>
      <c r="L1380" s="72" t="n">
        <v>164.42</v>
      </c>
      <c r="M1380" s="72" t="n">
        <v>463335.56</v>
      </c>
      <c r="N1380" s="72" t="n">
        <v>9266.709999999999</v>
      </c>
      <c r="O1380" s="72" t="n">
        <v>454068.85</v>
      </c>
      <c r="P1380" s="72" t="n">
        <v>407083.07</v>
      </c>
      <c r="Q1380" s="72" t="n">
        <v>46985.78</v>
      </c>
      <c r="R1380" t="inlineStr">
        <is>
          <t>Maharashtra</t>
        </is>
      </c>
      <c r="S1380" s="71" t="n">
        <v>0</v>
      </c>
      <c r="T1380" t="inlineStr">
        <is>
          <t>No</t>
        </is>
      </c>
      <c r="U1380" s="71" t="n">
        <v>2866</v>
      </c>
      <c r="V1380" s="71" t="n">
        <v>896</v>
      </c>
      <c r="W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RR101372</t>
        </is>
      </c>
      <c r="B1381" s="69" t="n">
        <v>45824</v>
      </c>
      <c r="C1381" s="70" t="n">
        <v>2025</v>
      </c>
      <c r="D1381" t="inlineStr">
        <is>
          <t>Jun</t>
        </is>
      </c>
      <c r="E1381" t="inlineStr">
        <is>
          <t>West</t>
        </is>
      </c>
      <c r="F1381" t="inlineStr">
        <is>
          <t>India</t>
        </is>
      </c>
      <c r="G1381" t="inlineStr">
        <is>
          <t>Fashion</t>
        </is>
      </c>
      <c r="H1381" t="inlineStr">
        <is>
          <t>Store walk-in</t>
        </is>
      </c>
      <c r="I1381" t="inlineStr">
        <is>
          <t>Member</t>
        </is>
      </c>
      <c r="J1381" t="inlineStr">
        <is>
          <t>Hiroshi Tanaka</t>
        </is>
      </c>
      <c r="K1381" s="71" t="n">
        <v>1275</v>
      </c>
      <c r="L1381" s="72" t="n">
        <v>796.29</v>
      </c>
      <c r="M1381" s="72" t="n">
        <v>1015269.75</v>
      </c>
      <c r="N1381" s="72" t="n">
        <v>81221.58</v>
      </c>
      <c r="O1381" s="72" t="n">
        <v>934048.17</v>
      </c>
      <c r="P1381" s="72" t="n">
        <v>537320.65</v>
      </c>
      <c r="Q1381" s="72" t="n">
        <v>396727.52</v>
      </c>
      <c r="R1381" t="inlineStr">
        <is>
          <t>Gujarat</t>
        </is>
      </c>
      <c r="S1381" s="71" t="n">
        <v>2</v>
      </c>
      <c r="T1381" t="inlineStr">
        <is>
          <t>Yes</t>
        </is>
      </c>
      <c r="U1381" s="71" t="n">
        <v>473</v>
      </c>
      <c r="V1381" s="71" t="n">
        <v>149</v>
      </c>
      <c r="W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RR101373</t>
        </is>
      </c>
      <c r="B1382" s="69" t="n">
        <v>45824</v>
      </c>
      <c r="C1382" s="70" t="n">
        <v>2025</v>
      </c>
      <c r="D1382" t="inlineStr">
        <is>
          <t>Jun</t>
        </is>
      </c>
      <c r="E1382" t="inlineStr">
        <is>
          <t>North</t>
        </is>
      </c>
      <c r="F1382" t="inlineStr">
        <is>
          <t>India</t>
        </is>
      </c>
      <c r="G1382" t="inlineStr">
        <is>
          <t>Electronics</t>
        </is>
      </c>
      <c r="H1382" t="inlineStr">
        <is>
          <t>Home delivery</t>
        </is>
      </c>
      <c r="I1382" t="inlineStr">
        <is>
          <t>Member</t>
        </is>
      </c>
      <c r="J1382" t="inlineStr">
        <is>
          <t>Lucas Martin</t>
        </is>
      </c>
      <c r="K1382" s="71" t="n">
        <v>44</v>
      </c>
      <c r="L1382" s="72" t="n">
        <v>10187.95</v>
      </c>
      <c r="M1382" s="72" t="n">
        <v>448269.8</v>
      </c>
      <c r="N1382" s="72" t="n">
        <v>44826.98</v>
      </c>
      <c r="O1382" s="72" t="n">
        <v>403442.82</v>
      </c>
      <c r="P1382" s="72" t="n">
        <v>359163.4</v>
      </c>
      <c r="Q1382" s="72" t="n">
        <v>44279.42</v>
      </c>
      <c r="R1382" t="inlineStr">
        <is>
          <t>Uttar Pradesh</t>
        </is>
      </c>
      <c r="S1382" s="71" t="n">
        <v>8</v>
      </c>
      <c r="T1382" t="inlineStr">
        <is>
          <t>Yes</t>
        </is>
      </c>
      <c r="U1382" s="71" t="n">
        <v>89</v>
      </c>
      <c r="V1382" s="71" t="n">
        <v>38</v>
      </c>
      <c r="W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RR101374</t>
        </is>
      </c>
      <c r="B1383" s="69" t="n">
        <v>45824</v>
      </c>
      <c r="C1383" s="70" t="n">
        <v>2025</v>
      </c>
      <c r="D1383" t="inlineStr">
        <is>
          <t>Jun</t>
        </is>
      </c>
      <c r="E1383" t="inlineStr">
        <is>
          <t>West</t>
        </is>
      </c>
      <c r="F1383" t="inlineStr">
        <is>
          <t>India</t>
        </is>
      </c>
      <c r="G1383" t="inlineStr">
        <is>
          <t>Electronics</t>
        </is>
      </c>
      <c r="H1383" t="inlineStr">
        <is>
          <t>Click &amp; collect</t>
        </is>
      </c>
      <c r="I1383" t="inlineStr">
        <is>
          <t>Member</t>
        </is>
      </c>
      <c r="J1383" t="inlineStr">
        <is>
          <t>Amir Khan</t>
        </is>
      </c>
      <c r="K1383" s="71" t="n">
        <v>124</v>
      </c>
      <c r="L1383" s="72" t="n">
        <v>9643.58</v>
      </c>
      <c r="M1383" s="72" t="n">
        <v>1195803.92</v>
      </c>
      <c r="N1383" s="72" t="n">
        <v>23916.08</v>
      </c>
      <c r="O1383" s="72" t="n">
        <v>1171887.84</v>
      </c>
      <c r="P1383" s="72" t="n">
        <v>1004322.67</v>
      </c>
      <c r="Q1383" s="72" t="n">
        <v>167565.17</v>
      </c>
      <c r="R1383" t="inlineStr">
        <is>
          <t>Maharashtra</t>
        </is>
      </c>
      <c r="S1383" s="71" t="n">
        <v>1</v>
      </c>
      <c r="T1383" t="inlineStr">
        <is>
          <t>Yes</t>
        </is>
      </c>
      <c r="U1383" s="71" t="n">
        <v>229</v>
      </c>
      <c r="V1383" s="71" t="n">
        <v>98</v>
      </c>
      <c r="W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RR101375</t>
        </is>
      </c>
      <c r="B1384" s="69" t="n">
        <v>45824</v>
      </c>
      <c r="C1384" s="70" t="n">
        <v>2025</v>
      </c>
      <c r="D1384" t="inlineStr">
        <is>
          <t>Jun</t>
        </is>
      </c>
      <c r="E1384" t="inlineStr">
        <is>
          <t>South</t>
        </is>
      </c>
      <c r="F1384" t="inlineStr">
        <is>
          <t>India</t>
        </is>
      </c>
      <c r="G1384" t="inlineStr">
        <is>
          <t>Grocery</t>
        </is>
      </c>
      <c r="H1384" t="inlineStr">
        <is>
          <t>Home delivery</t>
        </is>
      </c>
      <c r="I1384" t="inlineStr">
        <is>
          <t>Member</t>
        </is>
      </c>
      <c r="J1384" t="inlineStr">
        <is>
          <t>Emma Clarke</t>
        </is>
      </c>
      <c r="K1384" s="71" t="n">
        <v>2035</v>
      </c>
      <c r="L1384" s="72" t="n">
        <v>180.16</v>
      </c>
      <c r="M1384" s="72" t="n">
        <v>366625.6</v>
      </c>
      <c r="N1384" s="72" t="n">
        <v>54993.84</v>
      </c>
      <c r="O1384" s="72" t="n">
        <v>311631.76</v>
      </c>
      <c r="P1384" s="72" t="n">
        <v>299573.68</v>
      </c>
      <c r="Q1384" s="72" t="n">
        <v>12058.08</v>
      </c>
      <c r="R1384" t="inlineStr">
        <is>
          <t>Kerala</t>
        </is>
      </c>
      <c r="S1384" s="71" t="n">
        <v>3</v>
      </c>
      <c r="T1384" t="inlineStr">
        <is>
          <t>Yes</t>
        </is>
      </c>
      <c r="U1384" s="71" t="n">
        <v>935</v>
      </c>
      <c r="V1384" s="71" t="n">
        <v>322</v>
      </c>
      <c r="W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RR101376</t>
        </is>
      </c>
      <c r="B1385" s="69" t="n">
        <v>45824</v>
      </c>
      <c r="C1385" s="70" t="n">
        <v>2025</v>
      </c>
      <c r="D1385" t="inlineStr">
        <is>
          <t>Jun</t>
        </is>
      </c>
      <c r="E1385" t="inlineStr">
        <is>
          <t>North</t>
        </is>
      </c>
      <c r="F1385" t="inlineStr">
        <is>
          <t>India</t>
        </is>
      </c>
      <c r="G1385" t="inlineStr">
        <is>
          <t>Grocery</t>
        </is>
      </c>
      <c r="H1385" t="inlineStr">
        <is>
          <t>Store walk-in</t>
        </is>
      </c>
      <c r="I1385" t="inlineStr">
        <is>
          <t>Walk-in guest</t>
        </is>
      </c>
      <c r="J1385" t="inlineStr">
        <is>
          <t>Ruhi Shaikh</t>
        </is>
      </c>
      <c r="K1385" s="71" t="n">
        <v>449</v>
      </c>
      <c r="L1385" s="72" t="n">
        <v>161.85</v>
      </c>
      <c r="M1385" s="72" t="n">
        <v>72670.64999999999</v>
      </c>
      <c r="N1385" s="72" t="n">
        <v>5813.65</v>
      </c>
      <c r="O1385" s="72" t="n">
        <v>66857</v>
      </c>
      <c r="P1385" s="72" t="n">
        <v>68681.74000000001</v>
      </c>
      <c r="Q1385" s="72" t="n">
        <v>-1824.74</v>
      </c>
      <c r="R1385" t="inlineStr">
        <is>
          <t>Rajasthan</t>
        </is>
      </c>
      <c r="S1385" s="71" t="n">
        <v>2</v>
      </c>
      <c r="T1385" t="inlineStr">
        <is>
          <t>Yes</t>
        </is>
      </c>
      <c r="U1385" s="71" t="n">
        <v>362</v>
      </c>
      <c r="V1385" s="71" t="n">
        <v>124</v>
      </c>
      <c r="W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RR101377</t>
        </is>
      </c>
      <c r="B1386" s="69" t="n">
        <v>45824</v>
      </c>
      <c r="C1386" s="70" t="n">
        <v>2025</v>
      </c>
      <c r="D1386" t="inlineStr">
        <is>
          <t>Jun</t>
        </is>
      </c>
      <c r="E1386" t="inlineStr">
        <is>
          <t>West</t>
        </is>
      </c>
      <c r="F1386" t="inlineStr">
        <is>
          <t>India</t>
        </is>
      </c>
      <c r="G1386" t="inlineStr">
        <is>
          <t>Grocery</t>
        </is>
      </c>
      <c r="H1386" t="inlineStr">
        <is>
          <t>Store walk-in</t>
        </is>
      </c>
      <c r="I1386" t="inlineStr">
        <is>
          <t>Member</t>
        </is>
      </c>
      <c r="J1386" t="inlineStr">
        <is>
          <t>Emma Clarke</t>
        </is>
      </c>
      <c r="K1386" s="71" t="n">
        <v>2212</v>
      </c>
      <c r="L1386" s="72" t="n">
        <v>186.34</v>
      </c>
      <c r="M1386" s="72" t="n">
        <v>412184.08</v>
      </c>
      <c r="N1386" s="72" t="n">
        <v>8243.68</v>
      </c>
      <c r="O1386" s="72" t="n">
        <v>403940.4</v>
      </c>
      <c r="P1386" s="72" t="n">
        <v>321922.82</v>
      </c>
      <c r="Q1386" s="72" t="n">
        <v>82017.58</v>
      </c>
      <c r="R1386" t="inlineStr">
        <is>
          <t>Goa</t>
        </is>
      </c>
      <c r="S1386" s="71" t="n">
        <v>0</v>
      </c>
      <c r="T1386" t="inlineStr">
        <is>
          <t>No</t>
        </is>
      </c>
      <c r="U1386" s="71" t="n">
        <v>1912</v>
      </c>
      <c r="V1386" s="71" t="n">
        <v>674</v>
      </c>
      <c r="W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RR101378</t>
        </is>
      </c>
      <c r="B1387" s="69" t="n">
        <v>45824</v>
      </c>
      <c r="C1387" s="70" t="n">
        <v>2025</v>
      </c>
      <c r="D1387" t="inlineStr">
        <is>
          <t>Jun</t>
        </is>
      </c>
      <c r="E1387" t="inlineStr">
        <is>
          <t>West</t>
        </is>
      </c>
      <c r="F1387" t="inlineStr">
        <is>
          <t>India</t>
        </is>
      </c>
      <c r="G1387" t="inlineStr">
        <is>
          <t>Fashion</t>
        </is>
      </c>
      <c r="H1387" t="inlineStr">
        <is>
          <t>Home delivery</t>
        </is>
      </c>
      <c r="I1387" t="inlineStr">
        <is>
          <t>Walk-in guest</t>
        </is>
      </c>
      <c r="J1387" t="inlineStr">
        <is>
          <t>Shraddha Kulkarni</t>
        </is>
      </c>
      <c r="K1387" s="71" t="n">
        <v>313</v>
      </c>
      <c r="L1387" s="72" t="n">
        <v>800.75</v>
      </c>
      <c r="M1387" s="72" t="n">
        <v>250634.75</v>
      </c>
      <c r="N1387" s="72" t="n">
        <v>25063.48</v>
      </c>
      <c r="O1387" s="72" t="n">
        <v>225571.27</v>
      </c>
      <c r="P1387" s="72" t="n">
        <v>132247.66</v>
      </c>
      <c r="Q1387" s="72" t="n">
        <v>93323.61</v>
      </c>
      <c r="R1387" t="inlineStr">
        <is>
          <t>Maharashtra</t>
        </is>
      </c>
      <c r="S1387" s="71" t="n">
        <v>1</v>
      </c>
      <c r="T1387" t="inlineStr">
        <is>
          <t>Yes</t>
        </is>
      </c>
      <c r="U1387" s="71" t="n">
        <v>131</v>
      </c>
      <c r="V1387" s="71" t="n">
        <v>56</v>
      </c>
      <c r="W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RR101379</t>
        </is>
      </c>
      <c r="B1388" s="69" t="n">
        <v>45824</v>
      </c>
      <c r="C1388" s="70" t="n">
        <v>2025</v>
      </c>
      <c r="D1388" t="inlineStr">
        <is>
          <t>Jun</t>
        </is>
      </c>
      <c r="E1388" t="inlineStr">
        <is>
          <t>West</t>
        </is>
      </c>
      <c r="F1388" t="inlineStr">
        <is>
          <t>India</t>
        </is>
      </c>
      <c r="G1388" t="inlineStr">
        <is>
          <t>Grocery</t>
        </is>
      </c>
      <c r="H1388" t="inlineStr">
        <is>
          <t>Store walk-in</t>
        </is>
      </c>
      <c r="I1388" t="inlineStr">
        <is>
          <t>Member</t>
        </is>
      </c>
      <c r="J1388" t="inlineStr">
        <is>
          <t>Aisha Bello</t>
        </is>
      </c>
      <c r="K1388" s="71" t="n">
        <v>2605</v>
      </c>
      <c r="L1388" s="72" t="n">
        <v>193.65</v>
      </c>
      <c r="M1388" s="72" t="n">
        <v>504458.25</v>
      </c>
      <c r="N1388" s="72" t="n">
        <v>75668.74000000001</v>
      </c>
      <c r="O1388" s="72" t="n">
        <v>428789.51</v>
      </c>
      <c r="P1388" s="72" t="n">
        <v>380527.51</v>
      </c>
      <c r="Q1388" s="72" t="n">
        <v>48262</v>
      </c>
      <c r="R1388" t="inlineStr">
        <is>
          <t>Gujarat</t>
        </is>
      </c>
      <c r="S1388" s="71" t="n">
        <v>8</v>
      </c>
      <c r="T1388" t="inlineStr">
        <is>
          <t>Yes</t>
        </is>
      </c>
      <c r="U1388" s="71" t="n">
        <v>1317</v>
      </c>
      <c r="V1388" s="71" t="n">
        <v>446</v>
      </c>
      <c r="W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RR101380</t>
        </is>
      </c>
      <c r="B1389" s="69" t="n">
        <v>45824</v>
      </c>
      <c r="C1389" s="70" t="n">
        <v>2025</v>
      </c>
      <c r="D1389" t="inlineStr">
        <is>
          <t>Jun</t>
        </is>
      </c>
      <c r="E1389" t="inlineStr">
        <is>
          <t>West</t>
        </is>
      </c>
      <c r="F1389" t="inlineStr">
        <is>
          <t>India</t>
        </is>
      </c>
      <c r="G1389" t="inlineStr">
        <is>
          <t>JioMart</t>
        </is>
      </c>
      <c r="H1389" t="inlineStr">
        <is>
          <t>Home delivery</t>
        </is>
      </c>
      <c r="I1389" t="inlineStr">
        <is>
          <t>Member</t>
        </is>
      </c>
      <c r="J1389" t="inlineStr">
        <is>
          <t>Wei Chen</t>
        </is>
      </c>
      <c r="K1389" s="71" t="n">
        <v>4396</v>
      </c>
      <c r="L1389" s="72" t="n">
        <v>465.13</v>
      </c>
      <c r="M1389" s="72" t="n">
        <v>2044711.48</v>
      </c>
      <c r="N1389" s="72" t="n">
        <v>163576.92</v>
      </c>
      <c r="O1389" s="72" t="n">
        <v>1881134.56</v>
      </c>
      <c r="P1389" s="72" t="n">
        <v>1463907.68</v>
      </c>
      <c r="Q1389" s="72" t="n">
        <v>417226.88</v>
      </c>
      <c r="R1389" t="inlineStr">
        <is>
          <t>Goa</t>
        </is>
      </c>
      <c r="S1389" s="71" t="n">
        <v>8</v>
      </c>
      <c r="T1389" t="inlineStr">
        <is>
          <t>Yes</t>
        </is>
      </c>
      <c r="U1389" s="71" t="n">
        <v>8867</v>
      </c>
      <c r="V1389" s="71" t="n">
        <v>499</v>
      </c>
      <c r="W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RR101381</t>
        </is>
      </c>
      <c r="B1390" s="69" t="n">
        <v>45824</v>
      </c>
      <c r="C1390" s="70" t="n">
        <v>2025</v>
      </c>
      <c r="D1390" t="inlineStr">
        <is>
          <t>Jun</t>
        </is>
      </c>
      <c r="E1390" t="inlineStr">
        <is>
          <t>East</t>
        </is>
      </c>
      <c r="F1390" t="inlineStr">
        <is>
          <t>India</t>
        </is>
      </c>
      <c r="G1390" t="inlineStr">
        <is>
          <t>Grocery</t>
        </is>
      </c>
      <c r="H1390" t="inlineStr">
        <is>
          <t>Store walk-in</t>
        </is>
      </c>
      <c r="I1390" t="inlineStr">
        <is>
          <t>Member</t>
        </is>
      </c>
      <c r="J1390" t="inlineStr">
        <is>
          <t>Yuki Sato</t>
        </is>
      </c>
      <c r="K1390" s="71" t="n">
        <v>2432</v>
      </c>
      <c r="L1390" s="72" t="n">
        <v>161.53</v>
      </c>
      <c r="M1390" s="72" t="n">
        <v>392840.96</v>
      </c>
      <c r="N1390" s="72" t="n">
        <v>39284.1</v>
      </c>
      <c r="O1390" s="72" t="n">
        <v>353556.86</v>
      </c>
      <c r="P1390" s="72" t="n">
        <v>348348.34</v>
      </c>
      <c r="Q1390" s="72" t="n">
        <v>5208.52</v>
      </c>
      <c r="R1390" t="inlineStr">
        <is>
          <t>West Bengal</t>
        </is>
      </c>
      <c r="S1390" s="71" t="n">
        <v>3</v>
      </c>
      <c r="T1390" t="inlineStr">
        <is>
          <t>Yes</t>
        </is>
      </c>
      <c r="U1390" s="71" t="n">
        <v>1307</v>
      </c>
      <c r="V1390" s="71" t="n">
        <v>368</v>
      </c>
      <c r="W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RR101382</t>
        </is>
      </c>
      <c r="B1391" s="69" t="n">
        <v>45825</v>
      </c>
      <c r="C1391" s="70" t="n">
        <v>2025</v>
      </c>
      <c r="D1391" t="inlineStr">
        <is>
          <t>Jun</t>
        </is>
      </c>
      <c r="E1391" t="inlineStr">
        <is>
          <t>South</t>
        </is>
      </c>
      <c r="F1391" t="inlineStr">
        <is>
          <t>India</t>
        </is>
      </c>
      <c r="G1391" t="inlineStr">
        <is>
          <t>JioMart</t>
        </is>
      </c>
      <c r="H1391" t="inlineStr">
        <is>
          <t>Home delivery</t>
        </is>
      </c>
      <c r="I1391" t="inlineStr">
        <is>
          <t>Member</t>
        </is>
      </c>
      <c r="J1391" t="inlineStr">
        <is>
          <t>Olivia Brown</t>
        </is>
      </c>
      <c r="K1391" s="71" t="n">
        <v>556</v>
      </c>
      <c r="L1391" s="72" t="n">
        <v>372.84</v>
      </c>
      <c r="M1391" s="72" t="n">
        <v>207299.04</v>
      </c>
      <c r="N1391" s="72" t="n">
        <v>16583.92</v>
      </c>
      <c r="O1391" s="72" t="n">
        <v>190715.12</v>
      </c>
      <c r="P1391" s="72" t="n">
        <v>180356.27</v>
      </c>
      <c r="Q1391" s="72" t="n">
        <v>10358.85</v>
      </c>
      <c r="R1391" t="inlineStr">
        <is>
          <t>Kerala</t>
        </is>
      </c>
      <c r="S1391" s="71" t="n">
        <v>0</v>
      </c>
      <c r="T1391" t="inlineStr">
        <is>
          <t>No</t>
        </is>
      </c>
      <c r="U1391" s="71" t="n">
        <v>1254</v>
      </c>
      <c r="V1391" s="71" t="n">
        <v>62</v>
      </c>
      <c r="W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RR101383</t>
        </is>
      </c>
      <c r="B1392" s="69" t="n">
        <v>45825</v>
      </c>
      <c r="C1392" s="70" t="n">
        <v>2025</v>
      </c>
      <c r="D1392" t="inlineStr">
        <is>
          <t>Jun</t>
        </is>
      </c>
      <c r="E1392" t="inlineStr">
        <is>
          <t>North</t>
        </is>
      </c>
      <c r="F1392" t="inlineStr">
        <is>
          <t>India</t>
        </is>
      </c>
      <c r="G1392" t="inlineStr">
        <is>
          <t>Grocery</t>
        </is>
      </c>
      <c r="H1392" t="inlineStr">
        <is>
          <t>Store walk-in</t>
        </is>
      </c>
      <c r="I1392" t="inlineStr">
        <is>
          <t>Walk-in guest</t>
        </is>
      </c>
      <c r="J1392" t="inlineStr">
        <is>
          <t>Wei Chen</t>
        </is>
      </c>
      <c r="K1392" s="71" t="n">
        <v>3712</v>
      </c>
      <c r="L1392" s="72" t="n">
        <v>173.09</v>
      </c>
      <c r="M1392" s="72" t="n">
        <v>642510.08</v>
      </c>
      <c r="N1392" s="72" t="n">
        <v>64251.01</v>
      </c>
      <c r="O1392" s="72" t="n">
        <v>578259.0699999999</v>
      </c>
      <c r="P1392" s="72" t="n">
        <v>550136.29</v>
      </c>
      <c r="Q1392" s="72" t="n">
        <v>28122.78</v>
      </c>
      <c r="R1392" t="inlineStr">
        <is>
          <t>Uttar Pradesh</t>
        </is>
      </c>
      <c r="S1392" s="71" t="n">
        <v>5</v>
      </c>
      <c r="T1392" t="inlineStr">
        <is>
          <t>Yes</t>
        </is>
      </c>
      <c r="U1392" s="71" t="n">
        <v>1186</v>
      </c>
      <c r="V1392" s="71" t="n">
        <v>501</v>
      </c>
      <c r="W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RR101384</t>
        </is>
      </c>
      <c r="B1393" s="69" t="n">
        <v>45825</v>
      </c>
      <c r="C1393" s="70" t="n">
        <v>2025</v>
      </c>
      <c r="D1393" t="inlineStr">
        <is>
          <t>Jun</t>
        </is>
      </c>
      <c r="E1393" t="inlineStr">
        <is>
          <t>North</t>
        </is>
      </c>
      <c r="F1393" t="inlineStr">
        <is>
          <t>India</t>
        </is>
      </c>
      <c r="G1393" t="inlineStr">
        <is>
          <t>Grocery</t>
        </is>
      </c>
      <c r="H1393" t="inlineStr">
        <is>
          <t>Click &amp; collect</t>
        </is>
      </c>
      <c r="I1393" t="inlineStr">
        <is>
          <t>Walk-in guest</t>
        </is>
      </c>
      <c r="J1393" t="inlineStr">
        <is>
          <t>Liam O'Brien</t>
        </is>
      </c>
      <c r="K1393" s="71" t="n">
        <v>438</v>
      </c>
      <c r="L1393" s="72" t="n">
        <v>185.82</v>
      </c>
      <c r="M1393" s="72" t="n">
        <v>81389.16</v>
      </c>
      <c r="N1393" s="72" t="n">
        <v>1627.78</v>
      </c>
      <c r="O1393" s="72" t="n">
        <v>79761.38</v>
      </c>
      <c r="P1393" s="72" t="n">
        <v>63662.91</v>
      </c>
      <c r="Q1393" s="72" t="n">
        <v>16098.47</v>
      </c>
      <c r="R1393" t="inlineStr">
        <is>
          <t>Delhi</t>
        </is>
      </c>
      <c r="S1393" s="71" t="n">
        <v>5</v>
      </c>
      <c r="T1393" t="inlineStr">
        <is>
          <t>Yes</t>
        </is>
      </c>
      <c r="U1393" s="71" t="n">
        <v>116</v>
      </c>
      <c r="V1393" s="71" t="n">
        <v>50</v>
      </c>
      <c r="W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RR101385</t>
        </is>
      </c>
      <c r="B1394" s="69" t="n">
        <v>45825</v>
      </c>
      <c r="C1394" s="70" t="n">
        <v>2025</v>
      </c>
      <c r="D1394" t="inlineStr">
        <is>
          <t>Jun</t>
        </is>
      </c>
      <c r="E1394" t="inlineStr">
        <is>
          <t>West</t>
        </is>
      </c>
      <c r="F1394" t="inlineStr">
        <is>
          <t>India</t>
        </is>
      </c>
      <c r="G1394" t="inlineStr">
        <is>
          <t>Grocery</t>
        </is>
      </c>
      <c r="H1394" t="inlineStr">
        <is>
          <t>Store walk-in</t>
        </is>
      </c>
      <c r="I1394" t="inlineStr">
        <is>
          <t>Member</t>
        </is>
      </c>
      <c r="J1394" t="inlineStr">
        <is>
          <t>Ruhi Shaikh</t>
        </is>
      </c>
      <c r="K1394" s="71" t="n">
        <v>3064</v>
      </c>
      <c r="L1394" s="72" t="n">
        <v>164.52</v>
      </c>
      <c r="M1394" s="72" t="n">
        <v>504089.28</v>
      </c>
      <c r="N1394" s="72" t="n">
        <v>75613.39</v>
      </c>
      <c r="O1394" s="72" t="n">
        <v>428475.89</v>
      </c>
      <c r="P1394" s="72" t="n">
        <v>455289.43</v>
      </c>
      <c r="Q1394" s="72" t="n">
        <v>-26813.54</v>
      </c>
      <c r="R1394" t="inlineStr">
        <is>
          <t>Goa</t>
        </is>
      </c>
      <c r="S1394" s="71" t="n">
        <v>2</v>
      </c>
      <c r="T1394" t="inlineStr">
        <is>
          <t>Yes</t>
        </is>
      </c>
      <c r="U1394" s="71" t="n">
        <v>2092</v>
      </c>
      <c r="V1394" s="71" t="n">
        <v>906</v>
      </c>
      <c r="W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RR101386</t>
        </is>
      </c>
      <c r="B1395" s="69" t="n">
        <v>45825</v>
      </c>
      <c r="C1395" s="70" t="n">
        <v>2025</v>
      </c>
      <c r="D1395" t="inlineStr">
        <is>
          <t>Jun</t>
        </is>
      </c>
      <c r="E1395" t="inlineStr">
        <is>
          <t>East</t>
        </is>
      </c>
      <c r="F1395" t="inlineStr">
        <is>
          <t>India</t>
        </is>
      </c>
      <c r="G1395" t="inlineStr">
        <is>
          <t>JioMart</t>
        </is>
      </c>
      <c r="H1395" t="inlineStr">
        <is>
          <t>Home delivery</t>
        </is>
      </c>
      <c r="I1395" t="inlineStr">
        <is>
          <t>Member</t>
        </is>
      </c>
      <c r="J1395" t="inlineStr">
        <is>
          <t>Sophie Müller</t>
        </is>
      </c>
      <c r="K1395" s="71" t="n">
        <v>1824</v>
      </c>
      <c r="L1395" s="72" t="n">
        <v>371.8</v>
      </c>
      <c r="M1395" s="72" t="n">
        <v>678163.2</v>
      </c>
      <c r="N1395" s="72" t="n">
        <v>33908.16</v>
      </c>
      <c r="O1395" s="72" t="n">
        <v>644255.04</v>
      </c>
      <c r="P1395" s="72" t="n">
        <v>607490.45</v>
      </c>
      <c r="Q1395" s="72" t="n">
        <v>36764.59</v>
      </c>
      <c r="R1395" t="inlineStr">
        <is>
          <t>West Bengal</t>
        </is>
      </c>
      <c r="S1395" s="71" t="n">
        <v>0</v>
      </c>
      <c r="T1395" t="inlineStr">
        <is>
          <t>No</t>
        </is>
      </c>
      <c r="U1395" s="71" t="n">
        <v>3198</v>
      </c>
      <c r="V1395" s="71" t="n">
        <v>222</v>
      </c>
      <c r="W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RR101387</t>
        </is>
      </c>
      <c r="B1396" s="69" t="n">
        <v>45825</v>
      </c>
      <c r="C1396" s="70" t="n">
        <v>2025</v>
      </c>
      <c r="D1396" t="inlineStr">
        <is>
          <t>Jun</t>
        </is>
      </c>
      <c r="E1396" t="inlineStr">
        <is>
          <t>South</t>
        </is>
      </c>
      <c r="F1396" t="inlineStr">
        <is>
          <t>India</t>
        </is>
      </c>
      <c r="G1396" t="inlineStr">
        <is>
          <t>JioMart</t>
        </is>
      </c>
      <c r="H1396" t="inlineStr">
        <is>
          <t>Home delivery</t>
        </is>
      </c>
      <c r="I1396" t="inlineStr">
        <is>
          <t>Member</t>
        </is>
      </c>
      <c r="J1396" t="inlineStr">
        <is>
          <t>Sara Rossi</t>
        </is>
      </c>
      <c r="K1396" s="71" t="n">
        <v>1442</v>
      </c>
      <c r="L1396" s="72" t="n">
        <v>392.4</v>
      </c>
      <c r="M1396" s="72" t="n">
        <v>565840.8</v>
      </c>
      <c r="N1396" s="72" t="n">
        <v>84876.12</v>
      </c>
      <c r="O1396" s="72" t="n">
        <v>480964.68</v>
      </c>
      <c r="P1396" s="72" t="n">
        <v>488574.15</v>
      </c>
      <c r="Q1396" s="72" t="n">
        <v>-7609.47</v>
      </c>
      <c r="R1396" t="inlineStr">
        <is>
          <t>Karnataka</t>
        </is>
      </c>
      <c r="S1396" s="71" t="n">
        <v>0</v>
      </c>
      <c r="T1396" t="inlineStr">
        <is>
          <t>No</t>
        </is>
      </c>
      <c r="U1396" s="71" t="n">
        <v>5120</v>
      </c>
      <c r="V1396" s="71" t="n">
        <v>269</v>
      </c>
      <c r="W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RR101388</t>
        </is>
      </c>
      <c r="B1397" s="69" t="n">
        <v>45825</v>
      </c>
      <c r="C1397" s="70" t="n">
        <v>2025</v>
      </c>
      <c r="D1397" t="inlineStr">
        <is>
          <t>Jun</t>
        </is>
      </c>
      <c r="E1397" t="inlineStr">
        <is>
          <t>South</t>
        </is>
      </c>
      <c r="F1397" t="inlineStr">
        <is>
          <t>India</t>
        </is>
      </c>
      <c r="G1397" t="inlineStr">
        <is>
          <t>JioMart</t>
        </is>
      </c>
      <c r="H1397" t="inlineStr">
        <is>
          <t>Home delivery</t>
        </is>
      </c>
      <c r="I1397" t="inlineStr">
        <is>
          <t>Walk-in guest</t>
        </is>
      </c>
      <c r="J1397" t="inlineStr">
        <is>
          <t>Sophie Müller</t>
        </is>
      </c>
      <c r="K1397" s="71" t="n">
        <v>654</v>
      </c>
      <c r="L1397" s="72" t="n">
        <v>400.93</v>
      </c>
      <c r="M1397" s="72" t="n">
        <v>262208.22</v>
      </c>
      <c r="N1397" s="72" t="n">
        <v>20976.66</v>
      </c>
      <c r="O1397" s="72" t="n">
        <v>241231.56</v>
      </c>
      <c r="P1397" s="72" t="n">
        <v>225675.01</v>
      </c>
      <c r="Q1397" s="72" t="n">
        <v>15556.55</v>
      </c>
      <c r="R1397" t="inlineStr">
        <is>
          <t>Tamil Nadu</t>
        </is>
      </c>
      <c r="S1397" s="71" t="n">
        <v>5</v>
      </c>
      <c r="T1397" t="inlineStr">
        <is>
          <t>Yes</t>
        </is>
      </c>
      <c r="U1397" s="71" t="n">
        <v>1500</v>
      </c>
      <c r="V1397" s="71" t="n">
        <v>80</v>
      </c>
      <c r="W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RR101389</t>
        </is>
      </c>
      <c r="B1398" s="69" t="n">
        <v>45825</v>
      </c>
      <c r="C1398" s="70" t="n">
        <v>2025</v>
      </c>
      <c r="D1398" t="inlineStr">
        <is>
          <t>Jun</t>
        </is>
      </c>
      <c r="E1398" t="inlineStr">
        <is>
          <t>North</t>
        </is>
      </c>
      <c r="F1398" t="inlineStr">
        <is>
          <t>India</t>
        </is>
      </c>
      <c r="G1398" t="inlineStr">
        <is>
          <t>Fashion</t>
        </is>
      </c>
      <c r="H1398" t="inlineStr">
        <is>
          <t>Store walk-in</t>
        </is>
      </c>
      <c r="I1398" t="inlineStr">
        <is>
          <t>Member</t>
        </is>
      </c>
      <c r="J1398" t="inlineStr">
        <is>
          <t>Noah Smith</t>
        </is>
      </c>
      <c r="K1398" s="71" t="n">
        <v>265</v>
      </c>
      <c r="L1398" s="72" t="n">
        <v>696.02</v>
      </c>
      <c r="M1398" s="72" t="n">
        <v>184445.3</v>
      </c>
      <c r="N1398" s="72" t="n">
        <v>18444.53</v>
      </c>
      <c r="O1398" s="72" t="n">
        <v>166000.77</v>
      </c>
      <c r="P1398" s="72" t="n">
        <v>105298.09</v>
      </c>
      <c r="Q1398" s="72" t="n">
        <v>60702.68</v>
      </c>
      <c r="R1398" t="inlineStr">
        <is>
          <t>Uttar Pradesh</t>
        </is>
      </c>
      <c r="S1398" s="71" t="n">
        <v>5</v>
      </c>
      <c r="T1398" t="inlineStr">
        <is>
          <t>Yes</t>
        </is>
      </c>
      <c r="U1398" s="71" t="n">
        <v>244</v>
      </c>
      <c r="V1398" s="71" t="n">
        <v>78</v>
      </c>
      <c r="W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RR101390</t>
        </is>
      </c>
      <c r="B1399" s="69" t="n">
        <v>45825</v>
      </c>
      <c r="C1399" s="70" t="n">
        <v>2025</v>
      </c>
      <c r="D1399" t="inlineStr">
        <is>
          <t>Jun</t>
        </is>
      </c>
      <c r="E1399" t="inlineStr">
        <is>
          <t>West</t>
        </is>
      </c>
      <c r="F1399" t="inlineStr">
        <is>
          <t>India</t>
        </is>
      </c>
      <c r="G1399" t="inlineStr">
        <is>
          <t>Fashion</t>
        </is>
      </c>
      <c r="H1399" t="inlineStr">
        <is>
          <t>Home delivery</t>
        </is>
      </c>
      <c r="I1399" t="inlineStr">
        <is>
          <t>Member</t>
        </is>
      </c>
      <c r="J1399" t="inlineStr">
        <is>
          <t>Fatima Al-Saud</t>
        </is>
      </c>
      <c r="K1399" s="71" t="n">
        <v>1458</v>
      </c>
      <c r="L1399" s="72" t="n">
        <v>731.5</v>
      </c>
      <c r="M1399" s="72" t="n">
        <v>1066527</v>
      </c>
      <c r="N1399" s="72" t="n">
        <v>21330.54</v>
      </c>
      <c r="O1399" s="72" t="n">
        <v>1045196.46</v>
      </c>
      <c r="P1399" s="72" t="n">
        <v>608587.24</v>
      </c>
      <c r="Q1399" s="72" t="n">
        <v>436609.22</v>
      </c>
      <c r="R1399" t="inlineStr">
        <is>
          <t>Gujarat</t>
        </is>
      </c>
      <c r="S1399" s="71" t="n">
        <v>3</v>
      </c>
      <c r="T1399" t="inlineStr">
        <is>
          <t>Yes</t>
        </is>
      </c>
      <c r="U1399" s="71" t="n">
        <v>876</v>
      </c>
      <c r="V1399" s="71" t="n">
        <v>260</v>
      </c>
      <c r="W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RR101391</t>
        </is>
      </c>
      <c r="B1400" s="69" t="n">
        <v>45825</v>
      </c>
      <c r="C1400" s="70" t="n">
        <v>2025</v>
      </c>
      <c r="D1400" t="inlineStr">
        <is>
          <t>Jun</t>
        </is>
      </c>
      <c r="E1400" t="inlineStr">
        <is>
          <t>West</t>
        </is>
      </c>
      <c r="F1400" t="inlineStr">
        <is>
          <t>India</t>
        </is>
      </c>
      <c r="G1400" t="inlineStr">
        <is>
          <t>JioMart</t>
        </is>
      </c>
      <c r="H1400" t="inlineStr">
        <is>
          <t>Home delivery</t>
        </is>
      </c>
      <c r="I1400" t="inlineStr">
        <is>
          <t>Member</t>
        </is>
      </c>
      <c r="J1400" t="inlineStr">
        <is>
          <t>Ana Costa</t>
        </is>
      </c>
      <c r="K1400" s="71" t="n">
        <v>3319</v>
      </c>
      <c r="L1400" s="72" t="n">
        <v>439.02</v>
      </c>
      <c r="M1400" s="72" t="n">
        <v>1457107.38</v>
      </c>
      <c r="N1400" s="72" t="n">
        <v>72855.37</v>
      </c>
      <c r="O1400" s="72" t="n">
        <v>1384252.01</v>
      </c>
      <c r="P1400" s="72" t="n">
        <v>1104715.39</v>
      </c>
      <c r="Q1400" s="72" t="n">
        <v>279536.62</v>
      </c>
      <c r="R1400" t="inlineStr">
        <is>
          <t>Goa</t>
        </is>
      </c>
      <c r="S1400" s="71" t="n">
        <v>5</v>
      </c>
      <c r="T1400" t="inlineStr">
        <is>
          <t>Yes</t>
        </is>
      </c>
      <c r="U1400" s="71" t="n">
        <v>8359</v>
      </c>
      <c r="V1400" s="71" t="n">
        <v>447</v>
      </c>
      <c r="W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RR101392</t>
        </is>
      </c>
      <c r="B1401" s="69" t="n">
        <v>45825</v>
      </c>
      <c r="C1401" s="70" t="n">
        <v>2025</v>
      </c>
      <c r="D1401" t="inlineStr">
        <is>
          <t>Jun</t>
        </is>
      </c>
      <c r="E1401" t="inlineStr">
        <is>
          <t>North</t>
        </is>
      </c>
      <c r="F1401" t="inlineStr">
        <is>
          <t>India</t>
        </is>
      </c>
      <c r="G1401" t="inlineStr">
        <is>
          <t>Fashion</t>
        </is>
      </c>
      <c r="H1401" t="inlineStr">
        <is>
          <t>Store walk-in</t>
        </is>
      </c>
      <c r="I1401" t="inlineStr">
        <is>
          <t>Member</t>
        </is>
      </c>
      <c r="J1401" t="inlineStr">
        <is>
          <t>Lucas Martin</t>
        </is>
      </c>
      <c r="K1401" s="71" t="n">
        <v>700</v>
      </c>
      <c r="L1401" s="72" t="n">
        <v>673.09</v>
      </c>
      <c r="M1401" s="72" t="n">
        <v>471163</v>
      </c>
      <c r="N1401" s="72" t="n">
        <v>70674.45</v>
      </c>
      <c r="O1401" s="72" t="n">
        <v>400488.55</v>
      </c>
      <c r="P1401" s="72" t="n">
        <v>298622.68</v>
      </c>
      <c r="Q1401" s="72" t="n">
        <v>101865.87</v>
      </c>
      <c r="R1401" t="inlineStr">
        <is>
          <t>Uttar Pradesh</t>
        </is>
      </c>
      <c r="S1401" s="71" t="n">
        <v>3</v>
      </c>
      <c r="T1401" t="inlineStr">
        <is>
          <t>Yes</t>
        </is>
      </c>
      <c r="U1401" s="71" t="n">
        <v>325</v>
      </c>
      <c r="V1401" s="71" t="n">
        <v>91</v>
      </c>
      <c r="W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RR101393</t>
        </is>
      </c>
      <c r="B1402" s="69" t="n">
        <v>45825</v>
      </c>
      <c r="C1402" s="70" t="n">
        <v>2025</v>
      </c>
      <c r="D1402" t="inlineStr">
        <is>
          <t>Jun</t>
        </is>
      </c>
      <c r="E1402" t="inlineStr">
        <is>
          <t>South</t>
        </is>
      </c>
      <c r="F1402" t="inlineStr">
        <is>
          <t>India</t>
        </is>
      </c>
      <c r="G1402" t="inlineStr">
        <is>
          <t>Electronics</t>
        </is>
      </c>
      <c r="H1402" t="inlineStr">
        <is>
          <t>Store walk-in</t>
        </is>
      </c>
      <c r="I1402" t="inlineStr">
        <is>
          <t>Walk-in guest</t>
        </is>
      </c>
      <c r="J1402" t="inlineStr">
        <is>
          <t>Kofi Mensah</t>
        </is>
      </c>
      <c r="K1402" s="71" t="n">
        <v>71</v>
      </c>
      <c r="L1402" s="72" t="n">
        <v>9264.15</v>
      </c>
      <c r="M1402" s="72" t="n">
        <v>657754.65</v>
      </c>
      <c r="N1402" s="72" t="n">
        <v>98663.2</v>
      </c>
      <c r="O1402" s="72" t="n">
        <v>559091.45</v>
      </c>
      <c r="P1402" s="72" t="n">
        <v>582638.38</v>
      </c>
      <c r="Q1402" s="72" t="n">
        <v>-23546.93</v>
      </c>
      <c r="R1402" t="inlineStr">
        <is>
          <t>Karnataka</t>
        </is>
      </c>
      <c r="S1402" s="71" t="n">
        <v>8</v>
      </c>
      <c r="T1402" t="inlineStr">
        <is>
          <t>Yes</t>
        </is>
      </c>
      <c r="U1402" s="71" t="n">
        <v>154</v>
      </c>
      <c r="V1402" s="71" t="n">
        <v>57</v>
      </c>
      <c r="W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RR101394</t>
        </is>
      </c>
      <c r="B1403" s="69" t="n">
        <v>45825</v>
      </c>
      <c r="C1403" s="70" t="n">
        <v>2025</v>
      </c>
      <c r="D1403" t="inlineStr">
        <is>
          <t>Jun</t>
        </is>
      </c>
      <c r="E1403" t="inlineStr">
        <is>
          <t>East</t>
        </is>
      </c>
      <c r="F1403" t="inlineStr">
        <is>
          <t>India</t>
        </is>
      </c>
      <c r="G1403" t="inlineStr">
        <is>
          <t>JioMart</t>
        </is>
      </c>
      <c r="H1403" t="inlineStr">
        <is>
          <t>Home delivery</t>
        </is>
      </c>
      <c r="I1403" t="inlineStr">
        <is>
          <t>Walk-in guest</t>
        </is>
      </c>
      <c r="J1403" t="inlineStr">
        <is>
          <t>Noah Smith</t>
        </is>
      </c>
      <c r="K1403" s="71" t="n">
        <v>1360</v>
      </c>
      <c r="L1403" s="72" t="n">
        <v>457.05</v>
      </c>
      <c r="M1403" s="72" t="n">
        <v>621588</v>
      </c>
      <c r="N1403" s="72" t="n">
        <v>62158.8</v>
      </c>
      <c r="O1403" s="72" t="n">
        <v>559429.2</v>
      </c>
      <c r="P1403" s="72" t="n">
        <v>468138.28</v>
      </c>
      <c r="Q1403" s="72" t="n">
        <v>91290.92</v>
      </c>
      <c r="R1403" t="inlineStr">
        <is>
          <t>Odisha</t>
        </is>
      </c>
      <c r="S1403" s="71" t="n">
        <v>1</v>
      </c>
      <c r="T1403" t="inlineStr">
        <is>
          <t>Yes</t>
        </is>
      </c>
      <c r="U1403" s="71" t="n">
        <v>4353</v>
      </c>
      <c r="V1403" s="71" t="n">
        <v>209</v>
      </c>
      <c r="W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RR101395</t>
        </is>
      </c>
      <c r="B1404" s="69" t="n">
        <v>45825</v>
      </c>
      <c r="C1404" s="70" t="n">
        <v>2025</v>
      </c>
      <c r="D1404" t="inlineStr">
        <is>
          <t>Jun</t>
        </is>
      </c>
      <c r="E1404" t="inlineStr">
        <is>
          <t>West</t>
        </is>
      </c>
      <c r="F1404" t="inlineStr">
        <is>
          <t>India</t>
        </is>
      </c>
      <c r="G1404" t="inlineStr">
        <is>
          <t>JioMart</t>
        </is>
      </c>
      <c r="H1404" t="inlineStr">
        <is>
          <t>Home delivery</t>
        </is>
      </c>
      <c r="I1404" t="inlineStr">
        <is>
          <t>Walk-in guest</t>
        </is>
      </c>
      <c r="J1404" t="inlineStr">
        <is>
          <t>Emma Clarke</t>
        </is>
      </c>
      <c r="K1404" s="71" t="n">
        <v>3925</v>
      </c>
      <c r="L1404" s="72" t="n">
        <v>422.28</v>
      </c>
      <c r="M1404" s="72" t="n">
        <v>1657449</v>
      </c>
      <c r="N1404" s="72" t="n">
        <v>33148.98</v>
      </c>
      <c r="O1404" s="72" t="n">
        <v>1624300.02</v>
      </c>
      <c r="P1404" s="72" t="n">
        <v>1359675.67</v>
      </c>
      <c r="Q1404" s="72" t="n">
        <v>264624.35</v>
      </c>
      <c r="R1404" t="inlineStr">
        <is>
          <t>Maharashtra</t>
        </is>
      </c>
      <c r="S1404" s="71" t="n">
        <v>8</v>
      </c>
      <c r="T1404" t="inlineStr">
        <is>
          <t>Yes</t>
        </is>
      </c>
      <c r="U1404" s="71" t="n">
        <v>12619</v>
      </c>
      <c r="V1404" s="71" t="n">
        <v>857</v>
      </c>
      <c r="W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RR101396</t>
        </is>
      </c>
      <c r="B1405" s="69" t="n">
        <v>45825</v>
      </c>
      <c r="C1405" s="70" t="n">
        <v>2025</v>
      </c>
      <c r="D1405" t="inlineStr">
        <is>
          <t>Jun</t>
        </is>
      </c>
      <c r="E1405" t="inlineStr">
        <is>
          <t>South</t>
        </is>
      </c>
      <c r="F1405" t="inlineStr">
        <is>
          <t>India</t>
        </is>
      </c>
      <c r="G1405" t="inlineStr">
        <is>
          <t>Grocery</t>
        </is>
      </c>
      <c r="H1405" t="inlineStr">
        <is>
          <t>Store walk-in</t>
        </is>
      </c>
      <c r="I1405" t="inlineStr">
        <is>
          <t>Walk-in guest</t>
        </is>
      </c>
      <c r="J1405" t="inlineStr">
        <is>
          <t>Ravindra Patil</t>
        </is>
      </c>
      <c r="K1405" s="71" t="n">
        <v>3442</v>
      </c>
      <c r="L1405" s="72" t="n">
        <v>165.9</v>
      </c>
      <c r="M1405" s="72" t="n">
        <v>571027.8</v>
      </c>
      <c r="N1405" s="72" t="n">
        <v>85654.17</v>
      </c>
      <c r="O1405" s="72" t="n">
        <v>485373.63</v>
      </c>
      <c r="P1405" s="72" t="n">
        <v>503140.57</v>
      </c>
      <c r="Q1405" s="72" t="n">
        <v>-17766.94</v>
      </c>
      <c r="R1405" t="inlineStr">
        <is>
          <t>Karnataka</t>
        </is>
      </c>
      <c r="S1405" s="71" t="n">
        <v>3</v>
      </c>
      <c r="T1405" t="inlineStr">
        <is>
          <t>Yes</t>
        </is>
      </c>
      <c r="U1405" s="71" t="n">
        <v>2058</v>
      </c>
      <c r="V1405" s="71" t="n">
        <v>679</v>
      </c>
      <c r="W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RR101397</t>
        </is>
      </c>
      <c r="B1406" s="69" t="n">
        <v>45825</v>
      </c>
      <c r="C1406" s="70" t="n">
        <v>2025</v>
      </c>
      <c r="D1406" t="inlineStr">
        <is>
          <t>Jun</t>
        </is>
      </c>
      <c r="E1406" t="inlineStr">
        <is>
          <t>North</t>
        </is>
      </c>
      <c r="F1406" t="inlineStr">
        <is>
          <t>India</t>
        </is>
      </c>
      <c r="G1406" t="inlineStr">
        <is>
          <t>Fashion</t>
        </is>
      </c>
      <c r="H1406" t="inlineStr">
        <is>
          <t>Store walk-in</t>
        </is>
      </c>
      <c r="I1406" t="inlineStr">
        <is>
          <t>Walk-in guest</t>
        </is>
      </c>
      <c r="J1406" t="inlineStr">
        <is>
          <t>Sophie Müller</t>
        </is>
      </c>
      <c r="K1406" s="71" t="n">
        <v>1307</v>
      </c>
      <c r="L1406" s="72" t="n">
        <v>802.09</v>
      </c>
      <c r="M1406" s="72" t="n">
        <v>1048331.63</v>
      </c>
      <c r="N1406" s="72" t="n">
        <v>52416.58</v>
      </c>
      <c r="O1406" s="72" t="n">
        <v>995915.05</v>
      </c>
      <c r="P1406" s="72" t="n">
        <v>548745.62</v>
      </c>
      <c r="Q1406" s="72" t="n">
        <v>447169.43</v>
      </c>
      <c r="R1406" t="inlineStr">
        <is>
          <t>Rajasthan</t>
        </is>
      </c>
      <c r="S1406" s="71" t="n">
        <v>3</v>
      </c>
      <c r="T1406" t="inlineStr">
        <is>
          <t>Yes</t>
        </is>
      </c>
      <c r="U1406" s="71" t="n">
        <v>606</v>
      </c>
      <c r="V1406" s="71" t="n">
        <v>256</v>
      </c>
      <c r="W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RR101398</t>
        </is>
      </c>
      <c r="B1407" s="69" t="n">
        <v>45825</v>
      </c>
      <c r="C1407" s="70" t="n">
        <v>2025</v>
      </c>
      <c r="D1407" t="inlineStr">
        <is>
          <t>Jun</t>
        </is>
      </c>
      <c r="E1407" t="inlineStr">
        <is>
          <t>North</t>
        </is>
      </c>
      <c r="F1407" t="inlineStr">
        <is>
          <t>India</t>
        </is>
      </c>
      <c r="G1407" t="inlineStr">
        <is>
          <t>JioMart</t>
        </is>
      </c>
      <c r="H1407" t="inlineStr">
        <is>
          <t>Home delivery</t>
        </is>
      </c>
      <c r="I1407" t="inlineStr">
        <is>
          <t>Member</t>
        </is>
      </c>
      <c r="J1407" t="inlineStr">
        <is>
          <t>Ravindra Patil</t>
        </is>
      </c>
      <c r="K1407" s="71" t="n">
        <v>1731</v>
      </c>
      <c r="L1407" s="72" t="n">
        <v>383.64</v>
      </c>
      <c r="M1407" s="72" t="n">
        <v>664080.84</v>
      </c>
      <c r="N1407" s="72" t="n">
        <v>33204.04</v>
      </c>
      <c r="O1407" s="72" t="n">
        <v>630876.8</v>
      </c>
      <c r="P1407" s="72" t="n">
        <v>594066.9399999999</v>
      </c>
      <c r="Q1407" s="72" t="n">
        <v>36809.86</v>
      </c>
      <c r="R1407" t="inlineStr">
        <is>
          <t>Punjab</t>
        </is>
      </c>
      <c r="S1407" s="71" t="n">
        <v>2</v>
      </c>
      <c r="T1407" t="inlineStr">
        <is>
          <t>Yes</t>
        </is>
      </c>
      <c r="U1407" s="71" t="n">
        <v>3304</v>
      </c>
      <c r="V1407" s="71" t="n">
        <v>218</v>
      </c>
      <c r="W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RR101399</t>
        </is>
      </c>
      <c r="B1408" s="69" t="n">
        <v>45825</v>
      </c>
      <c r="C1408" s="70" t="n">
        <v>2025</v>
      </c>
      <c r="D1408" t="inlineStr">
        <is>
          <t>Jun</t>
        </is>
      </c>
      <c r="E1408" t="inlineStr">
        <is>
          <t>West</t>
        </is>
      </c>
      <c r="F1408" t="inlineStr">
        <is>
          <t>India</t>
        </is>
      </c>
      <c r="G1408" t="inlineStr">
        <is>
          <t>JioMart</t>
        </is>
      </c>
      <c r="H1408" t="inlineStr">
        <is>
          <t>Home delivery</t>
        </is>
      </c>
      <c r="I1408" t="inlineStr">
        <is>
          <t>Member</t>
        </is>
      </c>
      <c r="J1408" t="inlineStr">
        <is>
          <t>Ana Costa</t>
        </is>
      </c>
      <c r="K1408" s="71" t="n">
        <v>3356</v>
      </c>
      <c r="L1408" s="72" t="n">
        <v>454.33</v>
      </c>
      <c r="M1408" s="72" t="n">
        <v>1524731.48</v>
      </c>
      <c r="N1408" s="72" t="n">
        <v>228709.72</v>
      </c>
      <c r="O1408" s="72" t="n">
        <v>1296021.76</v>
      </c>
      <c r="P1408" s="72" t="n">
        <v>1150414.41</v>
      </c>
      <c r="Q1408" s="72" t="n">
        <v>145607.35</v>
      </c>
      <c r="R1408" t="inlineStr">
        <is>
          <t>Maharashtra</t>
        </is>
      </c>
      <c r="S1408" s="71" t="n">
        <v>2</v>
      </c>
      <c r="T1408" t="inlineStr">
        <is>
          <t>Yes</t>
        </is>
      </c>
      <c r="U1408" s="71" t="n">
        <v>7138</v>
      </c>
      <c r="V1408" s="71" t="n">
        <v>415</v>
      </c>
      <c r="W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RR101400</t>
        </is>
      </c>
      <c r="B1409" s="69" t="n">
        <v>45826</v>
      </c>
      <c r="C1409" s="70" t="n">
        <v>2025</v>
      </c>
      <c r="D1409" t="inlineStr">
        <is>
          <t>Jun</t>
        </is>
      </c>
      <c r="E1409" t="inlineStr">
        <is>
          <t>West</t>
        </is>
      </c>
      <c r="F1409" t="inlineStr">
        <is>
          <t>India</t>
        </is>
      </c>
      <c r="G1409" t="inlineStr">
        <is>
          <t>Grocery</t>
        </is>
      </c>
      <c r="H1409" t="inlineStr">
        <is>
          <t>Store walk-in</t>
        </is>
      </c>
      <c r="I1409" t="inlineStr">
        <is>
          <t>Walk-in guest</t>
        </is>
      </c>
      <c r="J1409" t="inlineStr">
        <is>
          <t>Hiroshi Tanaka</t>
        </is>
      </c>
      <c r="K1409" s="71" t="n">
        <v>4408</v>
      </c>
      <c r="L1409" s="72" t="n">
        <v>197.3</v>
      </c>
      <c r="M1409" s="72" t="n">
        <v>869698.4</v>
      </c>
      <c r="N1409" s="72" t="n">
        <v>43484.92</v>
      </c>
      <c r="O1409" s="72" t="n">
        <v>826213.48</v>
      </c>
      <c r="P1409" s="72" t="n">
        <v>635925.84</v>
      </c>
      <c r="Q1409" s="72" t="n">
        <v>190287.64</v>
      </c>
      <c r="R1409" t="inlineStr">
        <is>
          <t>Maharashtra</t>
        </is>
      </c>
      <c r="S1409" s="71" t="n">
        <v>5</v>
      </c>
      <c r="T1409" t="inlineStr">
        <is>
          <t>Yes</t>
        </is>
      </c>
      <c r="U1409" s="71" t="n">
        <v>3358</v>
      </c>
      <c r="V1409" s="71" t="n">
        <v>947</v>
      </c>
      <c r="W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RR101401</t>
        </is>
      </c>
      <c r="B1410" s="69" t="n">
        <v>45826</v>
      </c>
      <c r="C1410" s="70" t="n">
        <v>2025</v>
      </c>
      <c r="D1410" t="inlineStr">
        <is>
          <t>Jun</t>
        </is>
      </c>
      <c r="E1410" t="inlineStr">
        <is>
          <t>West</t>
        </is>
      </c>
      <c r="F1410" t="inlineStr">
        <is>
          <t>India</t>
        </is>
      </c>
      <c r="G1410" t="inlineStr">
        <is>
          <t>Grocery</t>
        </is>
      </c>
      <c r="H1410" t="inlineStr">
        <is>
          <t>Store walk-in</t>
        </is>
      </c>
      <c r="I1410" t="inlineStr">
        <is>
          <t>Member</t>
        </is>
      </c>
      <c r="J1410" t="inlineStr">
        <is>
          <t>Yuki Sato</t>
        </is>
      </c>
      <c r="K1410" s="71" t="n">
        <v>1480</v>
      </c>
      <c r="L1410" s="72" t="n">
        <v>187</v>
      </c>
      <c r="M1410" s="72" t="n">
        <v>276760</v>
      </c>
      <c r="N1410" s="72" t="n">
        <v>27676</v>
      </c>
      <c r="O1410" s="72" t="n">
        <v>249084</v>
      </c>
      <c r="P1410" s="72" t="n">
        <v>224211.14</v>
      </c>
      <c r="Q1410" s="72" t="n">
        <v>24872.86</v>
      </c>
      <c r="R1410" t="inlineStr">
        <is>
          <t>Gujarat</t>
        </is>
      </c>
      <c r="S1410" s="71" t="n">
        <v>8</v>
      </c>
      <c r="T1410" t="inlineStr">
        <is>
          <t>Yes</t>
        </is>
      </c>
      <c r="U1410" s="71" t="n">
        <v>500</v>
      </c>
      <c r="V1410" s="71" t="n">
        <v>171</v>
      </c>
      <c r="W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RR101402</t>
        </is>
      </c>
      <c r="B1411" s="69" t="n">
        <v>45826</v>
      </c>
      <c r="C1411" s="70" t="n">
        <v>2025</v>
      </c>
      <c r="D1411" t="inlineStr">
        <is>
          <t>Jun</t>
        </is>
      </c>
      <c r="E1411" t="inlineStr">
        <is>
          <t>South</t>
        </is>
      </c>
      <c r="F1411" t="inlineStr">
        <is>
          <t>India</t>
        </is>
      </c>
      <c r="G1411" t="inlineStr">
        <is>
          <t>Grocery</t>
        </is>
      </c>
      <c r="H1411" t="inlineStr">
        <is>
          <t>Store walk-in</t>
        </is>
      </c>
      <c r="I1411" t="inlineStr">
        <is>
          <t>Member</t>
        </is>
      </c>
      <c r="J1411" t="inlineStr">
        <is>
          <t>Wei Chen</t>
        </is>
      </c>
      <c r="K1411" s="71" t="n">
        <v>1281</v>
      </c>
      <c r="L1411" s="72" t="n">
        <v>198.33</v>
      </c>
      <c r="M1411" s="72" t="n">
        <v>254060.73</v>
      </c>
      <c r="N1411" s="72" t="n">
        <v>12703.04</v>
      </c>
      <c r="O1411" s="72" t="n">
        <v>241357.69</v>
      </c>
      <c r="P1411" s="72" t="n">
        <v>193482.68</v>
      </c>
      <c r="Q1411" s="72" t="n">
        <v>47875.01</v>
      </c>
      <c r="R1411" t="inlineStr">
        <is>
          <t>Telangana</t>
        </is>
      </c>
      <c r="S1411" s="71" t="n">
        <v>2</v>
      </c>
      <c r="T1411" t="inlineStr">
        <is>
          <t>Yes</t>
        </is>
      </c>
      <c r="U1411" s="71" t="n">
        <v>392</v>
      </c>
      <c r="V1411" s="71" t="n">
        <v>152</v>
      </c>
      <c r="W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RR101403</t>
        </is>
      </c>
      <c r="B1412" s="69" t="n">
        <v>45826</v>
      </c>
      <c r="C1412" s="70" t="n">
        <v>2025</v>
      </c>
      <c r="D1412" t="inlineStr">
        <is>
          <t>Jun</t>
        </is>
      </c>
      <c r="E1412" t="inlineStr">
        <is>
          <t>South</t>
        </is>
      </c>
      <c r="F1412" t="inlineStr">
        <is>
          <t>India</t>
        </is>
      </c>
      <c r="G1412" t="inlineStr">
        <is>
          <t>Grocery</t>
        </is>
      </c>
      <c r="H1412" t="inlineStr">
        <is>
          <t>Store walk-in</t>
        </is>
      </c>
      <c r="I1412" t="inlineStr">
        <is>
          <t>Walk-in guest</t>
        </is>
      </c>
      <c r="J1412" t="inlineStr">
        <is>
          <t>Shraddha Kulkarni</t>
        </is>
      </c>
      <c r="K1412" s="71" t="n">
        <v>1136</v>
      </c>
      <c r="L1412" s="72" t="n">
        <v>169.01</v>
      </c>
      <c r="M1412" s="72" t="n">
        <v>191995.36</v>
      </c>
      <c r="N1412" s="72" t="n">
        <v>15359.63</v>
      </c>
      <c r="O1412" s="72" t="n">
        <v>176635.73</v>
      </c>
      <c r="P1412" s="72" t="n">
        <v>168680.72</v>
      </c>
      <c r="Q1412" s="72" t="n">
        <v>7955.01</v>
      </c>
      <c r="R1412" t="inlineStr">
        <is>
          <t>Karnataka</t>
        </is>
      </c>
      <c r="S1412" s="71" t="n">
        <v>5</v>
      </c>
      <c r="T1412" t="inlineStr">
        <is>
          <t>Yes</t>
        </is>
      </c>
      <c r="U1412" s="71" t="n">
        <v>524</v>
      </c>
      <c r="V1412" s="71" t="n">
        <v>159</v>
      </c>
      <c r="W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RR101404</t>
        </is>
      </c>
      <c r="B1413" s="69" t="n">
        <v>45826</v>
      </c>
      <c r="C1413" s="70" t="n">
        <v>2025</v>
      </c>
      <c r="D1413" t="inlineStr">
        <is>
          <t>Jun</t>
        </is>
      </c>
      <c r="E1413" t="inlineStr">
        <is>
          <t>East</t>
        </is>
      </c>
      <c r="F1413" t="inlineStr">
        <is>
          <t>India</t>
        </is>
      </c>
      <c r="G1413" t="inlineStr">
        <is>
          <t>Grocery</t>
        </is>
      </c>
      <c r="H1413" t="inlineStr">
        <is>
          <t>Store walk-in</t>
        </is>
      </c>
      <c r="I1413" t="inlineStr">
        <is>
          <t>Walk-in guest</t>
        </is>
      </c>
      <c r="J1413" t="inlineStr">
        <is>
          <t>Noah Smith</t>
        </is>
      </c>
      <c r="K1413" s="71" t="n">
        <v>744</v>
      </c>
      <c r="L1413" s="72" t="n">
        <v>168.12</v>
      </c>
      <c r="M1413" s="72" t="n">
        <v>125081.28</v>
      </c>
      <c r="N1413" s="72" t="n">
        <v>6254.06</v>
      </c>
      <c r="O1413" s="72" t="n">
        <v>118827.22</v>
      </c>
      <c r="P1413" s="72" t="n">
        <v>109689.3</v>
      </c>
      <c r="Q1413" s="72" t="n">
        <v>9137.92</v>
      </c>
      <c r="R1413" t="inlineStr">
        <is>
          <t>Bihar</t>
        </is>
      </c>
      <c r="S1413" s="71" t="n">
        <v>0</v>
      </c>
      <c r="T1413" t="inlineStr">
        <is>
          <t>No</t>
        </is>
      </c>
      <c r="U1413" s="71" t="n">
        <v>410</v>
      </c>
      <c r="V1413" s="71" t="n">
        <v>117</v>
      </c>
      <c r="W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RR101405</t>
        </is>
      </c>
      <c r="B1414" s="69" t="n">
        <v>45826</v>
      </c>
      <c r="C1414" s="70" t="n">
        <v>2025</v>
      </c>
      <c r="D1414" t="inlineStr">
        <is>
          <t>Jun</t>
        </is>
      </c>
      <c r="E1414" t="inlineStr">
        <is>
          <t>West</t>
        </is>
      </c>
      <c r="F1414" t="inlineStr">
        <is>
          <t>India</t>
        </is>
      </c>
      <c r="G1414" t="inlineStr">
        <is>
          <t>Fashion</t>
        </is>
      </c>
      <c r="H1414" t="inlineStr">
        <is>
          <t>Store walk-in</t>
        </is>
      </c>
      <c r="I1414" t="inlineStr">
        <is>
          <t>Member</t>
        </is>
      </c>
      <c r="J1414" t="inlineStr">
        <is>
          <t>Priya Nair</t>
        </is>
      </c>
      <c r="K1414" s="71" t="n">
        <v>1350</v>
      </c>
      <c r="L1414" s="72" t="n">
        <v>792.76</v>
      </c>
      <c r="M1414" s="72" t="n">
        <v>1070226</v>
      </c>
      <c r="N1414" s="72" t="n">
        <v>53511.3</v>
      </c>
      <c r="O1414" s="72" t="n">
        <v>1016714.7</v>
      </c>
      <c r="P1414" s="72" t="n">
        <v>561770.42</v>
      </c>
      <c r="Q1414" s="72" t="n">
        <v>454944.28</v>
      </c>
      <c r="R1414" t="inlineStr">
        <is>
          <t>Maharashtra</t>
        </is>
      </c>
      <c r="S1414" s="71" t="n">
        <v>5</v>
      </c>
      <c r="T1414" t="inlineStr">
        <is>
          <t>Yes</t>
        </is>
      </c>
      <c r="U1414" s="71" t="n">
        <v>641</v>
      </c>
      <c r="V1414" s="71" t="n">
        <v>187</v>
      </c>
      <c r="W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RR101406</t>
        </is>
      </c>
      <c r="B1415" s="69" t="n">
        <v>45827</v>
      </c>
      <c r="C1415" s="70" t="n">
        <v>2025</v>
      </c>
      <c r="D1415" t="inlineStr">
        <is>
          <t>Jun</t>
        </is>
      </c>
      <c r="E1415" t="inlineStr">
        <is>
          <t>South</t>
        </is>
      </c>
      <c r="F1415" t="inlineStr">
        <is>
          <t>India</t>
        </is>
      </c>
      <c r="G1415" t="inlineStr">
        <is>
          <t>JioMart</t>
        </is>
      </c>
      <c r="H1415" t="inlineStr">
        <is>
          <t>Home delivery</t>
        </is>
      </c>
      <c r="I1415" t="inlineStr">
        <is>
          <t>Member</t>
        </is>
      </c>
      <c r="J1415" t="inlineStr">
        <is>
          <t>Shraddha Kulkarni</t>
        </is>
      </c>
      <c r="K1415" s="71" t="n">
        <v>1342</v>
      </c>
      <c r="L1415" s="72" t="n">
        <v>376.3</v>
      </c>
      <c r="M1415" s="72" t="n">
        <v>504994.6</v>
      </c>
      <c r="N1415" s="72" t="n">
        <v>40399.57</v>
      </c>
      <c r="O1415" s="72" t="n">
        <v>464595.03</v>
      </c>
      <c r="P1415" s="72" t="n">
        <v>434834.92</v>
      </c>
      <c r="Q1415" s="72" t="n">
        <v>29760.11</v>
      </c>
      <c r="R1415" t="inlineStr">
        <is>
          <t>Telangana</t>
        </is>
      </c>
      <c r="S1415" s="71" t="n">
        <v>1</v>
      </c>
      <c r="T1415" t="inlineStr">
        <is>
          <t>Yes</t>
        </is>
      </c>
      <c r="U1415" s="71" t="n">
        <v>2810</v>
      </c>
      <c r="V1415" s="71" t="n">
        <v>175</v>
      </c>
      <c r="W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RR101407</t>
        </is>
      </c>
      <c r="B1416" s="69" t="n">
        <v>45827</v>
      </c>
      <c r="C1416" s="70" t="n">
        <v>2025</v>
      </c>
      <c r="D1416" t="inlineStr">
        <is>
          <t>Jun</t>
        </is>
      </c>
      <c r="E1416" t="inlineStr">
        <is>
          <t>North</t>
        </is>
      </c>
      <c r="F1416" t="inlineStr">
        <is>
          <t>India</t>
        </is>
      </c>
      <c r="G1416" t="inlineStr">
        <is>
          <t>JioMart</t>
        </is>
      </c>
      <c r="H1416" t="inlineStr">
        <is>
          <t>Home delivery</t>
        </is>
      </c>
      <c r="I1416" t="inlineStr">
        <is>
          <t>Member</t>
        </is>
      </c>
      <c r="J1416" t="inlineStr">
        <is>
          <t>Kofi Mensah</t>
        </is>
      </c>
      <c r="K1416" s="71" t="n">
        <v>3872</v>
      </c>
      <c r="L1416" s="72" t="n">
        <v>452.15</v>
      </c>
      <c r="M1416" s="72" t="n">
        <v>1750724.8</v>
      </c>
      <c r="N1416" s="72" t="n">
        <v>140057.98</v>
      </c>
      <c r="O1416" s="72" t="n">
        <v>1610666.82</v>
      </c>
      <c r="P1416" s="72" t="n">
        <v>1335036.42</v>
      </c>
      <c r="Q1416" s="72" t="n">
        <v>275630.4</v>
      </c>
      <c r="R1416" t="inlineStr">
        <is>
          <t>Uttar Pradesh</t>
        </is>
      </c>
      <c r="S1416" s="71" t="n">
        <v>0</v>
      </c>
      <c r="T1416" t="inlineStr">
        <is>
          <t>No</t>
        </is>
      </c>
      <c r="U1416" s="71" t="n">
        <v>7153</v>
      </c>
      <c r="V1416" s="71" t="n">
        <v>535</v>
      </c>
      <c r="W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RR101408</t>
        </is>
      </c>
      <c r="B1417" s="69" t="n">
        <v>45827</v>
      </c>
      <c r="C1417" s="70" t="n">
        <v>2025</v>
      </c>
      <c r="D1417" t="inlineStr">
        <is>
          <t>Jun</t>
        </is>
      </c>
      <c r="E1417" t="inlineStr">
        <is>
          <t>West</t>
        </is>
      </c>
      <c r="F1417" t="inlineStr">
        <is>
          <t>India</t>
        </is>
      </c>
      <c r="G1417" t="inlineStr">
        <is>
          <t>Electronics</t>
        </is>
      </c>
      <c r="H1417" t="inlineStr">
        <is>
          <t>Click &amp; collect</t>
        </is>
      </c>
      <c r="I1417" t="inlineStr">
        <is>
          <t>Member</t>
        </is>
      </c>
      <c r="J1417" t="inlineStr">
        <is>
          <t>Lucas Martin</t>
        </is>
      </c>
      <c r="K1417" s="71" t="n">
        <v>176</v>
      </c>
      <c r="L1417" s="72" t="n">
        <v>9536.66</v>
      </c>
      <c r="M1417" s="72" t="n">
        <v>1678452.16</v>
      </c>
      <c r="N1417" s="72" t="n">
        <v>167845.22</v>
      </c>
      <c r="O1417" s="72" t="n">
        <v>1510606.94</v>
      </c>
      <c r="P1417" s="72" t="n">
        <v>1387696.04</v>
      </c>
      <c r="Q1417" s="72" t="n">
        <v>122910.9</v>
      </c>
      <c r="R1417" t="inlineStr">
        <is>
          <t>Goa</t>
        </is>
      </c>
      <c r="S1417" s="71" t="n">
        <v>8</v>
      </c>
      <c r="T1417" t="inlineStr">
        <is>
          <t>Yes</t>
        </is>
      </c>
      <c r="U1417" s="71" t="n">
        <v>348</v>
      </c>
      <c r="V1417" s="71" t="n">
        <v>156</v>
      </c>
      <c r="W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RR101409</t>
        </is>
      </c>
      <c r="B1418" s="69" t="n">
        <v>45827</v>
      </c>
      <c r="C1418" s="70" t="n">
        <v>2025</v>
      </c>
      <c r="D1418" t="inlineStr">
        <is>
          <t>Jun</t>
        </is>
      </c>
      <c r="E1418" t="inlineStr">
        <is>
          <t>West</t>
        </is>
      </c>
      <c r="F1418" t="inlineStr">
        <is>
          <t>India</t>
        </is>
      </c>
      <c r="G1418" t="inlineStr">
        <is>
          <t>JioMart</t>
        </is>
      </c>
      <c r="H1418" t="inlineStr">
        <is>
          <t>Home delivery</t>
        </is>
      </c>
      <c r="I1418" t="inlineStr">
        <is>
          <t>Walk-in guest</t>
        </is>
      </c>
      <c r="J1418" t="inlineStr">
        <is>
          <t>Liam O'Brien</t>
        </is>
      </c>
      <c r="K1418" s="71" t="n">
        <v>2500</v>
      </c>
      <c r="L1418" s="72" t="n">
        <v>449.23</v>
      </c>
      <c r="M1418" s="72" t="n">
        <v>1123075</v>
      </c>
      <c r="N1418" s="72" t="n">
        <v>112307.5</v>
      </c>
      <c r="O1418" s="72" t="n">
        <v>1010767.5</v>
      </c>
      <c r="P1418" s="72" t="n">
        <v>836023.35</v>
      </c>
      <c r="Q1418" s="72" t="n">
        <v>174744.15</v>
      </c>
      <c r="R1418" t="inlineStr">
        <is>
          <t>Gujarat</t>
        </is>
      </c>
      <c r="S1418" s="71" t="n">
        <v>0</v>
      </c>
      <c r="T1418" t="inlineStr">
        <is>
          <t>No</t>
        </is>
      </c>
      <c r="U1418" s="71" t="n">
        <v>5069</v>
      </c>
      <c r="V1418" s="71" t="n">
        <v>366</v>
      </c>
      <c r="W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RR101410</t>
        </is>
      </c>
      <c r="B1419" s="69" t="n">
        <v>45827</v>
      </c>
      <c r="C1419" s="70" t="n">
        <v>2025</v>
      </c>
      <c r="D1419" t="inlineStr">
        <is>
          <t>Jun</t>
        </is>
      </c>
      <c r="E1419" t="inlineStr">
        <is>
          <t>West</t>
        </is>
      </c>
      <c r="F1419" t="inlineStr">
        <is>
          <t>India</t>
        </is>
      </c>
      <c r="G1419" t="inlineStr">
        <is>
          <t>JioMart</t>
        </is>
      </c>
      <c r="H1419" t="inlineStr">
        <is>
          <t>Home delivery</t>
        </is>
      </c>
      <c r="I1419" t="inlineStr">
        <is>
          <t>Member</t>
        </is>
      </c>
      <c r="J1419" t="inlineStr">
        <is>
          <t>Omar Haddad</t>
        </is>
      </c>
      <c r="K1419" s="71" t="n">
        <v>580</v>
      </c>
      <c r="L1419" s="72" t="n">
        <v>384.08</v>
      </c>
      <c r="M1419" s="72" t="n">
        <v>222766.4</v>
      </c>
      <c r="N1419" s="72" t="n">
        <v>33414.96</v>
      </c>
      <c r="O1419" s="72" t="n">
        <v>189351.44</v>
      </c>
      <c r="P1419" s="72" t="n">
        <v>194845</v>
      </c>
      <c r="Q1419" s="72" t="n">
        <v>-5493.56</v>
      </c>
      <c r="R1419" t="inlineStr">
        <is>
          <t>Maharashtra</t>
        </is>
      </c>
      <c r="S1419" s="71" t="n">
        <v>1</v>
      </c>
      <c r="T1419" t="inlineStr">
        <is>
          <t>Yes</t>
        </is>
      </c>
      <c r="U1419" s="71" t="n">
        <v>2647</v>
      </c>
      <c r="V1419" s="71" t="n">
        <v>164</v>
      </c>
      <c r="W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RR101411</t>
        </is>
      </c>
      <c r="B1420" s="69" t="n">
        <v>45827</v>
      </c>
      <c r="C1420" s="70" t="n">
        <v>2025</v>
      </c>
      <c r="D1420" t="inlineStr">
        <is>
          <t>Jun</t>
        </is>
      </c>
      <c r="E1420" t="inlineStr">
        <is>
          <t>South</t>
        </is>
      </c>
      <c r="F1420" t="inlineStr">
        <is>
          <t>India</t>
        </is>
      </c>
      <c r="G1420" t="inlineStr">
        <is>
          <t>Grocery</t>
        </is>
      </c>
      <c r="H1420" t="inlineStr">
        <is>
          <t>Store walk-in</t>
        </is>
      </c>
      <c r="I1420" t="inlineStr">
        <is>
          <t>Walk-in guest</t>
        </is>
      </c>
      <c r="J1420" t="inlineStr">
        <is>
          <t>Lucas Martin</t>
        </is>
      </c>
      <c r="K1420" s="71" t="n">
        <v>3864</v>
      </c>
      <c r="L1420" s="72" t="n">
        <v>196.41</v>
      </c>
      <c r="M1420" s="72" t="n">
        <v>758928.24</v>
      </c>
      <c r="N1420" s="72" t="n">
        <v>15178.56</v>
      </c>
      <c r="O1420" s="72" t="n">
        <v>743749.6800000001</v>
      </c>
      <c r="P1420" s="72" t="n">
        <v>574038.16</v>
      </c>
      <c r="Q1420" s="72" t="n">
        <v>169711.52</v>
      </c>
      <c r="R1420" t="inlineStr">
        <is>
          <t>Karnataka</t>
        </is>
      </c>
      <c r="S1420" s="71" t="n">
        <v>0</v>
      </c>
      <c r="T1420" t="inlineStr">
        <is>
          <t>No</t>
        </is>
      </c>
      <c r="U1420" s="71" t="n">
        <v>1613</v>
      </c>
      <c r="V1420" s="71" t="n">
        <v>616</v>
      </c>
      <c r="W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RR101412</t>
        </is>
      </c>
      <c r="B1421" s="69" t="n">
        <v>45827</v>
      </c>
      <c r="C1421" s="70" t="n">
        <v>2025</v>
      </c>
      <c r="D1421" t="inlineStr">
        <is>
          <t>Jun</t>
        </is>
      </c>
      <c r="E1421" t="inlineStr">
        <is>
          <t>West</t>
        </is>
      </c>
      <c r="F1421" t="inlineStr">
        <is>
          <t>India</t>
        </is>
      </c>
      <c r="G1421" t="inlineStr">
        <is>
          <t>Grocery</t>
        </is>
      </c>
      <c r="H1421" t="inlineStr">
        <is>
          <t>Home delivery</t>
        </is>
      </c>
      <c r="I1421" t="inlineStr">
        <is>
          <t>Member</t>
        </is>
      </c>
      <c r="J1421" t="inlineStr">
        <is>
          <t>Omar Haddad</t>
        </is>
      </c>
      <c r="K1421" s="71" t="n">
        <v>2374</v>
      </c>
      <c r="L1421" s="72" t="n">
        <v>196.93</v>
      </c>
      <c r="M1421" s="72" t="n">
        <v>467511.82</v>
      </c>
      <c r="N1421" s="72" t="n">
        <v>37400.95</v>
      </c>
      <c r="O1421" s="72" t="n">
        <v>430110.87</v>
      </c>
      <c r="P1421" s="72" t="n">
        <v>358952.52</v>
      </c>
      <c r="Q1421" s="72" t="n">
        <v>71158.35000000001</v>
      </c>
      <c r="R1421" t="inlineStr">
        <is>
          <t>Maharashtra</t>
        </is>
      </c>
      <c r="S1421" s="71" t="n">
        <v>1</v>
      </c>
      <c r="T1421" t="inlineStr">
        <is>
          <t>Yes</t>
        </is>
      </c>
      <c r="U1421" s="71" t="n">
        <v>2022</v>
      </c>
      <c r="V1421" s="71" t="n">
        <v>534</v>
      </c>
      <c r="W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RR101413</t>
        </is>
      </c>
      <c r="B1422" s="69" t="n">
        <v>45827</v>
      </c>
      <c r="C1422" s="70" t="n">
        <v>2025</v>
      </c>
      <c r="D1422" t="inlineStr">
        <is>
          <t>Jun</t>
        </is>
      </c>
      <c r="E1422" t="inlineStr">
        <is>
          <t>West</t>
        </is>
      </c>
      <c r="F1422" t="inlineStr">
        <is>
          <t>India</t>
        </is>
      </c>
      <c r="G1422" t="inlineStr">
        <is>
          <t>Fashion</t>
        </is>
      </c>
      <c r="H1422" t="inlineStr">
        <is>
          <t>Store walk-in</t>
        </is>
      </c>
      <c r="I1422" t="inlineStr">
        <is>
          <t>Member</t>
        </is>
      </c>
      <c r="J1422" t="inlineStr">
        <is>
          <t>Sophie Müller</t>
        </is>
      </c>
      <c r="K1422" s="71" t="n">
        <v>374</v>
      </c>
      <c r="L1422" s="72" t="n">
        <v>694.3200000000001</v>
      </c>
      <c r="M1422" s="72" t="n">
        <v>259675.68</v>
      </c>
      <c r="N1422" s="72" t="n">
        <v>38951.35</v>
      </c>
      <c r="O1422" s="72" t="n">
        <v>220724.33</v>
      </c>
      <c r="P1422" s="72" t="n">
        <v>156687.48</v>
      </c>
      <c r="Q1422" s="72" t="n">
        <v>64036.85</v>
      </c>
      <c r="R1422" t="inlineStr">
        <is>
          <t>Gujarat</t>
        </is>
      </c>
      <c r="S1422" s="71" t="n">
        <v>8</v>
      </c>
      <c r="T1422" t="inlineStr">
        <is>
          <t>Yes</t>
        </is>
      </c>
      <c r="U1422" s="71" t="n">
        <v>361</v>
      </c>
      <c r="V1422" s="71" t="n">
        <v>100</v>
      </c>
      <c r="W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RR101414</t>
        </is>
      </c>
      <c r="B1423" s="69" t="n">
        <v>45827</v>
      </c>
      <c r="C1423" s="70" t="n">
        <v>2025</v>
      </c>
      <c r="D1423" t="inlineStr">
        <is>
          <t>Jun</t>
        </is>
      </c>
      <c r="E1423" t="inlineStr">
        <is>
          <t>West</t>
        </is>
      </c>
      <c r="F1423" t="inlineStr">
        <is>
          <t>India</t>
        </is>
      </c>
      <c r="G1423" t="inlineStr">
        <is>
          <t>Grocery</t>
        </is>
      </c>
      <c r="H1423" t="inlineStr">
        <is>
          <t>Click &amp; collect</t>
        </is>
      </c>
      <c r="I1423" t="inlineStr">
        <is>
          <t>Walk-in guest</t>
        </is>
      </c>
      <c r="J1423" t="inlineStr">
        <is>
          <t>Arjun Mehta</t>
        </is>
      </c>
      <c r="K1423" s="71" t="n">
        <v>952</v>
      </c>
      <c r="L1423" s="72" t="n">
        <v>159.4</v>
      </c>
      <c r="M1423" s="72" t="n">
        <v>151748.8</v>
      </c>
      <c r="N1423" s="72" t="n">
        <v>7587.44</v>
      </c>
      <c r="O1423" s="72" t="n">
        <v>144161.36</v>
      </c>
      <c r="P1423" s="72" t="n">
        <v>135522.09</v>
      </c>
      <c r="Q1423" s="72" t="n">
        <v>8639.27</v>
      </c>
      <c r="R1423" t="inlineStr">
        <is>
          <t>Goa</t>
        </is>
      </c>
      <c r="S1423" s="71" t="n">
        <v>2</v>
      </c>
      <c r="T1423" t="inlineStr">
        <is>
          <t>Yes</t>
        </is>
      </c>
      <c r="U1423" s="71" t="n">
        <v>293</v>
      </c>
      <c r="V1423" s="71" t="n">
        <v>129</v>
      </c>
      <c r="W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RR101415</t>
        </is>
      </c>
      <c r="B1424" s="69" t="n">
        <v>45827</v>
      </c>
      <c r="C1424" s="70" t="n">
        <v>2025</v>
      </c>
      <c r="D1424" t="inlineStr">
        <is>
          <t>Jun</t>
        </is>
      </c>
      <c r="E1424" t="inlineStr">
        <is>
          <t>South</t>
        </is>
      </c>
      <c r="F1424" t="inlineStr">
        <is>
          <t>India</t>
        </is>
      </c>
      <c r="G1424" t="inlineStr">
        <is>
          <t>Grocery</t>
        </is>
      </c>
      <c r="H1424" t="inlineStr">
        <is>
          <t>Store walk-in</t>
        </is>
      </c>
      <c r="I1424" t="inlineStr">
        <is>
          <t>Walk-in guest</t>
        </is>
      </c>
      <c r="J1424" t="inlineStr">
        <is>
          <t>Aisha Bello</t>
        </is>
      </c>
      <c r="K1424" s="71" t="n">
        <v>1026</v>
      </c>
      <c r="L1424" s="72" t="n">
        <v>177.77</v>
      </c>
      <c r="M1424" s="72" t="n">
        <v>182392.02</v>
      </c>
      <c r="N1424" s="72" t="n">
        <v>27358.8</v>
      </c>
      <c r="O1424" s="72" t="n">
        <v>155033.22</v>
      </c>
      <c r="P1424" s="72" t="n">
        <v>153556.07</v>
      </c>
      <c r="Q1424" s="72" t="n">
        <v>1477.15</v>
      </c>
      <c r="R1424" t="inlineStr">
        <is>
          <t>Tamil Nadu</t>
        </is>
      </c>
      <c r="S1424" s="71" t="n">
        <v>5</v>
      </c>
      <c r="T1424" t="inlineStr">
        <is>
          <t>Yes</t>
        </is>
      </c>
      <c r="U1424" s="71" t="n">
        <v>464</v>
      </c>
      <c r="V1424" s="71" t="n">
        <v>124</v>
      </c>
      <c r="W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RR101416</t>
        </is>
      </c>
      <c r="B1425" s="69" t="n">
        <v>45827</v>
      </c>
      <c r="C1425" s="70" t="n">
        <v>2025</v>
      </c>
      <c r="D1425" t="inlineStr">
        <is>
          <t>Jun</t>
        </is>
      </c>
      <c r="E1425" t="inlineStr">
        <is>
          <t>West</t>
        </is>
      </c>
      <c r="F1425" t="inlineStr">
        <is>
          <t>India</t>
        </is>
      </c>
      <c r="G1425" t="inlineStr">
        <is>
          <t>Fashion</t>
        </is>
      </c>
      <c r="H1425" t="inlineStr">
        <is>
          <t>Store walk-in</t>
        </is>
      </c>
      <c r="I1425" t="inlineStr">
        <is>
          <t>Walk-in guest</t>
        </is>
      </c>
      <c r="J1425" t="inlineStr">
        <is>
          <t>Fatima Al-Saud</t>
        </is>
      </c>
      <c r="K1425" s="71" t="n">
        <v>755</v>
      </c>
      <c r="L1425" s="72" t="n">
        <v>738.88</v>
      </c>
      <c r="M1425" s="72" t="n">
        <v>557854.4</v>
      </c>
      <c r="N1425" s="72" t="n">
        <v>83678.16</v>
      </c>
      <c r="O1425" s="72" t="n">
        <v>474176.24</v>
      </c>
      <c r="P1425" s="72" t="n">
        <v>310234.85</v>
      </c>
      <c r="Q1425" s="72" t="n">
        <v>163941.39</v>
      </c>
      <c r="R1425" t="inlineStr">
        <is>
          <t>Goa</t>
        </is>
      </c>
      <c r="S1425" s="71" t="n">
        <v>1</v>
      </c>
      <c r="T1425" t="inlineStr">
        <is>
          <t>Yes</t>
        </is>
      </c>
      <c r="U1425" s="71" t="n">
        <v>404</v>
      </c>
      <c r="V1425" s="71" t="n">
        <v>149</v>
      </c>
      <c r="W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RR101417</t>
        </is>
      </c>
      <c r="B1426" s="69" t="n">
        <v>45827</v>
      </c>
      <c r="C1426" s="70" t="n">
        <v>2025</v>
      </c>
      <c r="D1426" t="inlineStr">
        <is>
          <t>Jun</t>
        </is>
      </c>
      <c r="E1426" t="inlineStr">
        <is>
          <t>West</t>
        </is>
      </c>
      <c r="F1426" t="inlineStr">
        <is>
          <t>India</t>
        </is>
      </c>
      <c r="G1426" t="inlineStr">
        <is>
          <t>Electronics</t>
        </is>
      </c>
      <c r="H1426" t="inlineStr">
        <is>
          <t>Store walk-in</t>
        </is>
      </c>
      <c r="I1426" t="inlineStr">
        <is>
          <t>Member</t>
        </is>
      </c>
      <c r="J1426" t="inlineStr">
        <is>
          <t>Kofi Mensah</t>
        </is>
      </c>
      <c r="K1426" s="71" t="n">
        <v>114</v>
      </c>
      <c r="L1426" s="72" t="n">
        <v>9773.780000000001</v>
      </c>
      <c r="M1426" s="72" t="n">
        <v>1114210.92</v>
      </c>
      <c r="N1426" s="72" t="n">
        <v>55710.55</v>
      </c>
      <c r="O1426" s="72" t="n">
        <v>1058500.37</v>
      </c>
      <c r="P1426" s="72" t="n">
        <v>942736.76</v>
      </c>
      <c r="Q1426" s="72" t="n">
        <v>115763.61</v>
      </c>
      <c r="R1426" t="inlineStr">
        <is>
          <t>Maharashtra</t>
        </is>
      </c>
      <c r="S1426" s="71" t="n">
        <v>0</v>
      </c>
      <c r="T1426" t="inlineStr">
        <is>
          <t>No</t>
        </is>
      </c>
      <c r="U1426" s="71" t="n">
        <v>256</v>
      </c>
      <c r="V1426" s="71" t="n">
        <v>88</v>
      </c>
      <c r="W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RR101418</t>
        </is>
      </c>
      <c r="B1427" s="69" t="n">
        <v>45827</v>
      </c>
      <c r="C1427" s="70" t="n">
        <v>2025</v>
      </c>
      <c r="D1427" t="inlineStr">
        <is>
          <t>Jun</t>
        </is>
      </c>
      <c r="E1427" t="inlineStr">
        <is>
          <t>North</t>
        </is>
      </c>
      <c r="F1427" t="inlineStr">
        <is>
          <t>India</t>
        </is>
      </c>
      <c r="G1427" t="inlineStr">
        <is>
          <t>Grocery</t>
        </is>
      </c>
      <c r="H1427" t="inlineStr">
        <is>
          <t>Store walk-in</t>
        </is>
      </c>
      <c r="I1427" t="inlineStr">
        <is>
          <t>Member</t>
        </is>
      </c>
      <c r="J1427" t="inlineStr">
        <is>
          <t>Arjun Mehta</t>
        </is>
      </c>
      <c r="K1427" s="71" t="n">
        <v>1860</v>
      </c>
      <c r="L1427" s="72" t="n">
        <v>162.53</v>
      </c>
      <c r="M1427" s="72" t="n">
        <v>302305.8</v>
      </c>
      <c r="N1427" s="72" t="n">
        <v>45345.87</v>
      </c>
      <c r="O1427" s="72" t="n">
        <v>256959.93</v>
      </c>
      <c r="P1427" s="72" t="n">
        <v>268431.38</v>
      </c>
      <c r="Q1427" s="72" t="n">
        <v>-11471.45</v>
      </c>
      <c r="R1427" t="inlineStr">
        <is>
          <t>Punjab</t>
        </is>
      </c>
      <c r="S1427" s="71" t="n">
        <v>3</v>
      </c>
      <c r="T1427" t="inlineStr">
        <is>
          <t>Yes</t>
        </is>
      </c>
      <c r="U1427" s="71" t="n">
        <v>1699</v>
      </c>
      <c r="V1427" s="71" t="n">
        <v>481</v>
      </c>
      <c r="W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RR101419</t>
        </is>
      </c>
      <c r="B1428" s="69" t="n">
        <v>45828</v>
      </c>
      <c r="C1428" s="70" t="n">
        <v>2025</v>
      </c>
      <c r="D1428" t="inlineStr">
        <is>
          <t>Jun</t>
        </is>
      </c>
      <c r="E1428" t="inlineStr">
        <is>
          <t>North</t>
        </is>
      </c>
      <c r="F1428" t="inlineStr">
        <is>
          <t>India</t>
        </is>
      </c>
      <c r="G1428" t="inlineStr">
        <is>
          <t>Electronics</t>
        </is>
      </c>
      <c r="H1428" t="inlineStr">
        <is>
          <t>Store walk-in</t>
        </is>
      </c>
      <c r="I1428" t="inlineStr">
        <is>
          <t>Walk-in guest</t>
        </is>
      </c>
      <c r="J1428" t="inlineStr">
        <is>
          <t>Omar Haddad</t>
        </is>
      </c>
      <c r="K1428" s="71" t="n">
        <v>45</v>
      </c>
      <c r="L1428" s="72" t="n">
        <v>8833.08</v>
      </c>
      <c r="M1428" s="72" t="n">
        <v>397488.6</v>
      </c>
      <c r="N1428" s="72" t="n">
        <v>39748.86</v>
      </c>
      <c r="O1428" s="72" t="n">
        <v>357739.74</v>
      </c>
      <c r="P1428" s="72" t="n">
        <v>354451.87</v>
      </c>
      <c r="Q1428" s="72" t="n">
        <v>3287.87</v>
      </c>
      <c r="R1428" t="inlineStr">
        <is>
          <t>Delhi</t>
        </is>
      </c>
      <c r="S1428" s="71" t="n">
        <v>0</v>
      </c>
      <c r="T1428" t="inlineStr">
        <is>
          <t>No</t>
        </is>
      </c>
      <c r="U1428" s="71" t="n">
        <v>96</v>
      </c>
      <c r="V1428" s="71" t="n">
        <v>42</v>
      </c>
      <c r="W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RR101420</t>
        </is>
      </c>
      <c r="B1429" s="69" t="n">
        <v>45828</v>
      </c>
      <c r="C1429" s="70" t="n">
        <v>2025</v>
      </c>
      <c r="D1429" t="inlineStr">
        <is>
          <t>Jun</t>
        </is>
      </c>
      <c r="E1429" t="inlineStr">
        <is>
          <t>East</t>
        </is>
      </c>
      <c r="F1429" t="inlineStr">
        <is>
          <t>India</t>
        </is>
      </c>
      <c r="G1429" t="inlineStr">
        <is>
          <t>Electronics</t>
        </is>
      </c>
      <c r="H1429" t="inlineStr">
        <is>
          <t>Click &amp; collect</t>
        </is>
      </c>
      <c r="I1429" t="inlineStr">
        <is>
          <t>Member</t>
        </is>
      </c>
      <c r="J1429" t="inlineStr">
        <is>
          <t>Liam O'Brien</t>
        </is>
      </c>
      <c r="K1429" s="71" t="n">
        <v>61</v>
      </c>
      <c r="L1429" s="72" t="n">
        <v>9260.52</v>
      </c>
      <c r="M1429" s="72" t="n">
        <v>564891.72</v>
      </c>
      <c r="N1429" s="72" t="n">
        <v>28244.59</v>
      </c>
      <c r="O1429" s="72" t="n">
        <v>536647.13</v>
      </c>
      <c r="P1429" s="72" t="n">
        <v>490635.1</v>
      </c>
      <c r="Q1429" s="72" t="n">
        <v>46012.03</v>
      </c>
      <c r="R1429" t="inlineStr">
        <is>
          <t>Odisha</t>
        </is>
      </c>
      <c r="S1429" s="71" t="n">
        <v>5</v>
      </c>
      <c r="T1429" t="inlineStr">
        <is>
          <t>Yes</t>
        </is>
      </c>
      <c r="U1429" s="71" t="n">
        <v>133</v>
      </c>
      <c r="V1429" s="71" t="n">
        <v>47</v>
      </c>
      <c r="W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RR101421</t>
        </is>
      </c>
      <c r="B1430" s="69" t="n">
        <v>45828</v>
      </c>
      <c r="C1430" s="70" t="n">
        <v>2025</v>
      </c>
      <c r="D1430" t="inlineStr">
        <is>
          <t>Jun</t>
        </is>
      </c>
      <c r="E1430" t="inlineStr">
        <is>
          <t>West</t>
        </is>
      </c>
      <c r="F1430" t="inlineStr">
        <is>
          <t>India</t>
        </is>
      </c>
      <c r="G1430" t="inlineStr">
        <is>
          <t>Grocery</t>
        </is>
      </c>
      <c r="H1430" t="inlineStr">
        <is>
          <t>Store walk-in</t>
        </is>
      </c>
      <c r="I1430" t="inlineStr">
        <is>
          <t>Member</t>
        </is>
      </c>
      <c r="J1430" t="inlineStr">
        <is>
          <t>Olivia Brown</t>
        </is>
      </c>
      <c r="K1430" s="71" t="n">
        <v>3991</v>
      </c>
      <c r="L1430" s="72" t="n">
        <v>200.22</v>
      </c>
      <c r="M1430" s="72" t="n">
        <v>799078.02</v>
      </c>
      <c r="N1430" s="72" t="n">
        <v>79907.8</v>
      </c>
      <c r="O1430" s="72" t="n">
        <v>719170.22</v>
      </c>
      <c r="P1430" s="72" t="n">
        <v>586368.78</v>
      </c>
      <c r="Q1430" s="72" t="n">
        <v>132801.44</v>
      </c>
      <c r="R1430" t="inlineStr">
        <is>
          <t>Maharashtra</t>
        </is>
      </c>
      <c r="S1430" s="71" t="n">
        <v>3</v>
      </c>
      <c r="T1430" t="inlineStr">
        <is>
          <t>Yes</t>
        </is>
      </c>
      <c r="U1430" s="71" t="n">
        <v>1739</v>
      </c>
      <c r="V1430" s="71" t="n">
        <v>681</v>
      </c>
      <c r="W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RR101422</t>
        </is>
      </c>
      <c r="B1431" s="69" t="n">
        <v>45828</v>
      </c>
      <c r="C1431" s="70" t="n">
        <v>2025</v>
      </c>
      <c r="D1431" t="inlineStr">
        <is>
          <t>Jun</t>
        </is>
      </c>
      <c r="E1431" t="inlineStr">
        <is>
          <t>West</t>
        </is>
      </c>
      <c r="F1431" t="inlineStr">
        <is>
          <t>India</t>
        </is>
      </c>
      <c r="G1431" t="inlineStr">
        <is>
          <t>Grocery</t>
        </is>
      </c>
      <c r="H1431" t="inlineStr">
        <is>
          <t>Store walk-in</t>
        </is>
      </c>
      <c r="I1431" t="inlineStr">
        <is>
          <t>Walk-in guest</t>
        </is>
      </c>
      <c r="J1431" t="inlineStr">
        <is>
          <t>Priya Nair</t>
        </is>
      </c>
      <c r="K1431" s="71" t="n">
        <v>4209</v>
      </c>
      <c r="L1431" s="72" t="n">
        <v>161.11</v>
      </c>
      <c r="M1431" s="72" t="n">
        <v>678111.99</v>
      </c>
      <c r="N1431" s="72" t="n">
        <v>33905.6</v>
      </c>
      <c r="O1431" s="72" t="n">
        <v>644206.39</v>
      </c>
      <c r="P1431" s="72" t="n">
        <v>626754.5699999999</v>
      </c>
      <c r="Q1431" s="72" t="n">
        <v>17451.82</v>
      </c>
      <c r="R1431" t="inlineStr">
        <is>
          <t>Maharashtra</t>
        </is>
      </c>
      <c r="S1431" s="71" t="n">
        <v>8</v>
      </c>
      <c r="T1431" t="inlineStr">
        <is>
          <t>Yes</t>
        </is>
      </c>
      <c r="U1431" s="71" t="n">
        <v>1551</v>
      </c>
      <c r="V1431" s="71" t="n">
        <v>611</v>
      </c>
      <c r="W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RR101423</t>
        </is>
      </c>
      <c r="B1432" s="69" t="n">
        <v>45828</v>
      </c>
      <c r="C1432" s="70" t="n">
        <v>2025</v>
      </c>
      <c r="D1432" t="inlineStr">
        <is>
          <t>Jun</t>
        </is>
      </c>
      <c r="E1432" t="inlineStr">
        <is>
          <t>East</t>
        </is>
      </c>
      <c r="F1432" t="inlineStr">
        <is>
          <t>India</t>
        </is>
      </c>
      <c r="G1432" t="inlineStr">
        <is>
          <t>JioMart</t>
        </is>
      </c>
      <c r="H1432" t="inlineStr">
        <is>
          <t>Home delivery</t>
        </is>
      </c>
      <c r="I1432" t="inlineStr">
        <is>
          <t>Member</t>
        </is>
      </c>
      <c r="J1432" t="inlineStr">
        <is>
          <t>Ravindra Patil</t>
        </is>
      </c>
      <c r="K1432" s="71" t="n">
        <v>1310</v>
      </c>
      <c r="L1432" s="72" t="n">
        <v>407.69</v>
      </c>
      <c r="M1432" s="72" t="n">
        <v>534073.9</v>
      </c>
      <c r="N1432" s="72" t="n">
        <v>42725.91</v>
      </c>
      <c r="O1432" s="72" t="n">
        <v>491347.99</v>
      </c>
      <c r="P1432" s="72" t="n">
        <v>436496.4</v>
      </c>
      <c r="Q1432" s="72" t="n">
        <v>54851.59</v>
      </c>
      <c r="R1432" t="inlineStr">
        <is>
          <t>Odisha</t>
        </is>
      </c>
      <c r="S1432" s="71" t="n">
        <v>3</v>
      </c>
      <c r="T1432" t="inlineStr">
        <is>
          <t>Yes</t>
        </is>
      </c>
      <c r="U1432" s="71" t="n">
        <v>5580</v>
      </c>
      <c r="V1432" s="71" t="n">
        <v>406</v>
      </c>
      <c r="W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RR101424</t>
        </is>
      </c>
      <c r="B1433" s="69" t="n">
        <v>45828</v>
      </c>
      <c r="C1433" s="70" t="n">
        <v>2025</v>
      </c>
      <c r="D1433" t="inlineStr">
        <is>
          <t>Jun</t>
        </is>
      </c>
      <c r="E1433" t="inlineStr">
        <is>
          <t>North</t>
        </is>
      </c>
      <c r="F1433" t="inlineStr">
        <is>
          <t>India</t>
        </is>
      </c>
      <c r="G1433" t="inlineStr">
        <is>
          <t>Fashion</t>
        </is>
      </c>
      <c r="H1433" t="inlineStr">
        <is>
          <t>Store walk-in</t>
        </is>
      </c>
      <c r="I1433" t="inlineStr">
        <is>
          <t>Member</t>
        </is>
      </c>
      <c r="J1433" t="inlineStr">
        <is>
          <t>Yuki Sato</t>
        </is>
      </c>
      <c r="K1433" s="71" t="n">
        <v>1461</v>
      </c>
      <c r="L1433" s="72" t="n">
        <v>692.73</v>
      </c>
      <c r="M1433" s="72" t="n">
        <v>1012078.53</v>
      </c>
      <c r="N1433" s="72" t="n">
        <v>50603.93</v>
      </c>
      <c r="O1433" s="72" t="n">
        <v>961474.6</v>
      </c>
      <c r="P1433" s="72" t="n">
        <v>598885.9300000001</v>
      </c>
      <c r="Q1433" s="72" t="n">
        <v>362588.67</v>
      </c>
      <c r="R1433" t="inlineStr">
        <is>
          <t>Uttar Pradesh</t>
        </is>
      </c>
      <c r="S1433" s="71" t="n">
        <v>2</v>
      </c>
      <c r="T1433" t="inlineStr">
        <is>
          <t>Yes</t>
        </is>
      </c>
      <c r="U1433" s="71" t="n">
        <v>837</v>
      </c>
      <c r="V1433" s="71" t="n">
        <v>334</v>
      </c>
      <c r="W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RR101425</t>
        </is>
      </c>
      <c r="B1434" s="69" t="n">
        <v>45828</v>
      </c>
      <c r="C1434" s="70" t="n">
        <v>2025</v>
      </c>
      <c r="D1434" t="inlineStr">
        <is>
          <t>Jun</t>
        </is>
      </c>
      <c r="E1434" t="inlineStr">
        <is>
          <t>East</t>
        </is>
      </c>
      <c r="F1434" t="inlineStr">
        <is>
          <t>India</t>
        </is>
      </c>
      <c r="G1434" t="inlineStr">
        <is>
          <t>Grocery</t>
        </is>
      </c>
      <c r="H1434" t="inlineStr">
        <is>
          <t>Store walk-in</t>
        </is>
      </c>
      <c r="I1434" t="inlineStr">
        <is>
          <t>Member</t>
        </is>
      </c>
      <c r="J1434" t="inlineStr">
        <is>
          <t>Lucas Martin</t>
        </is>
      </c>
      <c r="K1434" s="71" t="n">
        <v>1744</v>
      </c>
      <c r="L1434" s="72" t="n">
        <v>177.41</v>
      </c>
      <c r="M1434" s="72" t="n">
        <v>309403.04</v>
      </c>
      <c r="N1434" s="72" t="n">
        <v>46410.46</v>
      </c>
      <c r="O1434" s="72" t="n">
        <v>262992.58</v>
      </c>
      <c r="P1434" s="72" t="n">
        <v>263553.58</v>
      </c>
      <c r="Q1434" s="72" t="n">
        <v>-561</v>
      </c>
      <c r="R1434" t="inlineStr">
        <is>
          <t>Bihar</t>
        </is>
      </c>
      <c r="S1434" s="71" t="n">
        <v>5</v>
      </c>
      <c r="T1434" t="inlineStr">
        <is>
          <t>Yes</t>
        </is>
      </c>
      <c r="U1434" s="71" t="n">
        <v>1303</v>
      </c>
      <c r="V1434" s="71" t="n">
        <v>471</v>
      </c>
      <c r="W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RR101426</t>
        </is>
      </c>
      <c r="B1435" s="69" t="n">
        <v>45828</v>
      </c>
      <c r="C1435" s="70" t="n">
        <v>2025</v>
      </c>
      <c r="D1435" t="inlineStr">
        <is>
          <t>Jun</t>
        </is>
      </c>
      <c r="E1435" t="inlineStr">
        <is>
          <t>East</t>
        </is>
      </c>
      <c r="F1435" t="inlineStr">
        <is>
          <t>India</t>
        </is>
      </c>
      <c r="G1435" t="inlineStr">
        <is>
          <t>Grocery</t>
        </is>
      </c>
      <c r="H1435" t="inlineStr">
        <is>
          <t>Store walk-in</t>
        </is>
      </c>
      <c r="I1435" t="inlineStr">
        <is>
          <t>Walk-in guest</t>
        </is>
      </c>
      <c r="J1435" t="inlineStr">
        <is>
          <t>Shraddha Kulkarni</t>
        </is>
      </c>
      <c r="K1435" s="71" t="n">
        <v>3905</v>
      </c>
      <c r="L1435" s="72" t="n">
        <v>179.59</v>
      </c>
      <c r="M1435" s="72" t="n">
        <v>701298.95</v>
      </c>
      <c r="N1435" s="72" t="n">
        <v>35064.95</v>
      </c>
      <c r="O1435" s="72" t="n">
        <v>666234</v>
      </c>
      <c r="P1435" s="72" t="n">
        <v>574959.08</v>
      </c>
      <c r="Q1435" s="72" t="n">
        <v>91274.92</v>
      </c>
      <c r="R1435" t="inlineStr">
        <is>
          <t>Odisha</t>
        </is>
      </c>
      <c r="S1435" s="71" t="n">
        <v>1</v>
      </c>
      <c r="T1435" t="inlineStr">
        <is>
          <t>Yes</t>
        </is>
      </c>
      <c r="U1435" s="71" t="n">
        <v>1205</v>
      </c>
      <c r="V1435" s="71" t="n">
        <v>486</v>
      </c>
      <c r="W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RR101427</t>
        </is>
      </c>
      <c r="B1436" s="69" t="n">
        <v>45828</v>
      </c>
      <c r="C1436" s="70" t="n">
        <v>2025</v>
      </c>
      <c r="D1436" t="inlineStr">
        <is>
          <t>Jun</t>
        </is>
      </c>
      <c r="E1436" t="inlineStr">
        <is>
          <t>East</t>
        </is>
      </c>
      <c r="F1436" t="inlineStr">
        <is>
          <t>India</t>
        </is>
      </c>
      <c r="G1436" t="inlineStr">
        <is>
          <t>JioMart</t>
        </is>
      </c>
      <c r="H1436" t="inlineStr">
        <is>
          <t>Home delivery</t>
        </is>
      </c>
      <c r="I1436" t="inlineStr">
        <is>
          <t>Member</t>
        </is>
      </c>
      <c r="J1436" t="inlineStr">
        <is>
          <t>Priya Nair</t>
        </is>
      </c>
      <c r="K1436" s="71" t="n">
        <v>3429</v>
      </c>
      <c r="L1436" s="72" t="n">
        <v>382.49</v>
      </c>
      <c r="M1436" s="72" t="n">
        <v>1311558.21</v>
      </c>
      <c r="N1436" s="72" t="n">
        <v>26231.16</v>
      </c>
      <c r="O1436" s="72" t="n">
        <v>1285327.05</v>
      </c>
      <c r="P1436" s="72" t="n">
        <v>1111006.19</v>
      </c>
      <c r="Q1436" s="72" t="n">
        <v>174320.86</v>
      </c>
      <c r="R1436" t="inlineStr">
        <is>
          <t>Odisha</t>
        </is>
      </c>
      <c r="S1436" s="71" t="n">
        <v>2</v>
      </c>
      <c r="T1436" t="inlineStr">
        <is>
          <t>Yes</t>
        </is>
      </c>
      <c r="U1436" s="71" t="n">
        <v>7912</v>
      </c>
      <c r="V1436" s="71" t="n">
        <v>491</v>
      </c>
      <c r="W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RR101428</t>
        </is>
      </c>
      <c r="B1437" s="69" t="n">
        <v>45829</v>
      </c>
      <c r="C1437" s="70" t="n">
        <v>2025</v>
      </c>
      <c r="D1437" t="inlineStr">
        <is>
          <t>Jun</t>
        </is>
      </c>
      <c r="E1437" t="inlineStr">
        <is>
          <t>East</t>
        </is>
      </c>
      <c r="F1437" t="inlineStr">
        <is>
          <t>India</t>
        </is>
      </c>
      <c r="G1437" t="inlineStr">
        <is>
          <t>Fashion</t>
        </is>
      </c>
      <c r="H1437" t="inlineStr">
        <is>
          <t>Store walk-in</t>
        </is>
      </c>
      <c r="I1437" t="inlineStr">
        <is>
          <t>Walk-in guest</t>
        </is>
      </c>
      <c r="J1437" t="inlineStr">
        <is>
          <t>Hiroshi Tanaka</t>
        </is>
      </c>
      <c r="K1437" s="71" t="n">
        <v>1410</v>
      </c>
      <c r="L1437" s="72" t="n">
        <v>834.42</v>
      </c>
      <c r="M1437" s="72" t="n">
        <v>1176532.2</v>
      </c>
      <c r="N1437" s="72" t="n">
        <v>117653.22</v>
      </c>
      <c r="O1437" s="72" t="n">
        <v>1058878.98</v>
      </c>
      <c r="P1437" s="72" t="n">
        <v>594554.2</v>
      </c>
      <c r="Q1437" s="72" t="n">
        <v>464324.78</v>
      </c>
      <c r="R1437" t="inlineStr">
        <is>
          <t>Bihar</t>
        </is>
      </c>
      <c r="S1437" s="71" t="n">
        <v>5</v>
      </c>
      <c r="T1437" t="inlineStr">
        <is>
          <t>Yes</t>
        </is>
      </c>
      <c r="U1437" s="71" t="n">
        <v>522</v>
      </c>
      <c r="V1437" s="71" t="n">
        <v>185</v>
      </c>
      <c r="W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RR101429</t>
        </is>
      </c>
      <c r="B1438" s="69" t="n">
        <v>45829</v>
      </c>
      <c r="C1438" s="70" t="n">
        <v>2025</v>
      </c>
      <c r="D1438" t="inlineStr">
        <is>
          <t>Jun</t>
        </is>
      </c>
      <c r="E1438" t="inlineStr">
        <is>
          <t>North</t>
        </is>
      </c>
      <c r="F1438" t="inlineStr">
        <is>
          <t>India</t>
        </is>
      </c>
      <c r="G1438" t="inlineStr">
        <is>
          <t>Grocery</t>
        </is>
      </c>
      <c r="H1438" t="inlineStr">
        <is>
          <t>Home delivery</t>
        </is>
      </c>
      <c r="I1438" t="inlineStr">
        <is>
          <t>Member</t>
        </is>
      </c>
      <c r="J1438" t="inlineStr">
        <is>
          <t>Carlos Silva</t>
        </is>
      </c>
      <c r="K1438" s="71" t="n">
        <v>2547</v>
      </c>
      <c r="L1438" s="72" t="n">
        <v>189.76</v>
      </c>
      <c r="M1438" s="72" t="n">
        <v>483318.72</v>
      </c>
      <c r="N1438" s="72" t="n">
        <v>24165.94</v>
      </c>
      <c r="O1438" s="72" t="n">
        <v>459152.78</v>
      </c>
      <c r="P1438" s="72" t="n">
        <v>362407.13</v>
      </c>
      <c r="Q1438" s="72" t="n">
        <v>96745.64999999999</v>
      </c>
      <c r="R1438" t="inlineStr">
        <is>
          <t>Delhi</t>
        </is>
      </c>
      <c r="S1438" s="71" t="n">
        <v>0</v>
      </c>
      <c r="T1438" t="inlineStr">
        <is>
          <t>No</t>
        </is>
      </c>
      <c r="U1438" s="71" t="n">
        <v>1401</v>
      </c>
      <c r="V1438" s="71" t="n">
        <v>546</v>
      </c>
      <c r="W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RR101430</t>
        </is>
      </c>
      <c r="B1439" s="69" t="n">
        <v>45829</v>
      </c>
      <c r="C1439" s="70" t="n">
        <v>2025</v>
      </c>
      <c r="D1439" t="inlineStr">
        <is>
          <t>Jun</t>
        </is>
      </c>
      <c r="E1439" t="inlineStr">
        <is>
          <t>North</t>
        </is>
      </c>
      <c r="F1439" t="inlineStr">
        <is>
          <t>India</t>
        </is>
      </c>
      <c r="G1439" t="inlineStr">
        <is>
          <t>Grocery</t>
        </is>
      </c>
      <c r="H1439" t="inlineStr">
        <is>
          <t>Store walk-in</t>
        </is>
      </c>
      <c r="I1439" t="inlineStr">
        <is>
          <t>Member</t>
        </is>
      </c>
      <c r="J1439" t="inlineStr">
        <is>
          <t>Noah Smith</t>
        </is>
      </c>
      <c r="K1439" s="71" t="n">
        <v>2775</v>
      </c>
      <c r="L1439" s="72" t="n">
        <v>187.75</v>
      </c>
      <c r="M1439" s="72" t="n">
        <v>521006.25</v>
      </c>
      <c r="N1439" s="72" t="n">
        <v>26050.31</v>
      </c>
      <c r="O1439" s="72" t="n">
        <v>494955.94</v>
      </c>
      <c r="P1439" s="72" t="n">
        <v>411484.79</v>
      </c>
      <c r="Q1439" s="72" t="n">
        <v>83471.14999999999</v>
      </c>
      <c r="R1439" t="inlineStr">
        <is>
          <t>Punjab</t>
        </is>
      </c>
      <c r="S1439" s="71" t="n">
        <v>1</v>
      </c>
      <c r="T1439" t="inlineStr">
        <is>
          <t>Yes</t>
        </is>
      </c>
      <c r="U1439" s="71" t="n">
        <v>1885</v>
      </c>
      <c r="V1439" s="71" t="n">
        <v>475</v>
      </c>
      <c r="W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RR101431</t>
        </is>
      </c>
      <c r="B1440" s="69" t="n">
        <v>45829</v>
      </c>
      <c r="C1440" s="70" t="n">
        <v>2025</v>
      </c>
      <c r="D1440" t="inlineStr">
        <is>
          <t>Jun</t>
        </is>
      </c>
      <c r="E1440" t="inlineStr">
        <is>
          <t>West</t>
        </is>
      </c>
      <c r="F1440" t="inlineStr">
        <is>
          <t>India</t>
        </is>
      </c>
      <c r="G1440" t="inlineStr">
        <is>
          <t>Grocery</t>
        </is>
      </c>
      <c r="H1440" t="inlineStr">
        <is>
          <t>Store walk-in</t>
        </is>
      </c>
      <c r="I1440" t="inlineStr">
        <is>
          <t>Walk-in guest</t>
        </is>
      </c>
      <c r="J1440" t="inlineStr">
        <is>
          <t>Wei Chen</t>
        </is>
      </c>
      <c r="K1440" s="71" t="n">
        <v>1796</v>
      </c>
      <c r="L1440" s="72" t="n">
        <v>188.34</v>
      </c>
      <c r="M1440" s="72" t="n">
        <v>338258.64</v>
      </c>
      <c r="N1440" s="72" t="n">
        <v>6765.17</v>
      </c>
      <c r="O1440" s="72" t="n">
        <v>331493.47</v>
      </c>
      <c r="P1440" s="72" t="n">
        <v>262239.9</v>
      </c>
      <c r="Q1440" s="72" t="n">
        <v>69253.57000000001</v>
      </c>
      <c r="R1440" t="inlineStr">
        <is>
          <t>Goa</t>
        </is>
      </c>
      <c r="S1440" s="71" t="n">
        <v>0</v>
      </c>
      <c r="T1440" t="inlineStr">
        <is>
          <t>No</t>
        </is>
      </c>
      <c r="U1440" s="71" t="n">
        <v>704</v>
      </c>
      <c r="V1440" s="71" t="n">
        <v>225</v>
      </c>
      <c r="W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RR101432</t>
        </is>
      </c>
      <c r="B1441" s="69" t="n">
        <v>45829</v>
      </c>
      <c r="C1441" s="70" t="n">
        <v>2025</v>
      </c>
      <c r="D1441" t="inlineStr">
        <is>
          <t>Jun</t>
        </is>
      </c>
      <c r="E1441" t="inlineStr">
        <is>
          <t>West</t>
        </is>
      </c>
      <c r="F1441" t="inlineStr">
        <is>
          <t>India</t>
        </is>
      </c>
      <c r="G1441" t="inlineStr">
        <is>
          <t>JioMart</t>
        </is>
      </c>
      <c r="H1441" t="inlineStr">
        <is>
          <t>Home delivery</t>
        </is>
      </c>
      <c r="I1441" t="inlineStr">
        <is>
          <t>Walk-in guest</t>
        </is>
      </c>
      <c r="J1441" t="inlineStr">
        <is>
          <t>Noah Smith</t>
        </is>
      </c>
      <c r="K1441" s="71" t="n">
        <v>2331</v>
      </c>
      <c r="L1441" s="72" t="n">
        <v>468.99</v>
      </c>
      <c r="M1441" s="72" t="n">
        <v>1093215.69</v>
      </c>
      <c r="N1441" s="72" t="n">
        <v>54660.78</v>
      </c>
      <c r="O1441" s="72" t="n">
        <v>1038554.91</v>
      </c>
      <c r="P1441" s="72" t="n">
        <v>783416.05</v>
      </c>
      <c r="Q1441" s="72" t="n">
        <v>255138.86</v>
      </c>
      <c r="R1441" t="inlineStr">
        <is>
          <t>Gujarat</t>
        </is>
      </c>
      <c r="S1441" s="71" t="n">
        <v>2</v>
      </c>
      <c r="T1441" t="inlineStr">
        <is>
          <t>Yes</t>
        </is>
      </c>
      <c r="U1441" s="71" t="n">
        <v>8684</v>
      </c>
      <c r="V1441" s="71" t="n">
        <v>511</v>
      </c>
      <c r="W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RR101433</t>
        </is>
      </c>
      <c r="B1442" s="69" t="n">
        <v>45829</v>
      </c>
      <c r="C1442" s="70" t="n">
        <v>2025</v>
      </c>
      <c r="D1442" t="inlineStr">
        <is>
          <t>Jun</t>
        </is>
      </c>
      <c r="E1442" t="inlineStr">
        <is>
          <t>South</t>
        </is>
      </c>
      <c r="F1442" t="inlineStr">
        <is>
          <t>India</t>
        </is>
      </c>
      <c r="G1442" t="inlineStr">
        <is>
          <t>Fashion</t>
        </is>
      </c>
      <c r="H1442" t="inlineStr">
        <is>
          <t>Store walk-in</t>
        </is>
      </c>
      <c r="I1442" t="inlineStr">
        <is>
          <t>Walk-in guest</t>
        </is>
      </c>
      <c r="J1442" t="inlineStr">
        <is>
          <t>Carlos Silva</t>
        </is>
      </c>
      <c r="K1442" s="71" t="n">
        <v>703</v>
      </c>
      <c r="L1442" s="72" t="n">
        <v>724.71</v>
      </c>
      <c r="M1442" s="72" t="n">
        <v>509471.13</v>
      </c>
      <c r="N1442" s="72" t="n">
        <v>10189.42</v>
      </c>
      <c r="O1442" s="72" t="n">
        <v>499281.71</v>
      </c>
      <c r="P1442" s="72" t="n">
        <v>297024.87</v>
      </c>
      <c r="Q1442" s="72" t="n">
        <v>202256.84</v>
      </c>
      <c r="R1442" t="inlineStr">
        <is>
          <t>Tamil Nadu</t>
        </is>
      </c>
      <c r="S1442" s="71" t="n">
        <v>3</v>
      </c>
      <c r="T1442" t="inlineStr">
        <is>
          <t>Yes</t>
        </is>
      </c>
      <c r="U1442" s="71" t="n">
        <v>382</v>
      </c>
      <c r="V1442" s="71" t="n">
        <v>156</v>
      </c>
      <c r="W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RR101434</t>
        </is>
      </c>
      <c r="B1443" s="69" t="n">
        <v>45829</v>
      </c>
      <c r="C1443" s="70" t="n">
        <v>2025</v>
      </c>
      <c r="D1443" t="inlineStr">
        <is>
          <t>Jun</t>
        </is>
      </c>
      <c r="E1443" t="inlineStr">
        <is>
          <t>South</t>
        </is>
      </c>
      <c r="F1443" t="inlineStr">
        <is>
          <t>India</t>
        </is>
      </c>
      <c r="G1443" t="inlineStr">
        <is>
          <t>Electronics</t>
        </is>
      </c>
      <c r="H1443" t="inlineStr">
        <is>
          <t>Store walk-in</t>
        </is>
      </c>
      <c r="I1443" t="inlineStr">
        <is>
          <t>Member</t>
        </is>
      </c>
      <c r="J1443" t="inlineStr">
        <is>
          <t>Amir Khan</t>
        </is>
      </c>
      <c r="K1443" s="71" t="n">
        <v>73</v>
      </c>
      <c r="L1443" s="72" t="n">
        <v>9776.459999999999</v>
      </c>
      <c r="M1443" s="72" t="n">
        <v>713681.58</v>
      </c>
      <c r="N1443" s="72" t="n">
        <v>107052.24</v>
      </c>
      <c r="O1443" s="72" t="n">
        <v>606629.34</v>
      </c>
      <c r="P1443" s="72" t="n">
        <v>602027.2</v>
      </c>
      <c r="Q1443" s="72" t="n">
        <v>4602.14</v>
      </c>
      <c r="R1443" t="inlineStr">
        <is>
          <t>Karnataka</t>
        </is>
      </c>
      <c r="S1443" s="71" t="n">
        <v>1</v>
      </c>
      <c r="T1443" t="inlineStr">
        <is>
          <t>Yes</t>
        </is>
      </c>
      <c r="U1443" s="71" t="n">
        <v>250</v>
      </c>
      <c r="V1443" s="71" t="n">
        <v>69</v>
      </c>
      <c r="W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RR101435</t>
        </is>
      </c>
      <c r="B1444" s="69" t="n">
        <v>45829</v>
      </c>
      <c r="C1444" s="70" t="n">
        <v>2025</v>
      </c>
      <c r="D1444" t="inlineStr">
        <is>
          <t>Jun</t>
        </is>
      </c>
      <c r="E1444" t="inlineStr">
        <is>
          <t>East</t>
        </is>
      </c>
      <c r="F1444" t="inlineStr">
        <is>
          <t>India</t>
        </is>
      </c>
      <c r="G1444" t="inlineStr">
        <is>
          <t>Fashion</t>
        </is>
      </c>
      <c r="H1444" t="inlineStr">
        <is>
          <t>Store walk-in</t>
        </is>
      </c>
      <c r="I1444" t="inlineStr">
        <is>
          <t>Member</t>
        </is>
      </c>
      <c r="J1444" t="inlineStr">
        <is>
          <t>Ana Costa</t>
        </is>
      </c>
      <c r="K1444" s="71" t="n">
        <v>871</v>
      </c>
      <c r="L1444" s="72" t="n">
        <v>837.45</v>
      </c>
      <c r="M1444" s="72" t="n">
        <v>729418.95</v>
      </c>
      <c r="N1444" s="72" t="n">
        <v>36470.95</v>
      </c>
      <c r="O1444" s="72" t="n">
        <v>692948</v>
      </c>
      <c r="P1444" s="72" t="n">
        <v>367697.57</v>
      </c>
      <c r="Q1444" s="72" t="n">
        <v>325250.43</v>
      </c>
      <c r="R1444" t="inlineStr">
        <is>
          <t>West Bengal</t>
        </is>
      </c>
      <c r="S1444" s="71" t="n">
        <v>2</v>
      </c>
      <c r="T1444" t="inlineStr">
        <is>
          <t>Yes</t>
        </is>
      </c>
      <c r="U1444" s="71" t="n">
        <v>579</v>
      </c>
      <c r="V1444" s="71" t="n">
        <v>150</v>
      </c>
      <c r="W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RR101436</t>
        </is>
      </c>
      <c r="B1445" s="69" t="n">
        <v>45829</v>
      </c>
      <c r="C1445" s="70" t="n">
        <v>2025</v>
      </c>
      <c r="D1445" t="inlineStr">
        <is>
          <t>Jun</t>
        </is>
      </c>
      <c r="E1445" t="inlineStr">
        <is>
          <t>West</t>
        </is>
      </c>
      <c r="F1445" t="inlineStr">
        <is>
          <t>India</t>
        </is>
      </c>
      <c r="G1445" t="inlineStr">
        <is>
          <t>Grocery</t>
        </is>
      </c>
      <c r="H1445" t="inlineStr">
        <is>
          <t>Store walk-in</t>
        </is>
      </c>
      <c r="I1445" t="inlineStr">
        <is>
          <t>Member</t>
        </is>
      </c>
      <c r="J1445" t="inlineStr">
        <is>
          <t>Carlos Silva</t>
        </is>
      </c>
      <c r="K1445" s="71" t="n">
        <v>1146</v>
      </c>
      <c r="L1445" s="72" t="n">
        <v>199.96</v>
      </c>
      <c r="M1445" s="72" t="n">
        <v>229154.16</v>
      </c>
      <c r="N1445" s="72" t="n">
        <v>18332.33</v>
      </c>
      <c r="O1445" s="72" t="n">
        <v>210821.83</v>
      </c>
      <c r="P1445" s="72" t="n">
        <v>163695.25</v>
      </c>
      <c r="Q1445" s="72" t="n">
        <v>47126.58</v>
      </c>
      <c r="R1445" t="inlineStr">
        <is>
          <t>Gujarat</t>
        </is>
      </c>
      <c r="S1445" s="71" t="n">
        <v>3</v>
      </c>
      <c r="T1445" t="inlineStr">
        <is>
          <t>Yes</t>
        </is>
      </c>
      <c r="U1445" s="71" t="n">
        <v>567</v>
      </c>
      <c r="V1445" s="71" t="n">
        <v>172</v>
      </c>
      <c r="W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RR101437</t>
        </is>
      </c>
      <c r="B1446" s="69" t="n">
        <v>45829</v>
      </c>
      <c r="C1446" s="70" t="n">
        <v>2025</v>
      </c>
      <c r="D1446" t="inlineStr">
        <is>
          <t>Jun</t>
        </is>
      </c>
      <c r="E1446" t="inlineStr">
        <is>
          <t>South</t>
        </is>
      </c>
      <c r="F1446" t="inlineStr">
        <is>
          <t>India</t>
        </is>
      </c>
      <c r="G1446" t="inlineStr">
        <is>
          <t>JioMart</t>
        </is>
      </c>
      <c r="H1446" t="inlineStr">
        <is>
          <t>Home delivery</t>
        </is>
      </c>
      <c r="I1446" t="inlineStr">
        <is>
          <t>Walk-in guest</t>
        </is>
      </c>
      <c r="J1446" t="inlineStr">
        <is>
          <t>Hiroshi Tanaka</t>
        </is>
      </c>
      <c r="K1446" s="71" t="n">
        <v>2306</v>
      </c>
      <c r="L1446" s="72" t="n">
        <v>405.32</v>
      </c>
      <c r="M1446" s="72" t="n">
        <v>934667.92</v>
      </c>
      <c r="N1446" s="72" t="n">
        <v>140200.19</v>
      </c>
      <c r="O1446" s="72" t="n">
        <v>794467.73</v>
      </c>
      <c r="P1446" s="72" t="n">
        <v>791432.58</v>
      </c>
      <c r="Q1446" s="72" t="n">
        <v>3035.15</v>
      </c>
      <c r="R1446" t="inlineStr">
        <is>
          <t>Kerala</t>
        </is>
      </c>
      <c r="S1446" s="71" t="n">
        <v>2</v>
      </c>
      <c r="T1446" t="inlineStr">
        <is>
          <t>Yes</t>
        </is>
      </c>
      <c r="U1446" s="71" t="n">
        <v>3700</v>
      </c>
      <c r="V1446" s="71" t="n">
        <v>257</v>
      </c>
      <c r="W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RR101438</t>
        </is>
      </c>
      <c r="B1447" s="69" t="n">
        <v>45829</v>
      </c>
      <c r="C1447" s="70" t="n">
        <v>2025</v>
      </c>
      <c r="D1447" t="inlineStr">
        <is>
          <t>Jun</t>
        </is>
      </c>
      <c r="E1447" t="inlineStr">
        <is>
          <t>North</t>
        </is>
      </c>
      <c r="F1447" t="inlineStr">
        <is>
          <t>India</t>
        </is>
      </c>
      <c r="G1447" t="inlineStr">
        <is>
          <t>JioMart</t>
        </is>
      </c>
      <c r="H1447" t="inlineStr">
        <is>
          <t>Home delivery</t>
        </is>
      </c>
      <c r="I1447" t="inlineStr">
        <is>
          <t>Member</t>
        </is>
      </c>
      <c r="J1447" t="inlineStr">
        <is>
          <t>Omar Haddad</t>
        </is>
      </c>
      <c r="K1447" s="71" t="n">
        <v>3034</v>
      </c>
      <c r="L1447" s="72" t="n">
        <v>425.7</v>
      </c>
      <c r="M1447" s="72" t="n">
        <v>1291573.8</v>
      </c>
      <c r="N1447" s="72" t="n">
        <v>193736.07</v>
      </c>
      <c r="O1447" s="72" t="n">
        <v>1097837.73</v>
      </c>
      <c r="P1447" s="72" t="n">
        <v>1013228.79</v>
      </c>
      <c r="Q1447" s="72" t="n">
        <v>84608.94</v>
      </c>
      <c r="R1447" t="inlineStr">
        <is>
          <t>Delhi</t>
        </is>
      </c>
      <c r="S1447" s="71" t="n">
        <v>5</v>
      </c>
      <c r="T1447" t="inlineStr">
        <is>
          <t>Yes</t>
        </is>
      </c>
      <c r="U1447" s="71" t="n">
        <v>5926</v>
      </c>
      <c r="V1447" s="71" t="n">
        <v>361</v>
      </c>
      <c r="W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RR101439</t>
        </is>
      </c>
      <c r="B1448" s="69" t="n">
        <v>45830</v>
      </c>
      <c r="C1448" s="70" t="n">
        <v>2025</v>
      </c>
      <c r="D1448" t="inlineStr">
        <is>
          <t>Jun</t>
        </is>
      </c>
      <c r="E1448" t="inlineStr">
        <is>
          <t>North</t>
        </is>
      </c>
      <c r="F1448" t="inlineStr">
        <is>
          <t>India</t>
        </is>
      </c>
      <c r="G1448" t="inlineStr">
        <is>
          <t>Grocery</t>
        </is>
      </c>
      <c r="H1448" t="inlineStr">
        <is>
          <t>Store walk-in</t>
        </is>
      </c>
      <c r="I1448" t="inlineStr">
        <is>
          <t>Member</t>
        </is>
      </c>
      <c r="J1448" t="inlineStr">
        <is>
          <t>Lucas Martin</t>
        </is>
      </c>
      <c r="K1448" s="71" t="n">
        <v>3444</v>
      </c>
      <c r="L1448" s="72" t="n">
        <v>186.91</v>
      </c>
      <c r="M1448" s="72" t="n">
        <v>643718.04</v>
      </c>
      <c r="N1448" s="72" t="n">
        <v>51497.44</v>
      </c>
      <c r="O1448" s="72" t="n">
        <v>592220.6</v>
      </c>
      <c r="P1448" s="72" t="n">
        <v>489988.63</v>
      </c>
      <c r="Q1448" s="72" t="n">
        <v>102231.97</v>
      </c>
      <c r="R1448" t="inlineStr">
        <is>
          <t>Punjab</t>
        </is>
      </c>
      <c r="S1448" s="71" t="n">
        <v>5</v>
      </c>
      <c r="T1448" t="inlineStr">
        <is>
          <t>Yes</t>
        </is>
      </c>
      <c r="U1448" s="71" t="n">
        <v>1586</v>
      </c>
      <c r="V1448" s="71" t="n">
        <v>475</v>
      </c>
      <c r="W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RR101440</t>
        </is>
      </c>
      <c r="B1449" s="69" t="n">
        <v>45830</v>
      </c>
      <c r="C1449" s="70" t="n">
        <v>2025</v>
      </c>
      <c r="D1449" t="inlineStr">
        <is>
          <t>Jun</t>
        </is>
      </c>
      <c r="E1449" t="inlineStr">
        <is>
          <t>South</t>
        </is>
      </c>
      <c r="F1449" t="inlineStr">
        <is>
          <t>India</t>
        </is>
      </c>
      <c r="G1449" t="inlineStr">
        <is>
          <t>Fashion</t>
        </is>
      </c>
      <c r="H1449" t="inlineStr">
        <is>
          <t>Click &amp; collect</t>
        </is>
      </c>
      <c r="I1449" t="inlineStr">
        <is>
          <t>Walk-in guest</t>
        </is>
      </c>
      <c r="J1449" t="inlineStr">
        <is>
          <t>Fatima Al-Saud</t>
        </is>
      </c>
      <c r="K1449" s="71" t="n">
        <v>1351</v>
      </c>
      <c r="L1449" s="72" t="n">
        <v>778.11</v>
      </c>
      <c r="M1449" s="72" t="n">
        <v>1051226.61</v>
      </c>
      <c r="N1449" s="72" t="n">
        <v>105122.66</v>
      </c>
      <c r="O1449" s="72" t="n">
        <v>946103.95</v>
      </c>
      <c r="P1449" s="72" t="n">
        <v>539408.6899999999</v>
      </c>
      <c r="Q1449" s="72" t="n">
        <v>406695.26</v>
      </c>
      <c r="R1449" t="inlineStr">
        <is>
          <t>Karnataka</t>
        </is>
      </c>
      <c r="S1449" s="71" t="n">
        <v>8</v>
      </c>
      <c r="T1449" t="inlineStr">
        <is>
          <t>Yes</t>
        </is>
      </c>
      <c r="U1449" s="71" t="n">
        <v>724</v>
      </c>
      <c r="V1449" s="71" t="n">
        <v>317</v>
      </c>
      <c r="W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RR101441</t>
        </is>
      </c>
      <c r="B1450" s="69" t="n">
        <v>45830</v>
      </c>
      <c r="C1450" s="70" t="n">
        <v>2025</v>
      </c>
      <c r="D1450" t="inlineStr">
        <is>
          <t>Jun</t>
        </is>
      </c>
      <c r="E1450" t="inlineStr">
        <is>
          <t>North</t>
        </is>
      </c>
      <c r="F1450" t="inlineStr">
        <is>
          <t>India</t>
        </is>
      </c>
      <c r="G1450" t="inlineStr">
        <is>
          <t>Electronics</t>
        </is>
      </c>
      <c r="H1450" t="inlineStr">
        <is>
          <t>Home delivery</t>
        </is>
      </c>
      <c r="I1450" t="inlineStr">
        <is>
          <t>Walk-in guest</t>
        </is>
      </c>
      <c r="J1450" t="inlineStr">
        <is>
          <t>Yuki Sato</t>
        </is>
      </c>
      <c r="K1450" s="71" t="n">
        <v>178</v>
      </c>
      <c r="L1450" s="72" t="n">
        <v>10452.86</v>
      </c>
      <c r="M1450" s="72" t="n">
        <v>1860609.08</v>
      </c>
      <c r="N1450" s="72" t="n">
        <v>37212.18</v>
      </c>
      <c r="O1450" s="72" t="n">
        <v>1823396.9</v>
      </c>
      <c r="P1450" s="72" t="n">
        <v>1418528.73</v>
      </c>
      <c r="Q1450" s="72" t="n">
        <v>404868.17</v>
      </c>
      <c r="R1450" t="inlineStr">
        <is>
          <t>Punjab</t>
        </is>
      </c>
      <c r="S1450" s="71" t="n">
        <v>1</v>
      </c>
      <c r="T1450" t="inlineStr">
        <is>
          <t>Yes</t>
        </is>
      </c>
      <c r="U1450" s="71" t="n">
        <v>360</v>
      </c>
      <c r="V1450" s="71" t="n">
        <v>141</v>
      </c>
      <c r="W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RR101442</t>
        </is>
      </c>
      <c r="B1451" s="69" t="n">
        <v>45830</v>
      </c>
      <c r="C1451" s="70" t="n">
        <v>2025</v>
      </c>
      <c r="D1451" t="inlineStr">
        <is>
          <t>Jun</t>
        </is>
      </c>
      <c r="E1451" t="inlineStr">
        <is>
          <t>North</t>
        </is>
      </c>
      <c r="F1451" t="inlineStr">
        <is>
          <t>India</t>
        </is>
      </c>
      <c r="G1451" t="inlineStr">
        <is>
          <t>Electronics</t>
        </is>
      </c>
      <c r="H1451" t="inlineStr">
        <is>
          <t>Store walk-in</t>
        </is>
      </c>
      <c r="I1451" t="inlineStr">
        <is>
          <t>Member</t>
        </is>
      </c>
      <c r="J1451" t="inlineStr">
        <is>
          <t>Sara Rossi</t>
        </is>
      </c>
      <c r="K1451" s="71" t="n">
        <v>109</v>
      </c>
      <c r="L1451" s="72" t="n">
        <v>10101.69</v>
      </c>
      <c r="M1451" s="72" t="n">
        <v>1101084.21</v>
      </c>
      <c r="N1451" s="72" t="n">
        <v>55054.21</v>
      </c>
      <c r="O1451" s="72" t="n">
        <v>1046030</v>
      </c>
      <c r="P1451" s="72" t="n">
        <v>871086.8100000001</v>
      </c>
      <c r="Q1451" s="72" t="n">
        <v>174943.19</v>
      </c>
      <c r="R1451" t="inlineStr">
        <is>
          <t>Punjab</t>
        </is>
      </c>
      <c r="S1451" s="71" t="n">
        <v>0</v>
      </c>
      <c r="T1451" t="inlineStr">
        <is>
          <t>No</t>
        </is>
      </c>
      <c r="U1451" s="71" t="n">
        <v>235</v>
      </c>
      <c r="V1451" s="71" t="n">
        <v>94</v>
      </c>
      <c r="W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RR101443</t>
        </is>
      </c>
      <c r="B1452" s="69" t="n">
        <v>45830</v>
      </c>
      <c r="C1452" s="70" t="n">
        <v>2025</v>
      </c>
      <c r="D1452" t="inlineStr">
        <is>
          <t>Jun</t>
        </is>
      </c>
      <c r="E1452" t="inlineStr">
        <is>
          <t>South</t>
        </is>
      </c>
      <c r="F1452" t="inlineStr">
        <is>
          <t>India</t>
        </is>
      </c>
      <c r="G1452" t="inlineStr">
        <is>
          <t>Grocery</t>
        </is>
      </c>
      <c r="H1452" t="inlineStr">
        <is>
          <t>Store walk-in</t>
        </is>
      </c>
      <c r="I1452" t="inlineStr">
        <is>
          <t>Member</t>
        </is>
      </c>
      <c r="J1452" t="inlineStr">
        <is>
          <t>Sara Rossi</t>
        </is>
      </c>
      <c r="K1452" s="71" t="n">
        <v>2889</v>
      </c>
      <c r="L1452" s="72" t="n">
        <v>160.87</v>
      </c>
      <c r="M1452" s="72" t="n">
        <v>464753.43</v>
      </c>
      <c r="N1452" s="72" t="n">
        <v>23237.67</v>
      </c>
      <c r="O1452" s="72" t="n">
        <v>441515.76</v>
      </c>
      <c r="P1452" s="72" t="n">
        <v>431275.21</v>
      </c>
      <c r="Q1452" s="72" t="n">
        <v>10240.55</v>
      </c>
      <c r="R1452" t="inlineStr">
        <is>
          <t>Kerala</t>
        </is>
      </c>
      <c r="S1452" s="71" t="n">
        <v>1</v>
      </c>
      <c r="T1452" t="inlineStr">
        <is>
          <t>Yes</t>
        </is>
      </c>
      <c r="U1452" s="71" t="n">
        <v>1107</v>
      </c>
      <c r="V1452" s="71" t="n">
        <v>435</v>
      </c>
      <c r="W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RR101444</t>
        </is>
      </c>
      <c r="B1453" s="69" t="n">
        <v>45830</v>
      </c>
      <c r="C1453" s="70" t="n">
        <v>2025</v>
      </c>
      <c r="D1453" t="inlineStr">
        <is>
          <t>Jun</t>
        </is>
      </c>
      <c r="E1453" t="inlineStr">
        <is>
          <t>South</t>
        </is>
      </c>
      <c r="F1453" t="inlineStr">
        <is>
          <t>India</t>
        </is>
      </c>
      <c r="G1453" t="inlineStr">
        <is>
          <t>JioMart</t>
        </is>
      </c>
      <c r="H1453" t="inlineStr">
        <is>
          <t>Home delivery</t>
        </is>
      </c>
      <c r="I1453" t="inlineStr">
        <is>
          <t>Member</t>
        </is>
      </c>
      <c r="J1453" t="inlineStr">
        <is>
          <t>Lucas Martin</t>
        </is>
      </c>
      <c r="K1453" s="71" t="n">
        <v>3122</v>
      </c>
      <c r="L1453" s="72" t="n">
        <v>373.05</v>
      </c>
      <c r="M1453" s="72" t="n">
        <v>1164662.1</v>
      </c>
      <c r="N1453" s="72" t="n">
        <v>116466.21</v>
      </c>
      <c r="O1453" s="72" t="n">
        <v>1048195.89</v>
      </c>
      <c r="P1453" s="72" t="n">
        <v>1026856.86</v>
      </c>
      <c r="Q1453" s="72" t="n">
        <v>21339.03</v>
      </c>
      <c r="R1453" t="inlineStr">
        <is>
          <t>Tamil Nadu</t>
        </is>
      </c>
      <c r="S1453" s="71" t="n">
        <v>1</v>
      </c>
      <c r="T1453" t="inlineStr">
        <is>
          <t>Yes</t>
        </is>
      </c>
      <c r="U1453" s="71" t="n">
        <v>7291</v>
      </c>
      <c r="V1453" s="71" t="n">
        <v>385</v>
      </c>
      <c r="W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RR101445</t>
        </is>
      </c>
      <c r="B1454" s="69" t="n">
        <v>45830</v>
      </c>
      <c r="C1454" s="70" t="n">
        <v>2025</v>
      </c>
      <c r="D1454" t="inlineStr">
        <is>
          <t>Jun</t>
        </is>
      </c>
      <c r="E1454" t="inlineStr">
        <is>
          <t>South</t>
        </is>
      </c>
      <c r="F1454" t="inlineStr">
        <is>
          <t>India</t>
        </is>
      </c>
      <c r="G1454" t="inlineStr">
        <is>
          <t>JioMart</t>
        </is>
      </c>
      <c r="H1454" t="inlineStr">
        <is>
          <t>Home delivery</t>
        </is>
      </c>
      <c r="I1454" t="inlineStr">
        <is>
          <t>Member</t>
        </is>
      </c>
      <c r="J1454" t="inlineStr">
        <is>
          <t>Emma Clarke</t>
        </is>
      </c>
      <c r="K1454" s="71" t="n">
        <v>3849</v>
      </c>
      <c r="L1454" s="72" t="n">
        <v>458.91</v>
      </c>
      <c r="M1454" s="72" t="n">
        <v>1766344.59</v>
      </c>
      <c r="N1454" s="72" t="n">
        <v>141307.57</v>
      </c>
      <c r="O1454" s="72" t="n">
        <v>1625037.02</v>
      </c>
      <c r="P1454" s="72" t="n">
        <v>1273338.47</v>
      </c>
      <c r="Q1454" s="72" t="n">
        <v>351698.55</v>
      </c>
      <c r="R1454" t="inlineStr">
        <is>
          <t>Telangana</t>
        </is>
      </c>
      <c r="S1454" s="71" t="n">
        <v>1</v>
      </c>
      <c r="T1454" t="inlineStr">
        <is>
          <t>Yes</t>
        </is>
      </c>
      <c r="U1454" s="71" t="n">
        <v>5838</v>
      </c>
      <c r="V1454" s="71" t="n">
        <v>444</v>
      </c>
      <c r="W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RR101446</t>
        </is>
      </c>
      <c r="B1455" s="69" t="n">
        <v>45830</v>
      </c>
      <c r="C1455" s="70" t="n">
        <v>2025</v>
      </c>
      <c r="D1455" t="inlineStr">
        <is>
          <t>Jun</t>
        </is>
      </c>
      <c r="E1455" t="inlineStr">
        <is>
          <t>West</t>
        </is>
      </c>
      <c r="F1455" t="inlineStr">
        <is>
          <t>India</t>
        </is>
      </c>
      <c r="G1455" t="inlineStr">
        <is>
          <t>JioMart</t>
        </is>
      </c>
      <c r="H1455" t="inlineStr">
        <is>
          <t>Home delivery</t>
        </is>
      </c>
      <c r="I1455" t="inlineStr">
        <is>
          <t>Member</t>
        </is>
      </c>
      <c r="J1455" t="inlineStr">
        <is>
          <t>Ruhi Shaikh</t>
        </is>
      </c>
      <c r="K1455" s="71" t="n">
        <v>3572</v>
      </c>
      <c r="L1455" s="72" t="n">
        <v>371.24</v>
      </c>
      <c r="M1455" s="72" t="n">
        <v>1326069.28</v>
      </c>
      <c r="N1455" s="72" t="n">
        <v>106085.54</v>
      </c>
      <c r="O1455" s="72" t="n">
        <v>1219983.74</v>
      </c>
      <c r="P1455" s="72" t="n">
        <v>1154091.3</v>
      </c>
      <c r="Q1455" s="72" t="n">
        <v>65892.44</v>
      </c>
      <c r="R1455" t="inlineStr">
        <is>
          <t>Gujarat</t>
        </is>
      </c>
      <c r="S1455" s="71" t="n">
        <v>8</v>
      </c>
      <c r="T1455" t="inlineStr">
        <is>
          <t>Yes</t>
        </is>
      </c>
      <c r="U1455" s="71" t="n">
        <v>16099</v>
      </c>
      <c r="V1455" s="71" t="n">
        <v>887</v>
      </c>
      <c r="W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RR101447</t>
        </is>
      </c>
      <c r="B1456" s="69" t="n">
        <v>45831</v>
      </c>
      <c r="C1456" s="70" t="n">
        <v>2025</v>
      </c>
      <c r="D1456" t="inlineStr">
        <is>
          <t>Jun</t>
        </is>
      </c>
      <c r="E1456" t="inlineStr">
        <is>
          <t>West</t>
        </is>
      </c>
      <c r="F1456" t="inlineStr">
        <is>
          <t>India</t>
        </is>
      </c>
      <c r="G1456" t="inlineStr">
        <is>
          <t>Fashion</t>
        </is>
      </c>
      <c r="H1456" t="inlineStr">
        <is>
          <t>Store walk-in</t>
        </is>
      </c>
      <c r="I1456" t="inlineStr">
        <is>
          <t>Walk-in guest</t>
        </is>
      </c>
      <c r="J1456" t="inlineStr">
        <is>
          <t>Amir Khan</t>
        </is>
      </c>
      <c r="K1456" s="71" t="n">
        <v>1179</v>
      </c>
      <c r="L1456" s="72" t="n">
        <v>728.66</v>
      </c>
      <c r="M1456" s="72" t="n">
        <v>859090.14</v>
      </c>
      <c r="N1456" s="72" t="n">
        <v>17181.8</v>
      </c>
      <c r="O1456" s="72" t="n">
        <v>841908.34</v>
      </c>
      <c r="P1456" s="72" t="n">
        <v>471849.79</v>
      </c>
      <c r="Q1456" s="72" t="n">
        <v>370058.55</v>
      </c>
      <c r="R1456" t="inlineStr">
        <is>
          <t>Maharashtra</t>
        </is>
      </c>
      <c r="S1456" s="71" t="n">
        <v>1</v>
      </c>
      <c r="T1456" t="inlineStr">
        <is>
          <t>Yes</t>
        </is>
      </c>
      <c r="U1456" s="71" t="n">
        <v>514</v>
      </c>
      <c r="V1456" s="71" t="n">
        <v>218</v>
      </c>
      <c r="W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RR101448</t>
        </is>
      </c>
      <c r="B1457" s="69" t="n">
        <v>45831</v>
      </c>
      <c r="C1457" s="70" t="n">
        <v>2025</v>
      </c>
      <c r="D1457" t="inlineStr">
        <is>
          <t>Jun</t>
        </is>
      </c>
      <c r="E1457" t="inlineStr">
        <is>
          <t>West</t>
        </is>
      </c>
      <c r="F1457" t="inlineStr">
        <is>
          <t>India</t>
        </is>
      </c>
      <c r="G1457" t="inlineStr">
        <is>
          <t>Grocery</t>
        </is>
      </c>
      <c r="H1457" t="inlineStr">
        <is>
          <t>Store walk-in</t>
        </is>
      </c>
      <c r="I1457" t="inlineStr">
        <is>
          <t>Member</t>
        </is>
      </c>
      <c r="J1457" t="inlineStr">
        <is>
          <t>Sophie Müller</t>
        </is>
      </c>
      <c r="K1457" s="71" t="n">
        <v>2361</v>
      </c>
      <c r="L1457" s="72" t="n">
        <v>163.97</v>
      </c>
      <c r="M1457" s="72" t="n">
        <v>387133.17</v>
      </c>
      <c r="N1457" s="72" t="n">
        <v>30970.65</v>
      </c>
      <c r="O1457" s="72" t="n">
        <v>356162.52</v>
      </c>
      <c r="P1457" s="72" t="n">
        <v>350215.45</v>
      </c>
      <c r="Q1457" s="72" t="n">
        <v>5947.07</v>
      </c>
      <c r="R1457" t="inlineStr">
        <is>
          <t>Gujarat</t>
        </is>
      </c>
      <c r="S1457" s="71" t="n">
        <v>5</v>
      </c>
      <c r="T1457" t="inlineStr">
        <is>
          <t>Yes</t>
        </is>
      </c>
      <c r="U1457" s="71" t="n">
        <v>2318</v>
      </c>
      <c r="V1457" s="71" t="n">
        <v>780</v>
      </c>
      <c r="W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RR101449</t>
        </is>
      </c>
      <c r="B1458" s="69" t="n">
        <v>45831</v>
      </c>
      <c r="C1458" s="70" t="n">
        <v>2025</v>
      </c>
      <c r="D1458" t="inlineStr">
        <is>
          <t>Jun</t>
        </is>
      </c>
      <c r="E1458" t="inlineStr">
        <is>
          <t>West</t>
        </is>
      </c>
      <c r="F1458" t="inlineStr">
        <is>
          <t>India</t>
        </is>
      </c>
      <c r="G1458" t="inlineStr">
        <is>
          <t>Electronics</t>
        </is>
      </c>
      <c r="H1458" t="inlineStr">
        <is>
          <t>Store walk-in</t>
        </is>
      </c>
      <c r="I1458" t="inlineStr">
        <is>
          <t>Member</t>
        </is>
      </c>
      <c r="J1458" t="inlineStr">
        <is>
          <t>Arjun Mehta</t>
        </is>
      </c>
      <c r="K1458" s="71" t="n">
        <v>35</v>
      </c>
      <c r="L1458" s="72" t="n">
        <v>8998.68</v>
      </c>
      <c r="M1458" s="72" t="n">
        <v>314953.8</v>
      </c>
      <c r="N1458" s="72" t="n">
        <v>47243.07</v>
      </c>
      <c r="O1458" s="72" t="n">
        <v>267710.73</v>
      </c>
      <c r="P1458" s="72" t="n">
        <v>294621.33</v>
      </c>
      <c r="Q1458" s="72" t="n">
        <v>-26910.6</v>
      </c>
      <c r="R1458" t="inlineStr">
        <is>
          <t>Goa</t>
        </is>
      </c>
      <c r="S1458" s="71" t="n">
        <v>0</v>
      </c>
      <c r="T1458" t="inlineStr">
        <is>
          <t>No</t>
        </is>
      </c>
      <c r="U1458" s="71" t="n">
        <v>67</v>
      </c>
      <c r="V1458" s="71" t="n">
        <v>30</v>
      </c>
      <c r="W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RR101450</t>
        </is>
      </c>
      <c r="B1459" s="69" t="n">
        <v>45831</v>
      </c>
      <c r="C1459" s="70" t="n">
        <v>2025</v>
      </c>
      <c r="D1459" t="inlineStr">
        <is>
          <t>Jun</t>
        </is>
      </c>
      <c r="E1459" t="inlineStr">
        <is>
          <t>East</t>
        </is>
      </c>
      <c r="F1459" t="inlineStr">
        <is>
          <t>India</t>
        </is>
      </c>
      <c r="G1459" t="inlineStr">
        <is>
          <t>Grocery</t>
        </is>
      </c>
      <c r="H1459" t="inlineStr">
        <is>
          <t>Store walk-in</t>
        </is>
      </c>
      <c r="I1459" t="inlineStr">
        <is>
          <t>Walk-in guest</t>
        </is>
      </c>
      <c r="J1459" t="inlineStr">
        <is>
          <t>Emma Clarke</t>
        </is>
      </c>
      <c r="K1459" s="71" t="n">
        <v>1648</v>
      </c>
      <c r="L1459" s="72" t="n">
        <v>171.72</v>
      </c>
      <c r="M1459" s="72" t="n">
        <v>282994.56</v>
      </c>
      <c r="N1459" s="72" t="n">
        <v>28299.46</v>
      </c>
      <c r="O1459" s="72" t="n">
        <v>254695.1</v>
      </c>
      <c r="P1459" s="72" t="n">
        <v>235204.94</v>
      </c>
      <c r="Q1459" s="72" t="n">
        <v>19490.16</v>
      </c>
      <c r="R1459" t="inlineStr">
        <is>
          <t>Bihar</t>
        </is>
      </c>
      <c r="S1459" s="71" t="n">
        <v>0</v>
      </c>
      <c r="T1459" t="inlineStr">
        <is>
          <t>No</t>
        </is>
      </c>
      <c r="U1459" s="71" t="n">
        <v>925</v>
      </c>
      <c r="V1459" s="71" t="n">
        <v>393</v>
      </c>
      <c r="W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RR101451</t>
        </is>
      </c>
      <c r="B1460" s="69" t="n">
        <v>45831</v>
      </c>
      <c r="C1460" s="70" t="n">
        <v>2025</v>
      </c>
      <c r="D1460" t="inlineStr">
        <is>
          <t>Jun</t>
        </is>
      </c>
      <c r="E1460" t="inlineStr">
        <is>
          <t>West</t>
        </is>
      </c>
      <c r="F1460" t="inlineStr">
        <is>
          <t>India</t>
        </is>
      </c>
      <c r="G1460" t="inlineStr">
        <is>
          <t>JioMart</t>
        </is>
      </c>
      <c r="H1460" t="inlineStr">
        <is>
          <t>Home delivery</t>
        </is>
      </c>
      <c r="I1460" t="inlineStr">
        <is>
          <t>Member</t>
        </is>
      </c>
      <c r="J1460" t="inlineStr">
        <is>
          <t>Ruhi Shaikh</t>
        </is>
      </c>
      <c r="K1460" s="71" t="n">
        <v>4170</v>
      </c>
      <c r="L1460" s="72" t="n">
        <v>397.44</v>
      </c>
      <c r="M1460" s="72" t="n">
        <v>1657324.8</v>
      </c>
      <c r="N1460" s="72" t="n">
        <v>82866.24000000001</v>
      </c>
      <c r="O1460" s="72" t="n">
        <v>1574458.56</v>
      </c>
      <c r="P1460" s="72" t="n">
        <v>1376075.23</v>
      </c>
      <c r="Q1460" s="72" t="n">
        <v>198383.33</v>
      </c>
      <c r="R1460" t="inlineStr">
        <is>
          <t>Maharashtra</t>
        </is>
      </c>
      <c r="S1460" s="71" t="n">
        <v>3</v>
      </c>
      <c r="T1460" t="inlineStr">
        <is>
          <t>Yes</t>
        </is>
      </c>
      <c r="U1460" s="71" t="n">
        <v>10951</v>
      </c>
      <c r="V1460" s="71" t="n">
        <v>548</v>
      </c>
      <c r="W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RR101452</t>
        </is>
      </c>
      <c r="B1461" s="69" t="n">
        <v>45831</v>
      </c>
      <c r="C1461" s="70" t="n">
        <v>2025</v>
      </c>
      <c r="D1461" t="inlineStr">
        <is>
          <t>Jun</t>
        </is>
      </c>
      <c r="E1461" t="inlineStr">
        <is>
          <t>North</t>
        </is>
      </c>
      <c r="F1461" t="inlineStr">
        <is>
          <t>India</t>
        </is>
      </c>
      <c r="G1461" t="inlineStr">
        <is>
          <t>Grocery</t>
        </is>
      </c>
      <c r="H1461" t="inlineStr">
        <is>
          <t>Store walk-in</t>
        </is>
      </c>
      <c r="I1461" t="inlineStr">
        <is>
          <t>Walk-in guest</t>
        </is>
      </c>
      <c r="J1461" t="inlineStr">
        <is>
          <t>Arjun Mehta</t>
        </is>
      </c>
      <c r="K1461" s="71" t="n">
        <v>3431</v>
      </c>
      <c r="L1461" s="72" t="n">
        <v>191.39</v>
      </c>
      <c r="M1461" s="72" t="n">
        <v>656659.09</v>
      </c>
      <c r="N1461" s="72" t="n">
        <v>52532.73</v>
      </c>
      <c r="O1461" s="72" t="n">
        <v>604126.36</v>
      </c>
      <c r="P1461" s="72" t="n">
        <v>515530.31</v>
      </c>
      <c r="Q1461" s="72" t="n">
        <v>88596.05</v>
      </c>
      <c r="R1461" t="inlineStr">
        <is>
          <t>Delhi</t>
        </is>
      </c>
      <c r="S1461" s="71" t="n">
        <v>2</v>
      </c>
      <c r="T1461" t="inlineStr">
        <is>
          <t>Yes</t>
        </is>
      </c>
      <c r="U1461" s="71" t="n">
        <v>1571</v>
      </c>
      <c r="V1461" s="71" t="n">
        <v>501</v>
      </c>
      <c r="W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RR101453</t>
        </is>
      </c>
      <c r="B1462" s="69" t="n">
        <v>45831</v>
      </c>
      <c r="C1462" s="70" t="n">
        <v>2025</v>
      </c>
      <c r="D1462" t="inlineStr">
        <is>
          <t>Jun</t>
        </is>
      </c>
      <c r="E1462" t="inlineStr">
        <is>
          <t>West</t>
        </is>
      </c>
      <c r="F1462" t="inlineStr">
        <is>
          <t>India</t>
        </is>
      </c>
      <c r="G1462" t="inlineStr">
        <is>
          <t>Grocery</t>
        </is>
      </c>
      <c r="H1462" t="inlineStr">
        <is>
          <t>Store walk-in</t>
        </is>
      </c>
      <c r="I1462" t="inlineStr">
        <is>
          <t>Member</t>
        </is>
      </c>
      <c r="J1462" t="inlineStr">
        <is>
          <t>Arjun Mehta</t>
        </is>
      </c>
      <c r="K1462" s="71" t="n">
        <v>2972</v>
      </c>
      <c r="L1462" s="72" t="n">
        <v>167.28</v>
      </c>
      <c r="M1462" s="72" t="n">
        <v>497156.16</v>
      </c>
      <c r="N1462" s="72" t="n">
        <v>39772.49</v>
      </c>
      <c r="O1462" s="72" t="n">
        <v>457383.67</v>
      </c>
      <c r="P1462" s="72" t="n">
        <v>423441.61</v>
      </c>
      <c r="Q1462" s="72" t="n">
        <v>33942.06</v>
      </c>
      <c r="R1462" t="inlineStr">
        <is>
          <t>Gujarat</t>
        </is>
      </c>
      <c r="S1462" s="71" t="n">
        <v>3</v>
      </c>
      <c r="T1462" t="inlineStr">
        <is>
          <t>Yes</t>
        </is>
      </c>
      <c r="U1462" s="71" t="n">
        <v>2216</v>
      </c>
      <c r="V1462" s="71" t="n">
        <v>679</v>
      </c>
      <c r="W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RR101454</t>
        </is>
      </c>
      <c r="B1463" s="69" t="n">
        <v>45831</v>
      </c>
      <c r="C1463" s="70" t="n">
        <v>2025</v>
      </c>
      <c r="D1463" t="inlineStr">
        <is>
          <t>Jun</t>
        </is>
      </c>
      <c r="E1463" t="inlineStr">
        <is>
          <t>East</t>
        </is>
      </c>
      <c r="F1463" t="inlineStr">
        <is>
          <t>India</t>
        </is>
      </c>
      <c r="G1463" t="inlineStr">
        <is>
          <t>Fashion</t>
        </is>
      </c>
      <c r="H1463" t="inlineStr">
        <is>
          <t>Store walk-in</t>
        </is>
      </c>
      <c r="I1463" t="inlineStr">
        <is>
          <t>Walk-in guest</t>
        </is>
      </c>
      <c r="J1463" t="inlineStr">
        <is>
          <t>Noah Smith</t>
        </is>
      </c>
      <c r="K1463" s="71" t="n">
        <v>1244</v>
      </c>
      <c r="L1463" s="72" t="n">
        <v>829.4</v>
      </c>
      <c r="M1463" s="72" t="n">
        <v>1031773.6</v>
      </c>
      <c r="N1463" s="72" t="n">
        <v>51588.68</v>
      </c>
      <c r="O1463" s="72" t="n">
        <v>980184.92</v>
      </c>
      <c r="P1463" s="72" t="n">
        <v>532756.99</v>
      </c>
      <c r="Q1463" s="72" t="n">
        <v>447427.93</v>
      </c>
      <c r="R1463" t="inlineStr">
        <is>
          <t>Odisha</t>
        </is>
      </c>
      <c r="S1463" s="71" t="n">
        <v>8</v>
      </c>
      <c r="T1463" t="inlineStr">
        <is>
          <t>Yes</t>
        </is>
      </c>
      <c r="U1463" s="71" t="n">
        <v>1034</v>
      </c>
      <c r="V1463" s="71" t="n">
        <v>378</v>
      </c>
      <c r="W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RR101455</t>
        </is>
      </c>
      <c r="B1464" s="69" t="n">
        <v>45831</v>
      </c>
      <c r="C1464" s="70" t="n">
        <v>2025</v>
      </c>
      <c r="D1464" t="inlineStr">
        <is>
          <t>Jun</t>
        </is>
      </c>
      <c r="E1464" t="inlineStr">
        <is>
          <t>South</t>
        </is>
      </c>
      <c r="F1464" t="inlineStr">
        <is>
          <t>India</t>
        </is>
      </c>
      <c r="G1464" t="inlineStr">
        <is>
          <t>Grocery</t>
        </is>
      </c>
      <c r="H1464" t="inlineStr">
        <is>
          <t>Home delivery</t>
        </is>
      </c>
      <c r="I1464" t="inlineStr">
        <is>
          <t>Walk-in guest</t>
        </is>
      </c>
      <c r="J1464" t="inlineStr">
        <is>
          <t>Omar Haddad</t>
        </is>
      </c>
      <c r="K1464" s="71" t="n">
        <v>3982</v>
      </c>
      <c r="L1464" s="72" t="n">
        <v>169.74</v>
      </c>
      <c r="M1464" s="72" t="n">
        <v>675904.6800000001</v>
      </c>
      <c r="N1464" s="72" t="n">
        <v>101385.7</v>
      </c>
      <c r="O1464" s="72" t="n">
        <v>574518.98</v>
      </c>
      <c r="P1464" s="72" t="n">
        <v>596734.99</v>
      </c>
      <c r="Q1464" s="72" t="n">
        <v>-22216.01</v>
      </c>
      <c r="R1464" t="inlineStr">
        <is>
          <t>Kerala</t>
        </is>
      </c>
      <c r="S1464" s="71" t="n">
        <v>3</v>
      </c>
      <c r="T1464" t="inlineStr">
        <is>
          <t>Yes</t>
        </is>
      </c>
      <c r="U1464" s="71" t="n">
        <v>2706</v>
      </c>
      <c r="V1464" s="71" t="n">
        <v>977</v>
      </c>
      <c r="W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RR101456</t>
        </is>
      </c>
      <c r="B1465" s="69" t="n">
        <v>45831</v>
      </c>
      <c r="C1465" s="70" t="n">
        <v>2025</v>
      </c>
      <c r="D1465" t="inlineStr">
        <is>
          <t>Jun</t>
        </is>
      </c>
      <c r="E1465" t="inlineStr">
        <is>
          <t>East</t>
        </is>
      </c>
      <c r="F1465" t="inlineStr">
        <is>
          <t>India</t>
        </is>
      </c>
      <c r="G1465" t="inlineStr">
        <is>
          <t>Grocery</t>
        </is>
      </c>
      <c r="H1465" t="inlineStr">
        <is>
          <t>Store walk-in</t>
        </is>
      </c>
      <c r="I1465" t="inlineStr">
        <is>
          <t>Member</t>
        </is>
      </c>
      <c r="J1465" t="inlineStr">
        <is>
          <t>Ravindra Patil</t>
        </is>
      </c>
      <c r="K1465" s="71" t="n">
        <v>4088</v>
      </c>
      <c r="L1465" s="72" t="n">
        <v>182.61</v>
      </c>
      <c r="M1465" s="72" t="n">
        <v>746509.6800000001</v>
      </c>
      <c r="N1465" s="72" t="n">
        <v>111976.45</v>
      </c>
      <c r="O1465" s="72" t="n">
        <v>634533.23</v>
      </c>
      <c r="P1465" s="72" t="n">
        <v>614752.62</v>
      </c>
      <c r="Q1465" s="72" t="n">
        <v>19780.61</v>
      </c>
      <c r="R1465" t="inlineStr">
        <is>
          <t>Odisha</t>
        </is>
      </c>
      <c r="S1465" s="71" t="n">
        <v>2</v>
      </c>
      <c r="T1465" t="inlineStr">
        <is>
          <t>Yes</t>
        </is>
      </c>
      <c r="U1465" s="71" t="n">
        <v>3559</v>
      </c>
      <c r="V1465" s="71" t="n">
        <v>962</v>
      </c>
      <c r="W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RR101457</t>
        </is>
      </c>
      <c r="B1466" s="69" t="n">
        <v>45831</v>
      </c>
      <c r="C1466" s="70" t="n">
        <v>2025</v>
      </c>
      <c r="D1466" t="inlineStr">
        <is>
          <t>Jun</t>
        </is>
      </c>
      <c r="E1466" t="inlineStr">
        <is>
          <t>East</t>
        </is>
      </c>
      <c r="F1466" t="inlineStr">
        <is>
          <t>India</t>
        </is>
      </c>
      <c r="G1466" t="inlineStr">
        <is>
          <t>Fashion</t>
        </is>
      </c>
      <c r="H1466" t="inlineStr">
        <is>
          <t>Store walk-in</t>
        </is>
      </c>
      <c r="I1466" t="inlineStr">
        <is>
          <t>Walk-in guest</t>
        </is>
      </c>
      <c r="J1466" t="inlineStr">
        <is>
          <t>Zoya Ahmed</t>
        </is>
      </c>
      <c r="K1466" s="71" t="n">
        <v>1223</v>
      </c>
      <c r="L1466" s="72" t="n">
        <v>788.0599999999999</v>
      </c>
      <c r="M1466" s="72" t="n">
        <v>963797.38</v>
      </c>
      <c r="N1466" s="72" t="n">
        <v>19275.95</v>
      </c>
      <c r="O1466" s="72" t="n">
        <v>944521.4300000001</v>
      </c>
      <c r="P1466" s="72" t="n">
        <v>513480.88</v>
      </c>
      <c r="Q1466" s="72" t="n">
        <v>431040.55</v>
      </c>
      <c r="R1466" t="inlineStr">
        <is>
          <t>Odisha</t>
        </is>
      </c>
      <c r="S1466" s="71" t="n">
        <v>3</v>
      </c>
      <c r="T1466" t="inlineStr">
        <is>
          <t>Yes</t>
        </is>
      </c>
      <c r="U1466" s="71" t="n">
        <v>441</v>
      </c>
      <c r="V1466" s="71" t="n">
        <v>191</v>
      </c>
      <c r="W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RR101458</t>
        </is>
      </c>
      <c r="B1467" s="69" t="n">
        <v>45832</v>
      </c>
      <c r="C1467" s="70" t="n">
        <v>2025</v>
      </c>
      <c r="D1467" t="inlineStr">
        <is>
          <t>Jun</t>
        </is>
      </c>
      <c r="E1467" t="inlineStr">
        <is>
          <t>West</t>
        </is>
      </c>
      <c r="F1467" t="inlineStr">
        <is>
          <t>India</t>
        </is>
      </c>
      <c r="G1467" t="inlineStr">
        <is>
          <t>JioMart</t>
        </is>
      </c>
      <c r="H1467" t="inlineStr">
        <is>
          <t>Home delivery</t>
        </is>
      </c>
      <c r="I1467" t="inlineStr">
        <is>
          <t>Walk-in guest</t>
        </is>
      </c>
      <c r="J1467" t="inlineStr">
        <is>
          <t>Fatima Al-Saud</t>
        </is>
      </c>
      <c r="K1467" s="71" t="n">
        <v>3698</v>
      </c>
      <c r="L1467" s="72" t="n">
        <v>372.38</v>
      </c>
      <c r="M1467" s="72" t="n">
        <v>1377061.24</v>
      </c>
      <c r="N1467" s="72" t="n">
        <v>68853.06</v>
      </c>
      <c r="O1467" s="72" t="n">
        <v>1308208.18</v>
      </c>
      <c r="P1467" s="72" t="n">
        <v>1208986.75</v>
      </c>
      <c r="Q1467" s="72" t="n">
        <v>99221.42999999999</v>
      </c>
      <c r="R1467" t="inlineStr">
        <is>
          <t>Goa</t>
        </is>
      </c>
      <c r="S1467" s="71" t="n">
        <v>2</v>
      </c>
      <c r="T1467" t="inlineStr">
        <is>
          <t>Yes</t>
        </is>
      </c>
      <c r="U1467" s="71" t="n">
        <v>17740</v>
      </c>
      <c r="V1467" s="71" t="n">
        <v>875</v>
      </c>
      <c r="W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RR101459</t>
        </is>
      </c>
      <c r="B1468" s="69" t="n">
        <v>45832</v>
      </c>
      <c r="C1468" s="70" t="n">
        <v>2025</v>
      </c>
      <c r="D1468" t="inlineStr">
        <is>
          <t>Jun</t>
        </is>
      </c>
      <c r="E1468" t="inlineStr">
        <is>
          <t>South</t>
        </is>
      </c>
      <c r="F1468" t="inlineStr">
        <is>
          <t>India</t>
        </is>
      </c>
      <c r="G1468" t="inlineStr">
        <is>
          <t>Electronics</t>
        </is>
      </c>
      <c r="H1468" t="inlineStr">
        <is>
          <t>Home delivery</t>
        </is>
      </c>
      <c r="I1468" t="inlineStr">
        <is>
          <t>Member</t>
        </is>
      </c>
      <c r="J1468" t="inlineStr">
        <is>
          <t>Carlos Silva</t>
        </is>
      </c>
      <c r="K1468" s="71" t="n">
        <v>170</v>
      </c>
      <c r="L1468" s="72" t="n">
        <v>9779.15</v>
      </c>
      <c r="M1468" s="72" t="n">
        <v>1662455.5</v>
      </c>
      <c r="N1468" s="72" t="n">
        <v>83122.78</v>
      </c>
      <c r="O1468" s="72" t="n">
        <v>1579332.72</v>
      </c>
      <c r="P1468" s="72" t="n">
        <v>1380141.43</v>
      </c>
      <c r="Q1468" s="72" t="n">
        <v>199191.29</v>
      </c>
      <c r="R1468" t="inlineStr">
        <is>
          <t>Karnataka</t>
        </is>
      </c>
      <c r="S1468" s="71" t="n">
        <v>2</v>
      </c>
      <c r="T1468" t="inlineStr">
        <is>
          <t>Yes</t>
        </is>
      </c>
      <c r="U1468" s="71" t="n">
        <v>451</v>
      </c>
      <c r="V1468" s="71" t="n">
        <v>148</v>
      </c>
      <c r="W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RR101460</t>
        </is>
      </c>
      <c r="B1469" s="69" t="n">
        <v>45832</v>
      </c>
      <c r="C1469" s="70" t="n">
        <v>2025</v>
      </c>
      <c r="D1469" t="inlineStr">
        <is>
          <t>Jun</t>
        </is>
      </c>
      <c r="E1469" t="inlineStr">
        <is>
          <t>North</t>
        </is>
      </c>
      <c r="F1469" t="inlineStr">
        <is>
          <t>India</t>
        </is>
      </c>
      <c r="G1469" t="inlineStr">
        <is>
          <t>Grocery</t>
        </is>
      </c>
      <c r="H1469" t="inlineStr">
        <is>
          <t>Home delivery</t>
        </is>
      </c>
      <c r="I1469" t="inlineStr">
        <is>
          <t>Member</t>
        </is>
      </c>
      <c r="J1469" t="inlineStr">
        <is>
          <t>Carlos Silva</t>
        </is>
      </c>
      <c r="K1469" s="71" t="n">
        <v>4037</v>
      </c>
      <c r="L1469" s="72" t="n">
        <v>187.73</v>
      </c>
      <c r="M1469" s="72" t="n">
        <v>757866.01</v>
      </c>
      <c r="N1469" s="72" t="n">
        <v>60629.28</v>
      </c>
      <c r="O1469" s="72" t="n">
        <v>697236.73</v>
      </c>
      <c r="P1469" s="72" t="n">
        <v>598334.24</v>
      </c>
      <c r="Q1469" s="72" t="n">
        <v>98902.49000000001</v>
      </c>
      <c r="R1469" t="inlineStr">
        <is>
          <t>Rajasthan</t>
        </is>
      </c>
      <c r="S1469" s="71" t="n">
        <v>2</v>
      </c>
      <c r="T1469" t="inlineStr">
        <is>
          <t>Yes</t>
        </is>
      </c>
      <c r="U1469" s="71" t="n">
        <v>2363</v>
      </c>
      <c r="V1469" s="71" t="n">
        <v>965</v>
      </c>
      <c r="W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RR101461</t>
        </is>
      </c>
      <c r="B1470" s="69" t="n">
        <v>45832</v>
      </c>
      <c r="C1470" s="70" t="n">
        <v>2025</v>
      </c>
      <c r="D1470" t="inlineStr">
        <is>
          <t>Jun</t>
        </is>
      </c>
      <c r="E1470" t="inlineStr">
        <is>
          <t>East</t>
        </is>
      </c>
      <c r="F1470" t="inlineStr">
        <is>
          <t>India</t>
        </is>
      </c>
      <c r="G1470" t="inlineStr">
        <is>
          <t>Electronics</t>
        </is>
      </c>
      <c r="H1470" t="inlineStr">
        <is>
          <t>Store walk-in</t>
        </is>
      </c>
      <c r="I1470" t="inlineStr">
        <is>
          <t>Walk-in guest</t>
        </is>
      </c>
      <c r="J1470" t="inlineStr">
        <is>
          <t>Kofi Mensah</t>
        </is>
      </c>
      <c r="K1470" s="71" t="n">
        <v>197</v>
      </c>
      <c r="L1470" s="72" t="n">
        <v>10413.31</v>
      </c>
      <c r="M1470" s="72" t="n">
        <v>2051422.07</v>
      </c>
      <c r="N1470" s="72" t="n">
        <v>164113.77</v>
      </c>
      <c r="O1470" s="72" t="n">
        <v>1887308.3</v>
      </c>
      <c r="P1470" s="72" t="n">
        <v>1650012.51</v>
      </c>
      <c r="Q1470" s="72" t="n">
        <v>237295.79</v>
      </c>
      <c r="R1470" t="inlineStr">
        <is>
          <t>West Bengal</t>
        </is>
      </c>
      <c r="S1470" s="71" t="n">
        <v>1</v>
      </c>
      <c r="T1470" t="inlineStr">
        <is>
          <t>Yes</t>
        </is>
      </c>
      <c r="U1470" s="71" t="n">
        <v>338</v>
      </c>
      <c r="V1470" s="71" t="n">
        <v>148</v>
      </c>
      <c r="W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RR101462</t>
        </is>
      </c>
      <c r="B1471" s="69" t="n">
        <v>45832</v>
      </c>
      <c r="C1471" s="70" t="n">
        <v>2025</v>
      </c>
      <c r="D1471" t="inlineStr">
        <is>
          <t>Jun</t>
        </is>
      </c>
      <c r="E1471" t="inlineStr">
        <is>
          <t>West</t>
        </is>
      </c>
      <c r="F1471" t="inlineStr">
        <is>
          <t>India</t>
        </is>
      </c>
      <c r="G1471" t="inlineStr">
        <is>
          <t>Fashion</t>
        </is>
      </c>
      <c r="H1471" t="inlineStr">
        <is>
          <t>Click &amp; collect</t>
        </is>
      </c>
      <c r="I1471" t="inlineStr">
        <is>
          <t>Walk-in guest</t>
        </is>
      </c>
      <c r="J1471" t="inlineStr">
        <is>
          <t>Noah Smith</t>
        </is>
      </c>
      <c r="K1471" s="71" t="n">
        <v>1360</v>
      </c>
      <c r="L1471" s="72" t="n">
        <v>765.98</v>
      </c>
      <c r="M1471" s="72" t="n">
        <v>1041732.8</v>
      </c>
      <c r="N1471" s="72" t="n">
        <v>83338.62</v>
      </c>
      <c r="O1471" s="72" t="n">
        <v>958394.1800000001</v>
      </c>
      <c r="P1471" s="72" t="n">
        <v>543297.0600000001</v>
      </c>
      <c r="Q1471" s="72" t="n">
        <v>415097.12</v>
      </c>
      <c r="R1471" t="inlineStr">
        <is>
          <t>Gujarat</t>
        </is>
      </c>
      <c r="S1471" s="71" t="n">
        <v>3</v>
      </c>
      <c r="T1471" t="inlineStr">
        <is>
          <t>Yes</t>
        </is>
      </c>
      <c r="U1471" s="71" t="n">
        <v>1158</v>
      </c>
      <c r="V1471" s="71" t="n">
        <v>447</v>
      </c>
      <c r="W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RR101463</t>
        </is>
      </c>
      <c r="B1472" s="69" t="n">
        <v>45832</v>
      </c>
      <c r="C1472" s="70" t="n">
        <v>2025</v>
      </c>
      <c r="D1472" t="inlineStr">
        <is>
          <t>Jun</t>
        </is>
      </c>
      <c r="E1472" t="inlineStr">
        <is>
          <t>West</t>
        </is>
      </c>
      <c r="F1472" t="inlineStr">
        <is>
          <t>India</t>
        </is>
      </c>
      <c r="G1472" t="inlineStr">
        <is>
          <t>JioMart</t>
        </is>
      </c>
      <c r="H1472" t="inlineStr">
        <is>
          <t>Home delivery</t>
        </is>
      </c>
      <c r="I1472" t="inlineStr">
        <is>
          <t>Walk-in guest</t>
        </is>
      </c>
      <c r="J1472" t="inlineStr">
        <is>
          <t>Yuki Sato</t>
        </is>
      </c>
      <c r="K1472" s="71" t="n">
        <v>3644</v>
      </c>
      <c r="L1472" s="72" t="n">
        <v>454.77</v>
      </c>
      <c r="M1472" s="72" t="n">
        <v>1657181.88</v>
      </c>
      <c r="N1472" s="72" t="n">
        <v>132574.55</v>
      </c>
      <c r="O1472" s="72" t="n">
        <v>1524607.33</v>
      </c>
      <c r="P1472" s="72" t="n">
        <v>1219872.85</v>
      </c>
      <c r="Q1472" s="72" t="n">
        <v>304734.48</v>
      </c>
      <c r="R1472" t="inlineStr">
        <is>
          <t>Maharashtra</t>
        </is>
      </c>
      <c r="S1472" s="71" t="n">
        <v>3</v>
      </c>
      <c r="T1472" t="inlineStr">
        <is>
          <t>Yes</t>
        </is>
      </c>
      <c r="U1472" s="71" t="n">
        <v>6054</v>
      </c>
      <c r="V1472" s="71" t="n">
        <v>473</v>
      </c>
      <c r="W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RR101464</t>
        </is>
      </c>
      <c r="B1473" s="69" t="n">
        <v>45832</v>
      </c>
      <c r="C1473" s="70" t="n">
        <v>2025</v>
      </c>
      <c r="D1473" t="inlineStr">
        <is>
          <t>Jun</t>
        </is>
      </c>
      <c r="E1473" t="inlineStr">
        <is>
          <t>West</t>
        </is>
      </c>
      <c r="F1473" t="inlineStr">
        <is>
          <t>India</t>
        </is>
      </c>
      <c r="G1473" t="inlineStr">
        <is>
          <t>JioMart</t>
        </is>
      </c>
      <c r="H1473" t="inlineStr">
        <is>
          <t>Home delivery</t>
        </is>
      </c>
      <c r="I1473" t="inlineStr">
        <is>
          <t>Member</t>
        </is>
      </c>
      <c r="J1473" t="inlineStr">
        <is>
          <t>Emma Clarke</t>
        </is>
      </c>
      <c r="K1473" s="71" t="n">
        <v>2699</v>
      </c>
      <c r="L1473" s="72" t="n">
        <v>450.16</v>
      </c>
      <c r="M1473" s="72" t="n">
        <v>1214981.84</v>
      </c>
      <c r="N1473" s="72" t="n">
        <v>97198.55</v>
      </c>
      <c r="O1473" s="72" t="n">
        <v>1117783.29</v>
      </c>
      <c r="P1473" s="72" t="n">
        <v>887857.09</v>
      </c>
      <c r="Q1473" s="72" t="n">
        <v>229926.2</v>
      </c>
      <c r="R1473" t="inlineStr">
        <is>
          <t>Gujarat</t>
        </is>
      </c>
      <c r="S1473" s="71" t="n">
        <v>2</v>
      </c>
      <c r="T1473" t="inlineStr">
        <is>
          <t>Yes</t>
        </is>
      </c>
      <c r="U1473" s="71" t="n">
        <v>7662</v>
      </c>
      <c r="V1473" s="71" t="n">
        <v>464</v>
      </c>
      <c r="W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RR101465</t>
        </is>
      </c>
      <c r="B1474" s="69" t="n">
        <v>45832</v>
      </c>
      <c r="C1474" s="70" t="n">
        <v>2025</v>
      </c>
      <c r="D1474" t="inlineStr">
        <is>
          <t>Jun</t>
        </is>
      </c>
      <c r="E1474" t="inlineStr">
        <is>
          <t>South</t>
        </is>
      </c>
      <c r="F1474" t="inlineStr">
        <is>
          <t>India</t>
        </is>
      </c>
      <c r="G1474" t="inlineStr">
        <is>
          <t>Grocery</t>
        </is>
      </c>
      <c r="H1474" t="inlineStr">
        <is>
          <t>Store walk-in</t>
        </is>
      </c>
      <c r="I1474" t="inlineStr">
        <is>
          <t>Member</t>
        </is>
      </c>
      <c r="J1474" t="inlineStr">
        <is>
          <t>Fatima Al-Saud</t>
        </is>
      </c>
      <c r="K1474" s="71" t="n">
        <v>1894</v>
      </c>
      <c r="L1474" s="72" t="n">
        <v>198.67</v>
      </c>
      <c r="M1474" s="72" t="n">
        <v>376280.98</v>
      </c>
      <c r="N1474" s="72" t="n">
        <v>7525.62</v>
      </c>
      <c r="O1474" s="72" t="n">
        <v>368755.36</v>
      </c>
      <c r="P1474" s="72" t="n">
        <v>277496.04</v>
      </c>
      <c r="Q1474" s="72" t="n">
        <v>91259.32000000001</v>
      </c>
      <c r="R1474" t="inlineStr">
        <is>
          <t>Karnataka</t>
        </is>
      </c>
      <c r="S1474" s="71" t="n">
        <v>5</v>
      </c>
      <c r="T1474" t="inlineStr">
        <is>
          <t>Yes</t>
        </is>
      </c>
      <c r="U1474" s="71" t="n">
        <v>599</v>
      </c>
      <c r="V1474" s="71" t="n">
        <v>216</v>
      </c>
      <c r="W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RR101466</t>
        </is>
      </c>
      <c r="B1475" s="69" t="n">
        <v>45832</v>
      </c>
      <c r="C1475" s="70" t="n">
        <v>2025</v>
      </c>
      <c r="D1475" t="inlineStr">
        <is>
          <t>Jun</t>
        </is>
      </c>
      <c r="E1475" t="inlineStr">
        <is>
          <t>South</t>
        </is>
      </c>
      <c r="F1475" t="inlineStr">
        <is>
          <t>India</t>
        </is>
      </c>
      <c r="G1475" t="inlineStr">
        <is>
          <t>Electronics</t>
        </is>
      </c>
      <c r="H1475" t="inlineStr">
        <is>
          <t>Store walk-in</t>
        </is>
      </c>
      <c r="I1475" t="inlineStr">
        <is>
          <t>Walk-in guest</t>
        </is>
      </c>
      <c r="J1475" t="inlineStr">
        <is>
          <t>Ravindra Patil</t>
        </is>
      </c>
      <c r="K1475" s="71" t="n">
        <v>193</v>
      </c>
      <c r="L1475" s="72" t="n">
        <v>8467.540000000001</v>
      </c>
      <c r="M1475" s="72" t="n">
        <v>1634235.22</v>
      </c>
      <c r="N1475" s="72" t="n">
        <v>163423.52</v>
      </c>
      <c r="O1475" s="72" t="n">
        <v>1470811.7</v>
      </c>
      <c r="P1475" s="72" t="n">
        <v>1612783.81</v>
      </c>
      <c r="Q1475" s="72" t="n">
        <v>-141972.11</v>
      </c>
      <c r="R1475" t="inlineStr">
        <is>
          <t>Kerala</t>
        </is>
      </c>
      <c r="S1475" s="71" t="n">
        <v>3</v>
      </c>
      <c r="T1475" t="inlineStr">
        <is>
          <t>Yes</t>
        </is>
      </c>
      <c r="U1475" s="71" t="n">
        <v>536</v>
      </c>
      <c r="V1475" s="71" t="n">
        <v>162</v>
      </c>
      <c r="W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RR101467</t>
        </is>
      </c>
      <c r="B1476" s="69" t="n">
        <v>45832</v>
      </c>
      <c r="C1476" s="70" t="n">
        <v>2025</v>
      </c>
      <c r="D1476" t="inlineStr">
        <is>
          <t>Jun</t>
        </is>
      </c>
      <c r="E1476" t="inlineStr">
        <is>
          <t>North</t>
        </is>
      </c>
      <c r="F1476" t="inlineStr">
        <is>
          <t>India</t>
        </is>
      </c>
      <c r="G1476" t="inlineStr">
        <is>
          <t>Grocery</t>
        </is>
      </c>
      <c r="H1476" t="inlineStr">
        <is>
          <t>Store walk-in</t>
        </is>
      </c>
      <c r="I1476" t="inlineStr">
        <is>
          <t>Member</t>
        </is>
      </c>
      <c r="J1476" t="inlineStr">
        <is>
          <t>Shraddha Kulkarni</t>
        </is>
      </c>
      <c r="K1476" s="71" t="n">
        <v>1659</v>
      </c>
      <c r="L1476" s="72" t="n">
        <v>183.5</v>
      </c>
      <c r="M1476" s="72" t="n">
        <v>304426.5</v>
      </c>
      <c r="N1476" s="72" t="n">
        <v>15221.33</v>
      </c>
      <c r="O1476" s="72" t="n">
        <v>289205.17</v>
      </c>
      <c r="P1476" s="72" t="n">
        <v>251612.8</v>
      </c>
      <c r="Q1476" s="72" t="n">
        <v>37592.37</v>
      </c>
      <c r="R1476" t="inlineStr">
        <is>
          <t>Punjab</t>
        </is>
      </c>
      <c r="S1476" s="71" t="n">
        <v>5</v>
      </c>
      <c r="T1476" t="inlineStr">
        <is>
          <t>Yes</t>
        </is>
      </c>
      <c r="U1476" s="71" t="n">
        <v>766</v>
      </c>
      <c r="V1476" s="71" t="n">
        <v>287</v>
      </c>
      <c r="W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RR101468</t>
        </is>
      </c>
      <c r="B1477" s="69" t="n">
        <v>45832</v>
      </c>
      <c r="C1477" s="70" t="n">
        <v>2025</v>
      </c>
      <c r="D1477" t="inlineStr">
        <is>
          <t>Jun</t>
        </is>
      </c>
      <c r="E1477" t="inlineStr">
        <is>
          <t>South</t>
        </is>
      </c>
      <c r="F1477" t="inlineStr">
        <is>
          <t>India</t>
        </is>
      </c>
      <c r="G1477" t="inlineStr">
        <is>
          <t>Fashion</t>
        </is>
      </c>
      <c r="H1477" t="inlineStr">
        <is>
          <t>Store walk-in</t>
        </is>
      </c>
      <c r="I1477" t="inlineStr">
        <is>
          <t>Member</t>
        </is>
      </c>
      <c r="J1477" t="inlineStr">
        <is>
          <t>Kofi Mensah</t>
        </is>
      </c>
      <c r="K1477" s="71" t="n">
        <v>1111</v>
      </c>
      <c r="L1477" s="72" t="n">
        <v>704.97</v>
      </c>
      <c r="M1477" s="72" t="n">
        <v>783221.67</v>
      </c>
      <c r="N1477" s="72" t="n">
        <v>39161.08</v>
      </c>
      <c r="O1477" s="72" t="n">
        <v>744060.59</v>
      </c>
      <c r="P1477" s="72" t="n">
        <v>460504.89</v>
      </c>
      <c r="Q1477" s="72" t="n">
        <v>283555.7</v>
      </c>
      <c r="R1477" t="inlineStr">
        <is>
          <t>Tamil Nadu</t>
        </is>
      </c>
      <c r="S1477" s="71" t="n">
        <v>5</v>
      </c>
      <c r="T1477" t="inlineStr">
        <is>
          <t>Yes</t>
        </is>
      </c>
      <c r="U1477" s="71" t="n">
        <v>311</v>
      </c>
      <c r="V1477" s="71" t="n">
        <v>126</v>
      </c>
      <c r="W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RR101469</t>
        </is>
      </c>
      <c r="B1478" s="69" t="n">
        <v>45832</v>
      </c>
      <c r="C1478" s="70" t="n">
        <v>2025</v>
      </c>
      <c r="D1478" t="inlineStr">
        <is>
          <t>Jun</t>
        </is>
      </c>
      <c r="E1478" t="inlineStr">
        <is>
          <t>East</t>
        </is>
      </c>
      <c r="F1478" t="inlineStr">
        <is>
          <t>India</t>
        </is>
      </c>
      <c r="G1478" t="inlineStr">
        <is>
          <t>Grocery</t>
        </is>
      </c>
      <c r="H1478" t="inlineStr">
        <is>
          <t>Store walk-in</t>
        </is>
      </c>
      <c r="I1478" t="inlineStr">
        <is>
          <t>Walk-in guest</t>
        </is>
      </c>
      <c r="J1478" t="inlineStr">
        <is>
          <t>Yuki Sato</t>
        </is>
      </c>
      <c r="K1478" s="71" t="n">
        <v>2697</v>
      </c>
      <c r="L1478" s="72" t="n">
        <v>192.06</v>
      </c>
      <c r="M1478" s="72" t="n">
        <v>517985.82</v>
      </c>
      <c r="N1478" s="72" t="n">
        <v>25899.29</v>
      </c>
      <c r="O1478" s="72" t="n">
        <v>492086.53</v>
      </c>
      <c r="P1478" s="72" t="n">
        <v>392333.87</v>
      </c>
      <c r="Q1478" s="72" t="n">
        <v>99752.66</v>
      </c>
      <c r="R1478" t="inlineStr">
        <is>
          <t>Odisha</t>
        </is>
      </c>
      <c r="S1478" s="71" t="n">
        <v>1</v>
      </c>
      <c r="T1478" t="inlineStr">
        <is>
          <t>Yes</t>
        </is>
      </c>
      <c r="U1478" s="71" t="n">
        <v>1090</v>
      </c>
      <c r="V1478" s="71" t="n">
        <v>466</v>
      </c>
      <c r="W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RR101470</t>
        </is>
      </c>
      <c r="B1479" s="69" t="n">
        <v>45833</v>
      </c>
      <c r="C1479" s="70" t="n">
        <v>2025</v>
      </c>
      <c r="D1479" t="inlineStr">
        <is>
          <t>Jun</t>
        </is>
      </c>
      <c r="E1479" t="inlineStr">
        <is>
          <t>West</t>
        </is>
      </c>
      <c r="F1479" t="inlineStr">
        <is>
          <t>India</t>
        </is>
      </c>
      <c r="G1479" t="inlineStr">
        <is>
          <t>Grocery</t>
        </is>
      </c>
      <c r="H1479" t="inlineStr">
        <is>
          <t>Store walk-in</t>
        </is>
      </c>
      <c r="I1479" t="inlineStr">
        <is>
          <t>Walk-in guest</t>
        </is>
      </c>
      <c r="J1479" t="inlineStr">
        <is>
          <t>Mei Lin</t>
        </is>
      </c>
      <c r="K1479" s="71" t="n">
        <v>1303</v>
      </c>
      <c r="L1479" s="72" t="n">
        <v>194.71</v>
      </c>
      <c r="M1479" s="72" t="n">
        <v>253707.13</v>
      </c>
      <c r="N1479" s="72" t="n">
        <v>38056.07</v>
      </c>
      <c r="O1479" s="72" t="n">
        <v>215651.06</v>
      </c>
      <c r="P1479" s="72" t="n">
        <v>186547.09</v>
      </c>
      <c r="Q1479" s="72" t="n">
        <v>29103.97</v>
      </c>
      <c r="R1479" t="inlineStr">
        <is>
          <t>Gujarat</t>
        </is>
      </c>
      <c r="S1479" s="71" t="n">
        <v>2</v>
      </c>
      <c r="T1479" t="inlineStr">
        <is>
          <t>Yes</t>
        </is>
      </c>
      <c r="U1479" s="71" t="n">
        <v>788</v>
      </c>
      <c r="V1479" s="71" t="n">
        <v>345</v>
      </c>
      <c r="W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RR101471</t>
        </is>
      </c>
      <c r="B1480" s="69" t="n">
        <v>45833</v>
      </c>
      <c r="C1480" s="70" t="n">
        <v>2025</v>
      </c>
      <c r="D1480" t="inlineStr">
        <is>
          <t>Jun</t>
        </is>
      </c>
      <c r="E1480" t="inlineStr">
        <is>
          <t>West</t>
        </is>
      </c>
      <c r="F1480" t="inlineStr">
        <is>
          <t>India</t>
        </is>
      </c>
      <c r="G1480" t="inlineStr">
        <is>
          <t>Grocery</t>
        </is>
      </c>
      <c r="H1480" t="inlineStr">
        <is>
          <t>Home delivery</t>
        </is>
      </c>
      <c r="I1480" t="inlineStr">
        <is>
          <t>Walk-in guest</t>
        </is>
      </c>
      <c r="J1480" t="inlineStr">
        <is>
          <t>Fatima Al-Saud</t>
        </is>
      </c>
      <c r="K1480" s="71" t="n">
        <v>1231</v>
      </c>
      <c r="L1480" s="72" t="n">
        <v>196.95</v>
      </c>
      <c r="M1480" s="72" t="n">
        <v>242445.45</v>
      </c>
      <c r="N1480" s="72" t="n">
        <v>24244.55</v>
      </c>
      <c r="O1480" s="72" t="n">
        <v>218200.9</v>
      </c>
      <c r="P1480" s="72" t="n">
        <v>182429.6</v>
      </c>
      <c r="Q1480" s="72" t="n">
        <v>35771.3</v>
      </c>
      <c r="R1480" t="inlineStr">
        <is>
          <t>Gujarat</t>
        </is>
      </c>
      <c r="S1480" s="71" t="n">
        <v>2</v>
      </c>
      <c r="T1480" t="inlineStr">
        <is>
          <t>Yes</t>
        </is>
      </c>
      <c r="U1480" s="71" t="n">
        <v>550</v>
      </c>
      <c r="V1480" s="71" t="n">
        <v>201</v>
      </c>
      <c r="W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RR101472</t>
        </is>
      </c>
      <c r="B1481" s="69" t="n">
        <v>45833</v>
      </c>
      <c r="C1481" s="70" t="n">
        <v>2025</v>
      </c>
      <c r="D1481" t="inlineStr">
        <is>
          <t>Jun</t>
        </is>
      </c>
      <c r="E1481" t="inlineStr">
        <is>
          <t>West</t>
        </is>
      </c>
      <c r="F1481" t="inlineStr">
        <is>
          <t>India</t>
        </is>
      </c>
      <c r="G1481" t="inlineStr">
        <is>
          <t>JioMart</t>
        </is>
      </c>
      <c r="H1481" t="inlineStr">
        <is>
          <t>Home delivery</t>
        </is>
      </c>
      <c r="I1481" t="inlineStr">
        <is>
          <t>Walk-in guest</t>
        </is>
      </c>
      <c r="J1481" t="inlineStr">
        <is>
          <t>Lucas Martin</t>
        </is>
      </c>
      <c r="K1481" s="71" t="n">
        <v>2839</v>
      </c>
      <c r="L1481" s="72" t="n">
        <v>385.86</v>
      </c>
      <c r="M1481" s="72" t="n">
        <v>1095456.54</v>
      </c>
      <c r="N1481" s="72" t="n">
        <v>164318.48</v>
      </c>
      <c r="O1481" s="72" t="n">
        <v>931138.0600000001</v>
      </c>
      <c r="P1481" s="72" t="n">
        <v>964787.9399999999</v>
      </c>
      <c r="Q1481" s="72" t="n">
        <v>-33649.88</v>
      </c>
      <c r="R1481" t="inlineStr">
        <is>
          <t>Maharashtra</t>
        </is>
      </c>
      <c r="S1481" s="71" t="n">
        <v>3</v>
      </c>
      <c r="T1481" t="inlineStr">
        <is>
          <t>Yes</t>
        </is>
      </c>
      <c r="U1481" s="71" t="n">
        <v>8945</v>
      </c>
      <c r="V1481" s="71" t="n">
        <v>641</v>
      </c>
      <c r="W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RR101473</t>
        </is>
      </c>
      <c r="B1482" s="69" t="n">
        <v>45833</v>
      </c>
      <c r="C1482" s="70" t="n">
        <v>2025</v>
      </c>
      <c r="D1482" t="inlineStr">
        <is>
          <t>Jun</t>
        </is>
      </c>
      <c r="E1482" t="inlineStr">
        <is>
          <t>South</t>
        </is>
      </c>
      <c r="F1482" t="inlineStr">
        <is>
          <t>India</t>
        </is>
      </c>
      <c r="G1482" t="inlineStr">
        <is>
          <t>Grocery</t>
        </is>
      </c>
      <c r="H1482" t="inlineStr">
        <is>
          <t>Click &amp; collect</t>
        </is>
      </c>
      <c r="I1482" t="inlineStr">
        <is>
          <t>Walk-in guest</t>
        </is>
      </c>
      <c r="J1482" t="inlineStr">
        <is>
          <t>Emma Clarke</t>
        </is>
      </c>
      <c r="K1482" s="71" t="n">
        <v>3604</v>
      </c>
      <c r="L1482" s="72" t="n">
        <v>159.21</v>
      </c>
      <c r="M1482" s="72" t="n">
        <v>573792.84</v>
      </c>
      <c r="N1482" s="72" t="n">
        <v>86068.92999999999</v>
      </c>
      <c r="O1482" s="72" t="n">
        <v>487723.91</v>
      </c>
      <c r="P1482" s="72" t="n">
        <v>540476.13</v>
      </c>
      <c r="Q1482" s="72" t="n">
        <v>-52752.22</v>
      </c>
      <c r="R1482" t="inlineStr">
        <is>
          <t>Telangana</t>
        </is>
      </c>
      <c r="S1482" s="71" t="n">
        <v>5</v>
      </c>
      <c r="T1482" t="inlineStr">
        <is>
          <t>Yes</t>
        </is>
      </c>
      <c r="U1482" s="71" t="n">
        <v>1373</v>
      </c>
      <c r="V1482" s="71" t="n">
        <v>568</v>
      </c>
      <c r="W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RR101474</t>
        </is>
      </c>
      <c r="B1483" s="69" t="n">
        <v>45833</v>
      </c>
      <c r="C1483" s="70" t="n">
        <v>2025</v>
      </c>
      <c r="D1483" t="inlineStr">
        <is>
          <t>Jun</t>
        </is>
      </c>
      <c r="E1483" t="inlineStr">
        <is>
          <t>South</t>
        </is>
      </c>
      <c r="F1483" t="inlineStr">
        <is>
          <t>India</t>
        </is>
      </c>
      <c r="G1483" t="inlineStr">
        <is>
          <t>JioMart</t>
        </is>
      </c>
      <c r="H1483" t="inlineStr">
        <is>
          <t>Home delivery</t>
        </is>
      </c>
      <c r="I1483" t="inlineStr">
        <is>
          <t>Walk-in guest</t>
        </is>
      </c>
      <c r="J1483" t="inlineStr">
        <is>
          <t>Kofi Mensah</t>
        </is>
      </c>
      <c r="K1483" s="71" t="n">
        <v>3784</v>
      </c>
      <c r="L1483" s="72" t="n">
        <v>468.93</v>
      </c>
      <c r="M1483" s="72" t="n">
        <v>1774431.12</v>
      </c>
      <c r="N1483" s="72" t="n">
        <v>141954.49</v>
      </c>
      <c r="O1483" s="72" t="n">
        <v>1632476.63</v>
      </c>
      <c r="P1483" s="72" t="n">
        <v>1317438.29</v>
      </c>
      <c r="Q1483" s="72" t="n">
        <v>315038.34</v>
      </c>
      <c r="R1483" t="inlineStr">
        <is>
          <t>Telangana</t>
        </is>
      </c>
      <c r="S1483" s="71" t="n">
        <v>8</v>
      </c>
      <c r="T1483" t="inlineStr">
        <is>
          <t>Yes</t>
        </is>
      </c>
      <c r="U1483" s="71" t="n">
        <v>9296</v>
      </c>
      <c r="V1483" s="71" t="n">
        <v>694</v>
      </c>
      <c r="W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RR101475</t>
        </is>
      </c>
      <c r="B1484" s="69" t="n">
        <v>45833</v>
      </c>
      <c r="C1484" s="70" t="n">
        <v>2025</v>
      </c>
      <c r="D1484" t="inlineStr">
        <is>
          <t>Jun</t>
        </is>
      </c>
      <c r="E1484" t="inlineStr">
        <is>
          <t>North</t>
        </is>
      </c>
      <c r="F1484" t="inlineStr">
        <is>
          <t>India</t>
        </is>
      </c>
      <c r="G1484" t="inlineStr">
        <is>
          <t>Grocery</t>
        </is>
      </c>
      <c r="H1484" t="inlineStr">
        <is>
          <t>Store walk-in</t>
        </is>
      </c>
      <c r="I1484" t="inlineStr">
        <is>
          <t>Walk-in guest</t>
        </is>
      </c>
      <c r="J1484" t="inlineStr">
        <is>
          <t>Mei Lin</t>
        </is>
      </c>
      <c r="K1484" s="71" t="n">
        <v>4284</v>
      </c>
      <c r="L1484" s="72" t="n">
        <v>170.45</v>
      </c>
      <c r="M1484" s="72" t="n">
        <v>730207.8</v>
      </c>
      <c r="N1484" s="72" t="n">
        <v>36510.39</v>
      </c>
      <c r="O1484" s="72" t="n">
        <v>693697.41</v>
      </c>
      <c r="P1484" s="72" t="n">
        <v>656393.04</v>
      </c>
      <c r="Q1484" s="72" t="n">
        <v>37304.37</v>
      </c>
      <c r="R1484" t="inlineStr">
        <is>
          <t>Rajasthan</t>
        </is>
      </c>
      <c r="S1484" s="71" t="n">
        <v>8</v>
      </c>
      <c r="T1484" t="inlineStr">
        <is>
          <t>Yes</t>
        </is>
      </c>
      <c r="U1484" s="71" t="n">
        <v>4507</v>
      </c>
      <c r="V1484" s="71" t="n">
        <v>1352</v>
      </c>
      <c r="W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RR101476</t>
        </is>
      </c>
      <c r="B1485" s="69" t="n">
        <v>45833</v>
      </c>
      <c r="C1485" s="70" t="n">
        <v>2025</v>
      </c>
      <c r="D1485" t="inlineStr">
        <is>
          <t>Jun</t>
        </is>
      </c>
      <c r="E1485" t="inlineStr">
        <is>
          <t>North</t>
        </is>
      </c>
      <c r="F1485" t="inlineStr">
        <is>
          <t>India</t>
        </is>
      </c>
      <c r="G1485" t="inlineStr">
        <is>
          <t>Electronics</t>
        </is>
      </c>
      <c r="H1485" t="inlineStr">
        <is>
          <t>Store walk-in</t>
        </is>
      </c>
      <c r="I1485" t="inlineStr">
        <is>
          <t>Member</t>
        </is>
      </c>
      <c r="J1485" t="inlineStr">
        <is>
          <t>Sophie Müller</t>
        </is>
      </c>
      <c r="K1485" s="71" t="n">
        <v>173</v>
      </c>
      <c r="L1485" s="72" t="n">
        <v>10546.41</v>
      </c>
      <c r="M1485" s="72" t="n">
        <v>1824528.93</v>
      </c>
      <c r="N1485" s="72" t="n">
        <v>91226.45</v>
      </c>
      <c r="O1485" s="72" t="n">
        <v>1733302.48</v>
      </c>
      <c r="P1485" s="72" t="n">
        <v>1360766.6</v>
      </c>
      <c r="Q1485" s="72" t="n">
        <v>372535.88</v>
      </c>
      <c r="R1485" t="inlineStr">
        <is>
          <t>Delhi</t>
        </is>
      </c>
      <c r="S1485" s="71" t="n">
        <v>3</v>
      </c>
      <c r="T1485" t="inlineStr">
        <is>
          <t>Yes</t>
        </is>
      </c>
      <c r="U1485" s="71" t="n">
        <v>550</v>
      </c>
      <c r="V1485" s="71" t="n">
        <v>148</v>
      </c>
      <c r="W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RR101477</t>
        </is>
      </c>
      <c r="B1486" s="69" t="n">
        <v>45833</v>
      </c>
      <c r="C1486" s="70" t="n">
        <v>2025</v>
      </c>
      <c r="D1486" t="inlineStr">
        <is>
          <t>Jun</t>
        </is>
      </c>
      <c r="E1486" t="inlineStr">
        <is>
          <t>North</t>
        </is>
      </c>
      <c r="F1486" t="inlineStr">
        <is>
          <t>India</t>
        </is>
      </c>
      <c r="G1486" t="inlineStr">
        <is>
          <t>Fashion</t>
        </is>
      </c>
      <c r="H1486" t="inlineStr">
        <is>
          <t>Store walk-in</t>
        </is>
      </c>
      <c r="I1486" t="inlineStr">
        <is>
          <t>Member</t>
        </is>
      </c>
      <c r="J1486" t="inlineStr">
        <is>
          <t>Sara Rossi</t>
        </is>
      </c>
      <c r="K1486" s="71" t="n">
        <v>679</v>
      </c>
      <c r="L1486" s="72" t="n">
        <v>676.0599999999999</v>
      </c>
      <c r="M1486" s="72" t="n">
        <v>459044.74</v>
      </c>
      <c r="N1486" s="72" t="n">
        <v>9180.889999999999</v>
      </c>
      <c r="O1486" s="72" t="n">
        <v>449863.85</v>
      </c>
      <c r="P1486" s="72" t="n">
        <v>272976.03</v>
      </c>
      <c r="Q1486" s="72" t="n">
        <v>176887.82</v>
      </c>
      <c r="R1486" t="inlineStr">
        <is>
          <t>Rajasthan</t>
        </is>
      </c>
      <c r="S1486" s="71" t="n">
        <v>1</v>
      </c>
      <c r="T1486" t="inlineStr">
        <is>
          <t>Yes</t>
        </is>
      </c>
      <c r="U1486" s="71" t="n">
        <v>251</v>
      </c>
      <c r="V1486" s="71" t="n">
        <v>103</v>
      </c>
      <c r="W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RR101478</t>
        </is>
      </c>
      <c r="B1487" s="69" t="n">
        <v>45833</v>
      </c>
      <c r="C1487" s="70" t="n">
        <v>2025</v>
      </c>
      <c r="D1487" t="inlineStr">
        <is>
          <t>Jun</t>
        </is>
      </c>
      <c r="E1487" t="inlineStr">
        <is>
          <t>North</t>
        </is>
      </c>
      <c r="F1487" t="inlineStr">
        <is>
          <t>India</t>
        </is>
      </c>
      <c r="G1487" t="inlineStr">
        <is>
          <t>JioMart</t>
        </is>
      </c>
      <c r="H1487" t="inlineStr">
        <is>
          <t>Home delivery</t>
        </is>
      </c>
      <c r="I1487" t="inlineStr">
        <is>
          <t>Walk-in guest</t>
        </is>
      </c>
      <c r="J1487" t="inlineStr">
        <is>
          <t>Yuki Sato</t>
        </is>
      </c>
      <c r="K1487" s="71" t="n">
        <v>3274</v>
      </c>
      <c r="L1487" s="72" t="n">
        <v>446.17</v>
      </c>
      <c r="M1487" s="72" t="n">
        <v>1460760.58</v>
      </c>
      <c r="N1487" s="72" t="n">
        <v>219114.09</v>
      </c>
      <c r="O1487" s="72" t="n">
        <v>1241646.49</v>
      </c>
      <c r="P1487" s="72" t="n">
        <v>1120573.9</v>
      </c>
      <c r="Q1487" s="72" t="n">
        <v>121072.59</v>
      </c>
      <c r="R1487" t="inlineStr">
        <is>
          <t>Rajasthan</t>
        </is>
      </c>
      <c r="S1487" s="71" t="n">
        <v>8</v>
      </c>
      <c r="T1487" t="inlineStr">
        <is>
          <t>Yes</t>
        </is>
      </c>
      <c r="U1487" s="71" t="n">
        <v>12523</v>
      </c>
      <c r="V1487" s="71" t="n">
        <v>982</v>
      </c>
      <c r="W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RR101479</t>
        </is>
      </c>
      <c r="B1488" s="69" t="n">
        <v>45833</v>
      </c>
      <c r="C1488" s="70" t="n">
        <v>2025</v>
      </c>
      <c r="D1488" t="inlineStr">
        <is>
          <t>Jun</t>
        </is>
      </c>
      <c r="E1488" t="inlineStr">
        <is>
          <t>West</t>
        </is>
      </c>
      <c r="F1488" t="inlineStr">
        <is>
          <t>India</t>
        </is>
      </c>
      <c r="G1488" t="inlineStr">
        <is>
          <t>Grocery</t>
        </is>
      </c>
      <c r="H1488" t="inlineStr">
        <is>
          <t>Store walk-in</t>
        </is>
      </c>
      <c r="I1488" t="inlineStr">
        <is>
          <t>Walk-in guest</t>
        </is>
      </c>
      <c r="J1488" t="inlineStr">
        <is>
          <t>Emma Clarke</t>
        </is>
      </c>
      <c r="K1488" s="71" t="n">
        <v>1964</v>
      </c>
      <c r="L1488" s="72" t="n">
        <v>176.22</v>
      </c>
      <c r="M1488" s="72" t="n">
        <v>346096.08</v>
      </c>
      <c r="N1488" s="72" t="n">
        <v>34609.61</v>
      </c>
      <c r="O1488" s="72" t="n">
        <v>311486.47</v>
      </c>
      <c r="P1488" s="72" t="n">
        <v>292883.39</v>
      </c>
      <c r="Q1488" s="72" t="n">
        <v>18603.08</v>
      </c>
      <c r="R1488" t="inlineStr">
        <is>
          <t>Gujarat</t>
        </is>
      </c>
      <c r="S1488" s="71" t="n">
        <v>0</v>
      </c>
      <c r="T1488" t="inlineStr">
        <is>
          <t>No</t>
        </is>
      </c>
      <c r="U1488" s="71" t="n">
        <v>1824</v>
      </c>
      <c r="V1488" s="71" t="n">
        <v>481</v>
      </c>
      <c r="W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RR101480</t>
        </is>
      </c>
      <c r="B1489" s="69" t="n">
        <v>45833</v>
      </c>
      <c r="C1489" s="70" t="n">
        <v>2025</v>
      </c>
      <c r="D1489" t="inlineStr">
        <is>
          <t>Jun</t>
        </is>
      </c>
      <c r="E1489" t="inlineStr">
        <is>
          <t>North</t>
        </is>
      </c>
      <c r="F1489" t="inlineStr">
        <is>
          <t>India</t>
        </is>
      </c>
      <c r="G1489" t="inlineStr">
        <is>
          <t>Grocery</t>
        </is>
      </c>
      <c r="H1489" t="inlineStr">
        <is>
          <t>Store walk-in</t>
        </is>
      </c>
      <c r="I1489" t="inlineStr">
        <is>
          <t>Walk-in guest</t>
        </is>
      </c>
      <c r="J1489" t="inlineStr">
        <is>
          <t>Ruhi Shaikh</t>
        </is>
      </c>
      <c r="K1489" s="71" t="n">
        <v>4147</v>
      </c>
      <c r="L1489" s="72" t="n">
        <v>166.23</v>
      </c>
      <c r="M1489" s="72" t="n">
        <v>689355.8100000001</v>
      </c>
      <c r="N1489" s="72" t="n">
        <v>13787.12</v>
      </c>
      <c r="O1489" s="72" t="n">
        <v>675568.6899999999</v>
      </c>
      <c r="P1489" s="72" t="n">
        <v>633837.78</v>
      </c>
      <c r="Q1489" s="72" t="n">
        <v>41730.91</v>
      </c>
      <c r="R1489" t="inlineStr">
        <is>
          <t>Delhi</t>
        </is>
      </c>
      <c r="S1489" s="71" t="n">
        <v>8</v>
      </c>
      <c r="T1489" t="inlineStr">
        <is>
          <t>Yes</t>
        </is>
      </c>
      <c r="U1489" s="71" t="n">
        <v>2000</v>
      </c>
      <c r="V1489" s="71" t="n">
        <v>690</v>
      </c>
      <c r="W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RR101481</t>
        </is>
      </c>
      <c r="B1490" s="69" t="n">
        <v>45833</v>
      </c>
      <c r="C1490" s="70" t="n">
        <v>2025</v>
      </c>
      <c r="D1490" t="inlineStr">
        <is>
          <t>Jun</t>
        </is>
      </c>
      <c r="E1490" t="inlineStr">
        <is>
          <t>North</t>
        </is>
      </c>
      <c r="F1490" t="inlineStr">
        <is>
          <t>India</t>
        </is>
      </c>
      <c r="G1490" t="inlineStr">
        <is>
          <t>JioMart</t>
        </is>
      </c>
      <c r="H1490" t="inlineStr">
        <is>
          <t>Home delivery</t>
        </is>
      </c>
      <c r="I1490" t="inlineStr">
        <is>
          <t>Member</t>
        </is>
      </c>
      <c r="J1490" t="inlineStr">
        <is>
          <t>Arjun Mehta</t>
        </is>
      </c>
      <c r="K1490" s="71" t="n">
        <v>2186</v>
      </c>
      <c r="L1490" s="72" t="n">
        <v>392.73</v>
      </c>
      <c r="M1490" s="72" t="n">
        <v>858507.78</v>
      </c>
      <c r="N1490" s="72" t="n">
        <v>128776.17</v>
      </c>
      <c r="O1490" s="72" t="n">
        <v>729731.61</v>
      </c>
      <c r="P1490" s="72" t="n">
        <v>719483.51</v>
      </c>
      <c r="Q1490" s="72" t="n">
        <v>10248.1</v>
      </c>
      <c r="R1490" t="inlineStr">
        <is>
          <t>Punjab</t>
        </is>
      </c>
      <c r="S1490" s="71" t="n">
        <v>5</v>
      </c>
      <c r="T1490" t="inlineStr">
        <is>
          <t>Yes</t>
        </is>
      </c>
      <c r="U1490" s="71" t="n">
        <v>8737</v>
      </c>
      <c r="V1490" s="71" t="n">
        <v>488</v>
      </c>
      <c r="W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RR101482</t>
        </is>
      </c>
      <c r="B1491" s="69" t="n">
        <v>45834</v>
      </c>
      <c r="C1491" s="70" t="n">
        <v>2025</v>
      </c>
      <c r="D1491" t="inlineStr">
        <is>
          <t>Jun</t>
        </is>
      </c>
      <c r="E1491" t="inlineStr">
        <is>
          <t>South</t>
        </is>
      </c>
      <c r="F1491" t="inlineStr">
        <is>
          <t>India</t>
        </is>
      </c>
      <c r="G1491" t="inlineStr">
        <is>
          <t>Grocery</t>
        </is>
      </c>
      <c r="H1491" t="inlineStr">
        <is>
          <t>Store walk-in</t>
        </is>
      </c>
      <c r="I1491" t="inlineStr">
        <is>
          <t>Member</t>
        </is>
      </c>
      <c r="J1491" t="inlineStr">
        <is>
          <t>Mei Lin</t>
        </is>
      </c>
      <c r="K1491" s="71" t="n">
        <v>4309</v>
      </c>
      <c r="L1491" s="72" t="n">
        <v>186.13</v>
      </c>
      <c r="M1491" s="72" t="n">
        <v>802034.17</v>
      </c>
      <c r="N1491" s="72" t="n">
        <v>64162.73</v>
      </c>
      <c r="O1491" s="72" t="n">
        <v>737871.4399999999</v>
      </c>
      <c r="P1491" s="72" t="n">
        <v>656030.13</v>
      </c>
      <c r="Q1491" s="72" t="n">
        <v>81841.31</v>
      </c>
      <c r="R1491" t="inlineStr">
        <is>
          <t>Kerala</t>
        </is>
      </c>
      <c r="S1491" s="71" t="n">
        <v>1</v>
      </c>
      <c r="T1491" t="inlineStr">
        <is>
          <t>Yes</t>
        </is>
      </c>
      <c r="U1491" s="71" t="n">
        <v>2212</v>
      </c>
      <c r="V1491" s="71" t="n">
        <v>838</v>
      </c>
      <c r="W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RR101483</t>
        </is>
      </c>
      <c r="B1492" s="69" t="n">
        <v>45834</v>
      </c>
      <c r="C1492" s="70" t="n">
        <v>2025</v>
      </c>
      <c r="D1492" t="inlineStr">
        <is>
          <t>Jun</t>
        </is>
      </c>
      <c r="E1492" t="inlineStr">
        <is>
          <t>South</t>
        </is>
      </c>
      <c r="F1492" t="inlineStr">
        <is>
          <t>India</t>
        </is>
      </c>
      <c r="G1492" t="inlineStr">
        <is>
          <t>JioMart</t>
        </is>
      </c>
      <c r="H1492" t="inlineStr">
        <is>
          <t>Home delivery</t>
        </is>
      </c>
      <c r="I1492" t="inlineStr">
        <is>
          <t>Member</t>
        </is>
      </c>
      <c r="J1492" t="inlineStr">
        <is>
          <t>Carlos Silva</t>
        </is>
      </c>
      <c r="K1492" s="71" t="n">
        <v>406</v>
      </c>
      <c r="L1492" s="72" t="n">
        <v>377.72</v>
      </c>
      <c r="M1492" s="72" t="n">
        <v>153354.32</v>
      </c>
      <c r="N1492" s="72" t="n">
        <v>7667.72</v>
      </c>
      <c r="O1492" s="72" t="n">
        <v>145686.6</v>
      </c>
      <c r="P1492" s="72" t="n">
        <v>139532.37</v>
      </c>
      <c r="Q1492" s="72" t="n">
        <v>6154.23</v>
      </c>
      <c r="R1492" t="inlineStr">
        <is>
          <t>Kerala</t>
        </is>
      </c>
      <c r="S1492" s="71" t="n">
        <v>2</v>
      </c>
      <c r="T1492" t="inlineStr">
        <is>
          <t>Yes</t>
        </is>
      </c>
      <c r="U1492" s="71" t="n">
        <v>1615</v>
      </c>
      <c r="V1492" s="71" t="n">
        <v>127</v>
      </c>
      <c r="W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RR101484</t>
        </is>
      </c>
      <c r="B1493" s="69" t="n">
        <v>45834</v>
      </c>
      <c r="C1493" s="70" t="n">
        <v>2025</v>
      </c>
      <c r="D1493" t="inlineStr">
        <is>
          <t>Jun</t>
        </is>
      </c>
      <c r="E1493" t="inlineStr">
        <is>
          <t>North</t>
        </is>
      </c>
      <c r="F1493" t="inlineStr">
        <is>
          <t>India</t>
        </is>
      </c>
      <c r="G1493" t="inlineStr">
        <is>
          <t>Electronics</t>
        </is>
      </c>
      <c r="H1493" t="inlineStr">
        <is>
          <t>Store walk-in</t>
        </is>
      </c>
      <c r="I1493" t="inlineStr">
        <is>
          <t>Walk-in guest</t>
        </is>
      </c>
      <c r="J1493" t="inlineStr">
        <is>
          <t>Ravindra Patil</t>
        </is>
      </c>
      <c r="K1493" s="71" t="n">
        <v>25</v>
      </c>
      <c r="L1493" s="72" t="n">
        <v>8609.639999999999</v>
      </c>
      <c r="M1493" s="72" t="n">
        <v>215241</v>
      </c>
      <c r="N1493" s="72" t="n">
        <v>32286.15</v>
      </c>
      <c r="O1493" s="72" t="n">
        <v>182954.85</v>
      </c>
      <c r="P1493" s="72" t="n">
        <v>211274.41</v>
      </c>
      <c r="Q1493" s="72" t="n">
        <v>-28319.56</v>
      </c>
      <c r="R1493" t="inlineStr">
        <is>
          <t>Uttar Pradesh</t>
        </is>
      </c>
      <c r="S1493" s="71" t="n">
        <v>5</v>
      </c>
      <c r="T1493" t="inlineStr">
        <is>
          <t>Yes</t>
        </is>
      </c>
      <c r="U1493" s="71" t="n">
        <v>57</v>
      </c>
      <c r="V1493" s="71" t="n">
        <v>21</v>
      </c>
      <c r="W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RR101485</t>
        </is>
      </c>
      <c r="B1494" s="69" t="n">
        <v>45834</v>
      </c>
      <c r="C1494" s="70" t="n">
        <v>2025</v>
      </c>
      <c r="D1494" t="inlineStr">
        <is>
          <t>Jun</t>
        </is>
      </c>
      <c r="E1494" t="inlineStr">
        <is>
          <t>North</t>
        </is>
      </c>
      <c r="F1494" t="inlineStr">
        <is>
          <t>India</t>
        </is>
      </c>
      <c r="G1494" t="inlineStr">
        <is>
          <t>Grocery</t>
        </is>
      </c>
      <c r="H1494" t="inlineStr">
        <is>
          <t>Store walk-in</t>
        </is>
      </c>
      <c r="I1494" t="inlineStr">
        <is>
          <t>Member</t>
        </is>
      </c>
      <c r="J1494" t="inlineStr">
        <is>
          <t>Aisha Bello</t>
        </is>
      </c>
      <c r="K1494" s="71" t="n">
        <v>1223</v>
      </c>
      <c r="L1494" s="72" t="n">
        <v>194.13</v>
      </c>
      <c r="M1494" s="72" t="n">
        <v>237420.99</v>
      </c>
      <c r="N1494" s="72" t="n">
        <v>35613.15</v>
      </c>
      <c r="O1494" s="72" t="n">
        <v>201807.84</v>
      </c>
      <c r="P1494" s="72" t="n">
        <v>185412.79</v>
      </c>
      <c r="Q1494" s="72" t="n">
        <v>16395.05</v>
      </c>
      <c r="R1494" t="inlineStr">
        <is>
          <t>Punjab</t>
        </is>
      </c>
      <c r="S1494" s="71" t="n">
        <v>8</v>
      </c>
      <c r="T1494" t="inlineStr">
        <is>
          <t>Yes</t>
        </is>
      </c>
      <c r="U1494" s="71" t="n">
        <v>328</v>
      </c>
      <c r="V1494" s="71" t="n">
        <v>142</v>
      </c>
      <c r="W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RR101486</t>
        </is>
      </c>
      <c r="B1495" s="69" t="n">
        <v>45834</v>
      </c>
      <c r="C1495" s="70" t="n">
        <v>2025</v>
      </c>
      <c r="D1495" t="inlineStr">
        <is>
          <t>Jun</t>
        </is>
      </c>
      <c r="E1495" t="inlineStr">
        <is>
          <t>North</t>
        </is>
      </c>
      <c r="F1495" t="inlineStr">
        <is>
          <t>India</t>
        </is>
      </c>
      <c r="G1495" t="inlineStr">
        <is>
          <t>JioMart</t>
        </is>
      </c>
      <c r="H1495" t="inlineStr">
        <is>
          <t>Home delivery</t>
        </is>
      </c>
      <c r="I1495" t="inlineStr">
        <is>
          <t>Walk-in guest</t>
        </is>
      </c>
      <c r="J1495" t="inlineStr">
        <is>
          <t>Amir Khan</t>
        </is>
      </c>
      <c r="K1495" s="71" t="n">
        <v>1410</v>
      </c>
      <c r="L1495" s="72" t="n">
        <v>467.34</v>
      </c>
      <c r="M1495" s="72" t="n">
        <v>658949.4</v>
      </c>
      <c r="N1495" s="72" t="n">
        <v>52715.95</v>
      </c>
      <c r="O1495" s="72" t="n">
        <v>606233.45</v>
      </c>
      <c r="P1495" s="72" t="n">
        <v>456800.14</v>
      </c>
      <c r="Q1495" s="72" t="n">
        <v>149433.31</v>
      </c>
      <c r="R1495" t="inlineStr">
        <is>
          <t>Delhi</t>
        </is>
      </c>
      <c r="S1495" s="71" t="n">
        <v>3</v>
      </c>
      <c r="T1495" t="inlineStr">
        <is>
          <t>Yes</t>
        </is>
      </c>
      <c r="U1495" s="71" t="n">
        <v>2666</v>
      </c>
      <c r="V1495" s="71" t="n">
        <v>200</v>
      </c>
      <c r="W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RR101487</t>
        </is>
      </c>
      <c r="B1496" s="69" t="n">
        <v>45834</v>
      </c>
      <c r="C1496" s="70" t="n">
        <v>2025</v>
      </c>
      <c r="D1496" t="inlineStr">
        <is>
          <t>Jun</t>
        </is>
      </c>
      <c r="E1496" t="inlineStr">
        <is>
          <t>West</t>
        </is>
      </c>
      <c r="F1496" t="inlineStr">
        <is>
          <t>India</t>
        </is>
      </c>
      <c r="G1496" t="inlineStr">
        <is>
          <t>JioMart</t>
        </is>
      </c>
      <c r="H1496" t="inlineStr">
        <is>
          <t>Home delivery</t>
        </is>
      </c>
      <c r="I1496" t="inlineStr">
        <is>
          <t>Member</t>
        </is>
      </c>
      <c r="J1496" t="inlineStr">
        <is>
          <t>Ruhi Shaikh</t>
        </is>
      </c>
      <c r="K1496" s="71" t="n">
        <v>1893</v>
      </c>
      <c r="L1496" s="72" t="n">
        <v>399.42</v>
      </c>
      <c r="M1496" s="72" t="n">
        <v>756102.0600000001</v>
      </c>
      <c r="N1496" s="72" t="n">
        <v>15122.04</v>
      </c>
      <c r="O1496" s="72" t="n">
        <v>740980.02</v>
      </c>
      <c r="P1496" s="72" t="n">
        <v>660904.63</v>
      </c>
      <c r="Q1496" s="72" t="n">
        <v>80075.39</v>
      </c>
      <c r="R1496" t="inlineStr">
        <is>
          <t>Maharashtra</t>
        </is>
      </c>
      <c r="S1496" s="71" t="n">
        <v>3</v>
      </c>
      <c r="T1496" t="inlineStr">
        <is>
          <t>Yes</t>
        </is>
      </c>
      <c r="U1496" s="71" t="n">
        <v>3600</v>
      </c>
      <c r="V1496" s="71" t="n">
        <v>230</v>
      </c>
      <c r="W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RR101488</t>
        </is>
      </c>
      <c r="B1497" s="69" t="n">
        <v>45834</v>
      </c>
      <c r="C1497" s="70" t="n">
        <v>2025</v>
      </c>
      <c r="D1497" t="inlineStr">
        <is>
          <t>Jun</t>
        </is>
      </c>
      <c r="E1497" t="inlineStr">
        <is>
          <t>North</t>
        </is>
      </c>
      <c r="F1497" t="inlineStr">
        <is>
          <t>India</t>
        </is>
      </c>
      <c r="G1497" t="inlineStr">
        <is>
          <t>Grocery</t>
        </is>
      </c>
      <c r="H1497" t="inlineStr">
        <is>
          <t>Store walk-in</t>
        </is>
      </c>
      <c r="I1497" t="inlineStr">
        <is>
          <t>Member</t>
        </is>
      </c>
      <c r="J1497" t="inlineStr">
        <is>
          <t>Yuki Sato</t>
        </is>
      </c>
      <c r="K1497" s="71" t="n">
        <v>1289</v>
      </c>
      <c r="L1497" s="72" t="n">
        <v>185.23</v>
      </c>
      <c r="M1497" s="72" t="n">
        <v>238761.47</v>
      </c>
      <c r="N1497" s="72" t="n">
        <v>11938.07</v>
      </c>
      <c r="O1497" s="72" t="n">
        <v>226823.4</v>
      </c>
      <c r="P1497" s="72" t="n">
        <v>188112.38</v>
      </c>
      <c r="Q1497" s="72" t="n">
        <v>38711.02</v>
      </c>
      <c r="R1497" t="inlineStr">
        <is>
          <t>Punjab</t>
        </is>
      </c>
      <c r="S1497" s="71" t="n">
        <v>2</v>
      </c>
      <c r="T1497" t="inlineStr">
        <is>
          <t>Yes</t>
        </is>
      </c>
      <c r="U1497" s="71" t="n">
        <v>690</v>
      </c>
      <c r="V1497" s="71" t="n">
        <v>260</v>
      </c>
      <c r="W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RR101489</t>
        </is>
      </c>
      <c r="B1498" s="69" t="n">
        <v>45834</v>
      </c>
      <c r="C1498" s="70" t="n">
        <v>2025</v>
      </c>
      <c r="D1498" t="inlineStr">
        <is>
          <t>Jun</t>
        </is>
      </c>
      <c r="E1498" t="inlineStr">
        <is>
          <t>North</t>
        </is>
      </c>
      <c r="F1498" t="inlineStr">
        <is>
          <t>India</t>
        </is>
      </c>
      <c r="G1498" t="inlineStr">
        <is>
          <t>JioMart</t>
        </is>
      </c>
      <c r="H1498" t="inlineStr">
        <is>
          <t>Home delivery</t>
        </is>
      </c>
      <c r="I1498" t="inlineStr">
        <is>
          <t>Member</t>
        </is>
      </c>
      <c r="J1498" t="inlineStr">
        <is>
          <t>Ravindra Patil</t>
        </is>
      </c>
      <c r="K1498" s="71" t="n">
        <v>896</v>
      </c>
      <c r="L1498" s="72" t="n">
        <v>395.79</v>
      </c>
      <c r="M1498" s="72" t="n">
        <v>354627.84</v>
      </c>
      <c r="N1498" s="72" t="n">
        <v>17731.39</v>
      </c>
      <c r="O1498" s="72" t="n">
        <v>336896.45</v>
      </c>
      <c r="P1498" s="72" t="n">
        <v>302142.11</v>
      </c>
      <c r="Q1498" s="72" t="n">
        <v>34754.34</v>
      </c>
      <c r="R1498" t="inlineStr">
        <is>
          <t>Delhi</t>
        </is>
      </c>
      <c r="S1498" s="71" t="n">
        <v>1</v>
      </c>
      <c r="T1498" t="inlineStr">
        <is>
          <t>Yes</t>
        </is>
      </c>
      <c r="U1498" s="71" t="n">
        <v>3941</v>
      </c>
      <c r="V1498" s="71" t="n">
        <v>257</v>
      </c>
      <c r="W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RR101490</t>
        </is>
      </c>
      <c r="B1499" s="69" t="n">
        <v>45834</v>
      </c>
      <c r="C1499" s="70" t="n">
        <v>2025</v>
      </c>
      <c r="D1499" t="inlineStr">
        <is>
          <t>Jun</t>
        </is>
      </c>
      <c r="E1499" t="inlineStr">
        <is>
          <t>South</t>
        </is>
      </c>
      <c r="F1499" t="inlineStr">
        <is>
          <t>India</t>
        </is>
      </c>
      <c r="G1499" t="inlineStr">
        <is>
          <t>JioMart</t>
        </is>
      </c>
      <c r="H1499" t="inlineStr">
        <is>
          <t>Home delivery</t>
        </is>
      </c>
      <c r="I1499" t="inlineStr">
        <is>
          <t>Walk-in guest</t>
        </is>
      </c>
      <c r="J1499" t="inlineStr">
        <is>
          <t>Sara Rossi</t>
        </is>
      </c>
      <c r="K1499" s="71" t="n">
        <v>2462</v>
      </c>
      <c r="L1499" s="72" t="n">
        <v>437.84</v>
      </c>
      <c r="M1499" s="72" t="n">
        <v>1077962.08</v>
      </c>
      <c r="N1499" s="72" t="n">
        <v>86236.97</v>
      </c>
      <c r="O1499" s="72" t="n">
        <v>991725.11</v>
      </c>
      <c r="P1499" s="72" t="n">
        <v>818713.4399999999</v>
      </c>
      <c r="Q1499" s="72" t="n">
        <v>173011.67</v>
      </c>
      <c r="R1499" t="inlineStr">
        <is>
          <t>Kerala</t>
        </is>
      </c>
      <c r="S1499" s="71" t="n">
        <v>1</v>
      </c>
      <c r="T1499" t="inlineStr">
        <is>
          <t>Yes</t>
        </is>
      </c>
      <c r="U1499" s="71" t="n">
        <v>8971</v>
      </c>
      <c r="V1499" s="71" t="n">
        <v>409</v>
      </c>
      <c r="W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RR101491</t>
        </is>
      </c>
      <c r="B1500" s="69" t="n">
        <v>45834</v>
      </c>
      <c r="C1500" s="70" t="n">
        <v>2025</v>
      </c>
      <c r="D1500" t="inlineStr">
        <is>
          <t>Jun</t>
        </is>
      </c>
      <c r="E1500" t="inlineStr">
        <is>
          <t>West</t>
        </is>
      </c>
      <c r="F1500" t="inlineStr">
        <is>
          <t>India</t>
        </is>
      </c>
      <c r="G1500" t="inlineStr">
        <is>
          <t>JioMart</t>
        </is>
      </c>
      <c r="H1500" t="inlineStr">
        <is>
          <t>Home delivery</t>
        </is>
      </c>
      <c r="I1500" t="inlineStr">
        <is>
          <t>Walk-in guest</t>
        </is>
      </c>
      <c r="J1500" t="inlineStr">
        <is>
          <t>Hiroshi Tanaka</t>
        </is>
      </c>
      <c r="K1500" s="71" t="n">
        <v>1299</v>
      </c>
      <c r="L1500" s="72" t="n">
        <v>377.64</v>
      </c>
      <c r="M1500" s="72" t="n">
        <v>490554.36</v>
      </c>
      <c r="N1500" s="72" t="n">
        <v>24527.72</v>
      </c>
      <c r="O1500" s="72" t="n">
        <v>466026.64</v>
      </c>
      <c r="P1500" s="72" t="n">
        <v>424799.69</v>
      </c>
      <c r="Q1500" s="72" t="n">
        <v>41226.95</v>
      </c>
      <c r="R1500" t="inlineStr">
        <is>
          <t>Gujarat</t>
        </is>
      </c>
      <c r="S1500" s="71" t="n">
        <v>5</v>
      </c>
      <c r="T1500" t="inlineStr">
        <is>
          <t>Yes</t>
        </is>
      </c>
      <c r="U1500" s="71" t="n">
        <v>7937</v>
      </c>
      <c r="V1500" s="71" t="n">
        <v>421</v>
      </c>
      <c r="W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RR101492</t>
        </is>
      </c>
      <c r="B1501" s="69" t="n">
        <v>45835</v>
      </c>
      <c r="C1501" s="70" t="n">
        <v>2025</v>
      </c>
      <c r="D1501" t="inlineStr">
        <is>
          <t>Jun</t>
        </is>
      </c>
      <c r="E1501" t="inlineStr">
        <is>
          <t>West</t>
        </is>
      </c>
      <c r="F1501" t="inlineStr">
        <is>
          <t>India</t>
        </is>
      </c>
      <c r="G1501" t="inlineStr">
        <is>
          <t>JioMart</t>
        </is>
      </c>
      <c r="H1501" t="inlineStr">
        <is>
          <t>Home delivery</t>
        </is>
      </c>
      <c r="I1501" t="inlineStr">
        <is>
          <t>Member</t>
        </is>
      </c>
      <c r="J1501" t="inlineStr">
        <is>
          <t>Zoya Ahmed</t>
        </is>
      </c>
      <c r="K1501" s="71" t="n">
        <v>2077</v>
      </c>
      <c r="L1501" s="72" t="n">
        <v>401.8</v>
      </c>
      <c r="M1501" s="72" t="n">
        <v>834538.6</v>
      </c>
      <c r="N1501" s="72" t="n">
        <v>125180.79</v>
      </c>
      <c r="O1501" s="72" t="n">
        <v>709357.8100000001</v>
      </c>
      <c r="P1501" s="72" t="n">
        <v>717622.89</v>
      </c>
      <c r="Q1501" s="72" t="n">
        <v>-8265.08</v>
      </c>
      <c r="R1501" t="inlineStr">
        <is>
          <t>Goa</t>
        </is>
      </c>
      <c r="S1501" s="71" t="n">
        <v>2</v>
      </c>
      <c r="T1501" t="inlineStr">
        <is>
          <t>Yes</t>
        </is>
      </c>
      <c r="U1501" s="71" t="n">
        <v>4609</v>
      </c>
      <c r="V1501" s="71" t="n">
        <v>320</v>
      </c>
      <c r="W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RR101493</t>
        </is>
      </c>
      <c r="B1502" s="69" t="n">
        <v>45835</v>
      </c>
      <c r="C1502" s="70" t="n">
        <v>2025</v>
      </c>
      <c r="D1502" t="inlineStr">
        <is>
          <t>Jun</t>
        </is>
      </c>
      <c r="E1502" t="inlineStr">
        <is>
          <t>South</t>
        </is>
      </c>
      <c r="F1502" t="inlineStr">
        <is>
          <t>India</t>
        </is>
      </c>
      <c r="G1502" t="inlineStr">
        <is>
          <t>Fashion</t>
        </is>
      </c>
      <c r="H1502" t="inlineStr">
        <is>
          <t>Store walk-in</t>
        </is>
      </c>
      <c r="I1502" t="inlineStr">
        <is>
          <t>Walk-in guest</t>
        </is>
      </c>
      <c r="J1502" t="inlineStr">
        <is>
          <t>Shraddha Kulkarni</t>
        </is>
      </c>
      <c r="K1502" s="71" t="n">
        <v>1207</v>
      </c>
      <c r="L1502" s="72" t="n">
        <v>801.04</v>
      </c>
      <c r="M1502" s="72" t="n">
        <v>966855.28</v>
      </c>
      <c r="N1502" s="72" t="n">
        <v>48342.76</v>
      </c>
      <c r="O1502" s="72" t="n">
        <v>918512.52</v>
      </c>
      <c r="P1502" s="72" t="n">
        <v>481913.45</v>
      </c>
      <c r="Q1502" s="72" t="n">
        <v>436599.07</v>
      </c>
      <c r="R1502" t="inlineStr">
        <is>
          <t>Tamil Nadu</t>
        </is>
      </c>
      <c r="S1502" s="71" t="n">
        <v>3</v>
      </c>
      <c r="T1502" t="inlineStr">
        <is>
          <t>Yes</t>
        </is>
      </c>
      <c r="U1502" s="71" t="n">
        <v>835</v>
      </c>
      <c r="V1502" s="71" t="n">
        <v>256</v>
      </c>
      <c r="W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RR101494</t>
        </is>
      </c>
      <c r="B1503" s="69" t="n">
        <v>45835</v>
      </c>
      <c r="C1503" s="70" t="n">
        <v>2025</v>
      </c>
      <c r="D1503" t="inlineStr">
        <is>
          <t>Jun</t>
        </is>
      </c>
      <c r="E1503" t="inlineStr">
        <is>
          <t>South</t>
        </is>
      </c>
      <c r="F1503" t="inlineStr">
        <is>
          <t>India</t>
        </is>
      </c>
      <c r="G1503" t="inlineStr">
        <is>
          <t>JioMart</t>
        </is>
      </c>
      <c r="H1503" t="inlineStr">
        <is>
          <t>Home delivery</t>
        </is>
      </c>
      <c r="I1503" t="inlineStr">
        <is>
          <t>Member</t>
        </is>
      </c>
      <c r="J1503" t="inlineStr">
        <is>
          <t>Kofi Mensah</t>
        </is>
      </c>
      <c r="K1503" s="71" t="n">
        <v>532</v>
      </c>
      <c r="L1503" s="72" t="n">
        <v>374.91</v>
      </c>
      <c r="M1503" s="72" t="n">
        <v>199452.12</v>
      </c>
      <c r="N1503" s="72" t="n">
        <v>15956.17</v>
      </c>
      <c r="O1503" s="72" t="n">
        <v>183495.95</v>
      </c>
      <c r="P1503" s="72" t="n">
        <v>175863.28</v>
      </c>
      <c r="Q1503" s="72" t="n">
        <v>7632.67</v>
      </c>
      <c r="R1503" t="inlineStr">
        <is>
          <t>Telangana</t>
        </is>
      </c>
      <c r="S1503" s="71" t="n">
        <v>3</v>
      </c>
      <c r="T1503" t="inlineStr">
        <is>
          <t>Yes</t>
        </is>
      </c>
      <c r="U1503" s="71" t="n">
        <v>1295</v>
      </c>
      <c r="V1503" s="71" t="n">
        <v>88</v>
      </c>
      <c r="W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RR101495</t>
        </is>
      </c>
      <c r="B1504" s="69" t="n">
        <v>45835</v>
      </c>
      <c r="C1504" s="70" t="n">
        <v>2025</v>
      </c>
      <c r="D1504" t="inlineStr">
        <is>
          <t>Jun</t>
        </is>
      </c>
      <c r="E1504" t="inlineStr">
        <is>
          <t>South</t>
        </is>
      </c>
      <c r="F1504" t="inlineStr">
        <is>
          <t>India</t>
        </is>
      </c>
      <c r="G1504" t="inlineStr">
        <is>
          <t>JioMart</t>
        </is>
      </c>
      <c r="H1504" t="inlineStr">
        <is>
          <t>Home delivery</t>
        </is>
      </c>
      <c r="I1504" t="inlineStr">
        <is>
          <t>Walk-in guest</t>
        </is>
      </c>
      <c r="J1504" t="inlineStr">
        <is>
          <t>Ruhi Shaikh</t>
        </is>
      </c>
      <c r="K1504" s="71" t="n">
        <v>4407</v>
      </c>
      <c r="L1504" s="72" t="n">
        <v>436.6</v>
      </c>
      <c r="M1504" s="72" t="n">
        <v>1924096.2</v>
      </c>
      <c r="N1504" s="72" t="n">
        <v>96204.81</v>
      </c>
      <c r="O1504" s="72" t="n">
        <v>1827891.39</v>
      </c>
      <c r="P1504" s="72" t="n">
        <v>1537235.39</v>
      </c>
      <c r="Q1504" s="72" t="n">
        <v>290656</v>
      </c>
      <c r="R1504" t="inlineStr">
        <is>
          <t>Telangana</t>
        </is>
      </c>
      <c r="S1504" s="71" t="n">
        <v>3</v>
      </c>
      <c r="T1504" t="inlineStr">
        <is>
          <t>Yes</t>
        </is>
      </c>
      <c r="U1504" s="71" t="n">
        <v>7223</v>
      </c>
      <c r="V1504" s="71" t="n">
        <v>531</v>
      </c>
      <c r="W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RR101496</t>
        </is>
      </c>
      <c r="B1505" s="69" t="n">
        <v>45835</v>
      </c>
      <c r="C1505" s="70" t="n">
        <v>2025</v>
      </c>
      <c r="D1505" t="inlineStr">
        <is>
          <t>Jun</t>
        </is>
      </c>
      <c r="E1505" t="inlineStr">
        <is>
          <t>North</t>
        </is>
      </c>
      <c r="F1505" t="inlineStr">
        <is>
          <t>India</t>
        </is>
      </c>
      <c r="G1505" t="inlineStr">
        <is>
          <t>Fashion</t>
        </is>
      </c>
      <c r="H1505" t="inlineStr">
        <is>
          <t>Store walk-in</t>
        </is>
      </c>
      <c r="I1505" t="inlineStr">
        <is>
          <t>Walk-in guest</t>
        </is>
      </c>
      <c r="J1505" t="inlineStr">
        <is>
          <t>Arjun Mehta</t>
        </is>
      </c>
      <c r="K1505" s="71" t="n">
        <v>830</v>
      </c>
      <c r="L1505" s="72" t="n">
        <v>725.76</v>
      </c>
      <c r="M1505" s="72" t="n">
        <v>602380.8</v>
      </c>
      <c r="N1505" s="72" t="n">
        <v>12047.62</v>
      </c>
      <c r="O1505" s="72" t="n">
        <v>590333.1800000001</v>
      </c>
      <c r="P1505" s="72" t="n">
        <v>346720.48</v>
      </c>
      <c r="Q1505" s="72" t="n">
        <v>243612.7</v>
      </c>
      <c r="R1505" t="inlineStr">
        <is>
          <t>Uttar Pradesh</t>
        </is>
      </c>
      <c r="S1505" s="71" t="n">
        <v>1</v>
      </c>
      <c r="T1505" t="inlineStr">
        <is>
          <t>Yes</t>
        </is>
      </c>
      <c r="U1505" s="71" t="n">
        <v>521</v>
      </c>
      <c r="V1505" s="71" t="n">
        <v>202</v>
      </c>
      <c r="W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RR101497</t>
        </is>
      </c>
      <c r="B1506" s="69" t="n">
        <v>45835</v>
      </c>
      <c r="C1506" s="70" t="n">
        <v>2025</v>
      </c>
      <c r="D1506" t="inlineStr">
        <is>
          <t>Jun</t>
        </is>
      </c>
      <c r="E1506" t="inlineStr">
        <is>
          <t>North</t>
        </is>
      </c>
      <c r="F1506" t="inlineStr">
        <is>
          <t>India</t>
        </is>
      </c>
      <c r="G1506" t="inlineStr">
        <is>
          <t>JioMart</t>
        </is>
      </c>
      <c r="H1506" t="inlineStr">
        <is>
          <t>Home delivery</t>
        </is>
      </c>
      <c r="I1506" t="inlineStr">
        <is>
          <t>Member</t>
        </is>
      </c>
      <c r="J1506" t="inlineStr">
        <is>
          <t>Aisha Bello</t>
        </is>
      </c>
      <c r="K1506" s="71" t="n">
        <v>2636</v>
      </c>
      <c r="L1506" s="72" t="n">
        <v>402.4</v>
      </c>
      <c r="M1506" s="72" t="n">
        <v>1060726.4</v>
      </c>
      <c r="N1506" s="72" t="n">
        <v>106072.64</v>
      </c>
      <c r="O1506" s="72" t="n">
        <v>954653.76</v>
      </c>
      <c r="P1506" s="72" t="n">
        <v>855615.37</v>
      </c>
      <c r="Q1506" s="72" t="n">
        <v>99038.39</v>
      </c>
      <c r="R1506" t="inlineStr">
        <is>
          <t>Uttar Pradesh</t>
        </is>
      </c>
      <c r="S1506" s="71" t="n">
        <v>1</v>
      </c>
      <c r="T1506" t="inlineStr">
        <is>
          <t>Yes</t>
        </is>
      </c>
      <c r="U1506" s="71" t="n">
        <v>7457</v>
      </c>
      <c r="V1506" s="71" t="n">
        <v>388</v>
      </c>
      <c r="W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RR101498</t>
        </is>
      </c>
      <c r="B1507" s="69" t="n">
        <v>45835</v>
      </c>
      <c r="C1507" s="70" t="n">
        <v>2025</v>
      </c>
      <c r="D1507" t="inlineStr">
        <is>
          <t>Jun</t>
        </is>
      </c>
      <c r="E1507" t="inlineStr">
        <is>
          <t>West</t>
        </is>
      </c>
      <c r="F1507" t="inlineStr">
        <is>
          <t>India</t>
        </is>
      </c>
      <c r="G1507" t="inlineStr">
        <is>
          <t>JioMart</t>
        </is>
      </c>
      <c r="H1507" t="inlineStr">
        <is>
          <t>Home delivery</t>
        </is>
      </c>
      <c r="I1507" t="inlineStr">
        <is>
          <t>Member</t>
        </is>
      </c>
      <c r="J1507" t="inlineStr">
        <is>
          <t>Liam O'Brien</t>
        </is>
      </c>
      <c r="K1507" s="71" t="n">
        <v>2806</v>
      </c>
      <c r="L1507" s="72" t="n">
        <v>461.16</v>
      </c>
      <c r="M1507" s="72" t="n">
        <v>1294014.96</v>
      </c>
      <c r="N1507" s="72" t="n">
        <v>25880.3</v>
      </c>
      <c r="O1507" s="72" t="n">
        <v>1268134.66</v>
      </c>
      <c r="P1507" s="72" t="n">
        <v>949808.04</v>
      </c>
      <c r="Q1507" s="72" t="n">
        <v>318326.62</v>
      </c>
      <c r="R1507" t="inlineStr">
        <is>
          <t>Goa</t>
        </is>
      </c>
      <c r="S1507" s="71" t="n">
        <v>1</v>
      </c>
      <c r="T1507" t="inlineStr">
        <is>
          <t>Yes</t>
        </is>
      </c>
      <c r="U1507" s="71" t="n">
        <v>6633</v>
      </c>
      <c r="V1507" s="71" t="n">
        <v>356</v>
      </c>
      <c r="W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RR101499</t>
        </is>
      </c>
      <c r="B1508" s="69" t="n">
        <v>45835</v>
      </c>
      <c r="C1508" s="70" t="n">
        <v>2025</v>
      </c>
      <c r="D1508" t="inlineStr">
        <is>
          <t>Jun</t>
        </is>
      </c>
      <c r="E1508" t="inlineStr">
        <is>
          <t>West</t>
        </is>
      </c>
      <c r="F1508" t="inlineStr">
        <is>
          <t>India</t>
        </is>
      </c>
      <c r="G1508" t="inlineStr">
        <is>
          <t>Grocery</t>
        </is>
      </c>
      <c r="H1508" t="inlineStr">
        <is>
          <t>Click &amp; collect</t>
        </is>
      </c>
      <c r="I1508" t="inlineStr">
        <is>
          <t>Member</t>
        </is>
      </c>
      <c r="J1508" t="inlineStr">
        <is>
          <t>Mei Lin</t>
        </is>
      </c>
      <c r="K1508" s="71" t="n">
        <v>544</v>
      </c>
      <c r="L1508" s="72" t="n">
        <v>189.56</v>
      </c>
      <c r="M1508" s="72" t="n">
        <v>103120.64</v>
      </c>
      <c r="N1508" s="72" t="n">
        <v>10312.06</v>
      </c>
      <c r="O1508" s="72" t="n">
        <v>92808.58</v>
      </c>
      <c r="P1508" s="72" t="n">
        <v>80313.25</v>
      </c>
      <c r="Q1508" s="72" t="n">
        <v>12495.33</v>
      </c>
      <c r="R1508" t="inlineStr">
        <is>
          <t>Goa</t>
        </is>
      </c>
      <c r="S1508" s="71" t="n">
        <v>0</v>
      </c>
      <c r="T1508" t="inlineStr">
        <is>
          <t>No</t>
        </is>
      </c>
      <c r="U1508" s="71" t="n">
        <v>399</v>
      </c>
      <c r="V1508" s="71" t="n">
        <v>104</v>
      </c>
      <c r="W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RR101500</t>
        </is>
      </c>
      <c r="B1509" s="69" t="n">
        <v>45836</v>
      </c>
      <c r="C1509" s="70" t="n">
        <v>2025</v>
      </c>
      <c r="D1509" t="inlineStr">
        <is>
          <t>Jun</t>
        </is>
      </c>
      <c r="E1509" t="inlineStr">
        <is>
          <t>North</t>
        </is>
      </c>
      <c r="F1509" t="inlineStr">
        <is>
          <t>India</t>
        </is>
      </c>
      <c r="G1509" t="inlineStr">
        <is>
          <t>JioMart</t>
        </is>
      </c>
      <c r="H1509" t="inlineStr">
        <is>
          <t>Home delivery</t>
        </is>
      </c>
      <c r="I1509" t="inlineStr">
        <is>
          <t>Walk-in guest</t>
        </is>
      </c>
      <c r="J1509" t="inlineStr">
        <is>
          <t>Arjun Mehta</t>
        </is>
      </c>
      <c r="K1509" s="71" t="n">
        <v>519</v>
      </c>
      <c r="L1509" s="72" t="n">
        <v>399.84</v>
      </c>
      <c r="M1509" s="72" t="n">
        <v>207516.96</v>
      </c>
      <c r="N1509" s="72" t="n">
        <v>10375.85</v>
      </c>
      <c r="O1509" s="72" t="n">
        <v>197141.11</v>
      </c>
      <c r="P1509" s="72" t="n">
        <v>179626.04</v>
      </c>
      <c r="Q1509" s="72" t="n">
        <v>17515.07</v>
      </c>
      <c r="R1509" t="inlineStr">
        <is>
          <t>Punjab</t>
        </is>
      </c>
      <c r="S1509" s="71" t="n">
        <v>0</v>
      </c>
      <c r="T1509" t="inlineStr">
        <is>
          <t>No</t>
        </is>
      </c>
      <c r="U1509" s="71" t="n">
        <v>976</v>
      </c>
      <c r="V1509" s="71" t="n">
        <v>72</v>
      </c>
      <c r="W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RR101501</t>
        </is>
      </c>
      <c r="B1510" s="69" t="n">
        <v>45836</v>
      </c>
      <c r="C1510" s="70" t="n">
        <v>2025</v>
      </c>
      <c r="D1510" t="inlineStr">
        <is>
          <t>Jun</t>
        </is>
      </c>
      <c r="E1510" t="inlineStr">
        <is>
          <t>West</t>
        </is>
      </c>
      <c r="F1510" t="inlineStr">
        <is>
          <t>India</t>
        </is>
      </c>
      <c r="G1510" t="inlineStr">
        <is>
          <t>Fashion</t>
        </is>
      </c>
      <c r="H1510" t="inlineStr">
        <is>
          <t>Store walk-in</t>
        </is>
      </c>
      <c r="I1510" t="inlineStr">
        <is>
          <t>Walk-in guest</t>
        </is>
      </c>
      <c r="J1510" t="inlineStr">
        <is>
          <t>Ana Costa</t>
        </is>
      </c>
      <c r="K1510" s="71" t="n">
        <v>474</v>
      </c>
      <c r="L1510" s="72" t="n">
        <v>685.26</v>
      </c>
      <c r="M1510" s="72" t="n">
        <v>324813.24</v>
      </c>
      <c r="N1510" s="72" t="n">
        <v>16240.66</v>
      </c>
      <c r="O1510" s="72" t="n">
        <v>308572.58</v>
      </c>
      <c r="P1510" s="72" t="n">
        <v>191522.97</v>
      </c>
      <c r="Q1510" s="72" t="n">
        <v>117049.61</v>
      </c>
      <c r="R1510" t="inlineStr">
        <is>
          <t>Maharashtra</t>
        </is>
      </c>
      <c r="S1510" s="71" t="n">
        <v>3</v>
      </c>
      <c r="T1510" t="inlineStr">
        <is>
          <t>Yes</t>
        </is>
      </c>
      <c r="U1510" s="71" t="n">
        <v>198</v>
      </c>
      <c r="V1510" s="71" t="n">
        <v>71</v>
      </c>
      <c r="W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RR101502</t>
        </is>
      </c>
      <c r="B1511" s="69" t="n">
        <v>45836</v>
      </c>
      <c r="C1511" s="70" t="n">
        <v>2025</v>
      </c>
      <c r="D1511" t="inlineStr">
        <is>
          <t>Jun</t>
        </is>
      </c>
      <c r="E1511" t="inlineStr">
        <is>
          <t>South</t>
        </is>
      </c>
      <c r="F1511" t="inlineStr">
        <is>
          <t>India</t>
        </is>
      </c>
      <c r="G1511" t="inlineStr">
        <is>
          <t>Grocery</t>
        </is>
      </c>
      <c r="H1511" t="inlineStr">
        <is>
          <t>Store walk-in</t>
        </is>
      </c>
      <c r="I1511" t="inlineStr">
        <is>
          <t>Member</t>
        </is>
      </c>
      <c r="J1511" t="inlineStr">
        <is>
          <t>Sara Rossi</t>
        </is>
      </c>
      <c r="K1511" s="71" t="n">
        <v>3365</v>
      </c>
      <c r="L1511" s="72" t="n">
        <v>191.69</v>
      </c>
      <c r="M1511" s="72" t="n">
        <v>645036.85</v>
      </c>
      <c r="N1511" s="72" t="n">
        <v>51602.95</v>
      </c>
      <c r="O1511" s="72" t="n">
        <v>593433.9</v>
      </c>
      <c r="P1511" s="72" t="n">
        <v>514094.99</v>
      </c>
      <c r="Q1511" s="72" t="n">
        <v>79338.91</v>
      </c>
      <c r="R1511" t="inlineStr">
        <is>
          <t>Tamil Nadu</t>
        </is>
      </c>
      <c r="S1511" s="71" t="n">
        <v>8</v>
      </c>
      <c r="T1511" t="inlineStr">
        <is>
          <t>Yes</t>
        </is>
      </c>
      <c r="U1511" s="71" t="n">
        <v>1577</v>
      </c>
      <c r="V1511" s="71" t="n">
        <v>622</v>
      </c>
      <c r="W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RR101503</t>
        </is>
      </c>
      <c r="B1512" s="69" t="n">
        <v>45836</v>
      </c>
      <c r="C1512" s="70" t="n">
        <v>2025</v>
      </c>
      <c r="D1512" t="inlineStr">
        <is>
          <t>Jun</t>
        </is>
      </c>
      <c r="E1512" t="inlineStr">
        <is>
          <t>West</t>
        </is>
      </c>
      <c r="F1512" t="inlineStr">
        <is>
          <t>India</t>
        </is>
      </c>
      <c r="G1512" t="inlineStr">
        <is>
          <t>Fashion</t>
        </is>
      </c>
      <c r="H1512" t="inlineStr">
        <is>
          <t>Store walk-in</t>
        </is>
      </c>
      <c r="I1512" t="inlineStr">
        <is>
          <t>Walk-in guest</t>
        </is>
      </c>
      <c r="J1512" t="inlineStr">
        <is>
          <t>Yuki Sato</t>
        </is>
      </c>
      <c r="K1512" s="71" t="n">
        <v>1320</v>
      </c>
      <c r="L1512" s="72" t="n">
        <v>743.47</v>
      </c>
      <c r="M1512" s="72" t="n">
        <v>981380.4</v>
      </c>
      <c r="N1512" s="72" t="n">
        <v>49069.02</v>
      </c>
      <c r="O1512" s="72" t="n">
        <v>932311.38</v>
      </c>
      <c r="P1512" s="72" t="n">
        <v>560546.12</v>
      </c>
      <c r="Q1512" s="72" t="n">
        <v>371765.26</v>
      </c>
      <c r="R1512" t="inlineStr">
        <is>
          <t>Gujarat</t>
        </is>
      </c>
      <c r="S1512" s="71" t="n">
        <v>1</v>
      </c>
      <c r="T1512" t="inlineStr">
        <is>
          <t>Yes</t>
        </is>
      </c>
      <c r="U1512" s="71" t="n">
        <v>471</v>
      </c>
      <c r="V1512" s="71" t="n">
        <v>201</v>
      </c>
      <c r="W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RR101504</t>
        </is>
      </c>
      <c r="B1513" s="69" t="n">
        <v>45836</v>
      </c>
      <c r="C1513" s="70" t="n">
        <v>2025</v>
      </c>
      <c r="D1513" t="inlineStr">
        <is>
          <t>Jun</t>
        </is>
      </c>
      <c r="E1513" t="inlineStr">
        <is>
          <t>South</t>
        </is>
      </c>
      <c r="F1513" t="inlineStr">
        <is>
          <t>India</t>
        </is>
      </c>
      <c r="G1513" t="inlineStr">
        <is>
          <t>Grocery</t>
        </is>
      </c>
      <c r="H1513" t="inlineStr">
        <is>
          <t>Store walk-in</t>
        </is>
      </c>
      <c r="I1513" t="inlineStr">
        <is>
          <t>Member</t>
        </is>
      </c>
      <c r="J1513" t="inlineStr">
        <is>
          <t>Emma Clarke</t>
        </is>
      </c>
      <c r="K1513" s="71" t="n">
        <v>2660</v>
      </c>
      <c r="L1513" s="72" t="n">
        <v>176.76</v>
      </c>
      <c r="M1513" s="72" t="n">
        <v>470181.6</v>
      </c>
      <c r="N1513" s="72" t="n">
        <v>37614.53</v>
      </c>
      <c r="O1513" s="72" t="n">
        <v>432567.07</v>
      </c>
      <c r="P1513" s="72" t="n">
        <v>386125.76</v>
      </c>
      <c r="Q1513" s="72" t="n">
        <v>46441.31</v>
      </c>
      <c r="R1513" t="inlineStr">
        <is>
          <t>Karnataka</t>
        </is>
      </c>
      <c r="S1513" s="71" t="n">
        <v>0</v>
      </c>
      <c r="T1513" t="inlineStr">
        <is>
          <t>No</t>
        </is>
      </c>
      <c r="U1513" s="71" t="n">
        <v>1395</v>
      </c>
      <c r="V1513" s="71" t="n">
        <v>364</v>
      </c>
      <c r="W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RR101505</t>
        </is>
      </c>
      <c r="B1514" s="69" t="n">
        <v>45836</v>
      </c>
      <c r="C1514" s="70" t="n">
        <v>2025</v>
      </c>
      <c r="D1514" t="inlineStr">
        <is>
          <t>Jun</t>
        </is>
      </c>
      <c r="E1514" t="inlineStr">
        <is>
          <t>East</t>
        </is>
      </c>
      <c r="F1514" t="inlineStr">
        <is>
          <t>India</t>
        </is>
      </c>
      <c r="G1514" t="inlineStr">
        <is>
          <t>Grocery</t>
        </is>
      </c>
      <c r="H1514" t="inlineStr">
        <is>
          <t>Store walk-in</t>
        </is>
      </c>
      <c r="I1514" t="inlineStr">
        <is>
          <t>Member</t>
        </is>
      </c>
      <c r="J1514" t="inlineStr">
        <is>
          <t>Amir Khan</t>
        </is>
      </c>
      <c r="K1514" s="71" t="n">
        <v>3736</v>
      </c>
      <c r="L1514" s="72" t="n">
        <v>164.05</v>
      </c>
      <c r="M1514" s="72" t="n">
        <v>612890.8</v>
      </c>
      <c r="N1514" s="72" t="n">
        <v>12257.82</v>
      </c>
      <c r="O1514" s="72" t="n">
        <v>600632.98</v>
      </c>
      <c r="P1514" s="72" t="n">
        <v>542758</v>
      </c>
      <c r="Q1514" s="72" t="n">
        <v>57874.98</v>
      </c>
      <c r="R1514" t="inlineStr">
        <is>
          <t>Odisha</t>
        </is>
      </c>
      <c r="S1514" s="71" t="n">
        <v>2</v>
      </c>
      <c r="T1514" t="inlineStr">
        <is>
          <t>Yes</t>
        </is>
      </c>
      <c r="U1514" s="71" t="n">
        <v>1130</v>
      </c>
      <c r="V1514" s="71" t="n">
        <v>462</v>
      </c>
      <c r="W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RR101506</t>
        </is>
      </c>
      <c r="B1515" s="69" t="n">
        <v>45836</v>
      </c>
      <c r="C1515" s="70" t="n">
        <v>2025</v>
      </c>
      <c r="D1515" t="inlineStr">
        <is>
          <t>Jun</t>
        </is>
      </c>
      <c r="E1515" t="inlineStr">
        <is>
          <t>East</t>
        </is>
      </c>
      <c r="F1515" t="inlineStr">
        <is>
          <t>India</t>
        </is>
      </c>
      <c r="G1515" t="inlineStr">
        <is>
          <t>JioMart</t>
        </is>
      </c>
      <c r="H1515" t="inlineStr">
        <is>
          <t>Home delivery</t>
        </is>
      </c>
      <c r="I1515" t="inlineStr">
        <is>
          <t>Walk-in guest</t>
        </is>
      </c>
      <c r="J1515" t="inlineStr">
        <is>
          <t>Shraddha Kulkarni</t>
        </is>
      </c>
      <c r="K1515" s="71" t="n">
        <v>3886</v>
      </c>
      <c r="L1515" s="72" t="n">
        <v>404.2</v>
      </c>
      <c r="M1515" s="72" t="n">
        <v>1570721.2</v>
      </c>
      <c r="N1515" s="72" t="n">
        <v>31414.42</v>
      </c>
      <c r="O1515" s="72" t="n">
        <v>1539306.78</v>
      </c>
      <c r="P1515" s="72" t="n">
        <v>1307240.15</v>
      </c>
      <c r="Q1515" s="72" t="n">
        <v>232066.63</v>
      </c>
      <c r="R1515" t="inlineStr">
        <is>
          <t>Odisha</t>
        </is>
      </c>
      <c r="S1515" s="71" t="n">
        <v>8</v>
      </c>
      <c r="T1515" t="inlineStr">
        <is>
          <t>Yes</t>
        </is>
      </c>
      <c r="U1515" s="71" t="n">
        <v>7311</v>
      </c>
      <c r="V1515" s="71" t="n">
        <v>454</v>
      </c>
      <c r="W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RR101507</t>
        </is>
      </c>
      <c r="B1516" s="69" t="n">
        <v>45836</v>
      </c>
      <c r="C1516" s="70" t="n">
        <v>2025</v>
      </c>
      <c r="D1516" t="inlineStr">
        <is>
          <t>Jun</t>
        </is>
      </c>
      <c r="E1516" t="inlineStr">
        <is>
          <t>East</t>
        </is>
      </c>
      <c r="F1516" t="inlineStr">
        <is>
          <t>India</t>
        </is>
      </c>
      <c r="G1516" t="inlineStr">
        <is>
          <t>Grocery</t>
        </is>
      </c>
      <c r="H1516" t="inlineStr">
        <is>
          <t>Store walk-in</t>
        </is>
      </c>
      <c r="I1516" t="inlineStr">
        <is>
          <t>Member</t>
        </is>
      </c>
      <c r="J1516" t="inlineStr">
        <is>
          <t>Ruhi Shaikh</t>
        </is>
      </c>
      <c r="K1516" s="71" t="n">
        <v>3809</v>
      </c>
      <c r="L1516" s="72" t="n">
        <v>201.28</v>
      </c>
      <c r="M1516" s="72" t="n">
        <v>766675.52</v>
      </c>
      <c r="N1516" s="72" t="n">
        <v>15333.51</v>
      </c>
      <c r="O1516" s="72" t="n">
        <v>751342.01</v>
      </c>
      <c r="P1516" s="72" t="n">
        <v>565180.41</v>
      </c>
      <c r="Q1516" s="72" t="n">
        <v>186161.6</v>
      </c>
      <c r="R1516" t="inlineStr">
        <is>
          <t>Bihar</t>
        </is>
      </c>
      <c r="S1516" s="71" t="n">
        <v>5</v>
      </c>
      <c r="T1516" t="inlineStr">
        <is>
          <t>Yes</t>
        </is>
      </c>
      <c r="U1516" s="71" t="n">
        <v>1272</v>
      </c>
      <c r="V1516" s="71" t="n">
        <v>467</v>
      </c>
      <c r="W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RR101508</t>
        </is>
      </c>
      <c r="B1517" s="69" t="n">
        <v>45836</v>
      </c>
      <c r="C1517" s="70" t="n">
        <v>2025</v>
      </c>
      <c r="D1517" t="inlineStr">
        <is>
          <t>Jun</t>
        </is>
      </c>
      <c r="E1517" t="inlineStr">
        <is>
          <t>West</t>
        </is>
      </c>
      <c r="F1517" t="inlineStr">
        <is>
          <t>India</t>
        </is>
      </c>
      <c r="G1517" t="inlineStr">
        <is>
          <t>Grocery</t>
        </is>
      </c>
      <c r="H1517" t="inlineStr">
        <is>
          <t>Store walk-in</t>
        </is>
      </c>
      <c r="I1517" t="inlineStr">
        <is>
          <t>Member</t>
        </is>
      </c>
      <c r="J1517" t="inlineStr">
        <is>
          <t>Zoya Ahmed</t>
        </is>
      </c>
      <c r="K1517" s="71" t="n">
        <v>640</v>
      </c>
      <c r="L1517" s="72" t="n">
        <v>200.33</v>
      </c>
      <c r="M1517" s="72" t="n">
        <v>128211.2</v>
      </c>
      <c r="N1517" s="72" t="n">
        <v>10256.9</v>
      </c>
      <c r="O1517" s="72" t="n">
        <v>117954.3</v>
      </c>
      <c r="P1517" s="72" t="n">
        <v>98040.97</v>
      </c>
      <c r="Q1517" s="72" t="n">
        <v>19913.33</v>
      </c>
      <c r="R1517" t="inlineStr">
        <is>
          <t>Gujarat</t>
        </is>
      </c>
      <c r="S1517" s="71" t="n">
        <v>1</v>
      </c>
      <c r="T1517" t="inlineStr">
        <is>
          <t>Yes</t>
        </is>
      </c>
      <c r="U1517" s="71" t="n">
        <v>251</v>
      </c>
      <c r="V1517" s="71" t="n">
        <v>102</v>
      </c>
      <c r="W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RR101509</t>
        </is>
      </c>
      <c r="B1518" s="69" t="n">
        <v>45836</v>
      </c>
      <c r="C1518" s="70" t="n">
        <v>2025</v>
      </c>
      <c r="D1518" t="inlineStr">
        <is>
          <t>Jun</t>
        </is>
      </c>
      <c r="E1518" t="inlineStr">
        <is>
          <t>East</t>
        </is>
      </c>
      <c r="F1518" t="inlineStr">
        <is>
          <t>India</t>
        </is>
      </c>
      <c r="G1518" t="inlineStr">
        <is>
          <t>Fashion</t>
        </is>
      </c>
      <c r="H1518" t="inlineStr">
        <is>
          <t>Store walk-in</t>
        </is>
      </c>
      <c r="I1518" t="inlineStr">
        <is>
          <t>Member</t>
        </is>
      </c>
      <c r="J1518" t="inlineStr">
        <is>
          <t>Liam O'Brien</t>
        </is>
      </c>
      <c r="K1518" s="71" t="n">
        <v>884</v>
      </c>
      <c r="L1518" s="72" t="n">
        <v>707.15</v>
      </c>
      <c r="M1518" s="72" t="n">
        <v>625120.6</v>
      </c>
      <c r="N1518" s="72" t="n">
        <v>31256.03</v>
      </c>
      <c r="O1518" s="72" t="n">
        <v>593864.5699999999</v>
      </c>
      <c r="P1518" s="72" t="n">
        <v>359428.98</v>
      </c>
      <c r="Q1518" s="72" t="n">
        <v>234435.59</v>
      </c>
      <c r="R1518" t="inlineStr">
        <is>
          <t>West Bengal</t>
        </is>
      </c>
      <c r="S1518" s="71" t="n">
        <v>5</v>
      </c>
      <c r="T1518" t="inlineStr">
        <is>
          <t>Yes</t>
        </is>
      </c>
      <c r="U1518" s="71" t="n">
        <v>417</v>
      </c>
      <c r="V1518" s="71" t="n">
        <v>140</v>
      </c>
      <c r="W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RR101510</t>
        </is>
      </c>
      <c r="B1519" s="69" t="n">
        <v>45836</v>
      </c>
      <c r="C1519" s="70" t="n">
        <v>2025</v>
      </c>
      <c r="D1519" t="inlineStr">
        <is>
          <t>Jun</t>
        </is>
      </c>
      <c r="E1519" t="inlineStr">
        <is>
          <t>North</t>
        </is>
      </c>
      <c r="F1519" t="inlineStr">
        <is>
          <t>India</t>
        </is>
      </c>
      <c r="G1519" t="inlineStr">
        <is>
          <t>Electronics</t>
        </is>
      </c>
      <c r="H1519" t="inlineStr">
        <is>
          <t>Store walk-in</t>
        </is>
      </c>
      <c r="I1519" t="inlineStr">
        <is>
          <t>Member</t>
        </is>
      </c>
      <c r="J1519" t="inlineStr">
        <is>
          <t>Carlos Silva</t>
        </is>
      </c>
      <c r="K1519" s="71" t="n">
        <v>134</v>
      </c>
      <c r="L1519" s="72" t="n">
        <v>9643.68</v>
      </c>
      <c r="M1519" s="72" t="n">
        <v>1292253.12</v>
      </c>
      <c r="N1519" s="72" t="n">
        <v>103380.25</v>
      </c>
      <c r="O1519" s="72" t="n">
        <v>1188872.87</v>
      </c>
      <c r="P1519" s="72" t="n">
        <v>1123520.96</v>
      </c>
      <c r="Q1519" s="72" t="n">
        <v>65351.91</v>
      </c>
      <c r="R1519" t="inlineStr">
        <is>
          <t>Uttar Pradesh</t>
        </is>
      </c>
      <c r="S1519" s="71" t="n">
        <v>1</v>
      </c>
      <c r="T1519" t="inlineStr">
        <is>
          <t>Yes</t>
        </is>
      </c>
      <c r="U1519" s="71" t="n">
        <v>331</v>
      </c>
      <c r="V1519" s="71" t="n">
        <v>120</v>
      </c>
      <c r="W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RR101511</t>
        </is>
      </c>
      <c r="B1520" s="69" t="n">
        <v>45836</v>
      </c>
      <c r="C1520" s="70" t="n">
        <v>2025</v>
      </c>
      <c r="D1520" t="inlineStr">
        <is>
          <t>Jun</t>
        </is>
      </c>
      <c r="E1520" t="inlineStr">
        <is>
          <t>South</t>
        </is>
      </c>
      <c r="F1520" t="inlineStr">
        <is>
          <t>India</t>
        </is>
      </c>
      <c r="G1520" t="inlineStr">
        <is>
          <t>Electronics</t>
        </is>
      </c>
      <c r="H1520" t="inlineStr">
        <is>
          <t>Store walk-in</t>
        </is>
      </c>
      <c r="I1520" t="inlineStr">
        <is>
          <t>Member</t>
        </is>
      </c>
      <c r="J1520" t="inlineStr">
        <is>
          <t>Aisha Bello</t>
        </is>
      </c>
      <c r="K1520" s="71" t="n">
        <v>24</v>
      </c>
      <c r="L1520" s="72" t="n">
        <v>9130.82</v>
      </c>
      <c r="M1520" s="72" t="n">
        <v>219139.68</v>
      </c>
      <c r="N1520" s="72" t="n">
        <v>17531.17</v>
      </c>
      <c r="O1520" s="72" t="n">
        <v>201608.51</v>
      </c>
      <c r="P1520" s="72" t="n">
        <v>194323.64</v>
      </c>
      <c r="Q1520" s="72" t="n">
        <v>7284.87</v>
      </c>
      <c r="R1520" t="inlineStr">
        <is>
          <t>Kerala</t>
        </is>
      </c>
      <c r="S1520" s="71" t="n">
        <v>1</v>
      </c>
      <c r="T1520" t="inlineStr">
        <is>
          <t>Yes</t>
        </is>
      </c>
      <c r="U1520" s="71" t="n">
        <v>45</v>
      </c>
      <c r="V1520" s="71" t="n">
        <v>18</v>
      </c>
      <c r="W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RR101512</t>
        </is>
      </c>
      <c r="B1521" s="69" t="n">
        <v>45839</v>
      </c>
      <c r="C1521" s="70" t="n">
        <v>2025</v>
      </c>
      <c r="D1521" t="inlineStr">
        <is>
          <t>Jul</t>
        </is>
      </c>
      <c r="E1521" t="inlineStr">
        <is>
          <t>North</t>
        </is>
      </c>
      <c r="F1521" t="inlineStr">
        <is>
          <t>India</t>
        </is>
      </c>
      <c r="G1521" t="inlineStr">
        <is>
          <t>Grocery</t>
        </is>
      </c>
      <c r="H1521" t="inlineStr">
        <is>
          <t>Store walk-in</t>
        </is>
      </c>
      <c r="I1521" t="inlineStr">
        <is>
          <t>Walk-in guest</t>
        </is>
      </c>
      <c r="J1521" t="inlineStr">
        <is>
          <t>Ruhi Shaikh</t>
        </is>
      </c>
      <c r="K1521" s="71" t="n">
        <v>584</v>
      </c>
      <c r="L1521" s="72" t="n">
        <v>180.36</v>
      </c>
      <c r="M1521" s="72" t="n">
        <v>105330.24</v>
      </c>
      <c r="N1521" s="72" t="n">
        <v>2106.6</v>
      </c>
      <c r="O1521" s="72" t="n">
        <v>103223.64</v>
      </c>
      <c r="P1521" s="72" t="n">
        <v>84917.89</v>
      </c>
      <c r="Q1521" s="72" t="n">
        <v>18305.75</v>
      </c>
      <c r="R1521" t="inlineStr">
        <is>
          <t>Punjab</t>
        </is>
      </c>
      <c r="S1521" s="71" t="n">
        <v>8</v>
      </c>
      <c r="T1521" t="inlineStr">
        <is>
          <t>Yes</t>
        </is>
      </c>
      <c r="U1521" s="71" t="n">
        <v>363</v>
      </c>
      <c r="V1521" s="71" t="n">
        <v>162</v>
      </c>
      <c r="W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RR101513</t>
        </is>
      </c>
      <c r="B1522" s="69" t="n">
        <v>45839</v>
      </c>
      <c r="C1522" s="70" t="n">
        <v>2025</v>
      </c>
      <c r="D1522" t="inlineStr">
        <is>
          <t>Jul</t>
        </is>
      </c>
      <c r="E1522" t="inlineStr">
        <is>
          <t>North</t>
        </is>
      </c>
      <c r="F1522" t="inlineStr">
        <is>
          <t>India</t>
        </is>
      </c>
      <c r="G1522" t="inlineStr">
        <is>
          <t>Grocery</t>
        </is>
      </c>
      <c r="H1522" t="inlineStr">
        <is>
          <t>Store walk-in</t>
        </is>
      </c>
      <c r="I1522" t="inlineStr">
        <is>
          <t>Member</t>
        </is>
      </c>
      <c r="J1522" t="inlineStr">
        <is>
          <t>Fatima Al-Saud</t>
        </is>
      </c>
      <c r="K1522" s="71" t="n">
        <v>2805</v>
      </c>
      <c r="L1522" s="72" t="n">
        <v>179.21</v>
      </c>
      <c r="M1522" s="72" t="n">
        <v>502684.05</v>
      </c>
      <c r="N1522" s="72" t="n">
        <v>50268.4</v>
      </c>
      <c r="O1522" s="72" t="n">
        <v>452415.65</v>
      </c>
      <c r="P1522" s="72" t="n">
        <v>421501.67</v>
      </c>
      <c r="Q1522" s="72" t="n">
        <v>30913.98</v>
      </c>
      <c r="R1522" t="inlineStr">
        <is>
          <t>Rajasthan</t>
        </is>
      </c>
      <c r="S1522" s="71" t="n">
        <v>5</v>
      </c>
      <c r="T1522" t="inlineStr">
        <is>
          <t>Yes</t>
        </is>
      </c>
      <c r="U1522" s="71" t="n">
        <v>1621</v>
      </c>
      <c r="V1522" s="71" t="n">
        <v>522</v>
      </c>
      <c r="W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RR101514</t>
        </is>
      </c>
      <c r="B1523" s="69" t="n">
        <v>45839</v>
      </c>
      <c r="C1523" s="70" t="n">
        <v>2025</v>
      </c>
      <c r="D1523" t="inlineStr">
        <is>
          <t>Jul</t>
        </is>
      </c>
      <c r="E1523" t="inlineStr">
        <is>
          <t>West</t>
        </is>
      </c>
      <c r="F1523" t="inlineStr">
        <is>
          <t>India</t>
        </is>
      </c>
      <c r="G1523" t="inlineStr">
        <is>
          <t>Fashion</t>
        </is>
      </c>
      <c r="H1523" t="inlineStr">
        <is>
          <t>Store walk-in</t>
        </is>
      </c>
      <c r="I1523" t="inlineStr">
        <is>
          <t>Walk-in guest</t>
        </is>
      </c>
      <c r="J1523" t="inlineStr">
        <is>
          <t>Mei Lin</t>
        </is>
      </c>
      <c r="K1523" s="71" t="n">
        <v>1205</v>
      </c>
      <c r="L1523" s="72" t="n">
        <v>679.28</v>
      </c>
      <c r="M1523" s="72" t="n">
        <v>818532.4</v>
      </c>
      <c r="N1523" s="72" t="n">
        <v>16370.65</v>
      </c>
      <c r="O1523" s="72" t="n">
        <v>802161.75</v>
      </c>
      <c r="P1523" s="72" t="n">
        <v>507802.53</v>
      </c>
      <c r="Q1523" s="72" t="n">
        <v>294359.22</v>
      </c>
      <c r="R1523" t="inlineStr">
        <is>
          <t>Maharashtra</t>
        </is>
      </c>
      <c r="S1523" s="71" t="n">
        <v>5</v>
      </c>
      <c r="T1523" t="inlineStr">
        <is>
          <t>Yes</t>
        </is>
      </c>
      <c r="U1523" s="71" t="n">
        <v>991</v>
      </c>
      <c r="V1523" s="71" t="n">
        <v>338</v>
      </c>
      <c r="W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RR101515</t>
        </is>
      </c>
      <c r="B1524" s="69" t="n">
        <v>45839</v>
      </c>
      <c r="C1524" s="70" t="n">
        <v>2025</v>
      </c>
      <c r="D1524" t="inlineStr">
        <is>
          <t>Jul</t>
        </is>
      </c>
      <c r="E1524" t="inlineStr">
        <is>
          <t>West</t>
        </is>
      </c>
      <c r="F1524" t="inlineStr">
        <is>
          <t>India</t>
        </is>
      </c>
      <c r="G1524" t="inlineStr">
        <is>
          <t>Grocery</t>
        </is>
      </c>
      <c r="H1524" t="inlineStr">
        <is>
          <t>Store walk-in</t>
        </is>
      </c>
      <c r="I1524" t="inlineStr">
        <is>
          <t>Walk-in guest</t>
        </is>
      </c>
      <c r="J1524" t="inlineStr">
        <is>
          <t>Ravindra Patil</t>
        </is>
      </c>
      <c r="K1524" s="71" t="n">
        <v>4266</v>
      </c>
      <c r="L1524" s="72" t="n">
        <v>178.26</v>
      </c>
      <c r="M1524" s="72" t="n">
        <v>760457.16</v>
      </c>
      <c r="N1524" s="72" t="n">
        <v>114068.57</v>
      </c>
      <c r="O1524" s="72" t="n">
        <v>646388.59</v>
      </c>
      <c r="P1524" s="72" t="n">
        <v>611801.04</v>
      </c>
      <c r="Q1524" s="72" t="n">
        <v>34587.55</v>
      </c>
      <c r="R1524" t="inlineStr">
        <is>
          <t>Maharashtra</t>
        </is>
      </c>
      <c r="S1524" s="71" t="n">
        <v>1</v>
      </c>
      <c r="T1524" t="inlineStr">
        <is>
          <t>Yes</t>
        </is>
      </c>
      <c r="U1524" s="71" t="n">
        <v>1586</v>
      </c>
      <c r="V1524" s="71" t="n">
        <v>578</v>
      </c>
      <c r="W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RR101516</t>
        </is>
      </c>
      <c r="B1525" s="69" t="n">
        <v>45839</v>
      </c>
      <c r="C1525" s="70" t="n">
        <v>2025</v>
      </c>
      <c r="D1525" t="inlineStr">
        <is>
          <t>Jul</t>
        </is>
      </c>
      <c r="E1525" t="inlineStr">
        <is>
          <t>South</t>
        </is>
      </c>
      <c r="F1525" t="inlineStr">
        <is>
          <t>India</t>
        </is>
      </c>
      <c r="G1525" t="inlineStr">
        <is>
          <t>Fashion</t>
        </is>
      </c>
      <c r="H1525" t="inlineStr">
        <is>
          <t>Store walk-in</t>
        </is>
      </c>
      <c r="I1525" t="inlineStr">
        <is>
          <t>Member</t>
        </is>
      </c>
      <c r="J1525" t="inlineStr">
        <is>
          <t>Zoya Ahmed</t>
        </is>
      </c>
      <c r="K1525" s="71" t="n">
        <v>454</v>
      </c>
      <c r="L1525" s="72" t="n">
        <v>804.76</v>
      </c>
      <c r="M1525" s="72" t="n">
        <v>365361.04</v>
      </c>
      <c r="N1525" s="72" t="n">
        <v>54804.16</v>
      </c>
      <c r="O1525" s="72" t="n">
        <v>310556.88</v>
      </c>
      <c r="P1525" s="72" t="n">
        <v>188408.34</v>
      </c>
      <c r="Q1525" s="72" t="n">
        <v>122148.54</v>
      </c>
      <c r="R1525" t="inlineStr">
        <is>
          <t>Tamil Nadu</t>
        </is>
      </c>
      <c r="S1525" s="71" t="n">
        <v>0</v>
      </c>
      <c r="T1525" t="inlineStr">
        <is>
          <t>No</t>
        </is>
      </c>
      <c r="U1525" s="71" t="n">
        <v>152</v>
      </c>
      <c r="V1525" s="71" t="n">
        <v>66</v>
      </c>
      <c r="W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RR101517</t>
        </is>
      </c>
      <c r="B1526" s="69" t="n">
        <v>45839</v>
      </c>
      <c r="C1526" s="70" t="n">
        <v>2025</v>
      </c>
      <c r="D1526" t="inlineStr">
        <is>
          <t>Jul</t>
        </is>
      </c>
      <c r="E1526" t="inlineStr">
        <is>
          <t>East</t>
        </is>
      </c>
      <c r="F1526" t="inlineStr">
        <is>
          <t>India</t>
        </is>
      </c>
      <c r="G1526" t="inlineStr">
        <is>
          <t>Grocery</t>
        </is>
      </c>
      <c r="H1526" t="inlineStr">
        <is>
          <t>Store walk-in</t>
        </is>
      </c>
      <c r="I1526" t="inlineStr">
        <is>
          <t>Walk-in guest</t>
        </is>
      </c>
      <c r="J1526" t="inlineStr">
        <is>
          <t>Hiroshi Tanaka</t>
        </is>
      </c>
      <c r="K1526" s="71" t="n">
        <v>2588</v>
      </c>
      <c r="L1526" s="72" t="n">
        <v>188.15</v>
      </c>
      <c r="M1526" s="72" t="n">
        <v>486932.2</v>
      </c>
      <c r="N1526" s="72" t="n">
        <v>38954.58</v>
      </c>
      <c r="O1526" s="72" t="n">
        <v>447977.62</v>
      </c>
      <c r="P1526" s="72" t="n">
        <v>385157.45</v>
      </c>
      <c r="Q1526" s="72" t="n">
        <v>62820.17</v>
      </c>
      <c r="R1526" t="inlineStr">
        <is>
          <t>West Bengal</t>
        </is>
      </c>
      <c r="S1526" s="71" t="n">
        <v>3</v>
      </c>
      <c r="T1526" t="inlineStr">
        <is>
          <t>Yes</t>
        </is>
      </c>
      <c r="U1526" s="71" t="n">
        <v>1645</v>
      </c>
      <c r="V1526" s="71" t="n">
        <v>706</v>
      </c>
      <c r="W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RR101518</t>
        </is>
      </c>
      <c r="B1527" s="69" t="n">
        <v>45840</v>
      </c>
      <c r="C1527" s="70" t="n">
        <v>2025</v>
      </c>
      <c r="D1527" t="inlineStr">
        <is>
          <t>Jul</t>
        </is>
      </c>
      <c r="E1527" t="inlineStr">
        <is>
          <t>North</t>
        </is>
      </c>
      <c r="F1527" t="inlineStr">
        <is>
          <t>India</t>
        </is>
      </c>
      <c r="G1527" t="inlineStr">
        <is>
          <t>Fashion</t>
        </is>
      </c>
      <c r="H1527" t="inlineStr">
        <is>
          <t>Store walk-in</t>
        </is>
      </c>
      <c r="I1527" t="inlineStr">
        <is>
          <t>Walk-in guest</t>
        </is>
      </c>
      <c r="J1527" t="inlineStr">
        <is>
          <t>Noah Smith</t>
        </is>
      </c>
      <c r="K1527" s="71" t="n">
        <v>222</v>
      </c>
      <c r="L1527" s="72" t="n">
        <v>673.29</v>
      </c>
      <c r="M1527" s="72" t="n">
        <v>149470.38</v>
      </c>
      <c r="N1527" s="72" t="n">
        <v>7473.52</v>
      </c>
      <c r="O1527" s="72" t="n">
        <v>141996.86</v>
      </c>
      <c r="P1527" s="72" t="n">
        <v>90942.67</v>
      </c>
      <c r="Q1527" s="72" t="n">
        <v>51054.19</v>
      </c>
      <c r="R1527" t="inlineStr">
        <is>
          <t>Punjab</t>
        </is>
      </c>
      <c r="S1527" s="71" t="n">
        <v>5</v>
      </c>
      <c r="T1527" t="inlineStr">
        <is>
          <t>Yes</t>
        </is>
      </c>
      <c r="U1527" s="71" t="n">
        <v>126</v>
      </c>
      <c r="V1527" s="71" t="n">
        <v>47</v>
      </c>
      <c r="W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RR101519</t>
        </is>
      </c>
      <c r="B1528" s="69" t="n">
        <v>45840</v>
      </c>
      <c r="C1528" s="70" t="n">
        <v>2025</v>
      </c>
      <c r="D1528" t="inlineStr">
        <is>
          <t>Jul</t>
        </is>
      </c>
      <c r="E1528" t="inlineStr">
        <is>
          <t>South</t>
        </is>
      </c>
      <c r="F1528" t="inlineStr">
        <is>
          <t>India</t>
        </is>
      </c>
      <c r="G1528" t="inlineStr">
        <is>
          <t>JioMart</t>
        </is>
      </c>
      <c r="H1528" t="inlineStr">
        <is>
          <t>Home delivery</t>
        </is>
      </c>
      <c r="I1528" t="inlineStr">
        <is>
          <t>Member</t>
        </is>
      </c>
      <c r="J1528" t="inlineStr">
        <is>
          <t>Ana Costa</t>
        </is>
      </c>
      <c r="K1528" s="71" t="n">
        <v>1682</v>
      </c>
      <c r="L1528" s="72" t="n">
        <v>458.22</v>
      </c>
      <c r="M1528" s="72" t="n">
        <v>770726.04</v>
      </c>
      <c r="N1528" s="72" t="n">
        <v>15414.52</v>
      </c>
      <c r="O1528" s="72" t="n">
        <v>755311.52</v>
      </c>
      <c r="P1528" s="72" t="n">
        <v>562306.05</v>
      </c>
      <c r="Q1528" s="72" t="n">
        <v>193005.47</v>
      </c>
      <c r="R1528" t="inlineStr">
        <is>
          <t>Tamil Nadu</t>
        </is>
      </c>
      <c r="S1528" s="71" t="n">
        <v>8</v>
      </c>
      <c r="T1528" t="inlineStr">
        <is>
          <t>Yes</t>
        </is>
      </c>
      <c r="U1528" s="71" t="n">
        <v>3574</v>
      </c>
      <c r="V1528" s="71" t="n">
        <v>283</v>
      </c>
      <c r="W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RR101520</t>
        </is>
      </c>
      <c r="B1529" s="69" t="n">
        <v>45840</v>
      </c>
      <c r="C1529" s="70" t="n">
        <v>2025</v>
      </c>
      <c r="D1529" t="inlineStr">
        <is>
          <t>Jul</t>
        </is>
      </c>
      <c r="E1529" t="inlineStr">
        <is>
          <t>North</t>
        </is>
      </c>
      <c r="F1529" t="inlineStr">
        <is>
          <t>India</t>
        </is>
      </c>
      <c r="G1529" t="inlineStr">
        <is>
          <t>Fashion</t>
        </is>
      </c>
      <c r="H1529" t="inlineStr">
        <is>
          <t>Store walk-in</t>
        </is>
      </c>
      <c r="I1529" t="inlineStr">
        <is>
          <t>Member</t>
        </is>
      </c>
      <c r="J1529" t="inlineStr">
        <is>
          <t>Sophie Müller</t>
        </is>
      </c>
      <c r="K1529" s="71" t="n">
        <v>252</v>
      </c>
      <c r="L1529" s="72" t="n">
        <v>692.15</v>
      </c>
      <c r="M1529" s="72" t="n">
        <v>174421.8</v>
      </c>
      <c r="N1529" s="72" t="n">
        <v>8721.09</v>
      </c>
      <c r="O1529" s="72" t="n">
        <v>165700.71</v>
      </c>
      <c r="P1529" s="72" t="n">
        <v>100665.18</v>
      </c>
      <c r="Q1529" s="72" t="n">
        <v>65035.53</v>
      </c>
      <c r="R1529" t="inlineStr">
        <is>
          <t>Rajasthan</t>
        </is>
      </c>
      <c r="S1529" s="71" t="n">
        <v>2</v>
      </c>
      <c r="T1529" t="inlineStr">
        <is>
          <t>Yes</t>
        </is>
      </c>
      <c r="U1529" s="71" t="n">
        <v>182</v>
      </c>
      <c r="V1529" s="71" t="n">
        <v>68</v>
      </c>
      <c r="W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RR101521</t>
        </is>
      </c>
      <c r="B1530" s="69" t="n">
        <v>45840</v>
      </c>
      <c r="C1530" s="70" t="n">
        <v>2025</v>
      </c>
      <c r="D1530" t="inlineStr">
        <is>
          <t>Jul</t>
        </is>
      </c>
      <c r="E1530" t="inlineStr">
        <is>
          <t>East</t>
        </is>
      </c>
      <c r="F1530" t="inlineStr">
        <is>
          <t>India</t>
        </is>
      </c>
      <c r="G1530" t="inlineStr">
        <is>
          <t>Grocery</t>
        </is>
      </c>
      <c r="H1530" t="inlineStr">
        <is>
          <t>Store walk-in</t>
        </is>
      </c>
      <c r="I1530" t="inlineStr">
        <is>
          <t>Member</t>
        </is>
      </c>
      <c r="J1530" t="inlineStr">
        <is>
          <t>Omar Haddad</t>
        </is>
      </c>
      <c r="K1530" s="71" t="n">
        <v>3012</v>
      </c>
      <c r="L1530" s="72" t="n">
        <v>165.99</v>
      </c>
      <c r="M1530" s="72" t="n">
        <v>499961.88</v>
      </c>
      <c r="N1530" s="72" t="n">
        <v>74994.28</v>
      </c>
      <c r="O1530" s="72" t="n">
        <v>424967.6</v>
      </c>
      <c r="P1530" s="72" t="n">
        <v>432767.43</v>
      </c>
      <c r="Q1530" s="72" t="n">
        <v>-7799.83</v>
      </c>
      <c r="R1530" t="inlineStr">
        <is>
          <t>Odisha</t>
        </is>
      </c>
      <c r="S1530" s="71" t="n">
        <v>0</v>
      </c>
      <c r="T1530" t="inlineStr">
        <is>
          <t>No</t>
        </is>
      </c>
      <c r="U1530" s="71" t="n">
        <v>1915</v>
      </c>
      <c r="V1530" s="71" t="n">
        <v>503</v>
      </c>
      <c r="W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RR101522</t>
        </is>
      </c>
      <c r="B1531" s="69" t="n">
        <v>45840</v>
      </c>
      <c r="C1531" s="70" t="n">
        <v>2025</v>
      </c>
      <c r="D1531" t="inlineStr">
        <is>
          <t>Jul</t>
        </is>
      </c>
      <c r="E1531" t="inlineStr">
        <is>
          <t>South</t>
        </is>
      </c>
      <c r="F1531" t="inlineStr">
        <is>
          <t>India</t>
        </is>
      </c>
      <c r="G1531" t="inlineStr">
        <is>
          <t>JioMart</t>
        </is>
      </c>
      <c r="H1531" t="inlineStr">
        <is>
          <t>Home delivery</t>
        </is>
      </c>
      <c r="I1531" t="inlineStr">
        <is>
          <t>Walk-in guest</t>
        </is>
      </c>
      <c r="J1531" t="inlineStr">
        <is>
          <t>Hiroshi Tanaka</t>
        </is>
      </c>
      <c r="K1531" s="71" t="n">
        <v>2207</v>
      </c>
      <c r="L1531" s="72" t="n">
        <v>382.5</v>
      </c>
      <c r="M1531" s="72" t="n">
        <v>844177.5</v>
      </c>
      <c r="N1531" s="72" t="n">
        <v>67534.2</v>
      </c>
      <c r="O1531" s="72" t="n">
        <v>776643.3</v>
      </c>
      <c r="P1531" s="72" t="n">
        <v>768378.96</v>
      </c>
      <c r="Q1531" s="72" t="n">
        <v>8264.34</v>
      </c>
      <c r="R1531" t="inlineStr">
        <is>
          <t>Telangana</t>
        </is>
      </c>
      <c r="S1531" s="71" t="n">
        <v>3</v>
      </c>
      <c r="T1531" t="inlineStr">
        <is>
          <t>Yes</t>
        </is>
      </c>
      <c r="U1531" s="71" t="n">
        <v>7514</v>
      </c>
      <c r="V1531" s="71" t="n">
        <v>523</v>
      </c>
      <c r="W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RR101523</t>
        </is>
      </c>
      <c r="B1532" s="69" t="n">
        <v>45840</v>
      </c>
      <c r="C1532" s="70" t="n">
        <v>2025</v>
      </c>
      <c r="D1532" t="inlineStr">
        <is>
          <t>Jul</t>
        </is>
      </c>
      <c r="E1532" t="inlineStr">
        <is>
          <t>West</t>
        </is>
      </c>
      <c r="F1532" t="inlineStr">
        <is>
          <t>India</t>
        </is>
      </c>
      <c r="G1532" t="inlineStr">
        <is>
          <t>Grocery</t>
        </is>
      </c>
      <c r="H1532" t="inlineStr">
        <is>
          <t>Store walk-in</t>
        </is>
      </c>
      <c r="I1532" t="inlineStr">
        <is>
          <t>Member</t>
        </is>
      </c>
      <c r="J1532" t="inlineStr">
        <is>
          <t>Amir Khan</t>
        </is>
      </c>
      <c r="K1532" s="71" t="n">
        <v>4515</v>
      </c>
      <c r="L1532" s="72" t="n">
        <v>163.51</v>
      </c>
      <c r="M1532" s="72" t="n">
        <v>738247.65</v>
      </c>
      <c r="N1532" s="72" t="n">
        <v>59059.81</v>
      </c>
      <c r="O1532" s="72" t="n">
        <v>679187.84</v>
      </c>
      <c r="P1532" s="72" t="n">
        <v>679518.05</v>
      </c>
      <c r="Q1532" s="72" t="n">
        <v>-330.21</v>
      </c>
      <c r="R1532" t="inlineStr">
        <is>
          <t>Gujarat</t>
        </is>
      </c>
      <c r="S1532" s="71" t="n">
        <v>3</v>
      </c>
      <c r="T1532" t="inlineStr">
        <is>
          <t>Yes</t>
        </is>
      </c>
      <c r="U1532" s="71" t="n">
        <v>1464</v>
      </c>
      <c r="V1532" s="71" t="n">
        <v>541</v>
      </c>
      <c r="W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RR101524</t>
        </is>
      </c>
      <c r="B1533" s="69" t="n">
        <v>45841</v>
      </c>
      <c r="C1533" s="70" t="n">
        <v>2025</v>
      </c>
      <c r="D1533" t="inlineStr">
        <is>
          <t>Jul</t>
        </is>
      </c>
      <c r="E1533" t="inlineStr">
        <is>
          <t>West</t>
        </is>
      </c>
      <c r="F1533" t="inlineStr">
        <is>
          <t>India</t>
        </is>
      </c>
      <c r="G1533" t="inlineStr">
        <is>
          <t>Fashion</t>
        </is>
      </c>
      <c r="H1533" t="inlineStr">
        <is>
          <t>Click &amp; collect</t>
        </is>
      </c>
      <c r="I1533" t="inlineStr">
        <is>
          <t>Walk-in guest</t>
        </is>
      </c>
      <c r="J1533" t="inlineStr">
        <is>
          <t>Omar Haddad</t>
        </is>
      </c>
      <c r="K1533" s="71" t="n">
        <v>1216</v>
      </c>
      <c r="L1533" s="72" t="n">
        <v>670.85</v>
      </c>
      <c r="M1533" s="72" t="n">
        <v>815753.6</v>
      </c>
      <c r="N1533" s="72" t="n">
        <v>16315.07</v>
      </c>
      <c r="O1533" s="72" t="n">
        <v>799438.53</v>
      </c>
      <c r="P1533" s="72" t="n">
        <v>520797.12</v>
      </c>
      <c r="Q1533" s="72" t="n">
        <v>278641.41</v>
      </c>
      <c r="R1533" t="inlineStr">
        <is>
          <t>Gujarat</t>
        </is>
      </c>
      <c r="S1533" s="71" t="n">
        <v>8</v>
      </c>
      <c r="T1533" t="inlineStr">
        <is>
          <t>Yes</t>
        </is>
      </c>
      <c r="U1533" s="71" t="n">
        <v>403</v>
      </c>
      <c r="V1533" s="71" t="n">
        <v>159</v>
      </c>
      <c r="W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RR101525</t>
        </is>
      </c>
      <c r="B1534" s="69" t="n">
        <v>45841</v>
      </c>
      <c r="C1534" s="70" t="n">
        <v>2025</v>
      </c>
      <c r="D1534" t="inlineStr">
        <is>
          <t>Jul</t>
        </is>
      </c>
      <c r="E1534" t="inlineStr">
        <is>
          <t>West</t>
        </is>
      </c>
      <c r="F1534" t="inlineStr">
        <is>
          <t>India</t>
        </is>
      </c>
      <c r="G1534" t="inlineStr">
        <is>
          <t>JioMart</t>
        </is>
      </c>
      <c r="H1534" t="inlineStr">
        <is>
          <t>Home delivery</t>
        </is>
      </c>
      <c r="I1534" t="inlineStr">
        <is>
          <t>Walk-in guest</t>
        </is>
      </c>
      <c r="J1534" t="inlineStr">
        <is>
          <t>Mei Lin</t>
        </is>
      </c>
      <c r="K1534" s="71" t="n">
        <v>2194</v>
      </c>
      <c r="L1534" s="72" t="n">
        <v>431.33</v>
      </c>
      <c r="M1534" s="72" t="n">
        <v>946338.02</v>
      </c>
      <c r="N1534" s="72" t="n">
        <v>141950.7</v>
      </c>
      <c r="O1534" s="72" t="n">
        <v>804387.3199999999</v>
      </c>
      <c r="P1534" s="72" t="n">
        <v>752056.65</v>
      </c>
      <c r="Q1534" s="72" t="n">
        <v>52330.67</v>
      </c>
      <c r="R1534" t="inlineStr">
        <is>
          <t>Goa</t>
        </is>
      </c>
      <c r="S1534" s="71" t="n">
        <v>1</v>
      </c>
      <c r="T1534" t="inlineStr">
        <is>
          <t>Yes</t>
        </is>
      </c>
      <c r="U1534" s="71" t="n">
        <v>5695</v>
      </c>
      <c r="V1534" s="71" t="n">
        <v>331</v>
      </c>
      <c r="W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RR101526</t>
        </is>
      </c>
      <c r="B1535" s="69" t="n">
        <v>45841</v>
      </c>
      <c r="C1535" s="70" t="n">
        <v>2025</v>
      </c>
      <c r="D1535" t="inlineStr">
        <is>
          <t>Jul</t>
        </is>
      </c>
      <c r="E1535" t="inlineStr">
        <is>
          <t>West</t>
        </is>
      </c>
      <c r="F1535" t="inlineStr">
        <is>
          <t>India</t>
        </is>
      </c>
      <c r="G1535" t="inlineStr">
        <is>
          <t>JioMart</t>
        </is>
      </c>
      <c r="H1535" t="inlineStr">
        <is>
          <t>Home delivery</t>
        </is>
      </c>
      <c r="I1535" t="inlineStr">
        <is>
          <t>Walk-in guest</t>
        </is>
      </c>
      <c r="J1535" t="inlineStr">
        <is>
          <t>Kofi Mensah</t>
        </is>
      </c>
      <c r="K1535" s="71" t="n">
        <v>2121</v>
      </c>
      <c r="L1535" s="72" t="n">
        <v>385.22</v>
      </c>
      <c r="M1535" s="72" t="n">
        <v>817051.62</v>
      </c>
      <c r="N1535" s="72" t="n">
        <v>65364.13</v>
      </c>
      <c r="O1535" s="72" t="n">
        <v>751687.49</v>
      </c>
      <c r="P1535" s="72" t="n">
        <v>700984.01</v>
      </c>
      <c r="Q1535" s="72" t="n">
        <v>50703.48</v>
      </c>
      <c r="R1535" t="inlineStr">
        <is>
          <t>Gujarat</t>
        </is>
      </c>
      <c r="S1535" s="71" t="n">
        <v>8</v>
      </c>
      <c r="T1535" t="inlineStr">
        <is>
          <t>Yes</t>
        </is>
      </c>
      <c r="U1535" s="71" t="n">
        <v>12304</v>
      </c>
      <c r="V1535" s="71" t="n">
        <v>697</v>
      </c>
      <c r="W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RR101527</t>
        </is>
      </c>
      <c r="B1536" s="69" t="n">
        <v>45841</v>
      </c>
      <c r="C1536" s="70" t="n">
        <v>2025</v>
      </c>
      <c r="D1536" t="inlineStr">
        <is>
          <t>Jul</t>
        </is>
      </c>
      <c r="E1536" t="inlineStr">
        <is>
          <t>West</t>
        </is>
      </c>
      <c r="F1536" t="inlineStr">
        <is>
          <t>India</t>
        </is>
      </c>
      <c r="G1536" t="inlineStr">
        <is>
          <t>JioMart</t>
        </is>
      </c>
      <c r="H1536" t="inlineStr">
        <is>
          <t>Home delivery</t>
        </is>
      </c>
      <c r="I1536" t="inlineStr">
        <is>
          <t>Walk-in guest</t>
        </is>
      </c>
      <c r="J1536" t="inlineStr">
        <is>
          <t>Sophie Müller</t>
        </is>
      </c>
      <c r="K1536" s="71" t="n">
        <v>1987</v>
      </c>
      <c r="L1536" s="72" t="n">
        <v>398.24</v>
      </c>
      <c r="M1536" s="72" t="n">
        <v>791302.88</v>
      </c>
      <c r="N1536" s="72" t="n">
        <v>79130.28999999999</v>
      </c>
      <c r="O1536" s="72" t="n">
        <v>712172.59</v>
      </c>
      <c r="P1536" s="72" t="n">
        <v>655157.0600000001</v>
      </c>
      <c r="Q1536" s="72" t="n">
        <v>57015.53</v>
      </c>
      <c r="R1536" t="inlineStr">
        <is>
          <t>Maharashtra</t>
        </is>
      </c>
      <c r="S1536" s="71" t="n">
        <v>1</v>
      </c>
      <c r="T1536" t="inlineStr">
        <is>
          <t>Yes</t>
        </is>
      </c>
      <c r="U1536" s="71" t="n">
        <v>3670</v>
      </c>
      <c r="V1536" s="71" t="n">
        <v>244</v>
      </c>
      <c r="W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RR101528</t>
        </is>
      </c>
      <c r="B1537" s="69" t="n">
        <v>45841</v>
      </c>
      <c r="C1537" s="70" t="n">
        <v>2025</v>
      </c>
      <c r="D1537" t="inlineStr">
        <is>
          <t>Jul</t>
        </is>
      </c>
      <c r="E1537" t="inlineStr">
        <is>
          <t>East</t>
        </is>
      </c>
      <c r="F1537" t="inlineStr">
        <is>
          <t>India</t>
        </is>
      </c>
      <c r="G1537" t="inlineStr">
        <is>
          <t>JioMart</t>
        </is>
      </c>
      <c r="H1537" t="inlineStr">
        <is>
          <t>Home delivery</t>
        </is>
      </c>
      <c r="I1537" t="inlineStr">
        <is>
          <t>Member</t>
        </is>
      </c>
      <c r="J1537" t="inlineStr">
        <is>
          <t>Noah Smith</t>
        </is>
      </c>
      <c r="K1537" s="71" t="n">
        <v>2833</v>
      </c>
      <c r="L1537" s="72" t="n">
        <v>397.27</v>
      </c>
      <c r="M1537" s="72" t="n">
        <v>1125465.91</v>
      </c>
      <c r="N1537" s="72" t="n">
        <v>90037.27</v>
      </c>
      <c r="O1537" s="72" t="n">
        <v>1035428.64</v>
      </c>
      <c r="P1537" s="72" t="n">
        <v>946717.52</v>
      </c>
      <c r="Q1537" s="72" t="n">
        <v>88711.12</v>
      </c>
      <c r="R1537" t="inlineStr">
        <is>
          <t>West Bengal</t>
        </is>
      </c>
      <c r="S1537" s="71" t="n">
        <v>5</v>
      </c>
      <c r="T1537" t="inlineStr">
        <is>
          <t>Yes</t>
        </is>
      </c>
      <c r="U1537" s="71" t="n">
        <v>7386</v>
      </c>
      <c r="V1537" s="71" t="n">
        <v>367</v>
      </c>
      <c r="W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RR101529</t>
        </is>
      </c>
      <c r="B1538" s="69" t="n">
        <v>45841</v>
      </c>
      <c r="C1538" s="70" t="n">
        <v>2025</v>
      </c>
      <c r="D1538" t="inlineStr">
        <is>
          <t>Jul</t>
        </is>
      </c>
      <c r="E1538" t="inlineStr">
        <is>
          <t>North</t>
        </is>
      </c>
      <c r="F1538" t="inlineStr">
        <is>
          <t>India</t>
        </is>
      </c>
      <c r="G1538" t="inlineStr">
        <is>
          <t>Grocery</t>
        </is>
      </c>
      <c r="H1538" t="inlineStr">
        <is>
          <t>Store walk-in</t>
        </is>
      </c>
      <c r="I1538" t="inlineStr">
        <is>
          <t>Walk-in guest</t>
        </is>
      </c>
      <c r="J1538" t="inlineStr">
        <is>
          <t>Amir Khan</t>
        </is>
      </c>
      <c r="K1538" s="71" t="n">
        <v>4555</v>
      </c>
      <c r="L1538" s="72" t="n">
        <v>181.89</v>
      </c>
      <c r="M1538" s="72" t="n">
        <v>828508.95</v>
      </c>
      <c r="N1538" s="72" t="n">
        <v>16570.18</v>
      </c>
      <c r="O1538" s="72" t="n">
        <v>811938.77</v>
      </c>
      <c r="P1538" s="72" t="n">
        <v>693693.47</v>
      </c>
      <c r="Q1538" s="72" t="n">
        <v>118245.3</v>
      </c>
      <c r="R1538" t="inlineStr">
        <is>
          <t>Punjab</t>
        </is>
      </c>
      <c r="S1538" s="71" t="n">
        <v>0</v>
      </c>
      <c r="T1538" t="inlineStr">
        <is>
          <t>No</t>
        </is>
      </c>
      <c r="U1538" s="71" t="n">
        <v>2200</v>
      </c>
      <c r="V1538" s="71" t="n">
        <v>757</v>
      </c>
      <c r="W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RR101530</t>
        </is>
      </c>
      <c r="B1539" s="69" t="n">
        <v>45841</v>
      </c>
      <c r="C1539" s="70" t="n">
        <v>2025</v>
      </c>
      <c r="D1539" t="inlineStr">
        <is>
          <t>Jul</t>
        </is>
      </c>
      <c r="E1539" t="inlineStr">
        <is>
          <t>West</t>
        </is>
      </c>
      <c r="F1539" t="inlineStr">
        <is>
          <t>India</t>
        </is>
      </c>
      <c r="G1539" t="inlineStr">
        <is>
          <t>JioMart</t>
        </is>
      </c>
      <c r="H1539" t="inlineStr">
        <is>
          <t>Home delivery</t>
        </is>
      </c>
      <c r="I1539" t="inlineStr">
        <is>
          <t>Walk-in guest</t>
        </is>
      </c>
      <c r="J1539" t="inlineStr">
        <is>
          <t>Kofi Mensah</t>
        </is>
      </c>
      <c r="K1539" s="71" t="n">
        <v>2334</v>
      </c>
      <c r="L1539" s="72" t="n">
        <v>449.42</v>
      </c>
      <c r="M1539" s="72" t="n">
        <v>1048946.28</v>
      </c>
      <c r="N1539" s="72" t="n">
        <v>83915.7</v>
      </c>
      <c r="O1539" s="72" t="n">
        <v>965030.58</v>
      </c>
      <c r="P1539" s="72" t="n">
        <v>786749.1899999999</v>
      </c>
      <c r="Q1539" s="72" t="n">
        <v>178281.39</v>
      </c>
      <c r="R1539" t="inlineStr">
        <is>
          <t>Gujarat</t>
        </is>
      </c>
      <c r="S1539" s="71" t="n">
        <v>2</v>
      </c>
      <c r="T1539" t="inlineStr">
        <is>
          <t>Yes</t>
        </is>
      </c>
      <c r="U1539" s="71" t="n">
        <v>4033</v>
      </c>
      <c r="V1539" s="71" t="n">
        <v>317</v>
      </c>
      <c r="W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RR101531</t>
        </is>
      </c>
      <c r="B1540" s="69" t="n">
        <v>45841</v>
      </c>
      <c r="C1540" s="70" t="n">
        <v>2025</v>
      </c>
      <c r="D1540" t="inlineStr">
        <is>
          <t>Jul</t>
        </is>
      </c>
      <c r="E1540" t="inlineStr">
        <is>
          <t>South</t>
        </is>
      </c>
      <c r="F1540" t="inlineStr">
        <is>
          <t>India</t>
        </is>
      </c>
      <c r="G1540" t="inlineStr">
        <is>
          <t>Fashion</t>
        </is>
      </c>
      <c r="H1540" t="inlineStr">
        <is>
          <t>Click &amp; collect</t>
        </is>
      </c>
      <c r="I1540" t="inlineStr">
        <is>
          <t>Member</t>
        </is>
      </c>
      <c r="J1540" t="inlineStr">
        <is>
          <t>Shraddha Kulkarni</t>
        </is>
      </c>
      <c r="K1540" s="71" t="n">
        <v>1304</v>
      </c>
      <c r="L1540" s="72" t="n">
        <v>836.04</v>
      </c>
      <c r="M1540" s="72" t="n">
        <v>1090196.16</v>
      </c>
      <c r="N1540" s="72" t="n">
        <v>163529.42</v>
      </c>
      <c r="O1540" s="72" t="n">
        <v>926666.74</v>
      </c>
      <c r="P1540" s="72" t="n">
        <v>534584.99</v>
      </c>
      <c r="Q1540" s="72" t="n">
        <v>392081.75</v>
      </c>
      <c r="R1540" t="inlineStr">
        <is>
          <t>Karnataka</t>
        </is>
      </c>
      <c r="S1540" s="71" t="n">
        <v>3</v>
      </c>
      <c r="T1540" t="inlineStr">
        <is>
          <t>Yes</t>
        </is>
      </c>
      <c r="U1540" s="71" t="n">
        <v>720</v>
      </c>
      <c r="V1540" s="71" t="n">
        <v>192</v>
      </c>
      <c r="W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RR101532</t>
        </is>
      </c>
      <c r="B1541" s="69" t="n">
        <v>45841</v>
      </c>
      <c r="C1541" s="70" t="n">
        <v>2025</v>
      </c>
      <c r="D1541" t="inlineStr">
        <is>
          <t>Jul</t>
        </is>
      </c>
      <c r="E1541" t="inlineStr">
        <is>
          <t>South</t>
        </is>
      </c>
      <c r="F1541" t="inlineStr">
        <is>
          <t>India</t>
        </is>
      </c>
      <c r="G1541" t="inlineStr">
        <is>
          <t>Grocery</t>
        </is>
      </c>
      <c r="H1541" t="inlineStr">
        <is>
          <t>Store walk-in</t>
        </is>
      </c>
      <c r="I1541" t="inlineStr">
        <is>
          <t>Walk-in guest</t>
        </is>
      </c>
      <c r="J1541" t="inlineStr">
        <is>
          <t>Hiroshi Tanaka</t>
        </is>
      </c>
      <c r="K1541" s="71" t="n">
        <v>2443</v>
      </c>
      <c r="L1541" s="72" t="n">
        <v>170.27</v>
      </c>
      <c r="M1541" s="72" t="n">
        <v>415969.61</v>
      </c>
      <c r="N1541" s="72" t="n">
        <v>41596.96</v>
      </c>
      <c r="O1541" s="72" t="n">
        <v>374372.65</v>
      </c>
      <c r="P1541" s="72" t="n">
        <v>347814</v>
      </c>
      <c r="Q1541" s="72" t="n">
        <v>26558.65</v>
      </c>
      <c r="R1541" t="inlineStr">
        <is>
          <t>Telangana</t>
        </is>
      </c>
      <c r="S1541" s="71" t="n">
        <v>8</v>
      </c>
      <c r="T1541" t="inlineStr">
        <is>
          <t>Yes</t>
        </is>
      </c>
      <c r="U1541" s="71" t="n">
        <v>2424</v>
      </c>
      <c r="V1541" s="71" t="n">
        <v>724</v>
      </c>
      <c r="W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RR101533</t>
        </is>
      </c>
      <c r="B1542" s="69" t="n">
        <v>45841</v>
      </c>
      <c r="C1542" s="70" t="n">
        <v>2025</v>
      </c>
      <c r="D1542" t="inlineStr">
        <is>
          <t>Jul</t>
        </is>
      </c>
      <c r="E1542" t="inlineStr">
        <is>
          <t>South</t>
        </is>
      </c>
      <c r="F1542" t="inlineStr">
        <is>
          <t>India</t>
        </is>
      </c>
      <c r="G1542" t="inlineStr">
        <is>
          <t>Grocery</t>
        </is>
      </c>
      <c r="H1542" t="inlineStr">
        <is>
          <t>Store walk-in</t>
        </is>
      </c>
      <c r="I1542" t="inlineStr">
        <is>
          <t>Member</t>
        </is>
      </c>
      <c r="J1542" t="inlineStr">
        <is>
          <t>Carlos Silva</t>
        </is>
      </c>
      <c r="K1542" s="71" t="n">
        <v>2183</v>
      </c>
      <c r="L1542" s="72" t="n">
        <v>175.54</v>
      </c>
      <c r="M1542" s="72" t="n">
        <v>383203.82</v>
      </c>
      <c r="N1542" s="72" t="n">
        <v>30656.31</v>
      </c>
      <c r="O1542" s="72" t="n">
        <v>352547.51</v>
      </c>
      <c r="P1542" s="72" t="n">
        <v>331337.01</v>
      </c>
      <c r="Q1542" s="72" t="n">
        <v>21210.5</v>
      </c>
      <c r="R1542" t="inlineStr">
        <is>
          <t>Karnataka</t>
        </is>
      </c>
      <c r="S1542" s="71" t="n">
        <v>5</v>
      </c>
      <c r="T1542" t="inlineStr">
        <is>
          <t>Yes</t>
        </is>
      </c>
      <c r="U1542" s="71" t="n">
        <v>834</v>
      </c>
      <c r="V1542" s="71" t="n">
        <v>302</v>
      </c>
      <c r="W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RR101534</t>
        </is>
      </c>
      <c r="B1543" s="69" t="n">
        <v>45841</v>
      </c>
      <c r="C1543" s="70" t="n">
        <v>2025</v>
      </c>
      <c r="D1543" t="inlineStr">
        <is>
          <t>Jul</t>
        </is>
      </c>
      <c r="E1543" t="inlineStr">
        <is>
          <t>West</t>
        </is>
      </c>
      <c r="F1543" t="inlineStr">
        <is>
          <t>India</t>
        </is>
      </c>
      <c r="G1543" t="inlineStr">
        <is>
          <t>Grocery</t>
        </is>
      </c>
      <c r="H1543" t="inlineStr">
        <is>
          <t>Store walk-in</t>
        </is>
      </c>
      <c r="I1543" t="inlineStr">
        <is>
          <t>Member</t>
        </is>
      </c>
      <c r="J1543" t="inlineStr">
        <is>
          <t>Kofi Mensah</t>
        </is>
      </c>
      <c r="K1543" s="71" t="n">
        <v>3516</v>
      </c>
      <c r="L1543" s="72" t="n">
        <v>194.09</v>
      </c>
      <c r="M1543" s="72" t="n">
        <v>682420.4399999999</v>
      </c>
      <c r="N1543" s="72" t="n">
        <v>102363.07</v>
      </c>
      <c r="O1543" s="72" t="n">
        <v>580057.37</v>
      </c>
      <c r="P1543" s="72" t="n">
        <v>524017.23</v>
      </c>
      <c r="Q1543" s="72" t="n">
        <v>56040.14</v>
      </c>
      <c r="R1543" t="inlineStr">
        <is>
          <t>Maharashtra</t>
        </is>
      </c>
      <c r="S1543" s="71" t="n">
        <v>1</v>
      </c>
      <c r="T1543" t="inlineStr">
        <is>
          <t>Yes</t>
        </is>
      </c>
      <c r="U1543" s="71" t="n">
        <v>4207</v>
      </c>
      <c r="V1543" s="71" t="n">
        <v>1093</v>
      </c>
      <c r="W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RR101535</t>
        </is>
      </c>
      <c r="B1544" s="69" t="n">
        <v>45842</v>
      </c>
      <c r="C1544" s="70" t="n">
        <v>2025</v>
      </c>
      <c r="D1544" t="inlineStr">
        <is>
          <t>Jul</t>
        </is>
      </c>
      <c r="E1544" t="inlineStr">
        <is>
          <t>South</t>
        </is>
      </c>
      <c r="F1544" t="inlineStr">
        <is>
          <t>India</t>
        </is>
      </c>
      <c r="G1544" t="inlineStr">
        <is>
          <t>Electronics</t>
        </is>
      </c>
      <c r="H1544" t="inlineStr">
        <is>
          <t>Store walk-in</t>
        </is>
      </c>
      <c r="I1544" t="inlineStr">
        <is>
          <t>Walk-in guest</t>
        </is>
      </c>
      <c r="J1544" t="inlineStr">
        <is>
          <t>Sophie Müller</t>
        </is>
      </c>
      <c r="K1544" s="71" t="n">
        <v>119</v>
      </c>
      <c r="L1544" s="72" t="n">
        <v>10512.36</v>
      </c>
      <c r="M1544" s="72" t="n">
        <v>1250970.84</v>
      </c>
      <c r="N1544" s="72" t="n">
        <v>25019.42</v>
      </c>
      <c r="O1544" s="72" t="n">
        <v>1225951.42</v>
      </c>
      <c r="P1544" s="72" t="n">
        <v>1004727.8</v>
      </c>
      <c r="Q1544" s="72" t="n">
        <v>221223.62</v>
      </c>
      <c r="R1544" t="inlineStr">
        <is>
          <t>Karnataka</t>
        </is>
      </c>
      <c r="S1544" s="71" t="n">
        <v>5</v>
      </c>
      <c r="T1544" t="inlineStr">
        <is>
          <t>Yes</t>
        </is>
      </c>
      <c r="U1544" s="71" t="n">
        <v>426</v>
      </c>
      <c r="V1544" s="71" t="n">
        <v>109</v>
      </c>
      <c r="W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RR101536</t>
        </is>
      </c>
      <c r="B1545" s="69" t="n">
        <v>45842</v>
      </c>
      <c r="C1545" s="70" t="n">
        <v>2025</v>
      </c>
      <c r="D1545" t="inlineStr">
        <is>
          <t>Jul</t>
        </is>
      </c>
      <c r="E1545" t="inlineStr">
        <is>
          <t>South</t>
        </is>
      </c>
      <c r="F1545" t="inlineStr">
        <is>
          <t>India</t>
        </is>
      </c>
      <c r="G1545" t="inlineStr">
        <is>
          <t>Grocery</t>
        </is>
      </c>
      <c r="H1545" t="inlineStr">
        <is>
          <t>Store walk-in</t>
        </is>
      </c>
      <c r="I1545" t="inlineStr">
        <is>
          <t>Member</t>
        </is>
      </c>
      <c r="J1545" t="inlineStr">
        <is>
          <t>Yuki Sato</t>
        </is>
      </c>
      <c r="K1545" s="71" t="n">
        <v>4432</v>
      </c>
      <c r="L1545" s="72" t="n">
        <v>167.77</v>
      </c>
      <c r="M1545" s="72" t="n">
        <v>743556.64</v>
      </c>
      <c r="N1545" s="72" t="n">
        <v>74355.66</v>
      </c>
      <c r="O1545" s="72" t="n">
        <v>669200.98</v>
      </c>
      <c r="P1545" s="72" t="n">
        <v>660092.71</v>
      </c>
      <c r="Q1545" s="72" t="n">
        <v>9108.27</v>
      </c>
      <c r="R1545" t="inlineStr">
        <is>
          <t>Kerala</t>
        </is>
      </c>
      <c r="S1545" s="71" t="n">
        <v>3</v>
      </c>
      <c r="T1545" t="inlineStr">
        <is>
          <t>Yes</t>
        </is>
      </c>
      <c r="U1545" s="71" t="n">
        <v>1960</v>
      </c>
      <c r="V1545" s="71" t="n">
        <v>700</v>
      </c>
      <c r="W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RR101537</t>
        </is>
      </c>
      <c r="B1546" s="69" t="n">
        <v>45842</v>
      </c>
      <c r="C1546" s="70" t="n">
        <v>2025</v>
      </c>
      <c r="D1546" t="inlineStr">
        <is>
          <t>Jul</t>
        </is>
      </c>
      <c r="E1546" t="inlineStr">
        <is>
          <t>East</t>
        </is>
      </c>
      <c r="F1546" t="inlineStr">
        <is>
          <t>India</t>
        </is>
      </c>
      <c r="G1546" t="inlineStr">
        <is>
          <t>Grocery</t>
        </is>
      </c>
      <c r="H1546" t="inlineStr">
        <is>
          <t>Store walk-in</t>
        </is>
      </c>
      <c r="I1546" t="inlineStr">
        <is>
          <t>Walk-in guest</t>
        </is>
      </c>
      <c r="J1546" t="inlineStr">
        <is>
          <t>Olivia Brown</t>
        </is>
      </c>
      <c r="K1546" s="71" t="n">
        <v>510</v>
      </c>
      <c r="L1546" s="72" t="n">
        <v>170.19</v>
      </c>
      <c r="M1546" s="72" t="n">
        <v>86796.89999999999</v>
      </c>
      <c r="N1546" s="72" t="n">
        <v>8679.690000000001</v>
      </c>
      <c r="O1546" s="72" t="n">
        <v>78117.21000000001</v>
      </c>
      <c r="P1546" s="72" t="n">
        <v>76579.16</v>
      </c>
      <c r="Q1546" s="72" t="n">
        <v>1538.05</v>
      </c>
      <c r="R1546" t="inlineStr">
        <is>
          <t>Odisha</t>
        </is>
      </c>
      <c r="S1546" s="71" t="n">
        <v>2</v>
      </c>
      <c r="T1546" t="inlineStr">
        <is>
          <t>Yes</t>
        </is>
      </c>
      <c r="U1546" s="71" t="n">
        <v>407</v>
      </c>
      <c r="V1546" s="71" t="n">
        <v>160</v>
      </c>
      <c r="W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RR101538</t>
        </is>
      </c>
      <c r="B1547" s="69" t="n">
        <v>45842</v>
      </c>
      <c r="C1547" s="70" t="n">
        <v>2025</v>
      </c>
      <c r="D1547" t="inlineStr">
        <is>
          <t>Jul</t>
        </is>
      </c>
      <c r="E1547" t="inlineStr">
        <is>
          <t>North</t>
        </is>
      </c>
      <c r="F1547" t="inlineStr">
        <is>
          <t>India</t>
        </is>
      </c>
      <c r="G1547" t="inlineStr">
        <is>
          <t>Grocery</t>
        </is>
      </c>
      <c r="H1547" t="inlineStr">
        <is>
          <t>Home delivery</t>
        </is>
      </c>
      <c r="I1547" t="inlineStr">
        <is>
          <t>Walk-in guest</t>
        </is>
      </c>
      <c r="J1547" t="inlineStr">
        <is>
          <t>Sara Rossi</t>
        </is>
      </c>
      <c r="K1547" s="71" t="n">
        <v>3819</v>
      </c>
      <c r="L1547" s="72" t="n">
        <v>192.9</v>
      </c>
      <c r="M1547" s="72" t="n">
        <v>736685.1</v>
      </c>
      <c r="N1547" s="72" t="n">
        <v>110502.76</v>
      </c>
      <c r="O1547" s="72" t="n">
        <v>626182.34</v>
      </c>
      <c r="P1547" s="72" t="n">
        <v>572873.01</v>
      </c>
      <c r="Q1547" s="72" t="n">
        <v>53309.33</v>
      </c>
      <c r="R1547" t="inlineStr">
        <is>
          <t>Uttar Pradesh</t>
        </is>
      </c>
      <c r="S1547" s="71" t="n">
        <v>1</v>
      </c>
      <c r="T1547" t="inlineStr">
        <is>
          <t>Yes</t>
        </is>
      </c>
      <c r="U1547" s="71" t="n">
        <v>1576</v>
      </c>
      <c r="V1547" s="71" t="n">
        <v>588</v>
      </c>
      <c r="W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RR101539</t>
        </is>
      </c>
      <c r="B1548" s="69" t="n">
        <v>45842</v>
      </c>
      <c r="C1548" s="70" t="n">
        <v>2025</v>
      </c>
      <c r="D1548" t="inlineStr">
        <is>
          <t>Jul</t>
        </is>
      </c>
      <c r="E1548" t="inlineStr">
        <is>
          <t>South</t>
        </is>
      </c>
      <c r="F1548" t="inlineStr">
        <is>
          <t>India</t>
        </is>
      </c>
      <c r="G1548" t="inlineStr">
        <is>
          <t>Electronics</t>
        </is>
      </c>
      <c r="H1548" t="inlineStr">
        <is>
          <t>Home delivery</t>
        </is>
      </c>
      <c r="I1548" t="inlineStr">
        <is>
          <t>Member</t>
        </is>
      </c>
      <c r="J1548" t="inlineStr">
        <is>
          <t>Ruhi Shaikh</t>
        </is>
      </c>
      <c r="K1548" s="71" t="n">
        <v>206</v>
      </c>
      <c r="L1548" s="72" t="n">
        <v>10311.72</v>
      </c>
      <c r="M1548" s="72" t="n">
        <v>2124214.32</v>
      </c>
      <c r="N1548" s="72" t="n">
        <v>106210.72</v>
      </c>
      <c r="O1548" s="72" t="n">
        <v>2018003.6</v>
      </c>
      <c r="P1548" s="72" t="n">
        <v>1621267.95</v>
      </c>
      <c r="Q1548" s="72" t="n">
        <v>396735.65</v>
      </c>
      <c r="R1548" t="inlineStr">
        <is>
          <t>Telangana</t>
        </is>
      </c>
      <c r="S1548" s="71" t="n">
        <v>1</v>
      </c>
      <c r="T1548" t="inlineStr">
        <is>
          <t>Yes</t>
        </is>
      </c>
      <c r="U1548" s="71" t="n">
        <v>579</v>
      </c>
      <c r="V1548" s="71" t="n">
        <v>149</v>
      </c>
      <c r="W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RR101540</t>
        </is>
      </c>
      <c r="B1549" s="69" t="n">
        <v>45842</v>
      </c>
      <c r="C1549" s="70" t="n">
        <v>2025</v>
      </c>
      <c r="D1549" t="inlineStr">
        <is>
          <t>Jul</t>
        </is>
      </c>
      <c r="E1549" t="inlineStr">
        <is>
          <t>East</t>
        </is>
      </c>
      <c r="F1549" t="inlineStr">
        <is>
          <t>India</t>
        </is>
      </c>
      <c r="G1549" t="inlineStr">
        <is>
          <t>Grocery</t>
        </is>
      </c>
      <c r="H1549" t="inlineStr">
        <is>
          <t>Store walk-in</t>
        </is>
      </c>
      <c r="I1549" t="inlineStr">
        <is>
          <t>Walk-in guest</t>
        </is>
      </c>
      <c r="J1549" t="inlineStr">
        <is>
          <t>Olivia Brown</t>
        </is>
      </c>
      <c r="K1549" s="71" t="n">
        <v>1283</v>
      </c>
      <c r="L1549" s="72" t="n">
        <v>161.48</v>
      </c>
      <c r="M1549" s="72" t="n">
        <v>207178.84</v>
      </c>
      <c r="N1549" s="72" t="n">
        <v>16574.31</v>
      </c>
      <c r="O1549" s="72" t="n">
        <v>190604.53</v>
      </c>
      <c r="P1549" s="72" t="n">
        <v>189199.14</v>
      </c>
      <c r="Q1549" s="72" t="n">
        <v>1405.39</v>
      </c>
      <c r="R1549" t="inlineStr">
        <is>
          <t>Odisha</t>
        </is>
      </c>
      <c r="S1549" s="71" t="n">
        <v>3</v>
      </c>
      <c r="T1549" t="inlineStr">
        <is>
          <t>Yes</t>
        </is>
      </c>
      <c r="U1549" s="71" t="n">
        <v>889</v>
      </c>
      <c r="V1549" s="71" t="n">
        <v>260</v>
      </c>
      <c r="W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RR101541</t>
        </is>
      </c>
      <c r="B1550" s="69" t="n">
        <v>45842</v>
      </c>
      <c r="C1550" s="70" t="n">
        <v>2025</v>
      </c>
      <c r="D1550" t="inlineStr">
        <is>
          <t>Jul</t>
        </is>
      </c>
      <c r="E1550" t="inlineStr">
        <is>
          <t>North</t>
        </is>
      </c>
      <c r="F1550" t="inlineStr">
        <is>
          <t>India</t>
        </is>
      </c>
      <c r="G1550" t="inlineStr">
        <is>
          <t>Fashion</t>
        </is>
      </c>
      <c r="H1550" t="inlineStr">
        <is>
          <t>Store walk-in</t>
        </is>
      </c>
      <c r="I1550" t="inlineStr">
        <is>
          <t>Member</t>
        </is>
      </c>
      <c r="J1550" t="inlineStr">
        <is>
          <t>Hiroshi Tanaka</t>
        </is>
      </c>
      <c r="K1550" s="71" t="n">
        <v>956</v>
      </c>
      <c r="L1550" s="72" t="n">
        <v>772.77</v>
      </c>
      <c r="M1550" s="72" t="n">
        <v>738768.12</v>
      </c>
      <c r="N1550" s="72" t="n">
        <v>14775.36</v>
      </c>
      <c r="O1550" s="72" t="n">
        <v>723992.76</v>
      </c>
      <c r="P1550" s="72" t="n">
        <v>399082.82</v>
      </c>
      <c r="Q1550" s="72" t="n">
        <v>324909.94</v>
      </c>
      <c r="R1550" t="inlineStr">
        <is>
          <t>Delhi</t>
        </is>
      </c>
      <c r="S1550" s="71" t="n">
        <v>8</v>
      </c>
      <c r="T1550" t="inlineStr">
        <is>
          <t>Yes</t>
        </is>
      </c>
      <c r="U1550" s="71" t="n">
        <v>299</v>
      </c>
      <c r="V1550" s="71" t="n">
        <v>122</v>
      </c>
      <c r="W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RR101542</t>
        </is>
      </c>
      <c r="B1551" s="69" t="n">
        <v>45842</v>
      </c>
      <c r="C1551" s="70" t="n">
        <v>2025</v>
      </c>
      <c r="D1551" t="inlineStr">
        <is>
          <t>Jul</t>
        </is>
      </c>
      <c r="E1551" t="inlineStr">
        <is>
          <t>North</t>
        </is>
      </c>
      <c r="F1551" t="inlineStr">
        <is>
          <t>India</t>
        </is>
      </c>
      <c r="G1551" t="inlineStr">
        <is>
          <t>Grocery</t>
        </is>
      </c>
      <c r="H1551" t="inlineStr">
        <is>
          <t>Store walk-in</t>
        </is>
      </c>
      <c r="I1551" t="inlineStr">
        <is>
          <t>Walk-in guest</t>
        </is>
      </c>
      <c r="J1551" t="inlineStr">
        <is>
          <t>Fatima Al-Saud</t>
        </is>
      </c>
      <c r="K1551" s="71" t="n">
        <v>3758</v>
      </c>
      <c r="L1551" s="72" t="n">
        <v>193.48</v>
      </c>
      <c r="M1551" s="72" t="n">
        <v>727097.84</v>
      </c>
      <c r="N1551" s="72" t="n">
        <v>14541.96</v>
      </c>
      <c r="O1551" s="72" t="n">
        <v>712555.88</v>
      </c>
      <c r="P1551" s="72" t="n">
        <v>570328.8100000001</v>
      </c>
      <c r="Q1551" s="72" t="n">
        <v>142227.07</v>
      </c>
      <c r="R1551" t="inlineStr">
        <is>
          <t>Uttar Pradesh</t>
        </is>
      </c>
      <c r="S1551" s="71" t="n">
        <v>0</v>
      </c>
      <c r="T1551" t="inlineStr">
        <is>
          <t>No</t>
        </is>
      </c>
      <c r="U1551" s="71" t="n">
        <v>1690</v>
      </c>
      <c r="V1551" s="71" t="n">
        <v>668</v>
      </c>
      <c r="W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RR101543</t>
        </is>
      </c>
      <c r="B1552" s="69" t="n">
        <v>45842</v>
      </c>
      <c r="C1552" s="70" t="n">
        <v>2025</v>
      </c>
      <c r="D1552" t="inlineStr">
        <is>
          <t>Jul</t>
        </is>
      </c>
      <c r="E1552" t="inlineStr">
        <is>
          <t>South</t>
        </is>
      </c>
      <c r="F1552" t="inlineStr">
        <is>
          <t>India</t>
        </is>
      </c>
      <c r="G1552" t="inlineStr">
        <is>
          <t>Electronics</t>
        </is>
      </c>
      <c r="H1552" t="inlineStr">
        <is>
          <t>Store walk-in</t>
        </is>
      </c>
      <c r="I1552" t="inlineStr">
        <is>
          <t>Walk-in guest</t>
        </is>
      </c>
      <c r="J1552" t="inlineStr">
        <is>
          <t>Wei Chen</t>
        </is>
      </c>
      <c r="K1552" s="71" t="n">
        <v>53</v>
      </c>
      <c r="L1552" s="72" t="n">
        <v>9617.91</v>
      </c>
      <c r="M1552" s="72" t="n">
        <v>509749.23</v>
      </c>
      <c r="N1552" s="72" t="n">
        <v>76462.38</v>
      </c>
      <c r="O1552" s="72" t="n">
        <v>433286.85</v>
      </c>
      <c r="P1552" s="72" t="n">
        <v>428348.05</v>
      </c>
      <c r="Q1552" s="72" t="n">
        <v>4938.8</v>
      </c>
      <c r="R1552" t="inlineStr">
        <is>
          <t>Karnataka</t>
        </is>
      </c>
      <c r="S1552" s="71" t="n">
        <v>2</v>
      </c>
      <c r="T1552" t="inlineStr">
        <is>
          <t>Yes</t>
        </is>
      </c>
      <c r="U1552" s="71" t="n">
        <v>159</v>
      </c>
      <c r="V1552" s="71" t="n">
        <v>45</v>
      </c>
      <c r="W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RR101544</t>
        </is>
      </c>
      <c r="B1553" s="69" t="n">
        <v>45843</v>
      </c>
      <c r="C1553" s="70" t="n">
        <v>2025</v>
      </c>
      <c r="D1553" t="inlineStr">
        <is>
          <t>Jul</t>
        </is>
      </c>
      <c r="E1553" t="inlineStr">
        <is>
          <t>West</t>
        </is>
      </c>
      <c r="F1553" t="inlineStr">
        <is>
          <t>India</t>
        </is>
      </c>
      <c r="G1553" t="inlineStr">
        <is>
          <t>Grocery</t>
        </is>
      </c>
      <c r="H1553" t="inlineStr">
        <is>
          <t>Store walk-in</t>
        </is>
      </c>
      <c r="I1553" t="inlineStr">
        <is>
          <t>Member</t>
        </is>
      </c>
      <c r="J1553" t="inlineStr">
        <is>
          <t>Carlos Silva</t>
        </is>
      </c>
      <c r="K1553" s="71" t="n">
        <v>3369</v>
      </c>
      <c r="L1553" s="72" t="n">
        <v>179.74</v>
      </c>
      <c r="M1553" s="72" t="n">
        <v>605544.0600000001</v>
      </c>
      <c r="N1553" s="72" t="n">
        <v>60554.41</v>
      </c>
      <c r="O1553" s="72" t="n">
        <v>544989.65</v>
      </c>
      <c r="P1553" s="72" t="n">
        <v>502633.05</v>
      </c>
      <c r="Q1553" s="72" t="n">
        <v>42356.6</v>
      </c>
      <c r="R1553" t="inlineStr">
        <is>
          <t>Goa</t>
        </is>
      </c>
      <c r="S1553" s="71" t="n">
        <v>2</v>
      </c>
      <c r="T1553" t="inlineStr">
        <is>
          <t>Yes</t>
        </is>
      </c>
      <c r="U1553" s="71" t="n">
        <v>3011</v>
      </c>
      <c r="V1553" s="71" t="n">
        <v>1078</v>
      </c>
      <c r="W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RR101545</t>
        </is>
      </c>
      <c r="B1554" s="69" t="n">
        <v>45843</v>
      </c>
      <c r="C1554" s="70" t="n">
        <v>2025</v>
      </c>
      <c r="D1554" t="inlineStr">
        <is>
          <t>Jul</t>
        </is>
      </c>
      <c r="E1554" t="inlineStr">
        <is>
          <t>South</t>
        </is>
      </c>
      <c r="F1554" t="inlineStr">
        <is>
          <t>India</t>
        </is>
      </c>
      <c r="G1554" t="inlineStr">
        <is>
          <t>Grocery</t>
        </is>
      </c>
      <c r="H1554" t="inlineStr">
        <is>
          <t>Store walk-in</t>
        </is>
      </c>
      <c r="I1554" t="inlineStr">
        <is>
          <t>Member</t>
        </is>
      </c>
      <c r="J1554" t="inlineStr">
        <is>
          <t>Priya Nair</t>
        </is>
      </c>
      <c r="K1554" s="71" t="n">
        <v>4382</v>
      </c>
      <c r="L1554" s="72" t="n">
        <v>163.27</v>
      </c>
      <c r="M1554" s="72" t="n">
        <v>715449.14</v>
      </c>
      <c r="N1554" s="72" t="n">
        <v>57235.93</v>
      </c>
      <c r="O1554" s="72" t="n">
        <v>658213.21</v>
      </c>
      <c r="P1554" s="72" t="n">
        <v>672025.11</v>
      </c>
      <c r="Q1554" s="72" t="n">
        <v>-13811.9</v>
      </c>
      <c r="R1554" t="inlineStr">
        <is>
          <t>Karnataka</t>
        </is>
      </c>
      <c r="S1554" s="71" t="n">
        <v>8</v>
      </c>
      <c r="T1554" t="inlineStr">
        <is>
          <t>Yes</t>
        </is>
      </c>
      <c r="U1554" s="71" t="n">
        <v>1666</v>
      </c>
      <c r="V1554" s="71" t="n">
        <v>524</v>
      </c>
      <c r="W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RR101546</t>
        </is>
      </c>
      <c r="B1555" s="69" t="n">
        <v>45843</v>
      </c>
      <c r="C1555" s="70" t="n">
        <v>2025</v>
      </c>
      <c r="D1555" t="inlineStr">
        <is>
          <t>Jul</t>
        </is>
      </c>
      <c r="E1555" t="inlineStr">
        <is>
          <t>East</t>
        </is>
      </c>
      <c r="F1555" t="inlineStr">
        <is>
          <t>India</t>
        </is>
      </c>
      <c r="G1555" t="inlineStr">
        <is>
          <t>Fashion</t>
        </is>
      </c>
      <c r="H1555" t="inlineStr">
        <is>
          <t>Store walk-in</t>
        </is>
      </c>
      <c r="I1555" t="inlineStr">
        <is>
          <t>Walk-in guest</t>
        </is>
      </c>
      <c r="J1555" t="inlineStr">
        <is>
          <t>Wei Chen</t>
        </is>
      </c>
      <c r="K1555" s="71" t="n">
        <v>944</v>
      </c>
      <c r="L1555" s="72" t="n">
        <v>838.51</v>
      </c>
      <c r="M1555" s="72" t="n">
        <v>791553.4399999999</v>
      </c>
      <c r="N1555" s="72" t="n">
        <v>39577.67</v>
      </c>
      <c r="O1555" s="72" t="n">
        <v>751975.77</v>
      </c>
      <c r="P1555" s="72" t="n">
        <v>381200.46</v>
      </c>
      <c r="Q1555" s="72" t="n">
        <v>370775.31</v>
      </c>
      <c r="R1555" t="inlineStr">
        <is>
          <t>Bihar</t>
        </is>
      </c>
      <c r="S1555" s="71" t="n">
        <v>5</v>
      </c>
      <c r="T1555" t="inlineStr">
        <is>
          <t>Yes</t>
        </is>
      </c>
      <c r="U1555" s="71" t="n">
        <v>746</v>
      </c>
      <c r="V1555" s="71" t="n">
        <v>197</v>
      </c>
      <c r="W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RR101547</t>
        </is>
      </c>
      <c r="B1556" s="69" t="n">
        <v>45843</v>
      </c>
      <c r="C1556" s="70" t="n">
        <v>2025</v>
      </c>
      <c r="D1556" t="inlineStr">
        <is>
          <t>Jul</t>
        </is>
      </c>
      <c r="E1556" t="inlineStr">
        <is>
          <t>East</t>
        </is>
      </c>
      <c r="F1556" t="inlineStr">
        <is>
          <t>India</t>
        </is>
      </c>
      <c r="G1556" t="inlineStr">
        <is>
          <t>Fashion</t>
        </is>
      </c>
      <c r="H1556" t="inlineStr">
        <is>
          <t>Store walk-in</t>
        </is>
      </c>
      <c r="I1556" t="inlineStr">
        <is>
          <t>Walk-in guest</t>
        </is>
      </c>
      <c r="J1556" t="inlineStr">
        <is>
          <t>Ravindra Patil</t>
        </is>
      </c>
      <c r="K1556" s="71" t="n">
        <v>1036</v>
      </c>
      <c r="L1556" s="72" t="n">
        <v>817.3200000000001</v>
      </c>
      <c r="M1556" s="72" t="n">
        <v>846743.52</v>
      </c>
      <c r="N1556" s="72" t="n">
        <v>42337.18</v>
      </c>
      <c r="O1556" s="72" t="n">
        <v>804406.34</v>
      </c>
      <c r="P1556" s="72" t="n">
        <v>421535.81</v>
      </c>
      <c r="Q1556" s="72" t="n">
        <v>382870.53</v>
      </c>
      <c r="R1556" t="inlineStr">
        <is>
          <t>West Bengal</t>
        </is>
      </c>
      <c r="S1556" s="71" t="n">
        <v>1</v>
      </c>
      <c r="T1556" t="inlineStr">
        <is>
          <t>Yes</t>
        </is>
      </c>
      <c r="U1556" s="71" t="n">
        <v>631</v>
      </c>
      <c r="V1556" s="71" t="n">
        <v>256</v>
      </c>
      <c r="W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RR101548</t>
        </is>
      </c>
      <c r="B1557" s="69" t="n">
        <v>45843</v>
      </c>
      <c r="C1557" s="70" t="n">
        <v>2025</v>
      </c>
      <c r="D1557" t="inlineStr">
        <is>
          <t>Jul</t>
        </is>
      </c>
      <c r="E1557" t="inlineStr">
        <is>
          <t>South</t>
        </is>
      </c>
      <c r="F1557" t="inlineStr">
        <is>
          <t>India</t>
        </is>
      </c>
      <c r="G1557" t="inlineStr">
        <is>
          <t>Grocery</t>
        </is>
      </c>
      <c r="H1557" t="inlineStr">
        <is>
          <t>Click &amp; collect</t>
        </is>
      </c>
      <c r="I1557" t="inlineStr">
        <is>
          <t>Walk-in guest</t>
        </is>
      </c>
      <c r="J1557" t="inlineStr">
        <is>
          <t>Arjun Mehta</t>
        </is>
      </c>
      <c r="K1557" s="71" t="n">
        <v>1248</v>
      </c>
      <c r="L1557" s="72" t="n">
        <v>170.78</v>
      </c>
      <c r="M1557" s="72" t="n">
        <v>213133.44</v>
      </c>
      <c r="N1557" s="72" t="n">
        <v>4262.67</v>
      </c>
      <c r="O1557" s="72" t="n">
        <v>208870.77</v>
      </c>
      <c r="P1557" s="72" t="n">
        <v>181698.9</v>
      </c>
      <c r="Q1557" s="72" t="n">
        <v>27171.87</v>
      </c>
      <c r="R1557" t="inlineStr">
        <is>
          <t>Karnataka</t>
        </is>
      </c>
      <c r="S1557" s="71" t="n">
        <v>3</v>
      </c>
      <c r="T1557" t="inlineStr">
        <is>
          <t>Yes</t>
        </is>
      </c>
      <c r="U1557" s="71" t="n">
        <v>524</v>
      </c>
      <c r="V1557" s="71" t="n">
        <v>149</v>
      </c>
      <c r="W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RR101549</t>
        </is>
      </c>
      <c r="B1558" s="69" t="n">
        <v>45843</v>
      </c>
      <c r="C1558" s="70" t="n">
        <v>2025</v>
      </c>
      <c r="D1558" t="inlineStr">
        <is>
          <t>Jul</t>
        </is>
      </c>
      <c r="E1558" t="inlineStr">
        <is>
          <t>West</t>
        </is>
      </c>
      <c r="F1558" t="inlineStr">
        <is>
          <t>India</t>
        </is>
      </c>
      <c r="G1558" t="inlineStr">
        <is>
          <t>Grocery</t>
        </is>
      </c>
      <c r="H1558" t="inlineStr">
        <is>
          <t>Home delivery</t>
        </is>
      </c>
      <c r="I1558" t="inlineStr">
        <is>
          <t>Walk-in guest</t>
        </is>
      </c>
      <c r="J1558" t="inlineStr">
        <is>
          <t>Mei Lin</t>
        </is>
      </c>
      <c r="K1558" s="71" t="n">
        <v>2312</v>
      </c>
      <c r="L1558" s="72" t="n">
        <v>188.77</v>
      </c>
      <c r="M1558" s="72" t="n">
        <v>436436.24</v>
      </c>
      <c r="N1558" s="72" t="n">
        <v>43643.62</v>
      </c>
      <c r="O1558" s="72" t="n">
        <v>392792.62</v>
      </c>
      <c r="P1558" s="72" t="n">
        <v>339615.71</v>
      </c>
      <c r="Q1558" s="72" t="n">
        <v>53176.91</v>
      </c>
      <c r="R1558" t="inlineStr">
        <is>
          <t>Gujarat</t>
        </is>
      </c>
      <c r="S1558" s="71" t="n">
        <v>2</v>
      </c>
      <c r="T1558" t="inlineStr">
        <is>
          <t>Yes</t>
        </is>
      </c>
      <c r="U1558" s="71" t="n">
        <v>1187</v>
      </c>
      <c r="V1558" s="71" t="n">
        <v>427</v>
      </c>
      <c r="W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RR101550</t>
        </is>
      </c>
      <c r="B1559" s="69" t="n">
        <v>45844</v>
      </c>
      <c r="C1559" s="70" t="n">
        <v>2025</v>
      </c>
      <c r="D1559" t="inlineStr">
        <is>
          <t>Jul</t>
        </is>
      </c>
      <c r="E1559" t="inlineStr">
        <is>
          <t>West</t>
        </is>
      </c>
      <c r="F1559" t="inlineStr">
        <is>
          <t>India</t>
        </is>
      </c>
      <c r="G1559" t="inlineStr">
        <is>
          <t>Grocery</t>
        </is>
      </c>
      <c r="H1559" t="inlineStr">
        <is>
          <t>Store walk-in</t>
        </is>
      </c>
      <c r="I1559" t="inlineStr">
        <is>
          <t>Walk-in guest</t>
        </is>
      </c>
      <c r="J1559" t="inlineStr">
        <is>
          <t>Wei Chen</t>
        </is>
      </c>
      <c r="K1559" s="71" t="n">
        <v>1133</v>
      </c>
      <c r="L1559" s="72" t="n">
        <v>160.59</v>
      </c>
      <c r="M1559" s="72" t="n">
        <v>181948.47</v>
      </c>
      <c r="N1559" s="72" t="n">
        <v>18194.85</v>
      </c>
      <c r="O1559" s="72" t="n">
        <v>163753.62</v>
      </c>
      <c r="P1559" s="72" t="n">
        <v>172223.03</v>
      </c>
      <c r="Q1559" s="72" t="n">
        <v>-8469.41</v>
      </c>
      <c r="R1559" t="inlineStr">
        <is>
          <t>Maharashtra</t>
        </is>
      </c>
      <c r="S1559" s="71" t="n">
        <v>1</v>
      </c>
      <c r="T1559" t="inlineStr">
        <is>
          <t>Yes</t>
        </is>
      </c>
      <c r="U1559" s="71" t="n">
        <v>1128</v>
      </c>
      <c r="V1559" s="71" t="n">
        <v>344</v>
      </c>
      <c r="W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RR101551</t>
        </is>
      </c>
      <c r="B1560" s="69" t="n">
        <v>45844</v>
      </c>
      <c r="C1560" s="70" t="n">
        <v>2025</v>
      </c>
      <c r="D1560" t="inlineStr">
        <is>
          <t>Jul</t>
        </is>
      </c>
      <c r="E1560" t="inlineStr">
        <is>
          <t>North</t>
        </is>
      </c>
      <c r="F1560" t="inlineStr">
        <is>
          <t>India</t>
        </is>
      </c>
      <c r="G1560" t="inlineStr">
        <is>
          <t>JioMart</t>
        </is>
      </c>
      <c r="H1560" t="inlineStr">
        <is>
          <t>Home delivery</t>
        </is>
      </c>
      <c r="I1560" t="inlineStr">
        <is>
          <t>Member</t>
        </is>
      </c>
      <c r="J1560" t="inlineStr">
        <is>
          <t>Amir Khan</t>
        </is>
      </c>
      <c r="K1560" s="71" t="n">
        <v>1113</v>
      </c>
      <c r="L1560" s="72" t="n">
        <v>454.23</v>
      </c>
      <c r="M1560" s="72" t="n">
        <v>505557.99</v>
      </c>
      <c r="N1560" s="72" t="n">
        <v>75833.7</v>
      </c>
      <c r="O1560" s="72" t="n">
        <v>429724.29</v>
      </c>
      <c r="P1560" s="72" t="n">
        <v>376890.25</v>
      </c>
      <c r="Q1560" s="72" t="n">
        <v>52834.04</v>
      </c>
      <c r="R1560" t="inlineStr">
        <is>
          <t>Uttar Pradesh</t>
        </is>
      </c>
      <c r="S1560" s="71" t="n">
        <v>5</v>
      </c>
      <c r="T1560" t="inlineStr">
        <is>
          <t>Yes</t>
        </is>
      </c>
      <c r="U1560" s="71" t="n">
        <v>4544</v>
      </c>
      <c r="V1560" s="71" t="n">
        <v>357</v>
      </c>
      <c r="W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RR101552</t>
        </is>
      </c>
      <c r="B1561" s="69" t="n">
        <v>45844</v>
      </c>
      <c r="C1561" s="70" t="n">
        <v>2025</v>
      </c>
      <c r="D1561" t="inlineStr">
        <is>
          <t>Jul</t>
        </is>
      </c>
      <c r="E1561" t="inlineStr">
        <is>
          <t>West</t>
        </is>
      </c>
      <c r="F1561" t="inlineStr">
        <is>
          <t>India</t>
        </is>
      </c>
      <c r="G1561" t="inlineStr">
        <is>
          <t>JioMart</t>
        </is>
      </c>
      <c r="H1561" t="inlineStr">
        <is>
          <t>Home delivery</t>
        </is>
      </c>
      <c r="I1561" t="inlineStr">
        <is>
          <t>Member</t>
        </is>
      </c>
      <c r="J1561" t="inlineStr">
        <is>
          <t>Zoya Ahmed</t>
        </is>
      </c>
      <c r="K1561" s="71" t="n">
        <v>3840</v>
      </c>
      <c r="L1561" s="72" t="n">
        <v>431.29</v>
      </c>
      <c r="M1561" s="72" t="n">
        <v>1656153.6</v>
      </c>
      <c r="N1561" s="72" t="n">
        <v>165615.36</v>
      </c>
      <c r="O1561" s="72" t="n">
        <v>1490538.24</v>
      </c>
      <c r="P1561" s="72" t="n">
        <v>1309375.89</v>
      </c>
      <c r="Q1561" s="72" t="n">
        <v>181162.35</v>
      </c>
      <c r="R1561" t="inlineStr">
        <is>
          <t>Goa</t>
        </is>
      </c>
      <c r="S1561" s="71" t="n">
        <v>0</v>
      </c>
      <c r="T1561" t="inlineStr">
        <is>
          <t>No</t>
        </is>
      </c>
      <c r="U1561" s="71" t="n">
        <v>5810</v>
      </c>
      <c r="V1561" s="71" t="n">
        <v>461</v>
      </c>
      <c r="W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RR101553</t>
        </is>
      </c>
      <c r="B1562" s="69" t="n">
        <v>45844</v>
      </c>
      <c r="C1562" s="70" t="n">
        <v>2025</v>
      </c>
      <c r="D1562" t="inlineStr">
        <is>
          <t>Jul</t>
        </is>
      </c>
      <c r="E1562" t="inlineStr">
        <is>
          <t>North</t>
        </is>
      </c>
      <c r="F1562" t="inlineStr">
        <is>
          <t>India</t>
        </is>
      </c>
      <c r="G1562" t="inlineStr">
        <is>
          <t>Electronics</t>
        </is>
      </c>
      <c r="H1562" t="inlineStr">
        <is>
          <t>Store walk-in</t>
        </is>
      </c>
      <c r="I1562" t="inlineStr">
        <is>
          <t>Member</t>
        </is>
      </c>
      <c r="J1562" t="inlineStr">
        <is>
          <t>Noah Smith</t>
        </is>
      </c>
      <c r="K1562" s="71" t="n">
        <v>224</v>
      </c>
      <c r="L1562" s="72" t="n">
        <v>9542.530000000001</v>
      </c>
      <c r="M1562" s="72" t="n">
        <v>2137526.72</v>
      </c>
      <c r="N1562" s="72" t="n">
        <v>320629.01</v>
      </c>
      <c r="O1562" s="72" t="n">
        <v>1816897.71</v>
      </c>
      <c r="P1562" s="72" t="n">
        <v>1840872.65</v>
      </c>
      <c r="Q1562" s="72" t="n">
        <v>-23974.94</v>
      </c>
      <c r="R1562" t="inlineStr">
        <is>
          <t>Punjab</t>
        </is>
      </c>
      <c r="S1562" s="71" t="n">
        <v>8</v>
      </c>
      <c r="T1562" t="inlineStr">
        <is>
          <t>Yes</t>
        </is>
      </c>
      <c r="U1562" s="71" t="n">
        <v>552</v>
      </c>
      <c r="V1562" s="71" t="n">
        <v>194</v>
      </c>
      <c r="W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RR101554</t>
        </is>
      </c>
      <c r="B1563" s="69" t="n">
        <v>45844</v>
      </c>
      <c r="C1563" s="70" t="n">
        <v>2025</v>
      </c>
      <c r="D1563" t="inlineStr">
        <is>
          <t>Jul</t>
        </is>
      </c>
      <c r="E1563" t="inlineStr">
        <is>
          <t>North</t>
        </is>
      </c>
      <c r="F1563" t="inlineStr">
        <is>
          <t>India</t>
        </is>
      </c>
      <c r="G1563" t="inlineStr">
        <is>
          <t>Grocery</t>
        </is>
      </c>
      <c r="H1563" t="inlineStr">
        <is>
          <t>Home delivery</t>
        </is>
      </c>
      <c r="I1563" t="inlineStr">
        <is>
          <t>Member</t>
        </is>
      </c>
      <c r="J1563" t="inlineStr">
        <is>
          <t>Aisha Bello</t>
        </is>
      </c>
      <c r="K1563" s="71" t="n">
        <v>1701</v>
      </c>
      <c r="L1563" s="72" t="n">
        <v>177.94</v>
      </c>
      <c r="M1563" s="72" t="n">
        <v>302675.94</v>
      </c>
      <c r="N1563" s="72" t="n">
        <v>24214.08</v>
      </c>
      <c r="O1563" s="72" t="n">
        <v>278461.86</v>
      </c>
      <c r="P1563" s="72" t="n">
        <v>241429.96</v>
      </c>
      <c r="Q1563" s="72" t="n">
        <v>37031.9</v>
      </c>
      <c r="R1563" t="inlineStr">
        <is>
          <t>Uttar Pradesh</t>
        </is>
      </c>
      <c r="S1563" s="71" t="n">
        <v>2</v>
      </c>
      <c r="T1563" t="inlineStr">
        <is>
          <t>Yes</t>
        </is>
      </c>
      <c r="U1563" s="71" t="n">
        <v>1519</v>
      </c>
      <c r="V1563" s="71" t="n">
        <v>400</v>
      </c>
      <c r="W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RR101555</t>
        </is>
      </c>
      <c r="B1564" s="69" t="n">
        <v>45844</v>
      </c>
      <c r="C1564" s="70" t="n">
        <v>2025</v>
      </c>
      <c r="D1564" t="inlineStr">
        <is>
          <t>Jul</t>
        </is>
      </c>
      <c r="E1564" t="inlineStr">
        <is>
          <t>East</t>
        </is>
      </c>
      <c r="F1564" t="inlineStr">
        <is>
          <t>India</t>
        </is>
      </c>
      <c r="G1564" t="inlineStr">
        <is>
          <t>JioMart</t>
        </is>
      </c>
      <c r="H1564" t="inlineStr">
        <is>
          <t>Home delivery</t>
        </is>
      </c>
      <c r="I1564" t="inlineStr">
        <is>
          <t>Member</t>
        </is>
      </c>
      <c r="J1564" t="inlineStr">
        <is>
          <t>Shraddha Kulkarni</t>
        </is>
      </c>
      <c r="K1564" s="71" t="n">
        <v>4382</v>
      </c>
      <c r="L1564" s="72" t="n">
        <v>409.09</v>
      </c>
      <c r="M1564" s="72" t="n">
        <v>1792632.38</v>
      </c>
      <c r="N1564" s="72" t="n">
        <v>35852.65</v>
      </c>
      <c r="O1564" s="72" t="n">
        <v>1756779.73</v>
      </c>
      <c r="P1564" s="72" t="n">
        <v>1486953.65</v>
      </c>
      <c r="Q1564" s="72" t="n">
        <v>269826.08</v>
      </c>
      <c r="R1564" t="inlineStr">
        <is>
          <t>Bihar</t>
        </is>
      </c>
      <c r="S1564" s="71" t="n">
        <v>1</v>
      </c>
      <c r="T1564" t="inlineStr">
        <is>
          <t>Yes</t>
        </is>
      </c>
      <c r="U1564" s="71" t="n">
        <v>10452</v>
      </c>
      <c r="V1564" s="71" t="n">
        <v>751</v>
      </c>
      <c r="W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RR101556</t>
        </is>
      </c>
      <c r="B1565" s="69" t="n">
        <v>45844</v>
      </c>
      <c r="C1565" s="70" t="n">
        <v>2025</v>
      </c>
      <c r="D1565" t="inlineStr">
        <is>
          <t>Jul</t>
        </is>
      </c>
      <c r="E1565" t="inlineStr">
        <is>
          <t>West</t>
        </is>
      </c>
      <c r="F1565" t="inlineStr">
        <is>
          <t>India</t>
        </is>
      </c>
      <c r="G1565" t="inlineStr">
        <is>
          <t>Grocery</t>
        </is>
      </c>
      <c r="H1565" t="inlineStr">
        <is>
          <t>Store walk-in</t>
        </is>
      </c>
      <c r="I1565" t="inlineStr">
        <is>
          <t>Walk-in guest</t>
        </is>
      </c>
      <c r="J1565" t="inlineStr">
        <is>
          <t>Shraddha Kulkarni</t>
        </is>
      </c>
      <c r="K1565" s="71" t="n">
        <v>3981</v>
      </c>
      <c r="L1565" s="72" t="n">
        <v>181.44</v>
      </c>
      <c r="M1565" s="72" t="n">
        <v>722312.64</v>
      </c>
      <c r="N1565" s="72" t="n">
        <v>72231.25999999999</v>
      </c>
      <c r="O1565" s="72" t="n">
        <v>650081.38</v>
      </c>
      <c r="P1565" s="72" t="n">
        <v>590554.49</v>
      </c>
      <c r="Q1565" s="72" t="n">
        <v>59526.89</v>
      </c>
      <c r="R1565" t="inlineStr">
        <is>
          <t>Maharashtra</t>
        </is>
      </c>
      <c r="S1565" s="71" t="n">
        <v>0</v>
      </c>
      <c r="T1565" t="inlineStr">
        <is>
          <t>No</t>
        </is>
      </c>
      <c r="U1565" s="71" t="n">
        <v>1957</v>
      </c>
      <c r="V1565" s="71" t="n">
        <v>722</v>
      </c>
      <c r="W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RR101557</t>
        </is>
      </c>
      <c r="B1566" s="69" t="n">
        <v>45844</v>
      </c>
      <c r="C1566" s="70" t="n">
        <v>2025</v>
      </c>
      <c r="D1566" t="inlineStr">
        <is>
          <t>Jul</t>
        </is>
      </c>
      <c r="E1566" t="inlineStr">
        <is>
          <t>South</t>
        </is>
      </c>
      <c r="F1566" t="inlineStr">
        <is>
          <t>India</t>
        </is>
      </c>
      <c r="G1566" t="inlineStr">
        <is>
          <t>Fashion</t>
        </is>
      </c>
      <c r="H1566" t="inlineStr">
        <is>
          <t>Store walk-in</t>
        </is>
      </c>
      <c r="I1566" t="inlineStr">
        <is>
          <t>Walk-in guest</t>
        </is>
      </c>
      <c r="J1566" t="inlineStr">
        <is>
          <t>Aisha Bello</t>
        </is>
      </c>
      <c r="K1566" s="71" t="n">
        <v>326</v>
      </c>
      <c r="L1566" s="72" t="n">
        <v>800.39</v>
      </c>
      <c r="M1566" s="72" t="n">
        <v>260927.14</v>
      </c>
      <c r="N1566" s="72" t="n">
        <v>13046.36</v>
      </c>
      <c r="O1566" s="72" t="n">
        <v>247880.78</v>
      </c>
      <c r="P1566" s="72" t="n">
        <v>137627.62</v>
      </c>
      <c r="Q1566" s="72" t="n">
        <v>110253.16</v>
      </c>
      <c r="R1566" t="inlineStr">
        <is>
          <t>Telangana</t>
        </is>
      </c>
      <c r="S1566" s="71" t="n">
        <v>8</v>
      </c>
      <c r="T1566" t="inlineStr">
        <is>
          <t>Yes</t>
        </is>
      </c>
      <c r="U1566" s="71" t="n">
        <v>126</v>
      </c>
      <c r="V1566" s="71" t="n">
        <v>40</v>
      </c>
      <c r="W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RR101558</t>
        </is>
      </c>
      <c r="B1567" s="69" t="n">
        <v>45844</v>
      </c>
      <c r="C1567" s="70" t="n">
        <v>2025</v>
      </c>
      <c r="D1567" t="inlineStr">
        <is>
          <t>Jul</t>
        </is>
      </c>
      <c r="E1567" t="inlineStr">
        <is>
          <t>South</t>
        </is>
      </c>
      <c r="F1567" t="inlineStr">
        <is>
          <t>India</t>
        </is>
      </c>
      <c r="G1567" t="inlineStr">
        <is>
          <t>Grocery</t>
        </is>
      </c>
      <c r="H1567" t="inlineStr">
        <is>
          <t>Store walk-in</t>
        </is>
      </c>
      <c r="I1567" t="inlineStr">
        <is>
          <t>Walk-in guest</t>
        </is>
      </c>
      <c r="J1567" t="inlineStr">
        <is>
          <t>Yuki Sato</t>
        </is>
      </c>
      <c r="K1567" s="71" t="n">
        <v>4316</v>
      </c>
      <c r="L1567" s="72" t="n">
        <v>168.58</v>
      </c>
      <c r="M1567" s="72" t="n">
        <v>727591.28</v>
      </c>
      <c r="N1567" s="72" t="n">
        <v>14551.83</v>
      </c>
      <c r="O1567" s="72" t="n">
        <v>713039.45</v>
      </c>
      <c r="P1567" s="72" t="n">
        <v>638743.65</v>
      </c>
      <c r="Q1567" s="72" t="n">
        <v>74295.8</v>
      </c>
      <c r="R1567" t="inlineStr">
        <is>
          <t>Karnataka</t>
        </is>
      </c>
      <c r="S1567" s="71" t="n">
        <v>5</v>
      </c>
      <c r="T1567" t="inlineStr">
        <is>
          <t>Yes</t>
        </is>
      </c>
      <c r="U1567" s="71" t="n">
        <v>2324</v>
      </c>
      <c r="V1567" s="71" t="n">
        <v>729</v>
      </c>
      <c r="W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RR101559</t>
        </is>
      </c>
      <c r="B1568" s="69" t="n">
        <v>45844</v>
      </c>
      <c r="C1568" s="70" t="n">
        <v>2025</v>
      </c>
      <c r="D1568" t="inlineStr">
        <is>
          <t>Jul</t>
        </is>
      </c>
      <c r="E1568" t="inlineStr">
        <is>
          <t>West</t>
        </is>
      </c>
      <c r="F1568" t="inlineStr">
        <is>
          <t>India</t>
        </is>
      </c>
      <c r="G1568" t="inlineStr">
        <is>
          <t>Fashion</t>
        </is>
      </c>
      <c r="H1568" t="inlineStr">
        <is>
          <t>Store walk-in</t>
        </is>
      </c>
      <c r="I1568" t="inlineStr">
        <is>
          <t>Walk-in guest</t>
        </is>
      </c>
      <c r="J1568" t="inlineStr">
        <is>
          <t>Arjun Mehta</t>
        </is>
      </c>
      <c r="K1568" s="71" t="n">
        <v>456</v>
      </c>
      <c r="L1568" s="72" t="n">
        <v>685.98</v>
      </c>
      <c r="M1568" s="72" t="n">
        <v>312806.88</v>
      </c>
      <c r="N1568" s="72" t="n">
        <v>31280.69</v>
      </c>
      <c r="O1568" s="72" t="n">
        <v>281526.19</v>
      </c>
      <c r="P1568" s="72" t="n">
        <v>184846.99</v>
      </c>
      <c r="Q1568" s="72" t="n">
        <v>96679.2</v>
      </c>
      <c r="R1568" t="inlineStr">
        <is>
          <t>Maharashtra</t>
        </is>
      </c>
      <c r="S1568" s="71" t="n">
        <v>1</v>
      </c>
      <c r="T1568" t="inlineStr">
        <is>
          <t>Yes</t>
        </is>
      </c>
      <c r="U1568" s="71" t="n">
        <v>332</v>
      </c>
      <c r="V1568" s="71" t="n">
        <v>128</v>
      </c>
      <c r="W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RR101560</t>
        </is>
      </c>
      <c r="B1569" s="69" t="n">
        <v>45844</v>
      </c>
      <c r="C1569" s="70" t="n">
        <v>2025</v>
      </c>
      <c r="D1569" t="inlineStr">
        <is>
          <t>Jul</t>
        </is>
      </c>
      <c r="E1569" t="inlineStr">
        <is>
          <t>South</t>
        </is>
      </c>
      <c r="F1569" t="inlineStr">
        <is>
          <t>India</t>
        </is>
      </c>
      <c r="G1569" t="inlineStr">
        <is>
          <t>JioMart</t>
        </is>
      </c>
      <c r="H1569" t="inlineStr">
        <is>
          <t>Home delivery</t>
        </is>
      </c>
      <c r="I1569" t="inlineStr">
        <is>
          <t>Walk-in guest</t>
        </is>
      </c>
      <c r="J1569" t="inlineStr">
        <is>
          <t>Amir Khan</t>
        </is>
      </c>
      <c r="K1569" s="71" t="n">
        <v>2475</v>
      </c>
      <c r="L1569" s="72" t="n">
        <v>377.82</v>
      </c>
      <c r="M1569" s="72" t="n">
        <v>935104.5</v>
      </c>
      <c r="N1569" s="72" t="n">
        <v>74808.36</v>
      </c>
      <c r="O1569" s="72" t="n">
        <v>860296.14</v>
      </c>
      <c r="P1569" s="72" t="n">
        <v>862764.9300000001</v>
      </c>
      <c r="Q1569" s="72" t="n">
        <v>-2468.79</v>
      </c>
      <c r="R1569" t="inlineStr">
        <is>
          <t>Karnataka</t>
        </is>
      </c>
      <c r="S1569" s="71" t="n">
        <v>8</v>
      </c>
      <c r="T1569" t="inlineStr">
        <is>
          <t>Yes</t>
        </is>
      </c>
      <c r="U1569" s="71" t="n">
        <v>7672</v>
      </c>
      <c r="V1569" s="71" t="n">
        <v>488</v>
      </c>
      <c r="W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RR101561</t>
        </is>
      </c>
      <c r="B1570" s="69" t="n">
        <v>45844</v>
      </c>
      <c r="C1570" s="70" t="n">
        <v>2025</v>
      </c>
      <c r="D1570" t="inlineStr">
        <is>
          <t>Jul</t>
        </is>
      </c>
      <c r="E1570" t="inlineStr">
        <is>
          <t>West</t>
        </is>
      </c>
      <c r="F1570" t="inlineStr">
        <is>
          <t>India</t>
        </is>
      </c>
      <c r="G1570" t="inlineStr">
        <is>
          <t>Electronics</t>
        </is>
      </c>
      <c r="H1570" t="inlineStr">
        <is>
          <t>Store walk-in</t>
        </is>
      </c>
      <c r="I1570" t="inlineStr">
        <is>
          <t>Member</t>
        </is>
      </c>
      <c r="J1570" t="inlineStr">
        <is>
          <t>Priya Nair</t>
        </is>
      </c>
      <c r="K1570" s="71" t="n">
        <v>211</v>
      </c>
      <c r="L1570" s="72" t="n">
        <v>10163.55</v>
      </c>
      <c r="M1570" s="72" t="n">
        <v>2144509.05</v>
      </c>
      <c r="N1570" s="72" t="n">
        <v>214450.9</v>
      </c>
      <c r="O1570" s="72" t="n">
        <v>1930058.15</v>
      </c>
      <c r="P1570" s="72" t="n">
        <v>1763297.13</v>
      </c>
      <c r="Q1570" s="72" t="n">
        <v>166761.02</v>
      </c>
      <c r="R1570" t="inlineStr">
        <is>
          <t>Goa</t>
        </is>
      </c>
      <c r="S1570" s="71" t="n">
        <v>0</v>
      </c>
      <c r="T1570" t="inlineStr">
        <is>
          <t>No</t>
        </is>
      </c>
      <c r="U1570" s="71" t="n">
        <v>441</v>
      </c>
      <c r="V1570" s="71" t="n">
        <v>171</v>
      </c>
      <c r="W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RR101562</t>
        </is>
      </c>
      <c r="B1571" s="69" t="n">
        <v>45845</v>
      </c>
      <c r="C1571" s="70" t="n">
        <v>2025</v>
      </c>
      <c r="D1571" t="inlineStr">
        <is>
          <t>Jul</t>
        </is>
      </c>
      <c r="E1571" t="inlineStr">
        <is>
          <t>East</t>
        </is>
      </c>
      <c r="F1571" t="inlineStr">
        <is>
          <t>India</t>
        </is>
      </c>
      <c r="G1571" t="inlineStr">
        <is>
          <t>Grocery</t>
        </is>
      </c>
      <c r="H1571" t="inlineStr">
        <is>
          <t>Store walk-in</t>
        </is>
      </c>
      <c r="I1571" t="inlineStr">
        <is>
          <t>Walk-in guest</t>
        </is>
      </c>
      <c r="J1571" t="inlineStr">
        <is>
          <t>Ruhi Shaikh</t>
        </is>
      </c>
      <c r="K1571" s="71" t="n">
        <v>2001</v>
      </c>
      <c r="L1571" s="72" t="n">
        <v>189.26</v>
      </c>
      <c r="M1571" s="72" t="n">
        <v>378709.26</v>
      </c>
      <c r="N1571" s="72" t="n">
        <v>56806.39</v>
      </c>
      <c r="O1571" s="72" t="n">
        <v>321902.87</v>
      </c>
      <c r="P1571" s="72" t="n">
        <v>305312.14</v>
      </c>
      <c r="Q1571" s="72" t="n">
        <v>16590.73</v>
      </c>
      <c r="R1571" t="inlineStr">
        <is>
          <t>Odisha</t>
        </is>
      </c>
      <c r="S1571" s="71" t="n">
        <v>8</v>
      </c>
      <c r="T1571" t="inlineStr">
        <is>
          <t>Yes</t>
        </is>
      </c>
      <c r="U1571" s="71" t="n">
        <v>958</v>
      </c>
      <c r="V1571" s="71" t="n">
        <v>277</v>
      </c>
      <c r="W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RR101563</t>
        </is>
      </c>
      <c r="B1572" s="69" t="n">
        <v>45845</v>
      </c>
      <c r="C1572" s="70" t="n">
        <v>2025</v>
      </c>
      <c r="D1572" t="inlineStr">
        <is>
          <t>Jul</t>
        </is>
      </c>
      <c r="E1572" t="inlineStr">
        <is>
          <t>West</t>
        </is>
      </c>
      <c r="F1572" t="inlineStr">
        <is>
          <t>India</t>
        </is>
      </c>
      <c r="G1572" t="inlineStr">
        <is>
          <t>Grocery</t>
        </is>
      </c>
      <c r="H1572" t="inlineStr">
        <is>
          <t>Store walk-in</t>
        </is>
      </c>
      <c r="I1572" t="inlineStr">
        <is>
          <t>Member</t>
        </is>
      </c>
      <c r="J1572" t="inlineStr">
        <is>
          <t>Amir Khan</t>
        </is>
      </c>
      <c r="K1572" s="71" t="n">
        <v>1442</v>
      </c>
      <c r="L1572" s="72" t="n">
        <v>177.17</v>
      </c>
      <c r="M1572" s="72" t="n">
        <v>255479.14</v>
      </c>
      <c r="N1572" s="72" t="n">
        <v>38321.87</v>
      </c>
      <c r="O1572" s="72" t="n">
        <v>217157.27</v>
      </c>
      <c r="P1572" s="72" t="n">
        <v>217788.31</v>
      </c>
      <c r="Q1572" s="72" t="n">
        <v>-631.04</v>
      </c>
      <c r="R1572" t="inlineStr">
        <is>
          <t>Maharashtra</t>
        </is>
      </c>
      <c r="S1572" s="71" t="n">
        <v>8</v>
      </c>
      <c r="T1572" t="inlineStr">
        <is>
          <t>Yes</t>
        </is>
      </c>
      <c r="U1572" s="71" t="n">
        <v>401</v>
      </c>
      <c r="V1572" s="71" t="n">
        <v>173</v>
      </c>
      <c r="W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RR101564</t>
        </is>
      </c>
      <c r="B1573" s="69" t="n">
        <v>45845</v>
      </c>
      <c r="C1573" s="70" t="n">
        <v>2025</v>
      </c>
      <c r="D1573" t="inlineStr">
        <is>
          <t>Jul</t>
        </is>
      </c>
      <c r="E1573" t="inlineStr">
        <is>
          <t>North</t>
        </is>
      </c>
      <c r="F1573" t="inlineStr">
        <is>
          <t>India</t>
        </is>
      </c>
      <c r="G1573" t="inlineStr">
        <is>
          <t>JioMart</t>
        </is>
      </c>
      <c r="H1573" t="inlineStr">
        <is>
          <t>Home delivery</t>
        </is>
      </c>
      <c r="I1573" t="inlineStr">
        <is>
          <t>Member</t>
        </is>
      </c>
      <c r="J1573" t="inlineStr">
        <is>
          <t>Arjun Mehta</t>
        </is>
      </c>
      <c r="K1573" s="71" t="n">
        <v>1146</v>
      </c>
      <c r="L1573" s="72" t="n">
        <v>425.25</v>
      </c>
      <c r="M1573" s="72" t="n">
        <v>487336.5</v>
      </c>
      <c r="N1573" s="72" t="n">
        <v>73100.47</v>
      </c>
      <c r="O1573" s="72" t="n">
        <v>414236.03</v>
      </c>
      <c r="P1573" s="72" t="n">
        <v>395042.74</v>
      </c>
      <c r="Q1573" s="72" t="n">
        <v>19193.29</v>
      </c>
      <c r="R1573" t="inlineStr">
        <is>
          <t>Uttar Pradesh</t>
        </is>
      </c>
      <c r="S1573" s="71" t="n">
        <v>0</v>
      </c>
      <c r="T1573" t="inlineStr">
        <is>
          <t>No</t>
        </is>
      </c>
      <c r="U1573" s="71" t="n">
        <v>6501</v>
      </c>
      <c r="V1573" s="71" t="n">
        <v>318</v>
      </c>
      <c r="W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RR101565</t>
        </is>
      </c>
      <c r="B1574" s="69" t="n">
        <v>45845</v>
      </c>
      <c r="C1574" s="70" t="n">
        <v>2025</v>
      </c>
      <c r="D1574" t="inlineStr">
        <is>
          <t>Jul</t>
        </is>
      </c>
      <c r="E1574" t="inlineStr">
        <is>
          <t>North</t>
        </is>
      </c>
      <c r="F1574" t="inlineStr">
        <is>
          <t>India</t>
        </is>
      </c>
      <c r="G1574" t="inlineStr">
        <is>
          <t>Fashion</t>
        </is>
      </c>
      <c r="H1574" t="inlineStr">
        <is>
          <t>Store walk-in</t>
        </is>
      </c>
      <c r="I1574" t="inlineStr">
        <is>
          <t>Member</t>
        </is>
      </c>
      <c r="J1574" t="inlineStr">
        <is>
          <t>Amir Khan</t>
        </is>
      </c>
      <c r="K1574" s="71" t="n">
        <v>867</v>
      </c>
      <c r="L1574" s="72" t="n">
        <v>708.75</v>
      </c>
      <c r="M1574" s="72" t="n">
        <v>614486.25</v>
      </c>
      <c r="N1574" s="72" t="n">
        <v>49158.9</v>
      </c>
      <c r="O1574" s="72" t="n">
        <v>565327.35</v>
      </c>
      <c r="P1574" s="72" t="n">
        <v>350325.79</v>
      </c>
      <c r="Q1574" s="72" t="n">
        <v>215001.56</v>
      </c>
      <c r="R1574" t="inlineStr">
        <is>
          <t>Punjab</t>
        </is>
      </c>
      <c r="S1574" s="71" t="n">
        <v>0</v>
      </c>
      <c r="T1574" t="inlineStr">
        <is>
          <t>No</t>
        </is>
      </c>
      <c r="U1574" s="71" t="n">
        <v>352</v>
      </c>
      <c r="V1574" s="71" t="n">
        <v>119</v>
      </c>
      <c r="W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RR101566</t>
        </is>
      </c>
      <c r="B1575" s="69" t="n">
        <v>45845</v>
      </c>
      <c r="C1575" s="70" t="n">
        <v>2025</v>
      </c>
      <c r="D1575" t="inlineStr">
        <is>
          <t>Jul</t>
        </is>
      </c>
      <c r="E1575" t="inlineStr">
        <is>
          <t>East</t>
        </is>
      </c>
      <c r="F1575" t="inlineStr">
        <is>
          <t>India</t>
        </is>
      </c>
      <c r="G1575" t="inlineStr">
        <is>
          <t>Grocery</t>
        </is>
      </c>
      <c r="H1575" t="inlineStr">
        <is>
          <t>Store walk-in</t>
        </is>
      </c>
      <c r="I1575" t="inlineStr">
        <is>
          <t>Walk-in guest</t>
        </is>
      </c>
      <c r="J1575" t="inlineStr">
        <is>
          <t>Fatima Al-Saud</t>
        </is>
      </c>
      <c r="K1575" s="71" t="n">
        <v>1477</v>
      </c>
      <c r="L1575" s="72" t="n">
        <v>171.74</v>
      </c>
      <c r="M1575" s="72" t="n">
        <v>253659.98</v>
      </c>
      <c r="N1575" s="72" t="n">
        <v>5073.2</v>
      </c>
      <c r="O1575" s="72" t="n">
        <v>248586.78</v>
      </c>
      <c r="P1575" s="72" t="n">
        <v>226111.33</v>
      </c>
      <c r="Q1575" s="72" t="n">
        <v>22475.45</v>
      </c>
      <c r="R1575" t="inlineStr">
        <is>
          <t>West Bengal</t>
        </is>
      </c>
      <c r="S1575" s="71" t="n">
        <v>8</v>
      </c>
      <c r="T1575" t="inlineStr">
        <is>
          <t>Yes</t>
        </is>
      </c>
      <c r="U1575" s="71" t="n">
        <v>618</v>
      </c>
      <c r="V1575" s="71" t="n">
        <v>173</v>
      </c>
      <c r="W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RR101567</t>
        </is>
      </c>
      <c r="B1576" s="69" t="n">
        <v>45845</v>
      </c>
      <c r="C1576" s="70" t="n">
        <v>2025</v>
      </c>
      <c r="D1576" t="inlineStr">
        <is>
          <t>Jul</t>
        </is>
      </c>
      <c r="E1576" t="inlineStr">
        <is>
          <t>South</t>
        </is>
      </c>
      <c r="F1576" t="inlineStr">
        <is>
          <t>India</t>
        </is>
      </c>
      <c r="G1576" t="inlineStr">
        <is>
          <t>JioMart</t>
        </is>
      </c>
      <c r="H1576" t="inlineStr">
        <is>
          <t>Home delivery</t>
        </is>
      </c>
      <c r="I1576" t="inlineStr">
        <is>
          <t>Walk-in guest</t>
        </is>
      </c>
      <c r="J1576" t="inlineStr">
        <is>
          <t>Priya Nair</t>
        </is>
      </c>
      <c r="K1576" s="71" t="n">
        <v>2147</v>
      </c>
      <c r="L1576" s="72" t="n">
        <v>412.09</v>
      </c>
      <c r="M1576" s="72" t="n">
        <v>884757.23</v>
      </c>
      <c r="N1576" s="72" t="n">
        <v>17695.14</v>
      </c>
      <c r="O1576" s="72" t="n">
        <v>867062.09</v>
      </c>
      <c r="P1576" s="72" t="n">
        <v>706613.41</v>
      </c>
      <c r="Q1576" s="72" t="n">
        <v>160448.68</v>
      </c>
      <c r="R1576" t="inlineStr">
        <is>
          <t>Karnataka</t>
        </is>
      </c>
      <c r="S1576" s="71" t="n">
        <v>2</v>
      </c>
      <c r="T1576" t="inlineStr">
        <is>
          <t>Yes</t>
        </is>
      </c>
      <c r="U1576" s="71" t="n">
        <v>4144</v>
      </c>
      <c r="V1576" s="71" t="n">
        <v>312</v>
      </c>
      <c r="W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RR101568</t>
        </is>
      </c>
      <c r="B1577" s="69" t="n">
        <v>45845</v>
      </c>
      <c r="C1577" s="70" t="n">
        <v>2025</v>
      </c>
      <c r="D1577" t="inlineStr">
        <is>
          <t>Jul</t>
        </is>
      </c>
      <c r="E1577" t="inlineStr">
        <is>
          <t>North</t>
        </is>
      </c>
      <c r="F1577" t="inlineStr">
        <is>
          <t>India</t>
        </is>
      </c>
      <c r="G1577" t="inlineStr">
        <is>
          <t>Grocery</t>
        </is>
      </c>
      <c r="H1577" t="inlineStr">
        <is>
          <t>Store walk-in</t>
        </is>
      </c>
      <c r="I1577" t="inlineStr">
        <is>
          <t>Walk-in guest</t>
        </is>
      </c>
      <c r="J1577" t="inlineStr">
        <is>
          <t>Sophie Müller</t>
        </is>
      </c>
      <c r="K1577" s="71" t="n">
        <v>980</v>
      </c>
      <c r="L1577" s="72" t="n">
        <v>180.75</v>
      </c>
      <c r="M1577" s="72" t="n">
        <v>177135</v>
      </c>
      <c r="N1577" s="72" t="n">
        <v>17713.5</v>
      </c>
      <c r="O1577" s="72" t="n">
        <v>159421.5</v>
      </c>
      <c r="P1577" s="72" t="n">
        <v>147838.84</v>
      </c>
      <c r="Q1577" s="72" t="n">
        <v>11582.66</v>
      </c>
      <c r="R1577" t="inlineStr">
        <is>
          <t>Rajasthan</t>
        </is>
      </c>
      <c r="S1577" s="71" t="n">
        <v>1</v>
      </c>
      <c r="T1577" t="inlineStr">
        <is>
          <t>Yes</t>
        </is>
      </c>
      <c r="U1577" s="71" t="n">
        <v>638</v>
      </c>
      <c r="V1577" s="71" t="n">
        <v>224</v>
      </c>
      <c r="W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RR101569</t>
        </is>
      </c>
      <c r="B1578" s="69" t="n">
        <v>45845</v>
      </c>
      <c r="C1578" s="70" t="n">
        <v>2025</v>
      </c>
      <c r="D1578" t="inlineStr">
        <is>
          <t>Jul</t>
        </is>
      </c>
      <c r="E1578" t="inlineStr">
        <is>
          <t>North</t>
        </is>
      </c>
      <c r="F1578" t="inlineStr">
        <is>
          <t>India</t>
        </is>
      </c>
      <c r="G1578" t="inlineStr">
        <is>
          <t>Grocery</t>
        </is>
      </c>
      <c r="H1578" t="inlineStr">
        <is>
          <t>Store walk-in</t>
        </is>
      </c>
      <c r="I1578" t="inlineStr">
        <is>
          <t>Walk-in guest</t>
        </is>
      </c>
      <c r="J1578" t="inlineStr">
        <is>
          <t>Wei Chen</t>
        </is>
      </c>
      <c r="K1578" s="71" t="n">
        <v>1642</v>
      </c>
      <c r="L1578" s="72" t="n">
        <v>194.96</v>
      </c>
      <c r="M1578" s="72" t="n">
        <v>320124.32</v>
      </c>
      <c r="N1578" s="72" t="n">
        <v>48018.65</v>
      </c>
      <c r="O1578" s="72" t="n">
        <v>272105.67</v>
      </c>
      <c r="P1578" s="72" t="n">
        <v>235520.95</v>
      </c>
      <c r="Q1578" s="72" t="n">
        <v>36584.72</v>
      </c>
      <c r="R1578" t="inlineStr">
        <is>
          <t>Delhi</t>
        </is>
      </c>
      <c r="S1578" s="71" t="n">
        <v>1</v>
      </c>
      <c r="T1578" t="inlineStr">
        <is>
          <t>Yes</t>
        </is>
      </c>
      <c r="U1578" s="71" t="n">
        <v>526</v>
      </c>
      <c r="V1578" s="71" t="n">
        <v>187</v>
      </c>
      <c r="W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RR101570</t>
        </is>
      </c>
      <c r="B1579" s="69" t="n">
        <v>45845</v>
      </c>
      <c r="C1579" s="70" t="n">
        <v>2025</v>
      </c>
      <c r="D1579" t="inlineStr">
        <is>
          <t>Jul</t>
        </is>
      </c>
      <c r="E1579" t="inlineStr">
        <is>
          <t>South</t>
        </is>
      </c>
      <c r="F1579" t="inlineStr">
        <is>
          <t>India</t>
        </is>
      </c>
      <c r="G1579" t="inlineStr">
        <is>
          <t>JioMart</t>
        </is>
      </c>
      <c r="H1579" t="inlineStr">
        <is>
          <t>Home delivery</t>
        </is>
      </c>
      <c r="I1579" t="inlineStr">
        <is>
          <t>Walk-in guest</t>
        </is>
      </c>
      <c r="J1579" t="inlineStr">
        <is>
          <t>Olivia Brown</t>
        </is>
      </c>
      <c r="K1579" s="71" t="n">
        <v>707</v>
      </c>
      <c r="L1579" s="72" t="n">
        <v>420.46</v>
      </c>
      <c r="M1579" s="72" t="n">
        <v>297265.22</v>
      </c>
      <c r="N1579" s="72" t="n">
        <v>5945.3</v>
      </c>
      <c r="O1579" s="72" t="n">
        <v>291319.92</v>
      </c>
      <c r="P1579" s="72" t="n">
        <v>231787.03</v>
      </c>
      <c r="Q1579" s="72" t="n">
        <v>59532.89</v>
      </c>
      <c r="R1579" t="inlineStr">
        <is>
          <t>Kerala</t>
        </is>
      </c>
      <c r="S1579" s="71" t="n">
        <v>1</v>
      </c>
      <c r="T1579" t="inlineStr">
        <is>
          <t>Yes</t>
        </is>
      </c>
      <c r="U1579" s="71" t="n">
        <v>1038</v>
      </c>
      <c r="V1579" s="71" t="n">
        <v>80</v>
      </c>
      <c r="W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RR101571</t>
        </is>
      </c>
      <c r="B1580" s="69" t="n">
        <v>45846</v>
      </c>
      <c r="C1580" s="70" t="n">
        <v>2025</v>
      </c>
      <c r="D1580" t="inlineStr">
        <is>
          <t>Jul</t>
        </is>
      </c>
      <c r="E1580" t="inlineStr">
        <is>
          <t>South</t>
        </is>
      </c>
      <c r="F1580" t="inlineStr">
        <is>
          <t>India</t>
        </is>
      </c>
      <c r="G1580" t="inlineStr">
        <is>
          <t>JioMart</t>
        </is>
      </c>
      <c r="H1580" t="inlineStr">
        <is>
          <t>Home delivery</t>
        </is>
      </c>
      <c r="I1580" t="inlineStr">
        <is>
          <t>Walk-in guest</t>
        </is>
      </c>
      <c r="J1580" t="inlineStr">
        <is>
          <t>Shraddha Kulkarni</t>
        </is>
      </c>
      <c r="K1580" s="71" t="n">
        <v>3958</v>
      </c>
      <c r="L1580" s="72" t="n">
        <v>439.32</v>
      </c>
      <c r="M1580" s="72" t="n">
        <v>1738828.56</v>
      </c>
      <c r="N1580" s="72" t="n">
        <v>139106.28</v>
      </c>
      <c r="O1580" s="72" t="n">
        <v>1599722.28</v>
      </c>
      <c r="P1580" s="72" t="n">
        <v>1299475.49</v>
      </c>
      <c r="Q1580" s="72" t="n">
        <v>300246.79</v>
      </c>
      <c r="R1580" t="inlineStr">
        <is>
          <t>Kerala</t>
        </is>
      </c>
      <c r="S1580" s="71" t="n">
        <v>2</v>
      </c>
      <c r="T1580" t="inlineStr">
        <is>
          <t>Yes</t>
        </is>
      </c>
      <c r="U1580" s="71" t="n">
        <v>9480</v>
      </c>
      <c r="V1580" s="71" t="n">
        <v>659</v>
      </c>
      <c r="W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RR101572</t>
        </is>
      </c>
      <c r="B1581" s="69" t="n">
        <v>45846</v>
      </c>
      <c r="C1581" s="70" t="n">
        <v>2025</v>
      </c>
      <c r="D1581" t="inlineStr">
        <is>
          <t>Jul</t>
        </is>
      </c>
      <c r="E1581" t="inlineStr">
        <is>
          <t>North</t>
        </is>
      </c>
      <c r="F1581" t="inlineStr">
        <is>
          <t>India</t>
        </is>
      </c>
      <c r="G1581" t="inlineStr">
        <is>
          <t>Fashion</t>
        </is>
      </c>
      <c r="H1581" t="inlineStr">
        <is>
          <t>Home delivery</t>
        </is>
      </c>
      <c r="I1581" t="inlineStr">
        <is>
          <t>Member</t>
        </is>
      </c>
      <c r="J1581" t="inlineStr">
        <is>
          <t>Amir Khan</t>
        </is>
      </c>
      <c r="K1581" s="71" t="n">
        <v>1341</v>
      </c>
      <c r="L1581" s="72" t="n">
        <v>689.12</v>
      </c>
      <c r="M1581" s="72" t="n">
        <v>924109.92</v>
      </c>
      <c r="N1581" s="72" t="n">
        <v>73928.78999999999</v>
      </c>
      <c r="O1581" s="72" t="n">
        <v>850181.13</v>
      </c>
      <c r="P1581" s="72" t="n">
        <v>550183.16</v>
      </c>
      <c r="Q1581" s="72" t="n">
        <v>299997.97</v>
      </c>
      <c r="R1581" t="inlineStr">
        <is>
          <t>Punjab</t>
        </is>
      </c>
      <c r="S1581" s="71" t="n">
        <v>3</v>
      </c>
      <c r="T1581" t="inlineStr">
        <is>
          <t>Yes</t>
        </is>
      </c>
      <c r="U1581" s="71" t="n">
        <v>1255</v>
      </c>
      <c r="V1581" s="71" t="n">
        <v>418</v>
      </c>
      <c r="W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RR101573</t>
        </is>
      </c>
      <c r="B1582" s="69" t="n">
        <v>45846</v>
      </c>
      <c r="C1582" s="70" t="n">
        <v>2025</v>
      </c>
      <c r="D1582" t="inlineStr">
        <is>
          <t>Jul</t>
        </is>
      </c>
      <c r="E1582" t="inlineStr">
        <is>
          <t>West</t>
        </is>
      </c>
      <c r="F1582" t="inlineStr">
        <is>
          <t>India</t>
        </is>
      </c>
      <c r="G1582" t="inlineStr">
        <is>
          <t>JioMart</t>
        </is>
      </c>
      <c r="H1582" t="inlineStr">
        <is>
          <t>Home delivery</t>
        </is>
      </c>
      <c r="I1582" t="inlineStr">
        <is>
          <t>Member</t>
        </is>
      </c>
      <c r="J1582" t="inlineStr">
        <is>
          <t>Amir Khan</t>
        </is>
      </c>
      <c r="K1582" s="71" t="n">
        <v>2771</v>
      </c>
      <c r="L1582" s="72" t="n">
        <v>449.33</v>
      </c>
      <c r="M1582" s="72" t="n">
        <v>1245093.43</v>
      </c>
      <c r="N1582" s="72" t="n">
        <v>99607.47</v>
      </c>
      <c r="O1582" s="72" t="n">
        <v>1145485.96</v>
      </c>
      <c r="P1582" s="72" t="n">
        <v>951809.23</v>
      </c>
      <c r="Q1582" s="72" t="n">
        <v>193676.73</v>
      </c>
      <c r="R1582" t="inlineStr">
        <is>
          <t>Maharashtra</t>
        </is>
      </c>
      <c r="S1582" s="71" t="n">
        <v>3</v>
      </c>
      <c r="T1582" t="inlineStr">
        <is>
          <t>Yes</t>
        </is>
      </c>
      <c r="U1582" s="71" t="n">
        <v>7166</v>
      </c>
      <c r="V1582" s="71" t="n">
        <v>496</v>
      </c>
      <c r="W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RR101574</t>
        </is>
      </c>
      <c r="B1583" s="69" t="n">
        <v>45846</v>
      </c>
      <c r="C1583" s="70" t="n">
        <v>2025</v>
      </c>
      <c r="D1583" t="inlineStr">
        <is>
          <t>Jul</t>
        </is>
      </c>
      <c r="E1583" t="inlineStr">
        <is>
          <t>South</t>
        </is>
      </c>
      <c r="F1583" t="inlineStr">
        <is>
          <t>India</t>
        </is>
      </c>
      <c r="G1583" t="inlineStr">
        <is>
          <t>Electronics</t>
        </is>
      </c>
      <c r="H1583" t="inlineStr">
        <is>
          <t>Store walk-in</t>
        </is>
      </c>
      <c r="I1583" t="inlineStr">
        <is>
          <t>Member</t>
        </is>
      </c>
      <c r="J1583" t="inlineStr">
        <is>
          <t>Shraddha Kulkarni</t>
        </is>
      </c>
      <c r="K1583" s="71" t="n">
        <v>109</v>
      </c>
      <c r="L1583" s="72" t="n">
        <v>9540.4</v>
      </c>
      <c r="M1583" s="72" t="n">
        <v>1039903.6</v>
      </c>
      <c r="N1583" s="72" t="n">
        <v>103990.36</v>
      </c>
      <c r="O1583" s="72" t="n">
        <v>935913.24</v>
      </c>
      <c r="P1583" s="72" t="n">
        <v>860179.61</v>
      </c>
      <c r="Q1583" s="72" t="n">
        <v>75733.63</v>
      </c>
      <c r="R1583" t="inlineStr">
        <is>
          <t>Kerala</t>
        </is>
      </c>
      <c r="S1583" s="71" t="n">
        <v>1</v>
      </c>
      <c r="T1583" t="inlineStr">
        <is>
          <t>Yes</t>
        </is>
      </c>
      <c r="U1583" s="71" t="n">
        <v>314</v>
      </c>
      <c r="V1583" s="71" t="n">
        <v>80</v>
      </c>
      <c r="W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RR101575</t>
        </is>
      </c>
      <c r="B1584" s="69" t="n">
        <v>45846</v>
      </c>
      <c r="C1584" s="70" t="n">
        <v>2025</v>
      </c>
      <c r="D1584" t="inlineStr">
        <is>
          <t>Jul</t>
        </is>
      </c>
      <c r="E1584" t="inlineStr">
        <is>
          <t>West</t>
        </is>
      </c>
      <c r="F1584" t="inlineStr">
        <is>
          <t>India</t>
        </is>
      </c>
      <c r="G1584" t="inlineStr">
        <is>
          <t>Fashion</t>
        </is>
      </c>
      <c r="H1584" t="inlineStr">
        <is>
          <t>Store walk-in</t>
        </is>
      </c>
      <c r="I1584" t="inlineStr">
        <is>
          <t>Member</t>
        </is>
      </c>
      <c r="J1584" t="inlineStr">
        <is>
          <t>Lucas Martin</t>
        </is>
      </c>
      <c r="K1584" s="71" t="n">
        <v>283</v>
      </c>
      <c r="L1584" s="72" t="n">
        <v>668.71</v>
      </c>
      <c r="M1584" s="72" t="n">
        <v>189244.93</v>
      </c>
      <c r="N1584" s="72" t="n">
        <v>28386.74</v>
      </c>
      <c r="O1584" s="72" t="n">
        <v>160858.19</v>
      </c>
      <c r="P1584" s="72" t="n">
        <v>119056.18</v>
      </c>
      <c r="Q1584" s="72" t="n">
        <v>41802.01</v>
      </c>
      <c r="R1584" t="inlineStr">
        <is>
          <t>Maharashtra</t>
        </is>
      </c>
      <c r="S1584" s="71" t="n">
        <v>3</v>
      </c>
      <c r="T1584" t="inlineStr">
        <is>
          <t>Yes</t>
        </is>
      </c>
      <c r="U1584" s="71" t="n">
        <v>112</v>
      </c>
      <c r="V1584" s="71" t="n">
        <v>37</v>
      </c>
      <c r="W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RR101576</t>
        </is>
      </c>
      <c r="B1585" s="69" t="n">
        <v>45846</v>
      </c>
      <c r="C1585" s="70" t="n">
        <v>2025</v>
      </c>
      <c r="D1585" t="inlineStr">
        <is>
          <t>Jul</t>
        </is>
      </c>
      <c r="E1585" t="inlineStr">
        <is>
          <t>North</t>
        </is>
      </c>
      <c r="F1585" t="inlineStr">
        <is>
          <t>India</t>
        </is>
      </c>
      <c r="G1585" t="inlineStr">
        <is>
          <t>Grocery</t>
        </is>
      </c>
      <c r="H1585" t="inlineStr">
        <is>
          <t>Store walk-in</t>
        </is>
      </c>
      <c r="I1585" t="inlineStr">
        <is>
          <t>Member</t>
        </is>
      </c>
      <c r="J1585" t="inlineStr">
        <is>
          <t>Mei Lin</t>
        </is>
      </c>
      <c r="K1585" s="71" t="n">
        <v>4194</v>
      </c>
      <c r="L1585" s="72" t="n">
        <v>197.8</v>
      </c>
      <c r="M1585" s="72" t="n">
        <v>829573.2</v>
      </c>
      <c r="N1585" s="72" t="n">
        <v>41478.66</v>
      </c>
      <c r="O1585" s="72" t="n">
        <v>788094.54</v>
      </c>
      <c r="P1585" s="72" t="n">
        <v>643228.5600000001</v>
      </c>
      <c r="Q1585" s="72" t="n">
        <v>144865.98</v>
      </c>
      <c r="R1585" t="inlineStr">
        <is>
          <t>Delhi</t>
        </is>
      </c>
      <c r="S1585" s="71" t="n">
        <v>3</v>
      </c>
      <c r="T1585" t="inlineStr">
        <is>
          <t>Yes</t>
        </is>
      </c>
      <c r="U1585" s="71" t="n">
        <v>3533</v>
      </c>
      <c r="V1585" s="71" t="n">
        <v>1069</v>
      </c>
      <c r="W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RR101577</t>
        </is>
      </c>
      <c r="B1586" s="69" t="n">
        <v>45846</v>
      </c>
      <c r="C1586" s="70" t="n">
        <v>2025</v>
      </c>
      <c r="D1586" t="inlineStr">
        <is>
          <t>Jul</t>
        </is>
      </c>
      <c r="E1586" t="inlineStr">
        <is>
          <t>North</t>
        </is>
      </c>
      <c r="F1586" t="inlineStr">
        <is>
          <t>India</t>
        </is>
      </c>
      <c r="G1586" t="inlineStr">
        <is>
          <t>JioMart</t>
        </is>
      </c>
      <c r="H1586" t="inlineStr">
        <is>
          <t>Home delivery</t>
        </is>
      </c>
      <c r="I1586" t="inlineStr">
        <is>
          <t>Member</t>
        </is>
      </c>
      <c r="J1586" t="inlineStr">
        <is>
          <t>Arjun Mehta</t>
        </is>
      </c>
      <c r="K1586" s="71" t="n">
        <v>1773</v>
      </c>
      <c r="L1586" s="72" t="n">
        <v>424.3</v>
      </c>
      <c r="M1586" s="72" t="n">
        <v>752283.9</v>
      </c>
      <c r="N1586" s="72" t="n">
        <v>75228.39</v>
      </c>
      <c r="O1586" s="72" t="n">
        <v>677055.51</v>
      </c>
      <c r="P1586" s="72" t="n">
        <v>607033.85</v>
      </c>
      <c r="Q1586" s="72" t="n">
        <v>70021.66</v>
      </c>
      <c r="R1586" t="inlineStr">
        <is>
          <t>Uttar Pradesh</t>
        </is>
      </c>
      <c r="S1586" s="71" t="n">
        <v>1</v>
      </c>
      <c r="T1586" t="inlineStr">
        <is>
          <t>Yes</t>
        </is>
      </c>
      <c r="U1586" s="71" t="n">
        <v>9262</v>
      </c>
      <c r="V1586" s="71" t="n">
        <v>527</v>
      </c>
      <c r="W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RR101578</t>
        </is>
      </c>
      <c r="B1587" s="69" t="n">
        <v>45846</v>
      </c>
      <c r="C1587" s="70" t="n">
        <v>2025</v>
      </c>
      <c r="D1587" t="inlineStr">
        <is>
          <t>Jul</t>
        </is>
      </c>
      <c r="E1587" t="inlineStr">
        <is>
          <t>South</t>
        </is>
      </c>
      <c r="F1587" t="inlineStr">
        <is>
          <t>India</t>
        </is>
      </c>
      <c r="G1587" t="inlineStr">
        <is>
          <t>Grocery</t>
        </is>
      </c>
      <c r="H1587" t="inlineStr">
        <is>
          <t>Store walk-in</t>
        </is>
      </c>
      <c r="I1587" t="inlineStr">
        <is>
          <t>Walk-in guest</t>
        </is>
      </c>
      <c r="J1587" t="inlineStr">
        <is>
          <t>Priya Nair</t>
        </is>
      </c>
      <c r="K1587" s="71" t="n">
        <v>575</v>
      </c>
      <c r="L1587" s="72" t="n">
        <v>201.47</v>
      </c>
      <c r="M1587" s="72" t="n">
        <v>115845.25</v>
      </c>
      <c r="N1587" s="72" t="n">
        <v>11584.53</v>
      </c>
      <c r="O1587" s="72" t="n">
        <v>104260.72</v>
      </c>
      <c r="P1587" s="72" t="n">
        <v>87609.32000000001</v>
      </c>
      <c r="Q1587" s="72" t="n">
        <v>16651.4</v>
      </c>
      <c r="R1587" t="inlineStr">
        <is>
          <t>Telangana</t>
        </is>
      </c>
      <c r="S1587" s="71" t="n">
        <v>0</v>
      </c>
      <c r="T1587" t="inlineStr">
        <is>
          <t>No</t>
        </is>
      </c>
      <c r="U1587" s="71" t="n">
        <v>290</v>
      </c>
      <c r="V1587" s="71" t="n">
        <v>88</v>
      </c>
      <c r="W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RR101579</t>
        </is>
      </c>
      <c r="B1588" s="69" t="n">
        <v>45846</v>
      </c>
      <c r="C1588" s="70" t="n">
        <v>2025</v>
      </c>
      <c r="D1588" t="inlineStr">
        <is>
          <t>Jul</t>
        </is>
      </c>
      <c r="E1588" t="inlineStr">
        <is>
          <t>South</t>
        </is>
      </c>
      <c r="F1588" t="inlineStr">
        <is>
          <t>India</t>
        </is>
      </c>
      <c r="G1588" t="inlineStr">
        <is>
          <t>Grocery</t>
        </is>
      </c>
      <c r="H1588" t="inlineStr">
        <is>
          <t>Store walk-in</t>
        </is>
      </c>
      <c r="I1588" t="inlineStr">
        <is>
          <t>Member</t>
        </is>
      </c>
      <c r="J1588" t="inlineStr">
        <is>
          <t>Ravindra Patil</t>
        </is>
      </c>
      <c r="K1588" s="71" t="n">
        <v>4017</v>
      </c>
      <c r="L1588" s="72" t="n">
        <v>184</v>
      </c>
      <c r="M1588" s="72" t="n">
        <v>739128</v>
      </c>
      <c r="N1588" s="72" t="n">
        <v>14782.56</v>
      </c>
      <c r="O1588" s="72" t="n">
        <v>724345.4399999999</v>
      </c>
      <c r="P1588" s="72" t="n">
        <v>575160.17</v>
      </c>
      <c r="Q1588" s="72" t="n">
        <v>149185.27</v>
      </c>
      <c r="R1588" t="inlineStr">
        <is>
          <t>Telangana</t>
        </is>
      </c>
      <c r="S1588" s="71" t="n">
        <v>0</v>
      </c>
      <c r="T1588" t="inlineStr">
        <is>
          <t>No</t>
        </is>
      </c>
      <c r="U1588" s="71" t="n">
        <v>2304</v>
      </c>
      <c r="V1588" s="71" t="n">
        <v>807</v>
      </c>
      <c r="W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RR101580</t>
        </is>
      </c>
      <c r="B1589" s="69" t="n">
        <v>45847</v>
      </c>
      <c r="C1589" s="70" t="n">
        <v>2025</v>
      </c>
      <c r="D1589" t="inlineStr">
        <is>
          <t>Jul</t>
        </is>
      </c>
      <c r="E1589" t="inlineStr">
        <is>
          <t>North</t>
        </is>
      </c>
      <c r="F1589" t="inlineStr">
        <is>
          <t>India</t>
        </is>
      </c>
      <c r="G1589" t="inlineStr">
        <is>
          <t>Grocery</t>
        </is>
      </c>
      <c r="H1589" t="inlineStr">
        <is>
          <t>Store walk-in</t>
        </is>
      </c>
      <c r="I1589" t="inlineStr">
        <is>
          <t>Member</t>
        </is>
      </c>
      <c r="J1589" t="inlineStr">
        <is>
          <t>Arjun Mehta</t>
        </is>
      </c>
      <c r="K1589" s="71" t="n">
        <v>2863</v>
      </c>
      <c r="L1589" s="72" t="n">
        <v>165.69</v>
      </c>
      <c r="M1589" s="72" t="n">
        <v>474370.47</v>
      </c>
      <c r="N1589" s="72" t="n">
        <v>71155.57000000001</v>
      </c>
      <c r="O1589" s="72" t="n">
        <v>403214.9</v>
      </c>
      <c r="P1589" s="72" t="n">
        <v>422485.4</v>
      </c>
      <c r="Q1589" s="72" t="n">
        <v>-19270.5</v>
      </c>
      <c r="R1589" t="inlineStr">
        <is>
          <t>Uttar Pradesh</t>
        </is>
      </c>
      <c r="S1589" s="71" t="n">
        <v>3</v>
      </c>
      <c r="T1589" t="inlineStr">
        <is>
          <t>Yes</t>
        </is>
      </c>
      <c r="U1589" s="71" t="n">
        <v>1211</v>
      </c>
      <c r="V1589" s="71" t="n">
        <v>387</v>
      </c>
      <c r="W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RR101581</t>
        </is>
      </c>
      <c r="B1590" s="69" t="n">
        <v>45847</v>
      </c>
      <c r="C1590" s="70" t="n">
        <v>2025</v>
      </c>
      <c r="D1590" t="inlineStr">
        <is>
          <t>Jul</t>
        </is>
      </c>
      <c r="E1590" t="inlineStr">
        <is>
          <t>East</t>
        </is>
      </c>
      <c r="F1590" t="inlineStr">
        <is>
          <t>India</t>
        </is>
      </c>
      <c r="G1590" t="inlineStr">
        <is>
          <t>Fashion</t>
        </is>
      </c>
      <c r="H1590" t="inlineStr">
        <is>
          <t>Store walk-in</t>
        </is>
      </c>
      <c r="I1590" t="inlineStr">
        <is>
          <t>Member</t>
        </is>
      </c>
      <c r="J1590" t="inlineStr">
        <is>
          <t>Shraddha Kulkarni</t>
        </is>
      </c>
      <c r="K1590" s="71" t="n">
        <v>140</v>
      </c>
      <c r="L1590" s="72" t="n">
        <v>696.53</v>
      </c>
      <c r="M1590" s="72" t="n">
        <v>97514.2</v>
      </c>
      <c r="N1590" s="72" t="n">
        <v>14627.13</v>
      </c>
      <c r="O1590" s="72" t="n">
        <v>82887.07000000001</v>
      </c>
      <c r="P1590" s="72" t="n">
        <v>58237.97</v>
      </c>
      <c r="Q1590" s="72" t="n">
        <v>24649.1</v>
      </c>
      <c r="R1590" t="inlineStr">
        <is>
          <t>Bihar</t>
        </is>
      </c>
      <c r="S1590" s="71" t="n">
        <v>3</v>
      </c>
      <c r="T1590" t="inlineStr">
        <is>
          <t>Yes</t>
        </is>
      </c>
      <c r="U1590" s="71" t="n">
        <v>108</v>
      </c>
      <c r="V1590" s="71" t="n">
        <v>33</v>
      </c>
      <c r="W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RR101582</t>
        </is>
      </c>
      <c r="B1591" s="69" t="n">
        <v>45847</v>
      </c>
      <c r="C1591" s="70" t="n">
        <v>2025</v>
      </c>
      <c r="D1591" t="inlineStr">
        <is>
          <t>Jul</t>
        </is>
      </c>
      <c r="E1591" t="inlineStr">
        <is>
          <t>West</t>
        </is>
      </c>
      <c r="F1591" t="inlineStr">
        <is>
          <t>India</t>
        </is>
      </c>
      <c r="G1591" t="inlineStr">
        <is>
          <t>Fashion</t>
        </is>
      </c>
      <c r="H1591" t="inlineStr">
        <is>
          <t>Store walk-in</t>
        </is>
      </c>
      <c r="I1591" t="inlineStr">
        <is>
          <t>Member</t>
        </is>
      </c>
      <c r="J1591" t="inlineStr">
        <is>
          <t>Priya Nair</t>
        </is>
      </c>
      <c r="K1591" s="71" t="n">
        <v>1381</v>
      </c>
      <c r="L1591" s="72" t="n">
        <v>665.86</v>
      </c>
      <c r="M1591" s="72" t="n">
        <v>919552.66</v>
      </c>
      <c r="N1591" s="72" t="n">
        <v>18391.05</v>
      </c>
      <c r="O1591" s="72" t="n">
        <v>901161.61</v>
      </c>
      <c r="P1591" s="72" t="n">
        <v>560893.83</v>
      </c>
      <c r="Q1591" s="72" t="n">
        <v>340267.78</v>
      </c>
      <c r="R1591" t="inlineStr">
        <is>
          <t>Maharashtra</t>
        </is>
      </c>
      <c r="S1591" s="71" t="n">
        <v>2</v>
      </c>
      <c r="T1591" t="inlineStr">
        <is>
          <t>Yes</t>
        </is>
      </c>
      <c r="U1591" s="71" t="n">
        <v>1107</v>
      </c>
      <c r="V1591" s="71" t="n">
        <v>349</v>
      </c>
      <c r="W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RR101583</t>
        </is>
      </c>
      <c r="B1592" s="69" t="n">
        <v>45847</v>
      </c>
      <c r="C1592" s="70" t="n">
        <v>2025</v>
      </c>
      <c r="D1592" t="inlineStr">
        <is>
          <t>Jul</t>
        </is>
      </c>
      <c r="E1592" t="inlineStr">
        <is>
          <t>South</t>
        </is>
      </c>
      <c r="F1592" t="inlineStr">
        <is>
          <t>India</t>
        </is>
      </c>
      <c r="G1592" t="inlineStr">
        <is>
          <t>Grocery</t>
        </is>
      </c>
      <c r="H1592" t="inlineStr">
        <is>
          <t>Store walk-in</t>
        </is>
      </c>
      <c r="I1592" t="inlineStr">
        <is>
          <t>Walk-in guest</t>
        </is>
      </c>
      <c r="J1592" t="inlineStr">
        <is>
          <t>Arjun Mehta</t>
        </is>
      </c>
      <c r="K1592" s="71" t="n">
        <v>2711</v>
      </c>
      <c r="L1592" s="72" t="n">
        <v>161.22</v>
      </c>
      <c r="M1592" s="72" t="n">
        <v>437067.42</v>
      </c>
      <c r="N1592" s="72" t="n">
        <v>21853.37</v>
      </c>
      <c r="O1592" s="72" t="n">
        <v>415214.05</v>
      </c>
      <c r="P1592" s="72" t="n">
        <v>385768.57</v>
      </c>
      <c r="Q1592" s="72" t="n">
        <v>29445.48</v>
      </c>
      <c r="R1592" t="inlineStr">
        <is>
          <t>Karnataka</t>
        </is>
      </c>
      <c r="S1592" s="71" t="n">
        <v>3</v>
      </c>
      <c r="T1592" t="inlineStr">
        <is>
          <t>Yes</t>
        </is>
      </c>
      <c r="U1592" s="71" t="n">
        <v>1234</v>
      </c>
      <c r="V1592" s="71" t="n">
        <v>378</v>
      </c>
      <c r="W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RR101584</t>
        </is>
      </c>
      <c r="B1593" s="69" t="n">
        <v>45847</v>
      </c>
      <c r="C1593" s="70" t="n">
        <v>2025</v>
      </c>
      <c r="D1593" t="inlineStr">
        <is>
          <t>Jul</t>
        </is>
      </c>
      <c r="E1593" t="inlineStr">
        <is>
          <t>West</t>
        </is>
      </c>
      <c r="F1593" t="inlineStr">
        <is>
          <t>India</t>
        </is>
      </c>
      <c r="G1593" t="inlineStr">
        <is>
          <t>Grocery</t>
        </is>
      </c>
      <c r="H1593" t="inlineStr">
        <is>
          <t>Click &amp; collect</t>
        </is>
      </c>
      <c r="I1593" t="inlineStr">
        <is>
          <t>Member</t>
        </is>
      </c>
      <c r="J1593" t="inlineStr">
        <is>
          <t>Fatima Al-Saud</t>
        </is>
      </c>
      <c r="K1593" s="71" t="n">
        <v>1219</v>
      </c>
      <c r="L1593" s="72" t="n">
        <v>170.19</v>
      </c>
      <c r="M1593" s="72" t="n">
        <v>207461.61</v>
      </c>
      <c r="N1593" s="72" t="n">
        <v>16596.93</v>
      </c>
      <c r="O1593" s="72" t="n">
        <v>190864.68</v>
      </c>
      <c r="P1593" s="72" t="n">
        <v>186437.09</v>
      </c>
      <c r="Q1593" s="72" t="n">
        <v>4427.59</v>
      </c>
      <c r="R1593" t="inlineStr">
        <is>
          <t>Goa</t>
        </is>
      </c>
      <c r="S1593" s="71" t="n">
        <v>0</v>
      </c>
      <c r="T1593" t="inlineStr">
        <is>
          <t>No</t>
        </is>
      </c>
      <c r="U1593" s="71" t="n">
        <v>1298</v>
      </c>
      <c r="V1593" s="71" t="n">
        <v>402</v>
      </c>
      <c r="W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RR101585</t>
        </is>
      </c>
      <c r="B1594" s="69" t="n">
        <v>45847</v>
      </c>
      <c r="C1594" s="70" t="n">
        <v>2025</v>
      </c>
      <c r="D1594" t="inlineStr">
        <is>
          <t>Jul</t>
        </is>
      </c>
      <c r="E1594" t="inlineStr">
        <is>
          <t>North</t>
        </is>
      </c>
      <c r="F1594" t="inlineStr">
        <is>
          <t>India</t>
        </is>
      </c>
      <c r="G1594" t="inlineStr">
        <is>
          <t>Grocery</t>
        </is>
      </c>
      <c r="H1594" t="inlineStr">
        <is>
          <t>Home delivery</t>
        </is>
      </c>
      <c r="I1594" t="inlineStr">
        <is>
          <t>Walk-in guest</t>
        </is>
      </c>
      <c r="J1594" t="inlineStr">
        <is>
          <t>Yuki Sato</t>
        </is>
      </c>
      <c r="K1594" s="71" t="n">
        <v>4419</v>
      </c>
      <c r="L1594" s="72" t="n">
        <v>159</v>
      </c>
      <c r="M1594" s="72" t="n">
        <v>702621</v>
      </c>
      <c r="N1594" s="72" t="n">
        <v>56209.68</v>
      </c>
      <c r="O1594" s="72" t="n">
        <v>646411.3199999999</v>
      </c>
      <c r="P1594" s="72" t="n">
        <v>658073.24</v>
      </c>
      <c r="Q1594" s="72" t="n">
        <v>-11661.92</v>
      </c>
      <c r="R1594" t="inlineStr">
        <is>
          <t>Rajasthan</t>
        </is>
      </c>
      <c r="S1594" s="71" t="n">
        <v>1</v>
      </c>
      <c r="T1594" t="inlineStr">
        <is>
          <t>Yes</t>
        </is>
      </c>
      <c r="U1594" s="71" t="n">
        <v>2344</v>
      </c>
      <c r="V1594" s="71" t="n">
        <v>922</v>
      </c>
      <c r="W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RR101586</t>
        </is>
      </c>
      <c r="B1595" s="69" t="n">
        <v>45847</v>
      </c>
      <c r="C1595" s="70" t="n">
        <v>2025</v>
      </c>
      <c r="D1595" t="inlineStr">
        <is>
          <t>Jul</t>
        </is>
      </c>
      <c r="E1595" t="inlineStr">
        <is>
          <t>East</t>
        </is>
      </c>
      <c r="F1595" t="inlineStr">
        <is>
          <t>India</t>
        </is>
      </c>
      <c r="G1595" t="inlineStr">
        <is>
          <t>JioMart</t>
        </is>
      </c>
      <c r="H1595" t="inlineStr">
        <is>
          <t>Home delivery</t>
        </is>
      </c>
      <c r="I1595" t="inlineStr">
        <is>
          <t>Member</t>
        </is>
      </c>
      <c r="J1595" t="inlineStr">
        <is>
          <t>Priya Nair</t>
        </is>
      </c>
      <c r="K1595" s="71" t="n">
        <v>1232</v>
      </c>
      <c r="L1595" s="72" t="n">
        <v>369.84</v>
      </c>
      <c r="M1595" s="72" t="n">
        <v>455642.88</v>
      </c>
      <c r="N1595" s="72" t="n">
        <v>45564.29</v>
      </c>
      <c r="O1595" s="72" t="n">
        <v>410078.59</v>
      </c>
      <c r="P1595" s="72" t="n">
        <v>427144.57</v>
      </c>
      <c r="Q1595" s="72" t="n">
        <v>-17065.98</v>
      </c>
      <c r="R1595" t="inlineStr">
        <is>
          <t>Bihar</t>
        </is>
      </c>
      <c r="S1595" s="71" t="n">
        <v>5</v>
      </c>
      <c r="T1595" t="inlineStr">
        <is>
          <t>Yes</t>
        </is>
      </c>
      <c r="U1595" s="71" t="n">
        <v>2167</v>
      </c>
      <c r="V1595" s="71" t="n">
        <v>166</v>
      </c>
      <c r="W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RR101587</t>
        </is>
      </c>
      <c r="B1596" s="69" t="n">
        <v>45847</v>
      </c>
      <c r="C1596" s="70" t="n">
        <v>2025</v>
      </c>
      <c r="D1596" t="inlineStr">
        <is>
          <t>Jul</t>
        </is>
      </c>
      <c r="E1596" t="inlineStr">
        <is>
          <t>East</t>
        </is>
      </c>
      <c r="F1596" t="inlineStr">
        <is>
          <t>India</t>
        </is>
      </c>
      <c r="G1596" t="inlineStr">
        <is>
          <t>Fashion</t>
        </is>
      </c>
      <c r="H1596" t="inlineStr">
        <is>
          <t>Click &amp; collect</t>
        </is>
      </c>
      <c r="I1596" t="inlineStr">
        <is>
          <t>Member</t>
        </is>
      </c>
      <c r="J1596" t="inlineStr">
        <is>
          <t>Liam O'Brien</t>
        </is>
      </c>
      <c r="K1596" s="71" t="n">
        <v>1412</v>
      </c>
      <c r="L1596" s="72" t="n">
        <v>743.59</v>
      </c>
      <c r="M1596" s="72" t="n">
        <v>1049949.08</v>
      </c>
      <c r="N1596" s="72" t="n">
        <v>20998.98</v>
      </c>
      <c r="O1596" s="72" t="n">
        <v>1028950.1</v>
      </c>
      <c r="P1596" s="72" t="n">
        <v>605628.9300000001</v>
      </c>
      <c r="Q1596" s="72" t="n">
        <v>423321.17</v>
      </c>
      <c r="R1596" t="inlineStr">
        <is>
          <t>Bihar</t>
        </is>
      </c>
      <c r="S1596" s="71" t="n">
        <v>0</v>
      </c>
      <c r="T1596" t="inlineStr">
        <is>
          <t>No</t>
        </is>
      </c>
      <c r="U1596" s="71" t="n">
        <v>427</v>
      </c>
      <c r="V1596" s="71" t="n">
        <v>187</v>
      </c>
      <c r="W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RR101588</t>
        </is>
      </c>
      <c r="B1597" s="69" t="n">
        <v>45847</v>
      </c>
      <c r="C1597" s="70" t="n">
        <v>2025</v>
      </c>
      <c r="D1597" t="inlineStr">
        <is>
          <t>Jul</t>
        </is>
      </c>
      <c r="E1597" t="inlineStr">
        <is>
          <t>South</t>
        </is>
      </c>
      <c r="F1597" t="inlineStr">
        <is>
          <t>India</t>
        </is>
      </c>
      <c r="G1597" t="inlineStr">
        <is>
          <t>Grocery</t>
        </is>
      </c>
      <c r="H1597" t="inlineStr">
        <is>
          <t>Home delivery</t>
        </is>
      </c>
      <c r="I1597" t="inlineStr">
        <is>
          <t>Member</t>
        </is>
      </c>
      <c r="J1597" t="inlineStr">
        <is>
          <t>Yuki Sato</t>
        </is>
      </c>
      <c r="K1597" s="71" t="n">
        <v>3470</v>
      </c>
      <c r="L1597" s="72" t="n">
        <v>159.47</v>
      </c>
      <c r="M1597" s="72" t="n">
        <v>553360.9</v>
      </c>
      <c r="N1597" s="72" t="n">
        <v>83004.13</v>
      </c>
      <c r="O1597" s="72" t="n">
        <v>470356.77</v>
      </c>
      <c r="P1597" s="72" t="n">
        <v>494457.3</v>
      </c>
      <c r="Q1597" s="72" t="n">
        <v>-24100.53</v>
      </c>
      <c r="R1597" t="inlineStr">
        <is>
          <t>Karnataka</t>
        </is>
      </c>
      <c r="S1597" s="71" t="n">
        <v>1</v>
      </c>
      <c r="T1597" t="inlineStr">
        <is>
          <t>Yes</t>
        </is>
      </c>
      <c r="U1597" s="71" t="n">
        <v>1398</v>
      </c>
      <c r="V1597" s="71" t="n">
        <v>542</v>
      </c>
      <c r="W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RR101589</t>
        </is>
      </c>
      <c r="B1598" s="69" t="n">
        <v>45848</v>
      </c>
      <c r="C1598" s="70" t="n">
        <v>2025</v>
      </c>
      <c r="D1598" t="inlineStr">
        <is>
          <t>Jul</t>
        </is>
      </c>
      <c r="E1598" t="inlineStr">
        <is>
          <t>South</t>
        </is>
      </c>
      <c r="F1598" t="inlineStr">
        <is>
          <t>India</t>
        </is>
      </c>
      <c r="G1598" t="inlineStr">
        <is>
          <t>JioMart</t>
        </is>
      </c>
      <c r="H1598" t="inlineStr">
        <is>
          <t>Home delivery</t>
        </is>
      </c>
      <c r="I1598" t="inlineStr">
        <is>
          <t>Member</t>
        </is>
      </c>
      <c r="J1598" t="inlineStr">
        <is>
          <t>Amir Khan</t>
        </is>
      </c>
      <c r="K1598" s="71" t="n">
        <v>1345</v>
      </c>
      <c r="L1598" s="72" t="n">
        <v>389.26</v>
      </c>
      <c r="M1598" s="72" t="n">
        <v>523554.7</v>
      </c>
      <c r="N1598" s="72" t="n">
        <v>26177.74</v>
      </c>
      <c r="O1598" s="72" t="n">
        <v>497376.96</v>
      </c>
      <c r="P1598" s="72" t="n">
        <v>454352.73</v>
      </c>
      <c r="Q1598" s="72" t="n">
        <v>43024.23</v>
      </c>
      <c r="R1598" t="inlineStr">
        <is>
          <t>Karnataka</t>
        </is>
      </c>
      <c r="S1598" s="71" t="n">
        <v>5</v>
      </c>
      <c r="T1598" t="inlineStr">
        <is>
          <t>Yes</t>
        </is>
      </c>
      <c r="U1598" s="71" t="n">
        <v>4033</v>
      </c>
      <c r="V1598" s="71" t="n">
        <v>312</v>
      </c>
      <c r="W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RR101590</t>
        </is>
      </c>
      <c r="B1599" s="69" t="n">
        <v>45848</v>
      </c>
      <c r="C1599" s="70" t="n">
        <v>2025</v>
      </c>
      <c r="D1599" t="inlineStr">
        <is>
          <t>Jul</t>
        </is>
      </c>
      <c r="E1599" t="inlineStr">
        <is>
          <t>West</t>
        </is>
      </c>
      <c r="F1599" t="inlineStr">
        <is>
          <t>India</t>
        </is>
      </c>
      <c r="G1599" t="inlineStr">
        <is>
          <t>Grocery</t>
        </is>
      </c>
      <c r="H1599" t="inlineStr">
        <is>
          <t>Store walk-in</t>
        </is>
      </c>
      <c r="I1599" t="inlineStr">
        <is>
          <t>Member</t>
        </is>
      </c>
      <c r="J1599" t="inlineStr">
        <is>
          <t>Zoya Ahmed</t>
        </is>
      </c>
      <c r="K1599" s="71" t="n">
        <v>2542</v>
      </c>
      <c r="L1599" s="72" t="n">
        <v>200.96</v>
      </c>
      <c r="M1599" s="72" t="n">
        <v>510840.32</v>
      </c>
      <c r="N1599" s="72" t="n">
        <v>76626.05</v>
      </c>
      <c r="O1599" s="72" t="n">
        <v>434214.27</v>
      </c>
      <c r="P1599" s="72" t="n">
        <v>370012.11</v>
      </c>
      <c r="Q1599" s="72" t="n">
        <v>64202.16</v>
      </c>
      <c r="R1599" t="inlineStr">
        <is>
          <t>Goa</t>
        </is>
      </c>
      <c r="S1599" s="71" t="n">
        <v>5</v>
      </c>
      <c r="T1599" t="inlineStr">
        <is>
          <t>Yes</t>
        </is>
      </c>
      <c r="U1599" s="71" t="n">
        <v>1561</v>
      </c>
      <c r="V1599" s="71" t="n">
        <v>577</v>
      </c>
      <c r="W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RR101591</t>
        </is>
      </c>
      <c r="B1600" s="69" t="n">
        <v>45848</v>
      </c>
      <c r="C1600" s="70" t="n">
        <v>2025</v>
      </c>
      <c r="D1600" t="inlineStr">
        <is>
          <t>Jul</t>
        </is>
      </c>
      <c r="E1600" t="inlineStr">
        <is>
          <t>North</t>
        </is>
      </c>
      <c r="F1600" t="inlineStr">
        <is>
          <t>India</t>
        </is>
      </c>
      <c r="G1600" t="inlineStr">
        <is>
          <t>JioMart</t>
        </is>
      </c>
      <c r="H1600" t="inlineStr">
        <is>
          <t>Home delivery</t>
        </is>
      </c>
      <c r="I1600" t="inlineStr">
        <is>
          <t>Member</t>
        </is>
      </c>
      <c r="J1600" t="inlineStr">
        <is>
          <t>Zoya Ahmed</t>
        </is>
      </c>
      <c r="K1600" s="71" t="n">
        <v>3191</v>
      </c>
      <c r="L1600" s="72" t="n">
        <v>376.54</v>
      </c>
      <c r="M1600" s="72" t="n">
        <v>1201539.14</v>
      </c>
      <c r="N1600" s="72" t="n">
        <v>96123.13</v>
      </c>
      <c r="O1600" s="72" t="n">
        <v>1105416.01</v>
      </c>
      <c r="P1600" s="72" t="n">
        <v>1074969.02</v>
      </c>
      <c r="Q1600" s="72" t="n">
        <v>30446.99</v>
      </c>
      <c r="R1600" t="inlineStr">
        <is>
          <t>Uttar Pradesh</t>
        </is>
      </c>
      <c r="S1600" s="71" t="n">
        <v>2</v>
      </c>
      <c r="T1600" t="inlineStr">
        <is>
          <t>Yes</t>
        </is>
      </c>
      <c r="U1600" s="71" t="n">
        <v>7985</v>
      </c>
      <c r="V1600" s="71" t="n">
        <v>375</v>
      </c>
      <c r="W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RR101592</t>
        </is>
      </c>
      <c r="B1601" s="69" t="n">
        <v>45848</v>
      </c>
      <c r="C1601" s="70" t="n">
        <v>2025</v>
      </c>
      <c r="D1601" t="inlineStr">
        <is>
          <t>Jul</t>
        </is>
      </c>
      <c r="E1601" t="inlineStr">
        <is>
          <t>East</t>
        </is>
      </c>
      <c r="F1601" t="inlineStr">
        <is>
          <t>India</t>
        </is>
      </c>
      <c r="G1601" t="inlineStr">
        <is>
          <t>JioMart</t>
        </is>
      </c>
      <c r="H1601" t="inlineStr">
        <is>
          <t>Home delivery</t>
        </is>
      </c>
      <c r="I1601" t="inlineStr">
        <is>
          <t>Member</t>
        </is>
      </c>
      <c r="J1601" t="inlineStr">
        <is>
          <t>Sophie Müller</t>
        </is>
      </c>
      <c r="K1601" s="71" t="n">
        <v>2961</v>
      </c>
      <c r="L1601" s="72" t="n">
        <v>374.81</v>
      </c>
      <c r="M1601" s="72" t="n">
        <v>1109812.41</v>
      </c>
      <c r="N1601" s="72" t="n">
        <v>110981.24</v>
      </c>
      <c r="O1601" s="72" t="n">
        <v>998831.17</v>
      </c>
      <c r="P1601" s="72" t="n">
        <v>976276.22</v>
      </c>
      <c r="Q1601" s="72" t="n">
        <v>22554.95</v>
      </c>
      <c r="R1601" t="inlineStr">
        <is>
          <t>Odisha</t>
        </is>
      </c>
      <c r="S1601" s="71" t="n">
        <v>8</v>
      </c>
      <c r="T1601" t="inlineStr">
        <is>
          <t>Yes</t>
        </is>
      </c>
      <c r="U1601" s="71" t="n">
        <v>5245</v>
      </c>
      <c r="V1601" s="71" t="n">
        <v>330</v>
      </c>
      <c r="W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RR101593</t>
        </is>
      </c>
      <c r="B1602" s="69" t="n">
        <v>45848</v>
      </c>
      <c r="C1602" s="70" t="n">
        <v>2025</v>
      </c>
      <c r="D1602" t="inlineStr">
        <is>
          <t>Jul</t>
        </is>
      </c>
      <c r="E1602" t="inlineStr">
        <is>
          <t>East</t>
        </is>
      </c>
      <c r="F1602" t="inlineStr">
        <is>
          <t>India</t>
        </is>
      </c>
      <c r="G1602" t="inlineStr">
        <is>
          <t>JioMart</t>
        </is>
      </c>
      <c r="H1602" t="inlineStr">
        <is>
          <t>Home delivery</t>
        </is>
      </c>
      <c r="I1602" t="inlineStr">
        <is>
          <t>Member</t>
        </is>
      </c>
      <c r="J1602" t="inlineStr">
        <is>
          <t>Sara Rossi</t>
        </is>
      </c>
      <c r="K1602" s="71" t="n">
        <v>888</v>
      </c>
      <c r="L1602" s="72" t="n">
        <v>408.53</v>
      </c>
      <c r="M1602" s="72" t="n">
        <v>362774.64</v>
      </c>
      <c r="N1602" s="72" t="n">
        <v>18138.73</v>
      </c>
      <c r="O1602" s="72" t="n">
        <v>344635.91</v>
      </c>
      <c r="P1602" s="72" t="n">
        <v>289443.94</v>
      </c>
      <c r="Q1602" s="72" t="n">
        <v>55191.97</v>
      </c>
      <c r="R1602" t="inlineStr">
        <is>
          <t>Bihar</t>
        </is>
      </c>
      <c r="S1602" s="71" t="n">
        <v>2</v>
      </c>
      <c r="T1602" t="inlineStr">
        <is>
          <t>Yes</t>
        </is>
      </c>
      <c r="U1602" s="71" t="n">
        <v>2072</v>
      </c>
      <c r="V1602" s="71" t="n">
        <v>164</v>
      </c>
      <c r="W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RR101594</t>
        </is>
      </c>
      <c r="B1603" s="69" t="n">
        <v>45849</v>
      </c>
      <c r="C1603" s="70" t="n">
        <v>2025</v>
      </c>
      <c r="D1603" t="inlineStr">
        <is>
          <t>Jul</t>
        </is>
      </c>
      <c r="E1603" t="inlineStr">
        <is>
          <t>West</t>
        </is>
      </c>
      <c r="F1603" t="inlineStr">
        <is>
          <t>India</t>
        </is>
      </c>
      <c r="G1603" t="inlineStr">
        <is>
          <t>Grocery</t>
        </is>
      </c>
      <c r="H1603" t="inlineStr">
        <is>
          <t>Store walk-in</t>
        </is>
      </c>
      <c r="I1603" t="inlineStr">
        <is>
          <t>Member</t>
        </is>
      </c>
      <c r="J1603" t="inlineStr">
        <is>
          <t>Priya Nair</t>
        </is>
      </c>
      <c r="K1603" s="71" t="n">
        <v>2874</v>
      </c>
      <c r="L1603" s="72" t="n">
        <v>165.76</v>
      </c>
      <c r="M1603" s="72" t="n">
        <v>476394.24</v>
      </c>
      <c r="N1603" s="72" t="n">
        <v>23819.71</v>
      </c>
      <c r="O1603" s="72" t="n">
        <v>452574.53</v>
      </c>
      <c r="P1603" s="72" t="n">
        <v>409772.38</v>
      </c>
      <c r="Q1603" s="72" t="n">
        <v>42802.15</v>
      </c>
      <c r="R1603" t="inlineStr">
        <is>
          <t>Gujarat</t>
        </is>
      </c>
      <c r="S1603" s="71" t="n">
        <v>8</v>
      </c>
      <c r="T1603" t="inlineStr">
        <is>
          <t>Yes</t>
        </is>
      </c>
      <c r="U1603" s="71" t="n">
        <v>854</v>
      </c>
      <c r="V1603" s="71" t="n">
        <v>339</v>
      </c>
      <c r="W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RR101595</t>
        </is>
      </c>
      <c r="B1604" s="69" t="n">
        <v>45849</v>
      </c>
      <c r="C1604" s="70" t="n">
        <v>2025</v>
      </c>
      <c r="D1604" t="inlineStr">
        <is>
          <t>Jul</t>
        </is>
      </c>
      <c r="E1604" t="inlineStr">
        <is>
          <t>North</t>
        </is>
      </c>
      <c r="F1604" t="inlineStr">
        <is>
          <t>India</t>
        </is>
      </c>
      <c r="G1604" t="inlineStr">
        <is>
          <t>Fashion</t>
        </is>
      </c>
      <c r="H1604" t="inlineStr">
        <is>
          <t>Store walk-in</t>
        </is>
      </c>
      <c r="I1604" t="inlineStr">
        <is>
          <t>Member</t>
        </is>
      </c>
      <c r="J1604" t="inlineStr">
        <is>
          <t>Olivia Brown</t>
        </is>
      </c>
      <c r="K1604" s="71" t="n">
        <v>213</v>
      </c>
      <c r="L1604" s="72" t="n">
        <v>687.51</v>
      </c>
      <c r="M1604" s="72" t="n">
        <v>146439.63</v>
      </c>
      <c r="N1604" s="72" t="n">
        <v>7321.98</v>
      </c>
      <c r="O1604" s="72" t="n">
        <v>139117.65</v>
      </c>
      <c r="P1604" s="72" t="n">
        <v>86322.62</v>
      </c>
      <c r="Q1604" s="72" t="n">
        <v>52795.03</v>
      </c>
      <c r="R1604" t="inlineStr">
        <is>
          <t>Rajasthan</t>
        </is>
      </c>
      <c r="S1604" s="71" t="n">
        <v>2</v>
      </c>
      <c r="T1604" t="inlineStr">
        <is>
          <t>Yes</t>
        </is>
      </c>
      <c r="U1604" s="71" t="n">
        <v>89</v>
      </c>
      <c r="V1604" s="71" t="n">
        <v>24</v>
      </c>
      <c r="W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RR101596</t>
        </is>
      </c>
      <c r="B1605" s="69" t="n">
        <v>45849</v>
      </c>
      <c r="C1605" s="70" t="n">
        <v>2025</v>
      </c>
      <c r="D1605" t="inlineStr">
        <is>
          <t>Jul</t>
        </is>
      </c>
      <c r="E1605" t="inlineStr">
        <is>
          <t>South</t>
        </is>
      </c>
      <c r="F1605" t="inlineStr">
        <is>
          <t>India</t>
        </is>
      </c>
      <c r="G1605" t="inlineStr">
        <is>
          <t>JioMart</t>
        </is>
      </c>
      <c r="H1605" t="inlineStr">
        <is>
          <t>Home delivery</t>
        </is>
      </c>
      <c r="I1605" t="inlineStr">
        <is>
          <t>Walk-in guest</t>
        </is>
      </c>
      <c r="J1605" t="inlineStr">
        <is>
          <t>Mei Lin</t>
        </is>
      </c>
      <c r="K1605" s="71" t="n">
        <v>3126</v>
      </c>
      <c r="L1605" s="72" t="n">
        <v>376.25</v>
      </c>
      <c r="M1605" s="72" t="n">
        <v>1176157.5</v>
      </c>
      <c r="N1605" s="72" t="n">
        <v>58807.88</v>
      </c>
      <c r="O1605" s="72" t="n">
        <v>1117349.62</v>
      </c>
      <c r="P1605" s="72" t="n">
        <v>1087431.19</v>
      </c>
      <c r="Q1605" s="72" t="n">
        <v>29918.43</v>
      </c>
      <c r="R1605" t="inlineStr">
        <is>
          <t>Tamil Nadu</t>
        </is>
      </c>
      <c r="S1605" s="71" t="n">
        <v>5</v>
      </c>
      <c r="T1605" t="inlineStr">
        <is>
          <t>Yes</t>
        </is>
      </c>
      <c r="U1605" s="71" t="n">
        <v>8855</v>
      </c>
      <c r="V1605" s="71" t="n">
        <v>640</v>
      </c>
      <c r="W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RR101597</t>
        </is>
      </c>
      <c r="B1606" s="69" t="n">
        <v>45849</v>
      </c>
      <c r="C1606" s="70" t="n">
        <v>2025</v>
      </c>
      <c r="D1606" t="inlineStr">
        <is>
          <t>Jul</t>
        </is>
      </c>
      <c r="E1606" t="inlineStr">
        <is>
          <t>North</t>
        </is>
      </c>
      <c r="F1606" t="inlineStr">
        <is>
          <t>India</t>
        </is>
      </c>
      <c r="G1606" t="inlineStr">
        <is>
          <t>Grocery</t>
        </is>
      </c>
      <c r="H1606" t="inlineStr">
        <is>
          <t>Store walk-in</t>
        </is>
      </c>
      <c r="I1606" t="inlineStr">
        <is>
          <t>Member</t>
        </is>
      </c>
      <c r="J1606" t="inlineStr">
        <is>
          <t>Sophie Müller</t>
        </is>
      </c>
      <c r="K1606" s="71" t="n">
        <v>1712</v>
      </c>
      <c r="L1606" s="72" t="n">
        <v>171.23</v>
      </c>
      <c r="M1606" s="72" t="n">
        <v>293145.76</v>
      </c>
      <c r="N1606" s="72" t="n">
        <v>23451.66</v>
      </c>
      <c r="O1606" s="72" t="n">
        <v>269694.1</v>
      </c>
      <c r="P1606" s="72" t="n">
        <v>245699.7</v>
      </c>
      <c r="Q1606" s="72" t="n">
        <v>23994.4</v>
      </c>
      <c r="R1606" t="inlineStr">
        <is>
          <t>Rajasthan</t>
        </is>
      </c>
      <c r="S1606" s="71" t="n">
        <v>1</v>
      </c>
      <c r="T1606" t="inlineStr">
        <is>
          <t>Yes</t>
        </is>
      </c>
      <c r="U1606" s="71" t="n">
        <v>959</v>
      </c>
      <c r="V1606" s="71" t="n">
        <v>397</v>
      </c>
      <c r="W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RR101598</t>
        </is>
      </c>
      <c r="B1607" s="69" t="n">
        <v>45849</v>
      </c>
      <c r="C1607" s="70" t="n">
        <v>2025</v>
      </c>
      <c r="D1607" t="inlineStr">
        <is>
          <t>Jul</t>
        </is>
      </c>
      <c r="E1607" t="inlineStr">
        <is>
          <t>West</t>
        </is>
      </c>
      <c r="F1607" t="inlineStr">
        <is>
          <t>India</t>
        </is>
      </c>
      <c r="G1607" t="inlineStr">
        <is>
          <t>Electronics</t>
        </is>
      </c>
      <c r="H1607" t="inlineStr">
        <is>
          <t>Store walk-in</t>
        </is>
      </c>
      <c r="I1607" t="inlineStr">
        <is>
          <t>Walk-in guest</t>
        </is>
      </c>
      <c r="J1607" t="inlineStr">
        <is>
          <t>Ravindra Patil</t>
        </is>
      </c>
      <c r="K1607" s="71" t="n">
        <v>215</v>
      </c>
      <c r="L1607" s="72" t="n">
        <v>9215.48</v>
      </c>
      <c r="M1607" s="72" t="n">
        <v>1981328.2</v>
      </c>
      <c r="N1607" s="72" t="n">
        <v>99066.41</v>
      </c>
      <c r="O1607" s="72" t="n">
        <v>1882261.79</v>
      </c>
      <c r="P1607" s="72" t="n">
        <v>1760415.24</v>
      </c>
      <c r="Q1607" s="72" t="n">
        <v>121846.55</v>
      </c>
      <c r="R1607" t="inlineStr">
        <is>
          <t>Maharashtra</t>
        </is>
      </c>
      <c r="S1607" s="71" t="n">
        <v>5</v>
      </c>
      <c r="T1607" t="inlineStr">
        <is>
          <t>Yes</t>
        </is>
      </c>
      <c r="U1607" s="71" t="n">
        <v>417</v>
      </c>
      <c r="V1607" s="71" t="n">
        <v>183</v>
      </c>
      <c r="W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RR101599</t>
        </is>
      </c>
      <c r="B1608" s="69" t="n">
        <v>45849</v>
      </c>
      <c r="C1608" s="70" t="n">
        <v>2025</v>
      </c>
      <c r="D1608" t="inlineStr">
        <is>
          <t>Jul</t>
        </is>
      </c>
      <c r="E1608" t="inlineStr">
        <is>
          <t>West</t>
        </is>
      </c>
      <c r="F1608" t="inlineStr">
        <is>
          <t>India</t>
        </is>
      </c>
      <c r="G1608" t="inlineStr">
        <is>
          <t>JioMart</t>
        </is>
      </c>
      <c r="H1608" t="inlineStr">
        <is>
          <t>Home delivery</t>
        </is>
      </c>
      <c r="I1608" t="inlineStr">
        <is>
          <t>Member</t>
        </is>
      </c>
      <c r="J1608" t="inlineStr">
        <is>
          <t>Emma Clarke</t>
        </is>
      </c>
      <c r="K1608" s="71" t="n">
        <v>4559</v>
      </c>
      <c r="L1608" s="72" t="n">
        <v>469.24</v>
      </c>
      <c r="M1608" s="72" t="n">
        <v>2139265.16</v>
      </c>
      <c r="N1608" s="72" t="n">
        <v>171141.21</v>
      </c>
      <c r="O1608" s="72" t="n">
        <v>1968123.95</v>
      </c>
      <c r="P1608" s="72" t="n">
        <v>1490089.71</v>
      </c>
      <c r="Q1608" s="72" t="n">
        <v>478034.24</v>
      </c>
      <c r="R1608" t="inlineStr">
        <is>
          <t>Maharashtra</t>
        </is>
      </c>
      <c r="S1608" s="71" t="n">
        <v>3</v>
      </c>
      <c r="T1608" t="inlineStr">
        <is>
          <t>Yes</t>
        </is>
      </c>
      <c r="U1608" s="71" t="n">
        <v>16608</v>
      </c>
      <c r="V1608" s="71" t="n">
        <v>758</v>
      </c>
      <c r="W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RR101600</t>
        </is>
      </c>
      <c r="B1609" s="69" t="n">
        <v>45849</v>
      </c>
      <c r="C1609" s="70" t="n">
        <v>2025</v>
      </c>
      <c r="D1609" t="inlineStr">
        <is>
          <t>Jul</t>
        </is>
      </c>
      <c r="E1609" t="inlineStr">
        <is>
          <t>South</t>
        </is>
      </c>
      <c r="F1609" t="inlineStr">
        <is>
          <t>India</t>
        </is>
      </c>
      <c r="G1609" t="inlineStr">
        <is>
          <t>Grocery</t>
        </is>
      </c>
      <c r="H1609" t="inlineStr">
        <is>
          <t>Store walk-in</t>
        </is>
      </c>
      <c r="I1609" t="inlineStr">
        <is>
          <t>Walk-in guest</t>
        </is>
      </c>
      <c r="J1609" t="inlineStr">
        <is>
          <t>Olivia Brown</t>
        </is>
      </c>
      <c r="K1609" s="71" t="n">
        <v>3219</v>
      </c>
      <c r="L1609" s="72" t="n">
        <v>182.18</v>
      </c>
      <c r="M1609" s="72" t="n">
        <v>586437.42</v>
      </c>
      <c r="N1609" s="72" t="n">
        <v>29321.87</v>
      </c>
      <c r="O1609" s="72" t="n">
        <v>557115.55</v>
      </c>
      <c r="P1609" s="72" t="n">
        <v>488546.64</v>
      </c>
      <c r="Q1609" s="72" t="n">
        <v>68568.91</v>
      </c>
      <c r="R1609" t="inlineStr">
        <is>
          <t>Tamil Nadu</t>
        </is>
      </c>
      <c r="S1609" s="71" t="n">
        <v>0</v>
      </c>
      <c r="T1609" t="inlineStr">
        <is>
          <t>No</t>
        </is>
      </c>
      <c r="U1609" s="71" t="n">
        <v>1057</v>
      </c>
      <c r="V1609" s="71" t="n">
        <v>397</v>
      </c>
      <c r="W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RR101601</t>
        </is>
      </c>
      <c r="B1610" s="69" t="n">
        <v>45849</v>
      </c>
      <c r="C1610" s="70" t="n">
        <v>2025</v>
      </c>
      <c r="D1610" t="inlineStr">
        <is>
          <t>Jul</t>
        </is>
      </c>
      <c r="E1610" t="inlineStr">
        <is>
          <t>West</t>
        </is>
      </c>
      <c r="F1610" t="inlineStr">
        <is>
          <t>India</t>
        </is>
      </c>
      <c r="G1610" t="inlineStr">
        <is>
          <t>JioMart</t>
        </is>
      </c>
      <c r="H1610" t="inlineStr">
        <is>
          <t>Home delivery</t>
        </is>
      </c>
      <c r="I1610" t="inlineStr">
        <is>
          <t>Walk-in guest</t>
        </is>
      </c>
      <c r="J1610" t="inlineStr">
        <is>
          <t>Yuki Sato</t>
        </is>
      </c>
      <c r="K1610" s="71" t="n">
        <v>3626</v>
      </c>
      <c r="L1610" s="72" t="n">
        <v>451.19</v>
      </c>
      <c r="M1610" s="72" t="n">
        <v>1636014.94</v>
      </c>
      <c r="N1610" s="72" t="n">
        <v>163601.49</v>
      </c>
      <c r="O1610" s="72" t="n">
        <v>1472413.45</v>
      </c>
      <c r="P1610" s="72" t="n">
        <v>1231981.79</v>
      </c>
      <c r="Q1610" s="72" t="n">
        <v>240431.66</v>
      </c>
      <c r="R1610" t="inlineStr">
        <is>
          <t>Gujarat</t>
        </is>
      </c>
      <c r="S1610" s="71" t="n">
        <v>8</v>
      </c>
      <c r="T1610" t="inlineStr">
        <is>
          <t>Yes</t>
        </is>
      </c>
      <c r="U1610" s="71" t="n">
        <v>19601</v>
      </c>
      <c r="V1610" s="71" t="n">
        <v>1156</v>
      </c>
      <c r="W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RR101602</t>
        </is>
      </c>
      <c r="B1611" s="69" t="n">
        <v>45849</v>
      </c>
      <c r="C1611" s="70" t="n">
        <v>2025</v>
      </c>
      <c r="D1611" t="inlineStr">
        <is>
          <t>Jul</t>
        </is>
      </c>
      <c r="E1611" t="inlineStr">
        <is>
          <t>South</t>
        </is>
      </c>
      <c r="F1611" t="inlineStr">
        <is>
          <t>India</t>
        </is>
      </c>
      <c r="G1611" t="inlineStr">
        <is>
          <t>Grocery</t>
        </is>
      </c>
      <c r="H1611" t="inlineStr">
        <is>
          <t>Store walk-in</t>
        </is>
      </c>
      <c r="I1611" t="inlineStr">
        <is>
          <t>Walk-in guest</t>
        </is>
      </c>
      <c r="J1611" t="inlineStr">
        <is>
          <t>Lucas Martin</t>
        </is>
      </c>
      <c r="K1611" s="71" t="n">
        <v>675</v>
      </c>
      <c r="L1611" s="72" t="n">
        <v>176.42</v>
      </c>
      <c r="M1611" s="72" t="n">
        <v>119083.5</v>
      </c>
      <c r="N1611" s="72" t="n">
        <v>2381.67</v>
      </c>
      <c r="O1611" s="72" t="n">
        <v>116701.83</v>
      </c>
      <c r="P1611" s="72" t="n">
        <v>96261.55</v>
      </c>
      <c r="Q1611" s="72" t="n">
        <v>20440.28</v>
      </c>
      <c r="R1611" t="inlineStr">
        <is>
          <t>Tamil Nadu</t>
        </is>
      </c>
      <c r="S1611" s="71" t="n">
        <v>5</v>
      </c>
      <c r="T1611" t="inlineStr">
        <is>
          <t>Yes</t>
        </is>
      </c>
      <c r="U1611" s="71" t="n">
        <v>276</v>
      </c>
      <c r="V1611" s="71" t="n">
        <v>106</v>
      </c>
      <c r="W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RR101603</t>
        </is>
      </c>
      <c r="B1612" s="69" t="n">
        <v>45849</v>
      </c>
      <c r="C1612" s="70" t="n">
        <v>2025</v>
      </c>
      <c r="D1612" t="inlineStr">
        <is>
          <t>Jul</t>
        </is>
      </c>
      <c r="E1612" t="inlineStr">
        <is>
          <t>North</t>
        </is>
      </c>
      <c r="F1612" t="inlineStr">
        <is>
          <t>India</t>
        </is>
      </c>
      <c r="G1612" t="inlineStr">
        <is>
          <t>Grocery</t>
        </is>
      </c>
      <c r="H1612" t="inlineStr">
        <is>
          <t>Store walk-in</t>
        </is>
      </c>
      <c r="I1612" t="inlineStr">
        <is>
          <t>Walk-in guest</t>
        </is>
      </c>
      <c r="J1612" t="inlineStr">
        <is>
          <t>Priya Nair</t>
        </is>
      </c>
      <c r="K1612" s="71" t="n">
        <v>1643</v>
      </c>
      <c r="L1612" s="72" t="n">
        <v>179.87</v>
      </c>
      <c r="M1612" s="72" t="n">
        <v>295526.41</v>
      </c>
      <c r="N1612" s="72" t="n">
        <v>23642.11</v>
      </c>
      <c r="O1612" s="72" t="n">
        <v>271884.3</v>
      </c>
      <c r="P1612" s="72" t="n">
        <v>235888.77</v>
      </c>
      <c r="Q1612" s="72" t="n">
        <v>35995.53</v>
      </c>
      <c r="R1612" t="inlineStr">
        <is>
          <t>Uttar Pradesh</t>
        </is>
      </c>
      <c r="S1612" s="71" t="n">
        <v>2</v>
      </c>
      <c r="T1612" t="inlineStr">
        <is>
          <t>Yes</t>
        </is>
      </c>
      <c r="U1612" s="71" t="n">
        <v>1180</v>
      </c>
      <c r="V1612" s="71" t="n">
        <v>301</v>
      </c>
      <c r="W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RR101604</t>
        </is>
      </c>
      <c r="B1613" s="69" t="n">
        <v>45849</v>
      </c>
      <c r="C1613" s="70" t="n">
        <v>2025</v>
      </c>
      <c r="D1613" t="inlineStr">
        <is>
          <t>Jul</t>
        </is>
      </c>
      <c r="E1613" t="inlineStr">
        <is>
          <t>West</t>
        </is>
      </c>
      <c r="F1613" t="inlineStr">
        <is>
          <t>India</t>
        </is>
      </c>
      <c r="G1613" t="inlineStr">
        <is>
          <t>JioMart</t>
        </is>
      </c>
      <c r="H1613" t="inlineStr">
        <is>
          <t>Home delivery</t>
        </is>
      </c>
      <c r="I1613" t="inlineStr">
        <is>
          <t>Member</t>
        </is>
      </c>
      <c r="J1613" t="inlineStr">
        <is>
          <t>Ana Costa</t>
        </is>
      </c>
      <c r="K1613" s="71" t="n">
        <v>3955</v>
      </c>
      <c r="L1613" s="72" t="n">
        <v>430.45</v>
      </c>
      <c r="M1613" s="72" t="n">
        <v>1702429.75</v>
      </c>
      <c r="N1613" s="72" t="n">
        <v>255364.46</v>
      </c>
      <c r="O1613" s="72" t="n">
        <v>1447065.29</v>
      </c>
      <c r="P1613" s="72" t="n">
        <v>1341189.21</v>
      </c>
      <c r="Q1613" s="72" t="n">
        <v>105876.08</v>
      </c>
      <c r="R1613" t="inlineStr">
        <is>
          <t>Goa</t>
        </is>
      </c>
      <c r="S1613" s="71" t="n">
        <v>8</v>
      </c>
      <c r="T1613" t="inlineStr">
        <is>
          <t>Yes</t>
        </is>
      </c>
      <c r="U1613" s="71" t="n">
        <v>12882</v>
      </c>
      <c r="V1613" s="71" t="n">
        <v>950</v>
      </c>
      <c r="W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RR101605</t>
        </is>
      </c>
      <c r="B1614" s="69" t="n">
        <v>45849</v>
      </c>
      <c r="C1614" s="70" t="n">
        <v>2025</v>
      </c>
      <c r="D1614" t="inlineStr">
        <is>
          <t>Jul</t>
        </is>
      </c>
      <c r="E1614" t="inlineStr">
        <is>
          <t>West</t>
        </is>
      </c>
      <c r="F1614" t="inlineStr">
        <is>
          <t>India</t>
        </is>
      </c>
      <c r="G1614" t="inlineStr">
        <is>
          <t>Grocery</t>
        </is>
      </c>
      <c r="H1614" t="inlineStr">
        <is>
          <t>Store walk-in</t>
        </is>
      </c>
      <c r="I1614" t="inlineStr">
        <is>
          <t>Walk-in guest</t>
        </is>
      </c>
      <c r="J1614" t="inlineStr">
        <is>
          <t>Wei Chen</t>
        </is>
      </c>
      <c r="K1614" s="71" t="n">
        <v>2537</v>
      </c>
      <c r="L1614" s="72" t="n">
        <v>181.76</v>
      </c>
      <c r="M1614" s="72" t="n">
        <v>461125.12</v>
      </c>
      <c r="N1614" s="72" t="n">
        <v>9222.5</v>
      </c>
      <c r="O1614" s="72" t="n">
        <v>451902.62</v>
      </c>
      <c r="P1614" s="72" t="n">
        <v>363596.93</v>
      </c>
      <c r="Q1614" s="72" t="n">
        <v>88305.69</v>
      </c>
      <c r="R1614" t="inlineStr">
        <is>
          <t>Gujarat</t>
        </is>
      </c>
      <c r="S1614" s="71" t="n">
        <v>2</v>
      </c>
      <c r="T1614" t="inlineStr">
        <is>
          <t>Yes</t>
        </is>
      </c>
      <c r="U1614" s="71" t="n">
        <v>1274</v>
      </c>
      <c r="V1614" s="71" t="n">
        <v>357</v>
      </c>
      <c r="W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RR101606</t>
        </is>
      </c>
      <c r="B1615" s="69" t="n">
        <v>45850</v>
      </c>
      <c r="C1615" s="70" t="n">
        <v>2025</v>
      </c>
      <c r="D1615" t="inlineStr">
        <is>
          <t>Jul</t>
        </is>
      </c>
      <c r="E1615" t="inlineStr">
        <is>
          <t>North</t>
        </is>
      </c>
      <c r="F1615" t="inlineStr">
        <is>
          <t>India</t>
        </is>
      </c>
      <c r="G1615" t="inlineStr">
        <is>
          <t>Electronics</t>
        </is>
      </c>
      <c r="H1615" t="inlineStr">
        <is>
          <t>Store walk-in</t>
        </is>
      </c>
      <c r="I1615" t="inlineStr">
        <is>
          <t>Member</t>
        </is>
      </c>
      <c r="J1615" t="inlineStr">
        <is>
          <t>Ravindra Patil</t>
        </is>
      </c>
      <c r="K1615" s="71" t="n">
        <v>120</v>
      </c>
      <c r="L1615" s="72" t="n">
        <v>9843.450000000001</v>
      </c>
      <c r="M1615" s="72" t="n">
        <v>1181214</v>
      </c>
      <c r="N1615" s="72" t="n">
        <v>23624.28</v>
      </c>
      <c r="O1615" s="72" t="n">
        <v>1157589.72</v>
      </c>
      <c r="P1615" s="72" t="n">
        <v>985623.77</v>
      </c>
      <c r="Q1615" s="72" t="n">
        <v>171965.95</v>
      </c>
      <c r="R1615" t="inlineStr">
        <is>
          <t>Punjab</t>
        </is>
      </c>
      <c r="S1615" s="71" t="n">
        <v>2</v>
      </c>
      <c r="T1615" t="inlineStr">
        <is>
          <t>Yes</t>
        </is>
      </c>
      <c r="U1615" s="71" t="n">
        <v>326</v>
      </c>
      <c r="V1615" s="71" t="n">
        <v>100</v>
      </c>
      <c r="W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RR101607</t>
        </is>
      </c>
      <c r="B1616" s="69" t="n">
        <v>45850</v>
      </c>
      <c r="C1616" s="70" t="n">
        <v>2025</v>
      </c>
      <c r="D1616" t="inlineStr">
        <is>
          <t>Jul</t>
        </is>
      </c>
      <c r="E1616" t="inlineStr">
        <is>
          <t>West</t>
        </is>
      </c>
      <c r="F1616" t="inlineStr">
        <is>
          <t>India</t>
        </is>
      </c>
      <c r="G1616" t="inlineStr">
        <is>
          <t>JioMart</t>
        </is>
      </c>
      <c r="H1616" t="inlineStr">
        <is>
          <t>Home delivery</t>
        </is>
      </c>
      <c r="I1616" t="inlineStr">
        <is>
          <t>Member</t>
        </is>
      </c>
      <c r="J1616" t="inlineStr">
        <is>
          <t>Fatima Al-Saud</t>
        </is>
      </c>
      <c r="K1616" s="71" t="n">
        <v>2814</v>
      </c>
      <c r="L1616" s="72" t="n">
        <v>446.37</v>
      </c>
      <c r="M1616" s="72" t="n">
        <v>1256085.18</v>
      </c>
      <c r="N1616" s="72" t="n">
        <v>125608.52</v>
      </c>
      <c r="O1616" s="72" t="n">
        <v>1130476.66</v>
      </c>
      <c r="P1616" s="72" t="n">
        <v>937057.28</v>
      </c>
      <c r="Q1616" s="72" t="n">
        <v>193419.38</v>
      </c>
      <c r="R1616" t="inlineStr">
        <is>
          <t>Maharashtra</t>
        </is>
      </c>
      <c r="S1616" s="71" t="n">
        <v>2</v>
      </c>
      <c r="T1616" t="inlineStr">
        <is>
          <t>Yes</t>
        </is>
      </c>
      <c r="U1616" s="71" t="n">
        <v>4931</v>
      </c>
      <c r="V1616" s="71" t="n">
        <v>367</v>
      </c>
      <c r="W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RR101608</t>
        </is>
      </c>
      <c r="B1617" s="69" t="n">
        <v>45850</v>
      </c>
      <c r="C1617" s="70" t="n">
        <v>2025</v>
      </c>
      <c r="D1617" t="inlineStr">
        <is>
          <t>Jul</t>
        </is>
      </c>
      <c r="E1617" t="inlineStr">
        <is>
          <t>South</t>
        </is>
      </c>
      <c r="F1617" t="inlineStr">
        <is>
          <t>India</t>
        </is>
      </c>
      <c r="G1617" t="inlineStr">
        <is>
          <t>JioMart</t>
        </is>
      </c>
      <c r="H1617" t="inlineStr">
        <is>
          <t>Home delivery</t>
        </is>
      </c>
      <c r="I1617" t="inlineStr">
        <is>
          <t>Walk-in guest</t>
        </is>
      </c>
      <c r="J1617" t="inlineStr">
        <is>
          <t>Sophie Müller</t>
        </is>
      </c>
      <c r="K1617" s="71" t="n">
        <v>1109</v>
      </c>
      <c r="L1617" s="72" t="n">
        <v>444.68</v>
      </c>
      <c r="M1617" s="72" t="n">
        <v>493150.12</v>
      </c>
      <c r="N1617" s="72" t="n">
        <v>9863</v>
      </c>
      <c r="O1617" s="72" t="n">
        <v>483287.12</v>
      </c>
      <c r="P1617" s="72" t="n">
        <v>366249.12</v>
      </c>
      <c r="Q1617" s="72" t="n">
        <v>117038</v>
      </c>
      <c r="R1617" t="inlineStr">
        <is>
          <t>Telangana</t>
        </is>
      </c>
      <c r="S1617" s="71" t="n">
        <v>1</v>
      </c>
      <c r="T1617" t="inlineStr">
        <is>
          <t>Yes</t>
        </is>
      </c>
      <c r="U1617" s="71" t="n">
        <v>6275</v>
      </c>
      <c r="V1617" s="71" t="n">
        <v>301</v>
      </c>
      <c r="W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RR101609</t>
        </is>
      </c>
      <c r="B1618" s="69" t="n">
        <v>45850</v>
      </c>
      <c r="C1618" s="70" t="n">
        <v>2025</v>
      </c>
      <c r="D1618" t="inlineStr">
        <is>
          <t>Jul</t>
        </is>
      </c>
      <c r="E1618" t="inlineStr">
        <is>
          <t>West</t>
        </is>
      </c>
      <c r="F1618" t="inlineStr">
        <is>
          <t>India</t>
        </is>
      </c>
      <c r="G1618" t="inlineStr">
        <is>
          <t>Grocery</t>
        </is>
      </c>
      <c r="H1618" t="inlineStr">
        <is>
          <t>Home delivery</t>
        </is>
      </c>
      <c r="I1618" t="inlineStr">
        <is>
          <t>Walk-in guest</t>
        </is>
      </c>
      <c r="J1618" t="inlineStr">
        <is>
          <t>Mei Lin</t>
        </is>
      </c>
      <c r="K1618" s="71" t="n">
        <v>4163</v>
      </c>
      <c r="L1618" s="72" t="n">
        <v>198.62</v>
      </c>
      <c r="M1618" s="72" t="n">
        <v>826855.0600000001</v>
      </c>
      <c r="N1618" s="72" t="n">
        <v>16537.1</v>
      </c>
      <c r="O1618" s="72" t="n">
        <v>810317.96</v>
      </c>
      <c r="P1618" s="72" t="n">
        <v>627918.9300000001</v>
      </c>
      <c r="Q1618" s="72" t="n">
        <v>182399.03</v>
      </c>
      <c r="R1618" t="inlineStr">
        <is>
          <t>Gujarat</t>
        </is>
      </c>
      <c r="S1618" s="71" t="n">
        <v>1</v>
      </c>
      <c r="T1618" t="inlineStr">
        <is>
          <t>Yes</t>
        </is>
      </c>
      <c r="U1618" s="71" t="n">
        <v>1151</v>
      </c>
      <c r="V1618" s="71" t="n">
        <v>483</v>
      </c>
      <c r="W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RR101610</t>
        </is>
      </c>
      <c r="B1619" s="69" t="n">
        <v>45851</v>
      </c>
      <c r="C1619" s="70" t="n">
        <v>2025</v>
      </c>
      <c r="D1619" t="inlineStr">
        <is>
          <t>Jul</t>
        </is>
      </c>
      <c r="E1619" t="inlineStr">
        <is>
          <t>North</t>
        </is>
      </c>
      <c r="F1619" t="inlineStr">
        <is>
          <t>India</t>
        </is>
      </c>
      <c r="G1619" t="inlineStr">
        <is>
          <t>Fashion</t>
        </is>
      </c>
      <c r="H1619" t="inlineStr">
        <is>
          <t>Store walk-in</t>
        </is>
      </c>
      <c r="I1619" t="inlineStr">
        <is>
          <t>Walk-in guest</t>
        </is>
      </c>
      <c r="J1619" t="inlineStr">
        <is>
          <t>Arjun Mehta</t>
        </is>
      </c>
      <c r="K1619" s="71" t="n">
        <v>524</v>
      </c>
      <c r="L1619" s="72" t="n">
        <v>726.15</v>
      </c>
      <c r="M1619" s="72" t="n">
        <v>380502.6</v>
      </c>
      <c r="N1619" s="72" t="n">
        <v>57075.39</v>
      </c>
      <c r="O1619" s="72" t="n">
        <v>323427.21</v>
      </c>
      <c r="P1619" s="72" t="n">
        <v>219478.59</v>
      </c>
      <c r="Q1619" s="72" t="n">
        <v>103948.62</v>
      </c>
      <c r="R1619" t="inlineStr">
        <is>
          <t>Punjab</t>
        </is>
      </c>
      <c r="S1619" s="71" t="n">
        <v>3</v>
      </c>
      <c r="T1619" t="inlineStr">
        <is>
          <t>Yes</t>
        </is>
      </c>
      <c r="U1619" s="71" t="n">
        <v>134</v>
      </c>
      <c r="V1619" s="71" t="n">
        <v>59</v>
      </c>
      <c r="W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RR101611</t>
        </is>
      </c>
      <c r="B1620" s="69" t="n">
        <v>45851</v>
      </c>
      <c r="C1620" s="70" t="n">
        <v>2025</v>
      </c>
      <c r="D1620" t="inlineStr">
        <is>
          <t>Jul</t>
        </is>
      </c>
      <c r="E1620" t="inlineStr">
        <is>
          <t>North</t>
        </is>
      </c>
      <c r="F1620" t="inlineStr">
        <is>
          <t>India</t>
        </is>
      </c>
      <c r="G1620" t="inlineStr">
        <is>
          <t>Grocery</t>
        </is>
      </c>
      <c r="H1620" t="inlineStr">
        <is>
          <t>Store walk-in</t>
        </is>
      </c>
      <c r="I1620" t="inlineStr">
        <is>
          <t>Member</t>
        </is>
      </c>
      <c r="J1620" t="inlineStr">
        <is>
          <t>Fatima Al-Saud</t>
        </is>
      </c>
      <c r="K1620" s="71" t="n">
        <v>696</v>
      </c>
      <c r="L1620" s="72" t="n">
        <v>179.89</v>
      </c>
      <c r="M1620" s="72" t="n">
        <v>125203.44</v>
      </c>
      <c r="N1620" s="72" t="n">
        <v>6260.17</v>
      </c>
      <c r="O1620" s="72" t="n">
        <v>118943.27</v>
      </c>
      <c r="P1620" s="72" t="n">
        <v>99971.33</v>
      </c>
      <c r="Q1620" s="72" t="n">
        <v>18971.94</v>
      </c>
      <c r="R1620" t="inlineStr">
        <is>
          <t>Uttar Pradesh</t>
        </is>
      </c>
      <c r="S1620" s="71" t="n">
        <v>8</v>
      </c>
      <c r="T1620" t="inlineStr">
        <is>
          <t>Yes</t>
        </is>
      </c>
      <c r="U1620" s="71" t="n">
        <v>505</v>
      </c>
      <c r="V1620" s="71" t="n">
        <v>201</v>
      </c>
      <c r="W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RR101612</t>
        </is>
      </c>
      <c r="B1621" s="69" t="n">
        <v>45851</v>
      </c>
      <c r="C1621" s="70" t="n">
        <v>2025</v>
      </c>
      <c r="D1621" t="inlineStr">
        <is>
          <t>Jul</t>
        </is>
      </c>
      <c r="E1621" t="inlineStr">
        <is>
          <t>East</t>
        </is>
      </c>
      <c r="F1621" t="inlineStr">
        <is>
          <t>India</t>
        </is>
      </c>
      <c r="G1621" t="inlineStr">
        <is>
          <t>Grocery</t>
        </is>
      </c>
      <c r="H1621" t="inlineStr">
        <is>
          <t>Store walk-in</t>
        </is>
      </c>
      <c r="I1621" t="inlineStr">
        <is>
          <t>Walk-in guest</t>
        </is>
      </c>
      <c r="J1621" t="inlineStr">
        <is>
          <t>Ana Costa</t>
        </is>
      </c>
      <c r="K1621" s="71" t="n">
        <v>3986</v>
      </c>
      <c r="L1621" s="72" t="n">
        <v>177.13</v>
      </c>
      <c r="M1621" s="72" t="n">
        <v>706040.1800000001</v>
      </c>
      <c r="N1621" s="72" t="n">
        <v>35302.01</v>
      </c>
      <c r="O1621" s="72" t="n">
        <v>670738.17</v>
      </c>
      <c r="P1621" s="72" t="n">
        <v>611435.41</v>
      </c>
      <c r="Q1621" s="72" t="n">
        <v>59302.76</v>
      </c>
      <c r="R1621" t="inlineStr">
        <is>
          <t>Odisha</t>
        </is>
      </c>
      <c r="S1621" s="71" t="n">
        <v>0</v>
      </c>
      <c r="T1621" t="inlineStr">
        <is>
          <t>No</t>
        </is>
      </c>
      <c r="U1621" s="71" t="n">
        <v>3508</v>
      </c>
      <c r="V1621" s="71" t="n">
        <v>1170</v>
      </c>
      <c r="W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RR101613</t>
        </is>
      </c>
      <c r="B1622" s="69" t="n">
        <v>45851</v>
      </c>
      <c r="C1622" s="70" t="n">
        <v>2025</v>
      </c>
      <c r="D1622" t="inlineStr">
        <is>
          <t>Jul</t>
        </is>
      </c>
      <c r="E1622" t="inlineStr">
        <is>
          <t>West</t>
        </is>
      </c>
      <c r="F1622" t="inlineStr">
        <is>
          <t>India</t>
        </is>
      </c>
      <c r="G1622" t="inlineStr">
        <is>
          <t>Grocery</t>
        </is>
      </c>
      <c r="H1622" t="inlineStr">
        <is>
          <t>Store walk-in</t>
        </is>
      </c>
      <c r="I1622" t="inlineStr">
        <is>
          <t>Walk-in guest</t>
        </is>
      </c>
      <c r="J1622" t="inlineStr">
        <is>
          <t>Wei Chen</t>
        </is>
      </c>
      <c r="K1622" s="71" t="n">
        <v>2501</v>
      </c>
      <c r="L1622" s="72" t="n">
        <v>184.52</v>
      </c>
      <c r="M1622" s="72" t="n">
        <v>461484.52</v>
      </c>
      <c r="N1622" s="72" t="n">
        <v>46148.45</v>
      </c>
      <c r="O1622" s="72" t="n">
        <v>415336.07</v>
      </c>
      <c r="P1622" s="72" t="n">
        <v>380950.69</v>
      </c>
      <c r="Q1622" s="72" t="n">
        <v>34385.38</v>
      </c>
      <c r="R1622" t="inlineStr">
        <is>
          <t>Gujarat</t>
        </is>
      </c>
      <c r="S1622" s="71" t="n">
        <v>5</v>
      </c>
      <c r="T1622" t="inlineStr">
        <is>
          <t>Yes</t>
        </is>
      </c>
      <c r="U1622" s="71" t="n">
        <v>1112</v>
      </c>
      <c r="V1622" s="71" t="n">
        <v>334</v>
      </c>
      <c r="W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RR101614</t>
        </is>
      </c>
      <c r="B1623" s="69" t="n">
        <v>45851</v>
      </c>
      <c r="C1623" s="70" t="n">
        <v>2025</v>
      </c>
      <c r="D1623" t="inlineStr">
        <is>
          <t>Jul</t>
        </is>
      </c>
      <c r="E1623" t="inlineStr">
        <is>
          <t>West</t>
        </is>
      </c>
      <c r="F1623" t="inlineStr">
        <is>
          <t>India</t>
        </is>
      </c>
      <c r="G1623" t="inlineStr">
        <is>
          <t>Fashion</t>
        </is>
      </c>
      <c r="H1623" t="inlineStr">
        <is>
          <t>Store walk-in</t>
        </is>
      </c>
      <c r="I1623" t="inlineStr">
        <is>
          <t>Walk-in guest</t>
        </is>
      </c>
      <c r="J1623" t="inlineStr">
        <is>
          <t>Yuki Sato</t>
        </is>
      </c>
      <c r="K1623" s="71" t="n">
        <v>747</v>
      </c>
      <c r="L1623" s="72" t="n">
        <v>665.84</v>
      </c>
      <c r="M1623" s="72" t="n">
        <v>497382.48</v>
      </c>
      <c r="N1623" s="72" t="n">
        <v>74607.37</v>
      </c>
      <c r="O1623" s="72" t="n">
        <v>422775.11</v>
      </c>
      <c r="P1623" s="72" t="n">
        <v>316391.23</v>
      </c>
      <c r="Q1623" s="72" t="n">
        <v>106383.88</v>
      </c>
      <c r="R1623" t="inlineStr">
        <is>
          <t>Maharashtra</t>
        </is>
      </c>
      <c r="S1623" s="71" t="n">
        <v>8</v>
      </c>
      <c r="T1623" t="inlineStr">
        <is>
          <t>Yes</t>
        </is>
      </c>
      <c r="U1623" s="71" t="n">
        <v>291</v>
      </c>
      <c r="V1623" s="71" t="n">
        <v>115</v>
      </c>
      <c r="W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RR101615</t>
        </is>
      </c>
      <c r="B1624" s="69" t="n">
        <v>45851</v>
      </c>
      <c r="C1624" s="70" t="n">
        <v>2025</v>
      </c>
      <c r="D1624" t="inlineStr">
        <is>
          <t>Jul</t>
        </is>
      </c>
      <c r="E1624" t="inlineStr">
        <is>
          <t>South</t>
        </is>
      </c>
      <c r="F1624" t="inlineStr">
        <is>
          <t>India</t>
        </is>
      </c>
      <c r="G1624" t="inlineStr">
        <is>
          <t>Grocery</t>
        </is>
      </c>
      <c r="H1624" t="inlineStr">
        <is>
          <t>Store walk-in</t>
        </is>
      </c>
      <c r="I1624" t="inlineStr">
        <is>
          <t>Walk-in guest</t>
        </is>
      </c>
      <c r="J1624" t="inlineStr">
        <is>
          <t>Sophie Müller</t>
        </is>
      </c>
      <c r="K1624" s="71" t="n">
        <v>4413</v>
      </c>
      <c r="L1624" s="72" t="n">
        <v>181.74</v>
      </c>
      <c r="M1624" s="72" t="n">
        <v>802018.62</v>
      </c>
      <c r="N1624" s="72" t="n">
        <v>40100.93</v>
      </c>
      <c r="O1624" s="72" t="n">
        <v>761917.6899999999</v>
      </c>
      <c r="P1624" s="72" t="n">
        <v>649295.26</v>
      </c>
      <c r="Q1624" s="72" t="n">
        <v>112622.43</v>
      </c>
      <c r="R1624" t="inlineStr">
        <is>
          <t>Tamil Nadu</t>
        </is>
      </c>
      <c r="S1624" s="71" t="n">
        <v>8</v>
      </c>
      <c r="T1624" t="inlineStr">
        <is>
          <t>Yes</t>
        </is>
      </c>
      <c r="U1624" s="71" t="n">
        <v>2147</v>
      </c>
      <c r="V1624" s="71" t="n">
        <v>716</v>
      </c>
      <c r="W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RR101616</t>
        </is>
      </c>
      <c r="B1625" s="69" t="n">
        <v>45851</v>
      </c>
      <c r="C1625" s="70" t="n">
        <v>2025</v>
      </c>
      <c r="D1625" t="inlineStr">
        <is>
          <t>Jul</t>
        </is>
      </c>
      <c r="E1625" t="inlineStr">
        <is>
          <t>South</t>
        </is>
      </c>
      <c r="F1625" t="inlineStr">
        <is>
          <t>India</t>
        </is>
      </c>
      <c r="G1625" t="inlineStr">
        <is>
          <t>Grocery</t>
        </is>
      </c>
      <c r="H1625" t="inlineStr">
        <is>
          <t>Home delivery</t>
        </is>
      </c>
      <c r="I1625" t="inlineStr">
        <is>
          <t>Walk-in guest</t>
        </is>
      </c>
      <c r="J1625" t="inlineStr">
        <is>
          <t>Zoya Ahmed</t>
        </is>
      </c>
      <c r="K1625" s="71" t="n">
        <v>444</v>
      </c>
      <c r="L1625" s="72" t="n">
        <v>191.74</v>
      </c>
      <c r="M1625" s="72" t="n">
        <v>85132.56</v>
      </c>
      <c r="N1625" s="72" t="n">
        <v>6810.6</v>
      </c>
      <c r="O1625" s="72" t="n">
        <v>78321.96000000001</v>
      </c>
      <c r="P1625" s="72" t="n">
        <v>65265.77</v>
      </c>
      <c r="Q1625" s="72" t="n">
        <v>13056.19</v>
      </c>
      <c r="R1625" t="inlineStr">
        <is>
          <t>Telangana</t>
        </is>
      </c>
      <c r="S1625" s="71" t="n">
        <v>1</v>
      </c>
      <c r="T1625" t="inlineStr">
        <is>
          <t>Yes</t>
        </is>
      </c>
      <c r="U1625" s="71" t="n">
        <v>181</v>
      </c>
      <c r="V1625" s="71" t="n">
        <v>64</v>
      </c>
      <c r="W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RR101617</t>
        </is>
      </c>
      <c r="B1626" s="69" t="n">
        <v>45851</v>
      </c>
      <c r="C1626" s="70" t="n">
        <v>2025</v>
      </c>
      <c r="D1626" t="inlineStr">
        <is>
          <t>Jul</t>
        </is>
      </c>
      <c r="E1626" t="inlineStr">
        <is>
          <t>South</t>
        </is>
      </c>
      <c r="F1626" t="inlineStr">
        <is>
          <t>India</t>
        </is>
      </c>
      <c r="G1626" t="inlineStr">
        <is>
          <t>Fashion</t>
        </is>
      </c>
      <c r="H1626" t="inlineStr">
        <is>
          <t>Store walk-in</t>
        </is>
      </c>
      <c r="I1626" t="inlineStr">
        <is>
          <t>Member</t>
        </is>
      </c>
      <c r="J1626" t="inlineStr">
        <is>
          <t>Emma Clarke</t>
        </is>
      </c>
      <c r="K1626" s="71" t="n">
        <v>667</v>
      </c>
      <c r="L1626" s="72" t="n">
        <v>798.08</v>
      </c>
      <c r="M1626" s="72" t="n">
        <v>532319.36</v>
      </c>
      <c r="N1626" s="72" t="n">
        <v>26615.97</v>
      </c>
      <c r="O1626" s="72" t="n">
        <v>505703.39</v>
      </c>
      <c r="P1626" s="72" t="n">
        <v>268686.33</v>
      </c>
      <c r="Q1626" s="72" t="n">
        <v>237017.06</v>
      </c>
      <c r="R1626" t="inlineStr">
        <is>
          <t>Tamil Nadu</t>
        </is>
      </c>
      <c r="S1626" s="71" t="n">
        <v>5</v>
      </c>
      <c r="T1626" t="inlineStr">
        <is>
          <t>Yes</t>
        </is>
      </c>
      <c r="U1626" s="71" t="n">
        <v>551</v>
      </c>
      <c r="V1626" s="71" t="n">
        <v>160</v>
      </c>
      <c r="W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RR101618</t>
        </is>
      </c>
      <c r="B1627" s="69" t="n">
        <v>45851</v>
      </c>
      <c r="C1627" s="70" t="n">
        <v>2025</v>
      </c>
      <c r="D1627" t="inlineStr">
        <is>
          <t>Jul</t>
        </is>
      </c>
      <c r="E1627" t="inlineStr">
        <is>
          <t>North</t>
        </is>
      </c>
      <c r="F1627" t="inlineStr">
        <is>
          <t>India</t>
        </is>
      </c>
      <c r="G1627" t="inlineStr">
        <is>
          <t>Grocery</t>
        </is>
      </c>
      <c r="H1627" t="inlineStr">
        <is>
          <t>Store walk-in</t>
        </is>
      </c>
      <c r="I1627" t="inlineStr">
        <is>
          <t>Member</t>
        </is>
      </c>
      <c r="J1627" t="inlineStr">
        <is>
          <t>Kofi Mensah</t>
        </is>
      </c>
      <c r="K1627" s="71" t="n">
        <v>1093</v>
      </c>
      <c r="L1627" s="72" t="n">
        <v>183.77</v>
      </c>
      <c r="M1627" s="72" t="n">
        <v>200860.61</v>
      </c>
      <c r="N1627" s="72" t="n">
        <v>10043.03</v>
      </c>
      <c r="O1627" s="72" t="n">
        <v>190817.58</v>
      </c>
      <c r="P1627" s="72" t="n">
        <v>159941.82</v>
      </c>
      <c r="Q1627" s="72" t="n">
        <v>30875.76</v>
      </c>
      <c r="R1627" t="inlineStr">
        <is>
          <t>Punjab</t>
        </is>
      </c>
      <c r="S1627" s="71" t="n">
        <v>5</v>
      </c>
      <c r="T1627" t="inlineStr">
        <is>
          <t>Yes</t>
        </is>
      </c>
      <c r="U1627" s="71" t="n">
        <v>397</v>
      </c>
      <c r="V1627" s="71" t="n">
        <v>140</v>
      </c>
      <c r="W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RR101619</t>
        </is>
      </c>
      <c r="B1628" s="69" t="n">
        <v>45851</v>
      </c>
      <c r="C1628" s="70" t="n">
        <v>2025</v>
      </c>
      <c r="D1628" t="inlineStr">
        <is>
          <t>Jul</t>
        </is>
      </c>
      <c r="E1628" t="inlineStr">
        <is>
          <t>West</t>
        </is>
      </c>
      <c r="F1628" t="inlineStr">
        <is>
          <t>India</t>
        </is>
      </c>
      <c r="G1628" t="inlineStr">
        <is>
          <t>JioMart</t>
        </is>
      </c>
      <c r="H1628" t="inlineStr">
        <is>
          <t>Home delivery</t>
        </is>
      </c>
      <c r="I1628" t="inlineStr">
        <is>
          <t>Member</t>
        </is>
      </c>
      <c r="J1628" t="inlineStr">
        <is>
          <t>Ravindra Patil</t>
        </is>
      </c>
      <c r="K1628" s="71" t="n">
        <v>2306</v>
      </c>
      <c r="L1628" s="72" t="n">
        <v>386.44</v>
      </c>
      <c r="M1628" s="72" t="n">
        <v>891130.64</v>
      </c>
      <c r="N1628" s="72" t="n">
        <v>71290.45</v>
      </c>
      <c r="O1628" s="72" t="n">
        <v>819840.1899999999</v>
      </c>
      <c r="P1628" s="72" t="n">
        <v>796245.53</v>
      </c>
      <c r="Q1628" s="72" t="n">
        <v>23594.66</v>
      </c>
      <c r="R1628" t="inlineStr">
        <is>
          <t>Gujarat</t>
        </is>
      </c>
      <c r="S1628" s="71" t="n">
        <v>3</v>
      </c>
      <c r="T1628" t="inlineStr">
        <is>
          <t>Yes</t>
        </is>
      </c>
      <c r="U1628" s="71" t="n">
        <v>7495</v>
      </c>
      <c r="V1628" s="71" t="n">
        <v>300</v>
      </c>
      <c r="W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RR101620</t>
        </is>
      </c>
      <c r="B1629" s="69" t="n">
        <v>45852</v>
      </c>
      <c r="C1629" s="70" t="n">
        <v>2025</v>
      </c>
      <c r="D1629" t="inlineStr">
        <is>
          <t>Jul</t>
        </is>
      </c>
      <c r="E1629" t="inlineStr">
        <is>
          <t>North</t>
        </is>
      </c>
      <c r="F1629" t="inlineStr">
        <is>
          <t>India</t>
        </is>
      </c>
      <c r="G1629" t="inlineStr">
        <is>
          <t>JioMart</t>
        </is>
      </c>
      <c r="H1629" t="inlineStr">
        <is>
          <t>Home delivery</t>
        </is>
      </c>
      <c r="I1629" t="inlineStr">
        <is>
          <t>Walk-in guest</t>
        </is>
      </c>
      <c r="J1629" t="inlineStr">
        <is>
          <t>Zoya Ahmed</t>
        </is>
      </c>
      <c r="K1629" s="71" t="n">
        <v>4111</v>
      </c>
      <c r="L1629" s="72" t="n">
        <v>400.13</v>
      </c>
      <c r="M1629" s="72" t="n">
        <v>1644934.43</v>
      </c>
      <c r="N1629" s="72" t="n">
        <v>32898.69</v>
      </c>
      <c r="O1629" s="72" t="n">
        <v>1612035.74</v>
      </c>
      <c r="P1629" s="72" t="n">
        <v>1339586.65</v>
      </c>
      <c r="Q1629" s="72" t="n">
        <v>272449.09</v>
      </c>
      <c r="R1629" t="inlineStr">
        <is>
          <t>Punjab</t>
        </is>
      </c>
      <c r="S1629" s="71" t="n">
        <v>0</v>
      </c>
      <c r="T1629" t="inlineStr">
        <is>
          <t>No</t>
        </is>
      </c>
      <c r="U1629" s="71" t="n">
        <v>6861</v>
      </c>
      <c r="V1629" s="71" t="n">
        <v>480</v>
      </c>
      <c r="W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RR101621</t>
        </is>
      </c>
      <c r="B1630" s="69" t="n">
        <v>45852</v>
      </c>
      <c r="C1630" s="70" t="n">
        <v>2025</v>
      </c>
      <c r="D1630" t="inlineStr">
        <is>
          <t>Jul</t>
        </is>
      </c>
      <c r="E1630" t="inlineStr">
        <is>
          <t>West</t>
        </is>
      </c>
      <c r="F1630" t="inlineStr">
        <is>
          <t>India</t>
        </is>
      </c>
      <c r="G1630" t="inlineStr">
        <is>
          <t>Fashion</t>
        </is>
      </c>
      <c r="H1630" t="inlineStr">
        <is>
          <t>Store walk-in</t>
        </is>
      </c>
      <c r="I1630" t="inlineStr">
        <is>
          <t>Walk-in guest</t>
        </is>
      </c>
      <c r="J1630" t="inlineStr">
        <is>
          <t>Priya Nair</t>
        </is>
      </c>
      <c r="K1630" s="71" t="n">
        <v>126</v>
      </c>
      <c r="L1630" s="72" t="n">
        <v>835.21</v>
      </c>
      <c r="M1630" s="72" t="n">
        <v>105236.46</v>
      </c>
      <c r="N1630" s="72" t="n">
        <v>2104.73</v>
      </c>
      <c r="O1630" s="72" t="n">
        <v>103131.73</v>
      </c>
      <c r="P1630" s="72" t="n">
        <v>52025.42</v>
      </c>
      <c r="Q1630" s="72" t="n">
        <v>51106.31</v>
      </c>
      <c r="R1630" t="inlineStr">
        <is>
          <t>Gujarat</t>
        </is>
      </c>
      <c r="S1630" s="71" t="n">
        <v>0</v>
      </c>
      <c r="T1630" t="inlineStr">
        <is>
          <t>No</t>
        </is>
      </c>
      <c r="U1630" s="71" t="n">
        <v>50</v>
      </c>
      <c r="V1630" s="71" t="n">
        <v>16</v>
      </c>
      <c r="W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RR101622</t>
        </is>
      </c>
      <c r="B1631" s="69" t="n">
        <v>45852</v>
      </c>
      <c r="C1631" s="70" t="n">
        <v>2025</v>
      </c>
      <c r="D1631" t="inlineStr">
        <is>
          <t>Jul</t>
        </is>
      </c>
      <c r="E1631" t="inlineStr">
        <is>
          <t>South</t>
        </is>
      </c>
      <c r="F1631" t="inlineStr">
        <is>
          <t>India</t>
        </is>
      </c>
      <c r="G1631" t="inlineStr">
        <is>
          <t>JioMart</t>
        </is>
      </c>
      <c r="H1631" t="inlineStr">
        <is>
          <t>Home delivery</t>
        </is>
      </c>
      <c r="I1631" t="inlineStr">
        <is>
          <t>Member</t>
        </is>
      </c>
      <c r="J1631" t="inlineStr">
        <is>
          <t>Ravindra Patil</t>
        </is>
      </c>
      <c r="K1631" s="71" t="n">
        <v>3925</v>
      </c>
      <c r="L1631" s="72" t="n">
        <v>418.31</v>
      </c>
      <c r="M1631" s="72" t="n">
        <v>1641866.75</v>
      </c>
      <c r="N1631" s="72" t="n">
        <v>82093.34</v>
      </c>
      <c r="O1631" s="72" t="n">
        <v>1559773.41</v>
      </c>
      <c r="P1631" s="72" t="n">
        <v>1348904.5</v>
      </c>
      <c r="Q1631" s="72" t="n">
        <v>210868.91</v>
      </c>
      <c r="R1631" t="inlineStr">
        <is>
          <t>Kerala</t>
        </is>
      </c>
      <c r="S1631" s="71" t="n">
        <v>8</v>
      </c>
      <c r="T1631" t="inlineStr">
        <is>
          <t>Yes</t>
        </is>
      </c>
      <c r="U1631" s="71" t="n">
        <v>16161</v>
      </c>
      <c r="V1631" s="71" t="n">
        <v>1151</v>
      </c>
      <c r="W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RR101623</t>
        </is>
      </c>
      <c r="B1632" s="69" t="n">
        <v>45852</v>
      </c>
      <c r="C1632" s="70" t="n">
        <v>2025</v>
      </c>
      <c r="D1632" t="inlineStr">
        <is>
          <t>Jul</t>
        </is>
      </c>
      <c r="E1632" t="inlineStr">
        <is>
          <t>West</t>
        </is>
      </c>
      <c r="F1632" t="inlineStr">
        <is>
          <t>India</t>
        </is>
      </c>
      <c r="G1632" t="inlineStr">
        <is>
          <t>JioMart</t>
        </is>
      </c>
      <c r="H1632" t="inlineStr">
        <is>
          <t>Home delivery</t>
        </is>
      </c>
      <c r="I1632" t="inlineStr">
        <is>
          <t>Member</t>
        </is>
      </c>
      <c r="J1632" t="inlineStr">
        <is>
          <t>Arjun Mehta</t>
        </is>
      </c>
      <c r="K1632" s="71" t="n">
        <v>2379</v>
      </c>
      <c r="L1632" s="72" t="n">
        <v>419.56</v>
      </c>
      <c r="M1632" s="72" t="n">
        <v>998133.24</v>
      </c>
      <c r="N1632" s="72" t="n">
        <v>149719.99</v>
      </c>
      <c r="O1632" s="72" t="n">
        <v>848413.25</v>
      </c>
      <c r="P1632" s="72" t="n">
        <v>812573.37</v>
      </c>
      <c r="Q1632" s="72" t="n">
        <v>35839.88</v>
      </c>
      <c r="R1632" t="inlineStr">
        <is>
          <t>Goa</t>
        </is>
      </c>
      <c r="S1632" s="71" t="n">
        <v>5</v>
      </c>
      <c r="T1632" t="inlineStr">
        <is>
          <t>Yes</t>
        </is>
      </c>
      <c r="U1632" s="71" t="n">
        <v>5712</v>
      </c>
      <c r="V1632" s="71" t="n">
        <v>379</v>
      </c>
      <c r="W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RR101624</t>
        </is>
      </c>
      <c r="B1633" s="69" t="n">
        <v>45852</v>
      </c>
      <c r="C1633" s="70" t="n">
        <v>2025</v>
      </c>
      <c r="D1633" t="inlineStr">
        <is>
          <t>Jul</t>
        </is>
      </c>
      <c r="E1633" t="inlineStr">
        <is>
          <t>East</t>
        </is>
      </c>
      <c r="F1633" t="inlineStr">
        <is>
          <t>India</t>
        </is>
      </c>
      <c r="G1633" t="inlineStr">
        <is>
          <t>Electronics</t>
        </is>
      </c>
      <c r="H1633" t="inlineStr">
        <is>
          <t>Click &amp; collect</t>
        </is>
      </c>
      <c r="I1633" t="inlineStr">
        <is>
          <t>Member</t>
        </is>
      </c>
      <c r="J1633" t="inlineStr">
        <is>
          <t>Lucas Martin</t>
        </is>
      </c>
      <c r="K1633" s="71" t="n">
        <v>53</v>
      </c>
      <c r="L1633" s="72" t="n">
        <v>8422.25</v>
      </c>
      <c r="M1633" s="72" t="n">
        <v>446379.25</v>
      </c>
      <c r="N1633" s="72" t="n">
        <v>8927.59</v>
      </c>
      <c r="O1633" s="72" t="n">
        <v>437451.66</v>
      </c>
      <c r="P1633" s="72" t="n">
        <v>443519.51</v>
      </c>
      <c r="Q1633" s="72" t="n">
        <v>-6067.85</v>
      </c>
      <c r="R1633" t="inlineStr">
        <is>
          <t>Bihar</t>
        </is>
      </c>
      <c r="S1633" s="71" t="n">
        <v>1</v>
      </c>
      <c r="T1633" t="inlineStr">
        <is>
          <t>Yes</t>
        </is>
      </c>
      <c r="U1633" s="71" t="n">
        <v>144</v>
      </c>
      <c r="V1633" s="71" t="n">
        <v>39</v>
      </c>
      <c r="W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RR101625</t>
        </is>
      </c>
      <c r="B1634" s="69" t="n">
        <v>45852</v>
      </c>
      <c r="C1634" s="70" t="n">
        <v>2025</v>
      </c>
      <c r="D1634" t="inlineStr">
        <is>
          <t>Jul</t>
        </is>
      </c>
      <c r="E1634" t="inlineStr">
        <is>
          <t>West</t>
        </is>
      </c>
      <c r="F1634" t="inlineStr">
        <is>
          <t>India</t>
        </is>
      </c>
      <c r="G1634" t="inlineStr">
        <is>
          <t>Grocery</t>
        </is>
      </c>
      <c r="H1634" t="inlineStr">
        <is>
          <t>Home delivery</t>
        </is>
      </c>
      <c r="I1634" t="inlineStr">
        <is>
          <t>Member</t>
        </is>
      </c>
      <c r="J1634" t="inlineStr">
        <is>
          <t>Lucas Martin</t>
        </is>
      </c>
      <c r="K1634" s="71" t="n">
        <v>1927</v>
      </c>
      <c r="L1634" s="72" t="n">
        <v>183.28</v>
      </c>
      <c r="M1634" s="72" t="n">
        <v>353180.56</v>
      </c>
      <c r="N1634" s="72" t="n">
        <v>28254.44</v>
      </c>
      <c r="O1634" s="72" t="n">
        <v>324926.12</v>
      </c>
      <c r="P1634" s="72" t="n">
        <v>292265.96</v>
      </c>
      <c r="Q1634" s="72" t="n">
        <v>32660.16</v>
      </c>
      <c r="R1634" t="inlineStr">
        <is>
          <t>Goa</t>
        </is>
      </c>
      <c r="S1634" s="71" t="n">
        <v>0</v>
      </c>
      <c r="T1634" t="inlineStr">
        <is>
          <t>No</t>
        </is>
      </c>
      <c r="U1634" s="71" t="n">
        <v>737</v>
      </c>
      <c r="V1634" s="71" t="n">
        <v>224</v>
      </c>
      <c r="W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RR101626</t>
        </is>
      </c>
      <c r="B1635" s="69" t="n">
        <v>45852</v>
      </c>
      <c r="C1635" s="70" t="n">
        <v>2025</v>
      </c>
      <c r="D1635" t="inlineStr">
        <is>
          <t>Jul</t>
        </is>
      </c>
      <c r="E1635" t="inlineStr">
        <is>
          <t>West</t>
        </is>
      </c>
      <c r="F1635" t="inlineStr">
        <is>
          <t>India</t>
        </is>
      </c>
      <c r="G1635" t="inlineStr">
        <is>
          <t>Electronics</t>
        </is>
      </c>
      <c r="H1635" t="inlineStr">
        <is>
          <t>Store walk-in</t>
        </is>
      </c>
      <c r="I1635" t="inlineStr">
        <is>
          <t>Walk-in guest</t>
        </is>
      </c>
      <c r="J1635" t="inlineStr">
        <is>
          <t>Priya Nair</t>
        </is>
      </c>
      <c r="K1635" s="71" t="n">
        <v>65</v>
      </c>
      <c r="L1635" s="72" t="n">
        <v>9048.01</v>
      </c>
      <c r="M1635" s="72" t="n">
        <v>588120.65</v>
      </c>
      <c r="N1635" s="72" t="n">
        <v>47049.65</v>
      </c>
      <c r="O1635" s="72" t="n">
        <v>541071</v>
      </c>
      <c r="P1635" s="72" t="n">
        <v>516026.56</v>
      </c>
      <c r="Q1635" s="72" t="n">
        <v>25044.44</v>
      </c>
      <c r="R1635" t="inlineStr">
        <is>
          <t>Gujarat</t>
        </is>
      </c>
      <c r="S1635" s="71" t="n">
        <v>2</v>
      </c>
      <c r="T1635" t="inlineStr">
        <is>
          <t>Yes</t>
        </is>
      </c>
      <c r="U1635" s="71" t="n">
        <v>129</v>
      </c>
      <c r="V1635" s="71" t="n">
        <v>58</v>
      </c>
      <c r="W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RR101627</t>
        </is>
      </c>
      <c r="B1636" s="69" t="n">
        <v>45853</v>
      </c>
      <c r="C1636" s="70" t="n">
        <v>2025</v>
      </c>
      <c r="D1636" t="inlineStr">
        <is>
          <t>Jul</t>
        </is>
      </c>
      <c r="E1636" t="inlineStr">
        <is>
          <t>North</t>
        </is>
      </c>
      <c r="F1636" t="inlineStr">
        <is>
          <t>India</t>
        </is>
      </c>
      <c r="G1636" t="inlineStr">
        <is>
          <t>Fashion</t>
        </is>
      </c>
      <c r="H1636" t="inlineStr">
        <is>
          <t>Store walk-in</t>
        </is>
      </c>
      <c r="I1636" t="inlineStr">
        <is>
          <t>Member</t>
        </is>
      </c>
      <c r="J1636" t="inlineStr">
        <is>
          <t>Wei Chen</t>
        </is>
      </c>
      <c r="K1636" s="71" t="n">
        <v>496</v>
      </c>
      <c r="L1636" s="72" t="n">
        <v>691.99</v>
      </c>
      <c r="M1636" s="72" t="n">
        <v>343227.04</v>
      </c>
      <c r="N1636" s="72" t="n">
        <v>6864.54</v>
      </c>
      <c r="O1636" s="72" t="n">
        <v>336362.5</v>
      </c>
      <c r="P1636" s="72" t="n">
        <v>205797.2</v>
      </c>
      <c r="Q1636" s="72" t="n">
        <v>130565.3</v>
      </c>
      <c r="R1636" t="inlineStr">
        <is>
          <t>Delhi</t>
        </is>
      </c>
      <c r="S1636" s="71" t="n">
        <v>2</v>
      </c>
      <c r="T1636" t="inlineStr">
        <is>
          <t>Yes</t>
        </is>
      </c>
      <c r="U1636" s="71" t="n">
        <v>432</v>
      </c>
      <c r="V1636" s="71" t="n">
        <v>115</v>
      </c>
      <c r="W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RR101628</t>
        </is>
      </c>
      <c r="B1637" s="69" t="n">
        <v>45853</v>
      </c>
      <c r="C1637" s="70" t="n">
        <v>2025</v>
      </c>
      <c r="D1637" t="inlineStr">
        <is>
          <t>Jul</t>
        </is>
      </c>
      <c r="E1637" t="inlineStr">
        <is>
          <t>South</t>
        </is>
      </c>
      <c r="F1637" t="inlineStr">
        <is>
          <t>India</t>
        </is>
      </c>
      <c r="G1637" t="inlineStr">
        <is>
          <t>Grocery</t>
        </is>
      </c>
      <c r="H1637" t="inlineStr">
        <is>
          <t>Store walk-in</t>
        </is>
      </c>
      <c r="I1637" t="inlineStr">
        <is>
          <t>Member</t>
        </is>
      </c>
      <c r="J1637" t="inlineStr">
        <is>
          <t>Emma Clarke</t>
        </is>
      </c>
      <c r="K1637" s="71" t="n">
        <v>2397</v>
      </c>
      <c r="L1637" s="72" t="n">
        <v>175.32</v>
      </c>
      <c r="M1637" s="72" t="n">
        <v>420242.04</v>
      </c>
      <c r="N1637" s="72" t="n">
        <v>63036.31</v>
      </c>
      <c r="O1637" s="72" t="n">
        <v>357205.73</v>
      </c>
      <c r="P1637" s="72" t="n">
        <v>364277.92</v>
      </c>
      <c r="Q1637" s="72" t="n">
        <v>-7072.19</v>
      </c>
      <c r="R1637" t="inlineStr">
        <is>
          <t>Kerala</t>
        </is>
      </c>
      <c r="S1637" s="71" t="n">
        <v>3</v>
      </c>
      <c r="T1637" t="inlineStr">
        <is>
          <t>Yes</t>
        </is>
      </c>
      <c r="U1637" s="71" t="n">
        <v>1245</v>
      </c>
      <c r="V1637" s="71" t="n">
        <v>463</v>
      </c>
      <c r="W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RR101629</t>
        </is>
      </c>
      <c r="B1638" s="69" t="n">
        <v>45853</v>
      </c>
      <c r="C1638" s="70" t="n">
        <v>2025</v>
      </c>
      <c r="D1638" t="inlineStr">
        <is>
          <t>Jul</t>
        </is>
      </c>
      <c r="E1638" t="inlineStr">
        <is>
          <t>East</t>
        </is>
      </c>
      <c r="F1638" t="inlineStr">
        <is>
          <t>India</t>
        </is>
      </c>
      <c r="G1638" t="inlineStr">
        <is>
          <t>Grocery</t>
        </is>
      </c>
      <c r="H1638" t="inlineStr">
        <is>
          <t>Store walk-in</t>
        </is>
      </c>
      <c r="I1638" t="inlineStr">
        <is>
          <t>Walk-in guest</t>
        </is>
      </c>
      <c r="J1638" t="inlineStr">
        <is>
          <t>Yuki Sato</t>
        </is>
      </c>
      <c r="K1638" s="71" t="n">
        <v>964</v>
      </c>
      <c r="L1638" s="72" t="n">
        <v>177.38</v>
      </c>
      <c r="M1638" s="72" t="n">
        <v>170994.32</v>
      </c>
      <c r="N1638" s="72" t="n">
        <v>13679.55</v>
      </c>
      <c r="O1638" s="72" t="n">
        <v>157314.77</v>
      </c>
      <c r="P1638" s="72" t="n">
        <v>147060.22</v>
      </c>
      <c r="Q1638" s="72" t="n">
        <v>10254.55</v>
      </c>
      <c r="R1638" t="inlineStr">
        <is>
          <t>Odisha</t>
        </is>
      </c>
      <c r="S1638" s="71" t="n">
        <v>0</v>
      </c>
      <c r="T1638" t="inlineStr">
        <is>
          <t>No</t>
        </is>
      </c>
      <c r="U1638" s="71" t="n">
        <v>451</v>
      </c>
      <c r="V1638" s="71" t="n">
        <v>117</v>
      </c>
      <c r="W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RR101630</t>
        </is>
      </c>
      <c r="B1639" s="69" t="n">
        <v>45853</v>
      </c>
      <c r="C1639" s="70" t="n">
        <v>2025</v>
      </c>
      <c r="D1639" t="inlineStr">
        <is>
          <t>Jul</t>
        </is>
      </c>
      <c r="E1639" t="inlineStr">
        <is>
          <t>North</t>
        </is>
      </c>
      <c r="F1639" t="inlineStr">
        <is>
          <t>India</t>
        </is>
      </c>
      <c r="G1639" t="inlineStr">
        <is>
          <t>JioMart</t>
        </is>
      </c>
      <c r="H1639" t="inlineStr">
        <is>
          <t>Home delivery</t>
        </is>
      </c>
      <c r="I1639" t="inlineStr">
        <is>
          <t>Walk-in guest</t>
        </is>
      </c>
      <c r="J1639" t="inlineStr">
        <is>
          <t>Yuki Sato</t>
        </is>
      </c>
      <c r="K1639" s="71" t="n">
        <v>448</v>
      </c>
      <c r="L1639" s="72" t="n">
        <v>453.65</v>
      </c>
      <c r="M1639" s="72" t="n">
        <v>203235.2</v>
      </c>
      <c r="N1639" s="72" t="n">
        <v>30485.28</v>
      </c>
      <c r="O1639" s="72" t="n">
        <v>172749.92</v>
      </c>
      <c r="P1639" s="72" t="n">
        <v>154516.76</v>
      </c>
      <c r="Q1639" s="72" t="n">
        <v>18233.16</v>
      </c>
      <c r="R1639" t="inlineStr">
        <is>
          <t>Delhi</t>
        </is>
      </c>
      <c r="S1639" s="71" t="n">
        <v>0</v>
      </c>
      <c r="T1639" t="inlineStr">
        <is>
          <t>No</t>
        </is>
      </c>
      <c r="U1639" s="71" t="n">
        <v>1536</v>
      </c>
      <c r="V1639" s="71" t="n">
        <v>69</v>
      </c>
      <c r="W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RR101631</t>
        </is>
      </c>
      <c r="B1640" s="69" t="n">
        <v>45853</v>
      </c>
      <c r="C1640" s="70" t="n">
        <v>2025</v>
      </c>
      <c r="D1640" t="inlineStr">
        <is>
          <t>Jul</t>
        </is>
      </c>
      <c r="E1640" t="inlineStr">
        <is>
          <t>East</t>
        </is>
      </c>
      <c r="F1640" t="inlineStr">
        <is>
          <t>India</t>
        </is>
      </c>
      <c r="G1640" t="inlineStr">
        <is>
          <t>Electronics</t>
        </is>
      </c>
      <c r="H1640" t="inlineStr">
        <is>
          <t>Store walk-in</t>
        </is>
      </c>
      <c r="I1640" t="inlineStr">
        <is>
          <t>Member</t>
        </is>
      </c>
      <c r="J1640" t="inlineStr">
        <is>
          <t>Ruhi Shaikh</t>
        </is>
      </c>
      <c r="K1640" s="71" t="n">
        <v>115</v>
      </c>
      <c r="L1640" s="72" t="n">
        <v>9336.5</v>
      </c>
      <c r="M1640" s="72" t="n">
        <v>1073697.5</v>
      </c>
      <c r="N1640" s="72" t="n">
        <v>161054.62</v>
      </c>
      <c r="O1640" s="72" t="n">
        <v>912642.88</v>
      </c>
      <c r="P1640" s="72" t="n">
        <v>968537.95</v>
      </c>
      <c r="Q1640" s="72" t="n">
        <v>-55895.07</v>
      </c>
      <c r="R1640" t="inlineStr">
        <is>
          <t>West Bengal</t>
        </is>
      </c>
      <c r="S1640" s="71" t="n">
        <v>2</v>
      </c>
      <c r="T1640" t="inlineStr">
        <is>
          <t>Yes</t>
        </is>
      </c>
      <c r="U1640" s="71" t="n">
        <v>277</v>
      </c>
      <c r="V1640" s="71" t="n">
        <v>90</v>
      </c>
      <c r="W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RR101632</t>
        </is>
      </c>
      <c r="B1641" s="69" t="n">
        <v>45853</v>
      </c>
      <c r="C1641" s="70" t="n">
        <v>2025</v>
      </c>
      <c r="D1641" t="inlineStr">
        <is>
          <t>Jul</t>
        </is>
      </c>
      <c r="E1641" t="inlineStr">
        <is>
          <t>East</t>
        </is>
      </c>
      <c r="F1641" t="inlineStr">
        <is>
          <t>India</t>
        </is>
      </c>
      <c r="G1641" t="inlineStr">
        <is>
          <t>JioMart</t>
        </is>
      </c>
      <c r="H1641" t="inlineStr">
        <is>
          <t>Home delivery</t>
        </is>
      </c>
      <c r="I1641" t="inlineStr">
        <is>
          <t>Member</t>
        </is>
      </c>
      <c r="J1641" t="inlineStr">
        <is>
          <t>Olivia Brown</t>
        </is>
      </c>
      <c r="K1641" s="71" t="n">
        <v>4570</v>
      </c>
      <c r="L1641" s="72" t="n">
        <v>389.54</v>
      </c>
      <c r="M1641" s="72" t="n">
        <v>1780197.8</v>
      </c>
      <c r="N1641" s="72" t="n">
        <v>35603.96</v>
      </c>
      <c r="O1641" s="72" t="n">
        <v>1744593.84</v>
      </c>
      <c r="P1641" s="72" t="n">
        <v>1513217.78</v>
      </c>
      <c r="Q1641" s="72" t="n">
        <v>231376.06</v>
      </c>
      <c r="R1641" t="inlineStr">
        <is>
          <t>Odisha</t>
        </is>
      </c>
      <c r="S1641" s="71" t="n">
        <v>1</v>
      </c>
      <c r="T1641" t="inlineStr">
        <is>
          <t>Yes</t>
        </is>
      </c>
      <c r="U1641" s="71" t="n">
        <v>7406</v>
      </c>
      <c r="V1641" s="71" t="n">
        <v>569</v>
      </c>
      <c r="W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RR101633</t>
        </is>
      </c>
      <c r="B1642" s="69" t="n">
        <v>45853</v>
      </c>
      <c r="C1642" s="70" t="n">
        <v>2025</v>
      </c>
      <c r="D1642" t="inlineStr">
        <is>
          <t>Jul</t>
        </is>
      </c>
      <c r="E1642" t="inlineStr">
        <is>
          <t>North</t>
        </is>
      </c>
      <c r="F1642" t="inlineStr">
        <is>
          <t>India</t>
        </is>
      </c>
      <c r="G1642" t="inlineStr">
        <is>
          <t>Grocery</t>
        </is>
      </c>
      <c r="H1642" t="inlineStr">
        <is>
          <t>Store walk-in</t>
        </is>
      </c>
      <c r="I1642" t="inlineStr">
        <is>
          <t>Member</t>
        </is>
      </c>
      <c r="J1642" t="inlineStr">
        <is>
          <t>Hiroshi Tanaka</t>
        </is>
      </c>
      <c r="K1642" s="71" t="n">
        <v>3510</v>
      </c>
      <c r="L1642" s="72" t="n">
        <v>181.88</v>
      </c>
      <c r="M1642" s="72" t="n">
        <v>638398.8</v>
      </c>
      <c r="N1642" s="72" t="n">
        <v>63839.88</v>
      </c>
      <c r="O1642" s="72" t="n">
        <v>574558.92</v>
      </c>
      <c r="P1642" s="72" t="n">
        <v>537793.45</v>
      </c>
      <c r="Q1642" s="72" t="n">
        <v>36765.47</v>
      </c>
      <c r="R1642" t="inlineStr">
        <is>
          <t>Uttar Pradesh</t>
        </is>
      </c>
      <c r="S1642" s="71" t="n">
        <v>0</v>
      </c>
      <c r="T1642" t="inlineStr">
        <is>
          <t>No</t>
        </is>
      </c>
      <c r="U1642" s="71" t="n">
        <v>1079</v>
      </c>
      <c r="V1642" s="71" t="n">
        <v>428</v>
      </c>
      <c r="W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RR101634</t>
        </is>
      </c>
      <c r="B1643" s="69" t="n">
        <v>45853</v>
      </c>
      <c r="C1643" s="70" t="n">
        <v>2025</v>
      </c>
      <c r="D1643" t="inlineStr">
        <is>
          <t>Jul</t>
        </is>
      </c>
      <c r="E1643" t="inlineStr">
        <is>
          <t>South</t>
        </is>
      </c>
      <c r="F1643" t="inlineStr">
        <is>
          <t>India</t>
        </is>
      </c>
      <c r="G1643" t="inlineStr">
        <is>
          <t>Grocery</t>
        </is>
      </c>
      <c r="H1643" t="inlineStr">
        <is>
          <t>Store walk-in</t>
        </is>
      </c>
      <c r="I1643" t="inlineStr">
        <is>
          <t>Walk-in guest</t>
        </is>
      </c>
      <c r="J1643" t="inlineStr">
        <is>
          <t>Carlos Silva</t>
        </is>
      </c>
      <c r="K1643" s="71" t="n">
        <v>4071</v>
      </c>
      <c r="L1643" s="72" t="n">
        <v>188.66</v>
      </c>
      <c r="M1643" s="72" t="n">
        <v>768034.86</v>
      </c>
      <c r="N1643" s="72" t="n">
        <v>15360.7</v>
      </c>
      <c r="O1643" s="72" t="n">
        <v>752674.16</v>
      </c>
      <c r="P1643" s="72" t="n">
        <v>610152.08</v>
      </c>
      <c r="Q1643" s="72" t="n">
        <v>142522.08</v>
      </c>
      <c r="R1643" t="inlineStr">
        <is>
          <t>Karnataka</t>
        </is>
      </c>
      <c r="S1643" s="71" t="n">
        <v>3</v>
      </c>
      <c r="T1643" t="inlineStr">
        <is>
          <t>Yes</t>
        </is>
      </c>
      <c r="U1643" s="71" t="n">
        <v>2559</v>
      </c>
      <c r="V1643" s="71" t="n">
        <v>781</v>
      </c>
      <c r="W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RR101635</t>
        </is>
      </c>
      <c r="B1644" s="69" t="n">
        <v>45853</v>
      </c>
      <c r="C1644" s="70" t="n">
        <v>2025</v>
      </c>
      <c r="D1644" t="inlineStr">
        <is>
          <t>Jul</t>
        </is>
      </c>
      <c r="E1644" t="inlineStr">
        <is>
          <t>West</t>
        </is>
      </c>
      <c r="F1644" t="inlineStr">
        <is>
          <t>India</t>
        </is>
      </c>
      <c r="G1644" t="inlineStr">
        <is>
          <t>Fashion</t>
        </is>
      </c>
      <c r="H1644" t="inlineStr">
        <is>
          <t>Store walk-in</t>
        </is>
      </c>
      <c r="I1644" t="inlineStr">
        <is>
          <t>Walk-in guest</t>
        </is>
      </c>
      <c r="J1644" t="inlineStr">
        <is>
          <t>Carlos Silva</t>
        </is>
      </c>
      <c r="K1644" s="71" t="n">
        <v>1521</v>
      </c>
      <c r="L1644" s="72" t="n">
        <v>833.64</v>
      </c>
      <c r="M1644" s="72" t="n">
        <v>1267966.44</v>
      </c>
      <c r="N1644" s="72" t="n">
        <v>190194.97</v>
      </c>
      <c r="O1644" s="72" t="n">
        <v>1077771.47</v>
      </c>
      <c r="P1644" s="72" t="n">
        <v>623063.24</v>
      </c>
      <c r="Q1644" s="72" t="n">
        <v>454708.23</v>
      </c>
      <c r="R1644" t="inlineStr">
        <is>
          <t>Maharashtra</t>
        </is>
      </c>
      <c r="S1644" s="71" t="n">
        <v>2</v>
      </c>
      <c r="T1644" t="inlineStr">
        <is>
          <t>Yes</t>
        </is>
      </c>
      <c r="U1644" s="71" t="n">
        <v>443</v>
      </c>
      <c r="V1644" s="71" t="n">
        <v>197</v>
      </c>
      <c r="W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RR101636</t>
        </is>
      </c>
      <c r="B1645" s="69" t="n">
        <v>45853</v>
      </c>
      <c r="C1645" s="70" t="n">
        <v>2025</v>
      </c>
      <c r="D1645" t="inlineStr">
        <is>
          <t>Jul</t>
        </is>
      </c>
      <c r="E1645" t="inlineStr">
        <is>
          <t>North</t>
        </is>
      </c>
      <c r="F1645" t="inlineStr">
        <is>
          <t>India</t>
        </is>
      </c>
      <c r="G1645" t="inlineStr">
        <is>
          <t>Electronics</t>
        </is>
      </c>
      <c r="H1645" t="inlineStr">
        <is>
          <t>Store walk-in</t>
        </is>
      </c>
      <c r="I1645" t="inlineStr">
        <is>
          <t>Walk-in guest</t>
        </is>
      </c>
      <c r="J1645" t="inlineStr">
        <is>
          <t>Noah Smith</t>
        </is>
      </c>
      <c r="K1645" s="71" t="n">
        <v>32</v>
      </c>
      <c r="L1645" s="72" t="n">
        <v>9080.879999999999</v>
      </c>
      <c r="M1645" s="72" t="n">
        <v>290588.16</v>
      </c>
      <c r="N1645" s="72" t="n">
        <v>23247.05</v>
      </c>
      <c r="O1645" s="72" t="n">
        <v>267341.11</v>
      </c>
      <c r="P1645" s="72" t="n">
        <v>266106.79</v>
      </c>
      <c r="Q1645" s="72" t="n">
        <v>1234.32</v>
      </c>
      <c r="R1645" t="inlineStr">
        <is>
          <t>Uttar Pradesh</t>
        </is>
      </c>
      <c r="S1645" s="71" t="n">
        <v>5</v>
      </c>
      <c r="T1645" t="inlineStr">
        <is>
          <t>Yes</t>
        </is>
      </c>
      <c r="U1645" s="71" t="n">
        <v>76</v>
      </c>
      <c r="V1645" s="71" t="n">
        <v>24</v>
      </c>
      <c r="W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RR101637</t>
        </is>
      </c>
      <c r="B1646" s="69" t="n">
        <v>45853</v>
      </c>
      <c r="C1646" s="70" t="n">
        <v>2025</v>
      </c>
      <c r="D1646" t="inlineStr">
        <is>
          <t>Jul</t>
        </is>
      </c>
      <c r="E1646" t="inlineStr">
        <is>
          <t>North</t>
        </is>
      </c>
      <c r="F1646" t="inlineStr">
        <is>
          <t>India</t>
        </is>
      </c>
      <c r="G1646" t="inlineStr">
        <is>
          <t>Grocery</t>
        </is>
      </c>
      <c r="H1646" t="inlineStr">
        <is>
          <t>Store walk-in</t>
        </is>
      </c>
      <c r="I1646" t="inlineStr">
        <is>
          <t>Walk-in guest</t>
        </is>
      </c>
      <c r="J1646" t="inlineStr">
        <is>
          <t>Yuki Sato</t>
        </is>
      </c>
      <c r="K1646" s="71" t="n">
        <v>2076</v>
      </c>
      <c r="L1646" s="72" t="n">
        <v>179.54</v>
      </c>
      <c r="M1646" s="72" t="n">
        <v>372725.04</v>
      </c>
      <c r="N1646" s="72" t="n">
        <v>7454.5</v>
      </c>
      <c r="O1646" s="72" t="n">
        <v>365270.54</v>
      </c>
      <c r="P1646" s="72" t="n">
        <v>311495.13</v>
      </c>
      <c r="Q1646" s="72" t="n">
        <v>53775.41</v>
      </c>
      <c r="R1646" t="inlineStr">
        <is>
          <t>Punjab</t>
        </is>
      </c>
      <c r="S1646" s="71" t="n">
        <v>0</v>
      </c>
      <c r="T1646" t="inlineStr">
        <is>
          <t>No</t>
        </is>
      </c>
      <c r="U1646" s="71" t="n">
        <v>1648</v>
      </c>
      <c r="V1646" s="71" t="n">
        <v>583</v>
      </c>
      <c r="W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RR101638</t>
        </is>
      </c>
      <c r="B1647" s="69" t="n">
        <v>45853</v>
      </c>
      <c r="C1647" s="70" t="n">
        <v>2025</v>
      </c>
      <c r="D1647" t="inlineStr">
        <is>
          <t>Jul</t>
        </is>
      </c>
      <c r="E1647" t="inlineStr">
        <is>
          <t>North</t>
        </is>
      </c>
      <c r="F1647" t="inlineStr">
        <is>
          <t>India</t>
        </is>
      </c>
      <c r="G1647" t="inlineStr">
        <is>
          <t>JioMart</t>
        </is>
      </c>
      <c r="H1647" t="inlineStr">
        <is>
          <t>Home delivery</t>
        </is>
      </c>
      <c r="I1647" t="inlineStr">
        <is>
          <t>Walk-in guest</t>
        </is>
      </c>
      <c r="J1647" t="inlineStr">
        <is>
          <t>Ruhi Shaikh</t>
        </is>
      </c>
      <c r="K1647" s="71" t="n">
        <v>3329</v>
      </c>
      <c r="L1647" s="72" t="n">
        <v>395.78</v>
      </c>
      <c r="M1647" s="72" t="n">
        <v>1317551.62</v>
      </c>
      <c r="N1647" s="72" t="n">
        <v>105404.13</v>
      </c>
      <c r="O1647" s="72" t="n">
        <v>1212147.49</v>
      </c>
      <c r="P1647" s="72" t="n">
        <v>1148263.4</v>
      </c>
      <c r="Q1647" s="72" t="n">
        <v>63884.09</v>
      </c>
      <c r="R1647" t="inlineStr">
        <is>
          <t>Rajasthan</t>
        </is>
      </c>
      <c r="S1647" s="71" t="n">
        <v>8</v>
      </c>
      <c r="T1647" t="inlineStr">
        <is>
          <t>Yes</t>
        </is>
      </c>
      <c r="U1647" s="71" t="n">
        <v>8282</v>
      </c>
      <c r="V1647" s="71" t="n">
        <v>614</v>
      </c>
      <c r="W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RR101639</t>
        </is>
      </c>
      <c r="B1648" s="69" t="n">
        <v>45853</v>
      </c>
      <c r="C1648" s="70" t="n">
        <v>2025</v>
      </c>
      <c r="D1648" t="inlineStr">
        <is>
          <t>Jul</t>
        </is>
      </c>
      <c r="E1648" t="inlineStr">
        <is>
          <t>South</t>
        </is>
      </c>
      <c r="F1648" t="inlineStr">
        <is>
          <t>India</t>
        </is>
      </c>
      <c r="G1648" t="inlineStr">
        <is>
          <t>Fashion</t>
        </is>
      </c>
      <c r="H1648" t="inlineStr">
        <is>
          <t>Store walk-in</t>
        </is>
      </c>
      <c r="I1648" t="inlineStr">
        <is>
          <t>Walk-in guest</t>
        </is>
      </c>
      <c r="J1648" t="inlineStr">
        <is>
          <t>Emma Clarke</t>
        </is>
      </c>
      <c r="K1648" s="71" t="n">
        <v>1142</v>
      </c>
      <c r="L1648" s="72" t="n">
        <v>730.87</v>
      </c>
      <c r="M1648" s="72" t="n">
        <v>834653.54</v>
      </c>
      <c r="N1648" s="72" t="n">
        <v>83465.35000000001</v>
      </c>
      <c r="O1648" s="72" t="n">
        <v>751188.1899999999</v>
      </c>
      <c r="P1648" s="72" t="n">
        <v>481488.65</v>
      </c>
      <c r="Q1648" s="72" t="n">
        <v>269699.54</v>
      </c>
      <c r="R1648" t="inlineStr">
        <is>
          <t>Tamil Nadu</t>
        </is>
      </c>
      <c r="S1648" s="71" t="n">
        <v>5</v>
      </c>
      <c r="T1648" t="inlineStr">
        <is>
          <t>Yes</t>
        </is>
      </c>
      <c r="U1648" s="71" t="n">
        <v>373</v>
      </c>
      <c r="V1648" s="71" t="n">
        <v>129</v>
      </c>
      <c r="W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RR101640</t>
        </is>
      </c>
      <c r="B1649" s="69" t="n">
        <v>45854</v>
      </c>
      <c r="C1649" s="70" t="n">
        <v>2025</v>
      </c>
      <c r="D1649" t="inlineStr">
        <is>
          <t>Jul</t>
        </is>
      </c>
      <c r="E1649" t="inlineStr">
        <is>
          <t>South</t>
        </is>
      </c>
      <c r="F1649" t="inlineStr">
        <is>
          <t>India</t>
        </is>
      </c>
      <c r="G1649" t="inlineStr">
        <is>
          <t>Fashion</t>
        </is>
      </c>
      <c r="H1649" t="inlineStr">
        <is>
          <t>Store walk-in</t>
        </is>
      </c>
      <c r="I1649" t="inlineStr">
        <is>
          <t>Walk-in guest</t>
        </is>
      </c>
      <c r="J1649" t="inlineStr">
        <is>
          <t>Lucas Martin</t>
        </is>
      </c>
      <c r="K1649" s="71" t="n">
        <v>1424</v>
      </c>
      <c r="L1649" s="72" t="n">
        <v>663.74</v>
      </c>
      <c r="M1649" s="72" t="n">
        <v>945165.76</v>
      </c>
      <c r="N1649" s="72" t="n">
        <v>47258.29</v>
      </c>
      <c r="O1649" s="72" t="n">
        <v>897907.47</v>
      </c>
      <c r="P1649" s="72" t="n">
        <v>570979.33</v>
      </c>
      <c r="Q1649" s="72" t="n">
        <v>326928.14</v>
      </c>
      <c r="R1649" t="inlineStr">
        <is>
          <t>Tamil Nadu</t>
        </is>
      </c>
      <c r="S1649" s="71" t="n">
        <v>3</v>
      </c>
      <c r="T1649" t="inlineStr">
        <is>
          <t>Yes</t>
        </is>
      </c>
      <c r="U1649" s="71" t="n">
        <v>1196</v>
      </c>
      <c r="V1649" s="71" t="n">
        <v>413</v>
      </c>
      <c r="W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RR101641</t>
        </is>
      </c>
      <c r="B1650" s="69" t="n">
        <v>45854</v>
      </c>
      <c r="C1650" s="70" t="n">
        <v>2025</v>
      </c>
      <c r="D1650" t="inlineStr">
        <is>
          <t>Jul</t>
        </is>
      </c>
      <c r="E1650" t="inlineStr">
        <is>
          <t>North</t>
        </is>
      </c>
      <c r="F1650" t="inlineStr">
        <is>
          <t>India</t>
        </is>
      </c>
      <c r="G1650" t="inlineStr">
        <is>
          <t>Grocery</t>
        </is>
      </c>
      <c r="H1650" t="inlineStr">
        <is>
          <t>Store walk-in</t>
        </is>
      </c>
      <c r="I1650" t="inlineStr">
        <is>
          <t>Walk-in guest</t>
        </is>
      </c>
      <c r="J1650" t="inlineStr">
        <is>
          <t>Liam O'Brien</t>
        </is>
      </c>
      <c r="K1650" s="71" t="n">
        <v>4102</v>
      </c>
      <c r="L1650" s="72" t="n">
        <v>183.17</v>
      </c>
      <c r="M1650" s="72" t="n">
        <v>751363.34</v>
      </c>
      <c r="N1650" s="72" t="n">
        <v>112704.5</v>
      </c>
      <c r="O1650" s="72" t="n">
        <v>638658.84</v>
      </c>
      <c r="P1650" s="72" t="n">
        <v>590867.74</v>
      </c>
      <c r="Q1650" s="72" t="n">
        <v>47791.1</v>
      </c>
      <c r="R1650" t="inlineStr">
        <is>
          <t>Punjab</t>
        </is>
      </c>
      <c r="S1650" s="71" t="n">
        <v>5</v>
      </c>
      <c r="T1650" t="inlineStr">
        <is>
          <t>Yes</t>
        </is>
      </c>
      <c r="U1650" s="71" t="n">
        <v>3104</v>
      </c>
      <c r="V1650" s="71" t="n">
        <v>975</v>
      </c>
      <c r="W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RR101642</t>
        </is>
      </c>
      <c r="B1651" s="69" t="n">
        <v>45855</v>
      </c>
      <c r="C1651" s="70" t="n">
        <v>2025</v>
      </c>
      <c r="D1651" t="inlineStr">
        <is>
          <t>Jul</t>
        </is>
      </c>
      <c r="E1651" t="inlineStr">
        <is>
          <t>South</t>
        </is>
      </c>
      <c r="F1651" t="inlineStr">
        <is>
          <t>India</t>
        </is>
      </c>
      <c r="G1651" t="inlineStr">
        <is>
          <t>Fashion</t>
        </is>
      </c>
      <c r="H1651" t="inlineStr">
        <is>
          <t>Store walk-in</t>
        </is>
      </c>
      <c r="I1651" t="inlineStr">
        <is>
          <t>Member</t>
        </is>
      </c>
      <c r="J1651" t="inlineStr">
        <is>
          <t>Arjun Mehta</t>
        </is>
      </c>
      <c r="K1651" s="71" t="n">
        <v>349</v>
      </c>
      <c r="L1651" s="72" t="n">
        <v>660.6799999999999</v>
      </c>
      <c r="M1651" s="72" t="n">
        <v>230577.32</v>
      </c>
      <c r="N1651" s="72" t="n">
        <v>23057.73</v>
      </c>
      <c r="O1651" s="72" t="n">
        <v>207519.59</v>
      </c>
      <c r="P1651" s="72" t="n">
        <v>140695.1</v>
      </c>
      <c r="Q1651" s="72" t="n">
        <v>66824.49000000001</v>
      </c>
      <c r="R1651" t="inlineStr">
        <is>
          <t>Telangana</t>
        </is>
      </c>
      <c r="S1651" s="71" t="n">
        <v>5</v>
      </c>
      <c r="T1651" t="inlineStr">
        <is>
          <t>Yes</t>
        </is>
      </c>
      <c r="U1651" s="71" t="n">
        <v>114</v>
      </c>
      <c r="V1651" s="71" t="n">
        <v>45</v>
      </c>
      <c r="W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RR101643</t>
        </is>
      </c>
      <c r="B1652" s="69" t="n">
        <v>45855</v>
      </c>
      <c r="C1652" s="70" t="n">
        <v>2025</v>
      </c>
      <c r="D1652" t="inlineStr">
        <is>
          <t>Jul</t>
        </is>
      </c>
      <c r="E1652" t="inlineStr">
        <is>
          <t>West</t>
        </is>
      </c>
      <c r="F1652" t="inlineStr">
        <is>
          <t>India</t>
        </is>
      </c>
      <c r="G1652" t="inlineStr">
        <is>
          <t>Electronics</t>
        </is>
      </c>
      <c r="H1652" t="inlineStr">
        <is>
          <t>Home delivery</t>
        </is>
      </c>
      <c r="I1652" t="inlineStr">
        <is>
          <t>Member</t>
        </is>
      </c>
      <c r="J1652" t="inlineStr">
        <is>
          <t>Zoya Ahmed</t>
        </is>
      </c>
      <c r="K1652" s="71" t="n">
        <v>39</v>
      </c>
      <c r="L1652" s="72" t="n">
        <v>10079.26</v>
      </c>
      <c r="M1652" s="72" t="n">
        <v>393091.14</v>
      </c>
      <c r="N1652" s="72" t="n">
        <v>39309.11</v>
      </c>
      <c r="O1652" s="72" t="n">
        <v>353782.03</v>
      </c>
      <c r="P1652" s="72" t="n">
        <v>312122.1</v>
      </c>
      <c r="Q1652" s="72" t="n">
        <v>41659.93</v>
      </c>
      <c r="R1652" t="inlineStr">
        <is>
          <t>Gujarat</t>
        </is>
      </c>
      <c r="S1652" s="71" t="n">
        <v>2</v>
      </c>
      <c r="T1652" t="inlineStr">
        <is>
          <t>Yes</t>
        </is>
      </c>
      <c r="U1652" s="71" t="n">
        <v>119</v>
      </c>
      <c r="V1652" s="71" t="n">
        <v>31</v>
      </c>
      <c r="W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RR101644</t>
        </is>
      </c>
      <c r="B1653" s="69" t="n">
        <v>45855</v>
      </c>
      <c r="C1653" s="70" t="n">
        <v>2025</v>
      </c>
      <c r="D1653" t="inlineStr">
        <is>
          <t>Jul</t>
        </is>
      </c>
      <c r="E1653" t="inlineStr">
        <is>
          <t>West</t>
        </is>
      </c>
      <c r="F1653" t="inlineStr">
        <is>
          <t>India</t>
        </is>
      </c>
      <c r="G1653" t="inlineStr">
        <is>
          <t>Grocery</t>
        </is>
      </c>
      <c r="H1653" t="inlineStr">
        <is>
          <t>Store walk-in</t>
        </is>
      </c>
      <c r="I1653" t="inlineStr">
        <is>
          <t>Member</t>
        </is>
      </c>
      <c r="J1653" t="inlineStr">
        <is>
          <t>Aisha Bello</t>
        </is>
      </c>
      <c r="K1653" s="71" t="n">
        <v>1082</v>
      </c>
      <c r="L1653" s="72" t="n">
        <v>174.97</v>
      </c>
      <c r="M1653" s="72" t="n">
        <v>189317.54</v>
      </c>
      <c r="N1653" s="72" t="n">
        <v>18931.75</v>
      </c>
      <c r="O1653" s="72" t="n">
        <v>170385.79</v>
      </c>
      <c r="P1653" s="72" t="n">
        <v>156833.34</v>
      </c>
      <c r="Q1653" s="72" t="n">
        <v>13552.45</v>
      </c>
      <c r="R1653" t="inlineStr">
        <is>
          <t>Goa</t>
        </is>
      </c>
      <c r="S1653" s="71" t="n">
        <v>8</v>
      </c>
      <c r="T1653" t="inlineStr">
        <is>
          <t>Yes</t>
        </is>
      </c>
      <c r="U1653" s="71" t="n">
        <v>667</v>
      </c>
      <c r="V1653" s="71" t="n">
        <v>169</v>
      </c>
      <c r="W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RR101645</t>
        </is>
      </c>
      <c r="B1654" s="69" t="n">
        <v>45855</v>
      </c>
      <c r="C1654" s="70" t="n">
        <v>2025</v>
      </c>
      <c r="D1654" t="inlineStr">
        <is>
          <t>Jul</t>
        </is>
      </c>
      <c r="E1654" t="inlineStr">
        <is>
          <t>West</t>
        </is>
      </c>
      <c r="F1654" t="inlineStr">
        <is>
          <t>India</t>
        </is>
      </c>
      <c r="G1654" t="inlineStr">
        <is>
          <t>Grocery</t>
        </is>
      </c>
      <c r="H1654" t="inlineStr">
        <is>
          <t>Store walk-in</t>
        </is>
      </c>
      <c r="I1654" t="inlineStr">
        <is>
          <t>Member</t>
        </is>
      </c>
      <c r="J1654" t="inlineStr">
        <is>
          <t>Ruhi Shaikh</t>
        </is>
      </c>
      <c r="K1654" s="71" t="n">
        <v>2793</v>
      </c>
      <c r="L1654" s="72" t="n">
        <v>184.41</v>
      </c>
      <c r="M1654" s="72" t="n">
        <v>515057.13</v>
      </c>
      <c r="N1654" s="72" t="n">
        <v>10301.14</v>
      </c>
      <c r="O1654" s="72" t="n">
        <v>504755.99</v>
      </c>
      <c r="P1654" s="72" t="n">
        <v>428144.87</v>
      </c>
      <c r="Q1654" s="72" t="n">
        <v>76611.12</v>
      </c>
      <c r="R1654" t="inlineStr">
        <is>
          <t>Goa</t>
        </is>
      </c>
      <c r="S1654" s="71" t="n">
        <v>0</v>
      </c>
      <c r="T1654" t="inlineStr">
        <is>
          <t>No</t>
        </is>
      </c>
      <c r="U1654" s="71" t="n">
        <v>1012</v>
      </c>
      <c r="V1654" s="71" t="n">
        <v>451</v>
      </c>
      <c r="W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RR101646</t>
        </is>
      </c>
      <c r="B1655" s="69" t="n">
        <v>45856</v>
      </c>
      <c r="C1655" s="70" t="n">
        <v>2025</v>
      </c>
      <c r="D1655" t="inlineStr">
        <is>
          <t>Jul</t>
        </is>
      </c>
      <c r="E1655" t="inlineStr">
        <is>
          <t>North</t>
        </is>
      </c>
      <c r="F1655" t="inlineStr">
        <is>
          <t>India</t>
        </is>
      </c>
      <c r="G1655" t="inlineStr">
        <is>
          <t>JioMart</t>
        </is>
      </c>
      <c r="H1655" t="inlineStr">
        <is>
          <t>Home delivery</t>
        </is>
      </c>
      <c r="I1655" t="inlineStr">
        <is>
          <t>Walk-in guest</t>
        </is>
      </c>
      <c r="J1655" t="inlineStr">
        <is>
          <t>Hiroshi Tanaka</t>
        </is>
      </c>
      <c r="K1655" s="71" t="n">
        <v>3444</v>
      </c>
      <c r="L1655" s="72" t="n">
        <v>457.08</v>
      </c>
      <c r="M1655" s="72" t="n">
        <v>1574183.52</v>
      </c>
      <c r="N1655" s="72" t="n">
        <v>157418.35</v>
      </c>
      <c r="O1655" s="72" t="n">
        <v>1416765.17</v>
      </c>
      <c r="P1655" s="72" t="n">
        <v>1127570.62</v>
      </c>
      <c r="Q1655" s="72" t="n">
        <v>289194.55</v>
      </c>
      <c r="R1655" t="inlineStr">
        <is>
          <t>Rajasthan</t>
        </is>
      </c>
      <c r="S1655" s="71" t="n">
        <v>3</v>
      </c>
      <c r="T1655" t="inlineStr">
        <is>
          <t>Yes</t>
        </is>
      </c>
      <c r="U1655" s="71" t="n">
        <v>8421</v>
      </c>
      <c r="V1655" s="71" t="n">
        <v>591</v>
      </c>
      <c r="W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RR101647</t>
        </is>
      </c>
      <c r="B1656" s="69" t="n">
        <v>45856</v>
      </c>
      <c r="C1656" s="70" t="n">
        <v>2025</v>
      </c>
      <c r="D1656" t="inlineStr">
        <is>
          <t>Jul</t>
        </is>
      </c>
      <c r="E1656" t="inlineStr">
        <is>
          <t>North</t>
        </is>
      </c>
      <c r="F1656" t="inlineStr">
        <is>
          <t>India</t>
        </is>
      </c>
      <c r="G1656" t="inlineStr">
        <is>
          <t>Grocery</t>
        </is>
      </c>
      <c r="H1656" t="inlineStr">
        <is>
          <t>Store walk-in</t>
        </is>
      </c>
      <c r="I1656" t="inlineStr">
        <is>
          <t>Member</t>
        </is>
      </c>
      <c r="J1656" t="inlineStr">
        <is>
          <t>Aisha Bello</t>
        </is>
      </c>
      <c r="K1656" s="71" t="n">
        <v>1839</v>
      </c>
      <c r="L1656" s="72" t="n">
        <v>175.24</v>
      </c>
      <c r="M1656" s="72" t="n">
        <v>322266.36</v>
      </c>
      <c r="N1656" s="72" t="n">
        <v>48339.95</v>
      </c>
      <c r="O1656" s="72" t="n">
        <v>273926.41</v>
      </c>
      <c r="P1656" s="72" t="n">
        <v>276774.77</v>
      </c>
      <c r="Q1656" s="72" t="n">
        <v>-2848.36</v>
      </c>
      <c r="R1656" t="inlineStr">
        <is>
          <t>Rajasthan</t>
        </is>
      </c>
      <c r="S1656" s="71" t="n">
        <v>8</v>
      </c>
      <c r="T1656" t="inlineStr">
        <is>
          <t>Yes</t>
        </is>
      </c>
      <c r="U1656" s="71" t="n">
        <v>483</v>
      </c>
      <c r="V1656" s="71" t="n">
        <v>208</v>
      </c>
      <c r="W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RR101648</t>
        </is>
      </c>
      <c r="B1657" s="69" t="n">
        <v>45856</v>
      </c>
      <c r="C1657" s="70" t="n">
        <v>2025</v>
      </c>
      <c r="D1657" t="inlineStr">
        <is>
          <t>Jul</t>
        </is>
      </c>
      <c r="E1657" t="inlineStr">
        <is>
          <t>North</t>
        </is>
      </c>
      <c r="F1657" t="inlineStr">
        <is>
          <t>India</t>
        </is>
      </c>
      <c r="G1657" t="inlineStr">
        <is>
          <t>Grocery</t>
        </is>
      </c>
      <c r="H1657" t="inlineStr">
        <is>
          <t>Store walk-in</t>
        </is>
      </c>
      <c r="I1657" t="inlineStr">
        <is>
          <t>Walk-in guest</t>
        </is>
      </c>
      <c r="J1657" t="inlineStr">
        <is>
          <t>Sophie Müller</t>
        </is>
      </c>
      <c r="K1657" s="71" t="n">
        <v>4362</v>
      </c>
      <c r="L1657" s="72" t="n">
        <v>158.62</v>
      </c>
      <c r="M1657" s="72" t="n">
        <v>691900.4399999999</v>
      </c>
      <c r="N1657" s="72" t="n">
        <v>34595.02</v>
      </c>
      <c r="O1657" s="72" t="n">
        <v>657305.42</v>
      </c>
      <c r="P1657" s="72" t="n">
        <v>619421.84</v>
      </c>
      <c r="Q1657" s="72" t="n">
        <v>37883.58</v>
      </c>
      <c r="R1657" t="inlineStr">
        <is>
          <t>Uttar Pradesh</t>
        </is>
      </c>
      <c r="S1657" s="71" t="n">
        <v>5</v>
      </c>
      <c r="T1657" t="inlineStr">
        <is>
          <t>Yes</t>
        </is>
      </c>
      <c r="U1657" s="71" t="n">
        <v>1617</v>
      </c>
      <c r="V1657" s="71" t="n">
        <v>574</v>
      </c>
      <c r="W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RR101649</t>
        </is>
      </c>
      <c r="B1658" s="69" t="n">
        <v>45856</v>
      </c>
      <c r="C1658" s="70" t="n">
        <v>2025</v>
      </c>
      <c r="D1658" t="inlineStr">
        <is>
          <t>Jul</t>
        </is>
      </c>
      <c r="E1658" t="inlineStr">
        <is>
          <t>South</t>
        </is>
      </c>
      <c r="F1658" t="inlineStr">
        <is>
          <t>India</t>
        </is>
      </c>
      <c r="G1658" t="inlineStr">
        <is>
          <t>JioMart</t>
        </is>
      </c>
      <c r="H1658" t="inlineStr">
        <is>
          <t>Home delivery</t>
        </is>
      </c>
      <c r="I1658" t="inlineStr">
        <is>
          <t>Walk-in guest</t>
        </is>
      </c>
      <c r="J1658" t="inlineStr">
        <is>
          <t>Amir Khan</t>
        </is>
      </c>
      <c r="K1658" s="71" t="n">
        <v>2921</v>
      </c>
      <c r="L1658" s="72" t="n">
        <v>444.8</v>
      </c>
      <c r="M1658" s="72" t="n">
        <v>1299260.8</v>
      </c>
      <c r="N1658" s="72" t="n">
        <v>129926.08</v>
      </c>
      <c r="O1658" s="72" t="n">
        <v>1169334.72</v>
      </c>
      <c r="P1658" s="72" t="n">
        <v>985998.04</v>
      </c>
      <c r="Q1658" s="72" t="n">
        <v>183336.68</v>
      </c>
      <c r="R1658" t="inlineStr">
        <is>
          <t>Tamil Nadu</t>
        </is>
      </c>
      <c r="S1658" s="71" t="n">
        <v>1</v>
      </c>
      <c r="T1658" t="inlineStr">
        <is>
          <t>Yes</t>
        </is>
      </c>
      <c r="U1658" s="71" t="n">
        <v>10512</v>
      </c>
      <c r="V1658" s="71" t="n">
        <v>479</v>
      </c>
      <c r="W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RR101650</t>
        </is>
      </c>
      <c r="B1659" s="69" t="n">
        <v>45856</v>
      </c>
      <c r="C1659" s="70" t="n">
        <v>2025</v>
      </c>
      <c r="D1659" t="inlineStr">
        <is>
          <t>Jul</t>
        </is>
      </c>
      <c r="E1659" t="inlineStr">
        <is>
          <t>North</t>
        </is>
      </c>
      <c r="F1659" t="inlineStr">
        <is>
          <t>India</t>
        </is>
      </c>
      <c r="G1659" t="inlineStr">
        <is>
          <t>JioMart</t>
        </is>
      </c>
      <c r="H1659" t="inlineStr">
        <is>
          <t>Home delivery</t>
        </is>
      </c>
      <c r="I1659" t="inlineStr">
        <is>
          <t>Walk-in guest</t>
        </is>
      </c>
      <c r="J1659" t="inlineStr">
        <is>
          <t>Liam O'Brien</t>
        </is>
      </c>
      <c r="K1659" s="71" t="n">
        <v>3505</v>
      </c>
      <c r="L1659" s="72" t="n">
        <v>406.44</v>
      </c>
      <c r="M1659" s="72" t="n">
        <v>1424572.2</v>
      </c>
      <c r="N1659" s="72" t="n">
        <v>142457.22</v>
      </c>
      <c r="O1659" s="72" t="n">
        <v>1282114.98</v>
      </c>
      <c r="P1659" s="72" t="n">
        <v>1164387.53</v>
      </c>
      <c r="Q1659" s="72" t="n">
        <v>117727.45</v>
      </c>
      <c r="R1659" t="inlineStr">
        <is>
          <t>Punjab</t>
        </is>
      </c>
      <c r="S1659" s="71" t="n">
        <v>5</v>
      </c>
      <c r="T1659" t="inlineStr">
        <is>
          <t>Yes</t>
        </is>
      </c>
      <c r="U1659" s="71" t="n">
        <v>9725</v>
      </c>
      <c r="V1659" s="71" t="n">
        <v>406</v>
      </c>
      <c r="W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RR101651</t>
        </is>
      </c>
      <c r="B1660" s="69" t="n">
        <v>45856</v>
      </c>
      <c r="C1660" s="70" t="n">
        <v>2025</v>
      </c>
      <c r="D1660" t="inlineStr">
        <is>
          <t>Jul</t>
        </is>
      </c>
      <c r="E1660" t="inlineStr">
        <is>
          <t>West</t>
        </is>
      </c>
      <c r="F1660" t="inlineStr">
        <is>
          <t>India</t>
        </is>
      </c>
      <c r="G1660" t="inlineStr">
        <is>
          <t>JioMart</t>
        </is>
      </c>
      <c r="H1660" t="inlineStr">
        <is>
          <t>Home delivery</t>
        </is>
      </c>
      <c r="I1660" t="inlineStr">
        <is>
          <t>Walk-in guest</t>
        </is>
      </c>
      <c r="J1660" t="inlineStr">
        <is>
          <t>Aisha Bello</t>
        </is>
      </c>
      <c r="K1660" s="71" t="n">
        <v>4322</v>
      </c>
      <c r="L1660" s="72" t="n">
        <v>467.46</v>
      </c>
      <c r="M1660" s="72" t="n">
        <v>2020362.12</v>
      </c>
      <c r="N1660" s="72" t="n">
        <v>40407.24</v>
      </c>
      <c r="O1660" s="72" t="n">
        <v>1979954.88</v>
      </c>
      <c r="P1660" s="72" t="n">
        <v>1424828.42</v>
      </c>
      <c r="Q1660" s="72" t="n">
        <v>555126.46</v>
      </c>
      <c r="R1660" t="inlineStr">
        <is>
          <t>Gujarat</t>
        </is>
      </c>
      <c r="S1660" s="71" t="n">
        <v>8</v>
      </c>
      <c r="T1660" t="inlineStr">
        <is>
          <t>Yes</t>
        </is>
      </c>
      <c r="U1660" s="71" t="n">
        <v>9291</v>
      </c>
      <c r="V1660" s="71" t="n">
        <v>537</v>
      </c>
      <c r="W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RR101652</t>
        </is>
      </c>
      <c r="B1661" s="69" t="n">
        <v>45856</v>
      </c>
      <c r="C1661" s="70" t="n">
        <v>2025</v>
      </c>
      <c r="D1661" t="inlineStr">
        <is>
          <t>Jul</t>
        </is>
      </c>
      <c r="E1661" t="inlineStr">
        <is>
          <t>West</t>
        </is>
      </c>
      <c r="F1661" t="inlineStr">
        <is>
          <t>India</t>
        </is>
      </c>
      <c r="G1661" t="inlineStr">
        <is>
          <t>Grocery</t>
        </is>
      </c>
      <c r="H1661" t="inlineStr">
        <is>
          <t>Store walk-in</t>
        </is>
      </c>
      <c r="I1661" t="inlineStr">
        <is>
          <t>Walk-in guest</t>
        </is>
      </c>
      <c r="J1661" t="inlineStr">
        <is>
          <t>Wei Chen</t>
        </is>
      </c>
      <c r="K1661" s="71" t="n">
        <v>1457</v>
      </c>
      <c r="L1661" s="72" t="n">
        <v>191.96</v>
      </c>
      <c r="M1661" s="72" t="n">
        <v>279685.72</v>
      </c>
      <c r="N1661" s="72" t="n">
        <v>13984.29</v>
      </c>
      <c r="O1661" s="72" t="n">
        <v>265701.43</v>
      </c>
      <c r="P1661" s="72" t="n">
        <v>216652.38</v>
      </c>
      <c r="Q1661" s="72" t="n">
        <v>49049.05</v>
      </c>
      <c r="R1661" t="inlineStr">
        <is>
          <t>Goa</t>
        </is>
      </c>
      <c r="S1661" s="71" t="n">
        <v>1</v>
      </c>
      <c r="T1661" t="inlineStr">
        <is>
          <t>Yes</t>
        </is>
      </c>
      <c r="U1661" s="71" t="n">
        <v>425</v>
      </c>
      <c r="V1661" s="71" t="n">
        <v>163</v>
      </c>
      <c r="W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RR101653</t>
        </is>
      </c>
      <c r="B1662" s="69" t="n">
        <v>45857</v>
      </c>
      <c r="C1662" s="70" t="n">
        <v>2025</v>
      </c>
      <c r="D1662" t="inlineStr">
        <is>
          <t>Jul</t>
        </is>
      </c>
      <c r="E1662" t="inlineStr">
        <is>
          <t>West</t>
        </is>
      </c>
      <c r="F1662" t="inlineStr">
        <is>
          <t>India</t>
        </is>
      </c>
      <c r="G1662" t="inlineStr">
        <is>
          <t>Fashion</t>
        </is>
      </c>
      <c r="H1662" t="inlineStr">
        <is>
          <t>Store walk-in</t>
        </is>
      </c>
      <c r="I1662" t="inlineStr">
        <is>
          <t>Walk-in guest</t>
        </is>
      </c>
      <c r="J1662" t="inlineStr">
        <is>
          <t>Liam O'Brien</t>
        </is>
      </c>
      <c r="K1662" s="71" t="n">
        <v>1122</v>
      </c>
      <c r="L1662" s="72" t="n">
        <v>675.25</v>
      </c>
      <c r="M1662" s="72" t="n">
        <v>757630.5</v>
      </c>
      <c r="N1662" s="72" t="n">
        <v>37881.53</v>
      </c>
      <c r="O1662" s="72" t="n">
        <v>719748.97</v>
      </c>
      <c r="P1662" s="72" t="n">
        <v>455008.95</v>
      </c>
      <c r="Q1662" s="72" t="n">
        <v>264740.02</v>
      </c>
      <c r="R1662" t="inlineStr">
        <is>
          <t>Maharashtra</t>
        </is>
      </c>
      <c r="S1662" s="71" t="n">
        <v>0</v>
      </c>
      <c r="T1662" t="inlineStr">
        <is>
          <t>No</t>
        </is>
      </c>
      <c r="U1662" s="71" t="n">
        <v>388</v>
      </c>
      <c r="V1662" s="71" t="n">
        <v>155</v>
      </c>
      <c r="W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RR101654</t>
        </is>
      </c>
      <c r="B1663" s="69" t="n">
        <v>45857</v>
      </c>
      <c r="C1663" s="70" t="n">
        <v>2025</v>
      </c>
      <c r="D1663" t="inlineStr">
        <is>
          <t>Jul</t>
        </is>
      </c>
      <c r="E1663" t="inlineStr">
        <is>
          <t>South</t>
        </is>
      </c>
      <c r="F1663" t="inlineStr">
        <is>
          <t>India</t>
        </is>
      </c>
      <c r="G1663" t="inlineStr">
        <is>
          <t>Grocery</t>
        </is>
      </c>
      <c r="H1663" t="inlineStr">
        <is>
          <t>Store walk-in</t>
        </is>
      </c>
      <c r="I1663" t="inlineStr">
        <is>
          <t>Member</t>
        </is>
      </c>
      <c r="J1663" t="inlineStr">
        <is>
          <t>Mei Lin</t>
        </is>
      </c>
      <c r="K1663" s="71" t="n">
        <v>2114</v>
      </c>
      <c r="L1663" s="72" t="n">
        <v>190.59</v>
      </c>
      <c r="M1663" s="72" t="n">
        <v>402907.26</v>
      </c>
      <c r="N1663" s="72" t="n">
        <v>40290.73</v>
      </c>
      <c r="O1663" s="72" t="n">
        <v>362616.53</v>
      </c>
      <c r="P1663" s="72" t="n">
        <v>300714.59</v>
      </c>
      <c r="Q1663" s="72" t="n">
        <v>61901.94</v>
      </c>
      <c r="R1663" t="inlineStr">
        <is>
          <t>Karnataka</t>
        </is>
      </c>
      <c r="S1663" s="71" t="n">
        <v>3</v>
      </c>
      <c r="T1663" t="inlineStr">
        <is>
          <t>Yes</t>
        </is>
      </c>
      <c r="U1663" s="71" t="n">
        <v>1224</v>
      </c>
      <c r="V1663" s="71" t="n">
        <v>319</v>
      </c>
      <c r="W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RR101655</t>
        </is>
      </c>
      <c r="B1664" s="69" t="n">
        <v>45857</v>
      </c>
      <c r="C1664" s="70" t="n">
        <v>2025</v>
      </c>
      <c r="D1664" t="inlineStr">
        <is>
          <t>Jul</t>
        </is>
      </c>
      <c r="E1664" t="inlineStr">
        <is>
          <t>South</t>
        </is>
      </c>
      <c r="F1664" t="inlineStr">
        <is>
          <t>India</t>
        </is>
      </c>
      <c r="G1664" t="inlineStr">
        <is>
          <t>JioMart</t>
        </is>
      </c>
      <c r="H1664" t="inlineStr">
        <is>
          <t>Home delivery</t>
        </is>
      </c>
      <c r="I1664" t="inlineStr">
        <is>
          <t>Walk-in guest</t>
        </is>
      </c>
      <c r="J1664" t="inlineStr">
        <is>
          <t>Arjun Mehta</t>
        </is>
      </c>
      <c r="K1664" s="71" t="n">
        <v>1606</v>
      </c>
      <c r="L1664" s="72" t="n">
        <v>431.99</v>
      </c>
      <c r="M1664" s="72" t="n">
        <v>693775.9399999999</v>
      </c>
      <c r="N1664" s="72" t="n">
        <v>34688.8</v>
      </c>
      <c r="O1664" s="72" t="n">
        <v>659087.14</v>
      </c>
      <c r="P1664" s="72" t="n">
        <v>527859.45</v>
      </c>
      <c r="Q1664" s="72" t="n">
        <v>131227.69</v>
      </c>
      <c r="R1664" t="inlineStr">
        <is>
          <t>Tamil Nadu</t>
        </is>
      </c>
      <c r="S1664" s="71" t="n">
        <v>2</v>
      </c>
      <c r="T1664" t="inlineStr">
        <is>
          <t>Yes</t>
        </is>
      </c>
      <c r="U1664" s="71" t="n">
        <v>2786</v>
      </c>
      <c r="V1664" s="71" t="n">
        <v>206</v>
      </c>
      <c r="W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RR101656</t>
        </is>
      </c>
      <c r="B1665" s="69" t="n">
        <v>45857</v>
      </c>
      <c r="C1665" s="70" t="n">
        <v>2025</v>
      </c>
      <c r="D1665" t="inlineStr">
        <is>
          <t>Jul</t>
        </is>
      </c>
      <c r="E1665" t="inlineStr">
        <is>
          <t>South</t>
        </is>
      </c>
      <c r="F1665" t="inlineStr">
        <is>
          <t>India</t>
        </is>
      </c>
      <c r="G1665" t="inlineStr">
        <is>
          <t>Grocery</t>
        </is>
      </c>
      <c r="H1665" t="inlineStr">
        <is>
          <t>Store walk-in</t>
        </is>
      </c>
      <c r="I1665" t="inlineStr">
        <is>
          <t>Member</t>
        </is>
      </c>
      <c r="J1665" t="inlineStr">
        <is>
          <t>Sara Rossi</t>
        </is>
      </c>
      <c r="K1665" s="71" t="n">
        <v>3587</v>
      </c>
      <c r="L1665" s="72" t="n">
        <v>177.2</v>
      </c>
      <c r="M1665" s="72" t="n">
        <v>635616.4</v>
      </c>
      <c r="N1665" s="72" t="n">
        <v>12712.33</v>
      </c>
      <c r="O1665" s="72" t="n">
        <v>622904.0699999999</v>
      </c>
      <c r="P1665" s="72" t="n">
        <v>523917.29</v>
      </c>
      <c r="Q1665" s="72" t="n">
        <v>98986.78</v>
      </c>
      <c r="R1665" t="inlineStr">
        <is>
          <t>Kerala</t>
        </is>
      </c>
      <c r="S1665" s="71" t="n">
        <v>5</v>
      </c>
      <c r="T1665" t="inlineStr">
        <is>
          <t>Yes</t>
        </is>
      </c>
      <c r="U1665" s="71" t="n">
        <v>1189</v>
      </c>
      <c r="V1665" s="71" t="n">
        <v>460</v>
      </c>
      <c r="W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RR101657</t>
        </is>
      </c>
      <c r="B1666" s="69" t="n">
        <v>45857</v>
      </c>
      <c r="C1666" s="70" t="n">
        <v>2025</v>
      </c>
      <c r="D1666" t="inlineStr">
        <is>
          <t>Jul</t>
        </is>
      </c>
      <c r="E1666" t="inlineStr">
        <is>
          <t>North</t>
        </is>
      </c>
      <c r="F1666" t="inlineStr">
        <is>
          <t>India</t>
        </is>
      </c>
      <c r="G1666" t="inlineStr">
        <is>
          <t>Grocery</t>
        </is>
      </c>
      <c r="H1666" t="inlineStr">
        <is>
          <t>Click &amp; collect</t>
        </is>
      </c>
      <c r="I1666" t="inlineStr">
        <is>
          <t>Member</t>
        </is>
      </c>
      <c r="J1666" t="inlineStr">
        <is>
          <t>Sara Rossi</t>
        </is>
      </c>
      <c r="K1666" s="71" t="n">
        <v>568</v>
      </c>
      <c r="L1666" s="72" t="n">
        <v>160.76</v>
      </c>
      <c r="M1666" s="72" t="n">
        <v>91311.67999999999</v>
      </c>
      <c r="N1666" s="72" t="n">
        <v>9131.17</v>
      </c>
      <c r="O1666" s="72" t="n">
        <v>82180.50999999999</v>
      </c>
      <c r="P1666" s="72" t="n">
        <v>86495.44</v>
      </c>
      <c r="Q1666" s="72" t="n">
        <v>-4314.93</v>
      </c>
      <c r="R1666" t="inlineStr">
        <is>
          <t>Punjab</t>
        </is>
      </c>
      <c r="S1666" s="71" t="n">
        <v>0</v>
      </c>
      <c r="T1666" t="inlineStr">
        <is>
          <t>No</t>
        </is>
      </c>
      <c r="U1666" s="71" t="n">
        <v>186</v>
      </c>
      <c r="V1666" s="71" t="n">
        <v>80</v>
      </c>
      <c r="W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RR101658</t>
        </is>
      </c>
      <c r="B1667" s="69" t="n">
        <v>45857</v>
      </c>
      <c r="C1667" s="70" t="n">
        <v>2025</v>
      </c>
      <c r="D1667" t="inlineStr">
        <is>
          <t>Jul</t>
        </is>
      </c>
      <c r="E1667" t="inlineStr">
        <is>
          <t>West</t>
        </is>
      </c>
      <c r="F1667" t="inlineStr">
        <is>
          <t>India</t>
        </is>
      </c>
      <c r="G1667" t="inlineStr">
        <is>
          <t>Grocery</t>
        </is>
      </c>
      <c r="H1667" t="inlineStr">
        <is>
          <t>Click &amp; collect</t>
        </is>
      </c>
      <c r="I1667" t="inlineStr">
        <is>
          <t>Member</t>
        </is>
      </c>
      <c r="J1667" t="inlineStr">
        <is>
          <t>Priya Nair</t>
        </is>
      </c>
      <c r="K1667" s="71" t="n">
        <v>3719</v>
      </c>
      <c r="L1667" s="72" t="n">
        <v>163.19</v>
      </c>
      <c r="M1667" s="72" t="n">
        <v>606903.61</v>
      </c>
      <c r="N1667" s="72" t="n">
        <v>48552.29</v>
      </c>
      <c r="O1667" s="72" t="n">
        <v>558351.3199999999</v>
      </c>
      <c r="P1667" s="72" t="n">
        <v>553922.83</v>
      </c>
      <c r="Q1667" s="72" t="n">
        <v>4428.49</v>
      </c>
      <c r="R1667" t="inlineStr">
        <is>
          <t>Goa</t>
        </is>
      </c>
      <c r="S1667" s="71" t="n">
        <v>1</v>
      </c>
      <c r="T1667" t="inlineStr">
        <is>
          <t>Yes</t>
        </is>
      </c>
      <c r="U1667" s="71" t="n">
        <v>1172</v>
      </c>
      <c r="V1667" s="71" t="n">
        <v>524</v>
      </c>
      <c r="W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RR101659</t>
        </is>
      </c>
      <c r="B1668" s="69" t="n">
        <v>45858</v>
      </c>
      <c r="C1668" s="70" t="n">
        <v>2025</v>
      </c>
      <c r="D1668" t="inlineStr">
        <is>
          <t>Jul</t>
        </is>
      </c>
      <c r="E1668" t="inlineStr">
        <is>
          <t>East</t>
        </is>
      </c>
      <c r="F1668" t="inlineStr">
        <is>
          <t>India</t>
        </is>
      </c>
      <c r="G1668" t="inlineStr">
        <is>
          <t>JioMart</t>
        </is>
      </c>
      <c r="H1668" t="inlineStr">
        <is>
          <t>Home delivery</t>
        </is>
      </c>
      <c r="I1668" t="inlineStr">
        <is>
          <t>Walk-in guest</t>
        </is>
      </c>
      <c r="J1668" t="inlineStr">
        <is>
          <t>Liam O'Brien</t>
        </is>
      </c>
      <c r="K1668" s="71" t="n">
        <v>3513</v>
      </c>
      <c r="L1668" s="72" t="n">
        <v>377.47</v>
      </c>
      <c r="M1668" s="72" t="n">
        <v>1326052.11</v>
      </c>
      <c r="N1668" s="72" t="n">
        <v>66302.61</v>
      </c>
      <c r="O1668" s="72" t="n">
        <v>1259749.5</v>
      </c>
      <c r="P1668" s="72" t="n">
        <v>1134503.65</v>
      </c>
      <c r="Q1668" s="72" t="n">
        <v>125245.85</v>
      </c>
      <c r="R1668" t="inlineStr">
        <is>
          <t>Bihar</t>
        </is>
      </c>
      <c r="S1668" s="71" t="n">
        <v>1</v>
      </c>
      <c r="T1668" t="inlineStr">
        <is>
          <t>Yes</t>
        </is>
      </c>
      <c r="U1668" s="71" t="n">
        <v>6224</v>
      </c>
      <c r="V1668" s="71" t="n">
        <v>477</v>
      </c>
      <c r="W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RR101660</t>
        </is>
      </c>
      <c r="B1669" s="69" t="n">
        <v>45858</v>
      </c>
      <c r="C1669" s="70" t="n">
        <v>2025</v>
      </c>
      <c r="D1669" t="inlineStr">
        <is>
          <t>Jul</t>
        </is>
      </c>
      <c r="E1669" t="inlineStr">
        <is>
          <t>South</t>
        </is>
      </c>
      <c r="F1669" t="inlineStr">
        <is>
          <t>India</t>
        </is>
      </c>
      <c r="G1669" t="inlineStr">
        <is>
          <t>Electronics</t>
        </is>
      </c>
      <c r="H1669" t="inlineStr">
        <is>
          <t>Store walk-in</t>
        </is>
      </c>
      <c r="I1669" t="inlineStr">
        <is>
          <t>Member</t>
        </is>
      </c>
      <c r="J1669" t="inlineStr">
        <is>
          <t>Ruhi Shaikh</t>
        </is>
      </c>
      <c r="K1669" s="71" t="n">
        <v>161</v>
      </c>
      <c r="L1669" s="72" t="n">
        <v>10334.1</v>
      </c>
      <c r="M1669" s="72" t="n">
        <v>1663790.1</v>
      </c>
      <c r="N1669" s="72" t="n">
        <v>166379.01</v>
      </c>
      <c r="O1669" s="72" t="n">
        <v>1497411.09</v>
      </c>
      <c r="P1669" s="72" t="n">
        <v>1275659.63</v>
      </c>
      <c r="Q1669" s="72" t="n">
        <v>221751.46</v>
      </c>
      <c r="R1669" t="inlineStr">
        <is>
          <t>Tamil Nadu</t>
        </is>
      </c>
      <c r="S1669" s="71" t="n">
        <v>8</v>
      </c>
      <c r="T1669" t="inlineStr">
        <is>
          <t>Yes</t>
        </is>
      </c>
      <c r="U1669" s="71" t="n">
        <v>405</v>
      </c>
      <c r="V1669" s="71" t="n">
        <v>141</v>
      </c>
      <c r="W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RR101661</t>
        </is>
      </c>
      <c r="B1670" s="69" t="n">
        <v>45858</v>
      </c>
      <c r="C1670" s="70" t="n">
        <v>2025</v>
      </c>
      <c r="D1670" t="inlineStr">
        <is>
          <t>Jul</t>
        </is>
      </c>
      <c r="E1670" t="inlineStr">
        <is>
          <t>West</t>
        </is>
      </c>
      <c r="F1670" t="inlineStr">
        <is>
          <t>India</t>
        </is>
      </c>
      <c r="G1670" t="inlineStr">
        <is>
          <t>Electronics</t>
        </is>
      </c>
      <c r="H1670" t="inlineStr">
        <is>
          <t>Store walk-in</t>
        </is>
      </c>
      <c r="I1670" t="inlineStr">
        <is>
          <t>Member</t>
        </is>
      </c>
      <c r="J1670" t="inlineStr">
        <is>
          <t>Carlos Silva</t>
        </is>
      </c>
      <c r="K1670" s="71" t="n">
        <v>64</v>
      </c>
      <c r="L1670" s="72" t="n">
        <v>10593.9</v>
      </c>
      <c r="M1670" s="72" t="n">
        <v>678009.6</v>
      </c>
      <c r="N1670" s="72" t="n">
        <v>33900.48</v>
      </c>
      <c r="O1670" s="72" t="n">
        <v>644109.12</v>
      </c>
      <c r="P1670" s="72" t="n">
        <v>525522.8</v>
      </c>
      <c r="Q1670" s="72" t="n">
        <v>118586.32</v>
      </c>
      <c r="R1670" t="inlineStr">
        <is>
          <t>Goa</t>
        </is>
      </c>
      <c r="S1670" s="71" t="n">
        <v>0</v>
      </c>
      <c r="T1670" t="inlineStr">
        <is>
          <t>No</t>
        </is>
      </c>
      <c r="U1670" s="71" t="n">
        <v>113</v>
      </c>
      <c r="V1670" s="71" t="n">
        <v>46</v>
      </c>
      <c r="W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RR101662</t>
        </is>
      </c>
      <c r="B1671" s="69" t="n">
        <v>45858</v>
      </c>
      <c r="C1671" s="70" t="n">
        <v>2025</v>
      </c>
      <c r="D1671" t="inlineStr">
        <is>
          <t>Jul</t>
        </is>
      </c>
      <c r="E1671" t="inlineStr">
        <is>
          <t>North</t>
        </is>
      </c>
      <c r="F1671" t="inlineStr">
        <is>
          <t>India</t>
        </is>
      </c>
      <c r="G1671" t="inlineStr">
        <is>
          <t>JioMart</t>
        </is>
      </c>
      <c r="H1671" t="inlineStr">
        <is>
          <t>Home delivery</t>
        </is>
      </c>
      <c r="I1671" t="inlineStr">
        <is>
          <t>Member</t>
        </is>
      </c>
      <c r="J1671" t="inlineStr">
        <is>
          <t>Sara Rossi</t>
        </is>
      </c>
      <c r="K1671" s="71" t="n">
        <v>1420</v>
      </c>
      <c r="L1671" s="72" t="n">
        <v>396.67</v>
      </c>
      <c r="M1671" s="72" t="n">
        <v>563271.4</v>
      </c>
      <c r="N1671" s="72" t="n">
        <v>84490.71000000001</v>
      </c>
      <c r="O1671" s="72" t="n">
        <v>478780.69</v>
      </c>
      <c r="P1671" s="72" t="n">
        <v>468419.33</v>
      </c>
      <c r="Q1671" s="72" t="n">
        <v>10361.36</v>
      </c>
      <c r="R1671" t="inlineStr">
        <is>
          <t>Punjab</t>
        </is>
      </c>
      <c r="S1671" s="71" t="n">
        <v>3</v>
      </c>
      <c r="T1671" t="inlineStr">
        <is>
          <t>Yes</t>
        </is>
      </c>
      <c r="U1671" s="71" t="n">
        <v>3347</v>
      </c>
      <c r="V1671" s="71" t="n">
        <v>189</v>
      </c>
      <c r="W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RR101663</t>
        </is>
      </c>
      <c r="B1672" s="69" t="n">
        <v>45858</v>
      </c>
      <c r="C1672" s="70" t="n">
        <v>2025</v>
      </c>
      <c r="D1672" t="inlineStr">
        <is>
          <t>Jul</t>
        </is>
      </c>
      <c r="E1672" t="inlineStr">
        <is>
          <t>South</t>
        </is>
      </c>
      <c r="F1672" t="inlineStr">
        <is>
          <t>India</t>
        </is>
      </c>
      <c r="G1672" t="inlineStr">
        <is>
          <t>Grocery</t>
        </is>
      </c>
      <c r="H1672" t="inlineStr">
        <is>
          <t>Home delivery</t>
        </is>
      </c>
      <c r="I1672" t="inlineStr">
        <is>
          <t>Member</t>
        </is>
      </c>
      <c r="J1672" t="inlineStr">
        <is>
          <t>Priya Nair</t>
        </is>
      </c>
      <c r="K1672" s="71" t="n">
        <v>891</v>
      </c>
      <c r="L1672" s="72" t="n">
        <v>192.3</v>
      </c>
      <c r="M1672" s="72" t="n">
        <v>171339.3</v>
      </c>
      <c r="N1672" s="72" t="n">
        <v>17133.93</v>
      </c>
      <c r="O1672" s="72" t="n">
        <v>154205.37</v>
      </c>
      <c r="P1672" s="72" t="n">
        <v>135030.98</v>
      </c>
      <c r="Q1672" s="72" t="n">
        <v>19174.39</v>
      </c>
      <c r="R1672" t="inlineStr">
        <is>
          <t>Tamil Nadu</t>
        </is>
      </c>
      <c r="S1672" s="71" t="n">
        <v>2</v>
      </c>
      <c r="T1672" t="inlineStr">
        <is>
          <t>Yes</t>
        </is>
      </c>
      <c r="U1672" s="71" t="n">
        <v>369</v>
      </c>
      <c r="V1672" s="71" t="n">
        <v>156</v>
      </c>
      <c r="W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RR101664</t>
        </is>
      </c>
      <c r="B1673" s="69" t="n">
        <v>45858</v>
      </c>
      <c r="C1673" s="70" t="n">
        <v>2025</v>
      </c>
      <c r="D1673" t="inlineStr">
        <is>
          <t>Jul</t>
        </is>
      </c>
      <c r="E1673" t="inlineStr">
        <is>
          <t>North</t>
        </is>
      </c>
      <c r="F1673" t="inlineStr">
        <is>
          <t>India</t>
        </is>
      </c>
      <c r="G1673" t="inlineStr">
        <is>
          <t>Electronics</t>
        </is>
      </c>
      <c r="H1673" t="inlineStr">
        <is>
          <t>Store walk-in</t>
        </is>
      </c>
      <c r="I1673" t="inlineStr">
        <is>
          <t>Member</t>
        </is>
      </c>
      <c r="J1673" t="inlineStr">
        <is>
          <t>Yuki Sato</t>
        </is>
      </c>
      <c r="K1673" s="71" t="n">
        <v>61</v>
      </c>
      <c r="L1673" s="72" t="n">
        <v>9439.940000000001</v>
      </c>
      <c r="M1673" s="72" t="n">
        <v>575836.34</v>
      </c>
      <c r="N1673" s="72" t="n">
        <v>86375.45</v>
      </c>
      <c r="O1673" s="72" t="n">
        <v>489460.89</v>
      </c>
      <c r="P1673" s="72" t="n">
        <v>490341.99</v>
      </c>
      <c r="Q1673" s="72" t="n">
        <v>-881.1</v>
      </c>
      <c r="R1673" t="inlineStr">
        <is>
          <t>Delhi</t>
        </is>
      </c>
      <c r="S1673" s="71" t="n">
        <v>3</v>
      </c>
      <c r="T1673" t="inlineStr">
        <is>
          <t>Yes</t>
        </is>
      </c>
      <c r="U1673" s="71" t="n">
        <v>134</v>
      </c>
      <c r="V1673" s="71" t="n">
        <v>54</v>
      </c>
      <c r="W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RR101665</t>
        </is>
      </c>
      <c r="B1674" s="69" t="n">
        <v>45858</v>
      </c>
      <c r="C1674" s="70" t="n">
        <v>2025</v>
      </c>
      <c r="D1674" t="inlineStr">
        <is>
          <t>Jul</t>
        </is>
      </c>
      <c r="E1674" t="inlineStr">
        <is>
          <t>North</t>
        </is>
      </c>
      <c r="F1674" t="inlineStr">
        <is>
          <t>India</t>
        </is>
      </c>
      <c r="G1674" t="inlineStr">
        <is>
          <t>Grocery</t>
        </is>
      </c>
      <c r="H1674" t="inlineStr">
        <is>
          <t>Store walk-in</t>
        </is>
      </c>
      <c r="I1674" t="inlineStr">
        <is>
          <t>Member</t>
        </is>
      </c>
      <c r="J1674" t="inlineStr">
        <is>
          <t>Sophie Müller</t>
        </is>
      </c>
      <c r="K1674" s="71" t="n">
        <v>2057</v>
      </c>
      <c r="L1674" s="72" t="n">
        <v>173.29</v>
      </c>
      <c r="M1674" s="72" t="n">
        <v>356457.53</v>
      </c>
      <c r="N1674" s="72" t="n">
        <v>17822.88</v>
      </c>
      <c r="O1674" s="72" t="n">
        <v>338634.65</v>
      </c>
      <c r="P1674" s="72" t="n">
        <v>310138.59</v>
      </c>
      <c r="Q1674" s="72" t="n">
        <v>28496.06</v>
      </c>
      <c r="R1674" t="inlineStr">
        <is>
          <t>Uttar Pradesh</t>
        </is>
      </c>
      <c r="S1674" s="71" t="n">
        <v>8</v>
      </c>
      <c r="T1674" t="inlineStr">
        <is>
          <t>Yes</t>
        </is>
      </c>
      <c r="U1674" s="71" t="n">
        <v>780</v>
      </c>
      <c r="V1674" s="71" t="n">
        <v>241</v>
      </c>
      <c r="W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RR101666</t>
        </is>
      </c>
      <c r="B1675" s="69" t="n">
        <v>45859</v>
      </c>
      <c r="C1675" s="70" t="n">
        <v>2025</v>
      </c>
      <c r="D1675" t="inlineStr">
        <is>
          <t>Jul</t>
        </is>
      </c>
      <c r="E1675" t="inlineStr">
        <is>
          <t>West</t>
        </is>
      </c>
      <c r="F1675" t="inlineStr">
        <is>
          <t>India</t>
        </is>
      </c>
      <c r="G1675" t="inlineStr">
        <is>
          <t>JioMart</t>
        </is>
      </c>
      <c r="H1675" t="inlineStr">
        <is>
          <t>Home delivery</t>
        </is>
      </c>
      <c r="I1675" t="inlineStr">
        <is>
          <t>Member</t>
        </is>
      </c>
      <c r="J1675" t="inlineStr">
        <is>
          <t>Omar Haddad</t>
        </is>
      </c>
      <c r="K1675" s="71" t="n">
        <v>4455</v>
      </c>
      <c r="L1675" s="72" t="n">
        <v>452.17</v>
      </c>
      <c r="M1675" s="72" t="n">
        <v>2014417.35</v>
      </c>
      <c r="N1675" s="72" t="n">
        <v>302162.6</v>
      </c>
      <c r="O1675" s="72" t="n">
        <v>1712254.75</v>
      </c>
      <c r="P1675" s="72" t="n">
        <v>1534451.67</v>
      </c>
      <c r="Q1675" s="72" t="n">
        <v>177803.08</v>
      </c>
      <c r="R1675" t="inlineStr">
        <is>
          <t>Goa</t>
        </is>
      </c>
      <c r="S1675" s="71" t="n">
        <v>2</v>
      </c>
      <c r="T1675" t="inlineStr">
        <is>
          <t>Yes</t>
        </is>
      </c>
      <c r="U1675" s="71" t="n">
        <v>20532</v>
      </c>
      <c r="V1675" s="71" t="n">
        <v>1445</v>
      </c>
      <c r="W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RR101667</t>
        </is>
      </c>
      <c r="B1676" s="69" t="n">
        <v>45859</v>
      </c>
      <c r="C1676" s="70" t="n">
        <v>2025</v>
      </c>
      <c r="D1676" t="inlineStr">
        <is>
          <t>Jul</t>
        </is>
      </c>
      <c r="E1676" t="inlineStr">
        <is>
          <t>North</t>
        </is>
      </c>
      <c r="F1676" t="inlineStr">
        <is>
          <t>India</t>
        </is>
      </c>
      <c r="G1676" t="inlineStr">
        <is>
          <t>Electronics</t>
        </is>
      </c>
      <c r="H1676" t="inlineStr">
        <is>
          <t>Store walk-in</t>
        </is>
      </c>
      <c r="I1676" t="inlineStr">
        <is>
          <t>Member</t>
        </is>
      </c>
      <c r="J1676" t="inlineStr">
        <is>
          <t>Liam O'Brien</t>
        </is>
      </c>
      <c r="K1676" s="71" t="n">
        <v>167</v>
      </c>
      <c r="L1676" s="72" t="n">
        <v>9164.84</v>
      </c>
      <c r="M1676" s="72" t="n">
        <v>1530528.28</v>
      </c>
      <c r="N1676" s="72" t="n">
        <v>122442.26</v>
      </c>
      <c r="O1676" s="72" t="n">
        <v>1408086.02</v>
      </c>
      <c r="P1676" s="72" t="n">
        <v>1401516.76</v>
      </c>
      <c r="Q1676" s="72" t="n">
        <v>6569.26</v>
      </c>
      <c r="R1676" t="inlineStr">
        <is>
          <t>Delhi</t>
        </is>
      </c>
      <c r="S1676" s="71" t="n">
        <v>0</v>
      </c>
      <c r="T1676" t="inlineStr">
        <is>
          <t>No</t>
        </is>
      </c>
      <c r="U1676" s="71" t="n">
        <v>460</v>
      </c>
      <c r="V1676" s="71" t="n">
        <v>154</v>
      </c>
      <c r="W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RR101668</t>
        </is>
      </c>
      <c r="B1677" s="69" t="n">
        <v>45859</v>
      </c>
      <c r="C1677" s="70" t="n">
        <v>2025</v>
      </c>
      <c r="D1677" t="inlineStr">
        <is>
          <t>Jul</t>
        </is>
      </c>
      <c r="E1677" t="inlineStr">
        <is>
          <t>West</t>
        </is>
      </c>
      <c r="F1677" t="inlineStr">
        <is>
          <t>India</t>
        </is>
      </c>
      <c r="G1677" t="inlineStr">
        <is>
          <t>Electronics</t>
        </is>
      </c>
      <c r="H1677" t="inlineStr">
        <is>
          <t>Store walk-in</t>
        </is>
      </c>
      <c r="I1677" t="inlineStr">
        <is>
          <t>Walk-in guest</t>
        </is>
      </c>
      <c r="J1677" t="inlineStr">
        <is>
          <t>Priya Nair</t>
        </is>
      </c>
      <c r="K1677" s="71" t="n">
        <v>125</v>
      </c>
      <c r="L1677" s="72" t="n">
        <v>10086.93</v>
      </c>
      <c r="M1677" s="72" t="n">
        <v>1260866.25</v>
      </c>
      <c r="N1677" s="72" t="n">
        <v>100869.3</v>
      </c>
      <c r="O1677" s="72" t="n">
        <v>1159996.95</v>
      </c>
      <c r="P1677" s="72" t="n">
        <v>1022176.33</v>
      </c>
      <c r="Q1677" s="72" t="n">
        <v>137820.62</v>
      </c>
      <c r="R1677" t="inlineStr">
        <is>
          <t>Maharashtra</t>
        </is>
      </c>
      <c r="S1677" s="71" t="n">
        <v>0</v>
      </c>
      <c r="T1677" t="inlineStr">
        <is>
          <t>No</t>
        </is>
      </c>
      <c r="U1677" s="71" t="n">
        <v>263</v>
      </c>
      <c r="V1677" s="71" t="n">
        <v>90</v>
      </c>
      <c r="W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RR101669</t>
        </is>
      </c>
      <c r="B1678" s="69" t="n">
        <v>45859</v>
      </c>
      <c r="C1678" s="70" t="n">
        <v>2025</v>
      </c>
      <c r="D1678" t="inlineStr">
        <is>
          <t>Jul</t>
        </is>
      </c>
      <c r="E1678" t="inlineStr">
        <is>
          <t>North</t>
        </is>
      </c>
      <c r="F1678" t="inlineStr">
        <is>
          <t>India</t>
        </is>
      </c>
      <c r="G1678" t="inlineStr">
        <is>
          <t>Electronics</t>
        </is>
      </c>
      <c r="H1678" t="inlineStr">
        <is>
          <t>Store walk-in</t>
        </is>
      </c>
      <c r="I1678" t="inlineStr">
        <is>
          <t>Member</t>
        </is>
      </c>
      <c r="J1678" t="inlineStr">
        <is>
          <t>Yuki Sato</t>
        </is>
      </c>
      <c r="K1678" s="71" t="n">
        <v>217</v>
      </c>
      <c r="L1678" s="72" t="n">
        <v>9583.450000000001</v>
      </c>
      <c r="M1678" s="72" t="n">
        <v>2079608.65</v>
      </c>
      <c r="N1678" s="72" t="n">
        <v>166368.69</v>
      </c>
      <c r="O1678" s="72" t="n">
        <v>1913239.96</v>
      </c>
      <c r="P1678" s="72" t="n">
        <v>1807181.41</v>
      </c>
      <c r="Q1678" s="72" t="n">
        <v>106058.55</v>
      </c>
      <c r="R1678" t="inlineStr">
        <is>
          <t>Punjab</t>
        </is>
      </c>
      <c r="S1678" s="71" t="n">
        <v>0</v>
      </c>
      <c r="T1678" t="inlineStr">
        <is>
          <t>No</t>
        </is>
      </c>
      <c r="U1678" s="71" t="n">
        <v>573</v>
      </c>
      <c r="V1678" s="71" t="n">
        <v>161</v>
      </c>
      <c r="W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RR101670</t>
        </is>
      </c>
      <c r="B1679" s="69" t="n">
        <v>45859</v>
      </c>
      <c r="C1679" s="70" t="n">
        <v>2025</v>
      </c>
      <c r="D1679" t="inlineStr">
        <is>
          <t>Jul</t>
        </is>
      </c>
      <c r="E1679" t="inlineStr">
        <is>
          <t>East</t>
        </is>
      </c>
      <c r="F1679" t="inlineStr">
        <is>
          <t>India</t>
        </is>
      </c>
      <c r="G1679" t="inlineStr">
        <is>
          <t>Grocery</t>
        </is>
      </c>
      <c r="H1679" t="inlineStr">
        <is>
          <t>Store walk-in</t>
        </is>
      </c>
      <c r="I1679" t="inlineStr">
        <is>
          <t>Member</t>
        </is>
      </c>
      <c r="J1679" t="inlineStr">
        <is>
          <t>Ravindra Patil</t>
        </is>
      </c>
      <c r="K1679" s="71" t="n">
        <v>3198</v>
      </c>
      <c r="L1679" s="72" t="n">
        <v>189.81</v>
      </c>
      <c r="M1679" s="72" t="n">
        <v>607012.38</v>
      </c>
      <c r="N1679" s="72" t="n">
        <v>91051.86</v>
      </c>
      <c r="O1679" s="72" t="n">
        <v>515960.52</v>
      </c>
      <c r="P1679" s="72" t="n">
        <v>488000.26</v>
      </c>
      <c r="Q1679" s="72" t="n">
        <v>27960.26</v>
      </c>
      <c r="R1679" t="inlineStr">
        <is>
          <t>Odisha</t>
        </is>
      </c>
      <c r="S1679" s="71" t="n">
        <v>8</v>
      </c>
      <c r="T1679" t="inlineStr">
        <is>
          <t>Yes</t>
        </is>
      </c>
      <c r="U1679" s="71" t="n">
        <v>2025</v>
      </c>
      <c r="V1679" s="71" t="n">
        <v>842</v>
      </c>
      <c r="W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RR101671</t>
        </is>
      </c>
      <c r="B1680" s="69" t="n">
        <v>45859</v>
      </c>
      <c r="C1680" s="70" t="n">
        <v>2025</v>
      </c>
      <c r="D1680" t="inlineStr">
        <is>
          <t>Jul</t>
        </is>
      </c>
      <c r="E1680" t="inlineStr">
        <is>
          <t>South</t>
        </is>
      </c>
      <c r="F1680" t="inlineStr">
        <is>
          <t>India</t>
        </is>
      </c>
      <c r="G1680" t="inlineStr">
        <is>
          <t>Grocery</t>
        </is>
      </c>
      <c r="H1680" t="inlineStr">
        <is>
          <t>Store walk-in</t>
        </is>
      </c>
      <c r="I1680" t="inlineStr">
        <is>
          <t>Walk-in guest</t>
        </is>
      </c>
      <c r="J1680" t="inlineStr">
        <is>
          <t>Mei Lin</t>
        </is>
      </c>
      <c r="K1680" s="71" t="n">
        <v>3790</v>
      </c>
      <c r="L1680" s="72" t="n">
        <v>162.46</v>
      </c>
      <c r="M1680" s="72" t="n">
        <v>615723.4</v>
      </c>
      <c r="N1680" s="72" t="n">
        <v>92358.50999999999</v>
      </c>
      <c r="O1680" s="72" t="n">
        <v>523364.89</v>
      </c>
      <c r="P1680" s="72" t="n">
        <v>573853.95</v>
      </c>
      <c r="Q1680" s="72" t="n">
        <v>-50489.06</v>
      </c>
      <c r="R1680" t="inlineStr">
        <is>
          <t>Kerala</t>
        </is>
      </c>
      <c r="S1680" s="71" t="n">
        <v>5</v>
      </c>
      <c r="T1680" t="inlineStr">
        <is>
          <t>Yes</t>
        </is>
      </c>
      <c r="U1680" s="71" t="n">
        <v>2079</v>
      </c>
      <c r="V1680" s="71" t="n">
        <v>639</v>
      </c>
      <c r="W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RR101672</t>
        </is>
      </c>
      <c r="B1681" s="69" t="n">
        <v>45859</v>
      </c>
      <c r="C1681" s="70" t="n">
        <v>2025</v>
      </c>
      <c r="D1681" t="inlineStr">
        <is>
          <t>Jul</t>
        </is>
      </c>
      <c r="E1681" t="inlineStr">
        <is>
          <t>West</t>
        </is>
      </c>
      <c r="F1681" t="inlineStr">
        <is>
          <t>India</t>
        </is>
      </c>
      <c r="G1681" t="inlineStr">
        <is>
          <t>JioMart</t>
        </is>
      </c>
      <c r="H1681" t="inlineStr">
        <is>
          <t>Home delivery</t>
        </is>
      </c>
      <c r="I1681" t="inlineStr">
        <is>
          <t>Member</t>
        </is>
      </c>
      <c r="J1681" t="inlineStr">
        <is>
          <t>Ruhi Shaikh</t>
        </is>
      </c>
      <c r="K1681" s="71" t="n">
        <v>729</v>
      </c>
      <c r="L1681" s="72" t="n">
        <v>468.87</v>
      </c>
      <c r="M1681" s="72" t="n">
        <v>341806.23</v>
      </c>
      <c r="N1681" s="72" t="n">
        <v>6836.12</v>
      </c>
      <c r="O1681" s="72" t="n">
        <v>334970.11</v>
      </c>
      <c r="P1681" s="72" t="n">
        <v>251090.55</v>
      </c>
      <c r="Q1681" s="72" t="n">
        <v>83879.56</v>
      </c>
      <c r="R1681" t="inlineStr">
        <is>
          <t>Maharashtra</t>
        </is>
      </c>
      <c r="S1681" s="71" t="n">
        <v>8</v>
      </c>
      <c r="T1681" t="inlineStr">
        <is>
          <t>Yes</t>
        </is>
      </c>
      <c r="U1681" s="71" t="n">
        <v>3025</v>
      </c>
      <c r="V1681" s="71" t="n">
        <v>204</v>
      </c>
      <c r="W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RR101673</t>
        </is>
      </c>
      <c r="B1682" s="69" t="n">
        <v>45859</v>
      </c>
      <c r="C1682" s="70" t="n">
        <v>2025</v>
      </c>
      <c r="D1682" t="inlineStr">
        <is>
          <t>Jul</t>
        </is>
      </c>
      <c r="E1682" t="inlineStr">
        <is>
          <t>North</t>
        </is>
      </c>
      <c r="F1682" t="inlineStr">
        <is>
          <t>India</t>
        </is>
      </c>
      <c r="G1682" t="inlineStr">
        <is>
          <t>Electronics</t>
        </is>
      </c>
      <c r="H1682" t="inlineStr">
        <is>
          <t>Store walk-in</t>
        </is>
      </c>
      <c r="I1682" t="inlineStr">
        <is>
          <t>Member</t>
        </is>
      </c>
      <c r="J1682" t="inlineStr">
        <is>
          <t>Lucas Martin</t>
        </is>
      </c>
      <c r="K1682" s="71" t="n">
        <v>34</v>
      </c>
      <c r="L1682" s="72" t="n">
        <v>9545.700000000001</v>
      </c>
      <c r="M1682" s="72" t="n">
        <v>324553.8</v>
      </c>
      <c r="N1682" s="72" t="n">
        <v>32455.38</v>
      </c>
      <c r="O1682" s="72" t="n">
        <v>292098.42</v>
      </c>
      <c r="P1682" s="72" t="n">
        <v>269012.24</v>
      </c>
      <c r="Q1682" s="72" t="n">
        <v>23086.18</v>
      </c>
      <c r="R1682" t="inlineStr">
        <is>
          <t>Delhi</t>
        </is>
      </c>
      <c r="S1682" s="71" t="n">
        <v>8</v>
      </c>
      <c r="T1682" t="inlineStr">
        <is>
          <t>Yes</t>
        </is>
      </c>
      <c r="U1682" s="71" t="n">
        <v>62</v>
      </c>
      <c r="V1682" s="71" t="n">
        <v>25</v>
      </c>
      <c r="W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RR101674</t>
        </is>
      </c>
      <c r="B1683" s="69" t="n">
        <v>45859</v>
      </c>
      <c r="C1683" s="70" t="n">
        <v>2025</v>
      </c>
      <c r="D1683" t="inlineStr">
        <is>
          <t>Jul</t>
        </is>
      </c>
      <c r="E1683" t="inlineStr">
        <is>
          <t>South</t>
        </is>
      </c>
      <c r="F1683" t="inlineStr">
        <is>
          <t>India</t>
        </is>
      </c>
      <c r="G1683" t="inlineStr">
        <is>
          <t>Electronics</t>
        </is>
      </c>
      <c r="H1683" t="inlineStr">
        <is>
          <t>Home delivery</t>
        </is>
      </c>
      <c r="I1683" t="inlineStr">
        <is>
          <t>Walk-in guest</t>
        </is>
      </c>
      <c r="J1683" t="inlineStr">
        <is>
          <t>Arjun Mehta</t>
        </is>
      </c>
      <c r="K1683" s="71" t="n">
        <v>95</v>
      </c>
      <c r="L1683" s="72" t="n">
        <v>9249.620000000001</v>
      </c>
      <c r="M1683" s="72" t="n">
        <v>878713.9</v>
      </c>
      <c r="N1683" s="72" t="n">
        <v>87871.39</v>
      </c>
      <c r="O1683" s="72" t="n">
        <v>790842.51</v>
      </c>
      <c r="P1683" s="72" t="n">
        <v>793999.59</v>
      </c>
      <c r="Q1683" s="72" t="n">
        <v>-3157.08</v>
      </c>
      <c r="R1683" t="inlineStr">
        <is>
          <t>Karnataka</t>
        </is>
      </c>
      <c r="S1683" s="71" t="n">
        <v>8</v>
      </c>
      <c r="T1683" t="inlineStr">
        <is>
          <t>Yes</t>
        </is>
      </c>
      <c r="U1683" s="71" t="n">
        <v>218</v>
      </c>
      <c r="V1683" s="71" t="n">
        <v>83</v>
      </c>
      <c r="W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RR101675</t>
        </is>
      </c>
      <c r="B1684" s="69" t="n">
        <v>45860</v>
      </c>
      <c r="C1684" s="70" t="n">
        <v>2025</v>
      </c>
      <c r="D1684" t="inlineStr">
        <is>
          <t>Jul</t>
        </is>
      </c>
      <c r="E1684" t="inlineStr">
        <is>
          <t>South</t>
        </is>
      </c>
      <c r="F1684" t="inlineStr">
        <is>
          <t>India</t>
        </is>
      </c>
      <c r="G1684" t="inlineStr">
        <is>
          <t>Grocery</t>
        </is>
      </c>
      <c r="H1684" t="inlineStr">
        <is>
          <t>Store walk-in</t>
        </is>
      </c>
      <c r="I1684" t="inlineStr">
        <is>
          <t>Member</t>
        </is>
      </c>
      <c r="J1684" t="inlineStr">
        <is>
          <t>Ana Costa</t>
        </is>
      </c>
      <c r="K1684" s="71" t="n">
        <v>3041</v>
      </c>
      <c r="L1684" s="72" t="n">
        <v>170.48</v>
      </c>
      <c r="M1684" s="72" t="n">
        <v>518429.68</v>
      </c>
      <c r="N1684" s="72" t="n">
        <v>25921.48</v>
      </c>
      <c r="O1684" s="72" t="n">
        <v>492508.2</v>
      </c>
      <c r="P1684" s="72" t="n">
        <v>453022.71</v>
      </c>
      <c r="Q1684" s="72" t="n">
        <v>39485.49</v>
      </c>
      <c r="R1684" t="inlineStr">
        <is>
          <t>Telangana</t>
        </is>
      </c>
      <c r="S1684" s="71" t="n">
        <v>3</v>
      </c>
      <c r="T1684" t="inlineStr">
        <is>
          <t>Yes</t>
        </is>
      </c>
      <c r="U1684" s="71" t="n">
        <v>1664</v>
      </c>
      <c r="V1684" s="71" t="n">
        <v>456</v>
      </c>
      <c r="W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RR101676</t>
        </is>
      </c>
      <c r="B1685" s="69" t="n">
        <v>45860</v>
      </c>
      <c r="C1685" s="70" t="n">
        <v>2025</v>
      </c>
      <c r="D1685" t="inlineStr">
        <is>
          <t>Jul</t>
        </is>
      </c>
      <c r="E1685" t="inlineStr">
        <is>
          <t>West</t>
        </is>
      </c>
      <c r="F1685" t="inlineStr">
        <is>
          <t>India</t>
        </is>
      </c>
      <c r="G1685" t="inlineStr">
        <is>
          <t>JioMart</t>
        </is>
      </c>
      <c r="H1685" t="inlineStr">
        <is>
          <t>Home delivery</t>
        </is>
      </c>
      <c r="I1685" t="inlineStr">
        <is>
          <t>Member</t>
        </is>
      </c>
      <c r="J1685" t="inlineStr">
        <is>
          <t>Yuki Sato</t>
        </is>
      </c>
      <c r="K1685" s="71" t="n">
        <v>4420</v>
      </c>
      <c r="L1685" s="72" t="n">
        <v>371.37</v>
      </c>
      <c r="M1685" s="72" t="n">
        <v>1641455.4</v>
      </c>
      <c r="N1685" s="72" t="n">
        <v>82072.77</v>
      </c>
      <c r="O1685" s="72" t="n">
        <v>1559382.63</v>
      </c>
      <c r="P1685" s="72" t="n">
        <v>1495676.35</v>
      </c>
      <c r="Q1685" s="72" t="n">
        <v>63706.28</v>
      </c>
      <c r="R1685" t="inlineStr">
        <is>
          <t>Gujarat</t>
        </is>
      </c>
      <c r="S1685" s="71" t="n">
        <v>8</v>
      </c>
      <c r="T1685" t="inlineStr">
        <is>
          <t>Yes</t>
        </is>
      </c>
      <c r="U1685" s="71" t="n">
        <v>26011</v>
      </c>
      <c r="V1685" s="71" t="n">
        <v>1387</v>
      </c>
      <c r="W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RR101677</t>
        </is>
      </c>
      <c r="B1686" s="69" t="n">
        <v>45860</v>
      </c>
      <c r="C1686" s="70" t="n">
        <v>2025</v>
      </c>
      <c r="D1686" t="inlineStr">
        <is>
          <t>Jul</t>
        </is>
      </c>
      <c r="E1686" t="inlineStr">
        <is>
          <t>East</t>
        </is>
      </c>
      <c r="F1686" t="inlineStr">
        <is>
          <t>India</t>
        </is>
      </c>
      <c r="G1686" t="inlineStr">
        <is>
          <t>Electronics</t>
        </is>
      </c>
      <c r="H1686" t="inlineStr">
        <is>
          <t>Store walk-in</t>
        </is>
      </c>
      <c r="I1686" t="inlineStr">
        <is>
          <t>Member</t>
        </is>
      </c>
      <c r="J1686" t="inlineStr">
        <is>
          <t>Arjun Mehta</t>
        </is>
      </c>
      <c r="K1686" s="71" t="n">
        <v>158</v>
      </c>
      <c r="L1686" s="72" t="n">
        <v>8920.4</v>
      </c>
      <c r="M1686" s="72" t="n">
        <v>1409423.2</v>
      </c>
      <c r="N1686" s="72" t="n">
        <v>140942.32</v>
      </c>
      <c r="O1686" s="72" t="n">
        <v>1268480.88</v>
      </c>
      <c r="P1686" s="72" t="n">
        <v>1300475.77</v>
      </c>
      <c r="Q1686" s="72" t="n">
        <v>-31994.89</v>
      </c>
      <c r="R1686" t="inlineStr">
        <is>
          <t>Odisha</t>
        </is>
      </c>
      <c r="S1686" s="71" t="n">
        <v>0</v>
      </c>
      <c r="T1686" t="inlineStr">
        <is>
          <t>No</t>
        </is>
      </c>
      <c r="U1686" s="71" t="n">
        <v>388</v>
      </c>
      <c r="V1686" s="71" t="n">
        <v>137</v>
      </c>
      <c r="W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RR101678</t>
        </is>
      </c>
      <c r="B1687" s="69" t="n">
        <v>45860</v>
      </c>
      <c r="C1687" s="70" t="n">
        <v>2025</v>
      </c>
      <c r="D1687" t="inlineStr">
        <is>
          <t>Jul</t>
        </is>
      </c>
      <c r="E1687" t="inlineStr">
        <is>
          <t>West</t>
        </is>
      </c>
      <c r="F1687" t="inlineStr">
        <is>
          <t>India</t>
        </is>
      </c>
      <c r="G1687" t="inlineStr">
        <is>
          <t>Fashion</t>
        </is>
      </c>
      <c r="H1687" t="inlineStr">
        <is>
          <t>Store walk-in</t>
        </is>
      </c>
      <c r="I1687" t="inlineStr">
        <is>
          <t>Member</t>
        </is>
      </c>
      <c r="J1687" t="inlineStr">
        <is>
          <t>Shraddha Kulkarni</t>
        </is>
      </c>
      <c r="K1687" s="71" t="n">
        <v>1203</v>
      </c>
      <c r="L1687" s="72" t="n">
        <v>781.36</v>
      </c>
      <c r="M1687" s="72" t="n">
        <v>939976.08</v>
      </c>
      <c r="N1687" s="72" t="n">
        <v>93997.61</v>
      </c>
      <c r="O1687" s="72" t="n">
        <v>845978.47</v>
      </c>
      <c r="P1687" s="72" t="n">
        <v>478574.46</v>
      </c>
      <c r="Q1687" s="72" t="n">
        <v>367404.01</v>
      </c>
      <c r="R1687" t="inlineStr">
        <is>
          <t>Goa</t>
        </is>
      </c>
      <c r="S1687" s="71" t="n">
        <v>1</v>
      </c>
      <c r="T1687" t="inlineStr">
        <is>
          <t>Yes</t>
        </is>
      </c>
      <c r="U1687" s="71" t="n">
        <v>324</v>
      </c>
      <c r="V1687" s="71" t="n">
        <v>136</v>
      </c>
      <c r="W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RR101679</t>
        </is>
      </c>
      <c r="B1688" s="69" t="n">
        <v>45860</v>
      </c>
      <c r="C1688" s="70" t="n">
        <v>2025</v>
      </c>
      <c r="D1688" t="inlineStr">
        <is>
          <t>Jul</t>
        </is>
      </c>
      <c r="E1688" t="inlineStr">
        <is>
          <t>South</t>
        </is>
      </c>
      <c r="F1688" t="inlineStr">
        <is>
          <t>India</t>
        </is>
      </c>
      <c r="G1688" t="inlineStr">
        <is>
          <t>JioMart</t>
        </is>
      </c>
      <c r="H1688" t="inlineStr">
        <is>
          <t>Home delivery</t>
        </is>
      </c>
      <c r="I1688" t="inlineStr">
        <is>
          <t>Member</t>
        </is>
      </c>
      <c r="J1688" t="inlineStr">
        <is>
          <t>Mei Lin</t>
        </is>
      </c>
      <c r="K1688" s="71" t="n">
        <v>2593</v>
      </c>
      <c r="L1688" s="72" t="n">
        <v>382.63</v>
      </c>
      <c r="M1688" s="72" t="n">
        <v>992159.59</v>
      </c>
      <c r="N1688" s="72" t="n">
        <v>19843.19</v>
      </c>
      <c r="O1688" s="72" t="n">
        <v>972316.4</v>
      </c>
      <c r="P1688" s="72" t="n">
        <v>896552.03</v>
      </c>
      <c r="Q1688" s="72" t="n">
        <v>75764.37</v>
      </c>
      <c r="R1688" t="inlineStr">
        <is>
          <t>Kerala</t>
        </is>
      </c>
      <c r="S1688" s="71" t="n">
        <v>1</v>
      </c>
      <c r="T1688" t="inlineStr">
        <is>
          <t>Yes</t>
        </is>
      </c>
      <c r="U1688" s="71" t="n">
        <v>11715</v>
      </c>
      <c r="V1688" s="71" t="n">
        <v>691</v>
      </c>
      <c r="W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RR101680</t>
        </is>
      </c>
      <c r="B1689" s="69" t="n">
        <v>45860</v>
      </c>
      <c r="C1689" s="70" t="n">
        <v>2025</v>
      </c>
      <c r="D1689" t="inlineStr">
        <is>
          <t>Jul</t>
        </is>
      </c>
      <c r="E1689" t="inlineStr">
        <is>
          <t>South</t>
        </is>
      </c>
      <c r="F1689" t="inlineStr">
        <is>
          <t>India</t>
        </is>
      </c>
      <c r="G1689" t="inlineStr">
        <is>
          <t>Fashion</t>
        </is>
      </c>
      <c r="H1689" t="inlineStr">
        <is>
          <t>Store walk-in</t>
        </is>
      </c>
      <c r="I1689" t="inlineStr">
        <is>
          <t>Walk-in guest</t>
        </is>
      </c>
      <c r="J1689" t="inlineStr">
        <is>
          <t>Ana Costa</t>
        </is>
      </c>
      <c r="K1689" s="71" t="n">
        <v>236</v>
      </c>
      <c r="L1689" s="72" t="n">
        <v>674.99</v>
      </c>
      <c r="M1689" s="72" t="n">
        <v>159297.64</v>
      </c>
      <c r="N1689" s="72" t="n">
        <v>23894.65</v>
      </c>
      <c r="O1689" s="72" t="n">
        <v>135402.99</v>
      </c>
      <c r="P1689" s="72" t="n">
        <v>98251.75999999999</v>
      </c>
      <c r="Q1689" s="72" t="n">
        <v>37151.23</v>
      </c>
      <c r="R1689" t="inlineStr">
        <is>
          <t>Tamil Nadu</t>
        </is>
      </c>
      <c r="S1689" s="71" t="n">
        <v>5</v>
      </c>
      <c r="T1689" t="inlineStr">
        <is>
          <t>Yes</t>
        </is>
      </c>
      <c r="U1689" s="71" t="n">
        <v>202</v>
      </c>
      <c r="V1689" s="71" t="n">
        <v>56</v>
      </c>
      <c r="W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RR101681</t>
        </is>
      </c>
      <c r="B1690" s="69" t="n">
        <v>45861</v>
      </c>
      <c r="C1690" s="70" t="n">
        <v>2025</v>
      </c>
      <c r="D1690" t="inlineStr">
        <is>
          <t>Jul</t>
        </is>
      </c>
      <c r="E1690" t="inlineStr">
        <is>
          <t>West</t>
        </is>
      </c>
      <c r="F1690" t="inlineStr">
        <is>
          <t>India</t>
        </is>
      </c>
      <c r="G1690" t="inlineStr">
        <is>
          <t>Grocery</t>
        </is>
      </c>
      <c r="H1690" t="inlineStr">
        <is>
          <t>Store walk-in</t>
        </is>
      </c>
      <c r="I1690" t="inlineStr">
        <is>
          <t>Walk-in guest</t>
        </is>
      </c>
      <c r="J1690" t="inlineStr">
        <is>
          <t>Yuki Sato</t>
        </is>
      </c>
      <c r="K1690" s="71" t="n">
        <v>1183</v>
      </c>
      <c r="L1690" s="72" t="n">
        <v>196.97</v>
      </c>
      <c r="M1690" s="72" t="n">
        <v>233015.51</v>
      </c>
      <c r="N1690" s="72" t="n">
        <v>11650.78</v>
      </c>
      <c r="O1690" s="72" t="n">
        <v>221364.73</v>
      </c>
      <c r="P1690" s="72" t="n">
        <v>174596.37</v>
      </c>
      <c r="Q1690" s="72" t="n">
        <v>46768.36</v>
      </c>
      <c r="R1690" t="inlineStr">
        <is>
          <t>Gujarat</t>
        </is>
      </c>
      <c r="S1690" s="71" t="n">
        <v>0</v>
      </c>
      <c r="T1690" t="inlineStr">
        <is>
          <t>No</t>
        </is>
      </c>
      <c r="U1690" s="71" t="n">
        <v>638</v>
      </c>
      <c r="V1690" s="71" t="n">
        <v>255</v>
      </c>
      <c r="W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RR101682</t>
        </is>
      </c>
      <c r="B1691" s="69" t="n">
        <v>45861</v>
      </c>
      <c r="C1691" s="70" t="n">
        <v>2025</v>
      </c>
      <c r="D1691" t="inlineStr">
        <is>
          <t>Jul</t>
        </is>
      </c>
      <c r="E1691" t="inlineStr">
        <is>
          <t>East</t>
        </is>
      </c>
      <c r="F1691" t="inlineStr">
        <is>
          <t>India</t>
        </is>
      </c>
      <c r="G1691" t="inlineStr">
        <is>
          <t>JioMart</t>
        </is>
      </c>
      <c r="H1691" t="inlineStr">
        <is>
          <t>Home delivery</t>
        </is>
      </c>
      <c r="I1691" t="inlineStr">
        <is>
          <t>Walk-in guest</t>
        </is>
      </c>
      <c r="J1691" t="inlineStr">
        <is>
          <t>Lucas Martin</t>
        </is>
      </c>
      <c r="K1691" s="71" t="n">
        <v>2477</v>
      </c>
      <c r="L1691" s="72" t="n">
        <v>429.65</v>
      </c>
      <c r="M1691" s="72" t="n">
        <v>1064243.05</v>
      </c>
      <c r="N1691" s="72" t="n">
        <v>159636.46</v>
      </c>
      <c r="O1691" s="72" t="n">
        <v>904606.59</v>
      </c>
      <c r="P1691" s="72" t="n">
        <v>813940.67</v>
      </c>
      <c r="Q1691" s="72" t="n">
        <v>90665.92</v>
      </c>
      <c r="R1691" t="inlineStr">
        <is>
          <t>West Bengal</t>
        </is>
      </c>
      <c r="S1691" s="71" t="n">
        <v>3</v>
      </c>
      <c r="T1691" t="inlineStr">
        <is>
          <t>Yes</t>
        </is>
      </c>
      <c r="U1691" s="71" t="n">
        <v>6458</v>
      </c>
      <c r="V1691" s="71" t="n">
        <v>440</v>
      </c>
      <c r="W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RR101683</t>
        </is>
      </c>
      <c r="B1692" s="69" t="n">
        <v>45861</v>
      </c>
      <c r="C1692" s="70" t="n">
        <v>2025</v>
      </c>
      <c r="D1692" t="inlineStr">
        <is>
          <t>Jul</t>
        </is>
      </c>
      <c r="E1692" t="inlineStr">
        <is>
          <t>West</t>
        </is>
      </c>
      <c r="F1692" t="inlineStr">
        <is>
          <t>India</t>
        </is>
      </c>
      <c r="G1692" t="inlineStr">
        <is>
          <t>JioMart</t>
        </is>
      </c>
      <c r="H1692" t="inlineStr">
        <is>
          <t>Home delivery</t>
        </is>
      </c>
      <c r="I1692" t="inlineStr">
        <is>
          <t>Walk-in guest</t>
        </is>
      </c>
      <c r="J1692" t="inlineStr">
        <is>
          <t>Yuki Sato</t>
        </is>
      </c>
      <c r="K1692" s="71" t="n">
        <v>3643</v>
      </c>
      <c r="L1692" s="72" t="n">
        <v>443.48</v>
      </c>
      <c r="M1692" s="72" t="n">
        <v>1615597.64</v>
      </c>
      <c r="N1692" s="72" t="n">
        <v>161559.76</v>
      </c>
      <c r="O1692" s="72" t="n">
        <v>1454037.88</v>
      </c>
      <c r="P1692" s="72" t="n">
        <v>1226130.59</v>
      </c>
      <c r="Q1692" s="72" t="n">
        <v>227907.29</v>
      </c>
      <c r="R1692" t="inlineStr">
        <is>
          <t>Maharashtra</t>
        </is>
      </c>
      <c r="S1692" s="71" t="n">
        <v>8</v>
      </c>
      <c r="T1692" t="inlineStr">
        <is>
          <t>Yes</t>
        </is>
      </c>
      <c r="U1692" s="71" t="n">
        <v>10085</v>
      </c>
      <c r="V1692" s="71" t="n">
        <v>573</v>
      </c>
      <c r="W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RR101684</t>
        </is>
      </c>
      <c r="B1693" s="69" t="n">
        <v>45861</v>
      </c>
      <c r="C1693" s="70" t="n">
        <v>2025</v>
      </c>
      <c r="D1693" t="inlineStr">
        <is>
          <t>Jul</t>
        </is>
      </c>
      <c r="E1693" t="inlineStr">
        <is>
          <t>West</t>
        </is>
      </c>
      <c r="F1693" t="inlineStr">
        <is>
          <t>India</t>
        </is>
      </c>
      <c r="G1693" t="inlineStr">
        <is>
          <t>JioMart</t>
        </is>
      </c>
      <c r="H1693" t="inlineStr">
        <is>
          <t>Home delivery</t>
        </is>
      </c>
      <c r="I1693" t="inlineStr">
        <is>
          <t>Member</t>
        </is>
      </c>
      <c r="J1693" t="inlineStr">
        <is>
          <t>Fatima Al-Saud</t>
        </is>
      </c>
      <c r="K1693" s="71" t="n">
        <v>4224</v>
      </c>
      <c r="L1693" s="72" t="n">
        <v>423.82</v>
      </c>
      <c r="M1693" s="72" t="n">
        <v>1790215.68</v>
      </c>
      <c r="N1693" s="72" t="n">
        <v>35804.31</v>
      </c>
      <c r="O1693" s="72" t="n">
        <v>1754411.37</v>
      </c>
      <c r="P1693" s="72" t="n">
        <v>1424600.05</v>
      </c>
      <c r="Q1693" s="72" t="n">
        <v>329811.32</v>
      </c>
      <c r="R1693" t="inlineStr">
        <is>
          <t>Gujarat</t>
        </is>
      </c>
      <c r="S1693" s="71" t="n">
        <v>1</v>
      </c>
      <c r="T1693" t="inlineStr">
        <is>
          <t>Yes</t>
        </is>
      </c>
      <c r="U1693" s="71" t="n">
        <v>15345</v>
      </c>
      <c r="V1693" s="71" t="n">
        <v>1069</v>
      </c>
      <c r="W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RR101685</t>
        </is>
      </c>
      <c r="B1694" s="69" t="n">
        <v>45861</v>
      </c>
      <c r="C1694" s="70" t="n">
        <v>2025</v>
      </c>
      <c r="D1694" t="inlineStr">
        <is>
          <t>Jul</t>
        </is>
      </c>
      <c r="E1694" t="inlineStr">
        <is>
          <t>North</t>
        </is>
      </c>
      <c r="F1694" t="inlineStr">
        <is>
          <t>India</t>
        </is>
      </c>
      <c r="G1694" t="inlineStr">
        <is>
          <t>Grocery</t>
        </is>
      </c>
      <c r="H1694" t="inlineStr">
        <is>
          <t>Store walk-in</t>
        </is>
      </c>
      <c r="I1694" t="inlineStr">
        <is>
          <t>Member</t>
        </is>
      </c>
      <c r="J1694" t="inlineStr">
        <is>
          <t>Priya Nair</t>
        </is>
      </c>
      <c r="K1694" s="71" t="n">
        <v>1971</v>
      </c>
      <c r="L1694" s="72" t="n">
        <v>184.81</v>
      </c>
      <c r="M1694" s="72" t="n">
        <v>364260.51</v>
      </c>
      <c r="N1694" s="72" t="n">
        <v>29140.84</v>
      </c>
      <c r="O1694" s="72" t="n">
        <v>335119.67</v>
      </c>
      <c r="P1694" s="72" t="n">
        <v>292613.87</v>
      </c>
      <c r="Q1694" s="72" t="n">
        <v>42505.8</v>
      </c>
      <c r="R1694" t="inlineStr">
        <is>
          <t>Uttar Pradesh</t>
        </is>
      </c>
      <c r="S1694" s="71" t="n">
        <v>3</v>
      </c>
      <c r="T1694" t="inlineStr">
        <is>
          <t>Yes</t>
        </is>
      </c>
      <c r="U1694" s="71" t="n">
        <v>1447</v>
      </c>
      <c r="V1694" s="71" t="n">
        <v>383</v>
      </c>
      <c r="W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RR101686</t>
        </is>
      </c>
      <c r="B1695" s="69" t="n">
        <v>45861</v>
      </c>
      <c r="C1695" s="70" t="n">
        <v>2025</v>
      </c>
      <c r="D1695" t="inlineStr">
        <is>
          <t>Jul</t>
        </is>
      </c>
      <c r="E1695" t="inlineStr">
        <is>
          <t>West</t>
        </is>
      </c>
      <c r="F1695" t="inlineStr">
        <is>
          <t>India</t>
        </is>
      </c>
      <c r="G1695" t="inlineStr">
        <is>
          <t>Grocery</t>
        </is>
      </c>
      <c r="H1695" t="inlineStr">
        <is>
          <t>Store walk-in</t>
        </is>
      </c>
      <c r="I1695" t="inlineStr">
        <is>
          <t>Member</t>
        </is>
      </c>
      <c r="J1695" t="inlineStr">
        <is>
          <t>Omar Haddad</t>
        </is>
      </c>
      <c r="K1695" s="71" t="n">
        <v>1633</v>
      </c>
      <c r="L1695" s="72" t="n">
        <v>167.53</v>
      </c>
      <c r="M1695" s="72" t="n">
        <v>273576.49</v>
      </c>
      <c r="N1695" s="72" t="n">
        <v>41036.47</v>
      </c>
      <c r="O1695" s="72" t="n">
        <v>232540.02</v>
      </c>
      <c r="P1695" s="72" t="n">
        <v>250299.24</v>
      </c>
      <c r="Q1695" s="72" t="n">
        <v>-17759.22</v>
      </c>
      <c r="R1695" t="inlineStr">
        <is>
          <t>Goa</t>
        </is>
      </c>
      <c r="S1695" s="71" t="n">
        <v>2</v>
      </c>
      <c r="T1695" t="inlineStr">
        <is>
          <t>Yes</t>
        </is>
      </c>
      <c r="U1695" s="71" t="n">
        <v>975</v>
      </c>
      <c r="V1695" s="71" t="n">
        <v>285</v>
      </c>
      <c r="W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RR101687</t>
        </is>
      </c>
      <c r="B1696" s="69" t="n">
        <v>45861</v>
      </c>
      <c r="C1696" s="70" t="n">
        <v>2025</v>
      </c>
      <c r="D1696" t="inlineStr">
        <is>
          <t>Jul</t>
        </is>
      </c>
      <c r="E1696" t="inlineStr">
        <is>
          <t>South</t>
        </is>
      </c>
      <c r="F1696" t="inlineStr">
        <is>
          <t>India</t>
        </is>
      </c>
      <c r="G1696" t="inlineStr">
        <is>
          <t>Grocery</t>
        </is>
      </c>
      <c r="H1696" t="inlineStr">
        <is>
          <t>Store walk-in</t>
        </is>
      </c>
      <c r="I1696" t="inlineStr">
        <is>
          <t>Walk-in guest</t>
        </is>
      </c>
      <c r="J1696" t="inlineStr">
        <is>
          <t>Zoya Ahmed</t>
        </is>
      </c>
      <c r="K1696" s="71" t="n">
        <v>3597</v>
      </c>
      <c r="L1696" s="72" t="n">
        <v>190</v>
      </c>
      <c r="M1696" s="72" t="n">
        <v>683430</v>
      </c>
      <c r="N1696" s="72" t="n">
        <v>34171.5</v>
      </c>
      <c r="O1696" s="72" t="n">
        <v>649258.5</v>
      </c>
      <c r="P1696" s="72" t="n">
        <v>546171.41</v>
      </c>
      <c r="Q1696" s="72" t="n">
        <v>103087.09</v>
      </c>
      <c r="R1696" t="inlineStr">
        <is>
          <t>Karnataka</t>
        </is>
      </c>
      <c r="S1696" s="71" t="n">
        <v>5</v>
      </c>
      <c r="T1696" t="inlineStr">
        <is>
          <t>Yes</t>
        </is>
      </c>
      <c r="U1696" s="71" t="n">
        <v>1916</v>
      </c>
      <c r="V1696" s="71" t="n">
        <v>563</v>
      </c>
      <c r="W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RR101688</t>
        </is>
      </c>
      <c r="B1697" s="69" t="n">
        <v>45861</v>
      </c>
      <c r="C1697" s="70" t="n">
        <v>2025</v>
      </c>
      <c r="D1697" t="inlineStr">
        <is>
          <t>Jul</t>
        </is>
      </c>
      <c r="E1697" t="inlineStr">
        <is>
          <t>West</t>
        </is>
      </c>
      <c r="F1697" t="inlineStr">
        <is>
          <t>India</t>
        </is>
      </c>
      <c r="G1697" t="inlineStr">
        <is>
          <t>Grocery</t>
        </is>
      </c>
      <c r="H1697" t="inlineStr">
        <is>
          <t>Click &amp; collect</t>
        </is>
      </c>
      <c r="I1697" t="inlineStr">
        <is>
          <t>Member</t>
        </is>
      </c>
      <c r="J1697" t="inlineStr">
        <is>
          <t>Arjun Mehta</t>
        </is>
      </c>
      <c r="K1697" s="71" t="n">
        <v>496</v>
      </c>
      <c r="L1697" s="72" t="n">
        <v>171.96</v>
      </c>
      <c r="M1697" s="72" t="n">
        <v>85292.16</v>
      </c>
      <c r="N1697" s="72" t="n">
        <v>1705.84</v>
      </c>
      <c r="O1697" s="72" t="n">
        <v>83586.32000000001</v>
      </c>
      <c r="P1697" s="72" t="n">
        <v>75709.33</v>
      </c>
      <c r="Q1697" s="72" t="n">
        <v>7876.99</v>
      </c>
      <c r="R1697" t="inlineStr">
        <is>
          <t>Goa</t>
        </is>
      </c>
      <c r="S1697" s="71" t="n">
        <v>0</v>
      </c>
      <c r="T1697" t="inlineStr">
        <is>
          <t>No</t>
        </is>
      </c>
      <c r="U1697" s="71" t="n">
        <v>256</v>
      </c>
      <c r="V1697" s="71" t="n">
        <v>92</v>
      </c>
      <c r="W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RR101689</t>
        </is>
      </c>
      <c r="B1698" s="69" t="n">
        <v>45862</v>
      </c>
      <c r="C1698" s="70" t="n">
        <v>2025</v>
      </c>
      <c r="D1698" t="inlineStr">
        <is>
          <t>Jul</t>
        </is>
      </c>
      <c r="E1698" t="inlineStr">
        <is>
          <t>North</t>
        </is>
      </c>
      <c r="F1698" t="inlineStr">
        <is>
          <t>India</t>
        </is>
      </c>
      <c r="G1698" t="inlineStr">
        <is>
          <t>JioMart</t>
        </is>
      </c>
      <c r="H1698" t="inlineStr">
        <is>
          <t>Home delivery</t>
        </is>
      </c>
      <c r="I1698" t="inlineStr">
        <is>
          <t>Walk-in guest</t>
        </is>
      </c>
      <c r="J1698" t="inlineStr">
        <is>
          <t>Shraddha Kulkarni</t>
        </is>
      </c>
      <c r="K1698" s="71" t="n">
        <v>2425</v>
      </c>
      <c r="L1698" s="72" t="n">
        <v>391.87</v>
      </c>
      <c r="M1698" s="72" t="n">
        <v>950284.75</v>
      </c>
      <c r="N1698" s="72" t="n">
        <v>95028.48</v>
      </c>
      <c r="O1698" s="72" t="n">
        <v>855256.27</v>
      </c>
      <c r="P1698" s="72" t="n">
        <v>836958.1800000001</v>
      </c>
      <c r="Q1698" s="72" t="n">
        <v>18298.09</v>
      </c>
      <c r="R1698" t="inlineStr">
        <is>
          <t>Rajasthan</t>
        </is>
      </c>
      <c r="S1698" s="71" t="n">
        <v>5</v>
      </c>
      <c r="T1698" t="inlineStr">
        <is>
          <t>Yes</t>
        </is>
      </c>
      <c r="U1698" s="71" t="n">
        <v>13007</v>
      </c>
      <c r="V1698" s="71" t="n">
        <v>570</v>
      </c>
      <c r="W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RR101690</t>
        </is>
      </c>
      <c r="B1699" s="69" t="n">
        <v>45862</v>
      </c>
      <c r="C1699" s="70" t="n">
        <v>2025</v>
      </c>
      <c r="D1699" t="inlineStr">
        <is>
          <t>Jul</t>
        </is>
      </c>
      <c r="E1699" t="inlineStr">
        <is>
          <t>North</t>
        </is>
      </c>
      <c r="F1699" t="inlineStr">
        <is>
          <t>India</t>
        </is>
      </c>
      <c r="G1699" t="inlineStr">
        <is>
          <t>Grocery</t>
        </is>
      </c>
      <c r="H1699" t="inlineStr">
        <is>
          <t>Store walk-in</t>
        </is>
      </c>
      <c r="I1699" t="inlineStr">
        <is>
          <t>Member</t>
        </is>
      </c>
      <c r="J1699" t="inlineStr">
        <is>
          <t>Sophie Müller</t>
        </is>
      </c>
      <c r="K1699" s="71" t="n">
        <v>3470</v>
      </c>
      <c r="L1699" s="72" t="n">
        <v>194.24</v>
      </c>
      <c r="M1699" s="72" t="n">
        <v>674012.8</v>
      </c>
      <c r="N1699" s="72" t="n">
        <v>101101.92</v>
      </c>
      <c r="O1699" s="72" t="n">
        <v>572910.88</v>
      </c>
      <c r="P1699" s="72" t="n">
        <v>508039.93</v>
      </c>
      <c r="Q1699" s="72" t="n">
        <v>64870.95</v>
      </c>
      <c r="R1699" t="inlineStr">
        <is>
          <t>Rajasthan</t>
        </is>
      </c>
      <c r="S1699" s="71" t="n">
        <v>3</v>
      </c>
      <c r="T1699" t="inlineStr">
        <is>
          <t>Yes</t>
        </is>
      </c>
      <c r="U1699" s="71" t="n">
        <v>1251</v>
      </c>
      <c r="V1699" s="71" t="n">
        <v>517</v>
      </c>
      <c r="W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RR101691</t>
        </is>
      </c>
      <c r="B1700" s="69" t="n">
        <v>45862</v>
      </c>
      <c r="C1700" s="70" t="n">
        <v>2025</v>
      </c>
      <c r="D1700" t="inlineStr">
        <is>
          <t>Jul</t>
        </is>
      </c>
      <c r="E1700" t="inlineStr">
        <is>
          <t>North</t>
        </is>
      </c>
      <c r="F1700" t="inlineStr">
        <is>
          <t>India</t>
        </is>
      </c>
      <c r="G1700" t="inlineStr">
        <is>
          <t>JioMart</t>
        </is>
      </c>
      <c r="H1700" t="inlineStr">
        <is>
          <t>Home delivery</t>
        </is>
      </c>
      <c r="I1700" t="inlineStr">
        <is>
          <t>Walk-in guest</t>
        </is>
      </c>
      <c r="J1700" t="inlineStr">
        <is>
          <t>Ruhi Shaikh</t>
        </is>
      </c>
      <c r="K1700" s="71" t="n">
        <v>4147</v>
      </c>
      <c r="L1700" s="72" t="n">
        <v>436.65</v>
      </c>
      <c r="M1700" s="72" t="n">
        <v>1810787.55</v>
      </c>
      <c r="N1700" s="72" t="n">
        <v>271618.13</v>
      </c>
      <c r="O1700" s="72" t="n">
        <v>1539169.42</v>
      </c>
      <c r="P1700" s="72" t="n">
        <v>1386229.88</v>
      </c>
      <c r="Q1700" s="72" t="n">
        <v>152939.54</v>
      </c>
      <c r="R1700" t="inlineStr">
        <is>
          <t>Punjab</t>
        </is>
      </c>
      <c r="S1700" s="71" t="n">
        <v>3</v>
      </c>
      <c r="T1700" t="inlineStr">
        <is>
          <t>Yes</t>
        </is>
      </c>
      <c r="U1700" s="71" t="n">
        <v>7991</v>
      </c>
      <c r="V1700" s="71" t="n">
        <v>627</v>
      </c>
      <c r="W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RR101692</t>
        </is>
      </c>
      <c r="B1701" s="69" t="n">
        <v>45862</v>
      </c>
      <c r="C1701" s="70" t="n">
        <v>2025</v>
      </c>
      <c r="D1701" t="inlineStr">
        <is>
          <t>Jul</t>
        </is>
      </c>
      <c r="E1701" t="inlineStr">
        <is>
          <t>West</t>
        </is>
      </c>
      <c r="F1701" t="inlineStr">
        <is>
          <t>India</t>
        </is>
      </c>
      <c r="G1701" t="inlineStr">
        <is>
          <t>Grocery</t>
        </is>
      </c>
      <c r="H1701" t="inlineStr">
        <is>
          <t>Home delivery</t>
        </is>
      </c>
      <c r="I1701" t="inlineStr">
        <is>
          <t>Member</t>
        </is>
      </c>
      <c r="J1701" t="inlineStr">
        <is>
          <t>Arjun Mehta</t>
        </is>
      </c>
      <c r="K1701" s="71" t="n">
        <v>3528</v>
      </c>
      <c r="L1701" s="72" t="n">
        <v>166.55</v>
      </c>
      <c r="M1701" s="72" t="n">
        <v>587588.4</v>
      </c>
      <c r="N1701" s="72" t="n">
        <v>58758.84</v>
      </c>
      <c r="O1701" s="72" t="n">
        <v>528829.5600000001</v>
      </c>
      <c r="P1701" s="72" t="n">
        <v>524204.06</v>
      </c>
      <c r="Q1701" s="72" t="n">
        <v>4625.5</v>
      </c>
      <c r="R1701" t="inlineStr">
        <is>
          <t>Gujarat</t>
        </is>
      </c>
      <c r="S1701" s="71" t="n">
        <v>2</v>
      </c>
      <c r="T1701" t="inlineStr">
        <is>
          <t>Yes</t>
        </is>
      </c>
      <c r="U1701" s="71" t="n">
        <v>2337</v>
      </c>
      <c r="V1701" s="71" t="n">
        <v>819</v>
      </c>
      <c r="W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RR101693</t>
        </is>
      </c>
      <c r="B1702" s="69" t="n">
        <v>45862</v>
      </c>
      <c r="C1702" s="70" t="n">
        <v>2025</v>
      </c>
      <c r="D1702" t="inlineStr">
        <is>
          <t>Jul</t>
        </is>
      </c>
      <c r="E1702" t="inlineStr">
        <is>
          <t>North</t>
        </is>
      </c>
      <c r="F1702" t="inlineStr">
        <is>
          <t>India</t>
        </is>
      </c>
      <c r="G1702" t="inlineStr">
        <is>
          <t>Fashion</t>
        </is>
      </c>
      <c r="H1702" t="inlineStr">
        <is>
          <t>Click &amp; collect</t>
        </is>
      </c>
      <c r="I1702" t="inlineStr">
        <is>
          <t>Member</t>
        </is>
      </c>
      <c r="J1702" t="inlineStr">
        <is>
          <t>Carlos Silva</t>
        </is>
      </c>
      <c r="K1702" s="71" t="n">
        <v>532</v>
      </c>
      <c r="L1702" s="72" t="n">
        <v>736.91</v>
      </c>
      <c r="M1702" s="72" t="n">
        <v>392036.12</v>
      </c>
      <c r="N1702" s="72" t="n">
        <v>39203.61</v>
      </c>
      <c r="O1702" s="72" t="n">
        <v>352832.51</v>
      </c>
      <c r="P1702" s="72" t="n">
        <v>225726.83</v>
      </c>
      <c r="Q1702" s="72" t="n">
        <v>127105.68</v>
      </c>
      <c r="R1702" t="inlineStr">
        <is>
          <t>Uttar Pradesh</t>
        </is>
      </c>
      <c r="S1702" s="71" t="n">
        <v>0</v>
      </c>
      <c r="T1702" t="inlineStr">
        <is>
          <t>No</t>
        </is>
      </c>
      <c r="U1702" s="71" t="n">
        <v>278</v>
      </c>
      <c r="V1702" s="71" t="n">
        <v>112</v>
      </c>
      <c r="W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RR101694</t>
        </is>
      </c>
      <c r="B1703" s="69" t="n">
        <v>45862</v>
      </c>
      <c r="C1703" s="70" t="n">
        <v>2025</v>
      </c>
      <c r="D1703" t="inlineStr">
        <is>
          <t>Jul</t>
        </is>
      </c>
      <c r="E1703" t="inlineStr">
        <is>
          <t>North</t>
        </is>
      </c>
      <c r="F1703" t="inlineStr">
        <is>
          <t>India</t>
        </is>
      </c>
      <c r="G1703" t="inlineStr">
        <is>
          <t>Grocery</t>
        </is>
      </c>
      <c r="H1703" t="inlineStr">
        <is>
          <t>Store walk-in</t>
        </is>
      </c>
      <c r="I1703" t="inlineStr">
        <is>
          <t>Member</t>
        </is>
      </c>
      <c r="J1703" t="inlineStr">
        <is>
          <t>Mei Lin</t>
        </is>
      </c>
      <c r="K1703" s="71" t="n">
        <v>1658</v>
      </c>
      <c r="L1703" s="72" t="n">
        <v>198.3</v>
      </c>
      <c r="M1703" s="72" t="n">
        <v>328781.4</v>
      </c>
      <c r="N1703" s="72" t="n">
        <v>32878.14</v>
      </c>
      <c r="O1703" s="72" t="n">
        <v>295903.26</v>
      </c>
      <c r="P1703" s="72" t="n">
        <v>239372.29</v>
      </c>
      <c r="Q1703" s="72" t="n">
        <v>56530.97</v>
      </c>
      <c r="R1703" t="inlineStr">
        <is>
          <t>Rajasthan</t>
        </is>
      </c>
      <c r="S1703" s="71" t="n">
        <v>8</v>
      </c>
      <c r="T1703" t="inlineStr">
        <is>
          <t>Yes</t>
        </is>
      </c>
      <c r="U1703" s="71" t="n">
        <v>784</v>
      </c>
      <c r="V1703" s="71" t="n">
        <v>212</v>
      </c>
      <c r="W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RR101695</t>
        </is>
      </c>
      <c r="B1704" s="69" t="n">
        <v>45862</v>
      </c>
      <c r="C1704" s="70" t="n">
        <v>2025</v>
      </c>
      <c r="D1704" t="inlineStr">
        <is>
          <t>Jul</t>
        </is>
      </c>
      <c r="E1704" t="inlineStr">
        <is>
          <t>South</t>
        </is>
      </c>
      <c r="F1704" t="inlineStr">
        <is>
          <t>India</t>
        </is>
      </c>
      <c r="G1704" t="inlineStr">
        <is>
          <t>JioMart</t>
        </is>
      </c>
      <c r="H1704" t="inlineStr">
        <is>
          <t>Home delivery</t>
        </is>
      </c>
      <c r="I1704" t="inlineStr">
        <is>
          <t>Walk-in guest</t>
        </is>
      </c>
      <c r="J1704" t="inlineStr">
        <is>
          <t>Fatima Al-Saud</t>
        </is>
      </c>
      <c r="K1704" s="71" t="n">
        <v>429</v>
      </c>
      <c r="L1704" s="72" t="n">
        <v>389.95</v>
      </c>
      <c r="M1704" s="72" t="n">
        <v>167288.55</v>
      </c>
      <c r="N1704" s="72" t="n">
        <v>16728.85</v>
      </c>
      <c r="O1704" s="72" t="n">
        <v>150559.7</v>
      </c>
      <c r="P1704" s="72" t="n">
        <v>145072.09</v>
      </c>
      <c r="Q1704" s="72" t="n">
        <v>5487.61</v>
      </c>
      <c r="R1704" t="inlineStr">
        <is>
          <t>Karnataka</t>
        </is>
      </c>
      <c r="S1704" s="71" t="n">
        <v>5</v>
      </c>
      <c r="T1704" t="inlineStr">
        <is>
          <t>Yes</t>
        </is>
      </c>
      <c r="U1704" s="71" t="n">
        <v>2536</v>
      </c>
      <c r="V1704" s="71" t="n">
        <v>105</v>
      </c>
      <c r="W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RR101696</t>
        </is>
      </c>
      <c r="B1705" s="69" t="n">
        <v>45862</v>
      </c>
      <c r="C1705" s="70" t="n">
        <v>2025</v>
      </c>
      <c r="D1705" t="inlineStr">
        <is>
          <t>Jul</t>
        </is>
      </c>
      <c r="E1705" t="inlineStr">
        <is>
          <t>East</t>
        </is>
      </c>
      <c r="F1705" t="inlineStr">
        <is>
          <t>India</t>
        </is>
      </c>
      <c r="G1705" t="inlineStr">
        <is>
          <t>Fashion</t>
        </is>
      </c>
      <c r="H1705" t="inlineStr">
        <is>
          <t>Click &amp; collect</t>
        </is>
      </c>
      <c r="I1705" t="inlineStr">
        <is>
          <t>Walk-in guest</t>
        </is>
      </c>
      <c r="J1705" t="inlineStr">
        <is>
          <t>Arjun Mehta</t>
        </is>
      </c>
      <c r="K1705" s="71" t="n">
        <v>1255</v>
      </c>
      <c r="L1705" s="72" t="n">
        <v>795.96</v>
      </c>
      <c r="M1705" s="72" t="n">
        <v>998929.8</v>
      </c>
      <c r="N1705" s="72" t="n">
        <v>79914.38</v>
      </c>
      <c r="O1705" s="72" t="n">
        <v>919015.42</v>
      </c>
      <c r="P1705" s="72" t="n">
        <v>505931.36</v>
      </c>
      <c r="Q1705" s="72" t="n">
        <v>413084.06</v>
      </c>
      <c r="R1705" t="inlineStr">
        <is>
          <t>Odisha</t>
        </is>
      </c>
      <c r="S1705" s="71" t="n">
        <v>5</v>
      </c>
      <c r="T1705" t="inlineStr">
        <is>
          <t>Yes</t>
        </is>
      </c>
      <c r="U1705" s="71" t="n">
        <v>519</v>
      </c>
      <c r="V1705" s="71" t="n">
        <v>223</v>
      </c>
      <c r="W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RR101697</t>
        </is>
      </c>
      <c r="B1706" s="69" t="n">
        <v>45862</v>
      </c>
      <c r="C1706" s="70" t="n">
        <v>2025</v>
      </c>
      <c r="D1706" t="inlineStr">
        <is>
          <t>Jul</t>
        </is>
      </c>
      <c r="E1706" t="inlineStr">
        <is>
          <t>West</t>
        </is>
      </c>
      <c r="F1706" t="inlineStr">
        <is>
          <t>India</t>
        </is>
      </c>
      <c r="G1706" t="inlineStr">
        <is>
          <t>JioMart</t>
        </is>
      </c>
      <c r="H1706" t="inlineStr">
        <is>
          <t>Home delivery</t>
        </is>
      </c>
      <c r="I1706" t="inlineStr">
        <is>
          <t>Member</t>
        </is>
      </c>
      <c r="J1706" t="inlineStr">
        <is>
          <t>Yuki Sato</t>
        </is>
      </c>
      <c r="K1706" s="71" t="n">
        <v>4081</v>
      </c>
      <c r="L1706" s="72" t="n">
        <v>405.54</v>
      </c>
      <c r="M1706" s="72" t="n">
        <v>1655008.74</v>
      </c>
      <c r="N1706" s="72" t="n">
        <v>248251.31</v>
      </c>
      <c r="O1706" s="72" t="n">
        <v>1406757.43</v>
      </c>
      <c r="P1706" s="72" t="n">
        <v>1363459.33</v>
      </c>
      <c r="Q1706" s="72" t="n">
        <v>43298.1</v>
      </c>
      <c r="R1706" t="inlineStr">
        <is>
          <t>Goa</t>
        </is>
      </c>
      <c r="S1706" s="71" t="n">
        <v>0</v>
      </c>
      <c r="T1706" t="inlineStr">
        <is>
          <t>No</t>
        </is>
      </c>
      <c r="U1706" s="71" t="n">
        <v>7753</v>
      </c>
      <c r="V1706" s="71" t="n">
        <v>619</v>
      </c>
      <c r="W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RR101698</t>
        </is>
      </c>
      <c r="B1707" s="69" t="n">
        <v>45863</v>
      </c>
      <c r="C1707" s="70" t="n">
        <v>2025</v>
      </c>
      <c r="D1707" t="inlineStr">
        <is>
          <t>Jul</t>
        </is>
      </c>
      <c r="E1707" t="inlineStr">
        <is>
          <t>South</t>
        </is>
      </c>
      <c r="F1707" t="inlineStr">
        <is>
          <t>India</t>
        </is>
      </c>
      <c r="G1707" t="inlineStr">
        <is>
          <t>Electronics</t>
        </is>
      </c>
      <c r="H1707" t="inlineStr">
        <is>
          <t>Store walk-in</t>
        </is>
      </c>
      <c r="I1707" t="inlineStr">
        <is>
          <t>Walk-in guest</t>
        </is>
      </c>
      <c r="J1707" t="inlineStr">
        <is>
          <t>Kofi Mensah</t>
        </is>
      </c>
      <c r="K1707" s="71" t="n">
        <v>196</v>
      </c>
      <c r="L1707" s="72" t="n">
        <v>10603.04</v>
      </c>
      <c r="M1707" s="72" t="n">
        <v>2078195.84</v>
      </c>
      <c r="N1707" s="72" t="n">
        <v>103909.79</v>
      </c>
      <c r="O1707" s="72" t="n">
        <v>1974286.05</v>
      </c>
      <c r="P1707" s="72" t="n">
        <v>1551823.85</v>
      </c>
      <c r="Q1707" s="72" t="n">
        <v>422462.2</v>
      </c>
      <c r="R1707" t="inlineStr">
        <is>
          <t>Telangana</t>
        </is>
      </c>
      <c r="S1707" s="71" t="n">
        <v>8</v>
      </c>
      <c r="T1707" t="inlineStr">
        <is>
          <t>Yes</t>
        </is>
      </c>
      <c r="U1707" s="71" t="n">
        <v>589</v>
      </c>
      <c r="V1707" s="71" t="n">
        <v>175</v>
      </c>
      <c r="W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RR101699</t>
        </is>
      </c>
      <c r="B1708" s="69" t="n">
        <v>45863</v>
      </c>
      <c r="C1708" s="70" t="n">
        <v>2025</v>
      </c>
      <c r="D1708" t="inlineStr">
        <is>
          <t>Jul</t>
        </is>
      </c>
      <c r="E1708" t="inlineStr">
        <is>
          <t>West</t>
        </is>
      </c>
      <c r="F1708" t="inlineStr">
        <is>
          <t>India</t>
        </is>
      </c>
      <c r="G1708" t="inlineStr">
        <is>
          <t>Grocery</t>
        </is>
      </c>
      <c r="H1708" t="inlineStr">
        <is>
          <t>Store walk-in</t>
        </is>
      </c>
      <c r="I1708" t="inlineStr">
        <is>
          <t>Walk-in guest</t>
        </is>
      </c>
      <c r="J1708" t="inlineStr">
        <is>
          <t>Arjun Mehta</t>
        </is>
      </c>
      <c r="K1708" s="71" t="n">
        <v>1969</v>
      </c>
      <c r="L1708" s="72" t="n">
        <v>171.88</v>
      </c>
      <c r="M1708" s="72" t="n">
        <v>338431.72</v>
      </c>
      <c r="N1708" s="72" t="n">
        <v>6768.63</v>
      </c>
      <c r="O1708" s="72" t="n">
        <v>331663.09</v>
      </c>
      <c r="P1708" s="72" t="n">
        <v>281047.78</v>
      </c>
      <c r="Q1708" s="72" t="n">
        <v>50615.31</v>
      </c>
      <c r="R1708" t="inlineStr">
        <is>
          <t>Goa</t>
        </is>
      </c>
      <c r="S1708" s="71" t="n">
        <v>2</v>
      </c>
      <c r="T1708" t="inlineStr">
        <is>
          <t>Yes</t>
        </is>
      </c>
      <c r="U1708" s="71" t="n">
        <v>1305</v>
      </c>
      <c r="V1708" s="71" t="n">
        <v>508</v>
      </c>
      <c r="W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RR101700</t>
        </is>
      </c>
      <c r="B1709" s="69" t="n">
        <v>45863</v>
      </c>
      <c r="C1709" s="70" t="n">
        <v>2025</v>
      </c>
      <c r="D1709" t="inlineStr">
        <is>
          <t>Jul</t>
        </is>
      </c>
      <c r="E1709" t="inlineStr">
        <is>
          <t>North</t>
        </is>
      </c>
      <c r="F1709" t="inlineStr">
        <is>
          <t>India</t>
        </is>
      </c>
      <c r="G1709" t="inlineStr">
        <is>
          <t>JioMart</t>
        </is>
      </c>
      <c r="H1709" t="inlineStr">
        <is>
          <t>Home delivery</t>
        </is>
      </c>
      <c r="I1709" t="inlineStr">
        <is>
          <t>Member</t>
        </is>
      </c>
      <c r="J1709" t="inlineStr">
        <is>
          <t>Olivia Brown</t>
        </is>
      </c>
      <c r="K1709" s="71" t="n">
        <v>1407</v>
      </c>
      <c r="L1709" s="72" t="n">
        <v>458.37</v>
      </c>
      <c r="M1709" s="72" t="n">
        <v>644926.59</v>
      </c>
      <c r="N1709" s="72" t="n">
        <v>64492.66</v>
      </c>
      <c r="O1709" s="72" t="n">
        <v>580433.9300000001</v>
      </c>
      <c r="P1709" s="72" t="n">
        <v>458511.77</v>
      </c>
      <c r="Q1709" s="72" t="n">
        <v>121922.16</v>
      </c>
      <c r="R1709" t="inlineStr">
        <is>
          <t>Punjab</t>
        </is>
      </c>
      <c r="S1709" s="71" t="n">
        <v>3</v>
      </c>
      <c r="T1709" t="inlineStr">
        <is>
          <t>Yes</t>
        </is>
      </c>
      <c r="U1709" s="71" t="n">
        <v>3187</v>
      </c>
      <c r="V1709" s="71" t="n">
        <v>249</v>
      </c>
      <c r="W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RR101701</t>
        </is>
      </c>
      <c r="B1710" s="69" t="n">
        <v>45863</v>
      </c>
      <c r="C1710" s="70" t="n">
        <v>2025</v>
      </c>
      <c r="D1710" t="inlineStr">
        <is>
          <t>Jul</t>
        </is>
      </c>
      <c r="E1710" t="inlineStr">
        <is>
          <t>North</t>
        </is>
      </c>
      <c r="F1710" t="inlineStr">
        <is>
          <t>India</t>
        </is>
      </c>
      <c r="G1710" t="inlineStr">
        <is>
          <t>Grocery</t>
        </is>
      </c>
      <c r="H1710" t="inlineStr">
        <is>
          <t>Store walk-in</t>
        </is>
      </c>
      <c r="I1710" t="inlineStr">
        <is>
          <t>Walk-in guest</t>
        </is>
      </c>
      <c r="J1710" t="inlineStr">
        <is>
          <t>Arjun Mehta</t>
        </is>
      </c>
      <c r="K1710" s="71" t="n">
        <v>1614</v>
      </c>
      <c r="L1710" s="72" t="n">
        <v>182.25</v>
      </c>
      <c r="M1710" s="72" t="n">
        <v>294151.5</v>
      </c>
      <c r="N1710" s="72" t="n">
        <v>5883.03</v>
      </c>
      <c r="O1710" s="72" t="n">
        <v>288268.47</v>
      </c>
      <c r="P1710" s="72" t="n">
        <v>231826.43</v>
      </c>
      <c r="Q1710" s="72" t="n">
        <v>56442.04</v>
      </c>
      <c r="R1710" t="inlineStr">
        <is>
          <t>Punjab</t>
        </is>
      </c>
      <c r="S1710" s="71" t="n">
        <v>5</v>
      </c>
      <c r="T1710" t="inlineStr">
        <is>
          <t>Yes</t>
        </is>
      </c>
      <c r="U1710" s="71" t="n">
        <v>567</v>
      </c>
      <c r="V1710" s="71" t="n">
        <v>252</v>
      </c>
      <c r="W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RR101702</t>
        </is>
      </c>
      <c r="B1711" s="69" t="n">
        <v>45863</v>
      </c>
      <c r="C1711" s="70" t="n">
        <v>2025</v>
      </c>
      <c r="D1711" t="inlineStr">
        <is>
          <t>Jul</t>
        </is>
      </c>
      <c r="E1711" t="inlineStr">
        <is>
          <t>East</t>
        </is>
      </c>
      <c r="F1711" t="inlineStr">
        <is>
          <t>India</t>
        </is>
      </c>
      <c r="G1711" t="inlineStr">
        <is>
          <t>JioMart</t>
        </is>
      </c>
      <c r="H1711" t="inlineStr">
        <is>
          <t>Home delivery</t>
        </is>
      </c>
      <c r="I1711" t="inlineStr">
        <is>
          <t>Walk-in guest</t>
        </is>
      </c>
      <c r="J1711" t="inlineStr">
        <is>
          <t>Carlos Silva</t>
        </is>
      </c>
      <c r="K1711" s="71" t="n">
        <v>1572</v>
      </c>
      <c r="L1711" s="72" t="n">
        <v>373.01</v>
      </c>
      <c r="M1711" s="72" t="n">
        <v>586371.72</v>
      </c>
      <c r="N1711" s="72" t="n">
        <v>46909.74</v>
      </c>
      <c r="O1711" s="72" t="n">
        <v>539461.98</v>
      </c>
      <c r="P1711" s="72" t="n">
        <v>546607.85</v>
      </c>
      <c r="Q1711" s="72" t="n">
        <v>-7145.87</v>
      </c>
      <c r="R1711" t="inlineStr">
        <is>
          <t>Bihar</t>
        </is>
      </c>
      <c r="S1711" s="71" t="n">
        <v>1</v>
      </c>
      <c r="T1711" t="inlineStr">
        <is>
          <t>Yes</t>
        </is>
      </c>
      <c r="U1711" s="71" t="n">
        <v>6926</v>
      </c>
      <c r="V1711" s="71" t="n">
        <v>501</v>
      </c>
      <c r="W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RR101703</t>
        </is>
      </c>
      <c r="B1712" s="69" t="n">
        <v>45863</v>
      </c>
      <c r="C1712" s="70" t="n">
        <v>2025</v>
      </c>
      <c r="D1712" t="inlineStr">
        <is>
          <t>Jul</t>
        </is>
      </c>
      <c r="E1712" t="inlineStr">
        <is>
          <t>West</t>
        </is>
      </c>
      <c r="F1712" t="inlineStr">
        <is>
          <t>India</t>
        </is>
      </c>
      <c r="G1712" t="inlineStr">
        <is>
          <t>JioMart</t>
        </is>
      </c>
      <c r="H1712" t="inlineStr">
        <is>
          <t>Home delivery</t>
        </is>
      </c>
      <c r="I1712" t="inlineStr">
        <is>
          <t>Member</t>
        </is>
      </c>
      <c r="J1712" t="inlineStr">
        <is>
          <t>Lucas Martin</t>
        </is>
      </c>
      <c r="K1712" s="71" t="n">
        <v>4553</v>
      </c>
      <c r="L1712" s="72" t="n">
        <v>441.89</v>
      </c>
      <c r="M1712" s="72" t="n">
        <v>2011925.17</v>
      </c>
      <c r="N1712" s="72" t="n">
        <v>201192.52</v>
      </c>
      <c r="O1712" s="72" t="n">
        <v>1810732.65</v>
      </c>
      <c r="P1712" s="72" t="n">
        <v>1590875.79</v>
      </c>
      <c r="Q1712" s="72" t="n">
        <v>219856.86</v>
      </c>
      <c r="R1712" t="inlineStr">
        <is>
          <t>Goa</t>
        </is>
      </c>
      <c r="S1712" s="71" t="n">
        <v>5</v>
      </c>
      <c r="T1712" t="inlineStr">
        <is>
          <t>Yes</t>
        </is>
      </c>
      <c r="U1712" s="71" t="n">
        <v>17714</v>
      </c>
      <c r="V1712" s="71" t="n">
        <v>836</v>
      </c>
      <c r="W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RR101704</t>
        </is>
      </c>
      <c r="B1713" s="69" t="n">
        <v>45863</v>
      </c>
      <c r="C1713" s="70" t="n">
        <v>2025</v>
      </c>
      <c r="D1713" t="inlineStr">
        <is>
          <t>Jul</t>
        </is>
      </c>
      <c r="E1713" t="inlineStr">
        <is>
          <t>South</t>
        </is>
      </c>
      <c r="F1713" t="inlineStr">
        <is>
          <t>India</t>
        </is>
      </c>
      <c r="G1713" t="inlineStr">
        <is>
          <t>JioMart</t>
        </is>
      </c>
      <c r="H1713" t="inlineStr">
        <is>
          <t>Home delivery</t>
        </is>
      </c>
      <c r="I1713" t="inlineStr">
        <is>
          <t>Member</t>
        </is>
      </c>
      <c r="J1713" t="inlineStr">
        <is>
          <t>Olivia Brown</t>
        </is>
      </c>
      <c r="K1713" s="71" t="n">
        <v>3468</v>
      </c>
      <c r="L1713" s="72" t="n">
        <v>436.17</v>
      </c>
      <c r="M1713" s="72" t="n">
        <v>1512637.56</v>
      </c>
      <c r="N1713" s="72" t="n">
        <v>226895.63</v>
      </c>
      <c r="O1713" s="72" t="n">
        <v>1285741.93</v>
      </c>
      <c r="P1713" s="72" t="n">
        <v>1153621.89</v>
      </c>
      <c r="Q1713" s="72" t="n">
        <v>132120.04</v>
      </c>
      <c r="R1713" t="inlineStr">
        <is>
          <t>Tamil Nadu</t>
        </is>
      </c>
      <c r="S1713" s="71" t="n">
        <v>3</v>
      </c>
      <c r="T1713" t="inlineStr">
        <is>
          <t>Yes</t>
        </is>
      </c>
      <c r="U1713" s="71" t="n">
        <v>4909</v>
      </c>
      <c r="V1713" s="71" t="n">
        <v>386</v>
      </c>
      <c r="W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RR101705</t>
        </is>
      </c>
      <c r="B1714" s="69" t="n">
        <v>45863</v>
      </c>
      <c r="C1714" s="70" t="n">
        <v>2025</v>
      </c>
      <c r="D1714" t="inlineStr">
        <is>
          <t>Jul</t>
        </is>
      </c>
      <c r="E1714" t="inlineStr">
        <is>
          <t>West</t>
        </is>
      </c>
      <c r="F1714" t="inlineStr">
        <is>
          <t>India</t>
        </is>
      </c>
      <c r="G1714" t="inlineStr">
        <is>
          <t>Fashion</t>
        </is>
      </c>
      <c r="H1714" t="inlineStr">
        <is>
          <t>Store walk-in</t>
        </is>
      </c>
      <c r="I1714" t="inlineStr">
        <is>
          <t>Member</t>
        </is>
      </c>
      <c r="J1714" t="inlineStr">
        <is>
          <t>Olivia Brown</t>
        </is>
      </c>
      <c r="K1714" s="71" t="n">
        <v>915</v>
      </c>
      <c r="L1714" s="72" t="n">
        <v>786.1900000000001</v>
      </c>
      <c r="M1714" s="72" t="n">
        <v>719363.85</v>
      </c>
      <c r="N1714" s="72" t="n">
        <v>71936.38</v>
      </c>
      <c r="O1714" s="72" t="n">
        <v>647427.47</v>
      </c>
      <c r="P1714" s="72" t="n">
        <v>363817.02</v>
      </c>
      <c r="Q1714" s="72" t="n">
        <v>283610.45</v>
      </c>
      <c r="R1714" t="inlineStr">
        <is>
          <t>Maharashtra</t>
        </is>
      </c>
      <c r="S1714" s="71" t="n">
        <v>1</v>
      </c>
      <c r="T1714" t="inlineStr">
        <is>
          <t>Yes</t>
        </is>
      </c>
      <c r="U1714" s="71" t="n">
        <v>813</v>
      </c>
      <c r="V1714" s="71" t="n">
        <v>304</v>
      </c>
      <c r="W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RR101706</t>
        </is>
      </c>
      <c r="B1715" s="69" t="n">
        <v>45863</v>
      </c>
      <c r="C1715" s="70" t="n">
        <v>2025</v>
      </c>
      <c r="D1715" t="inlineStr">
        <is>
          <t>Jul</t>
        </is>
      </c>
      <c r="E1715" t="inlineStr">
        <is>
          <t>North</t>
        </is>
      </c>
      <c r="F1715" t="inlineStr">
        <is>
          <t>India</t>
        </is>
      </c>
      <c r="G1715" t="inlineStr">
        <is>
          <t>Fashion</t>
        </is>
      </c>
      <c r="H1715" t="inlineStr">
        <is>
          <t>Store walk-in</t>
        </is>
      </c>
      <c r="I1715" t="inlineStr">
        <is>
          <t>Walk-in guest</t>
        </is>
      </c>
      <c r="J1715" t="inlineStr">
        <is>
          <t>Wei Chen</t>
        </is>
      </c>
      <c r="K1715" s="71" t="n">
        <v>1150</v>
      </c>
      <c r="L1715" s="72" t="n">
        <v>708.75</v>
      </c>
      <c r="M1715" s="72" t="n">
        <v>815062.5</v>
      </c>
      <c r="N1715" s="72" t="n">
        <v>81506.25</v>
      </c>
      <c r="O1715" s="72" t="n">
        <v>733556.25</v>
      </c>
      <c r="P1715" s="72" t="n">
        <v>477788.59</v>
      </c>
      <c r="Q1715" s="72" t="n">
        <v>255767.66</v>
      </c>
      <c r="R1715" t="inlineStr">
        <is>
          <t>Punjab</t>
        </is>
      </c>
      <c r="S1715" s="71" t="n">
        <v>3</v>
      </c>
      <c r="T1715" t="inlineStr">
        <is>
          <t>Yes</t>
        </is>
      </c>
      <c r="U1715" s="71" t="n">
        <v>407</v>
      </c>
      <c r="V1715" s="71" t="n">
        <v>155</v>
      </c>
      <c r="W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RR101707</t>
        </is>
      </c>
      <c r="B1716" s="69" t="n">
        <v>45864</v>
      </c>
      <c r="C1716" s="70" t="n">
        <v>2025</v>
      </c>
      <c r="D1716" t="inlineStr">
        <is>
          <t>Jul</t>
        </is>
      </c>
      <c r="E1716" t="inlineStr">
        <is>
          <t>East</t>
        </is>
      </c>
      <c r="F1716" t="inlineStr">
        <is>
          <t>India</t>
        </is>
      </c>
      <c r="G1716" t="inlineStr">
        <is>
          <t>Electronics</t>
        </is>
      </c>
      <c r="H1716" t="inlineStr">
        <is>
          <t>Store walk-in</t>
        </is>
      </c>
      <c r="I1716" t="inlineStr">
        <is>
          <t>Member</t>
        </is>
      </c>
      <c r="J1716" t="inlineStr">
        <is>
          <t>Priya Nair</t>
        </is>
      </c>
      <c r="K1716" s="71" t="n">
        <v>34</v>
      </c>
      <c r="L1716" s="72" t="n">
        <v>10238.5</v>
      </c>
      <c r="M1716" s="72" t="n">
        <v>348109</v>
      </c>
      <c r="N1716" s="72" t="n">
        <v>6962.18</v>
      </c>
      <c r="O1716" s="72" t="n">
        <v>341146.82</v>
      </c>
      <c r="P1716" s="72" t="n">
        <v>287031.16</v>
      </c>
      <c r="Q1716" s="72" t="n">
        <v>54115.66</v>
      </c>
      <c r="R1716" t="inlineStr">
        <is>
          <t>Odisha</t>
        </is>
      </c>
      <c r="S1716" s="71" t="n">
        <v>2</v>
      </c>
      <c r="T1716" t="inlineStr">
        <is>
          <t>Yes</t>
        </is>
      </c>
      <c r="U1716" s="71" t="n">
        <v>100</v>
      </c>
      <c r="V1716" s="71" t="n">
        <v>28</v>
      </c>
      <c r="W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RR101708</t>
        </is>
      </c>
      <c r="B1717" s="69" t="n">
        <v>45864</v>
      </c>
      <c r="C1717" s="70" t="n">
        <v>2025</v>
      </c>
      <c r="D1717" t="inlineStr">
        <is>
          <t>Jul</t>
        </is>
      </c>
      <c r="E1717" t="inlineStr">
        <is>
          <t>West</t>
        </is>
      </c>
      <c r="F1717" t="inlineStr">
        <is>
          <t>India</t>
        </is>
      </c>
      <c r="G1717" t="inlineStr">
        <is>
          <t>Grocery</t>
        </is>
      </c>
      <c r="H1717" t="inlineStr">
        <is>
          <t>Store walk-in</t>
        </is>
      </c>
      <c r="I1717" t="inlineStr">
        <is>
          <t>Walk-in guest</t>
        </is>
      </c>
      <c r="J1717" t="inlineStr">
        <is>
          <t>Sara Rossi</t>
        </is>
      </c>
      <c r="K1717" s="71" t="n">
        <v>2439</v>
      </c>
      <c r="L1717" s="72" t="n">
        <v>164.38</v>
      </c>
      <c r="M1717" s="72" t="n">
        <v>400922.82</v>
      </c>
      <c r="N1717" s="72" t="n">
        <v>8018.46</v>
      </c>
      <c r="O1717" s="72" t="n">
        <v>392904.36</v>
      </c>
      <c r="P1717" s="72" t="n">
        <v>366377.68</v>
      </c>
      <c r="Q1717" s="72" t="n">
        <v>26526.68</v>
      </c>
      <c r="R1717" t="inlineStr">
        <is>
          <t>Maharashtra</t>
        </is>
      </c>
      <c r="S1717" s="71" t="n">
        <v>3</v>
      </c>
      <c r="T1717" t="inlineStr">
        <is>
          <t>Yes</t>
        </is>
      </c>
      <c r="U1717" s="71" t="n">
        <v>1314</v>
      </c>
      <c r="V1717" s="71" t="n">
        <v>486</v>
      </c>
      <c r="W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RR101709</t>
        </is>
      </c>
      <c r="B1718" s="69" t="n">
        <v>45864</v>
      </c>
      <c r="C1718" s="70" t="n">
        <v>2025</v>
      </c>
      <c r="D1718" t="inlineStr">
        <is>
          <t>Jul</t>
        </is>
      </c>
      <c r="E1718" t="inlineStr">
        <is>
          <t>South</t>
        </is>
      </c>
      <c r="F1718" t="inlineStr">
        <is>
          <t>India</t>
        </is>
      </c>
      <c r="G1718" t="inlineStr">
        <is>
          <t>Electronics</t>
        </is>
      </c>
      <c r="H1718" t="inlineStr">
        <is>
          <t>Store walk-in</t>
        </is>
      </c>
      <c r="I1718" t="inlineStr">
        <is>
          <t>Member</t>
        </is>
      </c>
      <c r="J1718" t="inlineStr">
        <is>
          <t>Omar Haddad</t>
        </is>
      </c>
      <c r="K1718" s="71" t="n">
        <v>28</v>
      </c>
      <c r="L1718" s="72" t="n">
        <v>9312.42</v>
      </c>
      <c r="M1718" s="72" t="n">
        <v>260747.76</v>
      </c>
      <c r="N1718" s="72" t="n">
        <v>20859.82</v>
      </c>
      <c r="O1718" s="72" t="n">
        <v>239887.94</v>
      </c>
      <c r="P1718" s="72" t="n">
        <v>236508.63</v>
      </c>
      <c r="Q1718" s="72" t="n">
        <v>3379.31</v>
      </c>
      <c r="R1718" t="inlineStr">
        <is>
          <t>Kerala</t>
        </is>
      </c>
      <c r="S1718" s="71" t="n">
        <v>0</v>
      </c>
      <c r="T1718" t="inlineStr">
        <is>
          <t>No</t>
        </is>
      </c>
      <c r="U1718" s="71" t="n">
        <v>65</v>
      </c>
      <c r="V1718" s="71" t="n">
        <v>28</v>
      </c>
      <c r="W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RR101710</t>
        </is>
      </c>
      <c r="B1719" s="69" t="n">
        <v>45864</v>
      </c>
      <c r="C1719" s="70" t="n">
        <v>2025</v>
      </c>
      <c r="D1719" t="inlineStr">
        <is>
          <t>Jul</t>
        </is>
      </c>
      <c r="E1719" t="inlineStr">
        <is>
          <t>North</t>
        </is>
      </c>
      <c r="F1719" t="inlineStr">
        <is>
          <t>India</t>
        </is>
      </c>
      <c r="G1719" t="inlineStr">
        <is>
          <t>JioMart</t>
        </is>
      </c>
      <c r="H1719" t="inlineStr">
        <is>
          <t>Home delivery</t>
        </is>
      </c>
      <c r="I1719" t="inlineStr">
        <is>
          <t>Member</t>
        </is>
      </c>
      <c r="J1719" t="inlineStr">
        <is>
          <t>Sophie Müller</t>
        </is>
      </c>
      <c r="K1719" s="71" t="n">
        <v>2129</v>
      </c>
      <c r="L1719" s="72" t="n">
        <v>401.41</v>
      </c>
      <c r="M1719" s="72" t="n">
        <v>854601.89</v>
      </c>
      <c r="N1719" s="72" t="n">
        <v>128190.28</v>
      </c>
      <c r="O1719" s="72" t="n">
        <v>726411.61</v>
      </c>
      <c r="P1719" s="72" t="n">
        <v>706140.3100000001</v>
      </c>
      <c r="Q1719" s="72" t="n">
        <v>20271.3</v>
      </c>
      <c r="R1719" t="inlineStr">
        <is>
          <t>Rajasthan</t>
        </is>
      </c>
      <c r="S1719" s="71" t="n">
        <v>1</v>
      </c>
      <c r="T1719" t="inlineStr">
        <is>
          <t>Yes</t>
        </is>
      </c>
      <c r="U1719" s="71" t="n">
        <v>5340</v>
      </c>
      <c r="V1719" s="71" t="n">
        <v>307</v>
      </c>
      <c r="W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RR101711</t>
        </is>
      </c>
      <c r="B1720" s="69" t="n">
        <v>45864</v>
      </c>
      <c r="C1720" s="70" t="n">
        <v>2025</v>
      </c>
      <c r="D1720" t="inlineStr">
        <is>
          <t>Jul</t>
        </is>
      </c>
      <c r="E1720" t="inlineStr">
        <is>
          <t>North</t>
        </is>
      </c>
      <c r="F1720" t="inlineStr">
        <is>
          <t>India</t>
        </is>
      </c>
      <c r="G1720" t="inlineStr">
        <is>
          <t>Fashion</t>
        </is>
      </c>
      <c r="H1720" t="inlineStr">
        <is>
          <t>Store walk-in</t>
        </is>
      </c>
      <c r="I1720" t="inlineStr">
        <is>
          <t>Walk-in guest</t>
        </is>
      </c>
      <c r="J1720" t="inlineStr">
        <is>
          <t>Shraddha Kulkarni</t>
        </is>
      </c>
      <c r="K1720" s="71" t="n">
        <v>931</v>
      </c>
      <c r="L1720" s="72" t="n">
        <v>819.15</v>
      </c>
      <c r="M1720" s="72" t="n">
        <v>762628.65</v>
      </c>
      <c r="N1720" s="72" t="n">
        <v>15252.57</v>
      </c>
      <c r="O1720" s="72" t="n">
        <v>747376.08</v>
      </c>
      <c r="P1720" s="72" t="n">
        <v>373098.08</v>
      </c>
      <c r="Q1720" s="72" t="n">
        <v>374278</v>
      </c>
      <c r="R1720" t="inlineStr">
        <is>
          <t>Uttar Pradesh</t>
        </is>
      </c>
      <c r="S1720" s="71" t="n">
        <v>2</v>
      </c>
      <c r="T1720" t="inlineStr">
        <is>
          <t>Yes</t>
        </is>
      </c>
      <c r="U1720" s="71" t="n">
        <v>353</v>
      </c>
      <c r="V1720" s="71" t="n">
        <v>138</v>
      </c>
      <c r="W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RR101712</t>
        </is>
      </c>
      <c r="B1721" s="69" t="n">
        <v>45864</v>
      </c>
      <c r="C1721" s="70" t="n">
        <v>2025</v>
      </c>
      <c r="D1721" t="inlineStr">
        <is>
          <t>Jul</t>
        </is>
      </c>
      <c r="E1721" t="inlineStr">
        <is>
          <t>East</t>
        </is>
      </c>
      <c r="F1721" t="inlineStr">
        <is>
          <t>India</t>
        </is>
      </c>
      <c r="G1721" t="inlineStr">
        <is>
          <t>Fashion</t>
        </is>
      </c>
      <c r="H1721" t="inlineStr">
        <is>
          <t>Store walk-in</t>
        </is>
      </c>
      <c r="I1721" t="inlineStr">
        <is>
          <t>Walk-in guest</t>
        </is>
      </c>
      <c r="J1721" t="inlineStr">
        <is>
          <t>Wei Chen</t>
        </is>
      </c>
      <c r="K1721" s="71" t="n">
        <v>1030</v>
      </c>
      <c r="L1721" s="72" t="n">
        <v>830.63</v>
      </c>
      <c r="M1721" s="72" t="n">
        <v>855548.9</v>
      </c>
      <c r="N1721" s="72" t="n">
        <v>68443.91</v>
      </c>
      <c r="O1721" s="72" t="n">
        <v>787104.99</v>
      </c>
      <c r="P1721" s="72" t="n">
        <v>411661.45</v>
      </c>
      <c r="Q1721" s="72" t="n">
        <v>375443.54</v>
      </c>
      <c r="R1721" t="inlineStr">
        <is>
          <t>Bihar</t>
        </is>
      </c>
      <c r="S1721" s="71" t="n">
        <v>0</v>
      </c>
      <c r="T1721" t="inlineStr">
        <is>
          <t>No</t>
        </is>
      </c>
      <c r="U1721" s="71" t="n">
        <v>583</v>
      </c>
      <c r="V1721" s="71" t="n">
        <v>173</v>
      </c>
      <c r="W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RR101713</t>
        </is>
      </c>
      <c r="B1722" s="69" t="n">
        <v>45864</v>
      </c>
      <c r="C1722" s="70" t="n">
        <v>2025</v>
      </c>
      <c r="D1722" t="inlineStr">
        <is>
          <t>Jul</t>
        </is>
      </c>
      <c r="E1722" t="inlineStr">
        <is>
          <t>North</t>
        </is>
      </c>
      <c r="F1722" t="inlineStr">
        <is>
          <t>India</t>
        </is>
      </c>
      <c r="G1722" t="inlineStr">
        <is>
          <t>JioMart</t>
        </is>
      </c>
      <c r="H1722" t="inlineStr">
        <is>
          <t>Home delivery</t>
        </is>
      </c>
      <c r="I1722" t="inlineStr">
        <is>
          <t>Member</t>
        </is>
      </c>
      <c r="J1722" t="inlineStr">
        <is>
          <t>Carlos Silva</t>
        </is>
      </c>
      <c r="K1722" s="71" t="n">
        <v>1028</v>
      </c>
      <c r="L1722" s="72" t="n">
        <v>459.16</v>
      </c>
      <c r="M1722" s="72" t="n">
        <v>472016.48</v>
      </c>
      <c r="N1722" s="72" t="n">
        <v>47201.65</v>
      </c>
      <c r="O1722" s="72" t="n">
        <v>424814.83</v>
      </c>
      <c r="P1722" s="72" t="n">
        <v>356669.59</v>
      </c>
      <c r="Q1722" s="72" t="n">
        <v>68145.24000000001</v>
      </c>
      <c r="R1722" t="inlineStr">
        <is>
          <t>Uttar Pradesh</t>
        </is>
      </c>
      <c r="S1722" s="71" t="n">
        <v>2</v>
      </c>
      <c r="T1722" t="inlineStr">
        <is>
          <t>Yes</t>
        </is>
      </c>
      <c r="U1722" s="71" t="n">
        <v>4344</v>
      </c>
      <c r="V1722" s="71" t="n">
        <v>337</v>
      </c>
      <c r="W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RR101714</t>
        </is>
      </c>
      <c r="B1723" s="69" t="n">
        <v>45865</v>
      </c>
      <c r="C1723" s="70" t="n">
        <v>2025</v>
      </c>
      <c r="D1723" t="inlineStr">
        <is>
          <t>Jul</t>
        </is>
      </c>
      <c r="E1723" t="inlineStr">
        <is>
          <t>South</t>
        </is>
      </c>
      <c r="F1723" t="inlineStr">
        <is>
          <t>India</t>
        </is>
      </c>
      <c r="G1723" t="inlineStr">
        <is>
          <t>Fashion</t>
        </is>
      </c>
      <c r="H1723" t="inlineStr">
        <is>
          <t>Store walk-in</t>
        </is>
      </c>
      <c r="I1723" t="inlineStr">
        <is>
          <t>Walk-in guest</t>
        </is>
      </c>
      <c r="J1723" t="inlineStr">
        <is>
          <t>Carlos Silva</t>
        </is>
      </c>
      <c r="K1723" s="71" t="n">
        <v>364</v>
      </c>
      <c r="L1723" s="72" t="n">
        <v>820.5700000000001</v>
      </c>
      <c r="M1723" s="72" t="n">
        <v>298687.48</v>
      </c>
      <c r="N1723" s="72" t="n">
        <v>5973.75</v>
      </c>
      <c r="O1723" s="72" t="n">
        <v>292713.73</v>
      </c>
      <c r="P1723" s="72" t="n">
        <v>153239.83</v>
      </c>
      <c r="Q1723" s="72" t="n">
        <v>139473.9</v>
      </c>
      <c r="R1723" t="inlineStr">
        <is>
          <t>Kerala</t>
        </is>
      </c>
      <c r="S1723" s="71" t="n">
        <v>0</v>
      </c>
      <c r="T1723" t="inlineStr">
        <is>
          <t>No</t>
        </is>
      </c>
      <c r="U1723" s="71" t="n">
        <v>144</v>
      </c>
      <c r="V1723" s="71" t="n">
        <v>47</v>
      </c>
      <c r="W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RR101715</t>
        </is>
      </c>
      <c r="B1724" s="69" t="n">
        <v>45865</v>
      </c>
      <c r="C1724" s="70" t="n">
        <v>2025</v>
      </c>
      <c r="D1724" t="inlineStr">
        <is>
          <t>Jul</t>
        </is>
      </c>
      <c r="E1724" t="inlineStr">
        <is>
          <t>South</t>
        </is>
      </c>
      <c r="F1724" t="inlineStr">
        <is>
          <t>India</t>
        </is>
      </c>
      <c r="G1724" t="inlineStr">
        <is>
          <t>JioMart</t>
        </is>
      </c>
      <c r="H1724" t="inlineStr">
        <is>
          <t>Home delivery</t>
        </is>
      </c>
      <c r="I1724" t="inlineStr">
        <is>
          <t>Walk-in guest</t>
        </is>
      </c>
      <c r="J1724" t="inlineStr">
        <is>
          <t>Sara Rossi</t>
        </is>
      </c>
      <c r="K1724" s="71" t="n">
        <v>513</v>
      </c>
      <c r="L1724" s="72" t="n">
        <v>444.14</v>
      </c>
      <c r="M1724" s="72" t="n">
        <v>227843.82</v>
      </c>
      <c r="N1724" s="72" t="n">
        <v>34176.57</v>
      </c>
      <c r="O1724" s="72" t="n">
        <v>193667.25</v>
      </c>
      <c r="P1724" s="72" t="n">
        <v>171627.36</v>
      </c>
      <c r="Q1724" s="72" t="n">
        <v>22039.89</v>
      </c>
      <c r="R1724" t="inlineStr">
        <is>
          <t>Karnataka</t>
        </is>
      </c>
      <c r="S1724" s="71" t="n">
        <v>1</v>
      </c>
      <c r="T1724" t="inlineStr">
        <is>
          <t>Yes</t>
        </is>
      </c>
      <c r="U1724" s="71" t="n">
        <v>1054</v>
      </c>
      <c r="V1724" s="71" t="n">
        <v>61</v>
      </c>
      <c r="W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RR101716</t>
        </is>
      </c>
      <c r="B1725" s="69" t="n">
        <v>45865</v>
      </c>
      <c r="C1725" s="70" t="n">
        <v>2025</v>
      </c>
      <c r="D1725" t="inlineStr">
        <is>
          <t>Jul</t>
        </is>
      </c>
      <c r="E1725" t="inlineStr">
        <is>
          <t>South</t>
        </is>
      </c>
      <c r="F1725" t="inlineStr">
        <is>
          <t>India</t>
        </is>
      </c>
      <c r="G1725" t="inlineStr">
        <is>
          <t>Fashion</t>
        </is>
      </c>
      <c r="H1725" t="inlineStr">
        <is>
          <t>Store walk-in</t>
        </is>
      </c>
      <c r="I1725" t="inlineStr">
        <is>
          <t>Walk-in guest</t>
        </is>
      </c>
      <c r="J1725" t="inlineStr">
        <is>
          <t>Olivia Brown</t>
        </is>
      </c>
      <c r="K1725" s="71" t="n">
        <v>500</v>
      </c>
      <c r="L1725" s="72" t="n">
        <v>768.5</v>
      </c>
      <c r="M1725" s="72" t="n">
        <v>384250</v>
      </c>
      <c r="N1725" s="72" t="n">
        <v>38425</v>
      </c>
      <c r="O1725" s="72" t="n">
        <v>345825</v>
      </c>
      <c r="P1725" s="72" t="n">
        <v>203304.23</v>
      </c>
      <c r="Q1725" s="72" t="n">
        <v>142520.77</v>
      </c>
      <c r="R1725" t="inlineStr">
        <is>
          <t>Tamil Nadu</t>
        </is>
      </c>
      <c r="S1725" s="71" t="n">
        <v>2</v>
      </c>
      <c r="T1725" t="inlineStr">
        <is>
          <t>Yes</t>
        </is>
      </c>
      <c r="U1725" s="71" t="n">
        <v>204</v>
      </c>
      <c r="V1725" s="71" t="n">
        <v>66</v>
      </c>
      <c r="W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RR101717</t>
        </is>
      </c>
      <c r="B1726" s="69" t="n">
        <v>45865</v>
      </c>
      <c r="C1726" s="70" t="n">
        <v>2025</v>
      </c>
      <c r="D1726" t="inlineStr">
        <is>
          <t>Jul</t>
        </is>
      </c>
      <c r="E1726" t="inlineStr">
        <is>
          <t>North</t>
        </is>
      </c>
      <c r="F1726" t="inlineStr">
        <is>
          <t>India</t>
        </is>
      </c>
      <c r="G1726" t="inlineStr">
        <is>
          <t>JioMart</t>
        </is>
      </c>
      <c r="H1726" t="inlineStr">
        <is>
          <t>Home delivery</t>
        </is>
      </c>
      <c r="I1726" t="inlineStr">
        <is>
          <t>Walk-in guest</t>
        </is>
      </c>
      <c r="J1726" t="inlineStr">
        <is>
          <t>Aisha Bello</t>
        </is>
      </c>
      <c r="K1726" s="71" t="n">
        <v>3880</v>
      </c>
      <c r="L1726" s="72" t="n">
        <v>377.55</v>
      </c>
      <c r="M1726" s="72" t="n">
        <v>1464894</v>
      </c>
      <c r="N1726" s="72" t="n">
        <v>146489.4</v>
      </c>
      <c r="O1726" s="72" t="n">
        <v>1318404.6</v>
      </c>
      <c r="P1726" s="72" t="n">
        <v>1326518.41</v>
      </c>
      <c r="Q1726" s="72" t="n">
        <v>-8113.81</v>
      </c>
      <c r="R1726" t="inlineStr">
        <is>
          <t>Delhi</t>
        </is>
      </c>
      <c r="S1726" s="71" t="n">
        <v>2</v>
      </c>
      <c r="T1726" t="inlineStr">
        <is>
          <t>Yes</t>
        </is>
      </c>
      <c r="U1726" s="71" t="n">
        <v>14472</v>
      </c>
      <c r="V1726" s="71" t="n">
        <v>913</v>
      </c>
      <c r="W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RR101718</t>
        </is>
      </c>
      <c r="B1727" s="69" t="n">
        <v>45865</v>
      </c>
      <c r="C1727" s="70" t="n">
        <v>2025</v>
      </c>
      <c r="D1727" t="inlineStr">
        <is>
          <t>Jul</t>
        </is>
      </c>
      <c r="E1727" t="inlineStr">
        <is>
          <t>North</t>
        </is>
      </c>
      <c r="F1727" t="inlineStr">
        <is>
          <t>India</t>
        </is>
      </c>
      <c r="G1727" t="inlineStr">
        <is>
          <t>Electronics</t>
        </is>
      </c>
      <c r="H1727" t="inlineStr">
        <is>
          <t>Click &amp; collect</t>
        </is>
      </c>
      <c r="I1727" t="inlineStr">
        <is>
          <t>Walk-in guest</t>
        </is>
      </c>
      <c r="J1727" t="inlineStr">
        <is>
          <t>Sophie Müller</t>
        </is>
      </c>
      <c r="K1727" s="71" t="n">
        <v>189</v>
      </c>
      <c r="L1727" s="72" t="n">
        <v>10586.34</v>
      </c>
      <c r="M1727" s="72" t="n">
        <v>2000818.26</v>
      </c>
      <c r="N1727" s="72" t="n">
        <v>160065.46</v>
      </c>
      <c r="O1727" s="72" t="n">
        <v>1840752.8</v>
      </c>
      <c r="P1727" s="72" t="n">
        <v>1491057.5</v>
      </c>
      <c r="Q1727" s="72" t="n">
        <v>349695.3</v>
      </c>
      <c r="R1727" t="inlineStr">
        <is>
          <t>Uttar Pradesh</t>
        </is>
      </c>
      <c r="S1727" s="71" t="n">
        <v>1</v>
      </c>
      <c r="T1727" t="inlineStr">
        <is>
          <t>Yes</t>
        </is>
      </c>
      <c r="U1727" s="71" t="n">
        <v>532</v>
      </c>
      <c r="V1727" s="71" t="n">
        <v>160</v>
      </c>
      <c r="W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RR101719</t>
        </is>
      </c>
      <c r="B1728" s="69" t="n">
        <v>45865</v>
      </c>
      <c r="C1728" s="70" t="n">
        <v>2025</v>
      </c>
      <c r="D1728" t="inlineStr">
        <is>
          <t>Jul</t>
        </is>
      </c>
      <c r="E1728" t="inlineStr">
        <is>
          <t>North</t>
        </is>
      </c>
      <c r="F1728" t="inlineStr">
        <is>
          <t>India</t>
        </is>
      </c>
      <c r="G1728" t="inlineStr">
        <is>
          <t>JioMart</t>
        </is>
      </c>
      <c r="H1728" t="inlineStr">
        <is>
          <t>Home delivery</t>
        </is>
      </c>
      <c r="I1728" t="inlineStr">
        <is>
          <t>Member</t>
        </is>
      </c>
      <c r="J1728" t="inlineStr">
        <is>
          <t>Ruhi Shaikh</t>
        </is>
      </c>
      <c r="K1728" s="71" t="n">
        <v>3795</v>
      </c>
      <c r="L1728" s="72" t="n">
        <v>401.64</v>
      </c>
      <c r="M1728" s="72" t="n">
        <v>1524223.8</v>
      </c>
      <c r="N1728" s="72" t="n">
        <v>121937.9</v>
      </c>
      <c r="O1728" s="72" t="n">
        <v>1402285.9</v>
      </c>
      <c r="P1728" s="72" t="n">
        <v>1315440.03</v>
      </c>
      <c r="Q1728" s="72" t="n">
        <v>86845.87</v>
      </c>
      <c r="R1728" t="inlineStr">
        <is>
          <t>Punjab</t>
        </is>
      </c>
      <c r="S1728" s="71" t="n">
        <v>0</v>
      </c>
      <c r="T1728" t="inlineStr">
        <is>
          <t>No</t>
        </is>
      </c>
      <c r="U1728" s="71" t="n">
        <v>8800</v>
      </c>
      <c r="V1728" s="71" t="n">
        <v>673</v>
      </c>
      <c r="W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RR101720</t>
        </is>
      </c>
      <c r="B1729" s="69" t="n">
        <v>45865</v>
      </c>
      <c r="C1729" s="70" t="n">
        <v>2025</v>
      </c>
      <c r="D1729" t="inlineStr">
        <is>
          <t>Jul</t>
        </is>
      </c>
      <c r="E1729" t="inlineStr">
        <is>
          <t>West</t>
        </is>
      </c>
      <c r="F1729" t="inlineStr">
        <is>
          <t>India</t>
        </is>
      </c>
      <c r="G1729" t="inlineStr">
        <is>
          <t>JioMart</t>
        </is>
      </c>
      <c r="H1729" t="inlineStr">
        <is>
          <t>Home delivery</t>
        </is>
      </c>
      <c r="I1729" t="inlineStr">
        <is>
          <t>Walk-in guest</t>
        </is>
      </c>
      <c r="J1729" t="inlineStr">
        <is>
          <t>Yuki Sato</t>
        </is>
      </c>
      <c r="K1729" s="71" t="n">
        <v>4288</v>
      </c>
      <c r="L1729" s="72" t="n">
        <v>430.96</v>
      </c>
      <c r="M1729" s="72" t="n">
        <v>1847956.48</v>
      </c>
      <c r="N1729" s="72" t="n">
        <v>92397.82000000001</v>
      </c>
      <c r="O1729" s="72" t="n">
        <v>1755558.66</v>
      </c>
      <c r="P1729" s="72" t="n">
        <v>1432248.9</v>
      </c>
      <c r="Q1729" s="72" t="n">
        <v>323309.76</v>
      </c>
      <c r="R1729" t="inlineStr">
        <is>
          <t>Gujarat</t>
        </is>
      </c>
      <c r="S1729" s="71" t="n">
        <v>2</v>
      </c>
      <c r="T1729" t="inlineStr">
        <is>
          <t>Yes</t>
        </is>
      </c>
      <c r="U1729" s="71" t="n">
        <v>21021</v>
      </c>
      <c r="V1729" s="71" t="n">
        <v>952</v>
      </c>
      <c r="W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RR101721</t>
        </is>
      </c>
      <c r="B1730" s="69" t="n">
        <v>45866</v>
      </c>
      <c r="C1730" s="70" t="n">
        <v>2025</v>
      </c>
      <c r="D1730" t="inlineStr">
        <is>
          <t>Jul</t>
        </is>
      </c>
      <c r="E1730" t="inlineStr">
        <is>
          <t>South</t>
        </is>
      </c>
      <c r="F1730" t="inlineStr">
        <is>
          <t>India</t>
        </is>
      </c>
      <c r="G1730" t="inlineStr">
        <is>
          <t>Fashion</t>
        </is>
      </c>
      <c r="H1730" t="inlineStr">
        <is>
          <t>Store walk-in</t>
        </is>
      </c>
      <c r="I1730" t="inlineStr">
        <is>
          <t>Walk-in guest</t>
        </is>
      </c>
      <c r="J1730" t="inlineStr">
        <is>
          <t>Ravindra Patil</t>
        </is>
      </c>
      <c r="K1730" s="71" t="n">
        <v>244</v>
      </c>
      <c r="L1730" s="72" t="n">
        <v>664.72</v>
      </c>
      <c r="M1730" s="72" t="n">
        <v>162191.68</v>
      </c>
      <c r="N1730" s="72" t="n">
        <v>3243.83</v>
      </c>
      <c r="O1730" s="72" t="n">
        <v>158947.85</v>
      </c>
      <c r="P1730" s="72" t="n">
        <v>99051.67</v>
      </c>
      <c r="Q1730" s="72" t="n">
        <v>59896.18</v>
      </c>
      <c r="R1730" t="inlineStr">
        <is>
          <t>Karnataka</t>
        </is>
      </c>
      <c r="S1730" s="71" t="n">
        <v>5</v>
      </c>
      <c r="T1730" t="inlineStr">
        <is>
          <t>Yes</t>
        </is>
      </c>
      <c r="U1730" s="71" t="n">
        <v>107</v>
      </c>
      <c r="V1730" s="71" t="n">
        <v>30</v>
      </c>
      <c r="W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RR101722</t>
        </is>
      </c>
      <c r="B1731" s="69" t="n">
        <v>45866</v>
      </c>
      <c r="C1731" s="70" t="n">
        <v>2025</v>
      </c>
      <c r="D1731" t="inlineStr">
        <is>
          <t>Jul</t>
        </is>
      </c>
      <c r="E1731" t="inlineStr">
        <is>
          <t>North</t>
        </is>
      </c>
      <c r="F1731" t="inlineStr">
        <is>
          <t>India</t>
        </is>
      </c>
      <c r="G1731" t="inlineStr">
        <is>
          <t>Grocery</t>
        </is>
      </c>
      <c r="H1731" t="inlineStr">
        <is>
          <t>Store walk-in</t>
        </is>
      </c>
      <c r="I1731" t="inlineStr">
        <is>
          <t>Walk-in guest</t>
        </is>
      </c>
      <c r="J1731" t="inlineStr">
        <is>
          <t>Emma Clarke</t>
        </is>
      </c>
      <c r="K1731" s="71" t="n">
        <v>1500</v>
      </c>
      <c r="L1731" s="72" t="n">
        <v>175.71</v>
      </c>
      <c r="M1731" s="72" t="n">
        <v>263565</v>
      </c>
      <c r="N1731" s="72" t="n">
        <v>5271.3</v>
      </c>
      <c r="O1731" s="72" t="n">
        <v>258293.7</v>
      </c>
      <c r="P1731" s="72" t="n">
        <v>220965.68</v>
      </c>
      <c r="Q1731" s="72" t="n">
        <v>37328.02</v>
      </c>
      <c r="R1731" t="inlineStr">
        <is>
          <t>Uttar Pradesh</t>
        </is>
      </c>
      <c r="S1731" s="71" t="n">
        <v>5</v>
      </c>
      <c r="T1731" t="inlineStr">
        <is>
          <t>Yes</t>
        </is>
      </c>
      <c r="U1731" s="71" t="n">
        <v>597</v>
      </c>
      <c r="V1731" s="71" t="n">
        <v>216</v>
      </c>
      <c r="W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RR101723</t>
        </is>
      </c>
      <c r="B1732" s="69" t="n">
        <v>45866</v>
      </c>
      <c r="C1732" s="70" t="n">
        <v>2025</v>
      </c>
      <c r="D1732" t="inlineStr">
        <is>
          <t>Jul</t>
        </is>
      </c>
      <c r="E1732" t="inlineStr">
        <is>
          <t>North</t>
        </is>
      </c>
      <c r="F1732" t="inlineStr">
        <is>
          <t>India</t>
        </is>
      </c>
      <c r="G1732" t="inlineStr">
        <is>
          <t>JioMart</t>
        </is>
      </c>
      <c r="H1732" t="inlineStr">
        <is>
          <t>Home delivery</t>
        </is>
      </c>
      <c r="I1732" t="inlineStr">
        <is>
          <t>Walk-in guest</t>
        </is>
      </c>
      <c r="J1732" t="inlineStr">
        <is>
          <t>Amir Khan</t>
        </is>
      </c>
      <c r="K1732" s="71" t="n">
        <v>2303</v>
      </c>
      <c r="L1732" s="72" t="n">
        <v>469.26</v>
      </c>
      <c r="M1732" s="72" t="n">
        <v>1080705.78</v>
      </c>
      <c r="N1732" s="72" t="n">
        <v>108070.58</v>
      </c>
      <c r="O1732" s="72" t="n">
        <v>972635.2</v>
      </c>
      <c r="P1732" s="72" t="n">
        <v>754526.1</v>
      </c>
      <c r="Q1732" s="72" t="n">
        <v>218109.1</v>
      </c>
      <c r="R1732" t="inlineStr">
        <is>
          <t>Uttar Pradesh</t>
        </is>
      </c>
      <c r="S1732" s="71" t="n">
        <v>8</v>
      </c>
      <c r="T1732" t="inlineStr">
        <is>
          <t>Yes</t>
        </is>
      </c>
      <c r="U1732" s="71" t="n">
        <v>11248</v>
      </c>
      <c r="V1732" s="71" t="n">
        <v>532</v>
      </c>
      <c r="W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RR101724</t>
        </is>
      </c>
      <c r="B1733" s="69" t="n">
        <v>45866</v>
      </c>
      <c r="C1733" s="70" t="n">
        <v>2025</v>
      </c>
      <c r="D1733" t="inlineStr">
        <is>
          <t>Jul</t>
        </is>
      </c>
      <c r="E1733" t="inlineStr">
        <is>
          <t>North</t>
        </is>
      </c>
      <c r="F1733" t="inlineStr">
        <is>
          <t>India</t>
        </is>
      </c>
      <c r="G1733" t="inlineStr">
        <is>
          <t>Electronics</t>
        </is>
      </c>
      <c r="H1733" t="inlineStr">
        <is>
          <t>Click &amp; collect</t>
        </is>
      </c>
      <c r="I1733" t="inlineStr">
        <is>
          <t>Member</t>
        </is>
      </c>
      <c r="J1733" t="inlineStr">
        <is>
          <t>Sophie Müller</t>
        </is>
      </c>
      <c r="K1733" s="71" t="n">
        <v>178</v>
      </c>
      <c r="L1733" s="72" t="n">
        <v>8481.26</v>
      </c>
      <c r="M1733" s="72" t="n">
        <v>1509664.28</v>
      </c>
      <c r="N1733" s="72" t="n">
        <v>226449.64</v>
      </c>
      <c r="O1733" s="72" t="n">
        <v>1283214.64</v>
      </c>
      <c r="P1733" s="72" t="n">
        <v>1456416.39</v>
      </c>
      <c r="Q1733" s="72" t="n">
        <v>-173201.75</v>
      </c>
      <c r="R1733" t="inlineStr">
        <is>
          <t>Punjab</t>
        </is>
      </c>
      <c r="S1733" s="71" t="n">
        <v>3</v>
      </c>
      <c r="T1733" t="inlineStr">
        <is>
          <t>Yes</t>
        </is>
      </c>
      <c r="U1733" s="71" t="n">
        <v>500</v>
      </c>
      <c r="V1733" s="71" t="n">
        <v>177</v>
      </c>
      <c r="W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RR101725</t>
        </is>
      </c>
      <c r="B1734" s="69" t="n">
        <v>45866</v>
      </c>
      <c r="C1734" s="70" t="n">
        <v>2025</v>
      </c>
      <c r="D1734" t="inlineStr">
        <is>
          <t>Jul</t>
        </is>
      </c>
      <c r="E1734" t="inlineStr">
        <is>
          <t>East</t>
        </is>
      </c>
      <c r="F1734" t="inlineStr">
        <is>
          <t>India</t>
        </is>
      </c>
      <c r="G1734" t="inlineStr">
        <is>
          <t>Electronics</t>
        </is>
      </c>
      <c r="H1734" t="inlineStr">
        <is>
          <t>Store walk-in</t>
        </is>
      </c>
      <c r="I1734" t="inlineStr">
        <is>
          <t>Walk-in guest</t>
        </is>
      </c>
      <c r="J1734" t="inlineStr">
        <is>
          <t>Liam O'Brien</t>
        </is>
      </c>
      <c r="K1734" s="71" t="n">
        <v>217</v>
      </c>
      <c r="L1734" s="72" t="n">
        <v>10622.8</v>
      </c>
      <c r="M1734" s="72" t="n">
        <v>2305147.6</v>
      </c>
      <c r="N1734" s="72" t="n">
        <v>345772.14</v>
      </c>
      <c r="O1734" s="72" t="n">
        <v>1959375.46</v>
      </c>
      <c r="P1734" s="72" t="n">
        <v>1806639.13</v>
      </c>
      <c r="Q1734" s="72" t="n">
        <v>152736.33</v>
      </c>
      <c r="R1734" t="inlineStr">
        <is>
          <t>West Bengal</t>
        </is>
      </c>
      <c r="S1734" s="71" t="n">
        <v>5</v>
      </c>
      <c r="T1734" t="inlineStr">
        <is>
          <t>Yes</t>
        </is>
      </c>
      <c r="U1734" s="71" t="n">
        <v>437</v>
      </c>
      <c r="V1734" s="71" t="n">
        <v>188</v>
      </c>
      <c r="W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RR101726</t>
        </is>
      </c>
      <c r="B1735" s="69" t="n">
        <v>45866</v>
      </c>
      <c r="C1735" s="70" t="n">
        <v>2025</v>
      </c>
      <c r="D1735" t="inlineStr">
        <is>
          <t>Jul</t>
        </is>
      </c>
      <c r="E1735" t="inlineStr">
        <is>
          <t>North</t>
        </is>
      </c>
      <c r="F1735" t="inlineStr">
        <is>
          <t>India</t>
        </is>
      </c>
      <c r="G1735" t="inlineStr">
        <is>
          <t>Fashion</t>
        </is>
      </c>
      <c r="H1735" t="inlineStr">
        <is>
          <t>Store walk-in</t>
        </is>
      </c>
      <c r="I1735" t="inlineStr">
        <is>
          <t>Member</t>
        </is>
      </c>
      <c r="J1735" t="inlineStr">
        <is>
          <t>Amir Khan</t>
        </is>
      </c>
      <c r="K1735" s="71" t="n">
        <v>997</v>
      </c>
      <c r="L1735" s="72" t="n">
        <v>668.61</v>
      </c>
      <c r="M1735" s="72" t="n">
        <v>666604.17</v>
      </c>
      <c r="N1735" s="72" t="n">
        <v>13332.08</v>
      </c>
      <c r="O1735" s="72" t="n">
        <v>653272.09</v>
      </c>
      <c r="P1735" s="72" t="n">
        <v>396122.59</v>
      </c>
      <c r="Q1735" s="72" t="n">
        <v>257149.5</v>
      </c>
      <c r="R1735" t="inlineStr">
        <is>
          <t>Uttar Pradesh</t>
        </is>
      </c>
      <c r="S1735" s="71" t="n">
        <v>0</v>
      </c>
      <c r="T1735" t="inlineStr">
        <is>
          <t>No</t>
        </is>
      </c>
      <c r="U1735" s="71" t="n">
        <v>591</v>
      </c>
      <c r="V1735" s="71" t="n">
        <v>213</v>
      </c>
      <c r="W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RR101727</t>
        </is>
      </c>
      <c r="B1736" s="69" t="n">
        <v>45866</v>
      </c>
      <c r="C1736" s="70" t="n">
        <v>2025</v>
      </c>
      <c r="D1736" t="inlineStr">
        <is>
          <t>Jul</t>
        </is>
      </c>
      <c r="E1736" t="inlineStr">
        <is>
          <t>West</t>
        </is>
      </c>
      <c r="F1736" t="inlineStr">
        <is>
          <t>India</t>
        </is>
      </c>
      <c r="G1736" t="inlineStr">
        <is>
          <t>JioMart</t>
        </is>
      </c>
      <c r="H1736" t="inlineStr">
        <is>
          <t>Home delivery</t>
        </is>
      </c>
      <c r="I1736" t="inlineStr">
        <is>
          <t>Walk-in guest</t>
        </is>
      </c>
      <c r="J1736" t="inlineStr">
        <is>
          <t>Arjun Mehta</t>
        </is>
      </c>
      <c r="K1736" s="71" t="n">
        <v>4292</v>
      </c>
      <c r="L1736" s="72" t="n">
        <v>399</v>
      </c>
      <c r="M1736" s="72" t="n">
        <v>1712508</v>
      </c>
      <c r="N1736" s="72" t="n">
        <v>137000.64</v>
      </c>
      <c r="O1736" s="72" t="n">
        <v>1575507.36</v>
      </c>
      <c r="P1736" s="72" t="n">
        <v>1393618.76</v>
      </c>
      <c r="Q1736" s="72" t="n">
        <v>181888.6</v>
      </c>
      <c r="R1736" t="inlineStr">
        <is>
          <t>Goa</t>
        </is>
      </c>
      <c r="S1736" s="71" t="n">
        <v>5</v>
      </c>
      <c r="T1736" t="inlineStr">
        <is>
          <t>Yes</t>
        </is>
      </c>
      <c r="U1736" s="71" t="n">
        <v>8797</v>
      </c>
      <c r="V1736" s="71" t="n">
        <v>563</v>
      </c>
      <c r="W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RR101728</t>
        </is>
      </c>
      <c r="B1737" s="69" t="n">
        <v>45866</v>
      </c>
      <c r="C1737" s="70" t="n">
        <v>2025</v>
      </c>
      <c r="D1737" t="inlineStr">
        <is>
          <t>Jul</t>
        </is>
      </c>
      <c r="E1737" t="inlineStr">
        <is>
          <t>West</t>
        </is>
      </c>
      <c r="F1737" t="inlineStr">
        <is>
          <t>India</t>
        </is>
      </c>
      <c r="G1737" t="inlineStr">
        <is>
          <t>Fashion</t>
        </is>
      </c>
      <c r="H1737" t="inlineStr">
        <is>
          <t>Store walk-in</t>
        </is>
      </c>
      <c r="I1737" t="inlineStr">
        <is>
          <t>Member</t>
        </is>
      </c>
      <c r="J1737" t="inlineStr">
        <is>
          <t>Sara Rossi</t>
        </is>
      </c>
      <c r="K1737" s="71" t="n">
        <v>697</v>
      </c>
      <c r="L1737" s="72" t="n">
        <v>674.98</v>
      </c>
      <c r="M1737" s="72" t="n">
        <v>470461.06</v>
      </c>
      <c r="N1737" s="72" t="n">
        <v>37636.88</v>
      </c>
      <c r="O1737" s="72" t="n">
        <v>432824.18</v>
      </c>
      <c r="P1737" s="72" t="n">
        <v>293604.23</v>
      </c>
      <c r="Q1737" s="72" t="n">
        <v>139219.95</v>
      </c>
      <c r="R1737" t="inlineStr">
        <is>
          <t>Gujarat</t>
        </is>
      </c>
      <c r="S1737" s="71" t="n">
        <v>2</v>
      </c>
      <c r="T1737" t="inlineStr">
        <is>
          <t>Yes</t>
        </is>
      </c>
      <c r="U1737" s="71" t="n">
        <v>623</v>
      </c>
      <c r="V1737" s="71" t="n">
        <v>177</v>
      </c>
      <c r="W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RR101729</t>
        </is>
      </c>
      <c r="B1738" s="69" t="n">
        <v>45866</v>
      </c>
      <c r="C1738" s="70" t="n">
        <v>2025</v>
      </c>
      <c r="D1738" t="inlineStr">
        <is>
          <t>Jul</t>
        </is>
      </c>
      <c r="E1738" t="inlineStr">
        <is>
          <t>East</t>
        </is>
      </c>
      <c r="F1738" t="inlineStr">
        <is>
          <t>India</t>
        </is>
      </c>
      <c r="G1738" t="inlineStr">
        <is>
          <t>Grocery</t>
        </is>
      </c>
      <c r="H1738" t="inlineStr">
        <is>
          <t>Click &amp; collect</t>
        </is>
      </c>
      <c r="I1738" t="inlineStr">
        <is>
          <t>Member</t>
        </is>
      </c>
      <c r="J1738" t="inlineStr">
        <is>
          <t>Liam O'Brien</t>
        </is>
      </c>
      <c r="K1738" s="71" t="n">
        <v>4255</v>
      </c>
      <c r="L1738" s="72" t="n">
        <v>193.18</v>
      </c>
      <c r="M1738" s="72" t="n">
        <v>821980.9</v>
      </c>
      <c r="N1738" s="72" t="n">
        <v>65758.47</v>
      </c>
      <c r="O1738" s="72" t="n">
        <v>756222.4300000001</v>
      </c>
      <c r="P1738" s="72" t="n">
        <v>617219.04</v>
      </c>
      <c r="Q1738" s="72" t="n">
        <v>139003.39</v>
      </c>
      <c r="R1738" t="inlineStr">
        <is>
          <t>Bihar</t>
        </is>
      </c>
      <c r="S1738" s="71" t="n">
        <v>5</v>
      </c>
      <c r="T1738" t="inlineStr">
        <is>
          <t>Yes</t>
        </is>
      </c>
      <c r="U1738" s="71" t="n">
        <v>2445</v>
      </c>
      <c r="V1738" s="71" t="n">
        <v>983</v>
      </c>
      <c r="W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RR101730</t>
        </is>
      </c>
      <c r="B1739" s="69" t="n">
        <v>45866</v>
      </c>
      <c r="C1739" s="70" t="n">
        <v>2025</v>
      </c>
      <c r="D1739" t="inlineStr">
        <is>
          <t>Jul</t>
        </is>
      </c>
      <c r="E1739" t="inlineStr">
        <is>
          <t>West</t>
        </is>
      </c>
      <c r="F1739" t="inlineStr">
        <is>
          <t>India</t>
        </is>
      </c>
      <c r="G1739" t="inlineStr">
        <is>
          <t>Grocery</t>
        </is>
      </c>
      <c r="H1739" t="inlineStr">
        <is>
          <t>Click &amp; collect</t>
        </is>
      </c>
      <c r="I1739" t="inlineStr">
        <is>
          <t>Member</t>
        </is>
      </c>
      <c r="J1739" t="inlineStr">
        <is>
          <t>Sophie Müller</t>
        </is>
      </c>
      <c r="K1739" s="71" t="n">
        <v>2749</v>
      </c>
      <c r="L1739" s="72" t="n">
        <v>195.32</v>
      </c>
      <c r="M1739" s="72" t="n">
        <v>536934.6800000001</v>
      </c>
      <c r="N1739" s="72" t="n">
        <v>42954.77</v>
      </c>
      <c r="O1739" s="72" t="n">
        <v>493979.91</v>
      </c>
      <c r="P1739" s="72" t="n">
        <v>406477.51</v>
      </c>
      <c r="Q1739" s="72" t="n">
        <v>87502.39999999999</v>
      </c>
      <c r="R1739" t="inlineStr">
        <is>
          <t>Maharashtra</t>
        </is>
      </c>
      <c r="S1739" s="71" t="n">
        <v>2</v>
      </c>
      <c r="T1739" t="inlineStr">
        <is>
          <t>Yes</t>
        </is>
      </c>
      <c r="U1739" s="71" t="n">
        <v>1961</v>
      </c>
      <c r="V1739" s="71" t="n">
        <v>511</v>
      </c>
      <c r="W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RR101731</t>
        </is>
      </c>
      <c r="B1740" s="69" t="n">
        <v>45866</v>
      </c>
      <c r="C1740" s="70" t="n">
        <v>2025</v>
      </c>
      <c r="D1740" t="inlineStr">
        <is>
          <t>Jul</t>
        </is>
      </c>
      <c r="E1740" t="inlineStr">
        <is>
          <t>South</t>
        </is>
      </c>
      <c r="F1740" t="inlineStr">
        <is>
          <t>India</t>
        </is>
      </c>
      <c r="G1740" t="inlineStr">
        <is>
          <t>Electronics</t>
        </is>
      </c>
      <c r="H1740" t="inlineStr">
        <is>
          <t>Store walk-in</t>
        </is>
      </c>
      <c r="I1740" t="inlineStr">
        <is>
          <t>Walk-in guest</t>
        </is>
      </c>
      <c r="J1740" t="inlineStr">
        <is>
          <t>Ruhi Shaikh</t>
        </is>
      </c>
      <c r="K1740" s="71" t="n">
        <v>23</v>
      </c>
      <c r="L1740" s="72" t="n">
        <v>9958.57</v>
      </c>
      <c r="M1740" s="72" t="n">
        <v>229047.11</v>
      </c>
      <c r="N1740" s="72" t="n">
        <v>18323.77</v>
      </c>
      <c r="O1740" s="72" t="n">
        <v>210723.34</v>
      </c>
      <c r="P1740" s="72" t="n">
        <v>189029.33</v>
      </c>
      <c r="Q1740" s="72" t="n">
        <v>21694.01</v>
      </c>
      <c r="R1740" t="inlineStr">
        <is>
          <t>Kerala</t>
        </is>
      </c>
      <c r="S1740" s="71" t="n">
        <v>5</v>
      </c>
      <c r="T1740" t="inlineStr">
        <is>
          <t>Yes</t>
        </is>
      </c>
      <c r="U1740" s="71" t="n">
        <v>71</v>
      </c>
      <c r="V1740" s="71" t="n">
        <v>23</v>
      </c>
      <c r="W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RR101732</t>
        </is>
      </c>
      <c r="B1741" s="69" t="n">
        <v>45866</v>
      </c>
      <c r="C1741" s="70" t="n">
        <v>2025</v>
      </c>
      <c r="D1741" t="inlineStr">
        <is>
          <t>Jul</t>
        </is>
      </c>
      <c r="E1741" t="inlineStr">
        <is>
          <t>West</t>
        </is>
      </c>
      <c r="F1741" t="inlineStr">
        <is>
          <t>India</t>
        </is>
      </c>
      <c r="G1741" t="inlineStr">
        <is>
          <t>Grocery</t>
        </is>
      </c>
      <c r="H1741" t="inlineStr">
        <is>
          <t>Home delivery</t>
        </is>
      </c>
      <c r="I1741" t="inlineStr">
        <is>
          <t>Walk-in guest</t>
        </is>
      </c>
      <c r="J1741" t="inlineStr">
        <is>
          <t>Zoya Ahmed</t>
        </is>
      </c>
      <c r="K1741" s="71" t="n">
        <v>3663</v>
      </c>
      <c r="L1741" s="72" t="n">
        <v>182.33</v>
      </c>
      <c r="M1741" s="72" t="n">
        <v>667874.79</v>
      </c>
      <c r="N1741" s="72" t="n">
        <v>33393.74</v>
      </c>
      <c r="O1741" s="72" t="n">
        <v>634481.05</v>
      </c>
      <c r="P1741" s="72" t="n">
        <v>553258.11</v>
      </c>
      <c r="Q1741" s="72" t="n">
        <v>81222.94</v>
      </c>
      <c r="R1741" t="inlineStr">
        <is>
          <t>Goa</t>
        </is>
      </c>
      <c r="S1741" s="71" t="n">
        <v>0</v>
      </c>
      <c r="T1741" t="inlineStr">
        <is>
          <t>No</t>
        </is>
      </c>
      <c r="U1741" s="71" t="n">
        <v>1033</v>
      </c>
      <c r="V1741" s="71" t="n">
        <v>451</v>
      </c>
      <c r="W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RR101733</t>
        </is>
      </c>
      <c r="B1742" s="69" t="n">
        <v>45870</v>
      </c>
      <c r="C1742" s="70" t="n">
        <v>2025</v>
      </c>
      <c r="D1742" t="inlineStr">
        <is>
          <t>Aug</t>
        </is>
      </c>
      <c r="E1742" t="inlineStr">
        <is>
          <t>East</t>
        </is>
      </c>
      <c r="F1742" t="inlineStr">
        <is>
          <t>India</t>
        </is>
      </c>
      <c r="G1742" t="inlineStr">
        <is>
          <t>Grocery</t>
        </is>
      </c>
      <c r="H1742" t="inlineStr">
        <is>
          <t>Store walk-in</t>
        </is>
      </c>
      <c r="I1742" t="inlineStr">
        <is>
          <t>Member</t>
        </is>
      </c>
      <c r="J1742" t="inlineStr">
        <is>
          <t>Sophie Müller</t>
        </is>
      </c>
      <c r="K1742" s="71" t="n">
        <v>1316</v>
      </c>
      <c r="L1742" s="72" t="n">
        <v>159.42</v>
      </c>
      <c r="M1742" s="72" t="n">
        <v>209796.72</v>
      </c>
      <c r="N1742" s="72" t="n">
        <v>10489.84</v>
      </c>
      <c r="O1742" s="72" t="n">
        <v>199306.88</v>
      </c>
      <c r="P1742" s="72" t="n">
        <v>197264.98</v>
      </c>
      <c r="Q1742" s="72" t="n">
        <v>2041.9</v>
      </c>
      <c r="R1742" t="inlineStr">
        <is>
          <t>Bihar</t>
        </is>
      </c>
      <c r="S1742" s="71" t="n">
        <v>2</v>
      </c>
      <c r="T1742" t="inlineStr">
        <is>
          <t>Yes</t>
        </is>
      </c>
      <c r="U1742" s="71" t="n">
        <v>440</v>
      </c>
      <c r="V1742" s="71" t="n">
        <v>197</v>
      </c>
      <c r="W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RR101734</t>
        </is>
      </c>
      <c r="B1743" s="69" t="n">
        <v>45870</v>
      </c>
      <c r="C1743" s="70" t="n">
        <v>2025</v>
      </c>
      <c r="D1743" t="inlineStr">
        <is>
          <t>Aug</t>
        </is>
      </c>
      <c r="E1743" t="inlineStr">
        <is>
          <t>North</t>
        </is>
      </c>
      <c r="F1743" t="inlineStr">
        <is>
          <t>India</t>
        </is>
      </c>
      <c r="G1743" t="inlineStr">
        <is>
          <t>Grocery</t>
        </is>
      </c>
      <c r="H1743" t="inlineStr">
        <is>
          <t>Store walk-in</t>
        </is>
      </c>
      <c r="I1743" t="inlineStr">
        <is>
          <t>Member</t>
        </is>
      </c>
      <c r="J1743" t="inlineStr">
        <is>
          <t>Zoya Ahmed</t>
        </is>
      </c>
      <c r="K1743" s="71" t="n">
        <v>2835</v>
      </c>
      <c r="L1743" s="72" t="n">
        <v>163.62</v>
      </c>
      <c r="M1743" s="72" t="n">
        <v>463862.7</v>
      </c>
      <c r="N1743" s="72" t="n">
        <v>9277.25</v>
      </c>
      <c r="O1743" s="72" t="n">
        <v>454585.45</v>
      </c>
      <c r="P1743" s="72" t="n">
        <v>429560.12</v>
      </c>
      <c r="Q1743" s="72" t="n">
        <v>25025.33</v>
      </c>
      <c r="R1743" t="inlineStr">
        <is>
          <t>Uttar Pradesh</t>
        </is>
      </c>
      <c r="S1743" s="71" t="n">
        <v>3</v>
      </c>
      <c r="T1743" t="inlineStr">
        <is>
          <t>Yes</t>
        </is>
      </c>
      <c r="U1743" s="71" t="n">
        <v>1249</v>
      </c>
      <c r="V1743" s="71" t="n">
        <v>361</v>
      </c>
      <c r="W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RR101735</t>
        </is>
      </c>
      <c r="B1744" s="69" t="n">
        <v>45870</v>
      </c>
      <c r="C1744" s="70" t="n">
        <v>2025</v>
      </c>
      <c r="D1744" t="inlineStr">
        <is>
          <t>Aug</t>
        </is>
      </c>
      <c r="E1744" t="inlineStr">
        <is>
          <t>West</t>
        </is>
      </c>
      <c r="F1744" t="inlineStr">
        <is>
          <t>India</t>
        </is>
      </c>
      <c r="G1744" t="inlineStr">
        <is>
          <t>Electronics</t>
        </is>
      </c>
      <c r="H1744" t="inlineStr">
        <is>
          <t>Store walk-in</t>
        </is>
      </c>
      <c r="I1744" t="inlineStr">
        <is>
          <t>Member</t>
        </is>
      </c>
      <c r="J1744" t="inlineStr">
        <is>
          <t>Priya Nair</t>
        </is>
      </c>
      <c r="K1744" s="71" t="n">
        <v>199</v>
      </c>
      <c r="L1744" s="72" t="n">
        <v>9561.030000000001</v>
      </c>
      <c r="M1744" s="72" t="n">
        <v>1902644.97</v>
      </c>
      <c r="N1744" s="72" t="n">
        <v>95132.25</v>
      </c>
      <c r="O1744" s="72" t="n">
        <v>1807512.72</v>
      </c>
      <c r="P1744" s="72" t="n">
        <v>1678371.89</v>
      </c>
      <c r="Q1744" s="72" t="n">
        <v>129140.83</v>
      </c>
      <c r="R1744" t="inlineStr">
        <is>
          <t>Goa</t>
        </is>
      </c>
      <c r="S1744" s="71" t="n">
        <v>2</v>
      </c>
      <c r="T1744" t="inlineStr">
        <is>
          <t>Yes</t>
        </is>
      </c>
      <c r="U1744" s="71" t="n">
        <v>488</v>
      </c>
      <c r="V1744" s="71" t="n">
        <v>144</v>
      </c>
      <c r="W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RR101736</t>
        </is>
      </c>
      <c r="B1745" s="69" t="n">
        <v>45870</v>
      </c>
      <c r="C1745" s="70" t="n">
        <v>2025</v>
      </c>
      <c r="D1745" t="inlineStr">
        <is>
          <t>Aug</t>
        </is>
      </c>
      <c r="E1745" t="inlineStr">
        <is>
          <t>South</t>
        </is>
      </c>
      <c r="F1745" t="inlineStr">
        <is>
          <t>India</t>
        </is>
      </c>
      <c r="G1745" t="inlineStr">
        <is>
          <t>JioMart</t>
        </is>
      </c>
      <c r="H1745" t="inlineStr">
        <is>
          <t>Home delivery</t>
        </is>
      </c>
      <c r="I1745" t="inlineStr">
        <is>
          <t>Member</t>
        </is>
      </c>
      <c r="J1745" t="inlineStr">
        <is>
          <t>Arjun Mehta</t>
        </is>
      </c>
      <c r="K1745" s="71" t="n">
        <v>2842</v>
      </c>
      <c r="L1745" s="72" t="n">
        <v>388.67</v>
      </c>
      <c r="M1745" s="72" t="n">
        <v>1104600.14</v>
      </c>
      <c r="N1745" s="72" t="n">
        <v>165690.02</v>
      </c>
      <c r="O1745" s="72" t="n">
        <v>938910.12</v>
      </c>
      <c r="P1745" s="72" t="n">
        <v>979383.02</v>
      </c>
      <c r="Q1745" s="72" t="n">
        <v>-40472.9</v>
      </c>
      <c r="R1745" t="inlineStr">
        <is>
          <t>Telangana</t>
        </is>
      </c>
      <c r="S1745" s="71" t="n">
        <v>5</v>
      </c>
      <c r="T1745" t="inlineStr">
        <is>
          <t>Yes</t>
        </is>
      </c>
      <c r="U1745" s="71" t="n">
        <v>9883</v>
      </c>
      <c r="V1745" s="71" t="n">
        <v>474</v>
      </c>
      <c r="W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RR101737</t>
        </is>
      </c>
      <c r="B1746" s="69" t="n">
        <v>45870</v>
      </c>
      <c r="C1746" s="70" t="n">
        <v>2025</v>
      </c>
      <c r="D1746" t="inlineStr">
        <is>
          <t>Aug</t>
        </is>
      </c>
      <c r="E1746" t="inlineStr">
        <is>
          <t>South</t>
        </is>
      </c>
      <c r="F1746" t="inlineStr">
        <is>
          <t>India</t>
        </is>
      </c>
      <c r="G1746" t="inlineStr">
        <is>
          <t>JioMart</t>
        </is>
      </c>
      <c r="H1746" t="inlineStr">
        <is>
          <t>Home delivery</t>
        </is>
      </c>
      <c r="I1746" t="inlineStr">
        <is>
          <t>Walk-in guest</t>
        </is>
      </c>
      <c r="J1746" t="inlineStr">
        <is>
          <t>Mei Lin</t>
        </is>
      </c>
      <c r="K1746" s="71" t="n">
        <v>1916</v>
      </c>
      <c r="L1746" s="72" t="n">
        <v>409.37</v>
      </c>
      <c r="M1746" s="72" t="n">
        <v>784352.92</v>
      </c>
      <c r="N1746" s="72" t="n">
        <v>15687.06</v>
      </c>
      <c r="O1746" s="72" t="n">
        <v>768665.86</v>
      </c>
      <c r="P1746" s="72" t="n">
        <v>660514.91</v>
      </c>
      <c r="Q1746" s="72" t="n">
        <v>108150.95</v>
      </c>
      <c r="R1746" t="inlineStr">
        <is>
          <t>Telangana</t>
        </is>
      </c>
      <c r="S1746" s="71" t="n">
        <v>5</v>
      </c>
      <c r="T1746" t="inlineStr">
        <is>
          <t>Yes</t>
        </is>
      </c>
      <c r="U1746" s="71" t="n">
        <v>4736</v>
      </c>
      <c r="V1746" s="71" t="n">
        <v>329</v>
      </c>
      <c r="W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RR101738</t>
        </is>
      </c>
      <c r="B1747" s="69" t="n">
        <v>45870</v>
      </c>
      <c r="C1747" s="70" t="n">
        <v>2025</v>
      </c>
      <c r="D1747" t="inlineStr">
        <is>
          <t>Aug</t>
        </is>
      </c>
      <c r="E1747" t="inlineStr">
        <is>
          <t>South</t>
        </is>
      </c>
      <c r="F1747" t="inlineStr">
        <is>
          <t>India</t>
        </is>
      </c>
      <c r="G1747" t="inlineStr">
        <is>
          <t>Electronics</t>
        </is>
      </c>
      <c r="H1747" t="inlineStr">
        <is>
          <t>Home delivery</t>
        </is>
      </c>
      <c r="I1747" t="inlineStr">
        <is>
          <t>Member</t>
        </is>
      </c>
      <c r="J1747" t="inlineStr">
        <is>
          <t>Mei Lin</t>
        </is>
      </c>
      <c r="K1747" s="71" t="n">
        <v>213</v>
      </c>
      <c r="L1747" s="72" t="n">
        <v>9822.76</v>
      </c>
      <c r="M1747" s="72" t="n">
        <v>2092247.88</v>
      </c>
      <c r="N1747" s="72" t="n">
        <v>41844.96</v>
      </c>
      <c r="O1747" s="72" t="n">
        <v>2050402.92</v>
      </c>
      <c r="P1747" s="72" t="n">
        <v>1796435.71</v>
      </c>
      <c r="Q1747" s="72" t="n">
        <v>253967.21</v>
      </c>
      <c r="R1747" t="inlineStr">
        <is>
          <t>Kerala</t>
        </is>
      </c>
      <c r="S1747" s="71" t="n">
        <v>8</v>
      </c>
      <c r="T1747" t="inlineStr">
        <is>
          <t>Yes</t>
        </is>
      </c>
      <c r="U1747" s="71" t="n">
        <v>499</v>
      </c>
      <c r="V1747" s="71" t="n">
        <v>176</v>
      </c>
      <c r="W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RR101739</t>
        </is>
      </c>
      <c r="B1748" s="69" t="n">
        <v>45870</v>
      </c>
      <c r="C1748" s="70" t="n">
        <v>2025</v>
      </c>
      <c r="D1748" t="inlineStr">
        <is>
          <t>Aug</t>
        </is>
      </c>
      <c r="E1748" t="inlineStr">
        <is>
          <t>North</t>
        </is>
      </c>
      <c r="F1748" t="inlineStr">
        <is>
          <t>India</t>
        </is>
      </c>
      <c r="G1748" t="inlineStr">
        <is>
          <t>JioMart</t>
        </is>
      </c>
      <c r="H1748" t="inlineStr">
        <is>
          <t>Home delivery</t>
        </is>
      </c>
      <c r="I1748" t="inlineStr">
        <is>
          <t>Walk-in guest</t>
        </is>
      </c>
      <c r="J1748" t="inlineStr">
        <is>
          <t>Emma Clarke</t>
        </is>
      </c>
      <c r="K1748" s="71" t="n">
        <v>892</v>
      </c>
      <c r="L1748" s="72" t="n">
        <v>455.94</v>
      </c>
      <c r="M1748" s="72" t="n">
        <v>406698.48</v>
      </c>
      <c r="N1748" s="72" t="n">
        <v>8133.97</v>
      </c>
      <c r="O1748" s="72" t="n">
        <v>398564.51</v>
      </c>
      <c r="P1748" s="72" t="n">
        <v>295587.82</v>
      </c>
      <c r="Q1748" s="72" t="n">
        <v>102976.69</v>
      </c>
      <c r="R1748" t="inlineStr">
        <is>
          <t>Rajasthan</t>
        </is>
      </c>
      <c r="S1748" s="71" t="n">
        <v>2</v>
      </c>
      <c r="T1748" t="inlineStr">
        <is>
          <t>Yes</t>
        </is>
      </c>
      <c r="U1748" s="71" t="n">
        <v>2415</v>
      </c>
      <c r="V1748" s="71" t="n">
        <v>163</v>
      </c>
      <c r="W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RR101740</t>
        </is>
      </c>
      <c r="B1749" s="69" t="n">
        <v>45871</v>
      </c>
      <c r="C1749" s="70" t="n">
        <v>2025</v>
      </c>
      <c r="D1749" t="inlineStr">
        <is>
          <t>Aug</t>
        </is>
      </c>
      <c r="E1749" t="inlineStr">
        <is>
          <t>South</t>
        </is>
      </c>
      <c r="F1749" t="inlineStr">
        <is>
          <t>India</t>
        </is>
      </c>
      <c r="G1749" t="inlineStr">
        <is>
          <t>Grocery</t>
        </is>
      </c>
      <c r="H1749" t="inlineStr">
        <is>
          <t>Store walk-in</t>
        </is>
      </c>
      <c r="I1749" t="inlineStr">
        <is>
          <t>Walk-in guest</t>
        </is>
      </c>
      <c r="J1749" t="inlineStr">
        <is>
          <t>Noah Smith</t>
        </is>
      </c>
      <c r="K1749" s="71" t="n">
        <v>4161</v>
      </c>
      <c r="L1749" s="72" t="n">
        <v>190.11</v>
      </c>
      <c r="M1749" s="72" t="n">
        <v>791047.71</v>
      </c>
      <c r="N1749" s="72" t="n">
        <v>15820.95</v>
      </c>
      <c r="O1749" s="72" t="n">
        <v>775226.76</v>
      </c>
      <c r="P1749" s="72" t="n">
        <v>625984.79</v>
      </c>
      <c r="Q1749" s="72" t="n">
        <v>149241.97</v>
      </c>
      <c r="R1749" t="inlineStr">
        <is>
          <t>Karnataka</t>
        </is>
      </c>
      <c r="S1749" s="71" t="n">
        <v>8</v>
      </c>
      <c r="T1749" t="inlineStr">
        <is>
          <t>Yes</t>
        </is>
      </c>
      <c r="U1749" s="71" t="n">
        <v>2691</v>
      </c>
      <c r="V1749" s="71" t="n">
        <v>1211</v>
      </c>
      <c r="W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RR101741</t>
        </is>
      </c>
      <c r="B1750" s="69" t="n">
        <v>45871</v>
      </c>
      <c r="C1750" s="70" t="n">
        <v>2025</v>
      </c>
      <c r="D1750" t="inlineStr">
        <is>
          <t>Aug</t>
        </is>
      </c>
      <c r="E1750" t="inlineStr">
        <is>
          <t>West</t>
        </is>
      </c>
      <c r="F1750" t="inlineStr">
        <is>
          <t>India</t>
        </is>
      </c>
      <c r="G1750" t="inlineStr">
        <is>
          <t>Grocery</t>
        </is>
      </c>
      <c r="H1750" t="inlineStr">
        <is>
          <t>Store walk-in</t>
        </is>
      </c>
      <c r="I1750" t="inlineStr">
        <is>
          <t>Walk-in guest</t>
        </is>
      </c>
      <c r="J1750" t="inlineStr">
        <is>
          <t>Shraddha Kulkarni</t>
        </is>
      </c>
      <c r="K1750" s="71" t="n">
        <v>4148</v>
      </c>
      <c r="L1750" s="72" t="n">
        <v>158.74</v>
      </c>
      <c r="M1750" s="72" t="n">
        <v>658453.52</v>
      </c>
      <c r="N1750" s="72" t="n">
        <v>32922.68</v>
      </c>
      <c r="O1750" s="72" t="n">
        <v>625530.84</v>
      </c>
      <c r="P1750" s="72" t="n">
        <v>634303.29</v>
      </c>
      <c r="Q1750" s="72" t="n">
        <v>-8772.450000000001</v>
      </c>
      <c r="R1750" t="inlineStr">
        <is>
          <t>Goa</t>
        </is>
      </c>
      <c r="S1750" s="71" t="n">
        <v>3</v>
      </c>
      <c r="T1750" t="inlineStr">
        <is>
          <t>Yes</t>
        </is>
      </c>
      <c r="U1750" s="71" t="n">
        <v>1313</v>
      </c>
      <c r="V1750" s="71" t="n">
        <v>491</v>
      </c>
      <c r="W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RR101742</t>
        </is>
      </c>
      <c r="B1751" s="69" t="n">
        <v>45871</v>
      </c>
      <c r="C1751" s="70" t="n">
        <v>2025</v>
      </c>
      <c r="D1751" t="inlineStr">
        <is>
          <t>Aug</t>
        </is>
      </c>
      <c r="E1751" t="inlineStr">
        <is>
          <t>West</t>
        </is>
      </c>
      <c r="F1751" t="inlineStr">
        <is>
          <t>India</t>
        </is>
      </c>
      <c r="G1751" t="inlineStr">
        <is>
          <t>Fashion</t>
        </is>
      </c>
      <c r="H1751" t="inlineStr">
        <is>
          <t>Store walk-in</t>
        </is>
      </c>
      <c r="I1751" t="inlineStr">
        <is>
          <t>Member</t>
        </is>
      </c>
      <c r="J1751" t="inlineStr">
        <is>
          <t>Arjun Mehta</t>
        </is>
      </c>
      <c r="K1751" s="71" t="n">
        <v>1429</v>
      </c>
      <c r="L1751" s="72" t="n">
        <v>828.03</v>
      </c>
      <c r="M1751" s="72" t="n">
        <v>1183254.87</v>
      </c>
      <c r="N1751" s="72" t="n">
        <v>118325.49</v>
      </c>
      <c r="O1751" s="72" t="n">
        <v>1064929.38</v>
      </c>
      <c r="P1751" s="72" t="n">
        <v>589899.5600000001</v>
      </c>
      <c r="Q1751" s="72" t="n">
        <v>475029.82</v>
      </c>
      <c r="R1751" t="inlineStr">
        <is>
          <t>Maharashtra</t>
        </is>
      </c>
      <c r="S1751" s="71" t="n">
        <v>0</v>
      </c>
      <c r="T1751" t="inlineStr">
        <is>
          <t>No</t>
        </is>
      </c>
      <c r="U1751" s="71" t="n">
        <v>450</v>
      </c>
      <c r="V1751" s="71" t="n">
        <v>167</v>
      </c>
      <c r="W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RR101743</t>
        </is>
      </c>
      <c r="B1752" s="69" t="n">
        <v>45871</v>
      </c>
      <c r="C1752" s="70" t="n">
        <v>2025</v>
      </c>
      <c r="D1752" t="inlineStr">
        <is>
          <t>Aug</t>
        </is>
      </c>
      <c r="E1752" t="inlineStr">
        <is>
          <t>East</t>
        </is>
      </c>
      <c r="F1752" t="inlineStr">
        <is>
          <t>India</t>
        </is>
      </c>
      <c r="G1752" t="inlineStr">
        <is>
          <t>Grocery</t>
        </is>
      </c>
      <c r="H1752" t="inlineStr">
        <is>
          <t>Store walk-in</t>
        </is>
      </c>
      <c r="I1752" t="inlineStr">
        <is>
          <t>Walk-in guest</t>
        </is>
      </c>
      <c r="J1752" t="inlineStr">
        <is>
          <t>Kofi Mensah</t>
        </is>
      </c>
      <c r="K1752" s="71" t="n">
        <v>426</v>
      </c>
      <c r="L1752" s="72" t="n">
        <v>193.32</v>
      </c>
      <c r="M1752" s="72" t="n">
        <v>82354.32000000001</v>
      </c>
      <c r="N1752" s="72" t="n">
        <v>1647.09</v>
      </c>
      <c r="O1752" s="72" t="n">
        <v>80707.23</v>
      </c>
      <c r="P1752" s="72" t="n">
        <v>64838.29</v>
      </c>
      <c r="Q1752" s="72" t="n">
        <v>15868.94</v>
      </c>
      <c r="R1752" t="inlineStr">
        <is>
          <t>Odisha</t>
        </is>
      </c>
      <c r="S1752" s="71" t="n">
        <v>5</v>
      </c>
      <c r="T1752" t="inlineStr">
        <is>
          <t>Yes</t>
        </is>
      </c>
      <c r="U1752" s="71" t="n">
        <v>185</v>
      </c>
      <c r="V1752" s="71" t="n">
        <v>73</v>
      </c>
      <c r="W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RR101744</t>
        </is>
      </c>
      <c r="B1753" s="69" t="n">
        <v>45871</v>
      </c>
      <c r="C1753" s="70" t="n">
        <v>2025</v>
      </c>
      <c r="D1753" t="inlineStr">
        <is>
          <t>Aug</t>
        </is>
      </c>
      <c r="E1753" t="inlineStr">
        <is>
          <t>North</t>
        </is>
      </c>
      <c r="F1753" t="inlineStr">
        <is>
          <t>India</t>
        </is>
      </c>
      <c r="G1753" t="inlineStr">
        <is>
          <t>Grocery</t>
        </is>
      </c>
      <c r="H1753" t="inlineStr">
        <is>
          <t>Store walk-in</t>
        </is>
      </c>
      <c r="I1753" t="inlineStr">
        <is>
          <t>Member</t>
        </is>
      </c>
      <c r="J1753" t="inlineStr">
        <is>
          <t>Ravindra Patil</t>
        </is>
      </c>
      <c r="K1753" s="71" t="n">
        <v>2343</v>
      </c>
      <c r="L1753" s="72" t="n">
        <v>187.62</v>
      </c>
      <c r="M1753" s="72" t="n">
        <v>439593.66</v>
      </c>
      <c r="N1753" s="72" t="n">
        <v>65939.05</v>
      </c>
      <c r="O1753" s="72" t="n">
        <v>373654.61</v>
      </c>
      <c r="P1753" s="72" t="n">
        <v>336242.41</v>
      </c>
      <c r="Q1753" s="72" t="n">
        <v>37412.2</v>
      </c>
      <c r="R1753" t="inlineStr">
        <is>
          <t>Delhi</t>
        </is>
      </c>
      <c r="S1753" s="71" t="n">
        <v>1</v>
      </c>
      <c r="T1753" t="inlineStr">
        <is>
          <t>Yes</t>
        </is>
      </c>
      <c r="U1753" s="71" t="n">
        <v>624</v>
      </c>
      <c r="V1753" s="71" t="n">
        <v>280</v>
      </c>
      <c r="W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RR101745</t>
        </is>
      </c>
      <c r="B1754" s="69" t="n">
        <v>45871</v>
      </c>
      <c r="C1754" s="70" t="n">
        <v>2025</v>
      </c>
      <c r="D1754" t="inlineStr">
        <is>
          <t>Aug</t>
        </is>
      </c>
      <c r="E1754" t="inlineStr">
        <is>
          <t>South</t>
        </is>
      </c>
      <c r="F1754" t="inlineStr">
        <is>
          <t>India</t>
        </is>
      </c>
      <c r="G1754" t="inlineStr">
        <is>
          <t>Electronics</t>
        </is>
      </c>
      <c r="H1754" t="inlineStr">
        <is>
          <t>Store walk-in</t>
        </is>
      </c>
      <c r="I1754" t="inlineStr">
        <is>
          <t>Walk-in guest</t>
        </is>
      </c>
      <c r="J1754" t="inlineStr">
        <is>
          <t>Hiroshi Tanaka</t>
        </is>
      </c>
      <c r="K1754" s="71" t="n">
        <v>162</v>
      </c>
      <c r="L1754" s="72" t="n">
        <v>8547.1</v>
      </c>
      <c r="M1754" s="72" t="n">
        <v>1384630.2</v>
      </c>
      <c r="N1754" s="72" t="n">
        <v>138463.02</v>
      </c>
      <c r="O1754" s="72" t="n">
        <v>1246167.18</v>
      </c>
      <c r="P1754" s="72" t="n">
        <v>1351586.07</v>
      </c>
      <c r="Q1754" s="72" t="n">
        <v>-105418.89</v>
      </c>
      <c r="R1754" t="inlineStr">
        <is>
          <t>Telangana</t>
        </is>
      </c>
      <c r="S1754" s="71" t="n">
        <v>2</v>
      </c>
      <c r="T1754" t="inlineStr">
        <is>
          <t>Yes</t>
        </is>
      </c>
      <c r="U1754" s="71" t="n">
        <v>301</v>
      </c>
      <c r="V1754" s="71" t="n">
        <v>116</v>
      </c>
      <c r="W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RR101746</t>
        </is>
      </c>
      <c r="B1755" s="69" t="n">
        <v>45872</v>
      </c>
      <c r="C1755" s="70" t="n">
        <v>2025</v>
      </c>
      <c r="D1755" t="inlineStr">
        <is>
          <t>Aug</t>
        </is>
      </c>
      <c r="E1755" t="inlineStr">
        <is>
          <t>East</t>
        </is>
      </c>
      <c r="F1755" t="inlineStr">
        <is>
          <t>India</t>
        </is>
      </c>
      <c r="G1755" t="inlineStr">
        <is>
          <t>Grocery</t>
        </is>
      </c>
      <c r="H1755" t="inlineStr">
        <is>
          <t>Store walk-in</t>
        </is>
      </c>
      <c r="I1755" t="inlineStr">
        <is>
          <t>Walk-in guest</t>
        </is>
      </c>
      <c r="J1755" t="inlineStr">
        <is>
          <t>Hiroshi Tanaka</t>
        </is>
      </c>
      <c r="K1755" s="71" t="n">
        <v>3864</v>
      </c>
      <c r="L1755" s="72" t="n">
        <v>191.9</v>
      </c>
      <c r="M1755" s="72" t="n">
        <v>741501.6</v>
      </c>
      <c r="N1755" s="72" t="n">
        <v>111225.24</v>
      </c>
      <c r="O1755" s="72" t="n">
        <v>630276.36</v>
      </c>
      <c r="P1755" s="72" t="n">
        <v>565903.42</v>
      </c>
      <c r="Q1755" s="72" t="n">
        <v>64372.94</v>
      </c>
      <c r="R1755" t="inlineStr">
        <is>
          <t>West Bengal</t>
        </is>
      </c>
      <c r="S1755" s="71" t="n">
        <v>2</v>
      </c>
      <c r="T1755" t="inlineStr">
        <is>
          <t>Yes</t>
        </is>
      </c>
      <c r="U1755" s="71" t="n">
        <v>2339</v>
      </c>
      <c r="V1755" s="71" t="n">
        <v>1037</v>
      </c>
      <c r="W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RR101747</t>
        </is>
      </c>
      <c r="B1756" s="69" t="n">
        <v>45872</v>
      </c>
      <c r="C1756" s="70" t="n">
        <v>2025</v>
      </c>
      <c r="D1756" t="inlineStr">
        <is>
          <t>Aug</t>
        </is>
      </c>
      <c r="E1756" t="inlineStr">
        <is>
          <t>West</t>
        </is>
      </c>
      <c r="F1756" t="inlineStr">
        <is>
          <t>India</t>
        </is>
      </c>
      <c r="G1756" t="inlineStr">
        <is>
          <t>Grocery</t>
        </is>
      </c>
      <c r="H1756" t="inlineStr">
        <is>
          <t>Store walk-in</t>
        </is>
      </c>
      <c r="I1756" t="inlineStr">
        <is>
          <t>Member</t>
        </is>
      </c>
      <c r="J1756" t="inlineStr">
        <is>
          <t>Omar Haddad</t>
        </is>
      </c>
      <c r="K1756" s="71" t="n">
        <v>1362</v>
      </c>
      <c r="L1756" s="72" t="n">
        <v>182.66</v>
      </c>
      <c r="M1756" s="72" t="n">
        <v>248782.92</v>
      </c>
      <c r="N1756" s="72" t="n">
        <v>24878.29</v>
      </c>
      <c r="O1756" s="72" t="n">
        <v>223904.63</v>
      </c>
      <c r="P1756" s="72" t="n">
        <v>198431.44</v>
      </c>
      <c r="Q1756" s="72" t="n">
        <v>25473.19</v>
      </c>
      <c r="R1756" t="inlineStr">
        <is>
          <t>Maharashtra</t>
        </is>
      </c>
      <c r="S1756" s="71" t="n">
        <v>5</v>
      </c>
      <c r="T1756" t="inlineStr">
        <is>
          <t>Yes</t>
        </is>
      </c>
      <c r="U1756" s="71" t="n">
        <v>575</v>
      </c>
      <c r="V1756" s="71" t="n">
        <v>197</v>
      </c>
      <c r="W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RR101748</t>
        </is>
      </c>
      <c r="B1757" s="69" t="n">
        <v>45872</v>
      </c>
      <c r="C1757" s="70" t="n">
        <v>2025</v>
      </c>
      <c r="D1757" t="inlineStr">
        <is>
          <t>Aug</t>
        </is>
      </c>
      <c r="E1757" t="inlineStr">
        <is>
          <t>North</t>
        </is>
      </c>
      <c r="F1757" t="inlineStr">
        <is>
          <t>India</t>
        </is>
      </c>
      <c r="G1757" t="inlineStr">
        <is>
          <t>JioMart</t>
        </is>
      </c>
      <c r="H1757" t="inlineStr">
        <is>
          <t>Home delivery</t>
        </is>
      </c>
      <c r="I1757" t="inlineStr">
        <is>
          <t>Walk-in guest</t>
        </is>
      </c>
      <c r="J1757" t="inlineStr">
        <is>
          <t>Yuki Sato</t>
        </is>
      </c>
      <c r="K1757" s="71" t="n">
        <v>493</v>
      </c>
      <c r="L1757" s="72" t="n">
        <v>430.16</v>
      </c>
      <c r="M1757" s="72" t="n">
        <v>212068.88</v>
      </c>
      <c r="N1757" s="72" t="n">
        <v>16965.51</v>
      </c>
      <c r="O1757" s="72" t="n">
        <v>195103.37</v>
      </c>
      <c r="P1757" s="72" t="n">
        <v>165918.52</v>
      </c>
      <c r="Q1757" s="72" t="n">
        <v>29184.85</v>
      </c>
      <c r="R1757" t="inlineStr">
        <is>
          <t>Punjab</t>
        </is>
      </c>
      <c r="S1757" s="71" t="n">
        <v>1</v>
      </c>
      <c r="T1757" t="inlineStr">
        <is>
          <t>Yes</t>
        </is>
      </c>
      <c r="U1757" s="71" t="n">
        <v>3600</v>
      </c>
      <c r="V1757" s="71" t="n">
        <v>161</v>
      </c>
      <c r="W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RR101749</t>
        </is>
      </c>
      <c r="B1758" s="69" t="n">
        <v>45872</v>
      </c>
      <c r="C1758" s="70" t="n">
        <v>2025</v>
      </c>
      <c r="D1758" t="inlineStr">
        <is>
          <t>Aug</t>
        </is>
      </c>
      <c r="E1758" t="inlineStr">
        <is>
          <t>South</t>
        </is>
      </c>
      <c r="F1758" t="inlineStr">
        <is>
          <t>India</t>
        </is>
      </c>
      <c r="G1758" t="inlineStr">
        <is>
          <t>Fashion</t>
        </is>
      </c>
      <c r="H1758" t="inlineStr">
        <is>
          <t>Store walk-in</t>
        </is>
      </c>
      <c r="I1758" t="inlineStr">
        <is>
          <t>Member</t>
        </is>
      </c>
      <c r="J1758" t="inlineStr">
        <is>
          <t>Noah Smith</t>
        </is>
      </c>
      <c r="K1758" s="71" t="n">
        <v>1535</v>
      </c>
      <c r="L1758" s="72" t="n">
        <v>682.0700000000001</v>
      </c>
      <c r="M1758" s="72" t="n">
        <v>1046977.45</v>
      </c>
      <c r="N1758" s="72" t="n">
        <v>157046.62</v>
      </c>
      <c r="O1758" s="72" t="n">
        <v>889930.83</v>
      </c>
      <c r="P1758" s="72" t="n">
        <v>608555.98</v>
      </c>
      <c r="Q1758" s="72" t="n">
        <v>281374.85</v>
      </c>
      <c r="R1758" t="inlineStr">
        <is>
          <t>Karnataka</t>
        </is>
      </c>
      <c r="S1758" s="71" t="n">
        <v>8</v>
      </c>
      <c r="T1758" t="inlineStr">
        <is>
          <t>Yes</t>
        </is>
      </c>
      <c r="U1758" s="71" t="n">
        <v>1015</v>
      </c>
      <c r="V1758" s="71" t="n">
        <v>388</v>
      </c>
      <c r="W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RR101750</t>
        </is>
      </c>
      <c r="B1759" s="69" t="n">
        <v>45872</v>
      </c>
      <c r="C1759" s="70" t="n">
        <v>2025</v>
      </c>
      <c r="D1759" t="inlineStr">
        <is>
          <t>Aug</t>
        </is>
      </c>
      <c r="E1759" t="inlineStr">
        <is>
          <t>North</t>
        </is>
      </c>
      <c r="F1759" t="inlineStr">
        <is>
          <t>India</t>
        </is>
      </c>
      <c r="G1759" t="inlineStr">
        <is>
          <t>Grocery</t>
        </is>
      </c>
      <c r="H1759" t="inlineStr">
        <is>
          <t>Store walk-in</t>
        </is>
      </c>
      <c r="I1759" t="inlineStr">
        <is>
          <t>Walk-in guest</t>
        </is>
      </c>
      <c r="J1759" t="inlineStr">
        <is>
          <t>Shraddha Kulkarni</t>
        </is>
      </c>
      <c r="K1759" s="71" t="n">
        <v>4009</v>
      </c>
      <c r="L1759" s="72" t="n">
        <v>177.78</v>
      </c>
      <c r="M1759" s="72" t="n">
        <v>712720.02</v>
      </c>
      <c r="N1759" s="72" t="n">
        <v>106908</v>
      </c>
      <c r="O1759" s="72" t="n">
        <v>605812.02</v>
      </c>
      <c r="P1759" s="72" t="n">
        <v>570050.51</v>
      </c>
      <c r="Q1759" s="72" t="n">
        <v>35761.51</v>
      </c>
      <c r="R1759" t="inlineStr">
        <is>
          <t>Rajasthan</t>
        </is>
      </c>
      <c r="S1759" s="71" t="n">
        <v>3</v>
      </c>
      <c r="T1759" t="inlineStr">
        <is>
          <t>Yes</t>
        </is>
      </c>
      <c r="U1759" s="71" t="n">
        <v>3559</v>
      </c>
      <c r="V1759" s="71" t="n">
        <v>1114</v>
      </c>
      <c r="W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RR101751</t>
        </is>
      </c>
      <c r="B1760" s="69" t="n">
        <v>45872</v>
      </c>
      <c r="C1760" s="70" t="n">
        <v>2025</v>
      </c>
      <c r="D1760" t="inlineStr">
        <is>
          <t>Aug</t>
        </is>
      </c>
      <c r="E1760" t="inlineStr">
        <is>
          <t>West</t>
        </is>
      </c>
      <c r="F1760" t="inlineStr">
        <is>
          <t>India</t>
        </is>
      </c>
      <c r="G1760" t="inlineStr">
        <is>
          <t>Fashion</t>
        </is>
      </c>
      <c r="H1760" t="inlineStr">
        <is>
          <t>Store walk-in</t>
        </is>
      </c>
      <c r="I1760" t="inlineStr">
        <is>
          <t>Walk-in guest</t>
        </is>
      </c>
      <c r="J1760" t="inlineStr">
        <is>
          <t>Fatima Al-Saud</t>
        </is>
      </c>
      <c r="K1760" s="71" t="n">
        <v>888</v>
      </c>
      <c r="L1760" s="72" t="n">
        <v>835.63</v>
      </c>
      <c r="M1760" s="72" t="n">
        <v>742039.4399999999</v>
      </c>
      <c r="N1760" s="72" t="n">
        <v>37101.97</v>
      </c>
      <c r="O1760" s="72" t="n">
        <v>704937.47</v>
      </c>
      <c r="P1760" s="72" t="n">
        <v>357268.06</v>
      </c>
      <c r="Q1760" s="72" t="n">
        <v>347669.41</v>
      </c>
      <c r="R1760" t="inlineStr">
        <is>
          <t>Gujarat</t>
        </is>
      </c>
      <c r="S1760" s="71" t="n">
        <v>2</v>
      </c>
      <c r="T1760" t="inlineStr">
        <is>
          <t>Yes</t>
        </is>
      </c>
      <c r="U1760" s="71" t="n">
        <v>382</v>
      </c>
      <c r="V1760" s="71" t="n">
        <v>137</v>
      </c>
      <c r="W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RR101752</t>
        </is>
      </c>
      <c r="B1761" s="69" t="n">
        <v>45872</v>
      </c>
      <c r="C1761" s="70" t="n">
        <v>2025</v>
      </c>
      <c r="D1761" t="inlineStr">
        <is>
          <t>Aug</t>
        </is>
      </c>
      <c r="E1761" t="inlineStr">
        <is>
          <t>South</t>
        </is>
      </c>
      <c r="F1761" t="inlineStr">
        <is>
          <t>India</t>
        </is>
      </c>
      <c r="G1761" t="inlineStr">
        <is>
          <t>JioMart</t>
        </is>
      </c>
      <c r="H1761" t="inlineStr">
        <is>
          <t>Home delivery</t>
        </is>
      </c>
      <c r="I1761" t="inlineStr">
        <is>
          <t>Member</t>
        </is>
      </c>
      <c r="J1761" t="inlineStr">
        <is>
          <t>Ana Costa</t>
        </is>
      </c>
      <c r="K1761" s="71" t="n">
        <v>3518</v>
      </c>
      <c r="L1761" s="72" t="n">
        <v>372.02</v>
      </c>
      <c r="M1761" s="72" t="n">
        <v>1308766.36</v>
      </c>
      <c r="N1761" s="72" t="n">
        <v>196314.95</v>
      </c>
      <c r="O1761" s="72" t="n">
        <v>1112451.41</v>
      </c>
      <c r="P1761" s="72" t="n">
        <v>1144773.18</v>
      </c>
      <c r="Q1761" s="72" t="n">
        <v>-32321.77</v>
      </c>
      <c r="R1761" t="inlineStr">
        <is>
          <t>Telangana</t>
        </is>
      </c>
      <c r="S1761" s="71" t="n">
        <v>0</v>
      </c>
      <c r="T1761" t="inlineStr">
        <is>
          <t>No</t>
        </is>
      </c>
      <c r="U1761" s="71" t="n">
        <v>7683</v>
      </c>
      <c r="V1761" s="71" t="n">
        <v>501</v>
      </c>
      <c r="W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RR101753</t>
        </is>
      </c>
      <c r="B1762" s="69" t="n">
        <v>45873</v>
      </c>
      <c r="C1762" s="70" t="n">
        <v>2025</v>
      </c>
      <c r="D1762" t="inlineStr">
        <is>
          <t>Aug</t>
        </is>
      </c>
      <c r="E1762" t="inlineStr">
        <is>
          <t>South</t>
        </is>
      </c>
      <c r="F1762" t="inlineStr">
        <is>
          <t>India</t>
        </is>
      </c>
      <c r="G1762" t="inlineStr">
        <is>
          <t>JioMart</t>
        </is>
      </c>
      <c r="H1762" t="inlineStr">
        <is>
          <t>Home delivery</t>
        </is>
      </c>
      <c r="I1762" t="inlineStr">
        <is>
          <t>Walk-in guest</t>
        </is>
      </c>
      <c r="J1762" t="inlineStr">
        <is>
          <t>Mei Lin</t>
        </is>
      </c>
      <c r="K1762" s="71" t="n">
        <v>3214</v>
      </c>
      <c r="L1762" s="72" t="n">
        <v>437.6</v>
      </c>
      <c r="M1762" s="72" t="n">
        <v>1406446.4</v>
      </c>
      <c r="N1762" s="72" t="n">
        <v>112515.71</v>
      </c>
      <c r="O1762" s="72" t="n">
        <v>1293930.69</v>
      </c>
      <c r="P1762" s="72" t="n">
        <v>1111509.44</v>
      </c>
      <c r="Q1762" s="72" t="n">
        <v>182421.25</v>
      </c>
      <c r="R1762" t="inlineStr">
        <is>
          <t>Karnataka</t>
        </is>
      </c>
      <c r="S1762" s="71" t="n">
        <v>2</v>
      </c>
      <c r="T1762" t="inlineStr">
        <is>
          <t>Yes</t>
        </is>
      </c>
      <c r="U1762" s="71" t="n">
        <v>9418</v>
      </c>
      <c r="V1762" s="71" t="n">
        <v>747</v>
      </c>
      <c r="W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RR101754</t>
        </is>
      </c>
      <c r="B1763" s="69" t="n">
        <v>45873</v>
      </c>
      <c r="C1763" s="70" t="n">
        <v>2025</v>
      </c>
      <c r="D1763" t="inlineStr">
        <is>
          <t>Aug</t>
        </is>
      </c>
      <c r="E1763" t="inlineStr">
        <is>
          <t>North</t>
        </is>
      </c>
      <c r="F1763" t="inlineStr">
        <is>
          <t>India</t>
        </is>
      </c>
      <c r="G1763" t="inlineStr">
        <is>
          <t>Electronics</t>
        </is>
      </c>
      <c r="H1763" t="inlineStr">
        <is>
          <t>Store walk-in</t>
        </is>
      </c>
      <c r="I1763" t="inlineStr">
        <is>
          <t>Member</t>
        </is>
      </c>
      <c r="J1763" t="inlineStr">
        <is>
          <t>Wei Chen</t>
        </is>
      </c>
      <c r="K1763" s="71" t="n">
        <v>165</v>
      </c>
      <c r="L1763" s="72" t="n">
        <v>10386.01</v>
      </c>
      <c r="M1763" s="72" t="n">
        <v>1713691.65</v>
      </c>
      <c r="N1763" s="72" t="n">
        <v>85684.58</v>
      </c>
      <c r="O1763" s="72" t="n">
        <v>1628007.07</v>
      </c>
      <c r="P1763" s="72" t="n">
        <v>1303713.16</v>
      </c>
      <c r="Q1763" s="72" t="n">
        <v>324293.91</v>
      </c>
      <c r="R1763" t="inlineStr">
        <is>
          <t>Punjab</t>
        </is>
      </c>
      <c r="S1763" s="71" t="n">
        <v>0</v>
      </c>
      <c r="T1763" t="inlineStr">
        <is>
          <t>No</t>
        </is>
      </c>
      <c r="U1763" s="71" t="n">
        <v>295</v>
      </c>
      <c r="V1763" s="71" t="n">
        <v>128</v>
      </c>
      <c r="W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RR101755</t>
        </is>
      </c>
      <c r="B1764" s="69" t="n">
        <v>45873</v>
      </c>
      <c r="C1764" s="70" t="n">
        <v>2025</v>
      </c>
      <c r="D1764" t="inlineStr">
        <is>
          <t>Aug</t>
        </is>
      </c>
      <c r="E1764" t="inlineStr">
        <is>
          <t>South</t>
        </is>
      </c>
      <c r="F1764" t="inlineStr">
        <is>
          <t>India</t>
        </is>
      </c>
      <c r="G1764" t="inlineStr">
        <is>
          <t>Grocery</t>
        </is>
      </c>
      <c r="H1764" t="inlineStr">
        <is>
          <t>Store walk-in</t>
        </is>
      </c>
      <c r="I1764" t="inlineStr">
        <is>
          <t>Member</t>
        </is>
      </c>
      <c r="J1764" t="inlineStr">
        <is>
          <t>Ravindra Patil</t>
        </is>
      </c>
      <c r="K1764" s="71" t="n">
        <v>483</v>
      </c>
      <c r="L1764" s="72" t="n">
        <v>161.97</v>
      </c>
      <c r="M1764" s="72" t="n">
        <v>78231.50999999999</v>
      </c>
      <c r="N1764" s="72" t="n">
        <v>6258.52</v>
      </c>
      <c r="O1764" s="72" t="n">
        <v>71972.99000000001</v>
      </c>
      <c r="P1764" s="72" t="n">
        <v>73115.21000000001</v>
      </c>
      <c r="Q1764" s="72" t="n">
        <v>-1142.22</v>
      </c>
      <c r="R1764" t="inlineStr">
        <is>
          <t>Tamil Nadu</t>
        </is>
      </c>
      <c r="S1764" s="71" t="n">
        <v>3</v>
      </c>
      <c r="T1764" t="inlineStr">
        <is>
          <t>Yes</t>
        </is>
      </c>
      <c r="U1764" s="71" t="n">
        <v>207</v>
      </c>
      <c r="V1764" s="71" t="n">
        <v>85</v>
      </c>
      <c r="W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RR101756</t>
        </is>
      </c>
      <c r="B1765" s="69" t="n">
        <v>45873</v>
      </c>
      <c r="C1765" s="70" t="n">
        <v>2025</v>
      </c>
      <c r="D1765" t="inlineStr">
        <is>
          <t>Aug</t>
        </is>
      </c>
      <c r="E1765" t="inlineStr">
        <is>
          <t>North</t>
        </is>
      </c>
      <c r="F1765" t="inlineStr">
        <is>
          <t>India</t>
        </is>
      </c>
      <c r="G1765" t="inlineStr">
        <is>
          <t>Fashion</t>
        </is>
      </c>
      <c r="H1765" t="inlineStr">
        <is>
          <t>Store walk-in</t>
        </is>
      </c>
      <c r="I1765" t="inlineStr">
        <is>
          <t>Walk-in guest</t>
        </is>
      </c>
      <c r="J1765" t="inlineStr">
        <is>
          <t>Yuki Sato</t>
        </is>
      </c>
      <c r="K1765" s="71" t="n">
        <v>1433</v>
      </c>
      <c r="L1765" s="72" t="n">
        <v>696.02</v>
      </c>
      <c r="M1765" s="72" t="n">
        <v>997396.66</v>
      </c>
      <c r="N1765" s="72" t="n">
        <v>49869.83</v>
      </c>
      <c r="O1765" s="72" t="n">
        <v>947526.83</v>
      </c>
      <c r="P1765" s="72" t="n">
        <v>614103.48</v>
      </c>
      <c r="Q1765" s="72" t="n">
        <v>333423.35</v>
      </c>
      <c r="R1765" t="inlineStr">
        <is>
          <t>Rajasthan</t>
        </is>
      </c>
      <c r="S1765" s="71" t="n">
        <v>0</v>
      </c>
      <c r="T1765" t="inlineStr">
        <is>
          <t>No</t>
        </is>
      </c>
      <c r="U1765" s="71" t="n">
        <v>498</v>
      </c>
      <c r="V1765" s="71" t="n">
        <v>215</v>
      </c>
      <c r="W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RR101757</t>
        </is>
      </c>
      <c r="B1766" s="69" t="n">
        <v>45873</v>
      </c>
      <c r="C1766" s="70" t="n">
        <v>2025</v>
      </c>
      <c r="D1766" t="inlineStr">
        <is>
          <t>Aug</t>
        </is>
      </c>
      <c r="E1766" t="inlineStr">
        <is>
          <t>West</t>
        </is>
      </c>
      <c r="F1766" t="inlineStr">
        <is>
          <t>India</t>
        </is>
      </c>
      <c r="G1766" t="inlineStr">
        <is>
          <t>JioMart</t>
        </is>
      </c>
      <c r="H1766" t="inlineStr">
        <is>
          <t>Home delivery</t>
        </is>
      </c>
      <c r="I1766" t="inlineStr">
        <is>
          <t>Member</t>
        </is>
      </c>
      <c r="J1766" t="inlineStr">
        <is>
          <t>Shraddha Kulkarni</t>
        </is>
      </c>
      <c r="K1766" s="71" t="n">
        <v>2853</v>
      </c>
      <c r="L1766" s="72" t="n">
        <v>469.68</v>
      </c>
      <c r="M1766" s="72" t="n">
        <v>1339997.04</v>
      </c>
      <c r="N1766" s="72" t="n">
        <v>107199.76</v>
      </c>
      <c r="O1766" s="72" t="n">
        <v>1232797.28</v>
      </c>
      <c r="P1766" s="72" t="n">
        <v>942172.86</v>
      </c>
      <c r="Q1766" s="72" t="n">
        <v>290624.42</v>
      </c>
      <c r="R1766" t="inlineStr">
        <is>
          <t>Maharashtra</t>
        </is>
      </c>
      <c r="S1766" s="71" t="n">
        <v>1</v>
      </c>
      <c r="T1766" t="inlineStr">
        <is>
          <t>Yes</t>
        </is>
      </c>
      <c r="U1766" s="71" t="n">
        <v>14163</v>
      </c>
      <c r="V1766" s="71" t="n">
        <v>943</v>
      </c>
      <c r="W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RR101758</t>
        </is>
      </c>
      <c r="B1767" s="69" t="n">
        <v>45874</v>
      </c>
      <c r="C1767" s="70" t="n">
        <v>2025</v>
      </c>
      <c r="D1767" t="inlineStr">
        <is>
          <t>Aug</t>
        </is>
      </c>
      <c r="E1767" t="inlineStr">
        <is>
          <t>East</t>
        </is>
      </c>
      <c r="F1767" t="inlineStr">
        <is>
          <t>India</t>
        </is>
      </c>
      <c r="G1767" t="inlineStr">
        <is>
          <t>Grocery</t>
        </is>
      </c>
      <c r="H1767" t="inlineStr">
        <is>
          <t>Click &amp; collect</t>
        </is>
      </c>
      <c r="I1767" t="inlineStr">
        <is>
          <t>Member</t>
        </is>
      </c>
      <c r="J1767" t="inlineStr">
        <is>
          <t>Priya Nair</t>
        </is>
      </c>
      <c r="K1767" s="71" t="n">
        <v>1953</v>
      </c>
      <c r="L1767" s="72" t="n">
        <v>173.47</v>
      </c>
      <c r="M1767" s="72" t="n">
        <v>338786.91</v>
      </c>
      <c r="N1767" s="72" t="n">
        <v>27102.95</v>
      </c>
      <c r="O1767" s="72" t="n">
        <v>311683.96</v>
      </c>
      <c r="P1767" s="72" t="n">
        <v>279882.33</v>
      </c>
      <c r="Q1767" s="72" t="n">
        <v>31801.63</v>
      </c>
      <c r="R1767" t="inlineStr">
        <is>
          <t>Odisha</t>
        </is>
      </c>
      <c r="S1767" s="71" t="n">
        <v>2</v>
      </c>
      <c r="T1767" t="inlineStr">
        <is>
          <t>Yes</t>
        </is>
      </c>
      <c r="U1767" s="71" t="n">
        <v>1035</v>
      </c>
      <c r="V1767" s="71" t="n">
        <v>433</v>
      </c>
      <c r="W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RR101759</t>
        </is>
      </c>
      <c r="B1768" s="69" t="n">
        <v>45874</v>
      </c>
      <c r="C1768" s="70" t="n">
        <v>2025</v>
      </c>
      <c r="D1768" t="inlineStr">
        <is>
          <t>Aug</t>
        </is>
      </c>
      <c r="E1768" t="inlineStr">
        <is>
          <t>North</t>
        </is>
      </c>
      <c r="F1768" t="inlineStr">
        <is>
          <t>India</t>
        </is>
      </c>
      <c r="G1768" t="inlineStr">
        <is>
          <t>Grocery</t>
        </is>
      </c>
      <c r="H1768" t="inlineStr">
        <is>
          <t>Store walk-in</t>
        </is>
      </c>
      <c r="I1768" t="inlineStr">
        <is>
          <t>Member</t>
        </is>
      </c>
      <c r="J1768" t="inlineStr">
        <is>
          <t>Sara Rossi</t>
        </is>
      </c>
      <c r="K1768" s="71" t="n">
        <v>4138</v>
      </c>
      <c r="L1768" s="72" t="n">
        <v>193.88</v>
      </c>
      <c r="M1768" s="72" t="n">
        <v>802275.4399999999</v>
      </c>
      <c r="N1768" s="72" t="n">
        <v>40113.77</v>
      </c>
      <c r="O1768" s="72" t="n">
        <v>762161.67</v>
      </c>
      <c r="P1768" s="72" t="n">
        <v>604493.14</v>
      </c>
      <c r="Q1768" s="72" t="n">
        <v>157668.53</v>
      </c>
      <c r="R1768" t="inlineStr">
        <is>
          <t>Delhi</t>
        </is>
      </c>
      <c r="S1768" s="71" t="n">
        <v>8</v>
      </c>
      <c r="T1768" t="inlineStr">
        <is>
          <t>Yes</t>
        </is>
      </c>
      <c r="U1768" s="71" t="n">
        <v>1051</v>
      </c>
      <c r="V1768" s="71" t="n">
        <v>463</v>
      </c>
      <c r="W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RR101760</t>
        </is>
      </c>
      <c r="B1769" s="69" t="n">
        <v>45874</v>
      </c>
      <c r="C1769" s="70" t="n">
        <v>2025</v>
      </c>
      <c r="D1769" t="inlineStr">
        <is>
          <t>Aug</t>
        </is>
      </c>
      <c r="E1769" t="inlineStr">
        <is>
          <t>South</t>
        </is>
      </c>
      <c r="F1769" t="inlineStr">
        <is>
          <t>India</t>
        </is>
      </c>
      <c r="G1769" t="inlineStr">
        <is>
          <t>JioMart</t>
        </is>
      </c>
      <c r="H1769" t="inlineStr">
        <is>
          <t>Home delivery</t>
        </is>
      </c>
      <c r="I1769" t="inlineStr">
        <is>
          <t>Member</t>
        </is>
      </c>
      <c r="J1769" t="inlineStr">
        <is>
          <t>Sophie Müller</t>
        </is>
      </c>
      <c r="K1769" s="71" t="n">
        <v>3171</v>
      </c>
      <c r="L1769" s="72" t="n">
        <v>410.66</v>
      </c>
      <c r="M1769" s="72" t="n">
        <v>1302202.86</v>
      </c>
      <c r="N1769" s="72" t="n">
        <v>26044.06</v>
      </c>
      <c r="O1769" s="72" t="n">
        <v>1276158.8</v>
      </c>
      <c r="P1769" s="72" t="n">
        <v>1082895.26</v>
      </c>
      <c r="Q1769" s="72" t="n">
        <v>193263.54</v>
      </c>
      <c r="R1769" t="inlineStr">
        <is>
          <t>Karnataka</t>
        </is>
      </c>
      <c r="S1769" s="71" t="n">
        <v>0</v>
      </c>
      <c r="T1769" t="inlineStr">
        <is>
          <t>No</t>
        </is>
      </c>
      <c r="U1769" s="71" t="n">
        <v>14193</v>
      </c>
      <c r="V1769" s="71" t="n">
        <v>598</v>
      </c>
      <c r="W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RR101761</t>
        </is>
      </c>
      <c r="B1770" s="69" t="n">
        <v>45874</v>
      </c>
      <c r="C1770" s="70" t="n">
        <v>2025</v>
      </c>
      <c r="D1770" t="inlineStr">
        <is>
          <t>Aug</t>
        </is>
      </c>
      <c r="E1770" t="inlineStr">
        <is>
          <t>North</t>
        </is>
      </c>
      <c r="F1770" t="inlineStr">
        <is>
          <t>India</t>
        </is>
      </c>
      <c r="G1770" t="inlineStr">
        <is>
          <t>Electronics</t>
        </is>
      </c>
      <c r="H1770" t="inlineStr">
        <is>
          <t>Click &amp; collect</t>
        </is>
      </c>
      <c r="I1770" t="inlineStr">
        <is>
          <t>Walk-in guest</t>
        </is>
      </c>
      <c r="J1770" t="inlineStr">
        <is>
          <t>Priya Nair</t>
        </is>
      </c>
      <c r="K1770" s="71" t="n">
        <v>66</v>
      </c>
      <c r="L1770" s="72" t="n">
        <v>9853.99</v>
      </c>
      <c r="M1770" s="72" t="n">
        <v>650363.34</v>
      </c>
      <c r="N1770" s="72" t="n">
        <v>32518.17</v>
      </c>
      <c r="O1770" s="72" t="n">
        <v>617845.17</v>
      </c>
      <c r="P1770" s="72" t="n">
        <v>556793.97</v>
      </c>
      <c r="Q1770" s="72" t="n">
        <v>61051.2</v>
      </c>
      <c r="R1770" t="inlineStr">
        <is>
          <t>Uttar Pradesh</t>
        </is>
      </c>
      <c r="S1770" s="71" t="n">
        <v>2</v>
      </c>
      <c r="T1770" t="inlineStr">
        <is>
          <t>Yes</t>
        </is>
      </c>
      <c r="U1770" s="71" t="n">
        <v>137</v>
      </c>
      <c r="V1770" s="71" t="n">
        <v>48</v>
      </c>
      <c r="W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RR101762</t>
        </is>
      </c>
      <c r="B1771" s="69" t="n">
        <v>45874</v>
      </c>
      <c r="C1771" s="70" t="n">
        <v>2025</v>
      </c>
      <c r="D1771" t="inlineStr">
        <is>
          <t>Aug</t>
        </is>
      </c>
      <c r="E1771" t="inlineStr">
        <is>
          <t>West</t>
        </is>
      </c>
      <c r="F1771" t="inlineStr">
        <is>
          <t>India</t>
        </is>
      </c>
      <c r="G1771" t="inlineStr">
        <is>
          <t>Electronics</t>
        </is>
      </c>
      <c r="H1771" t="inlineStr">
        <is>
          <t>Store walk-in</t>
        </is>
      </c>
      <c r="I1771" t="inlineStr">
        <is>
          <t>Member</t>
        </is>
      </c>
      <c r="J1771" t="inlineStr">
        <is>
          <t>Wei Chen</t>
        </is>
      </c>
      <c r="K1771" s="71" t="n">
        <v>112</v>
      </c>
      <c r="L1771" s="72" t="n">
        <v>8978.700000000001</v>
      </c>
      <c r="M1771" s="72" t="n">
        <v>1005614.4</v>
      </c>
      <c r="N1771" s="72" t="n">
        <v>100561.44</v>
      </c>
      <c r="O1771" s="72" t="n">
        <v>905052.96</v>
      </c>
      <c r="P1771" s="72" t="n">
        <v>929727.3100000001</v>
      </c>
      <c r="Q1771" s="72" t="n">
        <v>-24674.35</v>
      </c>
      <c r="R1771" t="inlineStr">
        <is>
          <t>Maharashtra</t>
        </is>
      </c>
      <c r="S1771" s="71" t="n">
        <v>2</v>
      </c>
      <c r="T1771" t="inlineStr">
        <is>
          <t>Yes</t>
        </is>
      </c>
      <c r="U1771" s="71" t="n">
        <v>321</v>
      </c>
      <c r="V1771" s="71" t="n">
        <v>87</v>
      </c>
      <c r="W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RR101763</t>
        </is>
      </c>
      <c r="B1772" s="69" t="n">
        <v>45874</v>
      </c>
      <c r="C1772" s="70" t="n">
        <v>2025</v>
      </c>
      <c r="D1772" t="inlineStr">
        <is>
          <t>Aug</t>
        </is>
      </c>
      <c r="E1772" t="inlineStr">
        <is>
          <t>South</t>
        </is>
      </c>
      <c r="F1772" t="inlineStr">
        <is>
          <t>India</t>
        </is>
      </c>
      <c r="G1772" t="inlineStr">
        <is>
          <t>Fashion</t>
        </is>
      </c>
      <c r="H1772" t="inlineStr">
        <is>
          <t>Store walk-in</t>
        </is>
      </c>
      <c r="I1772" t="inlineStr">
        <is>
          <t>Member</t>
        </is>
      </c>
      <c r="J1772" t="inlineStr">
        <is>
          <t>Shraddha Kulkarni</t>
        </is>
      </c>
      <c r="K1772" s="71" t="n">
        <v>1103</v>
      </c>
      <c r="L1772" s="72" t="n">
        <v>700.3099999999999</v>
      </c>
      <c r="M1772" s="72" t="n">
        <v>772441.9300000001</v>
      </c>
      <c r="N1772" s="72" t="n">
        <v>115866.29</v>
      </c>
      <c r="O1772" s="72" t="n">
        <v>656575.64</v>
      </c>
      <c r="P1772" s="72" t="n">
        <v>458366.49</v>
      </c>
      <c r="Q1772" s="72" t="n">
        <v>198209.15</v>
      </c>
      <c r="R1772" t="inlineStr">
        <is>
          <t>Kerala</t>
        </is>
      </c>
      <c r="S1772" s="71" t="n">
        <v>3</v>
      </c>
      <c r="T1772" t="inlineStr">
        <is>
          <t>Yes</t>
        </is>
      </c>
      <c r="U1772" s="71" t="n">
        <v>856</v>
      </c>
      <c r="V1772" s="71" t="n">
        <v>280</v>
      </c>
      <c r="W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RR101764</t>
        </is>
      </c>
      <c r="B1773" s="69" t="n">
        <v>45874</v>
      </c>
      <c r="C1773" s="70" t="n">
        <v>2025</v>
      </c>
      <c r="D1773" t="inlineStr">
        <is>
          <t>Aug</t>
        </is>
      </c>
      <c r="E1773" t="inlineStr">
        <is>
          <t>South</t>
        </is>
      </c>
      <c r="F1773" t="inlineStr">
        <is>
          <t>India</t>
        </is>
      </c>
      <c r="G1773" t="inlineStr">
        <is>
          <t>Grocery</t>
        </is>
      </c>
      <c r="H1773" t="inlineStr">
        <is>
          <t>Store walk-in</t>
        </is>
      </c>
      <c r="I1773" t="inlineStr">
        <is>
          <t>Member</t>
        </is>
      </c>
      <c r="J1773" t="inlineStr">
        <is>
          <t>Yuki Sato</t>
        </is>
      </c>
      <c r="K1773" s="71" t="n">
        <v>4650</v>
      </c>
      <c r="L1773" s="72" t="n">
        <v>170.06</v>
      </c>
      <c r="M1773" s="72" t="n">
        <v>790779</v>
      </c>
      <c r="N1773" s="72" t="n">
        <v>63262.32</v>
      </c>
      <c r="O1773" s="72" t="n">
        <v>727516.6800000001</v>
      </c>
      <c r="P1773" s="72" t="n">
        <v>699573.6800000001</v>
      </c>
      <c r="Q1773" s="72" t="n">
        <v>27943</v>
      </c>
      <c r="R1773" t="inlineStr">
        <is>
          <t>Kerala</t>
        </is>
      </c>
      <c r="S1773" s="71" t="n">
        <v>5</v>
      </c>
      <c r="T1773" t="inlineStr">
        <is>
          <t>Yes</t>
        </is>
      </c>
      <c r="U1773" s="71" t="n">
        <v>4047</v>
      </c>
      <c r="V1773" s="71" t="n">
        <v>1116</v>
      </c>
      <c r="W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RR101765</t>
        </is>
      </c>
      <c r="B1774" s="69" t="n">
        <v>45874</v>
      </c>
      <c r="C1774" s="70" t="n">
        <v>2025</v>
      </c>
      <c r="D1774" t="inlineStr">
        <is>
          <t>Aug</t>
        </is>
      </c>
      <c r="E1774" t="inlineStr">
        <is>
          <t>West</t>
        </is>
      </c>
      <c r="F1774" t="inlineStr">
        <is>
          <t>India</t>
        </is>
      </c>
      <c r="G1774" t="inlineStr">
        <is>
          <t>Grocery</t>
        </is>
      </c>
      <c r="H1774" t="inlineStr">
        <is>
          <t>Store walk-in</t>
        </is>
      </c>
      <c r="I1774" t="inlineStr">
        <is>
          <t>Member</t>
        </is>
      </c>
      <c r="J1774" t="inlineStr">
        <is>
          <t>Noah Smith</t>
        </is>
      </c>
      <c r="K1774" s="71" t="n">
        <v>1288</v>
      </c>
      <c r="L1774" s="72" t="n">
        <v>199.97</v>
      </c>
      <c r="M1774" s="72" t="n">
        <v>257561.36</v>
      </c>
      <c r="N1774" s="72" t="n">
        <v>25756.14</v>
      </c>
      <c r="O1774" s="72" t="n">
        <v>231805.22</v>
      </c>
      <c r="P1774" s="72" t="n">
        <v>189460.92</v>
      </c>
      <c r="Q1774" s="72" t="n">
        <v>42344.3</v>
      </c>
      <c r="R1774" t="inlineStr">
        <is>
          <t>Maharashtra</t>
        </is>
      </c>
      <c r="S1774" s="71" t="n">
        <v>0</v>
      </c>
      <c r="T1774" t="inlineStr">
        <is>
          <t>No</t>
        </is>
      </c>
      <c r="U1774" s="71" t="n">
        <v>1082</v>
      </c>
      <c r="V1774" s="71" t="n">
        <v>384</v>
      </c>
      <c r="W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RR101766</t>
        </is>
      </c>
      <c r="B1775" s="69" t="n">
        <v>45874</v>
      </c>
      <c r="C1775" s="70" t="n">
        <v>2025</v>
      </c>
      <c r="D1775" t="inlineStr">
        <is>
          <t>Aug</t>
        </is>
      </c>
      <c r="E1775" t="inlineStr">
        <is>
          <t>North</t>
        </is>
      </c>
      <c r="F1775" t="inlineStr">
        <is>
          <t>India</t>
        </is>
      </c>
      <c r="G1775" t="inlineStr">
        <is>
          <t>JioMart</t>
        </is>
      </c>
      <c r="H1775" t="inlineStr">
        <is>
          <t>Home delivery</t>
        </is>
      </c>
      <c r="I1775" t="inlineStr">
        <is>
          <t>Walk-in guest</t>
        </is>
      </c>
      <c r="J1775" t="inlineStr">
        <is>
          <t>Priya Nair</t>
        </is>
      </c>
      <c r="K1775" s="71" t="n">
        <v>2182</v>
      </c>
      <c r="L1775" s="72" t="n">
        <v>417.62</v>
      </c>
      <c r="M1775" s="72" t="n">
        <v>911246.84</v>
      </c>
      <c r="N1775" s="72" t="n">
        <v>91124.67999999999</v>
      </c>
      <c r="O1775" s="72" t="n">
        <v>820122.16</v>
      </c>
      <c r="P1775" s="72" t="n">
        <v>713323.5</v>
      </c>
      <c r="Q1775" s="72" t="n">
        <v>106798.66</v>
      </c>
      <c r="R1775" t="inlineStr">
        <is>
          <t>Uttar Pradesh</t>
        </is>
      </c>
      <c r="S1775" s="71" t="n">
        <v>0</v>
      </c>
      <c r="T1775" t="inlineStr">
        <is>
          <t>No</t>
        </is>
      </c>
      <c r="U1775" s="71" t="n">
        <v>6049</v>
      </c>
      <c r="V1775" s="71" t="n">
        <v>306</v>
      </c>
      <c r="W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RR101767</t>
        </is>
      </c>
      <c r="B1776" s="69" t="n">
        <v>45874</v>
      </c>
      <c r="C1776" s="70" t="n">
        <v>2025</v>
      </c>
      <c r="D1776" t="inlineStr">
        <is>
          <t>Aug</t>
        </is>
      </c>
      <c r="E1776" t="inlineStr">
        <is>
          <t>West</t>
        </is>
      </c>
      <c r="F1776" t="inlineStr">
        <is>
          <t>India</t>
        </is>
      </c>
      <c r="G1776" t="inlineStr">
        <is>
          <t>Electronics</t>
        </is>
      </c>
      <c r="H1776" t="inlineStr">
        <is>
          <t>Store walk-in</t>
        </is>
      </c>
      <c r="I1776" t="inlineStr">
        <is>
          <t>Walk-in guest</t>
        </is>
      </c>
      <c r="J1776" t="inlineStr">
        <is>
          <t>Hiroshi Tanaka</t>
        </is>
      </c>
      <c r="K1776" s="71" t="n">
        <v>202</v>
      </c>
      <c r="L1776" s="72" t="n">
        <v>9407.459999999999</v>
      </c>
      <c r="M1776" s="72" t="n">
        <v>1900306.92</v>
      </c>
      <c r="N1776" s="72" t="n">
        <v>152024.55</v>
      </c>
      <c r="O1776" s="72" t="n">
        <v>1748282.37</v>
      </c>
      <c r="P1776" s="72" t="n">
        <v>1695612.95</v>
      </c>
      <c r="Q1776" s="72" t="n">
        <v>52669.42</v>
      </c>
      <c r="R1776" t="inlineStr">
        <is>
          <t>Gujarat</t>
        </is>
      </c>
      <c r="S1776" s="71" t="n">
        <v>1</v>
      </c>
      <c r="T1776" t="inlineStr">
        <is>
          <t>Yes</t>
        </is>
      </c>
      <c r="U1776" s="71" t="n">
        <v>438</v>
      </c>
      <c r="V1776" s="71" t="n">
        <v>160</v>
      </c>
      <c r="W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RR101768</t>
        </is>
      </c>
      <c r="B1777" s="69" t="n">
        <v>45874</v>
      </c>
      <c r="C1777" s="70" t="n">
        <v>2025</v>
      </c>
      <c r="D1777" t="inlineStr">
        <is>
          <t>Aug</t>
        </is>
      </c>
      <c r="E1777" t="inlineStr">
        <is>
          <t>North</t>
        </is>
      </c>
      <c r="F1777" t="inlineStr">
        <is>
          <t>India</t>
        </is>
      </c>
      <c r="G1777" t="inlineStr">
        <is>
          <t>Grocery</t>
        </is>
      </c>
      <c r="H1777" t="inlineStr">
        <is>
          <t>Click &amp; collect</t>
        </is>
      </c>
      <c r="I1777" t="inlineStr">
        <is>
          <t>Walk-in guest</t>
        </is>
      </c>
      <c r="J1777" t="inlineStr">
        <is>
          <t>Wei Chen</t>
        </is>
      </c>
      <c r="K1777" s="71" t="n">
        <v>1436</v>
      </c>
      <c r="L1777" s="72" t="n">
        <v>187.13</v>
      </c>
      <c r="M1777" s="72" t="n">
        <v>268718.68</v>
      </c>
      <c r="N1777" s="72" t="n">
        <v>13435.93</v>
      </c>
      <c r="O1777" s="72" t="n">
        <v>255282.75</v>
      </c>
      <c r="P1777" s="72" t="n">
        <v>219538.79</v>
      </c>
      <c r="Q1777" s="72" t="n">
        <v>35743.96</v>
      </c>
      <c r="R1777" t="inlineStr">
        <is>
          <t>Uttar Pradesh</t>
        </is>
      </c>
      <c r="S1777" s="71" t="n">
        <v>3</v>
      </c>
      <c r="T1777" t="inlineStr">
        <is>
          <t>Yes</t>
        </is>
      </c>
      <c r="U1777" s="71" t="n">
        <v>490</v>
      </c>
      <c r="V1777" s="71" t="n">
        <v>187</v>
      </c>
      <c r="W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RR101769</t>
        </is>
      </c>
      <c r="B1778" s="69" t="n">
        <v>45874</v>
      </c>
      <c r="C1778" s="70" t="n">
        <v>2025</v>
      </c>
      <c r="D1778" t="inlineStr">
        <is>
          <t>Aug</t>
        </is>
      </c>
      <c r="E1778" t="inlineStr">
        <is>
          <t>South</t>
        </is>
      </c>
      <c r="F1778" t="inlineStr">
        <is>
          <t>India</t>
        </is>
      </c>
      <c r="G1778" t="inlineStr">
        <is>
          <t>Fashion</t>
        </is>
      </c>
      <c r="H1778" t="inlineStr">
        <is>
          <t>Store walk-in</t>
        </is>
      </c>
      <c r="I1778" t="inlineStr">
        <is>
          <t>Member</t>
        </is>
      </c>
      <c r="J1778" t="inlineStr">
        <is>
          <t>Amir Khan</t>
        </is>
      </c>
      <c r="K1778" s="71" t="n">
        <v>692</v>
      </c>
      <c r="L1778" s="72" t="n">
        <v>789.91</v>
      </c>
      <c r="M1778" s="72" t="n">
        <v>546617.72</v>
      </c>
      <c r="N1778" s="72" t="n">
        <v>81992.66</v>
      </c>
      <c r="O1778" s="72" t="n">
        <v>464625.06</v>
      </c>
      <c r="P1778" s="72" t="n">
        <v>277534.87</v>
      </c>
      <c r="Q1778" s="72" t="n">
        <v>187090.19</v>
      </c>
      <c r="R1778" t="inlineStr">
        <is>
          <t>Telangana</t>
        </is>
      </c>
      <c r="S1778" s="71" t="n">
        <v>3</v>
      </c>
      <c r="T1778" t="inlineStr">
        <is>
          <t>Yes</t>
        </is>
      </c>
      <c r="U1778" s="71" t="n">
        <v>292</v>
      </c>
      <c r="V1778" s="71" t="n">
        <v>109</v>
      </c>
      <c r="W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RR101770</t>
        </is>
      </c>
      <c r="B1779" s="69" t="n">
        <v>45875</v>
      </c>
      <c r="C1779" s="70" t="n">
        <v>2025</v>
      </c>
      <c r="D1779" t="inlineStr">
        <is>
          <t>Aug</t>
        </is>
      </c>
      <c r="E1779" t="inlineStr">
        <is>
          <t>West</t>
        </is>
      </c>
      <c r="F1779" t="inlineStr">
        <is>
          <t>India</t>
        </is>
      </c>
      <c r="G1779" t="inlineStr">
        <is>
          <t>Electronics</t>
        </is>
      </c>
      <c r="H1779" t="inlineStr">
        <is>
          <t>Store walk-in</t>
        </is>
      </c>
      <c r="I1779" t="inlineStr">
        <is>
          <t>Walk-in guest</t>
        </is>
      </c>
      <c r="J1779" t="inlineStr">
        <is>
          <t>Sophie Müller</t>
        </is>
      </c>
      <c r="K1779" s="71" t="n">
        <v>25</v>
      </c>
      <c r="L1779" s="72" t="n">
        <v>9013.790000000001</v>
      </c>
      <c r="M1779" s="72" t="n">
        <v>225344.75</v>
      </c>
      <c r="N1779" s="72" t="n">
        <v>11267.24</v>
      </c>
      <c r="O1779" s="72" t="n">
        <v>214077.51</v>
      </c>
      <c r="P1779" s="72" t="n">
        <v>206429.13</v>
      </c>
      <c r="Q1779" s="72" t="n">
        <v>7648.38</v>
      </c>
      <c r="R1779" t="inlineStr">
        <is>
          <t>Maharashtra</t>
        </is>
      </c>
      <c r="S1779" s="71" t="n">
        <v>3</v>
      </c>
      <c r="T1779" t="inlineStr">
        <is>
          <t>Yes</t>
        </is>
      </c>
      <c r="U1779" s="71" t="n">
        <v>82</v>
      </c>
      <c r="V1779" s="71" t="n">
        <v>25</v>
      </c>
      <c r="W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RR101771</t>
        </is>
      </c>
      <c r="B1780" s="69" t="n">
        <v>45875</v>
      </c>
      <c r="C1780" s="70" t="n">
        <v>2025</v>
      </c>
      <c r="D1780" t="inlineStr">
        <is>
          <t>Aug</t>
        </is>
      </c>
      <c r="E1780" t="inlineStr">
        <is>
          <t>South</t>
        </is>
      </c>
      <c r="F1780" t="inlineStr">
        <is>
          <t>India</t>
        </is>
      </c>
      <c r="G1780" t="inlineStr">
        <is>
          <t>Grocery</t>
        </is>
      </c>
      <c r="H1780" t="inlineStr">
        <is>
          <t>Store walk-in</t>
        </is>
      </c>
      <c r="I1780" t="inlineStr">
        <is>
          <t>Walk-in guest</t>
        </is>
      </c>
      <c r="J1780" t="inlineStr">
        <is>
          <t>Priya Nair</t>
        </is>
      </c>
      <c r="K1780" s="71" t="n">
        <v>3192</v>
      </c>
      <c r="L1780" s="72" t="n">
        <v>190.29</v>
      </c>
      <c r="M1780" s="72" t="n">
        <v>607405.6800000001</v>
      </c>
      <c r="N1780" s="72" t="n">
        <v>60740.57</v>
      </c>
      <c r="O1780" s="72" t="n">
        <v>546665.11</v>
      </c>
      <c r="P1780" s="72" t="n">
        <v>469856.37</v>
      </c>
      <c r="Q1780" s="72" t="n">
        <v>76808.74000000001</v>
      </c>
      <c r="R1780" t="inlineStr">
        <is>
          <t>Kerala</t>
        </is>
      </c>
      <c r="S1780" s="71" t="n">
        <v>5</v>
      </c>
      <c r="T1780" t="inlineStr">
        <is>
          <t>Yes</t>
        </is>
      </c>
      <c r="U1780" s="71" t="n">
        <v>1502</v>
      </c>
      <c r="V1780" s="71" t="n">
        <v>504</v>
      </c>
      <c r="W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RR101772</t>
        </is>
      </c>
      <c r="B1781" s="69" t="n">
        <v>45875</v>
      </c>
      <c r="C1781" s="70" t="n">
        <v>2025</v>
      </c>
      <c r="D1781" t="inlineStr">
        <is>
          <t>Aug</t>
        </is>
      </c>
      <c r="E1781" t="inlineStr">
        <is>
          <t>East</t>
        </is>
      </c>
      <c r="F1781" t="inlineStr">
        <is>
          <t>India</t>
        </is>
      </c>
      <c r="G1781" t="inlineStr">
        <is>
          <t>Grocery</t>
        </is>
      </c>
      <c r="H1781" t="inlineStr">
        <is>
          <t>Store walk-in</t>
        </is>
      </c>
      <c r="I1781" t="inlineStr">
        <is>
          <t>Member</t>
        </is>
      </c>
      <c r="J1781" t="inlineStr">
        <is>
          <t>Ana Costa</t>
        </is>
      </c>
      <c r="K1781" s="71" t="n">
        <v>1592</v>
      </c>
      <c r="L1781" s="72" t="n">
        <v>161.9</v>
      </c>
      <c r="M1781" s="72" t="n">
        <v>257744.8</v>
      </c>
      <c r="N1781" s="72" t="n">
        <v>5154.9</v>
      </c>
      <c r="O1781" s="72" t="n">
        <v>252589.9</v>
      </c>
      <c r="P1781" s="72" t="n">
        <v>230899.84</v>
      </c>
      <c r="Q1781" s="72" t="n">
        <v>21690.06</v>
      </c>
      <c r="R1781" t="inlineStr">
        <is>
          <t>Odisha</t>
        </is>
      </c>
      <c r="S1781" s="71" t="n">
        <v>0</v>
      </c>
      <c r="T1781" t="inlineStr">
        <is>
          <t>No</t>
        </is>
      </c>
      <c r="U1781" s="71" t="n">
        <v>680</v>
      </c>
      <c r="V1781" s="71" t="n">
        <v>232</v>
      </c>
      <c r="W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RR101773</t>
        </is>
      </c>
      <c r="B1782" s="69" t="n">
        <v>45875</v>
      </c>
      <c r="C1782" s="70" t="n">
        <v>2025</v>
      </c>
      <c r="D1782" t="inlineStr">
        <is>
          <t>Aug</t>
        </is>
      </c>
      <c r="E1782" t="inlineStr">
        <is>
          <t>North</t>
        </is>
      </c>
      <c r="F1782" t="inlineStr">
        <is>
          <t>India</t>
        </is>
      </c>
      <c r="G1782" t="inlineStr">
        <is>
          <t>Grocery</t>
        </is>
      </c>
      <c r="H1782" t="inlineStr">
        <is>
          <t>Store walk-in</t>
        </is>
      </c>
      <c r="I1782" t="inlineStr">
        <is>
          <t>Member</t>
        </is>
      </c>
      <c r="J1782" t="inlineStr">
        <is>
          <t>Kofi Mensah</t>
        </is>
      </c>
      <c r="K1782" s="71" t="n">
        <v>2551</v>
      </c>
      <c r="L1782" s="72" t="n">
        <v>201.52</v>
      </c>
      <c r="M1782" s="72" t="n">
        <v>514077.52</v>
      </c>
      <c r="N1782" s="72" t="n">
        <v>10281.55</v>
      </c>
      <c r="O1782" s="72" t="n">
        <v>503795.97</v>
      </c>
      <c r="P1782" s="72" t="n">
        <v>369183.65</v>
      </c>
      <c r="Q1782" s="72" t="n">
        <v>134612.32</v>
      </c>
      <c r="R1782" t="inlineStr">
        <is>
          <t>Punjab</t>
        </is>
      </c>
      <c r="S1782" s="71" t="n">
        <v>1</v>
      </c>
      <c r="T1782" t="inlineStr">
        <is>
          <t>Yes</t>
        </is>
      </c>
      <c r="U1782" s="71" t="n">
        <v>1338</v>
      </c>
      <c r="V1782" s="71" t="n">
        <v>352</v>
      </c>
      <c r="W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RR101774</t>
        </is>
      </c>
      <c r="B1783" s="69" t="n">
        <v>45875</v>
      </c>
      <c r="C1783" s="70" t="n">
        <v>2025</v>
      </c>
      <c r="D1783" t="inlineStr">
        <is>
          <t>Aug</t>
        </is>
      </c>
      <c r="E1783" t="inlineStr">
        <is>
          <t>East</t>
        </is>
      </c>
      <c r="F1783" t="inlineStr">
        <is>
          <t>India</t>
        </is>
      </c>
      <c r="G1783" t="inlineStr">
        <is>
          <t>Grocery</t>
        </is>
      </c>
      <c r="H1783" t="inlineStr">
        <is>
          <t>Store walk-in</t>
        </is>
      </c>
      <c r="I1783" t="inlineStr">
        <is>
          <t>Walk-in guest</t>
        </is>
      </c>
      <c r="J1783" t="inlineStr">
        <is>
          <t>Amir Khan</t>
        </is>
      </c>
      <c r="K1783" s="71" t="n">
        <v>2500</v>
      </c>
      <c r="L1783" s="72" t="n">
        <v>170.85</v>
      </c>
      <c r="M1783" s="72" t="n">
        <v>427125</v>
      </c>
      <c r="N1783" s="72" t="n">
        <v>21356.25</v>
      </c>
      <c r="O1783" s="72" t="n">
        <v>405768.75</v>
      </c>
      <c r="P1783" s="72" t="n">
        <v>366622.47</v>
      </c>
      <c r="Q1783" s="72" t="n">
        <v>39146.28</v>
      </c>
      <c r="R1783" t="inlineStr">
        <is>
          <t>West Bengal</t>
        </is>
      </c>
      <c r="S1783" s="71" t="n">
        <v>2</v>
      </c>
      <c r="T1783" t="inlineStr">
        <is>
          <t>Yes</t>
        </is>
      </c>
      <c r="U1783" s="71" t="n">
        <v>877</v>
      </c>
      <c r="V1783" s="71" t="n">
        <v>328</v>
      </c>
      <c r="W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RR101775</t>
        </is>
      </c>
      <c r="B1784" s="69" t="n">
        <v>45875</v>
      </c>
      <c r="C1784" s="70" t="n">
        <v>2025</v>
      </c>
      <c r="D1784" t="inlineStr">
        <is>
          <t>Aug</t>
        </is>
      </c>
      <c r="E1784" t="inlineStr">
        <is>
          <t>South</t>
        </is>
      </c>
      <c r="F1784" t="inlineStr">
        <is>
          <t>India</t>
        </is>
      </c>
      <c r="G1784" t="inlineStr">
        <is>
          <t>JioMart</t>
        </is>
      </c>
      <c r="H1784" t="inlineStr">
        <is>
          <t>Home delivery</t>
        </is>
      </c>
      <c r="I1784" t="inlineStr">
        <is>
          <t>Member</t>
        </is>
      </c>
      <c r="J1784" t="inlineStr">
        <is>
          <t>Shraddha Kulkarni</t>
        </is>
      </c>
      <c r="K1784" s="71" t="n">
        <v>3338</v>
      </c>
      <c r="L1784" s="72" t="n">
        <v>402.05</v>
      </c>
      <c r="M1784" s="72" t="n">
        <v>1342042.9</v>
      </c>
      <c r="N1784" s="72" t="n">
        <v>134204.29</v>
      </c>
      <c r="O1784" s="72" t="n">
        <v>1207838.61</v>
      </c>
      <c r="P1784" s="72" t="n">
        <v>1156061.07</v>
      </c>
      <c r="Q1784" s="72" t="n">
        <v>51777.54</v>
      </c>
      <c r="R1784" t="inlineStr">
        <is>
          <t>Tamil Nadu</t>
        </is>
      </c>
      <c r="S1784" s="71" t="n">
        <v>1</v>
      </c>
      <c r="T1784" t="inlineStr">
        <is>
          <t>Yes</t>
        </is>
      </c>
      <c r="U1784" s="71" t="n">
        <v>9943</v>
      </c>
      <c r="V1784" s="71" t="n">
        <v>550</v>
      </c>
      <c r="W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RR101776</t>
        </is>
      </c>
      <c r="B1785" s="69" t="n">
        <v>45875</v>
      </c>
      <c r="C1785" s="70" t="n">
        <v>2025</v>
      </c>
      <c r="D1785" t="inlineStr">
        <is>
          <t>Aug</t>
        </is>
      </c>
      <c r="E1785" t="inlineStr">
        <is>
          <t>North</t>
        </is>
      </c>
      <c r="F1785" t="inlineStr">
        <is>
          <t>India</t>
        </is>
      </c>
      <c r="G1785" t="inlineStr">
        <is>
          <t>Grocery</t>
        </is>
      </c>
      <c r="H1785" t="inlineStr">
        <is>
          <t>Store walk-in</t>
        </is>
      </c>
      <c r="I1785" t="inlineStr">
        <is>
          <t>Member</t>
        </is>
      </c>
      <c r="J1785" t="inlineStr">
        <is>
          <t>Wei Chen</t>
        </is>
      </c>
      <c r="K1785" s="71" t="n">
        <v>3425</v>
      </c>
      <c r="L1785" s="72" t="n">
        <v>190.22</v>
      </c>
      <c r="M1785" s="72" t="n">
        <v>651503.5</v>
      </c>
      <c r="N1785" s="72" t="n">
        <v>13030.07</v>
      </c>
      <c r="O1785" s="72" t="n">
        <v>638473.4300000001</v>
      </c>
      <c r="P1785" s="72" t="n">
        <v>485684.46</v>
      </c>
      <c r="Q1785" s="72" t="n">
        <v>152788.97</v>
      </c>
      <c r="R1785" t="inlineStr">
        <is>
          <t>Uttar Pradesh</t>
        </is>
      </c>
      <c r="S1785" s="71" t="n">
        <v>0</v>
      </c>
      <c r="T1785" t="inlineStr">
        <is>
          <t>No</t>
        </is>
      </c>
      <c r="U1785" s="71" t="n">
        <v>1084</v>
      </c>
      <c r="V1785" s="71" t="n">
        <v>416</v>
      </c>
      <c r="W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RR101777</t>
        </is>
      </c>
      <c r="B1786" s="69" t="n">
        <v>45875</v>
      </c>
      <c r="C1786" s="70" t="n">
        <v>2025</v>
      </c>
      <c r="D1786" t="inlineStr">
        <is>
          <t>Aug</t>
        </is>
      </c>
      <c r="E1786" t="inlineStr">
        <is>
          <t>South</t>
        </is>
      </c>
      <c r="F1786" t="inlineStr">
        <is>
          <t>India</t>
        </is>
      </c>
      <c r="G1786" t="inlineStr">
        <is>
          <t>JioMart</t>
        </is>
      </c>
      <c r="H1786" t="inlineStr">
        <is>
          <t>Home delivery</t>
        </is>
      </c>
      <c r="I1786" t="inlineStr">
        <is>
          <t>Walk-in guest</t>
        </is>
      </c>
      <c r="J1786" t="inlineStr">
        <is>
          <t>Ana Costa</t>
        </is>
      </c>
      <c r="K1786" s="71" t="n">
        <v>2294</v>
      </c>
      <c r="L1786" s="72" t="n">
        <v>408.92</v>
      </c>
      <c r="M1786" s="72" t="n">
        <v>938062.48</v>
      </c>
      <c r="N1786" s="72" t="n">
        <v>93806.25</v>
      </c>
      <c r="O1786" s="72" t="n">
        <v>844256.23</v>
      </c>
      <c r="P1786" s="72" t="n">
        <v>753894.88</v>
      </c>
      <c r="Q1786" s="72" t="n">
        <v>90361.35000000001</v>
      </c>
      <c r="R1786" t="inlineStr">
        <is>
          <t>Kerala</t>
        </is>
      </c>
      <c r="S1786" s="71" t="n">
        <v>3</v>
      </c>
      <c r="T1786" t="inlineStr">
        <is>
          <t>Yes</t>
        </is>
      </c>
      <c r="U1786" s="71" t="n">
        <v>5966</v>
      </c>
      <c r="V1786" s="71" t="n">
        <v>440</v>
      </c>
      <c r="W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RR101778</t>
        </is>
      </c>
      <c r="B1787" s="69" t="n">
        <v>45875</v>
      </c>
      <c r="C1787" s="70" t="n">
        <v>2025</v>
      </c>
      <c r="D1787" t="inlineStr">
        <is>
          <t>Aug</t>
        </is>
      </c>
      <c r="E1787" t="inlineStr">
        <is>
          <t>East</t>
        </is>
      </c>
      <c r="F1787" t="inlineStr">
        <is>
          <t>India</t>
        </is>
      </c>
      <c r="G1787" t="inlineStr">
        <is>
          <t>Grocery</t>
        </is>
      </c>
      <c r="H1787" t="inlineStr">
        <is>
          <t>Store walk-in</t>
        </is>
      </c>
      <c r="I1787" t="inlineStr">
        <is>
          <t>Member</t>
        </is>
      </c>
      <c r="J1787" t="inlineStr">
        <is>
          <t>Kofi Mensah</t>
        </is>
      </c>
      <c r="K1787" s="71" t="n">
        <v>3441</v>
      </c>
      <c r="L1787" s="72" t="n">
        <v>189.68</v>
      </c>
      <c r="M1787" s="72" t="n">
        <v>652688.88</v>
      </c>
      <c r="N1787" s="72" t="n">
        <v>97903.33</v>
      </c>
      <c r="O1787" s="72" t="n">
        <v>554785.55</v>
      </c>
      <c r="P1787" s="72" t="n">
        <v>508203.1</v>
      </c>
      <c r="Q1787" s="72" t="n">
        <v>46582.45</v>
      </c>
      <c r="R1787" t="inlineStr">
        <is>
          <t>Bihar</t>
        </is>
      </c>
      <c r="S1787" s="71" t="n">
        <v>8</v>
      </c>
      <c r="T1787" t="inlineStr">
        <is>
          <t>Yes</t>
        </is>
      </c>
      <c r="U1787" s="71" t="n">
        <v>1929</v>
      </c>
      <c r="V1787" s="71" t="n">
        <v>827</v>
      </c>
      <c r="W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RR101779</t>
        </is>
      </c>
      <c r="B1788" s="69" t="n">
        <v>45876</v>
      </c>
      <c r="C1788" s="70" t="n">
        <v>2025</v>
      </c>
      <c r="D1788" t="inlineStr">
        <is>
          <t>Aug</t>
        </is>
      </c>
      <c r="E1788" t="inlineStr">
        <is>
          <t>West</t>
        </is>
      </c>
      <c r="F1788" t="inlineStr">
        <is>
          <t>India</t>
        </is>
      </c>
      <c r="G1788" t="inlineStr">
        <is>
          <t>JioMart</t>
        </is>
      </c>
      <c r="H1788" t="inlineStr">
        <is>
          <t>Home delivery</t>
        </is>
      </c>
      <c r="I1788" t="inlineStr">
        <is>
          <t>Member</t>
        </is>
      </c>
      <c r="J1788" t="inlineStr">
        <is>
          <t>Olivia Brown</t>
        </is>
      </c>
      <c r="K1788" s="71" t="n">
        <v>2277</v>
      </c>
      <c r="L1788" s="72" t="n">
        <v>439.3</v>
      </c>
      <c r="M1788" s="72" t="n">
        <v>1000286.1</v>
      </c>
      <c r="N1788" s="72" t="n">
        <v>20005.72</v>
      </c>
      <c r="O1788" s="72" t="n">
        <v>980280.38</v>
      </c>
      <c r="P1788" s="72" t="n">
        <v>759139.62</v>
      </c>
      <c r="Q1788" s="72" t="n">
        <v>221140.76</v>
      </c>
      <c r="R1788" t="inlineStr">
        <is>
          <t>Gujarat</t>
        </is>
      </c>
      <c r="S1788" s="71" t="n">
        <v>8</v>
      </c>
      <c r="T1788" t="inlineStr">
        <is>
          <t>Yes</t>
        </is>
      </c>
      <c r="U1788" s="71" t="n">
        <v>7429</v>
      </c>
      <c r="V1788" s="71" t="n">
        <v>297</v>
      </c>
      <c r="W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RR101780</t>
        </is>
      </c>
      <c r="B1789" s="69" t="n">
        <v>45876</v>
      </c>
      <c r="C1789" s="70" t="n">
        <v>2025</v>
      </c>
      <c r="D1789" t="inlineStr">
        <is>
          <t>Aug</t>
        </is>
      </c>
      <c r="E1789" t="inlineStr">
        <is>
          <t>East</t>
        </is>
      </c>
      <c r="F1789" t="inlineStr">
        <is>
          <t>India</t>
        </is>
      </c>
      <c r="G1789" t="inlineStr">
        <is>
          <t>Grocery</t>
        </is>
      </c>
      <c r="H1789" t="inlineStr">
        <is>
          <t>Store walk-in</t>
        </is>
      </c>
      <c r="I1789" t="inlineStr">
        <is>
          <t>Member</t>
        </is>
      </c>
      <c r="J1789" t="inlineStr">
        <is>
          <t>Liam O'Brien</t>
        </is>
      </c>
      <c r="K1789" s="71" t="n">
        <v>3737</v>
      </c>
      <c r="L1789" s="72" t="n">
        <v>158.61</v>
      </c>
      <c r="M1789" s="72" t="n">
        <v>592725.5699999999</v>
      </c>
      <c r="N1789" s="72" t="n">
        <v>88908.84</v>
      </c>
      <c r="O1789" s="72" t="n">
        <v>503816.73</v>
      </c>
      <c r="P1789" s="72" t="n">
        <v>535822.74</v>
      </c>
      <c r="Q1789" s="72" t="n">
        <v>-32006.01</v>
      </c>
      <c r="R1789" t="inlineStr">
        <is>
          <t>Bihar</t>
        </is>
      </c>
      <c r="S1789" s="71" t="n">
        <v>5</v>
      </c>
      <c r="T1789" t="inlineStr">
        <is>
          <t>Yes</t>
        </is>
      </c>
      <c r="U1789" s="71" t="n">
        <v>1823</v>
      </c>
      <c r="V1789" s="71" t="n">
        <v>619</v>
      </c>
      <c r="W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RR101781</t>
        </is>
      </c>
      <c r="B1790" s="69" t="n">
        <v>45876</v>
      </c>
      <c r="C1790" s="70" t="n">
        <v>2025</v>
      </c>
      <c r="D1790" t="inlineStr">
        <is>
          <t>Aug</t>
        </is>
      </c>
      <c r="E1790" t="inlineStr">
        <is>
          <t>North</t>
        </is>
      </c>
      <c r="F1790" t="inlineStr">
        <is>
          <t>India</t>
        </is>
      </c>
      <c r="G1790" t="inlineStr">
        <is>
          <t>JioMart</t>
        </is>
      </c>
      <c r="H1790" t="inlineStr">
        <is>
          <t>Home delivery</t>
        </is>
      </c>
      <c r="I1790" t="inlineStr">
        <is>
          <t>Member</t>
        </is>
      </c>
      <c r="J1790" t="inlineStr">
        <is>
          <t>Lucas Martin</t>
        </is>
      </c>
      <c r="K1790" s="71" t="n">
        <v>3553</v>
      </c>
      <c r="L1790" s="72" t="n">
        <v>459.31</v>
      </c>
      <c r="M1790" s="72" t="n">
        <v>1631928.43</v>
      </c>
      <c r="N1790" s="72" t="n">
        <v>163192.84</v>
      </c>
      <c r="O1790" s="72" t="n">
        <v>1468735.59</v>
      </c>
      <c r="P1790" s="72" t="n">
        <v>1150851.35</v>
      </c>
      <c r="Q1790" s="72" t="n">
        <v>317884.24</v>
      </c>
      <c r="R1790" t="inlineStr">
        <is>
          <t>Delhi</t>
        </is>
      </c>
      <c r="S1790" s="71" t="n">
        <v>1</v>
      </c>
      <c r="T1790" t="inlineStr">
        <is>
          <t>Yes</t>
        </is>
      </c>
      <c r="U1790" s="71" t="n">
        <v>6452</v>
      </c>
      <c r="V1790" s="71" t="n">
        <v>422</v>
      </c>
      <c r="W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RR101782</t>
        </is>
      </c>
      <c r="B1791" s="69" t="n">
        <v>45876</v>
      </c>
      <c r="C1791" s="70" t="n">
        <v>2025</v>
      </c>
      <c r="D1791" t="inlineStr">
        <is>
          <t>Aug</t>
        </is>
      </c>
      <c r="E1791" t="inlineStr">
        <is>
          <t>South</t>
        </is>
      </c>
      <c r="F1791" t="inlineStr">
        <is>
          <t>India</t>
        </is>
      </c>
      <c r="G1791" t="inlineStr">
        <is>
          <t>Grocery</t>
        </is>
      </c>
      <c r="H1791" t="inlineStr">
        <is>
          <t>Click &amp; collect</t>
        </is>
      </c>
      <c r="I1791" t="inlineStr">
        <is>
          <t>Walk-in guest</t>
        </is>
      </c>
      <c r="J1791" t="inlineStr">
        <is>
          <t>Sara Rossi</t>
        </is>
      </c>
      <c r="K1791" s="71" t="n">
        <v>3870</v>
      </c>
      <c r="L1791" s="72" t="n">
        <v>182.95</v>
      </c>
      <c r="M1791" s="72" t="n">
        <v>708016.5</v>
      </c>
      <c r="N1791" s="72" t="n">
        <v>70801.64999999999</v>
      </c>
      <c r="O1791" s="72" t="n">
        <v>637214.85</v>
      </c>
      <c r="P1791" s="72" t="n">
        <v>565889.75</v>
      </c>
      <c r="Q1791" s="72" t="n">
        <v>71325.10000000001</v>
      </c>
      <c r="R1791" t="inlineStr">
        <is>
          <t>Karnataka</t>
        </is>
      </c>
      <c r="S1791" s="71" t="n">
        <v>3</v>
      </c>
      <c r="T1791" t="inlineStr">
        <is>
          <t>Yes</t>
        </is>
      </c>
      <c r="U1791" s="71" t="n">
        <v>1186</v>
      </c>
      <c r="V1791" s="71" t="n">
        <v>495</v>
      </c>
      <c r="W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RR101783</t>
        </is>
      </c>
      <c r="B1792" s="69" t="n">
        <v>45876</v>
      </c>
      <c r="C1792" s="70" t="n">
        <v>2025</v>
      </c>
      <c r="D1792" t="inlineStr">
        <is>
          <t>Aug</t>
        </is>
      </c>
      <c r="E1792" t="inlineStr">
        <is>
          <t>South</t>
        </is>
      </c>
      <c r="F1792" t="inlineStr">
        <is>
          <t>India</t>
        </is>
      </c>
      <c r="G1792" t="inlineStr">
        <is>
          <t>Fashion</t>
        </is>
      </c>
      <c r="H1792" t="inlineStr">
        <is>
          <t>Store walk-in</t>
        </is>
      </c>
      <c r="I1792" t="inlineStr">
        <is>
          <t>Member</t>
        </is>
      </c>
      <c r="J1792" t="inlineStr">
        <is>
          <t>Shraddha Kulkarni</t>
        </is>
      </c>
      <c r="K1792" s="71" t="n">
        <v>568</v>
      </c>
      <c r="L1792" s="72" t="n">
        <v>717.38</v>
      </c>
      <c r="M1792" s="72" t="n">
        <v>407471.84</v>
      </c>
      <c r="N1792" s="72" t="n">
        <v>61120.78</v>
      </c>
      <c r="O1792" s="72" t="n">
        <v>346351.06</v>
      </c>
      <c r="P1792" s="72" t="n">
        <v>231995.69</v>
      </c>
      <c r="Q1792" s="72" t="n">
        <v>114355.37</v>
      </c>
      <c r="R1792" t="inlineStr">
        <is>
          <t>Tamil Nadu</t>
        </is>
      </c>
      <c r="S1792" s="71" t="n">
        <v>0</v>
      </c>
      <c r="T1792" t="inlineStr">
        <is>
          <t>No</t>
        </is>
      </c>
      <c r="U1792" s="71" t="n">
        <v>217</v>
      </c>
      <c r="V1792" s="71" t="n">
        <v>71</v>
      </c>
      <c r="W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RR101784</t>
        </is>
      </c>
      <c r="B1793" s="69" t="n">
        <v>45876</v>
      </c>
      <c r="C1793" s="70" t="n">
        <v>2025</v>
      </c>
      <c r="D1793" t="inlineStr">
        <is>
          <t>Aug</t>
        </is>
      </c>
      <c r="E1793" t="inlineStr">
        <is>
          <t>South</t>
        </is>
      </c>
      <c r="F1793" t="inlineStr">
        <is>
          <t>India</t>
        </is>
      </c>
      <c r="G1793" t="inlineStr">
        <is>
          <t>Grocery</t>
        </is>
      </c>
      <c r="H1793" t="inlineStr">
        <is>
          <t>Click &amp; collect</t>
        </is>
      </c>
      <c r="I1793" t="inlineStr">
        <is>
          <t>Walk-in guest</t>
        </is>
      </c>
      <c r="J1793" t="inlineStr">
        <is>
          <t>Mei Lin</t>
        </is>
      </c>
      <c r="K1793" s="71" t="n">
        <v>1726</v>
      </c>
      <c r="L1793" s="72" t="n">
        <v>191.46</v>
      </c>
      <c r="M1793" s="72" t="n">
        <v>330459.96</v>
      </c>
      <c r="N1793" s="72" t="n">
        <v>16523</v>
      </c>
      <c r="O1793" s="72" t="n">
        <v>313936.96</v>
      </c>
      <c r="P1793" s="72" t="n">
        <v>260567.49</v>
      </c>
      <c r="Q1793" s="72" t="n">
        <v>53369.47</v>
      </c>
      <c r="R1793" t="inlineStr">
        <is>
          <t>Tamil Nadu</t>
        </is>
      </c>
      <c r="S1793" s="71" t="n">
        <v>2</v>
      </c>
      <c r="T1793" t="inlineStr">
        <is>
          <t>Yes</t>
        </is>
      </c>
      <c r="U1793" s="71" t="n">
        <v>716</v>
      </c>
      <c r="V1793" s="71" t="n">
        <v>279</v>
      </c>
      <c r="W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RR101785</t>
        </is>
      </c>
      <c r="B1794" s="69" t="n">
        <v>45876</v>
      </c>
      <c r="C1794" s="70" t="n">
        <v>2025</v>
      </c>
      <c r="D1794" t="inlineStr">
        <is>
          <t>Aug</t>
        </is>
      </c>
      <c r="E1794" t="inlineStr">
        <is>
          <t>West</t>
        </is>
      </c>
      <c r="F1794" t="inlineStr">
        <is>
          <t>India</t>
        </is>
      </c>
      <c r="G1794" t="inlineStr">
        <is>
          <t>Fashion</t>
        </is>
      </c>
      <c r="H1794" t="inlineStr">
        <is>
          <t>Store walk-in</t>
        </is>
      </c>
      <c r="I1794" t="inlineStr">
        <is>
          <t>Member</t>
        </is>
      </c>
      <c r="J1794" t="inlineStr">
        <is>
          <t>Emma Clarke</t>
        </is>
      </c>
      <c r="K1794" s="71" t="n">
        <v>965</v>
      </c>
      <c r="L1794" s="72" t="n">
        <v>746.7</v>
      </c>
      <c r="M1794" s="72" t="n">
        <v>720565.5</v>
      </c>
      <c r="N1794" s="72" t="n">
        <v>36028.28</v>
      </c>
      <c r="O1794" s="72" t="n">
        <v>684537.22</v>
      </c>
      <c r="P1794" s="72" t="n">
        <v>397763.67</v>
      </c>
      <c r="Q1794" s="72" t="n">
        <v>286773.55</v>
      </c>
      <c r="R1794" t="inlineStr">
        <is>
          <t>Gujarat</t>
        </is>
      </c>
      <c r="S1794" s="71" t="n">
        <v>2</v>
      </c>
      <c r="T1794" t="inlineStr">
        <is>
          <t>Yes</t>
        </is>
      </c>
      <c r="U1794" s="71" t="n">
        <v>318</v>
      </c>
      <c r="V1794" s="71" t="n">
        <v>111</v>
      </c>
      <c r="W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RR101786</t>
        </is>
      </c>
      <c r="B1795" s="69" t="n">
        <v>45876</v>
      </c>
      <c r="C1795" s="70" t="n">
        <v>2025</v>
      </c>
      <c r="D1795" t="inlineStr">
        <is>
          <t>Aug</t>
        </is>
      </c>
      <c r="E1795" t="inlineStr">
        <is>
          <t>East</t>
        </is>
      </c>
      <c r="F1795" t="inlineStr">
        <is>
          <t>India</t>
        </is>
      </c>
      <c r="G1795" t="inlineStr">
        <is>
          <t>Grocery</t>
        </is>
      </c>
      <c r="H1795" t="inlineStr">
        <is>
          <t>Home delivery</t>
        </is>
      </c>
      <c r="I1795" t="inlineStr">
        <is>
          <t>Member</t>
        </is>
      </c>
      <c r="J1795" t="inlineStr">
        <is>
          <t>Ravindra Patil</t>
        </is>
      </c>
      <c r="K1795" s="71" t="n">
        <v>4283</v>
      </c>
      <c r="L1795" s="72" t="n">
        <v>170.05</v>
      </c>
      <c r="M1795" s="72" t="n">
        <v>728324.15</v>
      </c>
      <c r="N1795" s="72" t="n">
        <v>72832.42</v>
      </c>
      <c r="O1795" s="72" t="n">
        <v>655491.73</v>
      </c>
      <c r="P1795" s="72" t="n">
        <v>650415.2</v>
      </c>
      <c r="Q1795" s="72" t="n">
        <v>5076.53</v>
      </c>
      <c r="R1795" t="inlineStr">
        <is>
          <t>Odisha</t>
        </is>
      </c>
      <c r="S1795" s="71" t="n">
        <v>0</v>
      </c>
      <c r="T1795" t="inlineStr">
        <is>
          <t>No</t>
        </is>
      </c>
      <c r="U1795" s="71" t="n">
        <v>1402</v>
      </c>
      <c r="V1795" s="71" t="n">
        <v>590</v>
      </c>
      <c r="W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RR101787</t>
        </is>
      </c>
      <c r="B1796" s="69" t="n">
        <v>45876</v>
      </c>
      <c r="C1796" s="70" t="n">
        <v>2025</v>
      </c>
      <c r="D1796" t="inlineStr">
        <is>
          <t>Aug</t>
        </is>
      </c>
      <c r="E1796" t="inlineStr">
        <is>
          <t>South</t>
        </is>
      </c>
      <c r="F1796" t="inlineStr">
        <is>
          <t>India</t>
        </is>
      </c>
      <c r="G1796" t="inlineStr">
        <is>
          <t>Grocery</t>
        </is>
      </c>
      <c r="H1796" t="inlineStr">
        <is>
          <t>Store walk-in</t>
        </is>
      </c>
      <c r="I1796" t="inlineStr">
        <is>
          <t>Member</t>
        </is>
      </c>
      <c r="J1796" t="inlineStr">
        <is>
          <t>Yuki Sato</t>
        </is>
      </c>
      <c r="K1796" s="71" t="n">
        <v>1796</v>
      </c>
      <c r="L1796" s="72" t="n">
        <v>167.62</v>
      </c>
      <c r="M1796" s="72" t="n">
        <v>301045.52</v>
      </c>
      <c r="N1796" s="72" t="n">
        <v>45156.83</v>
      </c>
      <c r="O1796" s="72" t="n">
        <v>255888.69</v>
      </c>
      <c r="P1796" s="72" t="n">
        <v>273443.57</v>
      </c>
      <c r="Q1796" s="72" t="n">
        <v>-17554.88</v>
      </c>
      <c r="R1796" t="inlineStr">
        <is>
          <t>Karnataka</t>
        </is>
      </c>
      <c r="S1796" s="71" t="n">
        <v>8</v>
      </c>
      <c r="T1796" t="inlineStr">
        <is>
          <t>Yes</t>
        </is>
      </c>
      <c r="U1796" s="71" t="n">
        <v>979</v>
      </c>
      <c r="V1796" s="71" t="n">
        <v>257</v>
      </c>
      <c r="W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RR101788</t>
        </is>
      </c>
      <c r="B1797" s="69" t="n">
        <v>45876</v>
      </c>
      <c r="C1797" s="70" t="n">
        <v>2025</v>
      </c>
      <c r="D1797" t="inlineStr">
        <is>
          <t>Aug</t>
        </is>
      </c>
      <c r="E1797" t="inlineStr">
        <is>
          <t>West</t>
        </is>
      </c>
      <c r="F1797" t="inlineStr">
        <is>
          <t>India</t>
        </is>
      </c>
      <c r="G1797" t="inlineStr">
        <is>
          <t>Grocery</t>
        </is>
      </c>
      <c r="H1797" t="inlineStr">
        <is>
          <t>Store walk-in</t>
        </is>
      </c>
      <c r="I1797" t="inlineStr">
        <is>
          <t>Walk-in guest</t>
        </is>
      </c>
      <c r="J1797" t="inlineStr">
        <is>
          <t>Olivia Brown</t>
        </is>
      </c>
      <c r="K1797" s="71" t="n">
        <v>2031</v>
      </c>
      <c r="L1797" s="72" t="n">
        <v>173.29</v>
      </c>
      <c r="M1797" s="72" t="n">
        <v>351951.99</v>
      </c>
      <c r="N1797" s="72" t="n">
        <v>17597.6</v>
      </c>
      <c r="O1797" s="72" t="n">
        <v>334354.39</v>
      </c>
      <c r="P1797" s="72" t="n">
        <v>295266.41</v>
      </c>
      <c r="Q1797" s="72" t="n">
        <v>39087.98</v>
      </c>
      <c r="R1797" t="inlineStr">
        <is>
          <t>Maharashtra</t>
        </is>
      </c>
      <c r="S1797" s="71" t="n">
        <v>5</v>
      </c>
      <c r="T1797" t="inlineStr">
        <is>
          <t>Yes</t>
        </is>
      </c>
      <c r="U1797" s="71" t="n">
        <v>660</v>
      </c>
      <c r="V1797" s="71" t="n">
        <v>274</v>
      </c>
      <c r="W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RR101789</t>
        </is>
      </c>
      <c r="B1798" s="69" t="n">
        <v>45877</v>
      </c>
      <c r="C1798" s="70" t="n">
        <v>2025</v>
      </c>
      <c r="D1798" t="inlineStr">
        <is>
          <t>Aug</t>
        </is>
      </c>
      <c r="E1798" t="inlineStr">
        <is>
          <t>West</t>
        </is>
      </c>
      <c r="F1798" t="inlineStr">
        <is>
          <t>India</t>
        </is>
      </c>
      <c r="G1798" t="inlineStr">
        <is>
          <t>Fashion</t>
        </is>
      </c>
      <c r="H1798" t="inlineStr">
        <is>
          <t>Home delivery</t>
        </is>
      </c>
      <c r="I1798" t="inlineStr">
        <is>
          <t>Member</t>
        </is>
      </c>
      <c r="J1798" t="inlineStr">
        <is>
          <t>Zoya Ahmed</t>
        </is>
      </c>
      <c r="K1798" s="71" t="n">
        <v>241</v>
      </c>
      <c r="L1798" s="72" t="n">
        <v>783.72</v>
      </c>
      <c r="M1798" s="72" t="n">
        <v>188876.52</v>
      </c>
      <c r="N1798" s="72" t="n">
        <v>15110.12</v>
      </c>
      <c r="O1798" s="72" t="n">
        <v>173766.4</v>
      </c>
      <c r="P1798" s="72" t="n">
        <v>99189.53999999999</v>
      </c>
      <c r="Q1798" s="72" t="n">
        <v>74576.86</v>
      </c>
      <c r="R1798" t="inlineStr">
        <is>
          <t>Goa</t>
        </is>
      </c>
      <c r="S1798" s="71" t="n">
        <v>5</v>
      </c>
      <c r="T1798" t="inlineStr">
        <is>
          <t>Yes</t>
        </is>
      </c>
      <c r="U1798" s="71" t="n">
        <v>120</v>
      </c>
      <c r="V1798" s="71" t="n">
        <v>48</v>
      </c>
      <c r="W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RR101790</t>
        </is>
      </c>
      <c r="B1799" s="69" t="n">
        <v>45877</v>
      </c>
      <c r="C1799" s="70" t="n">
        <v>2025</v>
      </c>
      <c r="D1799" t="inlineStr">
        <is>
          <t>Aug</t>
        </is>
      </c>
      <c r="E1799" t="inlineStr">
        <is>
          <t>North</t>
        </is>
      </c>
      <c r="F1799" t="inlineStr">
        <is>
          <t>India</t>
        </is>
      </c>
      <c r="G1799" t="inlineStr">
        <is>
          <t>Fashion</t>
        </is>
      </c>
      <c r="H1799" t="inlineStr">
        <is>
          <t>Home delivery</t>
        </is>
      </c>
      <c r="I1799" t="inlineStr">
        <is>
          <t>Walk-in guest</t>
        </is>
      </c>
      <c r="J1799" t="inlineStr">
        <is>
          <t>Fatima Al-Saud</t>
        </is>
      </c>
      <c r="K1799" s="71" t="n">
        <v>655</v>
      </c>
      <c r="L1799" s="72" t="n">
        <v>759.13</v>
      </c>
      <c r="M1799" s="72" t="n">
        <v>497230.15</v>
      </c>
      <c r="N1799" s="72" t="n">
        <v>9944.6</v>
      </c>
      <c r="O1799" s="72" t="n">
        <v>487285.55</v>
      </c>
      <c r="P1799" s="72" t="n">
        <v>271968.52</v>
      </c>
      <c r="Q1799" s="72" t="n">
        <v>215317.03</v>
      </c>
      <c r="R1799" t="inlineStr">
        <is>
          <t>Rajasthan</t>
        </is>
      </c>
      <c r="S1799" s="71" t="n">
        <v>1</v>
      </c>
      <c r="T1799" t="inlineStr">
        <is>
          <t>Yes</t>
        </is>
      </c>
      <c r="U1799" s="71" t="n">
        <v>330</v>
      </c>
      <c r="V1799" s="71" t="n">
        <v>143</v>
      </c>
      <c r="W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RR101791</t>
        </is>
      </c>
      <c r="B1800" s="69" t="n">
        <v>45877</v>
      </c>
      <c r="C1800" s="70" t="n">
        <v>2025</v>
      </c>
      <c r="D1800" t="inlineStr">
        <is>
          <t>Aug</t>
        </is>
      </c>
      <c r="E1800" t="inlineStr">
        <is>
          <t>West</t>
        </is>
      </c>
      <c r="F1800" t="inlineStr">
        <is>
          <t>India</t>
        </is>
      </c>
      <c r="G1800" t="inlineStr">
        <is>
          <t>JioMart</t>
        </is>
      </c>
      <c r="H1800" t="inlineStr">
        <is>
          <t>Home delivery</t>
        </is>
      </c>
      <c r="I1800" t="inlineStr">
        <is>
          <t>Walk-in guest</t>
        </is>
      </c>
      <c r="J1800" t="inlineStr">
        <is>
          <t>Olivia Brown</t>
        </is>
      </c>
      <c r="K1800" s="71" t="n">
        <v>3615</v>
      </c>
      <c r="L1800" s="72" t="n">
        <v>456.5</v>
      </c>
      <c r="M1800" s="72" t="n">
        <v>1650247.5</v>
      </c>
      <c r="N1800" s="72" t="n">
        <v>82512.38</v>
      </c>
      <c r="O1800" s="72" t="n">
        <v>1567735.12</v>
      </c>
      <c r="P1800" s="72" t="n">
        <v>1255996.4</v>
      </c>
      <c r="Q1800" s="72" t="n">
        <v>311738.72</v>
      </c>
      <c r="R1800" t="inlineStr">
        <is>
          <t>Gujarat</t>
        </is>
      </c>
      <c r="S1800" s="71" t="n">
        <v>0</v>
      </c>
      <c r="T1800" t="inlineStr">
        <is>
          <t>No</t>
        </is>
      </c>
      <c r="U1800" s="71" t="n">
        <v>5658</v>
      </c>
      <c r="V1800" s="71" t="n">
        <v>411</v>
      </c>
      <c r="W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RR101792</t>
        </is>
      </c>
      <c r="B1801" s="69" t="n">
        <v>45877</v>
      </c>
      <c r="C1801" s="70" t="n">
        <v>2025</v>
      </c>
      <c r="D1801" t="inlineStr">
        <is>
          <t>Aug</t>
        </is>
      </c>
      <c r="E1801" t="inlineStr">
        <is>
          <t>West</t>
        </is>
      </c>
      <c r="F1801" t="inlineStr">
        <is>
          <t>India</t>
        </is>
      </c>
      <c r="G1801" t="inlineStr">
        <is>
          <t>Fashion</t>
        </is>
      </c>
      <c r="H1801" t="inlineStr">
        <is>
          <t>Store walk-in</t>
        </is>
      </c>
      <c r="I1801" t="inlineStr">
        <is>
          <t>Member</t>
        </is>
      </c>
      <c r="J1801" t="inlineStr">
        <is>
          <t>Yuki Sato</t>
        </is>
      </c>
      <c r="K1801" s="71" t="n">
        <v>148</v>
      </c>
      <c r="L1801" s="72" t="n">
        <v>690.63</v>
      </c>
      <c r="M1801" s="72" t="n">
        <v>102213.24</v>
      </c>
      <c r="N1801" s="72" t="n">
        <v>15331.99</v>
      </c>
      <c r="O1801" s="72" t="n">
        <v>86881.25</v>
      </c>
      <c r="P1801" s="72" t="n">
        <v>62877.3</v>
      </c>
      <c r="Q1801" s="72" t="n">
        <v>24003.95</v>
      </c>
      <c r="R1801" t="inlineStr">
        <is>
          <t>Goa</t>
        </is>
      </c>
      <c r="S1801" s="71" t="n">
        <v>8</v>
      </c>
      <c r="T1801" t="inlineStr">
        <is>
          <t>Yes</t>
        </is>
      </c>
      <c r="U1801" s="71" t="n">
        <v>70</v>
      </c>
      <c r="V1801" s="71" t="n">
        <v>22</v>
      </c>
      <c r="W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RR101793</t>
        </is>
      </c>
      <c r="B1802" s="69" t="n">
        <v>45878</v>
      </c>
      <c r="C1802" s="70" t="n">
        <v>2025</v>
      </c>
      <c r="D1802" t="inlineStr">
        <is>
          <t>Aug</t>
        </is>
      </c>
      <c r="E1802" t="inlineStr">
        <is>
          <t>North</t>
        </is>
      </c>
      <c r="F1802" t="inlineStr">
        <is>
          <t>India</t>
        </is>
      </c>
      <c r="G1802" t="inlineStr">
        <is>
          <t>JioMart</t>
        </is>
      </c>
      <c r="H1802" t="inlineStr">
        <is>
          <t>Home delivery</t>
        </is>
      </c>
      <c r="I1802" t="inlineStr">
        <is>
          <t>Walk-in guest</t>
        </is>
      </c>
      <c r="J1802" t="inlineStr">
        <is>
          <t>Noah Smith</t>
        </is>
      </c>
      <c r="K1802" s="71" t="n">
        <v>1891</v>
      </c>
      <c r="L1802" s="72" t="n">
        <v>449.71</v>
      </c>
      <c r="M1802" s="72" t="n">
        <v>850401.61</v>
      </c>
      <c r="N1802" s="72" t="n">
        <v>85040.16</v>
      </c>
      <c r="O1802" s="72" t="n">
        <v>765361.45</v>
      </c>
      <c r="P1802" s="72" t="n">
        <v>660570.73</v>
      </c>
      <c r="Q1802" s="72" t="n">
        <v>104790.72</v>
      </c>
      <c r="R1802" t="inlineStr">
        <is>
          <t>Rajasthan</t>
        </is>
      </c>
      <c r="S1802" s="71" t="n">
        <v>2</v>
      </c>
      <c r="T1802" t="inlineStr">
        <is>
          <t>Yes</t>
        </is>
      </c>
      <c r="U1802" s="71" t="n">
        <v>4736</v>
      </c>
      <c r="V1802" s="71" t="n">
        <v>216</v>
      </c>
      <c r="W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RR101794</t>
        </is>
      </c>
      <c r="B1803" s="69" t="n">
        <v>45878</v>
      </c>
      <c r="C1803" s="70" t="n">
        <v>2025</v>
      </c>
      <c r="D1803" t="inlineStr">
        <is>
          <t>Aug</t>
        </is>
      </c>
      <c r="E1803" t="inlineStr">
        <is>
          <t>South</t>
        </is>
      </c>
      <c r="F1803" t="inlineStr">
        <is>
          <t>India</t>
        </is>
      </c>
      <c r="G1803" t="inlineStr">
        <is>
          <t>Fashion</t>
        </is>
      </c>
      <c r="H1803" t="inlineStr">
        <is>
          <t>Store walk-in</t>
        </is>
      </c>
      <c r="I1803" t="inlineStr">
        <is>
          <t>Member</t>
        </is>
      </c>
      <c r="J1803" t="inlineStr">
        <is>
          <t>Emma Clarke</t>
        </is>
      </c>
      <c r="K1803" s="71" t="n">
        <v>357</v>
      </c>
      <c r="L1803" s="72" t="n">
        <v>736.63</v>
      </c>
      <c r="M1803" s="72" t="n">
        <v>262976.91</v>
      </c>
      <c r="N1803" s="72" t="n">
        <v>39446.54</v>
      </c>
      <c r="O1803" s="72" t="n">
        <v>223530.37</v>
      </c>
      <c r="P1803" s="72" t="n">
        <v>150888.03</v>
      </c>
      <c r="Q1803" s="72" t="n">
        <v>72642.34</v>
      </c>
      <c r="R1803" t="inlineStr">
        <is>
          <t>Tamil Nadu</t>
        </is>
      </c>
      <c r="S1803" s="71" t="n">
        <v>2</v>
      </c>
      <c r="T1803" t="inlineStr">
        <is>
          <t>Yes</t>
        </is>
      </c>
      <c r="U1803" s="71" t="n">
        <v>348</v>
      </c>
      <c r="V1803" s="71" t="n">
        <v>116</v>
      </c>
      <c r="W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RR101795</t>
        </is>
      </c>
      <c r="B1804" s="69" t="n">
        <v>45878</v>
      </c>
      <c r="C1804" s="70" t="n">
        <v>2025</v>
      </c>
      <c r="D1804" t="inlineStr">
        <is>
          <t>Aug</t>
        </is>
      </c>
      <c r="E1804" t="inlineStr">
        <is>
          <t>South</t>
        </is>
      </c>
      <c r="F1804" t="inlineStr">
        <is>
          <t>India</t>
        </is>
      </c>
      <c r="G1804" t="inlineStr">
        <is>
          <t>JioMart</t>
        </is>
      </c>
      <c r="H1804" t="inlineStr">
        <is>
          <t>Home delivery</t>
        </is>
      </c>
      <c r="I1804" t="inlineStr">
        <is>
          <t>Walk-in guest</t>
        </is>
      </c>
      <c r="J1804" t="inlineStr">
        <is>
          <t>Omar Haddad</t>
        </is>
      </c>
      <c r="K1804" s="71" t="n">
        <v>1294</v>
      </c>
      <c r="L1804" s="72" t="n">
        <v>434.47</v>
      </c>
      <c r="M1804" s="72" t="n">
        <v>562204.1800000001</v>
      </c>
      <c r="N1804" s="72" t="n">
        <v>84330.63</v>
      </c>
      <c r="O1804" s="72" t="n">
        <v>477873.55</v>
      </c>
      <c r="P1804" s="72" t="n">
        <v>443952.04</v>
      </c>
      <c r="Q1804" s="72" t="n">
        <v>33921.51</v>
      </c>
      <c r="R1804" t="inlineStr">
        <is>
          <t>Karnataka</t>
        </is>
      </c>
      <c r="S1804" s="71" t="n">
        <v>5</v>
      </c>
      <c r="T1804" t="inlineStr">
        <is>
          <t>Yes</t>
        </is>
      </c>
      <c r="U1804" s="71" t="n">
        <v>3691</v>
      </c>
      <c r="V1804" s="71" t="n">
        <v>287</v>
      </c>
      <c r="W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RR101796</t>
        </is>
      </c>
      <c r="B1805" s="69" t="n">
        <v>45878</v>
      </c>
      <c r="C1805" s="70" t="n">
        <v>2025</v>
      </c>
      <c r="D1805" t="inlineStr">
        <is>
          <t>Aug</t>
        </is>
      </c>
      <c r="E1805" t="inlineStr">
        <is>
          <t>West</t>
        </is>
      </c>
      <c r="F1805" t="inlineStr">
        <is>
          <t>India</t>
        </is>
      </c>
      <c r="G1805" t="inlineStr">
        <is>
          <t>Grocery</t>
        </is>
      </c>
      <c r="H1805" t="inlineStr">
        <is>
          <t>Store walk-in</t>
        </is>
      </c>
      <c r="I1805" t="inlineStr">
        <is>
          <t>Member</t>
        </is>
      </c>
      <c r="J1805" t="inlineStr">
        <is>
          <t>Kofi Mensah</t>
        </is>
      </c>
      <c r="K1805" s="71" t="n">
        <v>2038</v>
      </c>
      <c r="L1805" s="72" t="n">
        <v>194.92</v>
      </c>
      <c r="M1805" s="72" t="n">
        <v>397246.96</v>
      </c>
      <c r="N1805" s="72" t="n">
        <v>31779.76</v>
      </c>
      <c r="O1805" s="72" t="n">
        <v>365467.2</v>
      </c>
      <c r="P1805" s="72" t="n">
        <v>301398.96</v>
      </c>
      <c r="Q1805" s="72" t="n">
        <v>64068.24</v>
      </c>
      <c r="R1805" t="inlineStr">
        <is>
          <t>Goa</t>
        </is>
      </c>
      <c r="S1805" s="71" t="n">
        <v>2</v>
      </c>
      <c r="T1805" t="inlineStr">
        <is>
          <t>Yes</t>
        </is>
      </c>
      <c r="U1805" s="71" t="n">
        <v>811</v>
      </c>
      <c r="V1805" s="71" t="n">
        <v>332</v>
      </c>
      <c r="W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RR101797</t>
        </is>
      </c>
      <c r="B1806" s="69" t="n">
        <v>45878</v>
      </c>
      <c r="C1806" s="70" t="n">
        <v>2025</v>
      </c>
      <c r="D1806" t="inlineStr">
        <is>
          <t>Aug</t>
        </is>
      </c>
      <c r="E1806" t="inlineStr">
        <is>
          <t>South</t>
        </is>
      </c>
      <c r="F1806" t="inlineStr">
        <is>
          <t>India</t>
        </is>
      </c>
      <c r="G1806" t="inlineStr">
        <is>
          <t>JioMart</t>
        </is>
      </c>
      <c r="H1806" t="inlineStr">
        <is>
          <t>Home delivery</t>
        </is>
      </c>
      <c r="I1806" t="inlineStr">
        <is>
          <t>Member</t>
        </is>
      </c>
      <c r="J1806" t="inlineStr">
        <is>
          <t>Priya Nair</t>
        </is>
      </c>
      <c r="K1806" s="71" t="n">
        <v>4294</v>
      </c>
      <c r="L1806" s="72" t="n">
        <v>395.02</v>
      </c>
      <c r="M1806" s="72" t="n">
        <v>1696215.88</v>
      </c>
      <c r="N1806" s="72" t="n">
        <v>254432.38</v>
      </c>
      <c r="O1806" s="72" t="n">
        <v>1441783.5</v>
      </c>
      <c r="P1806" s="72" t="n">
        <v>1454868.7</v>
      </c>
      <c r="Q1806" s="72" t="n">
        <v>-13085.2</v>
      </c>
      <c r="R1806" t="inlineStr">
        <is>
          <t>Karnataka</t>
        </is>
      </c>
      <c r="S1806" s="71" t="n">
        <v>0</v>
      </c>
      <c r="T1806" t="inlineStr">
        <is>
          <t>No</t>
        </is>
      </c>
      <c r="U1806" s="71" t="n">
        <v>18182</v>
      </c>
      <c r="V1806" s="71" t="n">
        <v>843</v>
      </c>
      <c r="W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RR101798</t>
        </is>
      </c>
      <c r="B1807" s="69" t="n">
        <v>45879</v>
      </c>
      <c r="C1807" s="70" t="n">
        <v>2025</v>
      </c>
      <c r="D1807" t="inlineStr">
        <is>
          <t>Aug</t>
        </is>
      </c>
      <c r="E1807" t="inlineStr">
        <is>
          <t>East</t>
        </is>
      </c>
      <c r="F1807" t="inlineStr">
        <is>
          <t>India</t>
        </is>
      </c>
      <c r="G1807" t="inlineStr">
        <is>
          <t>Electronics</t>
        </is>
      </c>
      <c r="H1807" t="inlineStr">
        <is>
          <t>Store walk-in</t>
        </is>
      </c>
      <c r="I1807" t="inlineStr">
        <is>
          <t>Walk-in guest</t>
        </is>
      </c>
      <c r="J1807" t="inlineStr">
        <is>
          <t>Ravindra Patil</t>
        </is>
      </c>
      <c r="K1807" s="71" t="n">
        <v>62</v>
      </c>
      <c r="L1807" s="72" t="n">
        <v>9662.4</v>
      </c>
      <c r="M1807" s="72" t="n">
        <v>599068.8</v>
      </c>
      <c r="N1807" s="72" t="n">
        <v>89860.32000000001</v>
      </c>
      <c r="O1807" s="72" t="n">
        <v>509208.48</v>
      </c>
      <c r="P1807" s="72" t="n">
        <v>509855.04</v>
      </c>
      <c r="Q1807" s="72" t="n">
        <v>-646.5599999999999</v>
      </c>
      <c r="R1807" t="inlineStr">
        <is>
          <t>West Bengal</t>
        </is>
      </c>
      <c r="S1807" s="71" t="n">
        <v>1</v>
      </c>
      <c r="T1807" t="inlineStr">
        <is>
          <t>Yes</t>
        </is>
      </c>
      <c r="U1807" s="71" t="n">
        <v>134</v>
      </c>
      <c r="V1807" s="71" t="n">
        <v>48</v>
      </c>
      <c r="W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RR101799</t>
        </is>
      </c>
      <c r="B1808" s="69" t="n">
        <v>45879</v>
      </c>
      <c r="C1808" s="70" t="n">
        <v>2025</v>
      </c>
      <c r="D1808" t="inlineStr">
        <is>
          <t>Aug</t>
        </is>
      </c>
      <c r="E1808" t="inlineStr">
        <is>
          <t>North</t>
        </is>
      </c>
      <c r="F1808" t="inlineStr">
        <is>
          <t>India</t>
        </is>
      </c>
      <c r="G1808" t="inlineStr">
        <is>
          <t>Fashion</t>
        </is>
      </c>
      <c r="H1808" t="inlineStr">
        <is>
          <t>Store walk-in</t>
        </is>
      </c>
      <c r="I1808" t="inlineStr">
        <is>
          <t>Walk-in guest</t>
        </is>
      </c>
      <c r="J1808" t="inlineStr">
        <is>
          <t>Aisha Bello</t>
        </is>
      </c>
      <c r="K1808" s="71" t="n">
        <v>1050</v>
      </c>
      <c r="L1808" s="72" t="n">
        <v>763.34</v>
      </c>
      <c r="M1808" s="72" t="n">
        <v>801507</v>
      </c>
      <c r="N1808" s="72" t="n">
        <v>64120.56</v>
      </c>
      <c r="O1808" s="72" t="n">
        <v>737386.4399999999</v>
      </c>
      <c r="P1808" s="72" t="n">
        <v>427240.25</v>
      </c>
      <c r="Q1808" s="72" t="n">
        <v>310146.19</v>
      </c>
      <c r="R1808" t="inlineStr">
        <is>
          <t>Rajasthan</t>
        </is>
      </c>
      <c r="S1808" s="71" t="n">
        <v>2</v>
      </c>
      <c r="T1808" t="inlineStr">
        <is>
          <t>Yes</t>
        </is>
      </c>
      <c r="U1808" s="71" t="n">
        <v>365</v>
      </c>
      <c r="V1808" s="71" t="n">
        <v>124</v>
      </c>
      <c r="W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RR101800</t>
        </is>
      </c>
      <c r="B1809" s="69" t="n">
        <v>45879</v>
      </c>
      <c r="C1809" s="70" t="n">
        <v>2025</v>
      </c>
      <c r="D1809" t="inlineStr">
        <is>
          <t>Aug</t>
        </is>
      </c>
      <c r="E1809" t="inlineStr">
        <is>
          <t>South</t>
        </is>
      </c>
      <c r="F1809" t="inlineStr">
        <is>
          <t>India</t>
        </is>
      </c>
      <c r="G1809" t="inlineStr">
        <is>
          <t>JioMart</t>
        </is>
      </c>
      <c r="H1809" t="inlineStr">
        <is>
          <t>Home delivery</t>
        </is>
      </c>
      <c r="I1809" t="inlineStr">
        <is>
          <t>Member</t>
        </is>
      </c>
      <c r="J1809" t="inlineStr">
        <is>
          <t>Sophie Müller</t>
        </is>
      </c>
      <c r="K1809" s="71" t="n">
        <v>2805</v>
      </c>
      <c r="L1809" s="72" t="n">
        <v>399.06</v>
      </c>
      <c r="M1809" s="72" t="n">
        <v>1119363.3</v>
      </c>
      <c r="N1809" s="72" t="n">
        <v>111936.33</v>
      </c>
      <c r="O1809" s="72" t="n">
        <v>1007426.97</v>
      </c>
      <c r="P1809" s="72" t="n">
        <v>972630.88</v>
      </c>
      <c r="Q1809" s="72" t="n">
        <v>34796.09</v>
      </c>
      <c r="R1809" t="inlineStr">
        <is>
          <t>Tamil Nadu</t>
        </is>
      </c>
      <c r="S1809" s="71" t="n">
        <v>0</v>
      </c>
      <c r="T1809" t="inlineStr">
        <is>
          <t>No</t>
        </is>
      </c>
      <c r="U1809" s="71" t="n">
        <v>5148</v>
      </c>
      <c r="V1809" s="71" t="n">
        <v>361</v>
      </c>
      <c r="W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RR101801</t>
        </is>
      </c>
      <c r="B1810" s="69" t="n">
        <v>45879</v>
      </c>
      <c r="C1810" s="70" t="n">
        <v>2025</v>
      </c>
      <c r="D1810" t="inlineStr">
        <is>
          <t>Aug</t>
        </is>
      </c>
      <c r="E1810" t="inlineStr">
        <is>
          <t>North</t>
        </is>
      </c>
      <c r="F1810" t="inlineStr">
        <is>
          <t>India</t>
        </is>
      </c>
      <c r="G1810" t="inlineStr">
        <is>
          <t>JioMart</t>
        </is>
      </c>
      <c r="H1810" t="inlineStr">
        <is>
          <t>Home delivery</t>
        </is>
      </c>
      <c r="I1810" t="inlineStr">
        <is>
          <t>Member</t>
        </is>
      </c>
      <c r="J1810" t="inlineStr">
        <is>
          <t>Sophie Müller</t>
        </is>
      </c>
      <c r="K1810" s="71" t="n">
        <v>1223</v>
      </c>
      <c r="L1810" s="72" t="n">
        <v>457.41</v>
      </c>
      <c r="M1810" s="72" t="n">
        <v>559412.4300000001</v>
      </c>
      <c r="N1810" s="72" t="n">
        <v>55941.24</v>
      </c>
      <c r="O1810" s="72" t="n">
        <v>503471.19</v>
      </c>
      <c r="P1810" s="72" t="n">
        <v>406496.1</v>
      </c>
      <c r="Q1810" s="72" t="n">
        <v>96975.09</v>
      </c>
      <c r="R1810" t="inlineStr">
        <is>
          <t>Uttar Pradesh</t>
        </is>
      </c>
      <c r="S1810" s="71" t="n">
        <v>0</v>
      </c>
      <c r="T1810" t="inlineStr">
        <is>
          <t>No</t>
        </is>
      </c>
      <c r="U1810" s="71" t="n">
        <v>3080</v>
      </c>
      <c r="V1810" s="71" t="n">
        <v>160</v>
      </c>
      <c r="W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RR101802</t>
        </is>
      </c>
      <c r="B1811" s="69" t="n">
        <v>45879</v>
      </c>
      <c r="C1811" s="70" t="n">
        <v>2025</v>
      </c>
      <c r="D1811" t="inlineStr">
        <is>
          <t>Aug</t>
        </is>
      </c>
      <c r="E1811" t="inlineStr">
        <is>
          <t>East</t>
        </is>
      </c>
      <c r="F1811" t="inlineStr">
        <is>
          <t>India</t>
        </is>
      </c>
      <c r="G1811" t="inlineStr">
        <is>
          <t>JioMart</t>
        </is>
      </c>
      <c r="H1811" t="inlineStr">
        <is>
          <t>Home delivery</t>
        </is>
      </c>
      <c r="I1811" t="inlineStr">
        <is>
          <t>Walk-in guest</t>
        </is>
      </c>
      <c r="J1811" t="inlineStr">
        <is>
          <t>Wei Chen</t>
        </is>
      </c>
      <c r="K1811" s="71" t="n">
        <v>1055</v>
      </c>
      <c r="L1811" s="72" t="n">
        <v>389.61</v>
      </c>
      <c r="M1811" s="72" t="n">
        <v>411038.55</v>
      </c>
      <c r="N1811" s="72" t="n">
        <v>8220.77</v>
      </c>
      <c r="O1811" s="72" t="n">
        <v>402817.78</v>
      </c>
      <c r="P1811" s="72" t="n">
        <v>343826.98</v>
      </c>
      <c r="Q1811" s="72" t="n">
        <v>58990.8</v>
      </c>
      <c r="R1811" t="inlineStr">
        <is>
          <t>Bihar</t>
        </is>
      </c>
      <c r="S1811" s="71" t="n">
        <v>8</v>
      </c>
      <c r="T1811" t="inlineStr">
        <is>
          <t>Yes</t>
        </is>
      </c>
      <c r="U1811" s="71" t="n">
        <v>3665</v>
      </c>
      <c r="V1811" s="71" t="n">
        <v>173</v>
      </c>
      <c r="W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RR101803</t>
        </is>
      </c>
      <c r="B1812" s="69" t="n">
        <v>45879</v>
      </c>
      <c r="C1812" s="70" t="n">
        <v>2025</v>
      </c>
      <c r="D1812" t="inlineStr">
        <is>
          <t>Aug</t>
        </is>
      </c>
      <c r="E1812" t="inlineStr">
        <is>
          <t>South</t>
        </is>
      </c>
      <c r="F1812" t="inlineStr">
        <is>
          <t>India</t>
        </is>
      </c>
      <c r="G1812" t="inlineStr">
        <is>
          <t>Fashion</t>
        </is>
      </c>
      <c r="H1812" t="inlineStr">
        <is>
          <t>Store walk-in</t>
        </is>
      </c>
      <c r="I1812" t="inlineStr">
        <is>
          <t>Walk-in guest</t>
        </is>
      </c>
      <c r="J1812" t="inlineStr">
        <is>
          <t>Aisha Bello</t>
        </is>
      </c>
      <c r="K1812" s="71" t="n">
        <v>1299</v>
      </c>
      <c r="L1812" s="72" t="n">
        <v>714.95</v>
      </c>
      <c r="M1812" s="72" t="n">
        <v>928720.05</v>
      </c>
      <c r="N1812" s="72" t="n">
        <v>139308.01</v>
      </c>
      <c r="O1812" s="72" t="n">
        <v>789412.04</v>
      </c>
      <c r="P1812" s="72" t="n">
        <v>553854.5</v>
      </c>
      <c r="Q1812" s="72" t="n">
        <v>235557.54</v>
      </c>
      <c r="R1812" t="inlineStr">
        <is>
          <t>Kerala</t>
        </is>
      </c>
      <c r="S1812" s="71" t="n">
        <v>0</v>
      </c>
      <c r="T1812" t="inlineStr">
        <is>
          <t>No</t>
        </is>
      </c>
      <c r="U1812" s="71" t="n">
        <v>527</v>
      </c>
      <c r="V1812" s="71" t="n">
        <v>209</v>
      </c>
      <c r="W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RR101804</t>
        </is>
      </c>
      <c r="B1813" s="69" t="n">
        <v>45879</v>
      </c>
      <c r="C1813" s="70" t="n">
        <v>2025</v>
      </c>
      <c r="D1813" t="inlineStr">
        <is>
          <t>Aug</t>
        </is>
      </c>
      <c r="E1813" t="inlineStr">
        <is>
          <t>West</t>
        </is>
      </c>
      <c r="F1813" t="inlineStr">
        <is>
          <t>India</t>
        </is>
      </c>
      <c r="G1813" t="inlineStr">
        <is>
          <t>Fashion</t>
        </is>
      </c>
      <c r="H1813" t="inlineStr">
        <is>
          <t>Store walk-in</t>
        </is>
      </c>
      <c r="I1813" t="inlineStr">
        <is>
          <t>Member</t>
        </is>
      </c>
      <c r="J1813" t="inlineStr">
        <is>
          <t>Shraddha Kulkarni</t>
        </is>
      </c>
      <c r="K1813" s="71" t="n">
        <v>139</v>
      </c>
      <c r="L1813" s="72" t="n">
        <v>730.5599999999999</v>
      </c>
      <c r="M1813" s="72" t="n">
        <v>101547.84</v>
      </c>
      <c r="N1813" s="72" t="n">
        <v>8123.83</v>
      </c>
      <c r="O1813" s="72" t="n">
        <v>93424.00999999999</v>
      </c>
      <c r="P1813" s="72" t="n">
        <v>55540.35</v>
      </c>
      <c r="Q1813" s="72" t="n">
        <v>37883.66</v>
      </c>
      <c r="R1813" t="inlineStr">
        <is>
          <t>Maharashtra</t>
        </is>
      </c>
      <c r="S1813" s="71" t="n">
        <v>2</v>
      </c>
      <c r="T1813" t="inlineStr">
        <is>
          <t>Yes</t>
        </is>
      </c>
      <c r="U1813" s="71" t="n">
        <v>131</v>
      </c>
      <c r="V1813" s="71" t="n">
        <v>33</v>
      </c>
      <c r="W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RR101805</t>
        </is>
      </c>
      <c r="B1814" s="69" t="n">
        <v>45879</v>
      </c>
      <c r="C1814" s="70" t="n">
        <v>2025</v>
      </c>
      <c r="D1814" t="inlineStr">
        <is>
          <t>Aug</t>
        </is>
      </c>
      <c r="E1814" t="inlineStr">
        <is>
          <t>East</t>
        </is>
      </c>
      <c r="F1814" t="inlineStr">
        <is>
          <t>India</t>
        </is>
      </c>
      <c r="G1814" t="inlineStr">
        <is>
          <t>Fashion</t>
        </is>
      </c>
      <c r="H1814" t="inlineStr">
        <is>
          <t>Store walk-in</t>
        </is>
      </c>
      <c r="I1814" t="inlineStr">
        <is>
          <t>Member</t>
        </is>
      </c>
      <c r="J1814" t="inlineStr">
        <is>
          <t>Ana Costa</t>
        </is>
      </c>
      <c r="K1814" s="71" t="n">
        <v>937</v>
      </c>
      <c r="L1814" s="72" t="n">
        <v>676.3200000000001</v>
      </c>
      <c r="M1814" s="72" t="n">
        <v>633711.84</v>
      </c>
      <c r="N1814" s="72" t="n">
        <v>50696.95</v>
      </c>
      <c r="O1814" s="72" t="n">
        <v>583014.89</v>
      </c>
      <c r="P1814" s="72" t="n">
        <v>393868.02</v>
      </c>
      <c r="Q1814" s="72" t="n">
        <v>189146.87</v>
      </c>
      <c r="R1814" t="inlineStr">
        <is>
          <t>Odisha</t>
        </is>
      </c>
      <c r="S1814" s="71" t="n">
        <v>5</v>
      </c>
      <c r="T1814" t="inlineStr">
        <is>
          <t>Yes</t>
        </is>
      </c>
      <c r="U1814" s="71" t="n">
        <v>515</v>
      </c>
      <c r="V1814" s="71" t="n">
        <v>224</v>
      </c>
      <c r="W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RR101806</t>
        </is>
      </c>
      <c r="B1815" s="69" t="n">
        <v>45879</v>
      </c>
      <c r="C1815" s="70" t="n">
        <v>2025</v>
      </c>
      <c r="D1815" t="inlineStr">
        <is>
          <t>Aug</t>
        </is>
      </c>
      <c r="E1815" t="inlineStr">
        <is>
          <t>North</t>
        </is>
      </c>
      <c r="F1815" t="inlineStr">
        <is>
          <t>India</t>
        </is>
      </c>
      <c r="G1815" t="inlineStr">
        <is>
          <t>Grocery</t>
        </is>
      </c>
      <c r="H1815" t="inlineStr">
        <is>
          <t>Store walk-in</t>
        </is>
      </c>
      <c r="I1815" t="inlineStr">
        <is>
          <t>Walk-in guest</t>
        </is>
      </c>
      <c r="J1815" t="inlineStr">
        <is>
          <t>Amir Khan</t>
        </is>
      </c>
      <c r="K1815" s="71" t="n">
        <v>830</v>
      </c>
      <c r="L1815" s="72" t="n">
        <v>194.4</v>
      </c>
      <c r="M1815" s="72" t="n">
        <v>161352</v>
      </c>
      <c r="N1815" s="72" t="n">
        <v>16135.2</v>
      </c>
      <c r="O1815" s="72" t="n">
        <v>145216.8</v>
      </c>
      <c r="P1815" s="72" t="n">
        <v>124230.08</v>
      </c>
      <c r="Q1815" s="72" t="n">
        <v>20986.72</v>
      </c>
      <c r="R1815" t="inlineStr">
        <is>
          <t>Rajasthan</t>
        </is>
      </c>
      <c r="S1815" s="71" t="n">
        <v>3</v>
      </c>
      <c r="T1815" t="inlineStr">
        <is>
          <t>Yes</t>
        </is>
      </c>
      <c r="U1815" s="71" t="n">
        <v>579</v>
      </c>
      <c r="V1815" s="71" t="n">
        <v>151</v>
      </c>
      <c r="W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RR101807</t>
        </is>
      </c>
      <c r="B1816" s="69" t="n">
        <v>45879</v>
      </c>
      <c r="C1816" s="70" t="n">
        <v>2025</v>
      </c>
      <c r="D1816" t="inlineStr">
        <is>
          <t>Aug</t>
        </is>
      </c>
      <c r="E1816" t="inlineStr">
        <is>
          <t>North</t>
        </is>
      </c>
      <c r="F1816" t="inlineStr">
        <is>
          <t>India</t>
        </is>
      </c>
      <c r="G1816" t="inlineStr">
        <is>
          <t>Grocery</t>
        </is>
      </c>
      <c r="H1816" t="inlineStr">
        <is>
          <t>Store walk-in</t>
        </is>
      </c>
      <c r="I1816" t="inlineStr">
        <is>
          <t>Walk-in guest</t>
        </is>
      </c>
      <c r="J1816" t="inlineStr">
        <is>
          <t>Yuki Sato</t>
        </is>
      </c>
      <c r="K1816" s="71" t="n">
        <v>2190</v>
      </c>
      <c r="L1816" s="72" t="n">
        <v>160.44</v>
      </c>
      <c r="M1816" s="72" t="n">
        <v>351363.6</v>
      </c>
      <c r="N1816" s="72" t="n">
        <v>28109.09</v>
      </c>
      <c r="O1816" s="72" t="n">
        <v>323254.51</v>
      </c>
      <c r="P1816" s="72" t="n">
        <v>329925.06</v>
      </c>
      <c r="Q1816" s="72" t="n">
        <v>-6670.55</v>
      </c>
      <c r="R1816" t="inlineStr">
        <is>
          <t>Punjab</t>
        </is>
      </c>
      <c r="S1816" s="71" t="n">
        <v>8</v>
      </c>
      <c r="T1816" t="inlineStr">
        <is>
          <t>Yes</t>
        </is>
      </c>
      <c r="U1816" s="71" t="n">
        <v>1283</v>
      </c>
      <c r="V1816" s="71" t="n">
        <v>444</v>
      </c>
      <c r="W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RR101808</t>
        </is>
      </c>
      <c r="B1817" s="69" t="n">
        <v>45879</v>
      </c>
      <c r="C1817" s="70" t="n">
        <v>2025</v>
      </c>
      <c r="D1817" t="inlineStr">
        <is>
          <t>Aug</t>
        </is>
      </c>
      <c r="E1817" t="inlineStr">
        <is>
          <t>West</t>
        </is>
      </c>
      <c r="F1817" t="inlineStr">
        <is>
          <t>India</t>
        </is>
      </c>
      <c r="G1817" t="inlineStr">
        <is>
          <t>Grocery</t>
        </is>
      </c>
      <c r="H1817" t="inlineStr">
        <is>
          <t>Home delivery</t>
        </is>
      </c>
      <c r="I1817" t="inlineStr">
        <is>
          <t>Walk-in guest</t>
        </is>
      </c>
      <c r="J1817" t="inlineStr">
        <is>
          <t>Aisha Bello</t>
        </is>
      </c>
      <c r="K1817" s="71" t="n">
        <v>3398</v>
      </c>
      <c r="L1817" s="72" t="n">
        <v>189.23</v>
      </c>
      <c r="M1817" s="72" t="n">
        <v>643003.54</v>
      </c>
      <c r="N1817" s="72" t="n">
        <v>64300.35</v>
      </c>
      <c r="O1817" s="72" t="n">
        <v>578703.1899999999</v>
      </c>
      <c r="P1817" s="72" t="n">
        <v>494339.73</v>
      </c>
      <c r="Q1817" s="72" t="n">
        <v>84363.46000000001</v>
      </c>
      <c r="R1817" t="inlineStr">
        <is>
          <t>Goa</t>
        </is>
      </c>
      <c r="S1817" s="71" t="n">
        <v>2</v>
      </c>
      <c r="T1817" t="inlineStr">
        <is>
          <t>Yes</t>
        </is>
      </c>
      <c r="U1817" s="71" t="n">
        <v>1684</v>
      </c>
      <c r="V1817" s="71" t="n">
        <v>567</v>
      </c>
      <c r="W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RR101809</t>
        </is>
      </c>
      <c r="B1818" s="69" t="n">
        <v>45879</v>
      </c>
      <c r="C1818" s="70" t="n">
        <v>2025</v>
      </c>
      <c r="D1818" t="inlineStr">
        <is>
          <t>Aug</t>
        </is>
      </c>
      <c r="E1818" t="inlineStr">
        <is>
          <t>South</t>
        </is>
      </c>
      <c r="F1818" t="inlineStr">
        <is>
          <t>India</t>
        </is>
      </c>
      <c r="G1818" t="inlineStr">
        <is>
          <t>JioMart</t>
        </is>
      </c>
      <c r="H1818" t="inlineStr">
        <is>
          <t>Home delivery</t>
        </is>
      </c>
      <c r="I1818" t="inlineStr">
        <is>
          <t>Walk-in guest</t>
        </is>
      </c>
      <c r="J1818" t="inlineStr">
        <is>
          <t>Arjun Mehta</t>
        </is>
      </c>
      <c r="K1818" s="71" t="n">
        <v>3202</v>
      </c>
      <c r="L1818" s="72" t="n">
        <v>382.93</v>
      </c>
      <c r="M1818" s="72" t="n">
        <v>1226141.86</v>
      </c>
      <c r="N1818" s="72" t="n">
        <v>122614.19</v>
      </c>
      <c r="O1818" s="72" t="n">
        <v>1103527.67</v>
      </c>
      <c r="P1818" s="72" t="n">
        <v>1041999.14</v>
      </c>
      <c r="Q1818" s="72" t="n">
        <v>61528.53</v>
      </c>
      <c r="R1818" t="inlineStr">
        <is>
          <t>Karnataka</t>
        </is>
      </c>
      <c r="S1818" s="71" t="n">
        <v>1</v>
      </c>
      <c r="T1818" t="inlineStr">
        <is>
          <t>Yes</t>
        </is>
      </c>
      <c r="U1818" s="71" t="n">
        <v>19532</v>
      </c>
      <c r="V1818" s="71" t="n">
        <v>902</v>
      </c>
      <c r="W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RR101810</t>
        </is>
      </c>
      <c r="B1819" s="69" t="n">
        <v>45880</v>
      </c>
      <c r="C1819" s="70" t="n">
        <v>2025</v>
      </c>
      <c r="D1819" t="inlineStr">
        <is>
          <t>Aug</t>
        </is>
      </c>
      <c r="E1819" t="inlineStr">
        <is>
          <t>West</t>
        </is>
      </c>
      <c r="F1819" t="inlineStr">
        <is>
          <t>India</t>
        </is>
      </c>
      <c r="G1819" t="inlineStr">
        <is>
          <t>Fashion</t>
        </is>
      </c>
      <c r="H1819" t="inlineStr">
        <is>
          <t>Store walk-in</t>
        </is>
      </c>
      <c r="I1819" t="inlineStr">
        <is>
          <t>Walk-in guest</t>
        </is>
      </c>
      <c r="J1819" t="inlineStr">
        <is>
          <t>Emma Clarke</t>
        </is>
      </c>
      <c r="K1819" s="71" t="n">
        <v>1532</v>
      </c>
      <c r="L1819" s="72" t="n">
        <v>790.91</v>
      </c>
      <c r="M1819" s="72" t="n">
        <v>1211674.12</v>
      </c>
      <c r="N1819" s="72" t="n">
        <v>60583.71</v>
      </c>
      <c r="O1819" s="72" t="n">
        <v>1151090.41</v>
      </c>
      <c r="P1819" s="72" t="n">
        <v>629365.5600000001</v>
      </c>
      <c r="Q1819" s="72" t="n">
        <v>521724.85</v>
      </c>
      <c r="R1819" t="inlineStr">
        <is>
          <t>Maharashtra</t>
        </is>
      </c>
      <c r="S1819" s="71" t="n">
        <v>1</v>
      </c>
      <c r="T1819" t="inlineStr">
        <is>
          <t>Yes</t>
        </is>
      </c>
      <c r="U1819" s="71" t="n">
        <v>1023</v>
      </c>
      <c r="V1819" s="71" t="n">
        <v>271</v>
      </c>
      <c r="W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RR101811</t>
        </is>
      </c>
      <c r="B1820" s="69" t="n">
        <v>45880</v>
      </c>
      <c r="C1820" s="70" t="n">
        <v>2025</v>
      </c>
      <c r="D1820" t="inlineStr">
        <is>
          <t>Aug</t>
        </is>
      </c>
      <c r="E1820" t="inlineStr">
        <is>
          <t>South</t>
        </is>
      </c>
      <c r="F1820" t="inlineStr">
        <is>
          <t>India</t>
        </is>
      </c>
      <c r="G1820" t="inlineStr">
        <is>
          <t>JioMart</t>
        </is>
      </c>
      <c r="H1820" t="inlineStr">
        <is>
          <t>Home delivery</t>
        </is>
      </c>
      <c r="I1820" t="inlineStr">
        <is>
          <t>Member</t>
        </is>
      </c>
      <c r="J1820" t="inlineStr">
        <is>
          <t>Liam O'Brien</t>
        </is>
      </c>
      <c r="K1820" s="71" t="n">
        <v>641</v>
      </c>
      <c r="L1820" s="72" t="n">
        <v>379.88</v>
      </c>
      <c r="M1820" s="72" t="n">
        <v>243503.08</v>
      </c>
      <c r="N1820" s="72" t="n">
        <v>12175.15</v>
      </c>
      <c r="O1820" s="72" t="n">
        <v>231327.93</v>
      </c>
      <c r="P1820" s="72" t="n">
        <v>215923.95</v>
      </c>
      <c r="Q1820" s="72" t="n">
        <v>15403.98</v>
      </c>
      <c r="R1820" t="inlineStr">
        <is>
          <t>Karnataka</t>
        </is>
      </c>
      <c r="S1820" s="71" t="n">
        <v>1</v>
      </c>
      <c r="T1820" t="inlineStr">
        <is>
          <t>Yes</t>
        </is>
      </c>
      <c r="U1820" s="71" t="n">
        <v>1109</v>
      </c>
      <c r="V1820" s="71" t="n">
        <v>86</v>
      </c>
      <c r="W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RR101812</t>
        </is>
      </c>
      <c r="B1821" s="69" t="n">
        <v>45880</v>
      </c>
      <c r="C1821" s="70" t="n">
        <v>2025</v>
      </c>
      <c r="D1821" t="inlineStr">
        <is>
          <t>Aug</t>
        </is>
      </c>
      <c r="E1821" t="inlineStr">
        <is>
          <t>South</t>
        </is>
      </c>
      <c r="F1821" t="inlineStr">
        <is>
          <t>India</t>
        </is>
      </c>
      <c r="G1821" t="inlineStr">
        <is>
          <t>JioMart</t>
        </is>
      </c>
      <c r="H1821" t="inlineStr">
        <is>
          <t>Home delivery</t>
        </is>
      </c>
      <c r="I1821" t="inlineStr">
        <is>
          <t>Walk-in guest</t>
        </is>
      </c>
      <c r="J1821" t="inlineStr">
        <is>
          <t>Hiroshi Tanaka</t>
        </is>
      </c>
      <c r="K1821" s="71" t="n">
        <v>2212</v>
      </c>
      <c r="L1821" s="72" t="n">
        <v>467.06</v>
      </c>
      <c r="M1821" s="72" t="n">
        <v>1033136.72</v>
      </c>
      <c r="N1821" s="72" t="n">
        <v>51656.84</v>
      </c>
      <c r="O1821" s="72" t="n">
        <v>981479.88</v>
      </c>
      <c r="P1821" s="72" t="n">
        <v>766501.11</v>
      </c>
      <c r="Q1821" s="72" t="n">
        <v>214978.77</v>
      </c>
      <c r="R1821" t="inlineStr">
        <is>
          <t>Karnataka</t>
        </is>
      </c>
      <c r="S1821" s="71" t="n">
        <v>0</v>
      </c>
      <c r="T1821" t="inlineStr">
        <is>
          <t>No</t>
        </is>
      </c>
      <c r="U1821" s="71" t="n">
        <v>11037</v>
      </c>
      <c r="V1821" s="71" t="n">
        <v>658</v>
      </c>
      <c r="W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RR101813</t>
        </is>
      </c>
      <c r="B1822" s="69" t="n">
        <v>45880</v>
      </c>
      <c r="C1822" s="70" t="n">
        <v>2025</v>
      </c>
      <c r="D1822" t="inlineStr">
        <is>
          <t>Aug</t>
        </is>
      </c>
      <c r="E1822" t="inlineStr">
        <is>
          <t>North</t>
        </is>
      </c>
      <c r="F1822" t="inlineStr">
        <is>
          <t>India</t>
        </is>
      </c>
      <c r="G1822" t="inlineStr">
        <is>
          <t>Fashion</t>
        </is>
      </c>
      <c r="H1822" t="inlineStr">
        <is>
          <t>Store walk-in</t>
        </is>
      </c>
      <c r="I1822" t="inlineStr">
        <is>
          <t>Member</t>
        </is>
      </c>
      <c r="J1822" t="inlineStr">
        <is>
          <t>Hiroshi Tanaka</t>
        </is>
      </c>
      <c r="K1822" s="71" t="n">
        <v>1191</v>
      </c>
      <c r="L1822" s="72" t="n">
        <v>717.76</v>
      </c>
      <c r="M1822" s="72" t="n">
        <v>854852.16</v>
      </c>
      <c r="N1822" s="72" t="n">
        <v>68388.17</v>
      </c>
      <c r="O1822" s="72" t="n">
        <v>786463.99</v>
      </c>
      <c r="P1822" s="72" t="n">
        <v>490371.8</v>
      </c>
      <c r="Q1822" s="72" t="n">
        <v>296092.19</v>
      </c>
      <c r="R1822" t="inlineStr">
        <is>
          <t>Delhi</t>
        </is>
      </c>
      <c r="S1822" s="71" t="n">
        <v>8</v>
      </c>
      <c r="T1822" t="inlineStr">
        <is>
          <t>Yes</t>
        </is>
      </c>
      <c r="U1822" s="71" t="n">
        <v>326</v>
      </c>
      <c r="V1822" s="71" t="n">
        <v>134</v>
      </c>
      <c r="W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RR101814</t>
        </is>
      </c>
      <c r="B1823" s="69" t="n">
        <v>45880</v>
      </c>
      <c r="C1823" s="70" t="n">
        <v>2025</v>
      </c>
      <c r="D1823" t="inlineStr">
        <is>
          <t>Aug</t>
        </is>
      </c>
      <c r="E1823" t="inlineStr">
        <is>
          <t>East</t>
        </is>
      </c>
      <c r="F1823" t="inlineStr">
        <is>
          <t>India</t>
        </is>
      </c>
      <c r="G1823" t="inlineStr">
        <is>
          <t>Electronics</t>
        </is>
      </c>
      <c r="H1823" t="inlineStr">
        <is>
          <t>Store walk-in</t>
        </is>
      </c>
      <c r="I1823" t="inlineStr">
        <is>
          <t>Walk-in guest</t>
        </is>
      </c>
      <c r="J1823" t="inlineStr">
        <is>
          <t>Emma Clarke</t>
        </is>
      </c>
      <c r="K1823" s="71" t="n">
        <v>168</v>
      </c>
      <c r="L1823" s="72" t="n">
        <v>10282.95</v>
      </c>
      <c r="M1823" s="72" t="n">
        <v>1727535.6</v>
      </c>
      <c r="N1823" s="72" t="n">
        <v>34550.71</v>
      </c>
      <c r="O1823" s="72" t="n">
        <v>1692984.89</v>
      </c>
      <c r="P1823" s="72" t="n">
        <v>1335994.02</v>
      </c>
      <c r="Q1823" s="72" t="n">
        <v>356990.87</v>
      </c>
      <c r="R1823" t="inlineStr">
        <is>
          <t>Bihar</t>
        </is>
      </c>
      <c r="S1823" s="71" t="n">
        <v>8</v>
      </c>
      <c r="T1823" t="inlineStr">
        <is>
          <t>Yes</t>
        </is>
      </c>
      <c r="U1823" s="71" t="n">
        <v>550</v>
      </c>
      <c r="V1823" s="71" t="n">
        <v>142</v>
      </c>
      <c r="W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RR101815</t>
        </is>
      </c>
      <c r="B1824" s="69" t="n">
        <v>45880</v>
      </c>
      <c r="C1824" s="70" t="n">
        <v>2025</v>
      </c>
      <c r="D1824" t="inlineStr">
        <is>
          <t>Aug</t>
        </is>
      </c>
      <c r="E1824" t="inlineStr">
        <is>
          <t>West</t>
        </is>
      </c>
      <c r="F1824" t="inlineStr">
        <is>
          <t>India</t>
        </is>
      </c>
      <c r="G1824" t="inlineStr">
        <is>
          <t>Grocery</t>
        </is>
      </c>
      <c r="H1824" t="inlineStr">
        <is>
          <t>Store walk-in</t>
        </is>
      </c>
      <c r="I1824" t="inlineStr">
        <is>
          <t>Member</t>
        </is>
      </c>
      <c r="J1824" t="inlineStr">
        <is>
          <t>Arjun Mehta</t>
        </is>
      </c>
      <c r="K1824" s="71" t="n">
        <v>4417</v>
      </c>
      <c r="L1824" s="72" t="n">
        <v>176.2</v>
      </c>
      <c r="M1824" s="72" t="n">
        <v>778275.4</v>
      </c>
      <c r="N1824" s="72" t="n">
        <v>77827.53999999999</v>
      </c>
      <c r="O1824" s="72" t="n">
        <v>700447.86</v>
      </c>
      <c r="P1824" s="72" t="n">
        <v>649645.6800000001</v>
      </c>
      <c r="Q1824" s="72" t="n">
        <v>50802.18</v>
      </c>
      <c r="R1824" t="inlineStr">
        <is>
          <t>Goa</t>
        </is>
      </c>
      <c r="S1824" s="71" t="n">
        <v>0</v>
      </c>
      <c r="T1824" t="inlineStr">
        <is>
          <t>No</t>
        </is>
      </c>
      <c r="U1824" s="71" t="n">
        <v>3202</v>
      </c>
      <c r="V1824" s="71" t="n">
        <v>1142</v>
      </c>
      <c r="W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RR101816</t>
        </is>
      </c>
      <c r="B1825" s="69" t="n">
        <v>45881</v>
      </c>
      <c r="C1825" s="70" t="n">
        <v>2025</v>
      </c>
      <c r="D1825" t="inlineStr">
        <is>
          <t>Aug</t>
        </is>
      </c>
      <c r="E1825" t="inlineStr">
        <is>
          <t>West</t>
        </is>
      </c>
      <c r="F1825" t="inlineStr">
        <is>
          <t>India</t>
        </is>
      </c>
      <c r="G1825" t="inlineStr">
        <is>
          <t>JioMart</t>
        </is>
      </c>
      <c r="H1825" t="inlineStr">
        <is>
          <t>Home delivery</t>
        </is>
      </c>
      <c r="I1825" t="inlineStr">
        <is>
          <t>Walk-in guest</t>
        </is>
      </c>
      <c r="J1825" t="inlineStr">
        <is>
          <t>Carlos Silva</t>
        </is>
      </c>
      <c r="K1825" s="71" t="n">
        <v>3639</v>
      </c>
      <c r="L1825" s="72" t="n">
        <v>463.32</v>
      </c>
      <c r="M1825" s="72" t="n">
        <v>1686021.48</v>
      </c>
      <c r="N1825" s="72" t="n">
        <v>252903.22</v>
      </c>
      <c r="O1825" s="72" t="n">
        <v>1433118.26</v>
      </c>
      <c r="P1825" s="72" t="n">
        <v>1256448.93</v>
      </c>
      <c r="Q1825" s="72" t="n">
        <v>176669.33</v>
      </c>
      <c r="R1825" t="inlineStr">
        <is>
          <t>Maharashtra</t>
        </is>
      </c>
      <c r="S1825" s="71" t="n">
        <v>0</v>
      </c>
      <c r="T1825" t="inlineStr">
        <is>
          <t>No</t>
        </is>
      </c>
      <c r="U1825" s="71" t="n">
        <v>8678</v>
      </c>
      <c r="V1825" s="71" t="n">
        <v>601</v>
      </c>
      <c r="W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RR101817</t>
        </is>
      </c>
      <c r="B1826" s="69" t="n">
        <v>45881</v>
      </c>
      <c r="C1826" s="70" t="n">
        <v>2025</v>
      </c>
      <c r="D1826" t="inlineStr">
        <is>
          <t>Aug</t>
        </is>
      </c>
      <c r="E1826" t="inlineStr">
        <is>
          <t>North</t>
        </is>
      </c>
      <c r="F1826" t="inlineStr">
        <is>
          <t>India</t>
        </is>
      </c>
      <c r="G1826" t="inlineStr">
        <is>
          <t>JioMart</t>
        </is>
      </c>
      <c r="H1826" t="inlineStr">
        <is>
          <t>Home delivery</t>
        </is>
      </c>
      <c r="I1826" t="inlineStr">
        <is>
          <t>Walk-in guest</t>
        </is>
      </c>
      <c r="J1826" t="inlineStr">
        <is>
          <t>Amir Khan</t>
        </is>
      </c>
      <c r="K1826" s="71" t="n">
        <v>1185</v>
      </c>
      <c r="L1826" s="72" t="n">
        <v>464.28</v>
      </c>
      <c r="M1826" s="72" t="n">
        <v>550171.8</v>
      </c>
      <c r="N1826" s="72" t="n">
        <v>11003.44</v>
      </c>
      <c r="O1826" s="72" t="n">
        <v>539168.36</v>
      </c>
      <c r="P1826" s="72" t="n">
        <v>385615.11</v>
      </c>
      <c r="Q1826" s="72" t="n">
        <v>153553.25</v>
      </c>
      <c r="R1826" t="inlineStr">
        <is>
          <t>Delhi</t>
        </is>
      </c>
      <c r="S1826" s="71" t="n">
        <v>2</v>
      </c>
      <c r="T1826" t="inlineStr">
        <is>
          <t>Yes</t>
        </is>
      </c>
      <c r="U1826" s="71" t="n">
        <v>4686</v>
      </c>
      <c r="V1826" s="71" t="n">
        <v>286</v>
      </c>
      <c r="W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RR101818</t>
        </is>
      </c>
      <c r="B1827" s="69" t="n">
        <v>45881</v>
      </c>
      <c r="C1827" s="70" t="n">
        <v>2025</v>
      </c>
      <c r="D1827" t="inlineStr">
        <is>
          <t>Aug</t>
        </is>
      </c>
      <c r="E1827" t="inlineStr">
        <is>
          <t>South</t>
        </is>
      </c>
      <c r="F1827" t="inlineStr">
        <is>
          <t>India</t>
        </is>
      </c>
      <c r="G1827" t="inlineStr">
        <is>
          <t>Electronics</t>
        </is>
      </c>
      <c r="H1827" t="inlineStr">
        <is>
          <t>Store walk-in</t>
        </is>
      </c>
      <c r="I1827" t="inlineStr">
        <is>
          <t>Walk-in guest</t>
        </is>
      </c>
      <c r="J1827" t="inlineStr">
        <is>
          <t>Noah Smith</t>
        </is>
      </c>
      <c r="K1827" s="71" t="n">
        <v>180</v>
      </c>
      <c r="L1827" s="72" t="n">
        <v>9337.41</v>
      </c>
      <c r="M1827" s="72" t="n">
        <v>1680733.8</v>
      </c>
      <c r="N1827" s="72" t="n">
        <v>134458.7</v>
      </c>
      <c r="O1827" s="72" t="n">
        <v>1546275.1</v>
      </c>
      <c r="P1827" s="72" t="n">
        <v>1420897.61</v>
      </c>
      <c r="Q1827" s="72" t="n">
        <v>125377.49</v>
      </c>
      <c r="R1827" t="inlineStr">
        <is>
          <t>Karnataka</t>
        </is>
      </c>
      <c r="S1827" s="71" t="n">
        <v>0</v>
      </c>
      <c r="T1827" t="inlineStr">
        <is>
          <t>No</t>
        </is>
      </c>
      <c r="U1827" s="71" t="n">
        <v>377</v>
      </c>
      <c r="V1827" s="71" t="n">
        <v>158</v>
      </c>
      <c r="W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RR101819</t>
        </is>
      </c>
      <c r="B1828" s="69" t="n">
        <v>45881</v>
      </c>
      <c r="C1828" s="70" t="n">
        <v>2025</v>
      </c>
      <c r="D1828" t="inlineStr">
        <is>
          <t>Aug</t>
        </is>
      </c>
      <c r="E1828" t="inlineStr">
        <is>
          <t>West</t>
        </is>
      </c>
      <c r="F1828" t="inlineStr">
        <is>
          <t>India</t>
        </is>
      </c>
      <c r="G1828" t="inlineStr">
        <is>
          <t>JioMart</t>
        </is>
      </c>
      <c r="H1828" t="inlineStr">
        <is>
          <t>Home delivery</t>
        </is>
      </c>
      <c r="I1828" t="inlineStr">
        <is>
          <t>Member</t>
        </is>
      </c>
      <c r="J1828" t="inlineStr">
        <is>
          <t>Aisha Bello</t>
        </is>
      </c>
      <c r="K1828" s="71" t="n">
        <v>2136</v>
      </c>
      <c r="L1828" s="72" t="n">
        <v>451.21</v>
      </c>
      <c r="M1828" s="72" t="n">
        <v>963784.5600000001</v>
      </c>
      <c r="N1828" s="72" t="n">
        <v>77102.75999999999</v>
      </c>
      <c r="O1828" s="72" t="n">
        <v>886681.8</v>
      </c>
      <c r="P1828" s="72" t="n">
        <v>711172.64</v>
      </c>
      <c r="Q1828" s="72" t="n">
        <v>175509.16</v>
      </c>
      <c r="R1828" t="inlineStr">
        <is>
          <t>Goa</t>
        </is>
      </c>
      <c r="S1828" s="71" t="n">
        <v>2</v>
      </c>
      <c r="T1828" t="inlineStr">
        <is>
          <t>Yes</t>
        </is>
      </c>
      <c r="U1828" s="71" t="n">
        <v>8344</v>
      </c>
      <c r="V1828" s="71" t="n">
        <v>357</v>
      </c>
      <c r="W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RR101820</t>
        </is>
      </c>
      <c r="B1829" s="69" t="n">
        <v>45881</v>
      </c>
      <c r="C1829" s="70" t="n">
        <v>2025</v>
      </c>
      <c r="D1829" t="inlineStr">
        <is>
          <t>Aug</t>
        </is>
      </c>
      <c r="E1829" t="inlineStr">
        <is>
          <t>North</t>
        </is>
      </c>
      <c r="F1829" t="inlineStr">
        <is>
          <t>India</t>
        </is>
      </c>
      <c r="G1829" t="inlineStr">
        <is>
          <t>Fashion</t>
        </is>
      </c>
      <c r="H1829" t="inlineStr">
        <is>
          <t>Store walk-in</t>
        </is>
      </c>
      <c r="I1829" t="inlineStr">
        <is>
          <t>Member</t>
        </is>
      </c>
      <c r="J1829" t="inlineStr">
        <is>
          <t>Ruhi Shaikh</t>
        </is>
      </c>
      <c r="K1829" s="71" t="n">
        <v>1392</v>
      </c>
      <c r="L1829" s="72" t="n">
        <v>752.84</v>
      </c>
      <c r="M1829" s="72" t="n">
        <v>1047953.28</v>
      </c>
      <c r="N1829" s="72" t="n">
        <v>52397.66</v>
      </c>
      <c r="O1829" s="72" t="n">
        <v>995555.62</v>
      </c>
      <c r="P1829" s="72" t="n">
        <v>594389.91</v>
      </c>
      <c r="Q1829" s="72" t="n">
        <v>401165.71</v>
      </c>
      <c r="R1829" t="inlineStr">
        <is>
          <t>Uttar Pradesh</t>
        </is>
      </c>
      <c r="S1829" s="71" t="n">
        <v>2</v>
      </c>
      <c r="T1829" t="inlineStr">
        <is>
          <t>Yes</t>
        </is>
      </c>
      <c r="U1829" s="71" t="n">
        <v>497</v>
      </c>
      <c r="V1829" s="71" t="n">
        <v>167</v>
      </c>
      <c r="W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RR101821</t>
        </is>
      </c>
      <c r="B1830" s="69" t="n">
        <v>45881</v>
      </c>
      <c r="C1830" s="70" t="n">
        <v>2025</v>
      </c>
      <c r="D1830" t="inlineStr">
        <is>
          <t>Aug</t>
        </is>
      </c>
      <c r="E1830" t="inlineStr">
        <is>
          <t>North</t>
        </is>
      </c>
      <c r="F1830" t="inlineStr">
        <is>
          <t>India</t>
        </is>
      </c>
      <c r="G1830" t="inlineStr">
        <is>
          <t>Electronics</t>
        </is>
      </c>
      <c r="H1830" t="inlineStr">
        <is>
          <t>Store walk-in</t>
        </is>
      </c>
      <c r="I1830" t="inlineStr">
        <is>
          <t>Walk-in guest</t>
        </is>
      </c>
      <c r="J1830" t="inlineStr">
        <is>
          <t>Sophie Müller</t>
        </is>
      </c>
      <c r="K1830" s="71" t="n">
        <v>135</v>
      </c>
      <c r="L1830" s="72" t="n">
        <v>9225.27</v>
      </c>
      <c r="M1830" s="72" t="n">
        <v>1245411.45</v>
      </c>
      <c r="N1830" s="72" t="n">
        <v>24908.23</v>
      </c>
      <c r="O1830" s="72" t="n">
        <v>1220503.22</v>
      </c>
      <c r="P1830" s="72" t="n">
        <v>1072147.27</v>
      </c>
      <c r="Q1830" s="72" t="n">
        <v>148355.95</v>
      </c>
      <c r="R1830" t="inlineStr">
        <is>
          <t>Rajasthan</t>
        </is>
      </c>
      <c r="S1830" s="71" t="n">
        <v>0</v>
      </c>
      <c r="T1830" t="inlineStr">
        <is>
          <t>No</t>
        </is>
      </c>
      <c r="U1830" s="71" t="n">
        <v>285</v>
      </c>
      <c r="V1830" s="71" t="n">
        <v>118</v>
      </c>
      <c r="W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RR101822</t>
        </is>
      </c>
      <c r="B1831" s="69" t="n">
        <v>45881</v>
      </c>
      <c r="C1831" s="70" t="n">
        <v>2025</v>
      </c>
      <c r="D1831" t="inlineStr">
        <is>
          <t>Aug</t>
        </is>
      </c>
      <c r="E1831" t="inlineStr">
        <is>
          <t>South</t>
        </is>
      </c>
      <c r="F1831" t="inlineStr">
        <is>
          <t>India</t>
        </is>
      </c>
      <c r="G1831" t="inlineStr">
        <is>
          <t>JioMart</t>
        </is>
      </c>
      <c r="H1831" t="inlineStr">
        <is>
          <t>Home delivery</t>
        </is>
      </c>
      <c r="I1831" t="inlineStr">
        <is>
          <t>Member</t>
        </is>
      </c>
      <c r="J1831" t="inlineStr">
        <is>
          <t>Kofi Mensah</t>
        </is>
      </c>
      <c r="K1831" s="71" t="n">
        <v>2916</v>
      </c>
      <c r="L1831" s="72" t="n">
        <v>404.39</v>
      </c>
      <c r="M1831" s="72" t="n">
        <v>1179201.24</v>
      </c>
      <c r="N1831" s="72" t="n">
        <v>94336.10000000001</v>
      </c>
      <c r="O1831" s="72" t="n">
        <v>1084865.14</v>
      </c>
      <c r="P1831" s="72" t="n">
        <v>980263.05</v>
      </c>
      <c r="Q1831" s="72" t="n">
        <v>104602.09</v>
      </c>
      <c r="R1831" t="inlineStr">
        <is>
          <t>Tamil Nadu</t>
        </is>
      </c>
      <c r="S1831" s="71" t="n">
        <v>8</v>
      </c>
      <c r="T1831" t="inlineStr">
        <is>
          <t>Yes</t>
        </is>
      </c>
      <c r="U1831" s="71" t="n">
        <v>6568</v>
      </c>
      <c r="V1831" s="71" t="n">
        <v>412</v>
      </c>
      <c r="W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RR101823</t>
        </is>
      </c>
      <c r="B1832" s="69" t="n">
        <v>45881</v>
      </c>
      <c r="C1832" s="70" t="n">
        <v>2025</v>
      </c>
      <c r="D1832" t="inlineStr">
        <is>
          <t>Aug</t>
        </is>
      </c>
      <c r="E1832" t="inlineStr">
        <is>
          <t>West</t>
        </is>
      </c>
      <c r="F1832" t="inlineStr">
        <is>
          <t>India</t>
        </is>
      </c>
      <c r="G1832" t="inlineStr">
        <is>
          <t>Electronics</t>
        </is>
      </c>
      <c r="H1832" t="inlineStr">
        <is>
          <t>Store walk-in</t>
        </is>
      </c>
      <c r="I1832" t="inlineStr">
        <is>
          <t>Member</t>
        </is>
      </c>
      <c r="J1832" t="inlineStr">
        <is>
          <t>Mei Lin</t>
        </is>
      </c>
      <c r="K1832" s="71" t="n">
        <v>150</v>
      </c>
      <c r="L1832" s="72" t="n">
        <v>9201.629999999999</v>
      </c>
      <c r="M1832" s="72" t="n">
        <v>1380244.5</v>
      </c>
      <c r="N1832" s="72" t="n">
        <v>207036.67</v>
      </c>
      <c r="O1832" s="72" t="n">
        <v>1173207.83</v>
      </c>
      <c r="P1832" s="72" t="n">
        <v>1252470.13</v>
      </c>
      <c r="Q1832" s="72" t="n">
        <v>-79262.3</v>
      </c>
      <c r="R1832" t="inlineStr">
        <is>
          <t>Goa</t>
        </is>
      </c>
      <c r="S1832" s="71" t="n">
        <v>3</v>
      </c>
      <c r="T1832" t="inlineStr">
        <is>
          <t>Yes</t>
        </is>
      </c>
      <c r="U1832" s="71" t="n">
        <v>368</v>
      </c>
      <c r="V1832" s="71" t="n">
        <v>108</v>
      </c>
      <c r="W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RR101824</t>
        </is>
      </c>
      <c r="B1833" s="69" t="n">
        <v>45881</v>
      </c>
      <c r="C1833" s="70" t="n">
        <v>2025</v>
      </c>
      <c r="D1833" t="inlineStr">
        <is>
          <t>Aug</t>
        </is>
      </c>
      <c r="E1833" t="inlineStr">
        <is>
          <t>North</t>
        </is>
      </c>
      <c r="F1833" t="inlineStr">
        <is>
          <t>India</t>
        </is>
      </c>
      <c r="G1833" t="inlineStr">
        <is>
          <t>Grocery</t>
        </is>
      </c>
      <c r="H1833" t="inlineStr">
        <is>
          <t>Click &amp; collect</t>
        </is>
      </c>
      <c r="I1833" t="inlineStr">
        <is>
          <t>Member</t>
        </is>
      </c>
      <c r="J1833" t="inlineStr">
        <is>
          <t>Shraddha Kulkarni</t>
        </is>
      </c>
      <c r="K1833" s="71" t="n">
        <v>1452</v>
      </c>
      <c r="L1833" s="72" t="n">
        <v>193.98</v>
      </c>
      <c r="M1833" s="72" t="n">
        <v>281658.96</v>
      </c>
      <c r="N1833" s="72" t="n">
        <v>5633.18</v>
      </c>
      <c r="O1833" s="72" t="n">
        <v>276025.78</v>
      </c>
      <c r="P1833" s="72" t="n">
        <v>207891.18</v>
      </c>
      <c r="Q1833" s="72" t="n">
        <v>68134.60000000001</v>
      </c>
      <c r="R1833" t="inlineStr">
        <is>
          <t>Uttar Pradesh</t>
        </is>
      </c>
      <c r="S1833" s="71" t="n">
        <v>8</v>
      </c>
      <c r="T1833" t="inlineStr">
        <is>
          <t>Yes</t>
        </is>
      </c>
      <c r="U1833" s="71" t="n">
        <v>1380</v>
      </c>
      <c r="V1833" s="71" t="n">
        <v>348</v>
      </c>
      <c r="W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RR101825</t>
        </is>
      </c>
      <c r="B1834" s="69" t="n">
        <v>45881</v>
      </c>
      <c r="C1834" s="70" t="n">
        <v>2025</v>
      </c>
      <c r="D1834" t="inlineStr">
        <is>
          <t>Aug</t>
        </is>
      </c>
      <c r="E1834" t="inlineStr">
        <is>
          <t>West</t>
        </is>
      </c>
      <c r="F1834" t="inlineStr">
        <is>
          <t>India</t>
        </is>
      </c>
      <c r="G1834" t="inlineStr">
        <is>
          <t>JioMart</t>
        </is>
      </c>
      <c r="H1834" t="inlineStr">
        <is>
          <t>Home delivery</t>
        </is>
      </c>
      <c r="I1834" t="inlineStr">
        <is>
          <t>Member</t>
        </is>
      </c>
      <c r="J1834" t="inlineStr">
        <is>
          <t>Emma Clarke</t>
        </is>
      </c>
      <c r="K1834" s="71" t="n">
        <v>1033</v>
      </c>
      <c r="L1834" s="72" t="n">
        <v>401.89</v>
      </c>
      <c r="M1834" s="72" t="n">
        <v>415152.37</v>
      </c>
      <c r="N1834" s="72" t="n">
        <v>33212.19</v>
      </c>
      <c r="O1834" s="72" t="n">
        <v>381940.18</v>
      </c>
      <c r="P1834" s="72" t="n">
        <v>353388.89</v>
      </c>
      <c r="Q1834" s="72" t="n">
        <v>28551.29</v>
      </c>
      <c r="R1834" t="inlineStr">
        <is>
          <t>Maharashtra</t>
        </is>
      </c>
      <c r="S1834" s="71" t="n">
        <v>0</v>
      </c>
      <c r="T1834" t="inlineStr">
        <is>
          <t>No</t>
        </is>
      </c>
      <c r="U1834" s="71" t="n">
        <v>4604</v>
      </c>
      <c r="V1834" s="71" t="n">
        <v>186</v>
      </c>
      <c r="W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RR101826</t>
        </is>
      </c>
      <c r="B1835" s="69" t="n">
        <v>45882</v>
      </c>
      <c r="C1835" s="70" t="n">
        <v>2025</v>
      </c>
      <c r="D1835" t="inlineStr">
        <is>
          <t>Aug</t>
        </is>
      </c>
      <c r="E1835" t="inlineStr">
        <is>
          <t>North</t>
        </is>
      </c>
      <c r="F1835" t="inlineStr">
        <is>
          <t>India</t>
        </is>
      </c>
      <c r="G1835" t="inlineStr">
        <is>
          <t>JioMart</t>
        </is>
      </c>
      <c r="H1835" t="inlineStr">
        <is>
          <t>Home delivery</t>
        </is>
      </c>
      <c r="I1835" t="inlineStr">
        <is>
          <t>Walk-in guest</t>
        </is>
      </c>
      <c r="J1835" t="inlineStr">
        <is>
          <t>Omar Haddad</t>
        </is>
      </c>
      <c r="K1835" s="71" t="n">
        <v>2099</v>
      </c>
      <c r="L1835" s="72" t="n">
        <v>383.88</v>
      </c>
      <c r="M1835" s="72" t="n">
        <v>805764.12</v>
      </c>
      <c r="N1835" s="72" t="n">
        <v>16115.28</v>
      </c>
      <c r="O1835" s="72" t="n">
        <v>789648.84</v>
      </c>
      <c r="P1835" s="72" t="n">
        <v>704239.0699999999</v>
      </c>
      <c r="Q1835" s="72" t="n">
        <v>85409.77</v>
      </c>
      <c r="R1835" t="inlineStr">
        <is>
          <t>Uttar Pradesh</t>
        </is>
      </c>
      <c r="S1835" s="71" t="n">
        <v>5</v>
      </c>
      <c r="T1835" t="inlineStr">
        <is>
          <t>Yes</t>
        </is>
      </c>
      <c r="U1835" s="71" t="n">
        <v>4707</v>
      </c>
      <c r="V1835" s="71" t="n">
        <v>309</v>
      </c>
      <c r="W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RR101827</t>
        </is>
      </c>
      <c r="B1836" s="69" t="n">
        <v>45882</v>
      </c>
      <c r="C1836" s="70" t="n">
        <v>2025</v>
      </c>
      <c r="D1836" t="inlineStr">
        <is>
          <t>Aug</t>
        </is>
      </c>
      <c r="E1836" t="inlineStr">
        <is>
          <t>North</t>
        </is>
      </c>
      <c r="F1836" t="inlineStr">
        <is>
          <t>India</t>
        </is>
      </c>
      <c r="G1836" t="inlineStr">
        <is>
          <t>JioMart</t>
        </is>
      </c>
      <c r="H1836" t="inlineStr">
        <is>
          <t>Home delivery</t>
        </is>
      </c>
      <c r="I1836" t="inlineStr">
        <is>
          <t>Walk-in guest</t>
        </is>
      </c>
      <c r="J1836" t="inlineStr">
        <is>
          <t>Carlos Silva</t>
        </is>
      </c>
      <c r="K1836" s="71" t="n">
        <v>2213</v>
      </c>
      <c r="L1836" s="72" t="n">
        <v>429.97</v>
      </c>
      <c r="M1836" s="72" t="n">
        <v>951523.61</v>
      </c>
      <c r="N1836" s="72" t="n">
        <v>76121.89</v>
      </c>
      <c r="O1836" s="72" t="n">
        <v>875401.72</v>
      </c>
      <c r="P1836" s="72" t="n">
        <v>718200.79</v>
      </c>
      <c r="Q1836" s="72" t="n">
        <v>157200.93</v>
      </c>
      <c r="R1836" t="inlineStr">
        <is>
          <t>Uttar Pradesh</t>
        </is>
      </c>
      <c r="S1836" s="71" t="n">
        <v>5</v>
      </c>
      <c r="T1836" t="inlineStr">
        <is>
          <t>Yes</t>
        </is>
      </c>
      <c r="U1836" s="71" t="n">
        <v>4080</v>
      </c>
      <c r="V1836" s="71" t="n">
        <v>315</v>
      </c>
      <c r="W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RR101828</t>
        </is>
      </c>
      <c r="B1837" s="69" t="n">
        <v>45882</v>
      </c>
      <c r="C1837" s="70" t="n">
        <v>2025</v>
      </c>
      <c r="D1837" t="inlineStr">
        <is>
          <t>Aug</t>
        </is>
      </c>
      <c r="E1837" t="inlineStr">
        <is>
          <t>East</t>
        </is>
      </c>
      <c r="F1837" t="inlineStr">
        <is>
          <t>India</t>
        </is>
      </c>
      <c r="G1837" t="inlineStr">
        <is>
          <t>Grocery</t>
        </is>
      </c>
      <c r="H1837" t="inlineStr">
        <is>
          <t>Store walk-in</t>
        </is>
      </c>
      <c r="I1837" t="inlineStr">
        <is>
          <t>Walk-in guest</t>
        </is>
      </c>
      <c r="J1837" t="inlineStr">
        <is>
          <t>Fatima Al-Saud</t>
        </is>
      </c>
      <c r="K1837" s="71" t="n">
        <v>766</v>
      </c>
      <c r="L1837" s="72" t="n">
        <v>185.58</v>
      </c>
      <c r="M1837" s="72" t="n">
        <v>142154.28</v>
      </c>
      <c r="N1837" s="72" t="n">
        <v>11372.34</v>
      </c>
      <c r="O1837" s="72" t="n">
        <v>130781.94</v>
      </c>
      <c r="P1837" s="72" t="n">
        <v>110621.94</v>
      </c>
      <c r="Q1837" s="72" t="n">
        <v>20160</v>
      </c>
      <c r="R1837" t="inlineStr">
        <is>
          <t>West Bengal</t>
        </is>
      </c>
      <c r="S1837" s="71" t="n">
        <v>5</v>
      </c>
      <c r="T1837" t="inlineStr">
        <is>
          <t>Yes</t>
        </is>
      </c>
      <c r="U1837" s="71" t="n">
        <v>434</v>
      </c>
      <c r="V1837" s="71" t="n">
        <v>131</v>
      </c>
      <c r="W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RR101829</t>
        </is>
      </c>
      <c r="B1838" s="69" t="n">
        <v>45882</v>
      </c>
      <c r="C1838" s="70" t="n">
        <v>2025</v>
      </c>
      <c r="D1838" t="inlineStr">
        <is>
          <t>Aug</t>
        </is>
      </c>
      <c r="E1838" t="inlineStr">
        <is>
          <t>South</t>
        </is>
      </c>
      <c r="F1838" t="inlineStr">
        <is>
          <t>India</t>
        </is>
      </c>
      <c r="G1838" t="inlineStr">
        <is>
          <t>Grocery</t>
        </is>
      </c>
      <c r="H1838" t="inlineStr">
        <is>
          <t>Store walk-in</t>
        </is>
      </c>
      <c r="I1838" t="inlineStr">
        <is>
          <t>Walk-in guest</t>
        </is>
      </c>
      <c r="J1838" t="inlineStr">
        <is>
          <t>Arjun Mehta</t>
        </is>
      </c>
      <c r="K1838" s="71" t="n">
        <v>2199</v>
      </c>
      <c r="L1838" s="72" t="n">
        <v>177.26</v>
      </c>
      <c r="M1838" s="72" t="n">
        <v>389794.74</v>
      </c>
      <c r="N1838" s="72" t="n">
        <v>19489.74</v>
      </c>
      <c r="O1838" s="72" t="n">
        <v>370305</v>
      </c>
      <c r="P1838" s="72" t="n">
        <v>332354.99</v>
      </c>
      <c r="Q1838" s="72" t="n">
        <v>37950.01</v>
      </c>
      <c r="R1838" t="inlineStr">
        <is>
          <t>Telangana</t>
        </is>
      </c>
      <c r="S1838" s="71" t="n">
        <v>2</v>
      </c>
      <c r="T1838" t="inlineStr">
        <is>
          <t>Yes</t>
        </is>
      </c>
      <c r="U1838" s="71" t="n">
        <v>1744</v>
      </c>
      <c r="V1838" s="71" t="n">
        <v>629</v>
      </c>
      <c r="W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RR101830</t>
        </is>
      </c>
      <c r="B1839" s="69" t="n">
        <v>45882</v>
      </c>
      <c r="C1839" s="70" t="n">
        <v>2025</v>
      </c>
      <c r="D1839" t="inlineStr">
        <is>
          <t>Aug</t>
        </is>
      </c>
      <c r="E1839" t="inlineStr">
        <is>
          <t>West</t>
        </is>
      </c>
      <c r="F1839" t="inlineStr">
        <is>
          <t>India</t>
        </is>
      </c>
      <c r="G1839" t="inlineStr">
        <is>
          <t>Grocery</t>
        </is>
      </c>
      <c r="H1839" t="inlineStr">
        <is>
          <t>Store walk-in</t>
        </is>
      </c>
      <c r="I1839" t="inlineStr">
        <is>
          <t>Member</t>
        </is>
      </c>
      <c r="J1839" t="inlineStr">
        <is>
          <t>Ruhi Shaikh</t>
        </is>
      </c>
      <c r="K1839" s="71" t="n">
        <v>3846</v>
      </c>
      <c r="L1839" s="72" t="n">
        <v>169.02</v>
      </c>
      <c r="M1839" s="72" t="n">
        <v>650050.92</v>
      </c>
      <c r="N1839" s="72" t="n">
        <v>52004.07</v>
      </c>
      <c r="O1839" s="72" t="n">
        <v>598046.85</v>
      </c>
      <c r="P1839" s="72" t="n">
        <v>570582.77</v>
      </c>
      <c r="Q1839" s="72" t="n">
        <v>27464.08</v>
      </c>
      <c r="R1839" t="inlineStr">
        <is>
          <t>Goa</t>
        </is>
      </c>
      <c r="S1839" s="71" t="n">
        <v>3</v>
      </c>
      <c r="T1839" t="inlineStr">
        <is>
          <t>Yes</t>
        </is>
      </c>
      <c r="U1839" s="71" t="n">
        <v>1551</v>
      </c>
      <c r="V1839" s="71" t="n">
        <v>454</v>
      </c>
      <c r="W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RR101831</t>
        </is>
      </c>
      <c r="B1840" s="69" t="n">
        <v>45882</v>
      </c>
      <c r="C1840" s="70" t="n">
        <v>2025</v>
      </c>
      <c r="D1840" t="inlineStr">
        <is>
          <t>Aug</t>
        </is>
      </c>
      <c r="E1840" t="inlineStr">
        <is>
          <t>East</t>
        </is>
      </c>
      <c r="F1840" t="inlineStr">
        <is>
          <t>India</t>
        </is>
      </c>
      <c r="G1840" t="inlineStr">
        <is>
          <t>Grocery</t>
        </is>
      </c>
      <c r="H1840" t="inlineStr">
        <is>
          <t>Store walk-in</t>
        </is>
      </c>
      <c r="I1840" t="inlineStr">
        <is>
          <t>Member</t>
        </is>
      </c>
      <c r="J1840" t="inlineStr">
        <is>
          <t>Amir Khan</t>
        </is>
      </c>
      <c r="K1840" s="71" t="n">
        <v>1263</v>
      </c>
      <c r="L1840" s="72" t="n">
        <v>181.86</v>
      </c>
      <c r="M1840" s="72" t="n">
        <v>229689.18</v>
      </c>
      <c r="N1840" s="72" t="n">
        <v>18375.13</v>
      </c>
      <c r="O1840" s="72" t="n">
        <v>211314.05</v>
      </c>
      <c r="P1840" s="72" t="n">
        <v>190998.94</v>
      </c>
      <c r="Q1840" s="72" t="n">
        <v>20315.11</v>
      </c>
      <c r="R1840" t="inlineStr">
        <is>
          <t>West Bengal</t>
        </is>
      </c>
      <c r="S1840" s="71" t="n">
        <v>2</v>
      </c>
      <c r="T1840" t="inlineStr">
        <is>
          <t>Yes</t>
        </is>
      </c>
      <c r="U1840" s="71" t="n">
        <v>538</v>
      </c>
      <c r="V1840" s="71" t="n">
        <v>156</v>
      </c>
      <c r="W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RR101832</t>
        </is>
      </c>
      <c r="B1841" s="69" t="n">
        <v>45882</v>
      </c>
      <c r="C1841" s="70" t="n">
        <v>2025</v>
      </c>
      <c r="D1841" t="inlineStr">
        <is>
          <t>Aug</t>
        </is>
      </c>
      <c r="E1841" t="inlineStr">
        <is>
          <t>East</t>
        </is>
      </c>
      <c r="F1841" t="inlineStr">
        <is>
          <t>India</t>
        </is>
      </c>
      <c r="G1841" t="inlineStr">
        <is>
          <t>Grocery</t>
        </is>
      </c>
      <c r="H1841" t="inlineStr">
        <is>
          <t>Store walk-in</t>
        </is>
      </c>
      <c r="I1841" t="inlineStr">
        <is>
          <t>Member</t>
        </is>
      </c>
      <c r="J1841" t="inlineStr">
        <is>
          <t>Sophie Müller</t>
        </is>
      </c>
      <c r="K1841" s="71" t="n">
        <v>3389</v>
      </c>
      <c r="L1841" s="72" t="n">
        <v>171.02</v>
      </c>
      <c r="M1841" s="72" t="n">
        <v>579586.78</v>
      </c>
      <c r="N1841" s="72" t="n">
        <v>46366.94</v>
      </c>
      <c r="O1841" s="72" t="n">
        <v>533219.84</v>
      </c>
      <c r="P1841" s="72" t="n">
        <v>497343.51</v>
      </c>
      <c r="Q1841" s="72" t="n">
        <v>35876.33</v>
      </c>
      <c r="R1841" t="inlineStr">
        <is>
          <t>Bihar</t>
        </is>
      </c>
      <c r="S1841" s="71" t="n">
        <v>5</v>
      </c>
      <c r="T1841" t="inlineStr">
        <is>
          <t>Yes</t>
        </is>
      </c>
      <c r="U1841" s="71" t="n">
        <v>3159</v>
      </c>
      <c r="V1841" s="71" t="n">
        <v>915</v>
      </c>
      <c r="W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RR101833</t>
        </is>
      </c>
      <c r="B1842" s="69" t="n">
        <v>45882</v>
      </c>
      <c r="C1842" s="70" t="n">
        <v>2025</v>
      </c>
      <c r="D1842" t="inlineStr">
        <is>
          <t>Aug</t>
        </is>
      </c>
      <c r="E1842" t="inlineStr">
        <is>
          <t>East</t>
        </is>
      </c>
      <c r="F1842" t="inlineStr">
        <is>
          <t>India</t>
        </is>
      </c>
      <c r="G1842" t="inlineStr">
        <is>
          <t>Fashion</t>
        </is>
      </c>
      <c r="H1842" t="inlineStr">
        <is>
          <t>Store walk-in</t>
        </is>
      </c>
      <c r="I1842" t="inlineStr">
        <is>
          <t>Walk-in guest</t>
        </is>
      </c>
      <c r="J1842" t="inlineStr">
        <is>
          <t>Lucas Martin</t>
        </is>
      </c>
      <c r="K1842" s="71" t="n">
        <v>1057</v>
      </c>
      <c r="L1842" s="72" t="n">
        <v>693.5599999999999</v>
      </c>
      <c r="M1842" s="72" t="n">
        <v>733092.92</v>
      </c>
      <c r="N1842" s="72" t="n">
        <v>109963.94</v>
      </c>
      <c r="O1842" s="72" t="n">
        <v>623128.98</v>
      </c>
      <c r="P1842" s="72" t="n">
        <v>431707.79</v>
      </c>
      <c r="Q1842" s="72" t="n">
        <v>191421.19</v>
      </c>
      <c r="R1842" t="inlineStr">
        <is>
          <t>Odisha</t>
        </is>
      </c>
      <c r="S1842" s="71" t="n">
        <v>1</v>
      </c>
      <c r="T1842" t="inlineStr">
        <is>
          <t>Yes</t>
        </is>
      </c>
      <c r="U1842" s="71" t="n">
        <v>390</v>
      </c>
      <c r="V1842" s="71" t="n">
        <v>170</v>
      </c>
      <c r="W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RR101834</t>
        </is>
      </c>
      <c r="B1843" s="69" t="n">
        <v>45882</v>
      </c>
      <c r="C1843" s="70" t="n">
        <v>2025</v>
      </c>
      <c r="D1843" t="inlineStr">
        <is>
          <t>Aug</t>
        </is>
      </c>
      <c r="E1843" t="inlineStr">
        <is>
          <t>West</t>
        </is>
      </c>
      <c r="F1843" t="inlineStr">
        <is>
          <t>India</t>
        </is>
      </c>
      <c r="G1843" t="inlineStr">
        <is>
          <t>JioMart</t>
        </is>
      </c>
      <c r="H1843" t="inlineStr">
        <is>
          <t>Home delivery</t>
        </is>
      </c>
      <c r="I1843" t="inlineStr">
        <is>
          <t>Walk-in guest</t>
        </is>
      </c>
      <c r="J1843" t="inlineStr">
        <is>
          <t>Sophie Müller</t>
        </is>
      </c>
      <c r="K1843" s="71" t="n">
        <v>4148</v>
      </c>
      <c r="L1843" s="72" t="n">
        <v>420.23</v>
      </c>
      <c r="M1843" s="72" t="n">
        <v>1743114.04</v>
      </c>
      <c r="N1843" s="72" t="n">
        <v>261467.11</v>
      </c>
      <c r="O1843" s="72" t="n">
        <v>1481646.93</v>
      </c>
      <c r="P1843" s="72" t="n">
        <v>1393798.59</v>
      </c>
      <c r="Q1843" s="72" t="n">
        <v>87848.34</v>
      </c>
      <c r="R1843" t="inlineStr">
        <is>
          <t>Goa</t>
        </is>
      </c>
      <c r="S1843" s="71" t="n">
        <v>1</v>
      </c>
      <c r="T1843" t="inlineStr">
        <is>
          <t>Yes</t>
        </is>
      </c>
      <c r="U1843" s="71" t="n">
        <v>12403</v>
      </c>
      <c r="V1843" s="71" t="n">
        <v>722</v>
      </c>
      <c r="W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RR101835</t>
        </is>
      </c>
      <c r="B1844" s="69" t="n">
        <v>45882</v>
      </c>
      <c r="C1844" s="70" t="n">
        <v>2025</v>
      </c>
      <c r="D1844" t="inlineStr">
        <is>
          <t>Aug</t>
        </is>
      </c>
      <c r="E1844" t="inlineStr">
        <is>
          <t>North</t>
        </is>
      </c>
      <c r="F1844" t="inlineStr">
        <is>
          <t>India</t>
        </is>
      </c>
      <c r="G1844" t="inlineStr">
        <is>
          <t>Fashion</t>
        </is>
      </c>
      <c r="H1844" t="inlineStr">
        <is>
          <t>Home delivery</t>
        </is>
      </c>
      <c r="I1844" t="inlineStr">
        <is>
          <t>Member</t>
        </is>
      </c>
      <c r="J1844" t="inlineStr">
        <is>
          <t>Zoya Ahmed</t>
        </is>
      </c>
      <c r="K1844" s="71" t="n">
        <v>696</v>
      </c>
      <c r="L1844" s="72" t="n">
        <v>789</v>
      </c>
      <c r="M1844" s="72" t="n">
        <v>549144</v>
      </c>
      <c r="N1844" s="72" t="n">
        <v>82371.60000000001</v>
      </c>
      <c r="O1844" s="72" t="n">
        <v>466772.4</v>
      </c>
      <c r="P1844" s="72" t="n">
        <v>289755.28</v>
      </c>
      <c r="Q1844" s="72" t="n">
        <v>177017.12</v>
      </c>
      <c r="R1844" t="inlineStr">
        <is>
          <t>Punjab</t>
        </is>
      </c>
      <c r="S1844" s="71" t="n">
        <v>2</v>
      </c>
      <c r="T1844" t="inlineStr">
        <is>
          <t>Yes</t>
        </is>
      </c>
      <c r="U1844" s="71" t="n">
        <v>270</v>
      </c>
      <c r="V1844" s="71" t="n">
        <v>109</v>
      </c>
      <c r="W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RR101836</t>
        </is>
      </c>
      <c r="B1845" s="69" t="n">
        <v>45882</v>
      </c>
      <c r="C1845" s="70" t="n">
        <v>2025</v>
      </c>
      <c r="D1845" t="inlineStr">
        <is>
          <t>Aug</t>
        </is>
      </c>
      <c r="E1845" t="inlineStr">
        <is>
          <t>West</t>
        </is>
      </c>
      <c r="F1845" t="inlineStr">
        <is>
          <t>India</t>
        </is>
      </c>
      <c r="G1845" t="inlineStr">
        <is>
          <t>Fashion</t>
        </is>
      </c>
      <c r="H1845" t="inlineStr">
        <is>
          <t>Store walk-in</t>
        </is>
      </c>
      <c r="I1845" t="inlineStr">
        <is>
          <t>Walk-in guest</t>
        </is>
      </c>
      <c r="J1845" t="inlineStr">
        <is>
          <t>Wei Chen</t>
        </is>
      </c>
      <c r="K1845" s="71" t="n">
        <v>132</v>
      </c>
      <c r="L1845" s="72" t="n">
        <v>743.5599999999999</v>
      </c>
      <c r="M1845" s="72" t="n">
        <v>98149.92</v>
      </c>
      <c r="N1845" s="72" t="n">
        <v>7851.99</v>
      </c>
      <c r="O1845" s="72" t="n">
        <v>90297.92999999999</v>
      </c>
      <c r="P1845" s="72" t="n">
        <v>54616.74</v>
      </c>
      <c r="Q1845" s="72" t="n">
        <v>35681.19</v>
      </c>
      <c r="R1845" t="inlineStr">
        <is>
          <t>Maharashtra</t>
        </is>
      </c>
      <c r="S1845" s="71" t="n">
        <v>3</v>
      </c>
      <c r="T1845" t="inlineStr">
        <is>
          <t>Yes</t>
        </is>
      </c>
      <c r="U1845" s="71" t="n">
        <v>42</v>
      </c>
      <c r="V1845" s="71" t="n">
        <v>16</v>
      </c>
      <c r="W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RR101837</t>
        </is>
      </c>
      <c r="B1846" s="69" t="n">
        <v>45882</v>
      </c>
      <c r="C1846" s="70" t="n">
        <v>2025</v>
      </c>
      <c r="D1846" t="inlineStr">
        <is>
          <t>Aug</t>
        </is>
      </c>
      <c r="E1846" t="inlineStr">
        <is>
          <t>South</t>
        </is>
      </c>
      <c r="F1846" t="inlineStr">
        <is>
          <t>India</t>
        </is>
      </c>
      <c r="G1846" t="inlineStr">
        <is>
          <t>JioMart</t>
        </is>
      </c>
      <c r="H1846" t="inlineStr">
        <is>
          <t>Home delivery</t>
        </is>
      </c>
      <c r="I1846" t="inlineStr">
        <is>
          <t>Walk-in guest</t>
        </is>
      </c>
      <c r="J1846" t="inlineStr">
        <is>
          <t>Hiroshi Tanaka</t>
        </is>
      </c>
      <c r="K1846" s="71" t="n">
        <v>2479</v>
      </c>
      <c r="L1846" s="72" t="n">
        <v>431.19</v>
      </c>
      <c r="M1846" s="72" t="n">
        <v>1068920.01</v>
      </c>
      <c r="N1846" s="72" t="n">
        <v>21378.4</v>
      </c>
      <c r="O1846" s="72" t="n">
        <v>1047541.61</v>
      </c>
      <c r="P1846" s="72" t="n">
        <v>833605.99</v>
      </c>
      <c r="Q1846" s="72" t="n">
        <v>213935.62</v>
      </c>
      <c r="R1846" t="inlineStr">
        <is>
          <t>Karnataka</t>
        </is>
      </c>
      <c r="S1846" s="71" t="n">
        <v>1</v>
      </c>
      <c r="T1846" t="inlineStr">
        <is>
          <t>Yes</t>
        </is>
      </c>
      <c r="U1846" s="71" t="n">
        <v>8394</v>
      </c>
      <c r="V1846" s="71" t="n">
        <v>655</v>
      </c>
      <c r="W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RR101838</t>
        </is>
      </c>
      <c r="B1847" s="69" t="n">
        <v>45882</v>
      </c>
      <c r="C1847" s="70" t="n">
        <v>2025</v>
      </c>
      <c r="D1847" t="inlineStr">
        <is>
          <t>Aug</t>
        </is>
      </c>
      <c r="E1847" t="inlineStr">
        <is>
          <t>South</t>
        </is>
      </c>
      <c r="F1847" t="inlineStr">
        <is>
          <t>India</t>
        </is>
      </c>
      <c r="G1847" t="inlineStr">
        <is>
          <t>Grocery</t>
        </is>
      </c>
      <c r="H1847" t="inlineStr">
        <is>
          <t>Store walk-in</t>
        </is>
      </c>
      <c r="I1847" t="inlineStr">
        <is>
          <t>Walk-in guest</t>
        </is>
      </c>
      <c r="J1847" t="inlineStr">
        <is>
          <t>Yuki Sato</t>
        </is>
      </c>
      <c r="K1847" s="71" t="n">
        <v>2877</v>
      </c>
      <c r="L1847" s="72" t="n">
        <v>166.89</v>
      </c>
      <c r="M1847" s="72" t="n">
        <v>480142.53</v>
      </c>
      <c r="N1847" s="72" t="n">
        <v>38411.4</v>
      </c>
      <c r="O1847" s="72" t="n">
        <v>441731.13</v>
      </c>
      <c r="P1847" s="72" t="n">
        <v>429491.23</v>
      </c>
      <c r="Q1847" s="72" t="n">
        <v>12239.9</v>
      </c>
      <c r="R1847" t="inlineStr">
        <is>
          <t>Tamil Nadu</t>
        </is>
      </c>
      <c r="S1847" s="71" t="n">
        <v>2</v>
      </c>
      <c r="T1847" t="inlineStr">
        <is>
          <t>Yes</t>
        </is>
      </c>
      <c r="U1847" s="71" t="n">
        <v>2175</v>
      </c>
      <c r="V1847" s="71" t="n">
        <v>602</v>
      </c>
      <c r="W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RR101839</t>
        </is>
      </c>
      <c r="B1848" s="69" t="n">
        <v>45882</v>
      </c>
      <c r="C1848" s="70" t="n">
        <v>2025</v>
      </c>
      <c r="D1848" t="inlineStr">
        <is>
          <t>Aug</t>
        </is>
      </c>
      <c r="E1848" t="inlineStr">
        <is>
          <t>West</t>
        </is>
      </c>
      <c r="F1848" t="inlineStr">
        <is>
          <t>India</t>
        </is>
      </c>
      <c r="G1848" t="inlineStr">
        <is>
          <t>JioMart</t>
        </is>
      </c>
      <c r="H1848" t="inlineStr">
        <is>
          <t>Home delivery</t>
        </is>
      </c>
      <c r="I1848" t="inlineStr">
        <is>
          <t>Walk-in guest</t>
        </is>
      </c>
      <c r="J1848" t="inlineStr">
        <is>
          <t>Shraddha Kulkarni</t>
        </is>
      </c>
      <c r="K1848" s="71" t="n">
        <v>1264</v>
      </c>
      <c r="L1848" s="72" t="n">
        <v>369.69</v>
      </c>
      <c r="M1848" s="72" t="n">
        <v>467288.16</v>
      </c>
      <c r="N1848" s="72" t="n">
        <v>9345.76</v>
      </c>
      <c r="O1848" s="72" t="n">
        <v>457942.4</v>
      </c>
      <c r="P1848" s="72" t="n">
        <v>435998.89</v>
      </c>
      <c r="Q1848" s="72" t="n">
        <v>21943.51</v>
      </c>
      <c r="R1848" t="inlineStr">
        <is>
          <t>Gujarat</t>
        </is>
      </c>
      <c r="S1848" s="71" t="n">
        <v>3</v>
      </c>
      <c r="T1848" t="inlineStr">
        <is>
          <t>Yes</t>
        </is>
      </c>
      <c r="U1848" s="71" t="n">
        <v>2310</v>
      </c>
      <c r="V1848" s="71" t="n">
        <v>182</v>
      </c>
      <c r="W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RR101840</t>
        </is>
      </c>
      <c r="B1849" s="69" t="n">
        <v>45883</v>
      </c>
      <c r="C1849" s="70" t="n">
        <v>2025</v>
      </c>
      <c r="D1849" t="inlineStr">
        <is>
          <t>Aug</t>
        </is>
      </c>
      <c r="E1849" t="inlineStr">
        <is>
          <t>West</t>
        </is>
      </c>
      <c r="F1849" t="inlineStr">
        <is>
          <t>India</t>
        </is>
      </c>
      <c r="G1849" t="inlineStr">
        <is>
          <t>Grocery</t>
        </is>
      </c>
      <c r="H1849" t="inlineStr">
        <is>
          <t>Store walk-in</t>
        </is>
      </c>
      <c r="I1849" t="inlineStr">
        <is>
          <t>Walk-in guest</t>
        </is>
      </c>
      <c r="J1849" t="inlineStr">
        <is>
          <t>Shraddha Kulkarni</t>
        </is>
      </c>
      <c r="K1849" s="71" t="n">
        <v>3704</v>
      </c>
      <c r="L1849" s="72" t="n">
        <v>168.65</v>
      </c>
      <c r="M1849" s="72" t="n">
        <v>624679.6</v>
      </c>
      <c r="N1849" s="72" t="n">
        <v>12493.59</v>
      </c>
      <c r="O1849" s="72" t="n">
        <v>612186.01</v>
      </c>
      <c r="P1849" s="72" t="n">
        <v>557798.86</v>
      </c>
      <c r="Q1849" s="72" t="n">
        <v>54387.15</v>
      </c>
      <c r="R1849" t="inlineStr">
        <is>
          <t>Maharashtra</t>
        </is>
      </c>
      <c r="S1849" s="71" t="n">
        <v>5</v>
      </c>
      <c r="T1849" t="inlineStr">
        <is>
          <t>Yes</t>
        </is>
      </c>
      <c r="U1849" s="71" t="n">
        <v>2899</v>
      </c>
      <c r="V1849" s="71" t="n">
        <v>1131</v>
      </c>
      <c r="W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RR101841</t>
        </is>
      </c>
      <c r="B1850" s="69" t="n">
        <v>45883</v>
      </c>
      <c r="C1850" s="70" t="n">
        <v>2025</v>
      </c>
      <c r="D1850" t="inlineStr">
        <is>
          <t>Aug</t>
        </is>
      </c>
      <c r="E1850" t="inlineStr">
        <is>
          <t>East</t>
        </is>
      </c>
      <c r="F1850" t="inlineStr">
        <is>
          <t>India</t>
        </is>
      </c>
      <c r="G1850" t="inlineStr">
        <is>
          <t>Grocery</t>
        </is>
      </c>
      <c r="H1850" t="inlineStr">
        <is>
          <t>Click &amp; collect</t>
        </is>
      </c>
      <c r="I1850" t="inlineStr">
        <is>
          <t>Member</t>
        </is>
      </c>
      <c r="J1850" t="inlineStr">
        <is>
          <t>Hiroshi Tanaka</t>
        </is>
      </c>
      <c r="K1850" s="71" t="n">
        <v>2903</v>
      </c>
      <c r="L1850" s="72" t="n">
        <v>160.37</v>
      </c>
      <c r="M1850" s="72" t="n">
        <v>465554.11</v>
      </c>
      <c r="N1850" s="72" t="n">
        <v>9311.08</v>
      </c>
      <c r="O1850" s="72" t="n">
        <v>456243.03</v>
      </c>
      <c r="P1850" s="72" t="n">
        <v>416816.55</v>
      </c>
      <c r="Q1850" s="72" t="n">
        <v>39426.48</v>
      </c>
      <c r="R1850" t="inlineStr">
        <is>
          <t>West Bengal</t>
        </is>
      </c>
      <c r="S1850" s="71" t="n">
        <v>8</v>
      </c>
      <c r="T1850" t="inlineStr">
        <is>
          <t>Yes</t>
        </is>
      </c>
      <c r="U1850" s="71" t="n">
        <v>2307</v>
      </c>
      <c r="V1850" s="71" t="n">
        <v>605</v>
      </c>
      <c r="W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RR101842</t>
        </is>
      </c>
      <c r="B1851" s="69" t="n">
        <v>45883</v>
      </c>
      <c r="C1851" s="70" t="n">
        <v>2025</v>
      </c>
      <c r="D1851" t="inlineStr">
        <is>
          <t>Aug</t>
        </is>
      </c>
      <c r="E1851" t="inlineStr">
        <is>
          <t>South</t>
        </is>
      </c>
      <c r="F1851" t="inlineStr">
        <is>
          <t>India</t>
        </is>
      </c>
      <c r="G1851" t="inlineStr">
        <is>
          <t>Fashion</t>
        </is>
      </c>
      <c r="H1851" t="inlineStr">
        <is>
          <t>Store walk-in</t>
        </is>
      </c>
      <c r="I1851" t="inlineStr">
        <is>
          <t>Member</t>
        </is>
      </c>
      <c r="J1851" t="inlineStr">
        <is>
          <t>Liam O'Brien</t>
        </is>
      </c>
      <c r="K1851" s="71" t="n">
        <v>328</v>
      </c>
      <c r="L1851" s="72" t="n">
        <v>745.37</v>
      </c>
      <c r="M1851" s="72" t="n">
        <v>244481.36</v>
      </c>
      <c r="N1851" s="72" t="n">
        <v>12224.07</v>
      </c>
      <c r="O1851" s="72" t="n">
        <v>232257.29</v>
      </c>
      <c r="P1851" s="72" t="n">
        <v>138782.92</v>
      </c>
      <c r="Q1851" s="72" t="n">
        <v>93474.37</v>
      </c>
      <c r="R1851" t="inlineStr">
        <is>
          <t>Telangana</t>
        </is>
      </c>
      <c r="S1851" s="71" t="n">
        <v>1</v>
      </c>
      <c r="T1851" t="inlineStr">
        <is>
          <t>Yes</t>
        </is>
      </c>
      <c r="U1851" s="71" t="n">
        <v>157</v>
      </c>
      <c r="V1851" s="71" t="n">
        <v>59</v>
      </c>
      <c r="W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RR101843</t>
        </is>
      </c>
      <c r="B1852" s="69" t="n">
        <v>45883</v>
      </c>
      <c r="C1852" s="70" t="n">
        <v>2025</v>
      </c>
      <c r="D1852" t="inlineStr">
        <is>
          <t>Aug</t>
        </is>
      </c>
      <c r="E1852" t="inlineStr">
        <is>
          <t>West</t>
        </is>
      </c>
      <c r="F1852" t="inlineStr">
        <is>
          <t>India</t>
        </is>
      </c>
      <c r="G1852" t="inlineStr">
        <is>
          <t>Grocery</t>
        </is>
      </c>
      <c r="H1852" t="inlineStr">
        <is>
          <t>Store walk-in</t>
        </is>
      </c>
      <c r="I1852" t="inlineStr">
        <is>
          <t>Walk-in guest</t>
        </is>
      </c>
      <c r="J1852" t="inlineStr">
        <is>
          <t>Sophie Müller</t>
        </is>
      </c>
      <c r="K1852" s="71" t="n">
        <v>2533</v>
      </c>
      <c r="L1852" s="72" t="n">
        <v>171.41</v>
      </c>
      <c r="M1852" s="72" t="n">
        <v>434181.53</v>
      </c>
      <c r="N1852" s="72" t="n">
        <v>65127.23</v>
      </c>
      <c r="O1852" s="72" t="n">
        <v>369054.3</v>
      </c>
      <c r="P1852" s="72" t="n">
        <v>379477.66</v>
      </c>
      <c r="Q1852" s="72" t="n">
        <v>-10423.36</v>
      </c>
      <c r="R1852" t="inlineStr">
        <is>
          <t>Gujarat</t>
        </is>
      </c>
      <c r="S1852" s="71" t="n">
        <v>2</v>
      </c>
      <c r="T1852" t="inlineStr">
        <is>
          <t>Yes</t>
        </is>
      </c>
      <c r="U1852" s="71" t="n">
        <v>1132</v>
      </c>
      <c r="V1852" s="71" t="n">
        <v>399</v>
      </c>
      <c r="W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RR101844</t>
        </is>
      </c>
      <c r="B1853" s="69" t="n">
        <v>45883</v>
      </c>
      <c r="C1853" s="70" t="n">
        <v>2025</v>
      </c>
      <c r="D1853" t="inlineStr">
        <is>
          <t>Aug</t>
        </is>
      </c>
      <c r="E1853" t="inlineStr">
        <is>
          <t>South</t>
        </is>
      </c>
      <c r="F1853" t="inlineStr">
        <is>
          <t>India</t>
        </is>
      </c>
      <c r="G1853" t="inlineStr">
        <is>
          <t>JioMart</t>
        </is>
      </c>
      <c r="H1853" t="inlineStr">
        <is>
          <t>Home delivery</t>
        </is>
      </c>
      <c r="I1853" t="inlineStr">
        <is>
          <t>Member</t>
        </is>
      </c>
      <c r="J1853" t="inlineStr">
        <is>
          <t>Carlos Silva</t>
        </is>
      </c>
      <c r="K1853" s="71" t="n">
        <v>3039</v>
      </c>
      <c r="L1853" s="72" t="n">
        <v>432.88</v>
      </c>
      <c r="M1853" s="72" t="n">
        <v>1315522.32</v>
      </c>
      <c r="N1853" s="72" t="n">
        <v>65776.12</v>
      </c>
      <c r="O1853" s="72" t="n">
        <v>1249746.2</v>
      </c>
      <c r="P1853" s="72" t="n">
        <v>1023214.55</v>
      </c>
      <c r="Q1853" s="72" t="n">
        <v>226531.65</v>
      </c>
      <c r="R1853" t="inlineStr">
        <is>
          <t>Telangana</t>
        </is>
      </c>
      <c r="S1853" s="71" t="n">
        <v>1</v>
      </c>
      <c r="T1853" t="inlineStr">
        <is>
          <t>Yes</t>
        </is>
      </c>
      <c r="U1853" s="71" t="n">
        <v>7963</v>
      </c>
      <c r="V1853" s="71" t="n">
        <v>632</v>
      </c>
      <c r="W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RR101845</t>
        </is>
      </c>
      <c r="B1854" s="69" t="n">
        <v>45883</v>
      </c>
      <c r="C1854" s="70" t="n">
        <v>2025</v>
      </c>
      <c r="D1854" t="inlineStr">
        <is>
          <t>Aug</t>
        </is>
      </c>
      <c r="E1854" t="inlineStr">
        <is>
          <t>North</t>
        </is>
      </c>
      <c r="F1854" t="inlineStr">
        <is>
          <t>India</t>
        </is>
      </c>
      <c r="G1854" t="inlineStr">
        <is>
          <t>Electronics</t>
        </is>
      </c>
      <c r="H1854" t="inlineStr">
        <is>
          <t>Store walk-in</t>
        </is>
      </c>
      <c r="I1854" t="inlineStr">
        <is>
          <t>Walk-in guest</t>
        </is>
      </c>
      <c r="J1854" t="inlineStr">
        <is>
          <t>Priya Nair</t>
        </is>
      </c>
      <c r="K1854" s="71" t="n">
        <v>224</v>
      </c>
      <c r="L1854" s="72" t="n">
        <v>9503.190000000001</v>
      </c>
      <c r="M1854" s="72" t="n">
        <v>2128714.56</v>
      </c>
      <c r="N1854" s="72" t="n">
        <v>170297.16</v>
      </c>
      <c r="O1854" s="72" t="n">
        <v>1958417.4</v>
      </c>
      <c r="P1854" s="72" t="n">
        <v>1854509.11</v>
      </c>
      <c r="Q1854" s="72" t="n">
        <v>103908.29</v>
      </c>
      <c r="R1854" t="inlineStr">
        <is>
          <t>Delhi</t>
        </is>
      </c>
      <c r="S1854" s="71" t="n">
        <v>5</v>
      </c>
      <c r="T1854" t="inlineStr">
        <is>
          <t>Yes</t>
        </is>
      </c>
      <c r="U1854" s="71" t="n">
        <v>623</v>
      </c>
      <c r="V1854" s="71" t="n">
        <v>194</v>
      </c>
      <c r="W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RR101846</t>
        </is>
      </c>
      <c r="B1855" s="69" t="n">
        <v>45884</v>
      </c>
      <c r="C1855" s="70" t="n">
        <v>2025</v>
      </c>
      <c r="D1855" t="inlineStr">
        <is>
          <t>Aug</t>
        </is>
      </c>
      <c r="E1855" t="inlineStr">
        <is>
          <t>South</t>
        </is>
      </c>
      <c r="F1855" t="inlineStr">
        <is>
          <t>India</t>
        </is>
      </c>
      <c r="G1855" t="inlineStr">
        <is>
          <t>Fashion</t>
        </is>
      </c>
      <c r="H1855" t="inlineStr">
        <is>
          <t>Store walk-in</t>
        </is>
      </c>
      <c r="I1855" t="inlineStr">
        <is>
          <t>Walk-in guest</t>
        </is>
      </c>
      <c r="J1855" t="inlineStr">
        <is>
          <t>Liam O'Brien</t>
        </is>
      </c>
      <c r="K1855" s="71" t="n">
        <v>1304</v>
      </c>
      <c r="L1855" s="72" t="n">
        <v>707.23</v>
      </c>
      <c r="M1855" s="72" t="n">
        <v>922227.92</v>
      </c>
      <c r="N1855" s="72" t="n">
        <v>92222.78999999999</v>
      </c>
      <c r="O1855" s="72" t="n">
        <v>830005.13</v>
      </c>
      <c r="P1855" s="72" t="n">
        <v>555788.6899999999</v>
      </c>
      <c r="Q1855" s="72" t="n">
        <v>274216.44</v>
      </c>
      <c r="R1855" t="inlineStr">
        <is>
          <t>Telangana</t>
        </is>
      </c>
      <c r="S1855" s="71" t="n">
        <v>5</v>
      </c>
      <c r="T1855" t="inlineStr">
        <is>
          <t>Yes</t>
        </is>
      </c>
      <c r="U1855" s="71" t="n">
        <v>443</v>
      </c>
      <c r="V1855" s="71" t="n">
        <v>194</v>
      </c>
      <c r="W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RR101847</t>
        </is>
      </c>
      <c r="B1856" s="69" t="n">
        <v>45884</v>
      </c>
      <c r="C1856" s="70" t="n">
        <v>2025</v>
      </c>
      <c r="D1856" t="inlineStr">
        <is>
          <t>Aug</t>
        </is>
      </c>
      <c r="E1856" t="inlineStr">
        <is>
          <t>South</t>
        </is>
      </c>
      <c r="F1856" t="inlineStr">
        <is>
          <t>India</t>
        </is>
      </c>
      <c r="G1856" t="inlineStr">
        <is>
          <t>Grocery</t>
        </is>
      </c>
      <c r="H1856" t="inlineStr">
        <is>
          <t>Store walk-in</t>
        </is>
      </c>
      <c r="I1856" t="inlineStr">
        <is>
          <t>Member</t>
        </is>
      </c>
      <c r="J1856" t="inlineStr">
        <is>
          <t>Ravindra Patil</t>
        </is>
      </c>
      <c r="K1856" s="71" t="n">
        <v>1089</v>
      </c>
      <c r="L1856" s="72" t="n">
        <v>167.04</v>
      </c>
      <c r="M1856" s="72" t="n">
        <v>181906.56</v>
      </c>
      <c r="N1856" s="72" t="n">
        <v>9095.33</v>
      </c>
      <c r="O1856" s="72" t="n">
        <v>172811.23</v>
      </c>
      <c r="P1856" s="72" t="n">
        <v>159599.04</v>
      </c>
      <c r="Q1856" s="72" t="n">
        <v>13212.19</v>
      </c>
      <c r="R1856" t="inlineStr">
        <is>
          <t>Kerala</t>
        </is>
      </c>
      <c r="S1856" s="71" t="n">
        <v>2</v>
      </c>
      <c r="T1856" t="inlineStr">
        <is>
          <t>Yes</t>
        </is>
      </c>
      <c r="U1856" s="71" t="n">
        <v>321</v>
      </c>
      <c r="V1856" s="71" t="n">
        <v>123</v>
      </c>
      <c r="W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RR101848</t>
        </is>
      </c>
      <c r="B1857" s="69" t="n">
        <v>45884</v>
      </c>
      <c r="C1857" s="70" t="n">
        <v>2025</v>
      </c>
      <c r="D1857" t="inlineStr">
        <is>
          <t>Aug</t>
        </is>
      </c>
      <c r="E1857" t="inlineStr">
        <is>
          <t>North</t>
        </is>
      </c>
      <c r="F1857" t="inlineStr">
        <is>
          <t>India</t>
        </is>
      </c>
      <c r="G1857" t="inlineStr">
        <is>
          <t>JioMart</t>
        </is>
      </c>
      <c r="H1857" t="inlineStr">
        <is>
          <t>Home delivery</t>
        </is>
      </c>
      <c r="I1857" t="inlineStr">
        <is>
          <t>Walk-in guest</t>
        </is>
      </c>
      <c r="J1857" t="inlineStr">
        <is>
          <t>Liam O'Brien</t>
        </is>
      </c>
      <c r="K1857" s="71" t="n">
        <v>1137</v>
      </c>
      <c r="L1857" s="72" t="n">
        <v>408.92</v>
      </c>
      <c r="M1857" s="72" t="n">
        <v>464942.04</v>
      </c>
      <c r="N1857" s="72" t="n">
        <v>37195.36</v>
      </c>
      <c r="O1857" s="72" t="n">
        <v>427746.68</v>
      </c>
      <c r="P1857" s="72" t="n">
        <v>371864.16</v>
      </c>
      <c r="Q1857" s="72" t="n">
        <v>55882.52</v>
      </c>
      <c r="R1857" t="inlineStr">
        <is>
          <t>Punjab</t>
        </is>
      </c>
      <c r="S1857" s="71" t="n">
        <v>0</v>
      </c>
      <c r="T1857" t="inlineStr">
        <is>
          <t>No</t>
        </is>
      </c>
      <c r="U1857" s="71" t="n">
        <v>2376</v>
      </c>
      <c r="V1857" s="71" t="n">
        <v>186</v>
      </c>
      <c r="W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RR101849</t>
        </is>
      </c>
      <c r="B1858" s="69" t="n">
        <v>45884</v>
      </c>
      <c r="C1858" s="70" t="n">
        <v>2025</v>
      </c>
      <c r="D1858" t="inlineStr">
        <is>
          <t>Aug</t>
        </is>
      </c>
      <c r="E1858" t="inlineStr">
        <is>
          <t>West</t>
        </is>
      </c>
      <c r="F1858" t="inlineStr">
        <is>
          <t>India</t>
        </is>
      </c>
      <c r="G1858" t="inlineStr">
        <is>
          <t>Grocery</t>
        </is>
      </c>
      <c r="H1858" t="inlineStr">
        <is>
          <t>Store walk-in</t>
        </is>
      </c>
      <c r="I1858" t="inlineStr">
        <is>
          <t>Member</t>
        </is>
      </c>
      <c r="J1858" t="inlineStr">
        <is>
          <t>Olivia Brown</t>
        </is>
      </c>
      <c r="K1858" s="71" t="n">
        <v>1541</v>
      </c>
      <c r="L1858" s="72" t="n">
        <v>166.02</v>
      </c>
      <c r="M1858" s="72" t="n">
        <v>255836.82</v>
      </c>
      <c r="N1858" s="72" t="n">
        <v>5116.74</v>
      </c>
      <c r="O1858" s="72" t="n">
        <v>250720.08</v>
      </c>
      <c r="P1858" s="72" t="n">
        <v>226226.98</v>
      </c>
      <c r="Q1858" s="72" t="n">
        <v>24493.1</v>
      </c>
      <c r="R1858" t="inlineStr">
        <is>
          <t>Maharashtra</t>
        </is>
      </c>
      <c r="S1858" s="71" t="n">
        <v>1</v>
      </c>
      <c r="T1858" t="inlineStr">
        <is>
          <t>Yes</t>
        </is>
      </c>
      <c r="U1858" s="71" t="n">
        <v>1342</v>
      </c>
      <c r="V1858" s="71" t="n">
        <v>339</v>
      </c>
      <c r="W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RR101850</t>
        </is>
      </c>
      <c r="B1859" s="69" t="n">
        <v>45884</v>
      </c>
      <c r="C1859" s="70" t="n">
        <v>2025</v>
      </c>
      <c r="D1859" t="inlineStr">
        <is>
          <t>Aug</t>
        </is>
      </c>
      <c r="E1859" t="inlineStr">
        <is>
          <t>West</t>
        </is>
      </c>
      <c r="F1859" t="inlineStr">
        <is>
          <t>India</t>
        </is>
      </c>
      <c r="G1859" t="inlineStr">
        <is>
          <t>Grocery</t>
        </is>
      </c>
      <c r="H1859" t="inlineStr">
        <is>
          <t>Store walk-in</t>
        </is>
      </c>
      <c r="I1859" t="inlineStr">
        <is>
          <t>Walk-in guest</t>
        </is>
      </c>
      <c r="J1859" t="inlineStr">
        <is>
          <t>Yuki Sato</t>
        </is>
      </c>
      <c r="K1859" s="71" t="n">
        <v>4211</v>
      </c>
      <c r="L1859" s="72" t="n">
        <v>160.24</v>
      </c>
      <c r="M1859" s="72" t="n">
        <v>674770.64</v>
      </c>
      <c r="N1859" s="72" t="n">
        <v>33738.53</v>
      </c>
      <c r="O1859" s="72" t="n">
        <v>641032.11</v>
      </c>
      <c r="P1859" s="72" t="n">
        <v>600489.03</v>
      </c>
      <c r="Q1859" s="72" t="n">
        <v>40543.08</v>
      </c>
      <c r="R1859" t="inlineStr">
        <is>
          <t>Goa</t>
        </is>
      </c>
      <c r="S1859" s="71" t="n">
        <v>2</v>
      </c>
      <c r="T1859" t="inlineStr">
        <is>
          <t>Yes</t>
        </is>
      </c>
      <c r="U1859" s="71" t="n">
        <v>2228</v>
      </c>
      <c r="V1859" s="71" t="n">
        <v>909</v>
      </c>
      <c r="W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RR101851</t>
        </is>
      </c>
      <c r="B1860" s="69" t="n">
        <v>45884</v>
      </c>
      <c r="C1860" s="70" t="n">
        <v>2025</v>
      </c>
      <c r="D1860" t="inlineStr">
        <is>
          <t>Aug</t>
        </is>
      </c>
      <c r="E1860" t="inlineStr">
        <is>
          <t>West</t>
        </is>
      </c>
      <c r="F1860" t="inlineStr">
        <is>
          <t>India</t>
        </is>
      </c>
      <c r="G1860" t="inlineStr">
        <is>
          <t>JioMart</t>
        </is>
      </c>
      <c r="H1860" t="inlineStr">
        <is>
          <t>Home delivery</t>
        </is>
      </c>
      <c r="I1860" t="inlineStr">
        <is>
          <t>Member</t>
        </is>
      </c>
      <c r="J1860" t="inlineStr">
        <is>
          <t>Carlos Silva</t>
        </is>
      </c>
      <c r="K1860" s="71" t="n">
        <v>4302</v>
      </c>
      <c r="L1860" s="72" t="n">
        <v>470.17</v>
      </c>
      <c r="M1860" s="72" t="n">
        <v>2022671.34</v>
      </c>
      <c r="N1860" s="72" t="n">
        <v>161813.71</v>
      </c>
      <c r="O1860" s="72" t="n">
        <v>1860857.63</v>
      </c>
      <c r="P1860" s="72" t="n">
        <v>1425995.28</v>
      </c>
      <c r="Q1860" s="72" t="n">
        <v>434862.35</v>
      </c>
      <c r="R1860" t="inlineStr">
        <is>
          <t>Maharashtra</t>
        </is>
      </c>
      <c r="S1860" s="71" t="n">
        <v>3</v>
      </c>
      <c r="T1860" t="inlineStr">
        <is>
          <t>Yes</t>
        </is>
      </c>
      <c r="U1860" s="71" t="n">
        <v>10205</v>
      </c>
      <c r="V1860" s="71" t="n">
        <v>730</v>
      </c>
      <c r="W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RR101852</t>
        </is>
      </c>
      <c r="B1861" s="69" t="n">
        <v>45884</v>
      </c>
      <c r="C1861" s="70" t="n">
        <v>2025</v>
      </c>
      <c r="D1861" t="inlineStr">
        <is>
          <t>Aug</t>
        </is>
      </c>
      <c r="E1861" t="inlineStr">
        <is>
          <t>South</t>
        </is>
      </c>
      <c r="F1861" t="inlineStr">
        <is>
          <t>India</t>
        </is>
      </c>
      <c r="G1861" t="inlineStr">
        <is>
          <t>Grocery</t>
        </is>
      </c>
      <c r="H1861" t="inlineStr">
        <is>
          <t>Store walk-in</t>
        </is>
      </c>
      <c r="I1861" t="inlineStr">
        <is>
          <t>Member</t>
        </is>
      </c>
      <c r="J1861" t="inlineStr">
        <is>
          <t>Priya Nair</t>
        </is>
      </c>
      <c r="K1861" s="71" t="n">
        <v>957</v>
      </c>
      <c r="L1861" s="72" t="n">
        <v>185.93</v>
      </c>
      <c r="M1861" s="72" t="n">
        <v>177935.01</v>
      </c>
      <c r="N1861" s="72" t="n">
        <v>17793.5</v>
      </c>
      <c r="O1861" s="72" t="n">
        <v>160141.51</v>
      </c>
      <c r="P1861" s="72" t="n">
        <v>143075.56</v>
      </c>
      <c r="Q1861" s="72" t="n">
        <v>17065.95</v>
      </c>
      <c r="R1861" t="inlineStr">
        <is>
          <t>Tamil Nadu</t>
        </is>
      </c>
      <c r="S1861" s="71" t="n">
        <v>0</v>
      </c>
      <c r="T1861" t="inlineStr">
        <is>
          <t>No</t>
        </is>
      </c>
      <c r="U1861" s="71" t="n">
        <v>514</v>
      </c>
      <c r="V1861" s="71" t="n">
        <v>219</v>
      </c>
      <c r="W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RR101853</t>
        </is>
      </c>
      <c r="B1862" s="69" t="n">
        <v>45884</v>
      </c>
      <c r="C1862" s="70" t="n">
        <v>2025</v>
      </c>
      <c r="D1862" t="inlineStr">
        <is>
          <t>Aug</t>
        </is>
      </c>
      <c r="E1862" t="inlineStr">
        <is>
          <t>West</t>
        </is>
      </c>
      <c r="F1862" t="inlineStr">
        <is>
          <t>India</t>
        </is>
      </c>
      <c r="G1862" t="inlineStr">
        <is>
          <t>Grocery</t>
        </is>
      </c>
      <c r="H1862" t="inlineStr">
        <is>
          <t>Store walk-in</t>
        </is>
      </c>
      <c r="I1862" t="inlineStr">
        <is>
          <t>Walk-in guest</t>
        </is>
      </c>
      <c r="J1862" t="inlineStr">
        <is>
          <t>Sara Rossi</t>
        </is>
      </c>
      <c r="K1862" s="71" t="n">
        <v>2725</v>
      </c>
      <c r="L1862" s="72" t="n">
        <v>179.3</v>
      </c>
      <c r="M1862" s="72" t="n">
        <v>488592.5</v>
      </c>
      <c r="N1862" s="72" t="n">
        <v>24429.62</v>
      </c>
      <c r="O1862" s="72" t="n">
        <v>464162.88</v>
      </c>
      <c r="P1862" s="72" t="n">
        <v>388356.01</v>
      </c>
      <c r="Q1862" s="72" t="n">
        <v>75806.87</v>
      </c>
      <c r="R1862" t="inlineStr">
        <is>
          <t>Gujarat</t>
        </is>
      </c>
      <c r="S1862" s="71" t="n">
        <v>1</v>
      </c>
      <c r="T1862" t="inlineStr">
        <is>
          <t>Yes</t>
        </is>
      </c>
      <c r="U1862" s="71" t="n">
        <v>1823</v>
      </c>
      <c r="V1862" s="71" t="n">
        <v>649</v>
      </c>
      <c r="W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RR101854</t>
        </is>
      </c>
      <c r="B1863" s="69" t="n">
        <v>45884</v>
      </c>
      <c r="C1863" s="70" t="n">
        <v>2025</v>
      </c>
      <c r="D1863" t="inlineStr">
        <is>
          <t>Aug</t>
        </is>
      </c>
      <c r="E1863" t="inlineStr">
        <is>
          <t>South</t>
        </is>
      </c>
      <c r="F1863" t="inlineStr">
        <is>
          <t>India</t>
        </is>
      </c>
      <c r="G1863" t="inlineStr">
        <is>
          <t>JioMart</t>
        </is>
      </c>
      <c r="H1863" t="inlineStr">
        <is>
          <t>Home delivery</t>
        </is>
      </c>
      <c r="I1863" t="inlineStr">
        <is>
          <t>Member</t>
        </is>
      </c>
      <c r="J1863" t="inlineStr">
        <is>
          <t>Aisha Bello</t>
        </is>
      </c>
      <c r="K1863" s="71" t="n">
        <v>599</v>
      </c>
      <c r="L1863" s="72" t="n">
        <v>392.1</v>
      </c>
      <c r="M1863" s="72" t="n">
        <v>234867.9</v>
      </c>
      <c r="N1863" s="72" t="n">
        <v>23486.79</v>
      </c>
      <c r="O1863" s="72" t="n">
        <v>211381.11</v>
      </c>
      <c r="P1863" s="72" t="n">
        <v>205868.34</v>
      </c>
      <c r="Q1863" s="72" t="n">
        <v>5512.77</v>
      </c>
      <c r="R1863" t="inlineStr">
        <is>
          <t>Telangana</t>
        </is>
      </c>
      <c r="S1863" s="71" t="n">
        <v>1</v>
      </c>
      <c r="T1863" t="inlineStr">
        <is>
          <t>Yes</t>
        </is>
      </c>
      <c r="U1863" s="71" t="n">
        <v>1078</v>
      </c>
      <c r="V1863" s="71" t="n">
        <v>76</v>
      </c>
      <c r="W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RR101855</t>
        </is>
      </c>
      <c r="B1864" s="69" t="n">
        <v>45884</v>
      </c>
      <c r="C1864" s="70" t="n">
        <v>2025</v>
      </c>
      <c r="D1864" t="inlineStr">
        <is>
          <t>Aug</t>
        </is>
      </c>
      <c r="E1864" t="inlineStr">
        <is>
          <t>South</t>
        </is>
      </c>
      <c r="F1864" t="inlineStr">
        <is>
          <t>India</t>
        </is>
      </c>
      <c r="G1864" t="inlineStr">
        <is>
          <t>Fashion</t>
        </is>
      </c>
      <c r="H1864" t="inlineStr">
        <is>
          <t>Store walk-in</t>
        </is>
      </c>
      <c r="I1864" t="inlineStr">
        <is>
          <t>Walk-in guest</t>
        </is>
      </c>
      <c r="J1864" t="inlineStr">
        <is>
          <t>Mei Lin</t>
        </is>
      </c>
      <c r="K1864" s="71" t="n">
        <v>1555</v>
      </c>
      <c r="L1864" s="72" t="n">
        <v>722.39</v>
      </c>
      <c r="M1864" s="72" t="n">
        <v>1123316.45</v>
      </c>
      <c r="N1864" s="72" t="n">
        <v>112331.65</v>
      </c>
      <c r="O1864" s="72" t="n">
        <v>1010984.8</v>
      </c>
      <c r="P1864" s="72" t="n">
        <v>622169.58</v>
      </c>
      <c r="Q1864" s="72" t="n">
        <v>388815.22</v>
      </c>
      <c r="R1864" t="inlineStr">
        <is>
          <t>Tamil Nadu</t>
        </is>
      </c>
      <c r="S1864" s="71" t="n">
        <v>8</v>
      </c>
      <c r="T1864" t="inlineStr">
        <is>
          <t>Yes</t>
        </is>
      </c>
      <c r="U1864" s="71" t="n">
        <v>811</v>
      </c>
      <c r="V1864" s="71" t="n">
        <v>237</v>
      </c>
      <c r="W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RR101856</t>
        </is>
      </c>
      <c r="B1865" s="69" t="n">
        <v>45884</v>
      </c>
      <c r="C1865" s="70" t="n">
        <v>2025</v>
      </c>
      <c r="D1865" t="inlineStr">
        <is>
          <t>Aug</t>
        </is>
      </c>
      <c r="E1865" t="inlineStr">
        <is>
          <t>South</t>
        </is>
      </c>
      <c r="F1865" t="inlineStr">
        <is>
          <t>India</t>
        </is>
      </c>
      <c r="G1865" t="inlineStr">
        <is>
          <t>Fashion</t>
        </is>
      </c>
      <c r="H1865" t="inlineStr">
        <is>
          <t>Store walk-in</t>
        </is>
      </c>
      <c r="I1865" t="inlineStr">
        <is>
          <t>Walk-in guest</t>
        </is>
      </c>
      <c r="J1865" t="inlineStr">
        <is>
          <t>Wei Chen</t>
        </is>
      </c>
      <c r="K1865" s="71" t="n">
        <v>869</v>
      </c>
      <c r="L1865" s="72" t="n">
        <v>670.24</v>
      </c>
      <c r="M1865" s="72" t="n">
        <v>582438.5600000001</v>
      </c>
      <c r="N1865" s="72" t="n">
        <v>58243.86</v>
      </c>
      <c r="O1865" s="72" t="n">
        <v>524194.7</v>
      </c>
      <c r="P1865" s="72" t="n">
        <v>346564.12</v>
      </c>
      <c r="Q1865" s="72" t="n">
        <v>177630.58</v>
      </c>
      <c r="R1865" t="inlineStr">
        <is>
          <t>Telangana</t>
        </is>
      </c>
      <c r="S1865" s="71" t="n">
        <v>0</v>
      </c>
      <c r="T1865" t="inlineStr">
        <is>
          <t>No</t>
        </is>
      </c>
      <c r="U1865" s="71" t="n">
        <v>391</v>
      </c>
      <c r="V1865" s="71" t="n">
        <v>117</v>
      </c>
      <c r="W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RR101857</t>
        </is>
      </c>
      <c r="B1866" s="69" t="n">
        <v>45884</v>
      </c>
      <c r="C1866" s="70" t="n">
        <v>2025</v>
      </c>
      <c r="D1866" t="inlineStr">
        <is>
          <t>Aug</t>
        </is>
      </c>
      <c r="E1866" t="inlineStr">
        <is>
          <t>West</t>
        </is>
      </c>
      <c r="F1866" t="inlineStr">
        <is>
          <t>India</t>
        </is>
      </c>
      <c r="G1866" t="inlineStr">
        <is>
          <t>Grocery</t>
        </is>
      </c>
      <c r="H1866" t="inlineStr">
        <is>
          <t>Store walk-in</t>
        </is>
      </c>
      <c r="I1866" t="inlineStr">
        <is>
          <t>Walk-in guest</t>
        </is>
      </c>
      <c r="J1866" t="inlineStr">
        <is>
          <t>Lucas Martin</t>
        </is>
      </c>
      <c r="K1866" s="71" t="n">
        <v>4551</v>
      </c>
      <c r="L1866" s="72" t="n">
        <v>164.05</v>
      </c>
      <c r="M1866" s="72" t="n">
        <v>746591.55</v>
      </c>
      <c r="N1866" s="72" t="n">
        <v>59727.32</v>
      </c>
      <c r="O1866" s="72" t="n">
        <v>686864.23</v>
      </c>
      <c r="P1866" s="72" t="n">
        <v>677484.4399999999</v>
      </c>
      <c r="Q1866" s="72" t="n">
        <v>9379.790000000001</v>
      </c>
      <c r="R1866" t="inlineStr">
        <is>
          <t>Maharashtra</t>
        </is>
      </c>
      <c r="S1866" s="71" t="n">
        <v>1</v>
      </c>
      <c r="T1866" t="inlineStr">
        <is>
          <t>Yes</t>
        </is>
      </c>
      <c r="U1866" s="71" t="n">
        <v>2245</v>
      </c>
      <c r="V1866" s="71" t="n">
        <v>776</v>
      </c>
      <c r="W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RR101858</t>
        </is>
      </c>
      <c r="B1867" s="69" t="n">
        <v>45884</v>
      </c>
      <c r="C1867" s="70" t="n">
        <v>2025</v>
      </c>
      <c r="D1867" t="inlineStr">
        <is>
          <t>Aug</t>
        </is>
      </c>
      <c r="E1867" t="inlineStr">
        <is>
          <t>West</t>
        </is>
      </c>
      <c r="F1867" t="inlineStr">
        <is>
          <t>India</t>
        </is>
      </c>
      <c r="G1867" t="inlineStr">
        <is>
          <t>Grocery</t>
        </is>
      </c>
      <c r="H1867" t="inlineStr">
        <is>
          <t>Store walk-in</t>
        </is>
      </c>
      <c r="I1867" t="inlineStr">
        <is>
          <t>Walk-in guest</t>
        </is>
      </c>
      <c r="J1867" t="inlineStr">
        <is>
          <t>Kofi Mensah</t>
        </is>
      </c>
      <c r="K1867" s="71" t="n">
        <v>1125</v>
      </c>
      <c r="L1867" s="72" t="n">
        <v>164.65</v>
      </c>
      <c r="M1867" s="72" t="n">
        <v>185231.25</v>
      </c>
      <c r="N1867" s="72" t="n">
        <v>27784.69</v>
      </c>
      <c r="O1867" s="72" t="n">
        <v>157446.56</v>
      </c>
      <c r="P1867" s="72" t="n">
        <v>169616.92</v>
      </c>
      <c r="Q1867" s="72" t="n">
        <v>-12170.36</v>
      </c>
      <c r="R1867" t="inlineStr">
        <is>
          <t>Gujarat</t>
        </is>
      </c>
      <c r="S1867" s="71" t="n">
        <v>1</v>
      </c>
      <c r="T1867" t="inlineStr">
        <is>
          <t>Yes</t>
        </is>
      </c>
      <c r="U1867" s="71" t="n">
        <v>418</v>
      </c>
      <c r="V1867" s="71" t="n">
        <v>159</v>
      </c>
      <c r="W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RR101859</t>
        </is>
      </c>
      <c r="B1868" s="69" t="n">
        <v>45884</v>
      </c>
      <c r="C1868" s="70" t="n">
        <v>2025</v>
      </c>
      <c r="D1868" t="inlineStr">
        <is>
          <t>Aug</t>
        </is>
      </c>
      <c r="E1868" t="inlineStr">
        <is>
          <t>West</t>
        </is>
      </c>
      <c r="F1868" t="inlineStr">
        <is>
          <t>India</t>
        </is>
      </c>
      <c r="G1868" t="inlineStr">
        <is>
          <t>JioMart</t>
        </is>
      </c>
      <c r="H1868" t="inlineStr">
        <is>
          <t>Home delivery</t>
        </is>
      </c>
      <c r="I1868" t="inlineStr">
        <is>
          <t>Member</t>
        </is>
      </c>
      <c r="J1868" t="inlineStr">
        <is>
          <t>Carlos Silva</t>
        </is>
      </c>
      <c r="K1868" s="71" t="n">
        <v>851</v>
      </c>
      <c r="L1868" s="72" t="n">
        <v>403.84</v>
      </c>
      <c r="M1868" s="72" t="n">
        <v>343667.84</v>
      </c>
      <c r="N1868" s="72" t="n">
        <v>17183.39</v>
      </c>
      <c r="O1868" s="72" t="n">
        <v>326484.45</v>
      </c>
      <c r="P1868" s="72" t="n">
        <v>289363.37</v>
      </c>
      <c r="Q1868" s="72" t="n">
        <v>37121.08</v>
      </c>
      <c r="R1868" t="inlineStr">
        <is>
          <t>Gujarat</t>
        </is>
      </c>
      <c r="S1868" s="71" t="n">
        <v>2</v>
      </c>
      <c r="T1868" t="inlineStr">
        <is>
          <t>Yes</t>
        </is>
      </c>
      <c r="U1868" s="71" t="n">
        <v>3575</v>
      </c>
      <c r="V1868" s="71" t="n">
        <v>246</v>
      </c>
      <c r="W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RR101860</t>
        </is>
      </c>
      <c r="B1869" s="69" t="n">
        <v>45885</v>
      </c>
      <c r="C1869" s="70" t="n">
        <v>2025</v>
      </c>
      <c r="D1869" t="inlineStr">
        <is>
          <t>Aug</t>
        </is>
      </c>
      <c r="E1869" t="inlineStr">
        <is>
          <t>West</t>
        </is>
      </c>
      <c r="F1869" t="inlineStr">
        <is>
          <t>India</t>
        </is>
      </c>
      <c r="G1869" t="inlineStr">
        <is>
          <t>Grocery</t>
        </is>
      </c>
      <c r="H1869" t="inlineStr">
        <is>
          <t>Click &amp; collect</t>
        </is>
      </c>
      <c r="I1869" t="inlineStr">
        <is>
          <t>Walk-in guest</t>
        </is>
      </c>
      <c r="J1869" t="inlineStr">
        <is>
          <t>Ana Costa</t>
        </is>
      </c>
      <c r="K1869" s="71" t="n">
        <v>2496</v>
      </c>
      <c r="L1869" s="72" t="n">
        <v>201.11</v>
      </c>
      <c r="M1869" s="72" t="n">
        <v>501970.56</v>
      </c>
      <c r="N1869" s="72" t="n">
        <v>40157.64</v>
      </c>
      <c r="O1869" s="72" t="n">
        <v>461812.92</v>
      </c>
      <c r="P1869" s="72" t="n">
        <v>378782.4</v>
      </c>
      <c r="Q1869" s="72" t="n">
        <v>83030.52</v>
      </c>
      <c r="R1869" t="inlineStr">
        <is>
          <t>Maharashtra</t>
        </is>
      </c>
      <c r="S1869" s="71" t="n">
        <v>3</v>
      </c>
      <c r="T1869" t="inlineStr">
        <is>
          <t>Yes</t>
        </is>
      </c>
      <c r="U1869" s="71" t="n">
        <v>982</v>
      </c>
      <c r="V1869" s="71" t="n">
        <v>353</v>
      </c>
      <c r="W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RR101861</t>
        </is>
      </c>
      <c r="B1870" s="69" t="n">
        <v>45885</v>
      </c>
      <c r="C1870" s="70" t="n">
        <v>2025</v>
      </c>
      <c r="D1870" t="inlineStr">
        <is>
          <t>Aug</t>
        </is>
      </c>
      <c r="E1870" t="inlineStr">
        <is>
          <t>South</t>
        </is>
      </c>
      <c r="F1870" t="inlineStr">
        <is>
          <t>India</t>
        </is>
      </c>
      <c r="G1870" t="inlineStr">
        <is>
          <t>Grocery</t>
        </is>
      </c>
      <c r="H1870" t="inlineStr">
        <is>
          <t>Click &amp; collect</t>
        </is>
      </c>
      <c r="I1870" t="inlineStr">
        <is>
          <t>Walk-in guest</t>
        </is>
      </c>
      <c r="J1870" t="inlineStr">
        <is>
          <t>Aisha Bello</t>
        </is>
      </c>
      <c r="K1870" s="71" t="n">
        <v>2606</v>
      </c>
      <c r="L1870" s="72" t="n">
        <v>175</v>
      </c>
      <c r="M1870" s="72" t="n">
        <v>456050</v>
      </c>
      <c r="N1870" s="72" t="n">
        <v>68407.5</v>
      </c>
      <c r="O1870" s="72" t="n">
        <v>387642.5</v>
      </c>
      <c r="P1870" s="72" t="n">
        <v>395182.72</v>
      </c>
      <c r="Q1870" s="72" t="n">
        <v>-7540.22</v>
      </c>
      <c r="R1870" t="inlineStr">
        <is>
          <t>Telangana</t>
        </is>
      </c>
      <c r="S1870" s="71" t="n">
        <v>3</v>
      </c>
      <c r="T1870" t="inlineStr">
        <is>
          <t>Yes</t>
        </is>
      </c>
      <c r="U1870" s="71" t="n">
        <v>1258</v>
      </c>
      <c r="V1870" s="71" t="n">
        <v>375</v>
      </c>
      <c r="W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RR101862</t>
        </is>
      </c>
      <c r="B1871" s="69" t="n">
        <v>45885</v>
      </c>
      <c r="C1871" s="70" t="n">
        <v>2025</v>
      </c>
      <c r="D1871" t="inlineStr">
        <is>
          <t>Aug</t>
        </is>
      </c>
      <c r="E1871" t="inlineStr">
        <is>
          <t>West</t>
        </is>
      </c>
      <c r="F1871" t="inlineStr">
        <is>
          <t>India</t>
        </is>
      </c>
      <c r="G1871" t="inlineStr">
        <is>
          <t>JioMart</t>
        </is>
      </c>
      <c r="H1871" t="inlineStr">
        <is>
          <t>Home delivery</t>
        </is>
      </c>
      <c r="I1871" t="inlineStr">
        <is>
          <t>Walk-in guest</t>
        </is>
      </c>
      <c r="J1871" t="inlineStr">
        <is>
          <t>Wei Chen</t>
        </is>
      </c>
      <c r="K1871" s="71" t="n">
        <v>4635</v>
      </c>
      <c r="L1871" s="72" t="n">
        <v>423.5</v>
      </c>
      <c r="M1871" s="72" t="n">
        <v>1962922.5</v>
      </c>
      <c r="N1871" s="72" t="n">
        <v>39258.45</v>
      </c>
      <c r="O1871" s="72" t="n">
        <v>1923664.05</v>
      </c>
      <c r="P1871" s="72" t="n">
        <v>1553916.44</v>
      </c>
      <c r="Q1871" s="72" t="n">
        <v>369747.61</v>
      </c>
      <c r="R1871" t="inlineStr">
        <is>
          <t>Gujarat</t>
        </is>
      </c>
      <c r="S1871" s="71" t="n">
        <v>8</v>
      </c>
      <c r="T1871" t="inlineStr">
        <is>
          <t>Yes</t>
        </is>
      </c>
      <c r="U1871" s="71" t="n">
        <v>14270</v>
      </c>
      <c r="V1871" s="71" t="n">
        <v>717</v>
      </c>
      <c r="W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RR101863</t>
        </is>
      </c>
      <c r="B1872" s="69" t="n">
        <v>45885</v>
      </c>
      <c r="C1872" s="70" t="n">
        <v>2025</v>
      </c>
      <c r="D1872" t="inlineStr">
        <is>
          <t>Aug</t>
        </is>
      </c>
      <c r="E1872" t="inlineStr">
        <is>
          <t>North</t>
        </is>
      </c>
      <c r="F1872" t="inlineStr">
        <is>
          <t>India</t>
        </is>
      </c>
      <c r="G1872" t="inlineStr">
        <is>
          <t>Grocery</t>
        </is>
      </c>
      <c r="H1872" t="inlineStr">
        <is>
          <t>Store walk-in</t>
        </is>
      </c>
      <c r="I1872" t="inlineStr">
        <is>
          <t>Member</t>
        </is>
      </c>
      <c r="J1872" t="inlineStr">
        <is>
          <t>Noah Smith</t>
        </is>
      </c>
      <c r="K1872" s="71" t="n">
        <v>2393</v>
      </c>
      <c r="L1872" s="72" t="n">
        <v>195.6</v>
      </c>
      <c r="M1872" s="72" t="n">
        <v>468070.8</v>
      </c>
      <c r="N1872" s="72" t="n">
        <v>46807.08</v>
      </c>
      <c r="O1872" s="72" t="n">
        <v>421263.72</v>
      </c>
      <c r="P1872" s="72" t="n">
        <v>347623.4</v>
      </c>
      <c r="Q1872" s="72" t="n">
        <v>73640.32000000001</v>
      </c>
      <c r="R1872" t="inlineStr">
        <is>
          <t>Uttar Pradesh</t>
        </is>
      </c>
      <c r="S1872" s="71" t="n">
        <v>2</v>
      </c>
      <c r="T1872" t="inlineStr">
        <is>
          <t>Yes</t>
        </is>
      </c>
      <c r="U1872" s="71" t="n">
        <v>2257</v>
      </c>
      <c r="V1872" s="71" t="n">
        <v>671</v>
      </c>
      <c r="W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RR101864</t>
        </is>
      </c>
      <c r="B1873" s="69" t="n">
        <v>45885</v>
      </c>
      <c r="C1873" s="70" t="n">
        <v>2025</v>
      </c>
      <c r="D1873" t="inlineStr">
        <is>
          <t>Aug</t>
        </is>
      </c>
      <c r="E1873" t="inlineStr">
        <is>
          <t>North</t>
        </is>
      </c>
      <c r="F1873" t="inlineStr">
        <is>
          <t>India</t>
        </is>
      </c>
      <c r="G1873" t="inlineStr">
        <is>
          <t>Grocery</t>
        </is>
      </c>
      <c r="H1873" t="inlineStr">
        <is>
          <t>Store walk-in</t>
        </is>
      </c>
      <c r="I1873" t="inlineStr">
        <is>
          <t>Member</t>
        </is>
      </c>
      <c r="J1873" t="inlineStr">
        <is>
          <t>Wei Chen</t>
        </is>
      </c>
      <c r="K1873" s="71" t="n">
        <v>2411</v>
      </c>
      <c r="L1873" s="72" t="n">
        <v>201.18</v>
      </c>
      <c r="M1873" s="72" t="n">
        <v>485044.98</v>
      </c>
      <c r="N1873" s="72" t="n">
        <v>24252.25</v>
      </c>
      <c r="O1873" s="72" t="n">
        <v>460792.73</v>
      </c>
      <c r="P1873" s="72" t="n">
        <v>368509.09</v>
      </c>
      <c r="Q1873" s="72" t="n">
        <v>92283.64</v>
      </c>
      <c r="R1873" t="inlineStr">
        <is>
          <t>Rajasthan</t>
        </is>
      </c>
      <c r="S1873" s="71" t="n">
        <v>8</v>
      </c>
      <c r="T1873" t="inlineStr">
        <is>
          <t>Yes</t>
        </is>
      </c>
      <c r="U1873" s="71" t="n">
        <v>1331</v>
      </c>
      <c r="V1873" s="71" t="n">
        <v>366</v>
      </c>
      <c r="W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RR101865</t>
        </is>
      </c>
      <c r="B1874" s="69" t="n">
        <v>45885</v>
      </c>
      <c r="C1874" s="70" t="n">
        <v>2025</v>
      </c>
      <c r="D1874" t="inlineStr">
        <is>
          <t>Aug</t>
        </is>
      </c>
      <c r="E1874" t="inlineStr">
        <is>
          <t>West</t>
        </is>
      </c>
      <c r="F1874" t="inlineStr">
        <is>
          <t>India</t>
        </is>
      </c>
      <c r="G1874" t="inlineStr">
        <is>
          <t>Electronics</t>
        </is>
      </c>
      <c r="H1874" t="inlineStr">
        <is>
          <t>Store walk-in</t>
        </is>
      </c>
      <c r="I1874" t="inlineStr">
        <is>
          <t>Walk-in guest</t>
        </is>
      </c>
      <c r="J1874" t="inlineStr">
        <is>
          <t>Olivia Brown</t>
        </is>
      </c>
      <c r="K1874" s="71" t="n">
        <v>208</v>
      </c>
      <c r="L1874" s="72" t="n">
        <v>9001.83</v>
      </c>
      <c r="M1874" s="72" t="n">
        <v>1872380.64</v>
      </c>
      <c r="N1874" s="72" t="n">
        <v>280857.1</v>
      </c>
      <c r="O1874" s="72" t="n">
        <v>1591523.54</v>
      </c>
      <c r="P1874" s="72" t="n">
        <v>1718603.26</v>
      </c>
      <c r="Q1874" s="72" t="n">
        <v>-127079.72</v>
      </c>
      <c r="R1874" t="inlineStr">
        <is>
          <t>Maharashtra</t>
        </is>
      </c>
      <c r="S1874" s="71" t="n">
        <v>3</v>
      </c>
      <c r="T1874" t="inlineStr">
        <is>
          <t>Yes</t>
        </is>
      </c>
      <c r="U1874" s="71" t="n">
        <v>482</v>
      </c>
      <c r="V1874" s="71" t="n">
        <v>151</v>
      </c>
      <c r="W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RR101866</t>
        </is>
      </c>
      <c r="B1875" s="69" t="n">
        <v>45885</v>
      </c>
      <c r="C1875" s="70" t="n">
        <v>2025</v>
      </c>
      <c r="D1875" t="inlineStr">
        <is>
          <t>Aug</t>
        </is>
      </c>
      <c r="E1875" t="inlineStr">
        <is>
          <t>West</t>
        </is>
      </c>
      <c r="F1875" t="inlineStr">
        <is>
          <t>India</t>
        </is>
      </c>
      <c r="G1875" t="inlineStr">
        <is>
          <t>Grocery</t>
        </is>
      </c>
      <c r="H1875" t="inlineStr">
        <is>
          <t>Store walk-in</t>
        </is>
      </c>
      <c r="I1875" t="inlineStr">
        <is>
          <t>Member</t>
        </is>
      </c>
      <c r="J1875" t="inlineStr">
        <is>
          <t>Amir Khan</t>
        </is>
      </c>
      <c r="K1875" s="71" t="n">
        <v>1096</v>
      </c>
      <c r="L1875" s="72" t="n">
        <v>165.98</v>
      </c>
      <c r="M1875" s="72" t="n">
        <v>181914.08</v>
      </c>
      <c r="N1875" s="72" t="n">
        <v>18191.41</v>
      </c>
      <c r="O1875" s="72" t="n">
        <v>163722.67</v>
      </c>
      <c r="P1875" s="72" t="n">
        <v>162998.95</v>
      </c>
      <c r="Q1875" s="72" t="n">
        <v>723.72</v>
      </c>
      <c r="R1875" t="inlineStr">
        <is>
          <t>Maharashtra</t>
        </is>
      </c>
      <c r="S1875" s="71" t="n">
        <v>2</v>
      </c>
      <c r="T1875" t="inlineStr">
        <is>
          <t>Yes</t>
        </is>
      </c>
      <c r="U1875" s="71" t="n">
        <v>453</v>
      </c>
      <c r="V1875" s="71" t="n">
        <v>161</v>
      </c>
      <c r="W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RR101867</t>
        </is>
      </c>
      <c r="B1876" s="69" t="n">
        <v>45885</v>
      </c>
      <c r="C1876" s="70" t="n">
        <v>2025</v>
      </c>
      <c r="D1876" t="inlineStr">
        <is>
          <t>Aug</t>
        </is>
      </c>
      <c r="E1876" t="inlineStr">
        <is>
          <t>West</t>
        </is>
      </c>
      <c r="F1876" t="inlineStr">
        <is>
          <t>India</t>
        </is>
      </c>
      <c r="G1876" t="inlineStr">
        <is>
          <t>Fashion</t>
        </is>
      </c>
      <c r="H1876" t="inlineStr">
        <is>
          <t>Store walk-in</t>
        </is>
      </c>
      <c r="I1876" t="inlineStr">
        <is>
          <t>Walk-in guest</t>
        </is>
      </c>
      <c r="J1876" t="inlineStr">
        <is>
          <t>Aisha Bello</t>
        </is>
      </c>
      <c r="K1876" s="71" t="n">
        <v>540</v>
      </c>
      <c r="L1876" s="72" t="n">
        <v>773.65</v>
      </c>
      <c r="M1876" s="72" t="n">
        <v>417771</v>
      </c>
      <c r="N1876" s="72" t="n">
        <v>62665.65</v>
      </c>
      <c r="O1876" s="72" t="n">
        <v>355105.35</v>
      </c>
      <c r="P1876" s="72" t="n">
        <v>221596.62</v>
      </c>
      <c r="Q1876" s="72" t="n">
        <v>133508.73</v>
      </c>
      <c r="R1876" t="inlineStr">
        <is>
          <t>Maharashtra</t>
        </is>
      </c>
      <c r="S1876" s="71" t="n">
        <v>0</v>
      </c>
      <c r="T1876" t="inlineStr">
        <is>
          <t>No</t>
        </is>
      </c>
      <c r="U1876" s="71" t="n">
        <v>411</v>
      </c>
      <c r="V1876" s="71" t="n">
        <v>126</v>
      </c>
      <c r="W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RR101868</t>
        </is>
      </c>
      <c r="B1877" s="69" t="n">
        <v>45885</v>
      </c>
      <c r="C1877" s="70" t="n">
        <v>2025</v>
      </c>
      <c r="D1877" t="inlineStr">
        <is>
          <t>Aug</t>
        </is>
      </c>
      <c r="E1877" t="inlineStr">
        <is>
          <t>North</t>
        </is>
      </c>
      <c r="F1877" t="inlineStr">
        <is>
          <t>India</t>
        </is>
      </c>
      <c r="G1877" t="inlineStr">
        <is>
          <t>Grocery</t>
        </is>
      </c>
      <c r="H1877" t="inlineStr">
        <is>
          <t>Store walk-in</t>
        </is>
      </c>
      <c r="I1877" t="inlineStr">
        <is>
          <t>Member</t>
        </is>
      </c>
      <c r="J1877" t="inlineStr">
        <is>
          <t>Ana Costa</t>
        </is>
      </c>
      <c r="K1877" s="71" t="n">
        <v>777</v>
      </c>
      <c r="L1877" s="72" t="n">
        <v>162.99</v>
      </c>
      <c r="M1877" s="72" t="n">
        <v>126643.23</v>
      </c>
      <c r="N1877" s="72" t="n">
        <v>18996.48</v>
      </c>
      <c r="O1877" s="72" t="n">
        <v>107646.75</v>
      </c>
      <c r="P1877" s="72" t="n">
        <v>110215.38</v>
      </c>
      <c r="Q1877" s="72" t="n">
        <v>-2568.63</v>
      </c>
      <c r="R1877" t="inlineStr">
        <is>
          <t>Rajasthan</t>
        </is>
      </c>
      <c r="S1877" s="71" t="n">
        <v>2</v>
      </c>
      <c r="T1877" t="inlineStr">
        <is>
          <t>Yes</t>
        </is>
      </c>
      <c r="U1877" s="71" t="n">
        <v>399</v>
      </c>
      <c r="V1877" s="71" t="n">
        <v>111</v>
      </c>
      <c r="W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RR101869</t>
        </is>
      </c>
      <c r="B1878" s="69" t="n">
        <v>45885</v>
      </c>
      <c r="C1878" s="70" t="n">
        <v>2025</v>
      </c>
      <c r="D1878" t="inlineStr">
        <is>
          <t>Aug</t>
        </is>
      </c>
      <c r="E1878" t="inlineStr">
        <is>
          <t>South</t>
        </is>
      </c>
      <c r="F1878" t="inlineStr">
        <is>
          <t>India</t>
        </is>
      </c>
      <c r="G1878" t="inlineStr">
        <is>
          <t>JioMart</t>
        </is>
      </c>
      <c r="H1878" t="inlineStr">
        <is>
          <t>Home delivery</t>
        </is>
      </c>
      <c r="I1878" t="inlineStr">
        <is>
          <t>Walk-in guest</t>
        </is>
      </c>
      <c r="J1878" t="inlineStr">
        <is>
          <t>Ravindra Patil</t>
        </is>
      </c>
      <c r="K1878" s="71" t="n">
        <v>3714</v>
      </c>
      <c r="L1878" s="72" t="n">
        <v>383.02</v>
      </c>
      <c r="M1878" s="72" t="n">
        <v>1422536.28</v>
      </c>
      <c r="N1878" s="72" t="n">
        <v>113802.9</v>
      </c>
      <c r="O1878" s="72" t="n">
        <v>1308733.38</v>
      </c>
      <c r="P1878" s="72" t="n">
        <v>1283988.95</v>
      </c>
      <c r="Q1878" s="72" t="n">
        <v>24744.43</v>
      </c>
      <c r="R1878" t="inlineStr">
        <is>
          <t>Telangana</t>
        </is>
      </c>
      <c r="S1878" s="71" t="n">
        <v>0</v>
      </c>
      <c r="T1878" t="inlineStr">
        <is>
          <t>No</t>
        </is>
      </c>
      <c r="U1878" s="71" t="n">
        <v>25067</v>
      </c>
      <c r="V1878" s="71" t="n">
        <v>1075</v>
      </c>
      <c r="W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RR101870</t>
        </is>
      </c>
      <c r="B1879" s="69" t="n">
        <v>45885</v>
      </c>
      <c r="C1879" s="70" t="n">
        <v>2025</v>
      </c>
      <c r="D1879" t="inlineStr">
        <is>
          <t>Aug</t>
        </is>
      </c>
      <c r="E1879" t="inlineStr">
        <is>
          <t>North</t>
        </is>
      </c>
      <c r="F1879" t="inlineStr">
        <is>
          <t>India</t>
        </is>
      </c>
      <c r="G1879" t="inlineStr">
        <is>
          <t>Grocery</t>
        </is>
      </c>
      <c r="H1879" t="inlineStr">
        <is>
          <t>Store walk-in</t>
        </is>
      </c>
      <c r="I1879" t="inlineStr">
        <is>
          <t>Member</t>
        </is>
      </c>
      <c r="J1879" t="inlineStr">
        <is>
          <t>Kofi Mensah</t>
        </is>
      </c>
      <c r="K1879" s="71" t="n">
        <v>3764</v>
      </c>
      <c r="L1879" s="72" t="n">
        <v>182.91</v>
      </c>
      <c r="M1879" s="72" t="n">
        <v>688473.24</v>
      </c>
      <c r="N1879" s="72" t="n">
        <v>68847.32000000001</v>
      </c>
      <c r="O1879" s="72" t="n">
        <v>619625.92</v>
      </c>
      <c r="P1879" s="72" t="n">
        <v>564018.9399999999</v>
      </c>
      <c r="Q1879" s="72" t="n">
        <v>55606.98</v>
      </c>
      <c r="R1879" t="inlineStr">
        <is>
          <t>Rajasthan</t>
        </is>
      </c>
      <c r="S1879" s="71" t="n">
        <v>1</v>
      </c>
      <c r="T1879" t="inlineStr">
        <is>
          <t>Yes</t>
        </is>
      </c>
      <c r="U1879" s="71" t="n">
        <v>1238</v>
      </c>
      <c r="V1879" s="71" t="n">
        <v>533</v>
      </c>
      <c r="W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RR101871</t>
        </is>
      </c>
      <c r="B1880" s="69" t="n">
        <v>45886</v>
      </c>
      <c r="C1880" s="70" t="n">
        <v>2025</v>
      </c>
      <c r="D1880" t="inlineStr">
        <is>
          <t>Aug</t>
        </is>
      </c>
      <c r="E1880" t="inlineStr">
        <is>
          <t>West</t>
        </is>
      </c>
      <c r="F1880" t="inlineStr">
        <is>
          <t>India</t>
        </is>
      </c>
      <c r="G1880" t="inlineStr">
        <is>
          <t>JioMart</t>
        </is>
      </c>
      <c r="H1880" t="inlineStr">
        <is>
          <t>Home delivery</t>
        </is>
      </c>
      <c r="I1880" t="inlineStr">
        <is>
          <t>Member</t>
        </is>
      </c>
      <c r="J1880" t="inlineStr">
        <is>
          <t>Ruhi Shaikh</t>
        </is>
      </c>
      <c r="K1880" s="71" t="n">
        <v>1615</v>
      </c>
      <c r="L1880" s="72" t="n">
        <v>374.73</v>
      </c>
      <c r="M1880" s="72" t="n">
        <v>605188.95</v>
      </c>
      <c r="N1880" s="72" t="n">
        <v>12103.78</v>
      </c>
      <c r="O1880" s="72" t="n">
        <v>593085.17</v>
      </c>
      <c r="P1880" s="72" t="n">
        <v>545167.21</v>
      </c>
      <c r="Q1880" s="72" t="n">
        <v>47917.96</v>
      </c>
      <c r="R1880" t="inlineStr">
        <is>
          <t>Gujarat</t>
        </is>
      </c>
      <c r="S1880" s="71" t="n">
        <v>0</v>
      </c>
      <c r="T1880" t="inlineStr">
        <is>
          <t>No</t>
        </is>
      </c>
      <c r="U1880" s="71" t="n">
        <v>3386</v>
      </c>
      <c r="V1880" s="71" t="n">
        <v>224</v>
      </c>
      <c r="W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RR101872</t>
        </is>
      </c>
      <c r="B1881" s="69" t="n">
        <v>45886</v>
      </c>
      <c r="C1881" s="70" t="n">
        <v>2025</v>
      </c>
      <c r="D1881" t="inlineStr">
        <is>
          <t>Aug</t>
        </is>
      </c>
      <c r="E1881" t="inlineStr">
        <is>
          <t>North</t>
        </is>
      </c>
      <c r="F1881" t="inlineStr">
        <is>
          <t>India</t>
        </is>
      </c>
      <c r="G1881" t="inlineStr">
        <is>
          <t>Electronics</t>
        </is>
      </c>
      <c r="H1881" t="inlineStr">
        <is>
          <t>Store walk-in</t>
        </is>
      </c>
      <c r="I1881" t="inlineStr">
        <is>
          <t>Member</t>
        </is>
      </c>
      <c r="J1881" t="inlineStr">
        <is>
          <t>Kofi Mensah</t>
        </is>
      </c>
      <c r="K1881" s="71" t="n">
        <v>24</v>
      </c>
      <c r="L1881" s="72" t="n">
        <v>9296.18</v>
      </c>
      <c r="M1881" s="72" t="n">
        <v>223108.32</v>
      </c>
      <c r="N1881" s="72" t="n">
        <v>22310.83</v>
      </c>
      <c r="O1881" s="72" t="n">
        <v>200797.49</v>
      </c>
      <c r="P1881" s="72" t="n">
        <v>197281.08</v>
      </c>
      <c r="Q1881" s="72" t="n">
        <v>3516.41</v>
      </c>
      <c r="R1881" t="inlineStr">
        <is>
          <t>Delhi</t>
        </is>
      </c>
      <c r="S1881" s="71" t="n">
        <v>0</v>
      </c>
      <c r="T1881" t="inlineStr">
        <is>
          <t>No</t>
        </is>
      </c>
      <c r="U1881" s="71" t="n">
        <v>71</v>
      </c>
      <c r="V1881" s="71" t="n">
        <v>22</v>
      </c>
      <c r="W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RR101873</t>
        </is>
      </c>
      <c r="B1882" s="69" t="n">
        <v>45886</v>
      </c>
      <c r="C1882" s="70" t="n">
        <v>2025</v>
      </c>
      <c r="D1882" t="inlineStr">
        <is>
          <t>Aug</t>
        </is>
      </c>
      <c r="E1882" t="inlineStr">
        <is>
          <t>West</t>
        </is>
      </c>
      <c r="F1882" t="inlineStr">
        <is>
          <t>India</t>
        </is>
      </c>
      <c r="G1882" t="inlineStr">
        <is>
          <t>Electronics</t>
        </is>
      </c>
      <c r="H1882" t="inlineStr">
        <is>
          <t>Store walk-in</t>
        </is>
      </c>
      <c r="I1882" t="inlineStr">
        <is>
          <t>Member</t>
        </is>
      </c>
      <c r="J1882" t="inlineStr">
        <is>
          <t>Liam O'Brien</t>
        </is>
      </c>
      <c r="K1882" s="71" t="n">
        <v>57</v>
      </c>
      <c r="L1882" s="72" t="n">
        <v>9021.59</v>
      </c>
      <c r="M1882" s="72" t="n">
        <v>514230.63</v>
      </c>
      <c r="N1882" s="72" t="n">
        <v>10284.61</v>
      </c>
      <c r="O1882" s="72" t="n">
        <v>503946.02</v>
      </c>
      <c r="P1882" s="72" t="n">
        <v>465618.45</v>
      </c>
      <c r="Q1882" s="72" t="n">
        <v>38327.57</v>
      </c>
      <c r="R1882" t="inlineStr">
        <is>
          <t>Gujarat</t>
        </is>
      </c>
      <c r="S1882" s="71" t="n">
        <v>5</v>
      </c>
      <c r="T1882" t="inlineStr">
        <is>
          <t>Yes</t>
        </is>
      </c>
      <c r="U1882" s="71" t="n">
        <v>109</v>
      </c>
      <c r="V1882" s="71" t="n">
        <v>45</v>
      </c>
      <c r="W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RR101874</t>
        </is>
      </c>
      <c r="B1883" s="69" t="n">
        <v>45886</v>
      </c>
      <c r="C1883" s="70" t="n">
        <v>2025</v>
      </c>
      <c r="D1883" t="inlineStr">
        <is>
          <t>Aug</t>
        </is>
      </c>
      <c r="E1883" t="inlineStr">
        <is>
          <t>North</t>
        </is>
      </c>
      <c r="F1883" t="inlineStr">
        <is>
          <t>India</t>
        </is>
      </c>
      <c r="G1883" t="inlineStr">
        <is>
          <t>Grocery</t>
        </is>
      </c>
      <c r="H1883" t="inlineStr">
        <is>
          <t>Store walk-in</t>
        </is>
      </c>
      <c r="I1883" t="inlineStr">
        <is>
          <t>Walk-in guest</t>
        </is>
      </c>
      <c r="J1883" t="inlineStr">
        <is>
          <t>Emma Clarke</t>
        </is>
      </c>
      <c r="K1883" s="71" t="n">
        <v>4157</v>
      </c>
      <c r="L1883" s="72" t="n">
        <v>170.96</v>
      </c>
      <c r="M1883" s="72" t="n">
        <v>710680.72</v>
      </c>
      <c r="N1883" s="72" t="n">
        <v>106602.11</v>
      </c>
      <c r="O1883" s="72" t="n">
        <v>604078.61</v>
      </c>
      <c r="P1883" s="72" t="n">
        <v>596991.35</v>
      </c>
      <c r="Q1883" s="72" t="n">
        <v>7087.26</v>
      </c>
      <c r="R1883" t="inlineStr">
        <is>
          <t>Uttar Pradesh</t>
        </is>
      </c>
      <c r="S1883" s="71" t="n">
        <v>8</v>
      </c>
      <c r="T1883" t="inlineStr">
        <is>
          <t>Yes</t>
        </is>
      </c>
      <c r="U1883" s="71" t="n">
        <v>1517</v>
      </c>
      <c r="V1883" s="71" t="n">
        <v>534</v>
      </c>
      <c r="W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RR101875</t>
        </is>
      </c>
      <c r="B1884" s="69" t="n">
        <v>45886</v>
      </c>
      <c r="C1884" s="70" t="n">
        <v>2025</v>
      </c>
      <c r="D1884" t="inlineStr">
        <is>
          <t>Aug</t>
        </is>
      </c>
      <c r="E1884" t="inlineStr">
        <is>
          <t>West</t>
        </is>
      </c>
      <c r="F1884" t="inlineStr">
        <is>
          <t>India</t>
        </is>
      </c>
      <c r="G1884" t="inlineStr">
        <is>
          <t>Grocery</t>
        </is>
      </c>
      <c r="H1884" t="inlineStr">
        <is>
          <t>Store walk-in</t>
        </is>
      </c>
      <c r="I1884" t="inlineStr">
        <is>
          <t>Member</t>
        </is>
      </c>
      <c r="J1884" t="inlineStr">
        <is>
          <t>Fatima Al-Saud</t>
        </is>
      </c>
      <c r="K1884" s="71" t="n">
        <v>682</v>
      </c>
      <c r="L1884" s="72" t="n">
        <v>188.52</v>
      </c>
      <c r="M1884" s="72" t="n">
        <v>128570.64</v>
      </c>
      <c r="N1884" s="72" t="n">
        <v>19285.6</v>
      </c>
      <c r="O1884" s="72" t="n">
        <v>109285.04</v>
      </c>
      <c r="P1884" s="72" t="n">
        <v>101301.19</v>
      </c>
      <c r="Q1884" s="72" t="n">
        <v>7983.85</v>
      </c>
      <c r="R1884" t="inlineStr">
        <is>
          <t>Goa</t>
        </is>
      </c>
      <c r="S1884" s="71" t="n">
        <v>3</v>
      </c>
      <c r="T1884" t="inlineStr">
        <is>
          <t>Yes</t>
        </is>
      </c>
      <c r="U1884" s="71" t="n">
        <v>341</v>
      </c>
      <c r="V1884" s="71" t="n">
        <v>134</v>
      </c>
      <c r="W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RR101876</t>
        </is>
      </c>
      <c r="B1885" s="69" t="n">
        <v>45886</v>
      </c>
      <c r="C1885" s="70" t="n">
        <v>2025</v>
      </c>
      <c r="D1885" t="inlineStr">
        <is>
          <t>Aug</t>
        </is>
      </c>
      <c r="E1885" t="inlineStr">
        <is>
          <t>North</t>
        </is>
      </c>
      <c r="F1885" t="inlineStr">
        <is>
          <t>India</t>
        </is>
      </c>
      <c r="G1885" t="inlineStr">
        <is>
          <t>Grocery</t>
        </is>
      </c>
      <c r="H1885" t="inlineStr">
        <is>
          <t>Store walk-in</t>
        </is>
      </c>
      <c r="I1885" t="inlineStr">
        <is>
          <t>Member</t>
        </is>
      </c>
      <c r="J1885" t="inlineStr">
        <is>
          <t>Kofi Mensah</t>
        </is>
      </c>
      <c r="K1885" s="71" t="n">
        <v>3436</v>
      </c>
      <c r="L1885" s="72" t="n">
        <v>188.28</v>
      </c>
      <c r="M1885" s="72" t="n">
        <v>646930.08</v>
      </c>
      <c r="N1885" s="72" t="n">
        <v>32346.5</v>
      </c>
      <c r="O1885" s="72" t="n">
        <v>614583.58</v>
      </c>
      <c r="P1885" s="72" t="n">
        <v>511189.41</v>
      </c>
      <c r="Q1885" s="72" t="n">
        <v>103394.17</v>
      </c>
      <c r="R1885" t="inlineStr">
        <is>
          <t>Delhi</t>
        </is>
      </c>
      <c r="S1885" s="71" t="n">
        <v>5</v>
      </c>
      <c r="T1885" t="inlineStr">
        <is>
          <t>Yes</t>
        </is>
      </c>
      <c r="U1885" s="71" t="n">
        <v>1527</v>
      </c>
      <c r="V1885" s="71" t="n">
        <v>510</v>
      </c>
      <c r="W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RR101877</t>
        </is>
      </c>
      <c r="B1886" s="69" t="n">
        <v>45886</v>
      </c>
      <c r="C1886" s="70" t="n">
        <v>2025</v>
      </c>
      <c r="D1886" t="inlineStr">
        <is>
          <t>Aug</t>
        </is>
      </c>
      <c r="E1886" t="inlineStr">
        <is>
          <t>North</t>
        </is>
      </c>
      <c r="F1886" t="inlineStr">
        <is>
          <t>India</t>
        </is>
      </c>
      <c r="G1886" t="inlineStr">
        <is>
          <t>Fashion</t>
        </is>
      </c>
      <c r="H1886" t="inlineStr">
        <is>
          <t>Store walk-in</t>
        </is>
      </c>
      <c r="I1886" t="inlineStr">
        <is>
          <t>Member</t>
        </is>
      </c>
      <c r="J1886" t="inlineStr">
        <is>
          <t>Olivia Brown</t>
        </is>
      </c>
      <c r="K1886" s="71" t="n">
        <v>1344</v>
      </c>
      <c r="L1886" s="72" t="n">
        <v>719.0700000000001</v>
      </c>
      <c r="M1886" s="72" t="n">
        <v>966430.08</v>
      </c>
      <c r="N1886" s="72" t="n">
        <v>19328.6</v>
      </c>
      <c r="O1886" s="72" t="n">
        <v>947101.48</v>
      </c>
      <c r="P1886" s="72" t="n">
        <v>544384.5600000001</v>
      </c>
      <c r="Q1886" s="72" t="n">
        <v>402716.92</v>
      </c>
      <c r="R1886" t="inlineStr">
        <is>
          <t>Rajasthan</t>
        </is>
      </c>
      <c r="S1886" s="71" t="n">
        <v>0</v>
      </c>
      <c r="T1886" t="inlineStr">
        <is>
          <t>No</t>
        </is>
      </c>
      <c r="U1886" s="71" t="n">
        <v>366</v>
      </c>
      <c r="V1886" s="71" t="n">
        <v>160</v>
      </c>
      <c r="W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RR101878</t>
        </is>
      </c>
      <c r="B1887" s="69" t="n">
        <v>45886</v>
      </c>
      <c r="C1887" s="70" t="n">
        <v>2025</v>
      </c>
      <c r="D1887" t="inlineStr">
        <is>
          <t>Aug</t>
        </is>
      </c>
      <c r="E1887" t="inlineStr">
        <is>
          <t>South</t>
        </is>
      </c>
      <c r="F1887" t="inlineStr">
        <is>
          <t>India</t>
        </is>
      </c>
      <c r="G1887" t="inlineStr">
        <is>
          <t>JioMart</t>
        </is>
      </c>
      <c r="H1887" t="inlineStr">
        <is>
          <t>Home delivery</t>
        </is>
      </c>
      <c r="I1887" t="inlineStr">
        <is>
          <t>Member</t>
        </is>
      </c>
      <c r="J1887" t="inlineStr">
        <is>
          <t>Ruhi Shaikh</t>
        </is>
      </c>
      <c r="K1887" s="71" t="n">
        <v>1442</v>
      </c>
      <c r="L1887" s="72" t="n">
        <v>419.33</v>
      </c>
      <c r="M1887" s="72" t="n">
        <v>604673.86</v>
      </c>
      <c r="N1887" s="72" t="n">
        <v>30233.69</v>
      </c>
      <c r="O1887" s="72" t="n">
        <v>574440.17</v>
      </c>
      <c r="P1887" s="72" t="n">
        <v>467793.87</v>
      </c>
      <c r="Q1887" s="72" t="n">
        <v>106646.3</v>
      </c>
      <c r="R1887" t="inlineStr">
        <is>
          <t>Telangana</t>
        </is>
      </c>
      <c r="S1887" s="71" t="n">
        <v>5</v>
      </c>
      <c r="T1887" t="inlineStr">
        <is>
          <t>Yes</t>
        </is>
      </c>
      <c r="U1887" s="71" t="n">
        <v>2458</v>
      </c>
      <c r="V1887" s="71" t="n">
        <v>183</v>
      </c>
      <c r="W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RR101879</t>
        </is>
      </c>
      <c r="B1888" s="69" t="n">
        <v>45886</v>
      </c>
      <c r="C1888" s="70" t="n">
        <v>2025</v>
      </c>
      <c r="D1888" t="inlineStr">
        <is>
          <t>Aug</t>
        </is>
      </c>
      <c r="E1888" t="inlineStr">
        <is>
          <t>South</t>
        </is>
      </c>
      <c r="F1888" t="inlineStr">
        <is>
          <t>India</t>
        </is>
      </c>
      <c r="G1888" t="inlineStr">
        <is>
          <t>JioMart</t>
        </is>
      </c>
      <c r="H1888" t="inlineStr">
        <is>
          <t>Home delivery</t>
        </is>
      </c>
      <c r="I1888" t="inlineStr">
        <is>
          <t>Walk-in guest</t>
        </is>
      </c>
      <c r="J1888" t="inlineStr">
        <is>
          <t>Hiroshi Tanaka</t>
        </is>
      </c>
      <c r="K1888" s="71" t="n">
        <v>2281</v>
      </c>
      <c r="L1888" s="72" t="n">
        <v>426.57</v>
      </c>
      <c r="M1888" s="72" t="n">
        <v>973006.17</v>
      </c>
      <c r="N1888" s="72" t="n">
        <v>48650.31</v>
      </c>
      <c r="O1888" s="72" t="n">
        <v>924355.86</v>
      </c>
      <c r="P1888" s="72" t="n">
        <v>772133.95</v>
      </c>
      <c r="Q1888" s="72" t="n">
        <v>152221.91</v>
      </c>
      <c r="R1888" t="inlineStr">
        <is>
          <t>Kerala</t>
        </is>
      </c>
      <c r="S1888" s="71" t="n">
        <v>5</v>
      </c>
      <c r="T1888" t="inlineStr">
        <is>
          <t>Yes</t>
        </is>
      </c>
      <c r="U1888" s="71" t="n">
        <v>4278</v>
      </c>
      <c r="V1888" s="71" t="n">
        <v>274</v>
      </c>
      <c r="W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RR101880</t>
        </is>
      </c>
      <c r="B1889" s="69" t="n">
        <v>45887</v>
      </c>
      <c r="C1889" s="70" t="n">
        <v>2025</v>
      </c>
      <c r="D1889" t="inlineStr">
        <is>
          <t>Aug</t>
        </is>
      </c>
      <c r="E1889" t="inlineStr">
        <is>
          <t>South</t>
        </is>
      </c>
      <c r="F1889" t="inlineStr">
        <is>
          <t>India</t>
        </is>
      </c>
      <c r="G1889" t="inlineStr">
        <is>
          <t>Grocery</t>
        </is>
      </c>
      <c r="H1889" t="inlineStr">
        <is>
          <t>Store walk-in</t>
        </is>
      </c>
      <c r="I1889" t="inlineStr">
        <is>
          <t>Member</t>
        </is>
      </c>
      <c r="J1889" t="inlineStr">
        <is>
          <t>Ana Costa</t>
        </is>
      </c>
      <c r="K1889" s="71" t="n">
        <v>1214</v>
      </c>
      <c r="L1889" s="72" t="n">
        <v>196.81</v>
      </c>
      <c r="M1889" s="72" t="n">
        <v>238927.34</v>
      </c>
      <c r="N1889" s="72" t="n">
        <v>19114.19</v>
      </c>
      <c r="O1889" s="72" t="n">
        <v>219813.15</v>
      </c>
      <c r="P1889" s="72" t="n">
        <v>180475.54</v>
      </c>
      <c r="Q1889" s="72" t="n">
        <v>39337.61</v>
      </c>
      <c r="R1889" t="inlineStr">
        <is>
          <t>Karnataka</t>
        </is>
      </c>
      <c r="S1889" s="71" t="n">
        <v>8</v>
      </c>
      <c r="T1889" t="inlineStr">
        <is>
          <t>Yes</t>
        </is>
      </c>
      <c r="U1889" s="71" t="n">
        <v>852</v>
      </c>
      <c r="V1889" s="71" t="n">
        <v>244</v>
      </c>
      <c r="W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RR101881</t>
        </is>
      </c>
      <c r="B1890" s="69" t="n">
        <v>45887</v>
      </c>
      <c r="C1890" s="70" t="n">
        <v>2025</v>
      </c>
      <c r="D1890" t="inlineStr">
        <is>
          <t>Aug</t>
        </is>
      </c>
      <c r="E1890" t="inlineStr">
        <is>
          <t>North</t>
        </is>
      </c>
      <c r="F1890" t="inlineStr">
        <is>
          <t>India</t>
        </is>
      </c>
      <c r="G1890" t="inlineStr">
        <is>
          <t>Grocery</t>
        </is>
      </c>
      <c r="H1890" t="inlineStr">
        <is>
          <t>Store walk-in</t>
        </is>
      </c>
      <c r="I1890" t="inlineStr">
        <is>
          <t>Walk-in guest</t>
        </is>
      </c>
      <c r="J1890" t="inlineStr">
        <is>
          <t>Kofi Mensah</t>
        </is>
      </c>
      <c r="K1890" s="71" t="n">
        <v>3820</v>
      </c>
      <c r="L1890" s="72" t="n">
        <v>165.81</v>
      </c>
      <c r="M1890" s="72" t="n">
        <v>633394.2</v>
      </c>
      <c r="N1890" s="72" t="n">
        <v>63339.42</v>
      </c>
      <c r="O1890" s="72" t="n">
        <v>570054.78</v>
      </c>
      <c r="P1890" s="72" t="n">
        <v>570813.51</v>
      </c>
      <c r="Q1890" s="72" t="n">
        <v>-758.73</v>
      </c>
      <c r="R1890" t="inlineStr">
        <is>
          <t>Rajasthan</t>
        </is>
      </c>
      <c r="S1890" s="71" t="n">
        <v>2</v>
      </c>
      <c r="T1890" t="inlineStr">
        <is>
          <t>Yes</t>
        </is>
      </c>
      <c r="U1890" s="71" t="n">
        <v>1829</v>
      </c>
      <c r="V1890" s="71" t="n">
        <v>494</v>
      </c>
      <c r="W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RR101882</t>
        </is>
      </c>
      <c r="B1891" s="69" t="n">
        <v>45887</v>
      </c>
      <c r="C1891" s="70" t="n">
        <v>2025</v>
      </c>
      <c r="D1891" t="inlineStr">
        <is>
          <t>Aug</t>
        </is>
      </c>
      <c r="E1891" t="inlineStr">
        <is>
          <t>North</t>
        </is>
      </c>
      <c r="F1891" t="inlineStr">
        <is>
          <t>India</t>
        </is>
      </c>
      <c r="G1891" t="inlineStr">
        <is>
          <t>Electronics</t>
        </is>
      </c>
      <c r="H1891" t="inlineStr">
        <is>
          <t>Store walk-in</t>
        </is>
      </c>
      <c r="I1891" t="inlineStr">
        <is>
          <t>Walk-in guest</t>
        </is>
      </c>
      <c r="J1891" t="inlineStr">
        <is>
          <t>Shraddha Kulkarni</t>
        </is>
      </c>
      <c r="K1891" s="71" t="n">
        <v>193</v>
      </c>
      <c r="L1891" s="72" t="n">
        <v>8659.93</v>
      </c>
      <c r="M1891" s="72" t="n">
        <v>1671366.49</v>
      </c>
      <c r="N1891" s="72" t="n">
        <v>33427.33</v>
      </c>
      <c r="O1891" s="72" t="n">
        <v>1637939.16</v>
      </c>
      <c r="P1891" s="72" t="n">
        <v>1608393.46</v>
      </c>
      <c r="Q1891" s="72" t="n">
        <v>29545.7</v>
      </c>
      <c r="R1891" t="inlineStr">
        <is>
          <t>Punjab</t>
        </is>
      </c>
      <c r="S1891" s="71" t="n">
        <v>8</v>
      </c>
      <c r="T1891" t="inlineStr">
        <is>
          <t>Yes</t>
        </is>
      </c>
      <c r="U1891" s="71" t="n">
        <v>448</v>
      </c>
      <c r="V1891" s="71" t="n">
        <v>141</v>
      </c>
      <c r="W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RR101883</t>
        </is>
      </c>
      <c r="B1892" s="69" t="n">
        <v>45887</v>
      </c>
      <c r="C1892" s="70" t="n">
        <v>2025</v>
      </c>
      <c r="D1892" t="inlineStr">
        <is>
          <t>Aug</t>
        </is>
      </c>
      <c r="E1892" t="inlineStr">
        <is>
          <t>East</t>
        </is>
      </c>
      <c r="F1892" t="inlineStr">
        <is>
          <t>India</t>
        </is>
      </c>
      <c r="G1892" t="inlineStr">
        <is>
          <t>Electronics</t>
        </is>
      </c>
      <c r="H1892" t="inlineStr">
        <is>
          <t>Store walk-in</t>
        </is>
      </c>
      <c r="I1892" t="inlineStr">
        <is>
          <t>Member</t>
        </is>
      </c>
      <c r="J1892" t="inlineStr">
        <is>
          <t>Zoya Ahmed</t>
        </is>
      </c>
      <c r="K1892" s="71" t="n">
        <v>88</v>
      </c>
      <c r="L1892" s="72" t="n">
        <v>9033.700000000001</v>
      </c>
      <c r="M1892" s="72" t="n">
        <v>794965.6</v>
      </c>
      <c r="N1892" s="72" t="n">
        <v>63597.25</v>
      </c>
      <c r="O1892" s="72" t="n">
        <v>731368.35</v>
      </c>
      <c r="P1892" s="72" t="n">
        <v>698399.3</v>
      </c>
      <c r="Q1892" s="72" t="n">
        <v>32969.05</v>
      </c>
      <c r="R1892" t="inlineStr">
        <is>
          <t>West Bengal</t>
        </is>
      </c>
      <c r="S1892" s="71" t="n">
        <v>0</v>
      </c>
      <c r="T1892" t="inlineStr">
        <is>
          <t>No</t>
        </is>
      </c>
      <c r="U1892" s="71" t="n">
        <v>256</v>
      </c>
      <c r="V1892" s="71" t="n">
        <v>64</v>
      </c>
      <c r="W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RR101884</t>
        </is>
      </c>
      <c r="B1893" s="69" t="n">
        <v>45887</v>
      </c>
      <c r="C1893" s="70" t="n">
        <v>2025</v>
      </c>
      <c r="D1893" t="inlineStr">
        <is>
          <t>Aug</t>
        </is>
      </c>
      <c r="E1893" t="inlineStr">
        <is>
          <t>West</t>
        </is>
      </c>
      <c r="F1893" t="inlineStr">
        <is>
          <t>India</t>
        </is>
      </c>
      <c r="G1893" t="inlineStr">
        <is>
          <t>Grocery</t>
        </is>
      </c>
      <c r="H1893" t="inlineStr">
        <is>
          <t>Store walk-in</t>
        </is>
      </c>
      <c r="I1893" t="inlineStr">
        <is>
          <t>Member</t>
        </is>
      </c>
      <c r="J1893" t="inlineStr">
        <is>
          <t>Shraddha Kulkarni</t>
        </is>
      </c>
      <c r="K1893" s="71" t="n">
        <v>1608</v>
      </c>
      <c r="L1893" s="72" t="n">
        <v>172</v>
      </c>
      <c r="M1893" s="72" t="n">
        <v>276576</v>
      </c>
      <c r="N1893" s="72" t="n">
        <v>22126.08</v>
      </c>
      <c r="O1893" s="72" t="n">
        <v>254449.92</v>
      </c>
      <c r="P1893" s="72" t="n">
        <v>237634.61</v>
      </c>
      <c r="Q1893" s="72" t="n">
        <v>16815.31</v>
      </c>
      <c r="R1893" t="inlineStr">
        <is>
          <t>Gujarat</t>
        </is>
      </c>
      <c r="S1893" s="71" t="n">
        <v>0</v>
      </c>
      <c r="T1893" t="inlineStr">
        <is>
          <t>No</t>
        </is>
      </c>
      <c r="U1893" s="71" t="n">
        <v>844</v>
      </c>
      <c r="V1893" s="71" t="n">
        <v>371</v>
      </c>
      <c r="W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RR101885</t>
        </is>
      </c>
      <c r="B1894" s="69" t="n">
        <v>45887</v>
      </c>
      <c r="C1894" s="70" t="n">
        <v>2025</v>
      </c>
      <c r="D1894" t="inlineStr">
        <is>
          <t>Aug</t>
        </is>
      </c>
      <c r="E1894" t="inlineStr">
        <is>
          <t>East</t>
        </is>
      </c>
      <c r="F1894" t="inlineStr">
        <is>
          <t>India</t>
        </is>
      </c>
      <c r="G1894" t="inlineStr">
        <is>
          <t>Grocery</t>
        </is>
      </c>
      <c r="H1894" t="inlineStr">
        <is>
          <t>Store walk-in</t>
        </is>
      </c>
      <c r="I1894" t="inlineStr">
        <is>
          <t>Member</t>
        </is>
      </c>
      <c r="J1894" t="inlineStr">
        <is>
          <t>Yuki Sato</t>
        </is>
      </c>
      <c r="K1894" s="71" t="n">
        <v>2058</v>
      </c>
      <c r="L1894" s="72" t="n">
        <v>163.21</v>
      </c>
      <c r="M1894" s="72" t="n">
        <v>335886.18</v>
      </c>
      <c r="N1894" s="72" t="n">
        <v>33588.62</v>
      </c>
      <c r="O1894" s="72" t="n">
        <v>302297.56</v>
      </c>
      <c r="P1894" s="72" t="n">
        <v>313753.03</v>
      </c>
      <c r="Q1894" s="72" t="n">
        <v>-11455.47</v>
      </c>
      <c r="R1894" t="inlineStr">
        <is>
          <t>Odisha</t>
        </is>
      </c>
      <c r="S1894" s="71" t="n">
        <v>5</v>
      </c>
      <c r="T1894" t="inlineStr">
        <is>
          <t>Yes</t>
        </is>
      </c>
      <c r="U1894" s="71" t="n">
        <v>1691</v>
      </c>
      <c r="V1894" s="71" t="n">
        <v>446</v>
      </c>
      <c r="W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RR101886</t>
        </is>
      </c>
      <c r="B1895" s="69" t="n">
        <v>45887</v>
      </c>
      <c r="C1895" s="70" t="n">
        <v>2025</v>
      </c>
      <c r="D1895" t="inlineStr">
        <is>
          <t>Aug</t>
        </is>
      </c>
      <c r="E1895" t="inlineStr">
        <is>
          <t>West</t>
        </is>
      </c>
      <c r="F1895" t="inlineStr">
        <is>
          <t>India</t>
        </is>
      </c>
      <c r="G1895" t="inlineStr">
        <is>
          <t>Grocery</t>
        </is>
      </c>
      <c r="H1895" t="inlineStr">
        <is>
          <t>Store walk-in</t>
        </is>
      </c>
      <c r="I1895" t="inlineStr">
        <is>
          <t>Walk-in guest</t>
        </is>
      </c>
      <c r="J1895" t="inlineStr">
        <is>
          <t>Yuki Sato</t>
        </is>
      </c>
      <c r="K1895" s="71" t="n">
        <v>3951</v>
      </c>
      <c r="L1895" s="72" t="n">
        <v>173.67</v>
      </c>
      <c r="M1895" s="72" t="n">
        <v>686170.17</v>
      </c>
      <c r="N1895" s="72" t="n">
        <v>34308.51</v>
      </c>
      <c r="O1895" s="72" t="n">
        <v>651861.66</v>
      </c>
      <c r="P1895" s="72" t="n">
        <v>591778.6899999999</v>
      </c>
      <c r="Q1895" s="72" t="n">
        <v>60082.97</v>
      </c>
      <c r="R1895" t="inlineStr">
        <is>
          <t>Maharashtra</t>
        </is>
      </c>
      <c r="S1895" s="71" t="n">
        <v>1</v>
      </c>
      <c r="T1895" t="inlineStr">
        <is>
          <t>Yes</t>
        </is>
      </c>
      <c r="U1895" s="71" t="n">
        <v>2281</v>
      </c>
      <c r="V1895" s="71" t="n">
        <v>580</v>
      </c>
      <c r="W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RR101887</t>
        </is>
      </c>
      <c r="B1896" s="69" t="n">
        <v>45887</v>
      </c>
      <c r="C1896" s="70" t="n">
        <v>2025</v>
      </c>
      <c r="D1896" t="inlineStr">
        <is>
          <t>Aug</t>
        </is>
      </c>
      <c r="E1896" t="inlineStr">
        <is>
          <t>North</t>
        </is>
      </c>
      <c r="F1896" t="inlineStr">
        <is>
          <t>India</t>
        </is>
      </c>
      <c r="G1896" t="inlineStr">
        <is>
          <t>JioMart</t>
        </is>
      </c>
      <c r="H1896" t="inlineStr">
        <is>
          <t>Home delivery</t>
        </is>
      </c>
      <c r="I1896" t="inlineStr">
        <is>
          <t>Member</t>
        </is>
      </c>
      <c r="J1896" t="inlineStr">
        <is>
          <t>Yuki Sato</t>
        </is>
      </c>
      <c r="K1896" s="71" t="n">
        <v>3370</v>
      </c>
      <c r="L1896" s="72" t="n">
        <v>431.96</v>
      </c>
      <c r="M1896" s="72" t="n">
        <v>1455705.2</v>
      </c>
      <c r="N1896" s="72" t="n">
        <v>72785.25999999999</v>
      </c>
      <c r="O1896" s="72" t="n">
        <v>1382919.94</v>
      </c>
      <c r="P1896" s="72" t="n">
        <v>1153039.51</v>
      </c>
      <c r="Q1896" s="72" t="n">
        <v>229880.43</v>
      </c>
      <c r="R1896" t="inlineStr">
        <is>
          <t>Punjab</t>
        </is>
      </c>
      <c r="S1896" s="71" t="n">
        <v>8</v>
      </c>
      <c r="T1896" t="inlineStr">
        <is>
          <t>Yes</t>
        </is>
      </c>
      <c r="U1896" s="71" t="n">
        <v>8162</v>
      </c>
      <c r="V1896" s="71" t="n">
        <v>568</v>
      </c>
      <c r="W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RR101888</t>
        </is>
      </c>
      <c r="B1897" s="69" t="n">
        <v>45888</v>
      </c>
      <c r="C1897" s="70" t="n">
        <v>2025</v>
      </c>
      <c r="D1897" t="inlineStr">
        <is>
          <t>Aug</t>
        </is>
      </c>
      <c r="E1897" t="inlineStr">
        <is>
          <t>North</t>
        </is>
      </c>
      <c r="F1897" t="inlineStr">
        <is>
          <t>India</t>
        </is>
      </c>
      <c r="G1897" t="inlineStr">
        <is>
          <t>JioMart</t>
        </is>
      </c>
      <c r="H1897" t="inlineStr">
        <is>
          <t>Home delivery</t>
        </is>
      </c>
      <c r="I1897" t="inlineStr">
        <is>
          <t>Member</t>
        </is>
      </c>
      <c r="J1897" t="inlineStr">
        <is>
          <t>Omar Haddad</t>
        </is>
      </c>
      <c r="K1897" s="71" t="n">
        <v>4194</v>
      </c>
      <c r="L1897" s="72" t="n">
        <v>414.49</v>
      </c>
      <c r="M1897" s="72" t="n">
        <v>1738371.06</v>
      </c>
      <c r="N1897" s="72" t="n">
        <v>260755.66</v>
      </c>
      <c r="O1897" s="72" t="n">
        <v>1477615.4</v>
      </c>
      <c r="P1897" s="72" t="n">
        <v>1386284.96</v>
      </c>
      <c r="Q1897" s="72" t="n">
        <v>91330.44</v>
      </c>
      <c r="R1897" t="inlineStr">
        <is>
          <t>Rajasthan</t>
        </is>
      </c>
      <c r="S1897" s="71" t="n">
        <v>3</v>
      </c>
      <c r="T1897" t="inlineStr">
        <is>
          <t>Yes</t>
        </is>
      </c>
      <c r="U1897" s="71" t="n">
        <v>10994</v>
      </c>
      <c r="V1897" s="71" t="n">
        <v>705</v>
      </c>
      <c r="W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RR101889</t>
        </is>
      </c>
      <c r="B1898" s="69" t="n">
        <v>45888</v>
      </c>
      <c r="C1898" s="70" t="n">
        <v>2025</v>
      </c>
      <c r="D1898" t="inlineStr">
        <is>
          <t>Aug</t>
        </is>
      </c>
      <c r="E1898" t="inlineStr">
        <is>
          <t>North</t>
        </is>
      </c>
      <c r="F1898" t="inlineStr">
        <is>
          <t>India</t>
        </is>
      </c>
      <c r="G1898" t="inlineStr">
        <is>
          <t>Grocery</t>
        </is>
      </c>
      <c r="H1898" t="inlineStr">
        <is>
          <t>Store walk-in</t>
        </is>
      </c>
      <c r="I1898" t="inlineStr">
        <is>
          <t>Walk-in guest</t>
        </is>
      </c>
      <c r="J1898" t="inlineStr">
        <is>
          <t>Kofi Mensah</t>
        </is>
      </c>
      <c r="K1898" s="71" t="n">
        <v>2746</v>
      </c>
      <c r="L1898" s="72" t="n">
        <v>168.04</v>
      </c>
      <c r="M1898" s="72" t="n">
        <v>461437.84</v>
      </c>
      <c r="N1898" s="72" t="n">
        <v>9228.76</v>
      </c>
      <c r="O1898" s="72" t="n">
        <v>452209.08</v>
      </c>
      <c r="P1898" s="72" t="n">
        <v>418593.2</v>
      </c>
      <c r="Q1898" s="72" t="n">
        <v>33615.88</v>
      </c>
      <c r="R1898" t="inlineStr">
        <is>
          <t>Delhi</t>
        </is>
      </c>
      <c r="S1898" s="71" t="n">
        <v>0</v>
      </c>
      <c r="T1898" t="inlineStr">
        <is>
          <t>No</t>
        </is>
      </c>
      <c r="U1898" s="71" t="n">
        <v>1151</v>
      </c>
      <c r="V1898" s="71" t="n">
        <v>374</v>
      </c>
      <c r="W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RR101890</t>
        </is>
      </c>
      <c r="B1899" s="69" t="n">
        <v>45888</v>
      </c>
      <c r="C1899" s="70" t="n">
        <v>2025</v>
      </c>
      <c r="D1899" t="inlineStr">
        <is>
          <t>Aug</t>
        </is>
      </c>
      <c r="E1899" t="inlineStr">
        <is>
          <t>West</t>
        </is>
      </c>
      <c r="F1899" t="inlineStr">
        <is>
          <t>India</t>
        </is>
      </c>
      <c r="G1899" t="inlineStr">
        <is>
          <t>Grocery</t>
        </is>
      </c>
      <c r="H1899" t="inlineStr">
        <is>
          <t>Store walk-in</t>
        </is>
      </c>
      <c r="I1899" t="inlineStr">
        <is>
          <t>Member</t>
        </is>
      </c>
      <c r="J1899" t="inlineStr">
        <is>
          <t>Yuki Sato</t>
        </is>
      </c>
      <c r="K1899" s="71" t="n">
        <v>3443</v>
      </c>
      <c r="L1899" s="72" t="n">
        <v>182.93</v>
      </c>
      <c r="M1899" s="72" t="n">
        <v>629827.99</v>
      </c>
      <c r="N1899" s="72" t="n">
        <v>12596.56</v>
      </c>
      <c r="O1899" s="72" t="n">
        <v>617231.4300000001</v>
      </c>
      <c r="P1899" s="72" t="n">
        <v>526508.62</v>
      </c>
      <c r="Q1899" s="72" t="n">
        <v>90722.81</v>
      </c>
      <c r="R1899" t="inlineStr">
        <is>
          <t>Maharashtra</t>
        </is>
      </c>
      <c r="S1899" s="71" t="n">
        <v>2</v>
      </c>
      <c r="T1899" t="inlineStr">
        <is>
          <t>Yes</t>
        </is>
      </c>
      <c r="U1899" s="71" t="n">
        <v>3721</v>
      </c>
      <c r="V1899" s="71" t="n">
        <v>1104</v>
      </c>
      <c r="W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RR101891</t>
        </is>
      </c>
      <c r="B1900" s="69" t="n">
        <v>45888</v>
      </c>
      <c r="C1900" s="70" t="n">
        <v>2025</v>
      </c>
      <c r="D1900" t="inlineStr">
        <is>
          <t>Aug</t>
        </is>
      </c>
      <c r="E1900" t="inlineStr">
        <is>
          <t>West</t>
        </is>
      </c>
      <c r="F1900" t="inlineStr">
        <is>
          <t>India</t>
        </is>
      </c>
      <c r="G1900" t="inlineStr">
        <is>
          <t>Grocery</t>
        </is>
      </c>
      <c r="H1900" t="inlineStr">
        <is>
          <t>Store walk-in</t>
        </is>
      </c>
      <c r="I1900" t="inlineStr">
        <is>
          <t>Walk-in guest</t>
        </is>
      </c>
      <c r="J1900" t="inlineStr">
        <is>
          <t>Wei Chen</t>
        </is>
      </c>
      <c r="K1900" s="71" t="n">
        <v>1656</v>
      </c>
      <c r="L1900" s="72" t="n">
        <v>182.06</v>
      </c>
      <c r="M1900" s="72" t="n">
        <v>301491.36</v>
      </c>
      <c r="N1900" s="72" t="n">
        <v>45223.7</v>
      </c>
      <c r="O1900" s="72" t="n">
        <v>256267.66</v>
      </c>
      <c r="P1900" s="72" t="n">
        <v>250442.32</v>
      </c>
      <c r="Q1900" s="72" t="n">
        <v>5825.34</v>
      </c>
      <c r="R1900" t="inlineStr">
        <is>
          <t>Gujarat</t>
        </is>
      </c>
      <c r="S1900" s="71" t="n">
        <v>3</v>
      </c>
      <c r="T1900" t="inlineStr">
        <is>
          <t>Yes</t>
        </is>
      </c>
      <c r="U1900" s="71" t="n">
        <v>984</v>
      </c>
      <c r="V1900" s="71" t="n">
        <v>285</v>
      </c>
      <c r="W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RR101892</t>
        </is>
      </c>
      <c r="B1901" s="69" t="n">
        <v>45888</v>
      </c>
      <c r="C1901" s="70" t="n">
        <v>2025</v>
      </c>
      <c r="D1901" t="inlineStr">
        <is>
          <t>Aug</t>
        </is>
      </c>
      <c r="E1901" t="inlineStr">
        <is>
          <t>West</t>
        </is>
      </c>
      <c r="F1901" t="inlineStr">
        <is>
          <t>India</t>
        </is>
      </c>
      <c r="G1901" t="inlineStr">
        <is>
          <t>JioMart</t>
        </is>
      </c>
      <c r="H1901" t="inlineStr">
        <is>
          <t>Home delivery</t>
        </is>
      </c>
      <c r="I1901" t="inlineStr">
        <is>
          <t>Member</t>
        </is>
      </c>
      <c r="J1901" t="inlineStr">
        <is>
          <t>Amir Khan</t>
        </is>
      </c>
      <c r="K1901" s="71" t="n">
        <v>4153</v>
      </c>
      <c r="L1901" s="72" t="n">
        <v>392.2</v>
      </c>
      <c r="M1901" s="72" t="n">
        <v>1628806.6</v>
      </c>
      <c r="N1901" s="72" t="n">
        <v>81440.33</v>
      </c>
      <c r="O1901" s="72" t="n">
        <v>1547366.27</v>
      </c>
      <c r="P1901" s="72" t="n">
        <v>1381150.41</v>
      </c>
      <c r="Q1901" s="72" t="n">
        <v>166215.86</v>
      </c>
      <c r="R1901" t="inlineStr">
        <is>
          <t>Maharashtra</t>
        </is>
      </c>
      <c r="S1901" s="71" t="n">
        <v>8</v>
      </c>
      <c r="T1901" t="inlineStr">
        <is>
          <t>Yes</t>
        </is>
      </c>
      <c r="U1901" s="71" t="n">
        <v>19192</v>
      </c>
      <c r="V1901" s="71" t="n">
        <v>1297</v>
      </c>
      <c r="W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RR101893</t>
        </is>
      </c>
      <c r="B1902" s="69" t="n">
        <v>45888</v>
      </c>
      <c r="C1902" s="70" t="n">
        <v>2025</v>
      </c>
      <c r="D1902" t="inlineStr">
        <is>
          <t>Aug</t>
        </is>
      </c>
      <c r="E1902" t="inlineStr">
        <is>
          <t>East</t>
        </is>
      </c>
      <c r="F1902" t="inlineStr">
        <is>
          <t>India</t>
        </is>
      </c>
      <c r="G1902" t="inlineStr">
        <is>
          <t>Grocery</t>
        </is>
      </c>
      <c r="H1902" t="inlineStr">
        <is>
          <t>Store walk-in</t>
        </is>
      </c>
      <c r="I1902" t="inlineStr">
        <is>
          <t>Member</t>
        </is>
      </c>
      <c r="J1902" t="inlineStr">
        <is>
          <t>Wei Chen</t>
        </is>
      </c>
      <c r="K1902" s="71" t="n">
        <v>4546</v>
      </c>
      <c r="L1902" s="72" t="n">
        <v>173.99</v>
      </c>
      <c r="M1902" s="72" t="n">
        <v>790958.54</v>
      </c>
      <c r="N1902" s="72" t="n">
        <v>79095.85000000001</v>
      </c>
      <c r="O1902" s="72" t="n">
        <v>711862.6899999999</v>
      </c>
      <c r="P1902" s="72" t="n">
        <v>689436.71</v>
      </c>
      <c r="Q1902" s="72" t="n">
        <v>22425.98</v>
      </c>
      <c r="R1902" t="inlineStr">
        <is>
          <t>Odisha</t>
        </is>
      </c>
      <c r="S1902" s="71" t="n">
        <v>8</v>
      </c>
      <c r="T1902" t="inlineStr">
        <is>
          <t>Yes</t>
        </is>
      </c>
      <c r="U1902" s="71" t="n">
        <v>3039</v>
      </c>
      <c r="V1902" s="71" t="n">
        <v>779</v>
      </c>
      <c r="W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RR101894</t>
        </is>
      </c>
      <c r="B1903" s="69" t="n">
        <v>45888</v>
      </c>
      <c r="C1903" s="70" t="n">
        <v>2025</v>
      </c>
      <c r="D1903" t="inlineStr">
        <is>
          <t>Aug</t>
        </is>
      </c>
      <c r="E1903" t="inlineStr">
        <is>
          <t>East</t>
        </is>
      </c>
      <c r="F1903" t="inlineStr">
        <is>
          <t>India</t>
        </is>
      </c>
      <c r="G1903" t="inlineStr">
        <is>
          <t>Grocery</t>
        </is>
      </c>
      <c r="H1903" t="inlineStr">
        <is>
          <t>Click &amp; collect</t>
        </is>
      </c>
      <c r="I1903" t="inlineStr">
        <is>
          <t>Member</t>
        </is>
      </c>
      <c r="J1903" t="inlineStr">
        <is>
          <t>Emma Clarke</t>
        </is>
      </c>
      <c r="K1903" s="71" t="n">
        <v>876</v>
      </c>
      <c r="L1903" s="72" t="n">
        <v>184.02</v>
      </c>
      <c r="M1903" s="72" t="n">
        <v>161201.52</v>
      </c>
      <c r="N1903" s="72" t="n">
        <v>12896.12</v>
      </c>
      <c r="O1903" s="72" t="n">
        <v>148305.4</v>
      </c>
      <c r="P1903" s="72" t="n">
        <v>127730.77</v>
      </c>
      <c r="Q1903" s="72" t="n">
        <v>20574.63</v>
      </c>
      <c r="R1903" t="inlineStr">
        <is>
          <t>Bihar</t>
        </is>
      </c>
      <c r="S1903" s="71" t="n">
        <v>8</v>
      </c>
      <c r="T1903" t="inlineStr">
        <is>
          <t>Yes</t>
        </is>
      </c>
      <c r="U1903" s="71" t="n">
        <v>454</v>
      </c>
      <c r="V1903" s="71" t="n">
        <v>172</v>
      </c>
      <c r="W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RR101895</t>
        </is>
      </c>
      <c r="B1904" s="69" t="n">
        <v>45888</v>
      </c>
      <c r="C1904" s="70" t="n">
        <v>2025</v>
      </c>
      <c r="D1904" t="inlineStr">
        <is>
          <t>Aug</t>
        </is>
      </c>
      <c r="E1904" t="inlineStr">
        <is>
          <t>South</t>
        </is>
      </c>
      <c r="F1904" t="inlineStr">
        <is>
          <t>India</t>
        </is>
      </c>
      <c r="G1904" t="inlineStr">
        <is>
          <t>Fashion</t>
        </is>
      </c>
      <c r="H1904" t="inlineStr">
        <is>
          <t>Home delivery</t>
        </is>
      </c>
      <c r="I1904" t="inlineStr">
        <is>
          <t>Walk-in guest</t>
        </is>
      </c>
      <c r="J1904" t="inlineStr">
        <is>
          <t>Mei Lin</t>
        </is>
      </c>
      <c r="K1904" s="71" t="n">
        <v>155</v>
      </c>
      <c r="L1904" s="72" t="n">
        <v>707.22</v>
      </c>
      <c r="M1904" s="72" t="n">
        <v>109619.1</v>
      </c>
      <c r="N1904" s="72" t="n">
        <v>2192.38</v>
      </c>
      <c r="O1904" s="72" t="n">
        <v>107426.72</v>
      </c>
      <c r="P1904" s="72" t="n">
        <v>64697.89</v>
      </c>
      <c r="Q1904" s="72" t="n">
        <v>42728.83</v>
      </c>
      <c r="R1904" t="inlineStr">
        <is>
          <t>Telangana</t>
        </is>
      </c>
      <c r="S1904" s="71" t="n">
        <v>3</v>
      </c>
      <c r="T1904" t="inlineStr">
        <is>
          <t>Yes</t>
        </is>
      </c>
      <c r="U1904" s="71" t="n">
        <v>102</v>
      </c>
      <c r="V1904" s="71" t="n">
        <v>30</v>
      </c>
      <c r="W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RR101896</t>
        </is>
      </c>
      <c r="B1905" s="69" t="n">
        <v>45888</v>
      </c>
      <c r="C1905" s="70" t="n">
        <v>2025</v>
      </c>
      <c r="D1905" t="inlineStr">
        <is>
          <t>Aug</t>
        </is>
      </c>
      <c r="E1905" t="inlineStr">
        <is>
          <t>West</t>
        </is>
      </c>
      <c r="F1905" t="inlineStr">
        <is>
          <t>India</t>
        </is>
      </c>
      <c r="G1905" t="inlineStr">
        <is>
          <t>Grocery</t>
        </is>
      </c>
      <c r="H1905" t="inlineStr">
        <is>
          <t>Home delivery</t>
        </is>
      </c>
      <c r="I1905" t="inlineStr">
        <is>
          <t>Member</t>
        </is>
      </c>
      <c r="J1905" t="inlineStr">
        <is>
          <t>Noah Smith</t>
        </is>
      </c>
      <c r="K1905" s="71" t="n">
        <v>2480</v>
      </c>
      <c r="L1905" s="72" t="n">
        <v>195.37</v>
      </c>
      <c r="M1905" s="72" t="n">
        <v>484517.6</v>
      </c>
      <c r="N1905" s="72" t="n">
        <v>24225.88</v>
      </c>
      <c r="O1905" s="72" t="n">
        <v>460291.72</v>
      </c>
      <c r="P1905" s="72" t="n">
        <v>363480.64</v>
      </c>
      <c r="Q1905" s="72" t="n">
        <v>96811.08</v>
      </c>
      <c r="R1905" t="inlineStr">
        <is>
          <t>Gujarat</t>
        </is>
      </c>
      <c r="S1905" s="71" t="n">
        <v>0</v>
      </c>
      <c r="T1905" t="inlineStr">
        <is>
          <t>No</t>
        </is>
      </c>
      <c r="U1905" s="71" t="n">
        <v>936</v>
      </c>
      <c r="V1905" s="71" t="n">
        <v>409</v>
      </c>
      <c r="W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RR101897</t>
        </is>
      </c>
      <c r="B1906" s="69" t="n">
        <v>45888</v>
      </c>
      <c r="C1906" s="70" t="n">
        <v>2025</v>
      </c>
      <c r="D1906" t="inlineStr">
        <is>
          <t>Aug</t>
        </is>
      </c>
      <c r="E1906" t="inlineStr">
        <is>
          <t>South</t>
        </is>
      </c>
      <c r="F1906" t="inlineStr">
        <is>
          <t>India</t>
        </is>
      </c>
      <c r="G1906" t="inlineStr">
        <is>
          <t>JioMart</t>
        </is>
      </c>
      <c r="H1906" t="inlineStr">
        <is>
          <t>Home delivery</t>
        </is>
      </c>
      <c r="I1906" t="inlineStr">
        <is>
          <t>Member</t>
        </is>
      </c>
      <c r="J1906" t="inlineStr">
        <is>
          <t>Yuki Sato</t>
        </is>
      </c>
      <c r="K1906" s="71" t="n">
        <v>3030</v>
      </c>
      <c r="L1906" s="72" t="n">
        <v>412.52</v>
      </c>
      <c r="M1906" s="72" t="n">
        <v>1249935.6</v>
      </c>
      <c r="N1906" s="72" t="n">
        <v>124993.56</v>
      </c>
      <c r="O1906" s="72" t="n">
        <v>1124942.04</v>
      </c>
      <c r="P1906" s="72" t="n">
        <v>1006811.53</v>
      </c>
      <c r="Q1906" s="72" t="n">
        <v>118130.51</v>
      </c>
      <c r="R1906" t="inlineStr">
        <is>
          <t>Karnataka</t>
        </is>
      </c>
      <c r="S1906" s="71" t="n">
        <v>1</v>
      </c>
      <c r="T1906" t="inlineStr">
        <is>
          <t>Yes</t>
        </is>
      </c>
      <c r="U1906" s="71" t="n">
        <v>10410</v>
      </c>
      <c r="V1906" s="71" t="n">
        <v>587</v>
      </c>
      <c r="W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RR101898</t>
        </is>
      </c>
      <c r="B1907" s="69" t="n">
        <v>45888</v>
      </c>
      <c r="C1907" s="70" t="n">
        <v>2025</v>
      </c>
      <c r="D1907" t="inlineStr">
        <is>
          <t>Aug</t>
        </is>
      </c>
      <c r="E1907" t="inlineStr">
        <is>
          <t>South</t>
        </is>
      </c>
      <c r="F1907" t="inlineStr">
        <is>
          <t>India</t>
        </is>
      </c>
      <c r="G1907" t="inlineStr">
        <is>
          <t>Fashion</t>
        </is>
      </c>
      <c r="H1907" t="inlineStr">
        <is>
          <t>Store walk-in</t>
        </is>
      </c>
      <c r="I1907" t="inlineStr">
        <is>
          <t>Walk-in guest</t>
        </is>
      </c>
      <c r="J1907" t="inlineStr">
        <is>
          <t>Arjun Mehta</t>
        </is>
      </c>
      <c r="K1907" s="71" t="n">
        <v>1506</v>
      </c>
      <c r="L1907" s="72" t="n">
        <v>819</v>
      </c>
      <c r="M1907" s="72" t="n">
        <v>1233414</v>
      </c>
      <c r="N1907" s="72" t="n">
        <v>98673.12</v>
      </c>
      <c r="O1907" s="72" t="n">
        <v>1134740.88</v>
      </c>
      <c r="P1907" s="72" t="n">
        <v>610160.89</v>
      </c>
      <c r="Q1907" s="72" t="n">
        <v>524579.99</v>
      </c>
      <c r="R1907" t="inlineStr">
        <is>
          <t>Karnataka</t>
        </is>
      </c>
      <c r="S1907" s="71" t="n">
        <v>0</v>
      </c>
      <c r="T1907" t="inlineStr">
        <is>
          <t>No</t>
        </is>
      </c>
      <c r="U1907" s="71" t="n">
        <v>774</v>
      </c>
      <c r="V1907" s="71" t="n">
        <v>340</v>
      </c>
      <c r="W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RR101899</t>
        </is>
      </c>
      <c r="B1908" s="69" t="n">
        <v>45888</v>
      </c>
      <c r="C1908" s="70" t="n">
        <v>2025</v>
      </c>
      <c r="D1908" t="inlineStr">
        <is>
          <t>Aug</t>
        </is>
      </c>
      <c r="E1908" t="inlineStr">
        <is>
          <t>South</t>
        </is>
      </c>
      <c r="F1908" t="inlineStr">
        <is>
          <t>India</t>
        </is>
      </c>
      <c r="G1908" t="inlineStr">
        <is>
          <t>Grocery</t>
        </is>
      </c>
      <c r="H1908" t="inlineStr">
        <is>
          <t>Store walk-in</t>
        </is>
      </c>
      <c r="I1908" t="inlineStr">
        <is>
          <t>Member</t>
        </is>
      </c>
      <c r="J1908" t="inlineStr">
        <is>
          <t>Shraddha Kulkarni</t>
        </is>
      </c>
      <c r="K1908" s="71" t="n">
        <v>3738</v>
      </c>
      <c r="L1908" s="72" t="n">
        <v>183.18</v>
      </c>
      <c r="M1908" s="72" t="n">
        <v>684726.84</v>
      </c>
      <c r="N1908" s="72" t="n">
        <v>54778.15</v>
      </c>
      <c r="O1908" s="72" t="n">
        <v>629948.6899999999</v>
      </c>
      <c r="P1908" s="72" t="n">
        <v>573344.3100000001</v>
      </c>
      <c r="Q1908" s="72" t="n">
        <v>56604.38</v>
      </c>
      <c r="R1908" t="inlineStr">
        <is>
          <t>Kerala</t>
        </is>
      </c>
      <c r="S1908" s="71" t="n">
        <v>5</v>
      </c>
      <c r="T1908" t="inlineStr">
        <is>
          <t>Yes</t>
        </is>
      </c>
      <c r="U1908" s="71" t="n">
        <v>2968</v>
      </c>
      <c r="V1908" s="71" t="n">
        <v>942</v>
      </c>
      <c r="W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RR101900</t>
        </is>
      </c>
      <c r="B1909" s="69" t="n">
        <v>45888</v>
      </c>
      <c r="C1909" s="70" t="n">
        <v>2025</v>
      </c>
      <c r="D1909" t="inlineStr">
        <is>
          <t>Aug</t>
        </is>
      </c>
      <c r="E1909" t="inlineStr">
        <is>
          <t>West</t>
        </is>
      </c>
      <c r="F1909" t="inlineStr">
        <is>
          <t>India</t>
        </is>
      </c>
      <c r="G1909" t="inlineStr">
        <is>
          <t>JioMart</t>
        </is>
      </c>
      <c r="H1909" t="inlineStr">
        <is>
          <t>Home delivery</t>
        </is>
      </c>
      <c r="I1909" t="inlineStr">
        <is>
          <t>Walk-in guest</t>
        </is>
      </c>
      <c r="J1909" t="inlineStr">
        <is>
          <t>Lucas Martin</t>
        </is>
      </c>
      <c r="K1909" s="71" t="n">
        <v>2870</v>
      </c>
      <c r="L1909" s="72" t="n">
        <v>387.53</v>
      </c>
      <c r="M1909" s="72" t="n">
        <v>1112211.1</v>
      </c>
      <c r="N1909" s="72" t="n">
        <v>111221.11</v>
      </c>
      <c r="O1909" s="72" t="n">
        <v>1000989.99</v>
      </c>
      <c r="P1909" s="72" t="n">
        <v>982692.5699999999</v>
      </c>
      <c r="Q1909" s="72" t="n">
        <v>18297.42</v>
      </c>
      <c r="R1909" t="inlineStr">
        <is>
          <t>Gujarat</t>
        </is>
      </c>
      <c r="S1909" s="71" t="n">
        <v>8</v>
      </c>
      <c r="T1909" t="inlineStr">
        <is>
          <t>Yes</t>
        </is>
      </c>
      <c r="U1909" s="71" t="n">
        <v>10069</v>
      </c>
      <c r="V1909" s="71" t="n">
        <v>562</v>
      </c>
      <c r="W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RR101901</t>
        </is>
      </c>
      <c r="B1910" s="69" t="n">
        <v>45888</v>
      </c>
      <c r="C1910" s="70" t="n">
        <v>2025</v>
      </c>
      <c r="D1910" t="inlineStr">
        <is>
          <t>Aug</t>
        </is>
      </c>
      <c r="E1910" t="inlineStr">
        <is>
          <t>North</t>
        </is>
      </c>
      <c r="F1910" t="inlineStr">
        <is>
          <t>India</t>
        </is>
      </c>
      <c r="G1910" t="inlineStr">
        <is>
          <t>Fashion</t>
        </is>
      </c>
      <c r="H1910" t="inlineStr">
        <is>
          <t>Store walk-in</t>
        </is>
      </c>
      <c r="I1910" t="inlineStr">
        <is>
          <t>Member</t>
        </is>
      </c>
      <c r="J1910" t="inlineStr">
        <is>
          <t>Sara Rossi</t>
        </is>
      </c>
      <c r="K1910" s="71" t="n">
        <v>1200</v>
      </c>
      <c r="L1910" s="72" t="n">
        <v>703.4400000000001</v>
      </c>
      <c r="M1910" s="72" t="n">
        <v>844128</v>
      </c>
      <c r="N1910" s="72" t="n">
        <v>67530.24000000001</v>
      </c>
      <c r="O1910" s="72" t="n">
        <v>776597.76</v>
      </c>
      <c r="P1910" s="72" t="n">
        <v>491165.84</v>
      </c>
      <c r="Q1910" s="72" t="n">
        <v>285431.92</v>
      </c>
      <c r="R1910" t="inlineStr">
        <is>
          <t>Punjab</t>
        </is>
      </c>
      <c r="S1910" s="71" t="n">
        <v>0</v>
      </c>
      <c r="T1910" t="inlineStr">
        <is>
          <t>No</t>
        </is>
      </c>
      <c r="U1910" s="71" t="n">
        <v>898</v>
      </c>
      <c r="V1910" s="71" t="n">
        <v>290</v>
      </c>
      <c r="W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RR101902</t>
        </is>
      </c>
      <c r="B1911" s="69" t="n">
        <v>45888</v>
      </c>
      <c r="C1911" s="70" t="n">
        <v>2025</v>
      </c>
      <c r="D1911" t="inlineStr">
        <is>
          <t>Aug</t>
        </is>
      </c>
      <c r="E1911" t="inlineStr">
        <is>
          <t>West</t>
        </is>
      </c>
      <c r="F1911" t="inlineStr">
        <is>
          <t>India</t>
        </is>
      </c>
      <c r="G1911" t="inlineStr">
        <is>
          <t>JioMart</t>
        </is>
      </c>
      <c r="H1911" t="inlineStr">
        <is>
          <t>Home delivery</t>
        </is>
      </c>
      <c r="I1911" t="inlineStr">
        <is>
          <t>Walk-in guest</t>
        </is>
      </c>
      <c r="J1911" t="inlineStr">
        <is>
          <t>Kofi Mensah</t>
        </is>
      </c>
      <c r="K1911" s="71" t="n">
        <v>4442</v>
      </c>
      <c r="L1911" s="72" t="n">
        <v>402.45</v>
      </c>
      <c r="M1911" s="72" t="n">
        <v>1787682.9</v>
      </c>
      <c r="N1911" s="72" t="n">
        <v>35753.66</v>
      </c>
      <c r="O1911" s="72" t="n">
        <v>1751929.24</v>
      </c>
      <c r="P1911" s="72" t="n">
        <v>1525442.37</v>
      </c>
      <c r="Q1911" s="72" t="n">
        <v>226486.87</v>
      </c>
      <c r="R1911" t="inlineStr">
        <is>
          <t>Gujarat</t>
        </is>
      </c>
      <c r="S1911" s="71" t="n">
        <v>1</v>
      </c>
      <c r="T1911" t="inlineStr">
        <is>
          <t>Yes</t>
        </is>
      </c>
      <c r="U1911" s="71" t="n">
        <v>26225</v>
      </c>
      <c r="V1911" s="71" t="n">
        <v>1059</v>
      </c>
      <c r="W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RR101903</t>
        </is>
      </c>
      <c r="B1912" s="69" t="n">
        <v>45889</v>
      </c>
      <c r="C1912" s="70" t="n">
        <v>2025</v>
      </c>
      <c r="D1912" t="inlineStr">
        <is>
          <t>Aug</t>
        </is>
      </c>
      <c r="E1912" t="inlineStr">
        <is>
          <t>West</t>
        </is>
      </c>
      <c r="F1912" t="inlineStr">
        <is>
          <t>India</t>
        </is>
      </c>
      <c r="G1912" t="inlineStr">
        <is>
          <t>Grocery</t>
        </is>
      </c>
      <c r="H1912" t="inlineStr">
        <is>
          <t>Store walk-in</t>
        </is>
      </c>
      <c r="I1912" t="inlineStr">
        <is>
          <t>Member</t>
        </is>
      </c>
      <c r="J1912" t="inlineStr">
        <is>
          <t>Priya Nair</t>
        </is>
      </c>
      <c r="K1912" s="71" t="n">
        <v>1716</v>
      </c>
      <c r="L1912" s="72" t="n">
        <v>175.92</v>
      </c>
      <c r="M1912" s="72" t="n">
        <v>301878.72</v>
      </c>
      <c r="N1912" s="72" t="n">
        <v>6037.57</v>
      </c>
      <c r="O1912" s="72" t="n">
        <v>295841.15</v>
      </c>
      <c r="P1912" s="72" t="n">
        <v>244001.26</v>
      </c>
      <c r="Q1912" s="72" t="n">
        <v>51839.89</v>
      </c>
      <c r="R1912" t="inlineStr">
        <is>
          <t>Goa</t>
        </is>
      </c>
      <c r="S1912" s="71" t="n">
        <v>5</v>
      </c>
      <c r="T1912" t="inlineStr">
        <is>
          <t>Yes</t>
        </is>
      </c>
      <c r="U1912" s="71" t="n">
        <v>802</v>
      </c>
      <c r="V1912" s="71" t="n">
        <v>293</v>
      </c>
      <c r="W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RR101904</t>
        </is>
      </c>
      <c r="B1913" s="69" t="n">
        <v>45889</v>
      </c>
      <c r="C1913" s="70" t="n">
        <v>2025</v>
      </c>
      <c r="D1913" t="inlineStr">
        <is>
          <t>Aug</t>
        </is>
      </c>
      <c r="E1913" t="inlineStr">
        <is>
          <t>East</t>
        </is>
      </c>
      <c r="F1913" t="inlineStr">
        <is>
          <t>India</t>
        </is>
      </c>
      <c r="G1913" t="inlineStr">
        <is>
          <t>Grocery</t>
        </is>
      </c>
      <c r="H1913" t="inlineStr">
        <is>
          <t>Store walk-in</t>
        </is>
      </c>
      <c r="I1913" t="inlineStr">
        <is>
          <t>Member</t>
        </is>
      </c>
      <c r="J1913" t="inlineStr">
        <is>
          <t>Omar Haddad</t>
        </is>
      </c>
      <c r="K1913" s="71" t="n">
        <v>4660</v>
      </c>
      <c r="L1913" s="72" t="n">
        <v>193.35</v>
      </c>
      <c r="M1913" s="72" t="n">
        <v>901011</v>
      </c>
      <c r="N1913" s="72" t="n">
        <v>45050.55</v>
      </c>
      <c r="O1913" s="72" t="n">
        <v>855960.45</v>
      </c>
      <c r="P1913" s="72" t="n">
        <v>708204.21</v>
      </c>
      <c r="Q1913" s="72" t="n">
        <v>147756.24</v>
      </c>
      <c r="R1913" t="inlineStr">
        <is>
          <t>Bihar</t>
        </is>
      </c>
      <c r="S1913" s="71" t="n">
        <v>5</v>
      </c>
      <c r="T1913" t="inlineStr">
        <is>
          <t>Yes</t>
        </is>
      </c>
      <c r="U1913" s="71" t="n">
        <v>3802</v>
      </c>
      <c r="V1913" s="71" t="n">
        <v>1140</v>
      </c>
      <c r="W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RR101905</t>
        </is>
      </c>
      <c r="B1914" s="69" t="n">
        <v>45889</v>
      </c>
      <c r="C1914" s="70" t="n">
        <v>2025</v>
      </c>
      <c r="D1914" t="inlineStr">
        <is>
          <t>Aug</t>
        </is>
      </c>
      <c r="E1914" t="inlineStr">
        <is>
          <t>West</t>
        </is>
      </c>
      <c r="F1914" t="inlineStr">
        <is>
          <t>India</t>
        </is>
      </c>
      <c r="G1914" t="inlineStr">
        <is>
          <t>Grocery</t>
        </is>
      </c>
      <c r="H1914" t="inlineStr">
        <is>
          <t>Store walk-in</t>
        </is>
      </c>
      <c r="I1914" t="inlineStr">
        <is>
          <t>Walk-in guest</t>
        </is>
      </c>
      <c r="J1914" t="inlineStr">
        <is>
          <t>Kofi Mensah</t>
        </is>
      </c>
      <c r="K1914" s="71" t="n">
        <v>1020</v>
      </c>
      <c r="L1914" s="72" t="n">
        <v>177.16</v>
      </c>
      <c r="M1914" s="72" t="n">
        <v>180703.2</v>
      </c>
      <c r="N1914" s="72" t="n">
        <v>27105.48</v>
      </c>
      <c r="O1914" s="72" t="n">
        <v>153597.72</v>
      </c>
      <c r="P1914" s="72" t="n">
        <v>152976.96</v>
      </c>
      <c r="Q1914" s="72" t="n">
        <v>620.76</v>
      </c>
      <c r="R1914" t="inlineStr">
        <is>
          <t>Gujarat</t>
        </is>
      </c>
      <c r="S1914" s="71" t="n">
        <v>3</v>
      </c>
      <c r="T1914" t="inlineStr">
        <is>
          <t>Yes</t>
        </is>
      </c>
      <c r="U1914" s="71" t="n">
        <v>932</v>
      </c>
      <c r="V1914" s="71" t="n">
        <v>302</v>
      </c>
      <c r="W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RR101906</t>
        </is>
      </c>
      <c r="B1915" s="69" t="n">
        <v>45889</v>
      </c>
      <c r="C1915" s="70" t="n">
        <v>2025</v>
      </c>
      <c r="D1915" t="inlineStr">
        <is>
          <t>Aug</t>
        </is>
      </c>
      <c r="E1915" t="inlineStr">
        <is>
          <t>North</t>
        </is>
      </c>
      <c r="F1915" t="inlineStr">
        <is>
          <t>India</t>
        </is>
      </c>
      <c r="G1915" t="inlineStr">
        <is>
          <t>JioMart</t>
        </is>
      </c>
      <c r="H1915" t="inlineStr">
        <is>
          <t>Home delivery</t>
        </is>
      </c>
      <c r="I1915" t="inlineStr">
        <is>
          <t>Member</t>
        </is>
      </c>
      <c r="J1915" t="inlineStr">
        <is>
          <t>Shraddha Kulkarni</t>
        </is>
      </c>
      <c r="K1915" s="71" t="n">
        <v>2567</v>
      </c>
      <c r="L1915" s="72" t="n">
        <v>415</v>
      </c>
      <c r="M1915" s="72" t="n">
        <v>1065305</v>
      </c>
      <c r="N1915" s="72" t="n">
        <v>85224.39999999999</v>
      </c>
      <c r="O1915" s="72" t="n">
        <v>980080.6</v>
      </c>
      <c r="P1915" s="72" t="n">
        <v>830300.78</v>
      </c>
      <c r="Q1915" s="72" t="n">
        <v>149779.82</v>
      </c>
      <c r="R1915" t="inlineStr">
        <is>
          <t>Punjab</t>
        </is>
      </c>
      <c r="S1915" s="71" t="n">
        <v>2</v>
      </c>
      <c r="T1915" t="inlineStr">
        <is>
          <t>Yes</t>
        </is>
      </c>
      <c r="U1915" s="71" t="n">
        <v>12447</v>
      </c>
      <c r="V1915" s="71" t="n">
        <v>664</v>
      </c>
      <c r="W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RR101907</t>
        </is>
      </c>
      <c r="B1916" s="69" t="n">
        <v>45889</v>
      </c>
      <c r="C1916" s="70" t="n">
        <v>2025</v>
      </c>
      <c r="D1916" t="inlineStr">
        <is>
          <t>Aug</t>
        </is>
      </c>
      <c r="E1916" t="inlineStr">
        <is>
          <t>South</t>
        </is>
      </c>
      <c r="F1916" t="inlineStr">
        <is>
          <t>India</t>
        </is>
      </c>
      <c r="G1916" t="inlineStr">
        <is>
          <t>JioMart</t>
        </is>
      </c>
      <c r="H1916" t="inlineStr">
        <is>
          <t>Home delivery</t>
        </is>
      </c>
      <c r="I1916" t="inlineStr">
        <is>
          <t>Walk-in guest</t>
        </is>
      </c>
      <c r="J1916" t="inlineStr">
        <is>
          <t>Zoya Ahmed</t>
        </is>
      </c>
      <c r="K1916" s="71" t="n">
        <v>3282</v>
      </c>
      <c r="L1916" s="72" t="n">
        <v>425.33</v>
      </c>
      <c r="M1916" s="72" t="n">
        <v>1395933.06</v>
      </c>
      <c r="N1916" s="72" t="n">
        <v>111674.64</v>
      </c>
      <c r="O1916" s="72" t="n">
        <v>1284258.42</v>
      </c>
      <c r="P1916" s="72" t="n">
        <v>1117852.8</v>
      </c>
      <c r="Q1916" s="72" t="n">
        <v>166405.62</v>
      </c>
      <c r="R1916" t="inlineStr">
        <is>
          <t>Telangana</t>
        </is>
      </c>
      <c r="S1916" s="71" t="n">
        <v>8</v>
      </c>
      <c r="T1916" t="inlineStr">
        <is>
          <t>Yes</t>
        </is>
      </c>
      <c r="U1916" s="71" t="n">
        <v>12268</v>
      </c>
      <c r="V1916" s="71" t="n">
        <v>641</v>
      </c>
      <c r="W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RR101908</t>
        </is>
      </c>
      <c r="B1917" s="69" t="n">
        <v>45889</v>
      </c>
      <c r="C1917" s="70" t="n">
        <v>2025</v>
      </c>
      <c r="D1917" t="inlineStr">
        <is>
          <t>Aug</t>
        </is>
      </c>
      <c r="E1917" t="inlineStr">
        <is>
          <t>West</t>
        </is>
      </c>
      <c r="F1917" t="inlineStr">
        <is>
          <t>India</t>
        </is>
      </c>
      <c r="G1917" t="inlineStr">
        <is>
          <t>Electronics</t>
        </is>
      </c>
      <c r="H1917" t="inlineStr">
        <is>
          <t>Store walk-in</t>
        </is>
      </c>
      <c r="I1917" t="inlineStr">
        <is>
          <t>Member</t>
        </is>
      </c>
      <c r="J1917" t="inlineStr">
        <is>
          <t>Ruhi Shaikh</t>
        </is>
      </c>
      <c r="K1917" s="71" t="n">
        <v>90</v>
      </c>
      <c r="L1917" s="72" t="n">
        <v>10447.14</v>
      </c>
      <c r="M1917" s="72" t="n">
        <v>940242.6</v>
      </c>
      <c r="N1917" s="72" t="n">
        <v>18804.85</v>
      </c>
      <c r="O1917" s="72" t="n">
        <v>921437.75</v>
      </c>
      <c r="P1917" s="72" t="n">
        <v>763927.8199999999</v>
      </c>
      <c r="Q1917" s="72" t="n">
        <v>157509.93</v>
      </c>
      <c r="R1917" t="inlineStr">
        <is>
          <t>Gujarat</t>
        </is>
      </c>
      <c r="S1917" s="71" t="n">
        <v>0</v>
      </c>
      <c r="T1917" t="inlineStr">
        <is>
          <t>No</t>
        </is>
      </c>
      <c r="U1917" s="71" t="n">
        <v>261</v>
      </c>
      <c r="V1917" s="71" t="n">
        <v>76</v>
      </c>
      <c r="W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RR101909</t>
        </is>
      </c>
      <c r="B1918" s="69" t="n">
        <v>45890</v>
      </c>
      <c r="C1918" s="70" t="n">
        <v>2025</v>
      </c>
      <c r="D1918" t="inlineStr">
        <is>
          <t>Aug</t>
        </is>
      </c>
      <c r="E1918" t="inlineStr">
        <is>
          <t>South</t>
        </is>
      </c>
      <c r="F1918" t="inlineStr">
        <is>
          <t>India</t>
        </is>
      </c>
      <c r="G1918" t="inlineStr">
        <is>
          <t>Grocery</t>
        </is>
      </c>
      <c r="H1918" t="inlineStr">
        <is>
          <t>Click &amp; collect</t>
        </is>
      </c>
      <c r="I1918" t="inlineStr">
        <is>
          <t>Walk-in guest</t>
        </is>
      </c>
      <c r="J1918" t="inlineStr">
        <is>
          <t>Wei Chen</t>
        </is>
      </c>
      <c r="K1918" s="71" t="n">
        <v>4512</v>
      </c>
      <c r="L1918" s="72" t="n">
        <v>159.28</v>
      </c>
      <c r="M1918" s="72" t="n">
        <v>718671.36</v>
      </c>
      <c r="N1918" s="72" t="n">
        <v>71867.14</v>
      </c>
      <c r="O1918" s="72" t="n">
        <v>646804.22</v>
      </c>
      <c r="P1918" s="72" t="n">
        <v>680285.72</v>
      </c>
      <c r="Q1918" s="72" t="n">
        <v>-33481.5</v>
      </c>
      <c r="R1918" t="inlineStr">
        <is>
          <t>Tamil Nadu</t>
        </is>
      </c>
      <c r="S1918" s="71" t="n">
        <v>5</v>
      </c>
      <c r="T1918" t="inlineStr">
        <is>
          <t>Yes</t>
        </is>
      </c>
      <c r="U1918" s="71" t="n">
        <v>1811</v>
      </c>
      <c r="V1918" s="71" t="n">
        <v>652</v>
      </c>
      <c r="W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RR101910</t>
        </is>
      </c>
      <c r="B1919" s="69" t="n">
        <v>45890</v>
      </c>
      <c r="C1919" s="70" t="n">
        <v>2025</v>
      </c>
      <c r="D1919" t="inlineStr">
        <is>
          <t>Aug</t>
        </is>
      </c>
      <c r="E1919" t="inlineStr">
        <is>
          <t>West</t>
        </is>
      </c>
      <c r="F1919" t="inlineStr">
        <is>
          <t>India</t>
        </is>
      </c>
      <c r="G1919" t="inlineStr">
        <is>
          <t>Grocery</t>
        </is>
      </c>
      <c r="H1919" t="inlineStr">
        <is>
          <t>Store walk-in</t>
        </is>
      </c>
      <c r="I1919" t="inlineStr">
        <is>
          <t>Member</t>
        </is>
      </c>
      <c r="J1919" t="inlineStr">
        <is>
          <t>Sara Rossi</t>
        </is>
      </c>
      <c r="K1919" s="71" t="n">
        <v>2803</v>
      </c>
      <c r="L1919" s="72" t="n">
        <v>195.2</v>
      </c>
      <c r="M1919" s="72" t="n">
        <v>547145.6</v>
      </c>
      <c r="N1919" s="72" t="n">
        <v>54714.56</v>
      </c>
      <c r="O1919" s="72" t="n">
        <v>492431.04</v>
      </c>
      <c r="P1919" s="72" t="n">
        <v>423380.89</v>
      </c>
      <c r="Q1919" s="72" t="n">
        <v>69050.14999999999</v>
      </c>
      <c r="R1919" t="inlineStr">
        <is>
          <t>Maharashtra</t>
        </is>
      </c>
      <c r="S1919" s="71" t="n">
        <v>0</v>
      </c>
      <c r="T1919" t="inlineStr">
        <is>
          <t>No</t>
        </is>
      </c>
      <c r="U1919" s="71" t="n">
        <v>1114</v>
      </c>
      <c r="V1919" s="71" t="n">
        <v>444</v>
      </c>
      <c r="W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RR101911</t>
        </is>
      </c>
      <c r="B1920" s="69" t="n">
        <v>45890</v>
      </c>
      <c r="C1920" s="70" t="n">
        <v>2025</v>
      </c>
      <c r="D1920" t="inlineStr">
        <is>
          <t>Aug</t>
        </is>
      </c>
      <c r="E1920" t="inlineStr">
        <is>
          <t>East</t>
        </is>
      </c>
      <c r="F1920" t="inlineStr">
        <is>
          <t>India</t>
        </is>
      </c>
      <c r="G1920" t="inlineStr">
        <is>
          <t>Fashion</t>
        </is>
      </c>
      <c r="H1920" t="inlineStr">
        <is>
          <t>Store walk-in</t>
        </is>
      </c>
      <c r="I1920" t="inlineStr">
        <is>
          <t>Member</t>
        </is>
      </c>
      <c r="J1920" t="inlineStr">
        <is>
          <t>Hiroshi Tanaka</t>
        </is>
      </c>
      <c r="K1920" s="71" t="n">
        <v>829</v>
      </c>
      <c r="L1920" s="72" t="n">
        <v>799.62</v>
      </c>
      <c r="M1920" s="72" t="n">
        <v>662884.98</v>
      </c>
      <c r="N1920" s="72" t="n">
        <v>13257.7</v>
      </c>
      <c r="O1920" s="72" t="n">
        <v>649627.28</v>
      </c>
      <c r="P1920" s="72" t="n">
        <v>332498.06</v>
      </c>
      <c r="Q1920" s="72" t="n">
        <v>317129.22</v>
      </c>
      <c r="R1920" t="inlineStr">
        <is>
          <t>Odisha</t>
        </is>
      </c>
      <c r="S1920" s="71" t="n">
        <v>8</v>
      </c>
      <c r="T1920" t="inlineStr">
        <is>
          <t>Yes</t>
        </is>
      </c>
      <c r="U1920" s="71" t="n">
        <v>468</v>
      </c>
      <c r="V1920" s="71" t="n">
        <v>143</v>
      </c>
      <c r="W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RR101912</t>
        </is>
      </c>
      <c r="B1921" s="69" t="n">
        <v>45890</v>
      </c>
      <c r="C1921" s="70" t="n">
        <v>2025</v>
      </c>
      <c r="D1921" t="inlineStr">
        <is>
          <t>Aug</t>
        </is>
      </c>
      <c r="E1921" t="inlineStr">
        <is>
          <t>South</t>
        </is>
      </c>
      <c r="F1921" t="inlineStr">
        <is>
          <t>India</t>
        </is>
      </c>
      <c r="G1921" t="inlineStr">
        <is>
          <t>JioMart</t>
        </is>
      </c>
      <c r="H1921" t="inlineStr">
        <is>
          <t>Home delivery</t>
        </is>
      </c>
      <c r="I1921" t="inlineStr">
        <is>
          <t>Member</t>
        </is>
      </c>
      <c r="J1921" t="inlineStr">
        <is>
          <t>Zoya Ahmed</t>
        </is>
      </c>
      <c r="K1921" s="71" t="n">
        <v>2272</v>
      </c>
      <c r="L1921" s="72" t="n">
        <v>409.86</v>
      </c>
      <c r="M1921" s="72" t="n">
        <v>931201.92</v>
      </c>
      <c r="N1921" s="72" t="n">
        <v>18624.04</v>
      </c>
      <c r="O1921" s="72" t="n">
        <v>912577.88</v>
      </c>
      <c r="P1921" s="72" t="n">
        <v>765720.02</v>
      </c>
      <c r="Q1921" s="72" t="n">
        <v>146857.86</v>
      </c>
      <c r="R1921" t="inlineStr">
        <is>
          <t>Tamil Nadu</t>
        </is>
      </c>
      <c r="S1921" s="71" t="n">
        <v>1</v>
      </c>
      <c r="T1921" t="inlineStr">
        <is>
          <t>Yes</t>
        </is>
      </c>
      <c r="U1921" s="71" t="n">
        <v>7767</v>
      </c>
      <c r="V1921" s="71" t="n">
        <v>385</v>
      </c>
      <c r="W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RR101913</t>
        </is>
      </c>
      <c r="B1922" s="69" t="n">
        <v>45890</v>
      </c>
      <c r="C1922" s="70" t="n">
        <v>2025</v>
      </c>
      <c r="D1922" t="inlineStr">
        <is>
          <t>Aug</t>
        </is>
      </c>
      <c r="E1922" t="inlineStr">
        <is>
          <t>North</t>
        </is>
      </c>
      <c r="F1922" t="inlineStr">
        <is>
          <t>India</t>
        </is>
      </c>
      <c r="G1922" t="inlineStr">
        <is>
          <t>Fashion</t>
        </is>
      </c>
      <c r="H1922" t="inlineStr">
        <is>
          <t>Home delivery</t>
        </is>
      </c>
      <c r="I1922" t="inlineStr">
        <is>
          <t>Walk-in guest</t>
        </is>
      </c>
      <c r="J1922" t="inlineStr">
        <is>
          <t>Aisha Bello</t>
        </is>
      </c>
      <c r="K1922" s="71" t="n">
        <v>1033</v>
      </c>
      <c r="L1922" s="72" t="n">
        <v>763.87</v>
      </c>
      <c r="M1922" s="72" t="n">
        <v>789077.71</v>
      </c>
      <c r="N1922" s="72" t="n">
        <v>78907.77</v>
      </c>
      <c r="O1922" s="72" t="n">
        <v>710169.9399999999</v>
      </c>
      <c r="P1922" s="72" t="n">
        <v>431975.71</v>
      </c>
      <c r="Q1922" s="72" t="n">
        <v>278194.23</v>
      </c>
      <c r="R1922" t="inlineStr">
        <is>
          <t>Uttar Pradesh</t>
        </is>
      </c>
      <c r="S1922" s="71" t="n">
        <v>8</v>
      </c>
      <c r="T1922" t="inlineStr">
        <is>
          <t>Yes</t>
        </is>
      </c>
      <c r="U1922" s="71" t="n">
        <v>705</v>
      </c>
      <c r="V1922" s="71" t="n">
        <v>215</v>
      </c>
      <c r="W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RR101914</t>
        </is>
      </c>
      <c r="B1923" s="69" t="n">
        <v>45890</v>
      </c>
      <c r="C1923" s="70" t="n">
        <v>2025</v>
      </c>
      <c r="D1923" t="inlineStr">
        <is>
          <t>Aug</t>
        </is>
      </c>
      <c r="E1923" t="inlineStr">
        <is>
          <t>South</t>
        </is>
      </c>
      <c r="F1923" t="inlineStr">
        <is>
          <t>India</t>
        </is>
      </c>
      <c r="G1923" t="inlineStr">
        <is>
          <t>Fashion</t>
        </is>
      </c>
      <c r="H1923" t="inlineStr">
        <is>
          <t>Store walk-in</t>
        </is>
      </c>
      <c r="I1923" t="inlineStr">
        <is>
          <t>Walk-in guest</t>
        </is>
      </c>
      <c r="J1923" t="inlineStr">
        <is>
          <t>Fatima Al-Saud</t>
        </is>
      </c>
      <c r="K1923" s="71" t="n">
        <v>201</v>
      </c>
      <c r="L1923" s="72" t="n">
        <v>783.76</v>
      </c>
      <c r="M1923" s="72" t="n">
        <v>157535.76</v>
      </c>
      <c r="N1923" s="72" t="n">
        <v>15753.58</v>
      </c>
      <c r="O1923" s="72" t="n">
        <v>141782.18</v>
      </c>
      <c r="P1923" s="72" t="n">
        <v>84682.75</v>
      </c>
      <c r="Q1923" s="72" t="n">
        <v>57099.43</v>
      </c>
      <c r="R1923" t="inlineStr">
        <is>
          <t>Karnataka</t>
        </is>
      </c>
      <c r="S1923" s="71" t="n">
        <v>3</v>
      </c>
      <c r="T1923" t="inlineStr">
        <is>
          <t>Yes</t>
        </is>
      </c>
      <c r="U1923" s="71" t="n">
        <v>99</v>
      </c>
      <c r="V1923" s="71" t="n">
        <v>27</v>
      </c>
      <c r="W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RR101915</t>
        </is>
      </c>
      <c r="B1924" s="69" t="n">
        <v>45891</v>
      </c>
      <c r="C1924" s="70" t="n">
        <v>2025</v>
      </c>
      <c r="D1924" t="inlineStr">
        <is>
          <t>Aug</t>
        </is>
      </c>
      <c r="E1924" t="inlineStr">
        <is>
          <t>West</t>
        </is>
      </c>
      <c r="F1924" t="inlineStr">
        <is>
          <t>India</t>
        </is>
      </c>
      <c r="G1924" t="inlineStr">
        <is>
          <t>Electronics</t>
        </is>
      </c>
      <c r="H1924" t="inlineStr">
        <is>
          <t>Home delivery</t>
        </is>
      </c>
      <c r="I1924" t="inlineStr">
        <is>
          <t>Walk-in guest</t>
        </is>
      </c>
      <c r="J1924" t="inlineStr">
        <is>
          <t>Arjun Mehta</t>
        </is>
      </c>
      <c r="K1924" s="71" t="n">
        <v>184</v>
      </c>
      <c r="L1924" s="72" t="n">
        <v>9139.530000000001</v>
      </c>
      <c r="M1924" s="72" t="n">
        <v>1681673.52</v>
      </c>
      <c r="N1924" s="72" t="n">
        <v>252251.03</v>
      </c>
      <c r="O1924" s="72" t="n">
        <v>1429422.49</v>
      </c>
      <c r="P1924" s="72" t="n">
        <v>1497780.23</v>
      </c>
      <c r="Q1924" s="72" t="n">
        <v>-68357.74000000001</v>
      </c>
      <c r="R1924" t="inlineStr">
        <is>
          <t>Maharashtra</t>
        </is>
      </c>
      <c r="S1924" s="71" t="n">
        <v>2</v>
      </c>
      <c r="T1924" t="inlineStr">
        <is>
          <t>Yes</t>
        </is>
      </c>
      <c r="U1924" s="71" t="n">
        <v>450</v>
      </c>
      <c r="V1924" s="71" t="n">
        <v>150</v>
      </c>
      <c r="W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RR101916</t>
        </is>
      </c>
      <c r="B1925" s="69" t="n">
        <v>45891</v>
      </c>
      <c r="C1925" s="70" t="n">
        <v>2025</v>
      </c>
      <c r="D1925" t="inlineStr">
        <is>
          <t>Aug</t>
        </is>
      </c>
      <c r="E1925" t="inlineStr">
        <is>
          <t>South</t>
        </is>
      </c>
      <c r="F1925" t="inlineStr">
        <is>
          <t>India</t>
        </is>
      </c>
      <c r="G1925" t="inlineStr">
        <is>
          <t>Grocery</t>
        </is>
      </c>
      <c r="H1925" t="inlineStr">
        <is>
          <t>Store walk-in</t>
        </is>
      </c>
      <c r="I1925" t="inlineStr">
        <is>
          <t>Walk-in guest</t>
        </is>
      </c>
      <c r="J1925" t="inlineStr">
        <is>
          <t>Arjun Mehta</t>
        </is>
      </c>
      <c r="K1925" s="71" t="n">
        <v>3427</v>
      </c>
      <c r="L1925" s="72" t="n">
        <v>183.09</v>
      </c>
      <c r="M1925" s="72" t="n">
        <v>627449.4300000001</v>
      </c>
      <c r="N1925" s="72" t="n">
        <v>62744.94</v>
      </c>
      <c r="O1925" s="72" t="n">
        <v>564704.49</v>
      </c>
      <c r="P1925" s="72" t="n">
        <v>501160.06</v>
      </c>
      <c r="Q1925" s="72" t="n">
        <v>63544.43</v>
      </c>
      <c r="R1925" t="inlineStr">
        <is>
          <t>Kerala</t>
        </is>
      </c>
      <c r="S1925" s="71" t="n">
        <v>8</v>
      </c>
      <c r="T1925" t="inlineStr">
        <is>
          <t>Yes</t>
        </is>
      </c>
      <c r="U1925" s="71" t="n">
        <v>2888</v>
      </c>
      <c r="V1925" s="71" t="n">
        <v>968</v>
      </c>
      <c r="W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RR101917</t>
        </is>
      </c>
      <c r="B1926" s="69" t="n">
        <v>45891</v>
      </c>
      <c r="C1926" s="70" t="n">
        <v>2025</v>
      </c>
      <c r="D1926" t="inlineStr">
        <is>
          <t>Aug</t>
        </is>
      </c>
      <c r="E1926" t="inlineStr">
        <is>
          <t>South</t>
        </is>
      </c>
      <c r="F1926" t="inlineStr">
        <is>
          <t>India</t>
        </is>
      </c>
      <c r="G1926" t="inlineStr">
        <is>
          <t>Electronics</t>
        </is>
      </c>
      <c r="H1926" t="inlineStr">
        <is>
          <t>Store walk-in</t>
        </is>
      </c>
      <c r="I1926" t="inlineStr">
        <is>
          <t>Member</t>
        </is>
      </c>
      <c r="J1926" t="inlineStr">
        <is>
          <t>Noah Smith</t>
        </is>
      </c>
      <c r="K1926" s="71" t="n">
        <v>152</v>
      </c>
      <c r="L1926" s="72" t="n">
        <v>9324</v>
      </c>
      <c r="M1926" s="72" t="n">
        <v>1417248</v>
      </c>
      <c r="N1926" s="72" t="n">
        <v>212587.2</v>
      </c>
      <c r="O1926" s="72" t="n">
        <v>1204660.8</v>
      </c>
      <c r="P1926" s="72" t="n">
        <v>1208502.82</v>
      </c>
      <c r="Q1926" s="72" t="n">
        <v>-3842.02</v>
      </c>
      <c r="R1926" t="inlineStr">
        <is>
          <t>Tamil Nadu</t>
        </is>
      </c>
      <c r="S1926" s="71" t="n">
        <v>0</v>
      </c>
      <c r="T1926" t="inlineStr">
        <is>
          <t>No</t>
        </is>
      </c>
      <c r="U1926" s="71" t="n">
        <v>337</v>
      </c>
      <c r="V1926" s="71" t="n">
        <v>144</v>
      </c>
      <c r="W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RR101918</t>
        </is>
      </c>
      <c r="B1927" s="69" t="n">
        <v>45891</v>
      </c>
      <c r="C1927" s="70" t="n">
        <v>2025</v>
      </c>
      <c r="D1927" t="inlineStr">
        <is>
          <t>Aug</t>
        </is>
      </c>
      <c r="E1927" t="inlineStr">
        <is>
          <t>South</t>
        </is>
      </c>
      <c r="F1927" t="inlineStr">
        <is>
          <t>India</t>
        </is>
      </c>
      <c r="G1927" t="inlineStr">
        <is>
          <t>Fashion</t>
        </is>
      </c>
      <c r="H1927" t="inlineStr">
        <is>
          <t>Click &amp; collect</t>
        </is>
      </c>
      <c r="I1927" t="inlineStr">
        <is>
          <t>Walk-in guest</t>
        </is>
      </c>
      <c r="J1927" t="inlineStr">
        <is>
          <t>Sara Rossi</t>
        </is>
      </c>
      <c r="K1927" s="71" t="n">
        <v>254</v>
      </c>
      <c r="L1927" s="72" t="n">
        <v>818.63</v>
      </c>
      <c r="M1927" s="72" t="n">
        <v>207932.02</v>
      </c>
      <c r="N1927" s="72" t="n">
        <v>10396.6</v>
      </c>
      <c r="O1927" s="72" t="n">
        <v>197535.42</v>
      </c>
      <c r="P1927" s="72" t="n">
        <v>108873.95</v>
      </c>
      <c r="Q1927" s="72" t="n">
        <v>88661.47</v>
      </c>
      <c r="R1927" t="inlineStr">
        <is>
          <t>Telangana</t>
        </is>
      </c>
      <c r="S1927" s="71" t="n">
        <v>0</v>
      </c>
      <c r="T1927" t="inlineStr">
        <is>
          <t>No</t>
        </is>
      </c>
      <c r="U1927" s="71" t="n">
        <v>98</v>
      </c>
      <c r="V1927" s="71" t="n">
        <v>31</v>
      </c>
      <c r="W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RR101919</t>
        </is>
      </c>
      <c r="B1928" s="69" t="n">
        <v>45891</v>
      </c>
      <c r="C1928" s="70" t="n">
        <v>2025</v>
      </c>
      <c r="D1928" t="inlineStr">
        <is>
          <t>Aug</t>
        </is>
      </c>
      <c r="E1928" t="inlineStr">
        <is>
          <t>South</t>
        </is>
      </c>
      <c r="F1928" t="inlineStr">
        <is>
          <t>India</t>
        </is>
      </c>
      <c r="G1928" t="inlineStr">
        <is>
          <t>Fashion</t>
        </is>
      </c>
      <c r="H1928" t="inlineStr">
        <is>
          <t>Click &amp; collect</t>
        </is>
      </c>
      <c r="I1928" t="inlineStr">
        <is>
          <t>Walk-in guest</t>
        </is>
      </c>
      <c r="J1928" t="inlineStr">
        <is>
          <t>Wei Chen</t>
        </is>
      </c>
      <c r="K1928" s="71" t="n">
        <v>1398</v>
      </c>
      <c r="L1928" s="72" t="n">
        <v>748.99</v>
      </c>
      <c r="M1928" s="72" t="n">
        <v>1047088.02</v>
      </c>
      <c r="N1928" s="72" t="n">
        <v>83767.03999999999</v>
      </c>
      <c r="O1928" s="72" t="n">
        <v>963320.98</v>
      </c>
      <c r="P1928" s="72" t="n">
        <v>599255.5600000001</v>
      </c>
      <c r="Q1928" s="72" t="n">
        <v>364065.42</v>
      </c>
      <c r="R1928" t="inlineStr">
        <is>
          <t>Karnataka</t>
        </is>
      </c>
      <c r="S1928" s="71" t="n">
        <v>3</v>
      </c>
      <c r="T1928" t="inlineStr">
        <is>
          <t>Yes</t>
        </is>
      </c>
      <c r="U1928" s="71" t="n">
        <v>1095</v>
      </c>
      <c r="V1928" s="71" t="n">
        <v>315</v>
      </c>
      <c r="W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RR101920</t>
        </is>
      </c>
      <c r="B1929" s="69" t="n">
        <v>45891</v>
      </c>
      <c r="C1929" s="70" t="n">
        <v>2025</v>
      </c>
      <c r="D1929" t="inlineStr">
        <is>
          <t>Aug</t>
        </is>
      </c>
      <c r="E1929" t="inlineStr">
        <is>
          <t>East</t>
        </is>
      </c>
      <c r="F1929" t="inlineStr">
        <is>
          <t>India</t>
        </is>
      </c>
      <c r="G1929" t="inlineStr">
        <is>
          <t>Grocery</t>
        </is>
      </c>
      <c r="H1929" t="inlineStr">
        <is>
          <t>Store walk-in</t>
        </is>
      </c>
      <c r="I1929" t="inlineStr">
        <is>
          <t>Walk-in guest</t>
        </is>
      </c>
      <c r="J1929" t="inlineStr">
        <is>
          <t>Priya Nair</t>
        </is>
      </c>
      <c r="K1929" s="71" t="n">
        <v>3184</v>
      </c>
      <c r="L1929" s="72" t="n">
        <v>172.49</v>
      </c>
      <c r="M1929" s="72" t="n">
        <v>549208.16</v>
      </c>
      <c r="N1929" s="72" t="n">
        <v>27460.41</v>
      </c>
      <c r="O1929" s="72" t="n">
        <v>521747.75</v>
      </c>
      <c r="P1929" s="72" t="n">
        <v>473430.71</v>
      </c>
      <c r="Q1929" s="72" t="n">
        <v>48317.04</v>
      </c>
      <c r="R1929" t="inlineStr">
        <is>
          <t>Odisha</t>
        </is>
      </c>
      <c r="S1929" s="71" t="n">
        <v>2</v>
      </c>
      <c r="T1929" t="inlineStr">
        <is>
          <t>Yes</t>
        </is>
      </c>
      <c r="U1929" s="71" t="n">
        <v>1394</v>
      </c>
      <c r="V1929" s="71" t="n">
        <v>586</v>
      </c>
      <c r="W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RR101921</t>
        </is>
      </c>
      <c r="B1930" s="69" t="n">
        <v>45892</v>
      </c>
      <c r="C1930" s="70" t="n">
        <v>2025</v>
      </c>
      <c r="D1930" t="inlineStr">
        <is>
          <t>Aug</t>
        </is>
      </c>
      <c r="E1930" t="inlineStr">
        <is>
          <t>West</t>
        </is>
      </c>
      <c r="F1930" t="inlineStr">
        <is>
          <t>India</t>
        </is>
      </c>
      <c r="G1930" t="inlineStr">
        <is>
          <t>JioMart</t>
        </is>
      </c>
      <c r="H1930" t="inlineStr">
        <is>
          <t>Home delivery</t>
        </is>
      </c>
      <c r="I1930" t="inlineStr">
        <is>
          <t>Member</t>
        </is>
      </c>
      <c r="J1930" t="inlineStr">
        <is>
          <t>Carlos Silva</t>
        </is>
      </c>
      <c r="K1930" s="71" t="n">
        <v>3581</v>
      </c>
      <c r="L1930" s="72" t="n">
        <v>419.82</v>
      </c>
      <c r="M1930" s="72" t="n">
        <v>1503375.42</v>
      </c>
      <c r="N1930" s="72" t="n">
        <v>75168.77</v>
      </c>
      <c r="O1930" s="72" t="n">
        <v>1428206.65</v>
      </c>
      <c r="P1930" s="72" t="n">
        <v>1217203.68</v>
      </c>
      <c r="Q1930" s="72" t="n">
        <v>211002.97</v>
      </c>
      <c r="R1930" t="inlineStr">
        <is>
          <t>Goa</t>
        </is>
      </c>
      <c r="S1930" s="71" t="n">
        <v>5</v>
      </c>
      <c r="T1930" t="inlineStr">
        <is>
          <t>Yes</t>
        </is>
      </c>
      <c r="U1930" s="71" t="n">
        <v>6238</v>
      </c>
      <c r="V1930" s="71" t="n">
        <v>426</v>
      </c>
      <c r="W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RR101922</t>
        </is>
      </c>
      <c r="B1931" s="69" t="n">
        <v>45892</v>
      </c>
      <c r="C1931" s="70" t="n">
        <v>2025</v>
      </c>
      <c r="D1931" t="inlineStr">
        <is>
          <t>Aug</t>
        </is>
      </c>
      <c r="E1931" t="inlineStr">
        <is>
          <t>East</t>
        </is>
      </c>
      <c r="F1931" t="inlineStr">
        <is>
          <t>India</t>
        </is>
      </c>
      <c r="G1931" t="inlineStr">
        <is>
          <t>Grocery</t>
        </is>
      </c>
      <c r="H1931" t="inlineStr">
        <is>
          <t>Store walk-in</t>
        </is>
      </c>
      <c r="I1931" t="inlineStr">
        <is>
          <t>Walk-in guest</t>
        </is>
      </c>
      <c r="J1931" t="inlineStr">
        <is>
          <t>Priya Nair</t>
        </is>
      </c>
      <c r="K1931" s="71" t="n">
        <v>3450</v>
      </c>
      <c r="L1931" s="72" t="n">
        <v>190.49</v>
      </c>
      <c r="M1931" s="72" t="n">
        <v>657190.5</v>
      </c>
      <c r="N1931" s="72" t="n">
        <v>32859.53</v>
      </c>
      <c r="O1931" s="72" t="n">
        <v>624330.97</v>
      </c>
      <c r="P1931" s="72" t="n">
        <v>510313.16</v>
      </c>
      <c r="Q1931" s="72" t="n">
        <v>114017.81</v>
      </c>
      <c r="R1931" t="inlineStr">
        <is>
          <t>West Bengal</t>
        </is>
      </c>
      <c r="S1931" s="71" t="n">
        <v>3</v>
      </c>
      <c r="T1931" t="inlineStr">
        <is>
          <t>Yes</t>
        </is>
      </c>
      <c r="U1931" s="71" t="n">
        <v>2123</v>
      </c>
      <c r="V1931" s="71" t="n">
        <v>644</v>
      </c>
      <c r="W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RR101923</t>
        </is>
      </c>
      <c r="B1932" s="69" t="n">
        <v>45892</v>
      </c>
      <c r="C1932" s="70" t="n">
        <v>2025</v>
      </c>
      <c r="D1932" t="inlineStr">
        <is>
          <t>Aug</t>
        </is>
      </c>
      <c r="E1932" t="inlineStr">
        <is>
          <t>West</t>
        </is>
      </c>
      <c r="F1932" t="inlineStr">
        <is>
          <t>India</t>
        </is>
      </c>
      <c r="G1932" t="inlineStr">
        <is>
          <t>Grocery</t>
        </is>
      </c>
      <c r="H1932" t="inlineStr">
        <is>
          <t>Click &amp; collect</t>
        </is>
      </c>
      <c r="I1932" t="inlineStr">
        <is>
          <t>Member</t>
        </is>
      </c>
      <c r="J1932" t="inlineStr">
        <is>
          <t>Wei Chen</t>
        </is>
      </c>
      <c r="K1932" s="71" t="n">
        <v>4590</v>
      </c>
      <c r="L1932" s="72" t="n">
        <v>182.7</v>
      </c>
      <c r="M1932" s="72" t="n">
        <v>838593</v>
      </c>
      <c r="N1932" s="72" t="n">
        <v>67087.44</v>
      </c>
      <c r="O1932" s="72" t="n">
        <v>771505.5600000001</v>
      </c>
      <c r="P1932" s="72" t="n">
        <v>676069.9399999999</v>
      </c>
      <c r="Q1932" s="72" t="n">
        <v>95435.62</v>
      </c>
      <c r="R1932" t="inlineStr">
        <is>
          <t>Gujarat</t>
        </is>
      </c>
      <c r="S1932" s="71" t="n">
        <v>2</v>
      </c>
      <c r="T1932" t="inlineStr">
        <is>
          <t>Yes</t>
        </is>
      </c>
      <c r="U1932" s="71" t="n">
        <v>3225</v>
      </c>
      <c r="V1932" s="71" t="n">
        <v>809</v>
      </c>
      <c r="W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RR101924</t>
        </is>
      </c>
      <c r="B1933" s="69" t="n">
        <v>45892</v>
      </c>
      <c r="C1933" s="70" t="n">
        <v>2025</v>
      </c>
      <c r="D1933" t="inlineStr">
        <is>
          <t>Aug</t>
        </is>
      </c>
      <c r="E1933" t="inlineStr">
        <is>
          <t>South</t>
        </is>
      </c>
      <c r="F1933" t="inlineStr">
        <is>
          <t>India</t>
        </is>
      </c>
      <c r="G1933" t="inlineStr">
        <is>
          <t>Fashion</t>
        </is>
      </c>
      <c r="H1933" t="inlineStr">
        <is>
          <t>Store walk-in</t>
        </is>
      </c>
      <c r="I1933" t="inlineStr">
        <is>
          <t>Member</t>
        </is>
      </c>
      <c r="J1933" t="inlineStr">
        <is>
          <t>Kofi Mensah</t>
        </is>
      </c>
      <c r="K1933" s="71" t="n">
        <v>952</v>
      </c>
      <c r="L1933" s="72" t="n">
        <v>747.75</v>
      </c>
      <c r="M1933" s="72" t="n">
        <v>711858</v>
      </c>
      <c r="N1933" s="72" t="n">
        <v>35592.9</v>
      </c>
      <c r="O1933" s="72" t="n">
        <v>676265.1</v>
      </c>
      <c r="P1933" s="72" t="n">
        <v>394862.96</v>
      </c>
      <c r="Q1933" s="72" t="n">
        <v>281402.14</v>
      </c>
      <c r="R1933" t="inlineStr">
        <is>
          <t>Karnataka</t>
        </is>
      </c>
      <c r="S1933" s="71" t="n">
        <v>2</v>
      </c>
      <c r="T1933" t="inlineStr">
        <is>
          <t>Yes</t>
        </is>
      </c>
      <c r="U1933" s="71" t="n">
        <v>371</v>
      </c>
      <c r="V1933" s="71" t="n">
        <v>108</v>
      </c>
      <c r="W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RR101925</t>
        </is>
      </c>
      <c r="B1934" s="69" t="n">
        <v>45892</v>
      </c>
      <c r="C1934" s="70" t="n">
        <v>2025</v>
      </c>
      <c r="D1934" t="inlineStr">
        <is>
          <t>Aug</t>
        </is>
      </c>
      <c r="E1934" t="inlineStr">
        <is>
          <t>North</t>
        </is>
      </c>
      <c r="F1934" t="inlineStr">
        <is>
          <t>India</t>
        </is>
      </c>
      <c r="G1934" t="inlineStr">
        <is>
          <t>Grocery</t>
        </is>
      </c>
      <c r="H1934" t="inlineStr">
        <is>
          <t>Click &amp; collect</t>
        </is>
      </c>
      <c r="I1934" t="inlineStr">
        <is>
          <t>Walk-in guest</t>
        </is>
      </c>
      <c r="J1934" t="inlineStr">
        <is>
          <t>Amir Khan</t>
        </is>
      </c>
      <c r="K1934" s="71" t="n">
        <v>2595</v>
      </c>
      <c r="L1934" s="72" t="n">
        <v>165.72</v>
      </c>
      <c r="M1934" s="72" t="n">
        <v>430043.4</v>
      </c>
      <c r="N1934" s="72" t="n">
        <v>34403.47</v>
      </c>
      <c r="O1934" s="72" t="n">
        <v>395639.93</v>
      </c>
      <c r="P1934" s="72" t="n">
        <v>373459.04</v>
      </c>
      <c r="Q1934" s="72" t="n">
        <v>22180.89</v>
      </c>
      <c r="R1934" t="inlineStr">
        <is>
          <t>Punjab</t>
        </is>
      </c>
      <c r="S1934" s="71" t="n">
        <v>0</v>
      </c>
      <c r="T1934" t="inlineStr">
        <is>
          <t>No</t>
        </is>
      </c>
      <c r="U1934" s="71" t="n">
        <v>1921</v>
      </c>
      <c r="V1934" s="71" t="n">
        <v>765</v>
      </c>
      <c r="W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RR101926</t>
        </is>
      </c>
      <c r="B1935" s="69" t="n">
        <v>45892</v>
      </c>
      <c r="C1935" s="70" t="n">
        <v>2025</v>
      </c>
      <c r="D1935" t="inlineStr">
        <is>
          <t>Aug</t>
        </is>
      </c>
      <c r="E1935" t="inlineStr">
        <is>
          <t>North</t>
        </is>
      </c>
      <c r="F1935" t="inlineStr">
        <is>
          <t>India</t>
        </is>
      </c>
      <c r="G1935" t="inlineStr">
        <is>
          <t>Fashion</t>
        </is>
      </c>
      <c r="H1935" t="inlineStr">
        <is>
          <t>Store walk-in</t>
        </is>
      </c>
      <c r="I1935" t="inlineStr">
        <is>
          <t>Walk-in guest</t>
        </is>
      </c>
      <c r="J1935" t="inlineStr">
        <is>
          <t>Wei Chen</t>
        </is>
      </c>
      <c r="K1935" s="71" t="n">
        <v>1456</v>
      </c>
      <c r="L1935" s="72" t="n">
        <v>805.84</v>
      </c>
      <c r="M1935" s="72" t="n">
        <v>1173303.04</v>
      </c>
      <c r="N1935" s="72" t="n">
        <v>58665.15</v>
      </c>
      <c r="O1935" s="72" t="n">
        <v>1114637.89</v>
      </c>
      <c r="P1935" s="72" t="n">
        <v>604685.99</v>
      </c>
      <c r="Q1935" s="72" t="n">
        <v>509951.9</v>
      </c>
      <c r="R1935" t="inlineStr">
        <is>
          <t>Delhi</t>
        </is>
      </c>
      <c r="S1935" s="71" t="n">
        <v>1</v>
      </c>
      <c r="T1935" t="inlineStr">
        <is>
          <t>Yes</t>
        </is>
      </c>
      <c r="U1935" s="71" t="n">
        <v>904</v>
      </c>
      <c r="V1935" s="71" t="n">
        <v>259</v>
      </c>
      <c r="W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RR101927</t>
        </is>
      </c>
      <c r="B1936" s="69" t="n">
        <v>45892</v>
      </c>
      <c r="C1936" s="70" t="n">
        <v>2025</v>
      </c>
      <c r="D1936" t="inlineStr">
        <is>
          <t>Aug</t>
        </is>
      </c>
      <c r="E1936" t="inlineStr">
        <is>
          <t>North</t>
        </is>
      </c>
      <c r="F1936" t="inlineStr">
        <is>
          <t>India</t>
        </is>
      </c>
      <c r="G1936" t="inlineStr">
        <is>
          <t>JioMart</t>
        </is>
      </c>
      <c r="H1936" t="inlineStr">
        <is>
          <t>Home delivery</t>
        </is>
      </c>
      <c r="I1936" t="inlineStr">
        <is>
          <t>Member</t>
        </is>
      </c>
      <c r="J1936" t="inlineStr">
        <is>
          <t>Ruhi Shaikh</t>
        </is>
      </c>
      <c r="K1936" s="71" t="n">
        <v>890</v>
      </c>
      <c r="L1936" s="72" t="n">
        <v>440.92</v>
      </c>
      <c r="M1936" s="72" t="n">
        <v>392418.8</v>
      </c>
      <c r="N1936" s="72" t="n">
        <v>7848.38</v>
      </c>
      <c r="O1936" s="72" t="n">
        <v>384570.42</v>
      </c>
      <c r="P1936" s="72" t="n">
        <v>292006.31</v>
      </c>
      <c r="Q1936" s="72" t="n">
        <v>92564.11</v>
      </c>
      <c r="R1936" t="inlineStr">
        <is>
          <t>Delhi</t>
        </is>
      </c>
      <c r="S1936" s="71" t="n">
        <v>1</v>
      </c>
      <c r="T1936" t="inlineStr">
        <is>
          <t>Yes</t>
        </is>
      </c>
      <c r="U1936" s="71" t="n">
        <v>1519</v>
      </c>
      <c r="V1936" s="71" t="n">
        <v>110</v>
      </c>
      <c r="W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RR101928</t>
        </is>
      </c>
      <c r="B1937" s="69" t="n">
        <v>45893</v>
      </c>
      <c r="C1937" s="70" t="n">
        <v>2025</v>
      </c>
      <c r="D1937" t="inlineStr">
        <is>
          <t>Aug</t>
        </is>
      </c>
      <c r="E1937" t="inlineStr">
        <is>
          <t>South</t>
        </is>
      </c>
      <c r="F1937" t="inlineStr">
        <is>
          <t>India</t>
        </is>
      </c>
      <c r="G1937" t="inlineStr">
        <is>
          <t>Grocery</t>
        </is>
      </c>
      <c r="H1937" t="inlineStr">
        <is>
          <t>Store walk-in</t>
        </is>
      </c>
      <c r="I1937" t="inlineStr">
        <is>
          <t>Member</t>
        </is>
      </c>
      <c r="J1937" t="inlineStr">
        <is>
          <t>Sophie Müller</t>
        </is>
      </c>
      <c r="K1937" s="71" t="n">
        <v>1307</v>
      </c>
      <c r="L1937" s="72" t="n">
        <v>163.3</v>
      </c>
      <c r="M1937" s="72" t="n">
        <v>213433.1</v>
      </c>
      <c r="N1937" s="72" t="n">
        <v>17074.65</v>
      </c>
      <c r="O1937" s="72" t="n">
        <v>196358.45</v>
      </c>
      <c r="P1937" s="72" t="n">
        <v>195360.01</v>
      </c>
      <c r="Q1937" s="72" t="n">
        <v>998.4400000000001</v>
      </c>
      <c r="R1937" t="inlineStr">
        <is>
          <t>Kerala</t>
        </is>
      </c>
      <c r="S1937" s="71" t="n">
        <v>2</v>
      </c>
      <c r="T1937" t="inlineStr">
        <is>
          <t>Yes</t>
        </is>
      </c>
      <c r="U1937" s="71" t="n">
        <v>459</v>
      </c>
      <c r="V1937" s="71" t="n">
        <v>168</v>
      </c>
      <c r="W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RR101929</t>
        </is>
      </c>
      <c r="B1938" s="69" t="n">
        <v>45893</v>
      </c>
      <c r="C1938" s="70" t="n">
        <v>2025</v>
      </c>
      <c r="D1938" t="inlineStr">
        <is>
          <t>Aug</t>
        </is>
      </c>
      <c r="E1938" t="inlineStr">
        <is>
          <t>East</t>
        </is>
      </c>
      <c r="F1938" t="inlineStr">
        <is>
          <t>India</t>
        </is>
      </c>
      <c r="G1938" t="inlineStr">
        <is>
          <t>Electronics</t>
        </is>
      </c>
      <c r="H1938" t="inlineStr">
        <is>
          <t>Store walk-in</t>
        </is>
      </c>
      <c r="I1938" t="inlineStr">
        <is>
          <t>Walk-in guest</t>
        </is>
      </c>
      <c r="J1938" t="inlineStr">
        <is>
          <t>Wei Chen</t>
        </is>
      </c>
      <c r="K1938" s="71" t="n">
        <v>190</v>
      </c>
      <c r="L1938" s="72" t="n">
        <v>10204.43</v>
      </c>
      <c r="M1938" s="72" t="n">
        <v>1938841.7</v>
      </c>
      <c r="N1938" s="72" t="n">
        <v>155107.34</v>
      </c>
      <c r="O1938" s="72" t="n">
        <v>1783734.36</v>
      </c>
      <c r="P1938" s="72" t="n">
        <v>1560853.23</v>
      </c>
      <c r="Q1938" s="72" t="n">
        <v>222881.13</v>
      </c>
      <c r="R1938" t="inlineStr">
        <is>
          <t>West Bengal</t>
        </is>
      </c>
      <c r="S1938" s="71" t="n">
        <v>8</v>
      </c>
      <c r="T1938" t="inlineStr">
        <is>
          <t>Yes</t>
        </is>
      </c>
      <c r="U1938" s="71" t="n">
        <v>345</v>
      </c>
      <c r="V1938" s="71" t="n">
        <v>140</v>
      </c>
      <c r="W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RR101930</t>
        </is>
      </c>
      <c r="B1939" s="69" t="n">
        <v>45893</v>
      </c>
      <c r="C1939" s="70" t="n">
        <v>2025</v>
      </c>
      <c r="D1939" t="inlineStr">
        <is>
          <t>Aug</t>
        </is>
      </c>
      <c r="E1939" t="inlineStr">
        <is>
          <t>West</t>
        </is>
      </c>
      <c r="F1939" t="inlineStr">
        <is>
          <t>India</t>
        </is>
      </c>
      <c r="G1939" t="inlineStr">
        <is>
          <t>Fashion</t>
        </is>
      </c>
      <c r="H1939" t="inlineStr">
        <is>
          <t>Store walk-in</t>
        </is>
      </c>
      <c r="I1939" t="inlineStr">
        <is>
          <t>Member</t>
        </is>
      </c>
      <c r="J1939" t="inlineStr">
        <is>
          <t>Noah Smith</t>
        </is>
      </c>
      <c r="K1939" s="71" t="n">
        <v>875</v>
      </c>
      <c r="L1939" s="72" t="n">
        <v>670.8099999999999</v>
      </c>
      <c r="M1939" s="72" t="n">
        <v>586958.75</v>
      </c>
      <c r="N1939" s="72" t="n">
        <v>58695.88</v>
      </c>
      <c r="O1939" s="72" t="n">
        <v>528262.87</v>
      </c>
      <c r="P1939" s="72" t="n">
        <v>366179.43</v>
      </c>
      <c r="Q1939" s="72" t="n">
        <v>162083.44</v>
      </c>
      <c r="R1939" t="inlineStr">
        <is>
          <t>Maharashtra</t>
        </is>
      </c>
      <c r="S1939" s="71" t="n">
        <v>2</v>
      </c>
      <c r="T1939" t="inlineStr">
        <is>
          <t>Yes</t>
        </is>
      </c>
      <c r="U1939" s="71" t="n">
        <v>265</v>
      </c>
      <c r="V1939" s="71" t="n">
        <v>107</v>
      </c>
      <c r="W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RR101931</t>
        </is>
      </c>
      <c r="B1940" s="69" t="n">
        <v>45893</v>
      </c>
      <c r="C1940" s="70" t="n">
        <v>2025</v>
      </c>
      <c r="D1940" t="inlineStr">
        <is>
          <t>Aug</t>
        </is>
      </c>
      <c r="E1940" t="inlineStr">
        <is>
          <t>South</t>
        </is>
      </c>
      <c r="F1940" t="inlineStr">
        <is>
          <t>India</t>
        </is>
      </c>
      <c r="G1940" t="inlineStr">
        <is>
          <t>Grocery</t>
        </is>
      </c>
      <c r="H1940" t="inlineStr">
        <is>
          <t>Store walk-in</t>
        </is>
      </c>
      <c r="I1940" t="inlineStr">
        <is>
          <t>Member</t>
        </is>
      </c>
      <c r="J1940" t="inlineStr">
        <is>
          <t>Emma Clarke</t>
        </is>
      </c>
      <c r="K1940" s="71" t="n">
        <v>2394</v>
      </c>
      <c r="L1940" s="72" t="n">
        <v>189.93</v>
      </c>
      <c r="M1940" s="72" t="n">
        <v>454692.42</v>
      </c>
      <c r="N1940" s="72" t="n">
        <v>45469.24</v>
      </c>
      <c r="O1940" s="72" t="n">
        <v>409223.18</v>
      </c>
      <c r="P1940" s="72" t="n">
        <v>367118.97</v>
      </c>
      <c r="Q1940" s="72" t="n">
        <v>42104.21</v>
      </c>
      <c r="R1940" t="inlineStr">
        <is>
          <t>Telangana</t>
        </is>
      </c>
      <c r="S1940" s="71" t="n">
        <v>3</v>
      </c>
      <c r="T1940" t="inlineStr">
        <is>
          <t>Yes</t>
        </is>
      </c>
      <c r="U1940" s="71" t="n">
        <v>1829</v>
      </c>
      <c r="V1940" s="71" t="n">
        <v>523</v>
      </c>
      <c r="W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RR101932</t>
        </is>
      </c>
      <c r="B1941" s="69" t="n">
        <v>45893</v>
      </c>
      <c r="C1941" s="70" t="n">
        <v>2025</v>
      </c>
      <c r="D1941" t="inlineStr">
        <is>
          <t>Aug</t>
        </is>
      </c>
      <c r="E1941" t="inlineStr">
        <is>
          <t>North</t>
        </is>
      </c>
      <c r="F1941" t="inlineStr">
        <is>
          <t>India</t>
        </is>
      </c>
      <c r="G1941" t="inlineStr">
        <is>
          <t>JioMart</t>
        </is>
      </c>
      <c r="H1941" t="inlineStr">
        <is>
          <t>Home delivery</t>
        </is>
      </c>
      <c r="I1941" t="inlineStr">
        <is>
          <t>Walk-in guest</t>
        </is>
      </c>
      <c r="J1941" t="inlineStr">
        <is>
          <t>Carlos Silva</t>
        </is>
      </c>
      <c r="K1941" s="71" t="n">
        <v>4001</v>
      </c>
      <c r="L1941" s="72" t="n">
        <v>402.07</v>
      </c>
      <c r="M1941" s="72" t="n">
        <v>1608682.07</v>
      </c>
      <c r="N1941" s="72" t="n">
        <v>80434.10000000001</v>
      </c>
      <c r="O1941" s="72" t="n">
        <v>1528247.97</v>
      </c>
      <c r="P1941" s="72" t="n">
        <v>1312720.61</v>
      </c>
      <c r="Q1941" s="72" t="n">
        <v>215527.36</v>
      </c>
      <c r="R1941" t="inlineStr">
        <is>
          <t>Uttar Pradesh</t>
        </is>
      </c>
      <c r="S1941" s="71" t="n">
        <v>1</v>
      </c>
      <c r="T1941" t="inlineStr">
        <is>
          <t>Yes</t>
        </is>
      </c>
      <c r="U1941" s="71" t="n">
        <v>8236</v>
      </c>
      <c r="V1941" s="71" t="n">
        <v>658</v>
      </c>
      <c r="W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RR101933</t>
        </is>
      </c>
      <c r="B1942" s="69" t="n">
        <v>45893</v>
      </c>
      <c r="C1942" s="70" t="n">
        <v>2025</v>
      </c>
      <c r="D1942" t="inlineStr">
        <is>
          <t>Aug</t>
        </is>
      </c>
      <c r="E1942" t="inlineStr">
        <is>
          <t>South</t>
        </is>
      </c>
      <c r="F1942" t="inlineStr">
        <is>
          <t>India</t>
        </is>
      </c>
      <c r="G1942" t="inlineStr">
        <is>
          <t>Electronics</t>
        </is>
      </c>
      <c r="H1942" t="inlineStr">
        <is>
          <t>Store walk-in</t>
        </is>
      </c>
      <c r="I1942" t="inlineStr">
        <is>
          <t>Member</t>
        </is>
      </c>
      <c r="J1942" t="inlineStr">
        <is>
          <t>Yuki Sato</t>
        </is>
      </c>
      <c r="K1942" s="71" t="n">
        <v>60</v>
      </c>
      <c r="L1942" s="72" t="n">
        <v>10555.95</v>
      </c>
      <c r="M1942" s="72" t="n">
        <v>633357</v>
      </c>
      <c r="N1942" s="72" t="n">
        <v>63335.7</v>
      </c>
      <c r="O1942" s="72" t="n">
        <v>570021.3</v>
      </c>
      <c r="P1942" s="72" t="n">
        <v>507176.27</v>
      </c>
      <c r="Q1942" s="72" t="n">
        <v>62845.03</v>
      </c>
      <c r="R1942" t="inlineStr">
        <is>
          <t>Tamil Nadu</t>
        </is>
      </c>
      <c r="S1942" s="71" t="n">
        <v>1</v>
      </c>
      <c r="T1942" t="inlineStr">
        <is>
          <t>Yes</t>
        </is>
      </c>
      <c r="U1942" s="71" t="n">
        <v>172</v>
      </c>
      <c r="V1942" s="71" t="n">
        <v>50</v>
      </c>
      <c r="W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RR101934</t>
        </is>
      </c>
      <c r="B1943" s="69" t="n">
        <v>45893</v>
      </c>
      <c r="C1943" s="70" t="n">
        <v>2025</v>
      </c>
      <c r="D1943" t="inlineStr">
        <is>
          <t>Aug</t>
        </is>
      </c>
      <c r="E1943" t="inlineStr">
        <is>
          <t>South</t>
        </is>
      </c>
      <c r="F1943" t="inlineStr">
        <is>
          <t>India</t>
        </is>
      </c>
      <c r="G1943" t="inlineStr">
        <is>
          <t>JioMart</t>
        </is>
      </c>
      <c r="H1943" t="inlineStr">
        <is>
          <t>Home delivery</t>
        </is>
      </c>
      <c r="I1943" t="inlineStr">
        <is>
          <t>Walk-in guest</t>
        </is>
      </c>
      <c r="J1943" t="inlineStr">
        <is>
          <t>Sophie Müller</t>
        </is>
      </c>
      <c r="K1943" s="71" t="n">
        <v>1267</v>
      </c>
      <c r="L1943" s="72" t="n">
        <v>381.22</v>
      </c>
      <c r="M1943" s="72" t="n">
        <v>483005.74</v>
      </c>
      <c r="N1943" s="72" t="n">
        <v>38640.46</v>
      </c>
      <c r="O1943" s="72" t="n">
        <v>444365.28</v>
      </c>
      <c r="P1943" s="72" t="n">
        <v>416556.91</v>
      </c>
      <c r="Q1943" s="72" t="n">
        <v>27808.37</v>
      </c>
      <c r="R1943" t="inlineStr">
        <is>
          <t>Kerala</t>
        </is>
      </c>
      <c r="S1943" s="71" t="n">
        <v>0</v>
      </c>
      <c r="T1943" t="inlineStr">
        <is>
          <t>No</t>
        </is>
      </c>
      <c r="U1943" s="71" t="n">
        <v>4921</v>
      </c>
      <c r="V1943" s="71" t="n">
        <v>368</v>
      </c>
      <c r="W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RR101935</t>
        </is>
      </c>
      <c r="B1944" s="69" t="n">
        <v>45894</v>
      </c>
      <c r="C1944" s="70" t="n">
        <v>2025</v>
      </c>
      <c r="D1944" t="inlineStr">
        <is>
          <t>Aug</t>
        </is>
      </c>
      <c r="E1944" t="inlineStr">
        <is>
          <t>South</t>
        </is>
      </c>
      <c r="F1944" t="inlineStr">
        <is>
          <t>India</t>
        </is>
      </c>
      <c r="G1944" t="inlineStr">
        <is>
          <t>JioMart</t>
        </is>
      </c>
      <c r="H1944" t="inlineStr">
        <is>
          <t>Home delivery</t>
        </is>
      </c>
      <c r="I1944" t="inlineStr">
        <is>
          <t>Member</t>
        </is>
      </c>
      <c r="J1944" t="inlineStr">
        <is>
          <t>Arjun Mehta</t>
        </is>
      </c>
      <c r="K1944" s="71" t="n">
        <v>3813</v>
      </c>
      <c r="L1944" s="72" t="n">
        <v>432.9</v>
      </c>
      <c r="M1944" s="72" t="n">
        <v>1650647.7</v>
      </c>
      <c r="N1944" s="72" t="n">
        <v>132051.82</v>
      </c>
      <c r="O1944" s="72" t="n">
        <v>1518595.88</v>
      </c>
      <c r="P1944" s="72" t="n">
        <v>1327065.42</v>
      </c>
      <c r="Q1944" s="72" t="n">
        <v>191530.46</v>
      </c>
      <c r="R1944" t="inlineStr">
        <is>
          <t>Telangana</t>
        </is>
      </c>
      <c r="S1944" s="71" t="n">
        <v>2</v>
      </c>
      <c r="T1944" t="inlineStr">
        <is>
          <t>Yes</t>
        </is>
      </c>
      <c r="U1944" s="71" t="n">
        <v>16771</v>
      </c>
      <c r="V1944" s="71" t="n">
        <v>845</v>
      </c>
      <c r="W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RR101936</t>
        </is>
      </c>
      <c r="B1945" s="69" t="n">
        <v>45894</v>
      </c>
      <c r="C1945" s="70" t="n">
        <v>2025</v>
      </c>
      <c r="D1945" t="inlineStr">
        <is>
          <t>Aug</t>
        </is>
      </c>
      <c r="E1945" t="inlineStr">
        <is>
          <t>North</t>
        </is>
      </c>
      <c r="F1945" t="inlineStr">
        <is>
          <t>India</t>
        </is>
      </c>
      <c r="G1945" t="inlineStr">
        <is>
          <t>JioMart</t>
        </is>
      </c>
      <c r="H1945" t="inlineStr">
        <is>
          <t>Home delivery</t>
        </is>
      </c>
      <c r="I1945" t="inlineStr">
        <is>
          <t>Member</t>
        </is>
      </c>
      <c r="J1945" t="inlineStr">
        <is>
          <t>Omar Haddad</t>
        </is>
      </c>
      <c r="K1945" s="71" t="n">
        <v>3013</v>
      </c>
      <c r="L1945" s="72" t="n">
        <v>407.1</v>
      </c>
      <c r="M1945" s="72" t="n">
        <v>1226592.3</v>
      </c>
      <c r="N1945" s="72" t="n">
        <v>98127.38</v>
      </c>
      <c r="O1945" s="72" t="n">
        <v>1128464.92</v>
      </c>
      <c r="P1945" s="72" t="n">
        <v>1025837.18</v>
      </c>
      <c r="Q1945" s="72" t="n">
        <v>102627.74</v>
      </c>
      <c r="R1945" t="inlineStr">
        <is>
          <t>Punjab</t>
        </is>
      </c>
      <c r="S1945" s="71" t="n">
        <v>0</v>
      </c>
      <c r="T1945" t="inlineStr">
        <is>
          <t>No</t>
        </is>
      </c>
      <c r="U1945" s="71" t="n">
        <v>7657</v>
      </c>
      <c r="V1945" s="71" t="n">
        <v>556</v>
      </c>
      <c r="W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RR101937</t>
        </is>
      </c>
      <c r="B1946" s="69" t="n">
        <v>45894</v>
      </c>
      <c r="C1946" s="70" t="n">
        <v>2025</v>
      </c>
      <c r="D1946" t="inlineStr">
        <is>
          <t>Aug</t>
        </is>
      </c>
      <c r="E1946" t="inlineStr">
        <is>
          <t>North</t>
        </is>
      </c>
      <c r="F1946" t="inlineStr">
        <is>
          <t>India</t>
        </is>
      </c>
      <c r="G1946" t="inlineStr">
        <is>
          <t>Grocery</t>
        </is>
      </c>
      <c r="H1946" t="inlineStr">
        <is>
          <t>Store walk-in</t>
        </is>
      </c>
      <c r="I1946" t="inlineStr">
        <is>
          <t>Walk-in guest</t>
        </is>
      </c>
      <c r="J1946" t="inlineStr">
        <is>
          <t>Yuki Sato</t>
        </is>
      </c>
      <c r="K1946" s="71" t="n">
        <v>2843</v>
      </c>
      <c r="L1946" s="72" t="n">
        <v>174.02</v>
      </c>
      <c r="M1946" s="72" t="n">
        <v>494738.86</v>
      </c>
      <c r="N1946" s="72" t="n">
        <v>49473.89</v>
      </c>
      <c r="O1946" s="72" t="n">
        <v>445264.97</v>
      </c>
      <c r="P1946" s="72" t="n">
        <v>405463.12</v>
      </c>
      <c r="Q1946" s="72" t="n">
        <v>39801.85</v>
      </c>
      <c r="R1946" t="inlineStr">
        <is>
          <t>Uttar Pradesh</t>
        </is>
      </c>
      <c r="S1946" s="71" t="n">
        <v>5</v>
      </c>
      <c r="T1946" t="inlineStr">
        <is>
          <t>Yes</t>
        </is>
      </c>
      <c r="U1946" s="71" t="n">
        <v>1001</v>
      </c>
      <c r="V1946" s="71" t="n">
        <v>398</v>
      </c>
      <c r="W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RR101938</t>
        </is>
      </c>
      <c r="B1947" s="69" t="n">
        <v>45894</v>
      </c>
      <c r="C1947" s="70" t="n">
        <v>2025</v>
      </c>
      <c r="D1947" t="inlineStr">
        <is>
          <t>Aug</t>
        </is>
      </c>
      <c r="E1947" t="inlineStr">
        <is>
          <t>North</t>
        </is>
      </c>
      <c r="F1947" t="inlineStr">
        <is>
          <t>India</t>
        </is>
      </c>
      <c r="G1947" t="inlineStr">
        <is>
          <t>JioMart</t>
        </is>
      </c>
      <c r="H1947" t="inlineStr">
        <is>
          <t>Home delivery</t>
        </is>
      </c>
      <c r="I1947" t="inlineStr">
        <is>
          <t>Member</t>
        </is>
      </c>
      <c r="J1947" t="inlineStr">
        <is>
          <t>Omar Haddad</t>
        </is>
      </c>
      <c r="K1947" s="71" t="n">
        <v>4534</v>
      </c>
      <c r="L1947" s="72" t="n">
        <v>393.4</v>
      </c>
      <c r="M1947" s="72" t="n">
        <v>1783675.6</v>
      </c>
      <c r="N1947" s="72" t="n">
        <v>142694.05</v>
      </c>
      <c r="O1947" s="72" t="n">
        <v>1640981.55</v>
      </c>
      <c r="P1947" s="72" t="n">
        <v>1492266.02</v>
      </c>
      <c r="Q1947" s="72" t="n">
        <v>148715.53</v>
      </c>
      <c r="R1947" t="inlineStr">
        <is>
          <t>Punjab</t>
        </is>
      </c>
      <c r="S1947" s="71" t="n">
        <v>0</v>
      </c>
      <c r="T1947" t="inlineStr">
        <is>
          <t>No</t>
        </is>
      </c>
      <c r="U1947" s="71" t="n">
        <v>13008</v>
      </c>
      <c r="V1947" s="71" t="n">
        <v>754</v>
      </c>
      <c r="W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RR101939</t>
        </is>
      </c>
      <c r="B1948" s="69" t="n">
        <v>45894</v>
      </c>
      <c r="C1948" s="70" t="n">
        <v>2025</v>
      </c>
      <c r="D1948" t="inlineStr">
        <is>
          <t>Aug</t>
        </is>
      </c>
      <c r="E1948" t="inlineStr">
        <is>
          <t>West</t>
        </is>
      </c>
      <c r="F1948" t="inlineStr">
        <is>
          <t>India</t>
        </is>
      </c>
      <c r="G1948" t="inlineStr">
        <is>
          <t>Grocery</t>
        </is>
      </c>
      <c r="H1948" t="inlineStr">
        <is>
          <t>Click &amp; collect</t>
        </is>
      </c>
      <c r="I1948" t="inlineStr">
        <is>
          <t>Member</t>
        </is>
      </c>
      <c r="J1948" t="inlineStr">
        <is>
          <t>Olivia Brown</t>
        </is>
      </c>
      <c r="K1948" s="71" t="n">
        <v>1282</v>
      </c>
      <c r="L1948" s="72" t="n">
        <v>185.18</v>
      </c>
      <c r="M1948" s="72" t="n">
        <v>237400.76</v>
      </c>
      <c r="N1948" s="72" t="n">
        <v>11870.04</v>
      </c>
      <c r="O1948" s="72" t="n">
        <v>225530.72</v>
      </c>
      <c r="P1948" s="72" t="n">
        <v>193605.46</v>
      </c>
      <c r="Q1948" s="72" t="n">
        <v>31925.26</v>
      </c>
      <c r="R1948" t="inlineStr">
        <is>
          <t>Maharashtra</t>
        </is>
      </c>
      <c r="S1948" s="71" t="n">
        <v>0</v>
      </c>
      <c r="T1948" t="inlineStr">
        <is>
          <t>No</t>
        </is>
      </c>
      <c r="U1948" s="71" t="n">
        <v>678</v>
      </c>
      <c r="V1948" s="71" t="n">
        <v>264</v>
      </c>
      <c r="W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RR101940</t>
        </is>
      </c>
      <c r="B1949" s="69" t="n">
        <v>45894</v>
      </c>
      <c r="C1949" s="70" t="n">
        <v>2025</v>
      </c>
      <c r="D1949" t="inlineStr">
        <is>
          <t>Aug</t>
        </is>
      </c>
      <c r="E1949" t="inlineStr">
        <is>
          <t>North</t>
        </is>
      </c>
      <c r="F1949" t="inlineStr">
        <is>
          <t>India</t>
        </is>
      </c>
      <c r="G1949" t="inlineStr">
        <is>
          <t>Grocery</t>
        </is>
      </c>
      <c r="H1949" t="inlineStr">
        <is>
          <t>Store walk-in</t>
        </is>
      </c>
      <c r="I1949" t="inlineStr">
        <is>
          <t>Member</t>
        </is>
      </c>
      <c r="J1949" t="inlineStr">
        <is>
          <t>Kofi Mensah</t>
        </is>
      </c>
      <c r="K1949" s="71" t="n">
        <v>830</v>
      </c>
      <c r="L1949" s="72" t="n">
        <v>179.41</v>
      </c>
      <c r="M1949" s="72" t="n">
        <v>148910.3</v>
      </c>
      <c r="N1949" s="72" t="n">
        <v>11912.82</v>
      </c>
      <c r="O1949" s="72" t="n">
        <v>136997.48</v>
      </c>
      <c r="P1949" s="72" t="n">
        <v>124081.46</v>
      </c>
      <c r="Q1949" s="72" t="n">
        <v>12916.02</v>
      </c>
      <c r="R1949" t="inlineStr">
        <is>
          <t>Delhi</t>
        </is>
      </c>
      <c r="S1949" s="71" t="n">
        <v>8</v>
      </c>
      <c r="T1949" t="inlineStr">
        <is>
          <t>Yes</t>
        </is>
      </c>
      <c r="U1949" s="71" t="n">
        <v>563</v>
      </c>
      <c r="V1949" s="71" t="n">
        <v>158</v>
      </c>
      <c r="W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RR101941</t>
        </is>
      </c>
      <c r="B1950" s="69" t="n">
        <v>45895</v>
      </c>
      <c r="C1950" s="70" t="n">
        <v>2025</v>
      </c>
      <c r="D1950" t="inlineStr">
        <is>
          <t>Aug</t>
        </is>
      </c>
      <c r="E1950" t="inlineStr">
        <is>
          <t>North</t>
        </is>
      </c>
      <c r="F1950" t="inlineStr">
        <is>
          <t>India</t>
        </is>
      </c>
      <c r="G1950" t="inlineStr">
        <is>
          <t>Grocery</t>
        </is>
      </c>
      <c r="H1950" t="inlineStr">
        <is>
          <t>Home delivery</t>
        </is>
      </c>
      <c r="I1950" t="inlineStr">
        <is>
          <t>Walk-in guest</t>
        </is>
      </c>
      <c r="J1950" t="inlineStr">
        <is>
          <t>Hiroshi Tanaka</t>
        </is>
      </c>
      <c r="K1950" s="71" t="n">
        <v>1498</v>
      </c>
      <c r="L1950" s="72" t="n">
        <v>166.12</v>
      </c>
      <c r="M1950" s="72" t="n">
        <v>248847.76</v>
      </c>
      <c r="N1950" s="72" t="n">
        <v>12442.39</v>
      </c>
      <c r="O1950" s="72" t="n">
        <v>236405.37</v>
      </c>
      <c r="P1950" s="72" t="n">
        <v>222197.74</v>
      </c>
      <c r="Q1950" s="72" t="n">
        <v>14207.63</v>
      </c>
      <c r="R1950" t="inlineStr">
        <is>
          <t>Rajasthan</t>
        </is>
      </c>
      <c r="S1950" s="71" t="n">
        <v>0</v>
      </c>
      <c r="T1950" t="inlineStr">
        <is>
          <t>No</t>
        </is>
      </c>
      <c r="U1950" s="71" t="n">
        <v>592</v>
      </c>
      <c r="V1950" s="71" t="n">
        <v>204</v>
      </c>
      <c r="W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RR101942</t>
        </is>
      </c>
      <c r="B1951" s="69" t="n">
        <v>45895</v>
      </c>
      <c r="C1951" s="70" t="n">
        <v>2025</v>
      </c>
      <c r="D1951" t="inlineStr">
        <is>
          <t>Aug</t>
        </is>
      </c>
      <c r="E1951" t="inlineStr">
        <is>
          <t>West</t>
        </is>
      </c>
      <c r="F1951" t="inlineStr">
        <is>
          <t>India</t>
        </is>
      </c>
      <c r="G1951" t="inlineStr">
        <is>
          <t>Grocery</t>
        </is>
      </c>
      <c r="H1951" t="inlineStr">
        <is>
          <t>Store walk-in</t>
        </is>
      </c>
      <c r="I1951" t="inlineStr">
        <is>
          <t>Member</t>
        </is>
      </c>
      <c r="J1951" t="inlineStr">
        <is>
          <t>Noah Smith</t>
        </is>
      </c>
      <c r="K1951" s="71" t="n">
        <v>3464</v>
      </c>
      <c r="L1951" s="72" t="n">
        <v>162.77</v>
      </c>
      <c r="M1951" s="72" t="n">
        <v>563835.28</v>
      </c>
      <c r="N1951" s="72" t="n">
        <v>11276.71</v>
      </c>
      <c r="O1951" s="72" t="n">
        <v>552558.5699999999</v>
      </c>
      <c r="P1951" s="72" t="n">
        <v>523851.9</v>
      </c>
      <c r="Q1951" s="72" t="n">
        <v>28706.67</v>
      </c>
      <c r="R1951" t="inlineStr">
        <is>
          <t>Gujarat</t>
        </is>
      </c>
      <c r="S1951" s="71" t="n">
        <v>0</v>
      </c>
      <c r="T1951" t="inlineStr">
        <is>
          <t>No</t>
        </is>
      </c>
      <c r="U1951" s="71" t="n">
        <v>1562</v>
      </c>
      <c r="V1951" s="71" t="n">
        <v>567</v>
      </c>
      <c r="W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RR101943</t>
        </is>
      </c>
      <c r="B1952" s="69" t="n">
        <v>45895</v>
      </c>
      <c r="C1952" s="70" t="n">
        <v>2025</v>
      </c>
      <c r="D1952" t="inlineStr">
        <is>
          <t>Aug</t>
        </is>
      </c>
      <c r="E1952" t="inlineStr">
        <is>
          <t>West</t>
        </is>
      </c>
      <c r="F1952" t="inlineStr">
        <is>
          <t>India</t>
        </is>
      </c>
      <c r="G1952" t="inlineStr">
        <is>
          <t>Electronics</t>
        </is>
      </c>
      <c r="H1952" t="inlineStr">
        <is>
          <t>Store walk-in</t>
        </is>
      </c>
      <c r="I1952" t="inlineStr">
        <is>
          <t>Walk-in guest</t>
        </is>
      </c>
      <c r="J1952" t="inlineStr">
        <is>
          <t>Hiroshi Tanaka</t>
        </is>
      </c>
      <c r="K1952" s="71" t="n">
        <v>208</v>
      </c>
      <c r="L1952" s="72" t="n">
        <v>9787.02</v>
      </c>
      <c r="M1952" s="72" t="n">
        <v>2035700.16</v>
      </c>
      <c r="N1952" s="72" t="n">
        <v>101785.01</v>
      </c>
      <c r="O1952" s="72" t="n">
        <v>1933915.15</v>
      </c>
      <c r="P1952" s="72" t="n">
        <v>1678920.36</v>
      </c>
      <c r="Q1952" s="72" t="n">
        <v>254994.79</v>
      </c>
      <c r="R1952" t="inlineStr">
        <is>
          <t>Maharashtra</t>
        </is>
      </c>
      <c r="S1952" s="71" t="n">
        <v>3</v>
      </c>
      <c r="T1952" t="inlineStr">
        <is>
          <t>Yes</t>
        </is>
      </c>
      <c r="U1952" s="71" t="n">
        <v>629</v>
      </c>
      <c r="V1952" s="71" t="n">
        <v>158</v>
      </c>
      <c r="W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RR101944</t>
        </is>
      </c>
      <c r="B1953" s="69" t="n">
        <v>45895</v>
      </c>
      <c r="C1953" s="70" t="n">
        <v>2025</v>
      </c>
      <c r="D1953" t="inlineStr">
        <is>
          <t>Aug</t>
        </is>
      </c>
      <c r="E1953" t="inlineStr">
        <is>
          <t>West</t>
        </is>
      </c>
      <c r="F1953" t="inlineStr">
        <is>
          <t>India</t>
        </is>
      </c>
      <c r="G1953" t="inlineStr">
        <is>
          <t>Grocery</t>
        </is>
      </c>
      <c r="H1953" t="inlineStr">
        <is>
          <t>Store walk-in</t>
        </is>
      </c>
      <c r="I1953" t="inlineStr">
        <is>
          <t>Member</t>
        </is>
      </c>
      <c r="J1953" t="inlineStr">
        <is>
          <t>Wei Chen</t>
        </is>
      </c>
      <c r="K1953" s="71" t="n">
        <v>4194</v>
      </c>
      <c r="L1953" s="72" t="n">
        <v>187.2</v>
      </c>
      <c r="M1953" s="72" t="n">
        <v>785116.8</v>
      </c>
      <c r="N1953" s="72" t="n">
        <v>15702.34</v>
      </c>
      <c r="O1953" s="72" t="n">
        <v>769414.46</v>
      </c>
      <c r="P1953" s="72" t="n">
        <v>632453.35</v>
      </c>
      <c r="Q1953" s="72" t="n">
        <v>136961.11</v>
      </c>
      <c r="R1953" t="inlineStr">
        <is>
          <t>Gujarat</t>
        </is>
      </c>
      <c r="S1953" s="71" t="n">
        <v>0</v>
      </c>
      <c r="T1953" t="inlineStr">
        <is>
          <t>No</t>
        </is>
      </c>
      <c r="U1953" s="71" t="n">
        <v>3229</v>
      </c>
      <c r="V1953" s="71" t="n">
        <v>905</v>
      </c>
      <c r="W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RR101945</t>
        </is>
      </c>
      <c r="B1954" s="69" t="n">
        <v>45895</v>
      </c>
      <c r="C1954" s="70" t="n">
        <v>2025</v>
      </c>
      <c r="D1954" t="inlineStr">
        <is>
          <t>Aug</t>
        </is>
      </c>
      <c r="E1954" t="inlineStr">
        <is>
          <t>West</t>
        </is>
      </c>
      <c r="F1954" t="inlineStr">
        <is>
          <t>India</t>
        </is>
      </c>
      <c r="G1954" t="inlineStr">
        <is>
          <t>Grocery</t>
        </is>
      </c>
      <c r="H1954" t="inlineStr">
        <is>
          <t>Store walk-in</t>
        </is>
      </c>
      <c r="I1954" t="inlineStr">
        <is>
          <t>Walk-in guest</t>
        </is>
      </c>
      <c r="J1954" t="inlineStr">
        <is>
          <t>Yuki Sato</t>
        </is>
      </c>
      <c r="K1954" s="71" t="n">
        <v>2881</v>
      </c>
      <c r="L1954" s="72" t="n">
        <v>173.25</v>
      </c>
      <c r="M1954" s="72" t="n">
        <v>499133.25</v>
      </c>
      <c r="N1954" s="72" t="n">
        <v>9982.67</v>
      </c>
      <c r="O1954" s="72" t="n">
        <v>489150.58</v>
      </c>
      <c r="P1954" s="72" t="n">
        <v>410093.61</v>
      </c>
      <c r="Q1954" s="72" t="n">
        <v>79056.97</v>
      </c>
      <c r="R1954" t="inlineStr">
        <is>
          <t>Gujarat</t>
        </is>
      </c>
      <c r="S1954" s="71" t="n">
        <v>1</v>
      </c>
      <c r="T1954" t="inlineStr">
        <is>
          <t>Yes</t>
        </is>
      </c>
      <c r="U1954" s="71" t="n">
        <v>1165</v>
      </c>
      <c r="V1954" s="71" t="n">
        <v>330</v>
      </c>
      <c r="W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RR101946</t>
        </is>
      </c>
      <c r="B1955" s="69" t="n">
        <v>45895</v>
      </c>
      <c r="C1955" s="70" t="n">
        <v>2025</v>
      </c>
      <c r="D1955" t="inlineStr">
        <is>
          <t>Aug</t>
        </is>
      </c>
      <c r="E1955" t="inlineStr">
        <is>
          <t>South</t>
        </is>
      </c>
      <c r="F1955" t="inlineStr">
        <is>
          <t>India</t>
        </is>
      </c>
      <c r="G1955" t="inlineStr">
        <is>
          <t>JioMart</t>
        </is>
      </c>
      <c r="H1955" t="inlineStr">
        <is>
          <t>Home delivery</t>
        </is>
      </c>
      <c r="I1955" t="inlineStr">
        <is>
          <t>Member</t>
        </is>
      </c>
      <c r="J1955" t="inlineStr">
        <is>
          <t>Priya Nair</t>
        </is>
      </c>
      <c r="K1955" s="71" t="n">
        <v>2213</v>
      </c>
      <c r="L1955" s="72" t="n">
        <v>424.59</v>
      </c>
      <c r="M1955" s="72" t="n">
        <v>939617.67</v>
      </c>
      <c r="N1955" s="72" t="n">
        <v>18792.35</v>
      </c>
      <c r="O1955" s="72" t="n">
        <v>920825.3199999999</v>
      </c>
      <c r="P1955" s="72" t="n">
        <v>770527.02</v>
      </c>
      <c r="Q1955" s="72" t="n">
        <v>150298.3</v>
      </c>
      <c r="R1955" t="inlineStr">
        <is>
          <t>Tamil Nadu</t>
        </is>
      </c>
      <c r="S1955" s="71" t="n">
        <v>3</v>
      </c>
      <c r="T1955" t="inlineStr">
        <is>
          <t>Yes</t>
        </is>
      </c>
      <c r="U1955" s="71" t="n">
        <v>7250</v>
      </c>
      <c r="V1955" s="71" t="n">
        <v>406</v>
      </c>
      <c r="W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RR101947</t>
        </is>
      </c>
      <c r="B1956" s="69" t="n">
        <v>45895</v>
      </c>
      <c r="C1956" s="70" t="n">
        <v>2025</v>
      </c>
      <c r="D1956" t="inlineStr">
        <is>
          <t>Aug</t>
        </is>
      </c>
      <c r="E1956" t="inlineStr">
        <is>
          <t>West</t>
        </is>
      </c>
      <c r="F1956" t="inlineStr">
        <is>
          <t>India</t>
        </is>
      </c>
      <c r="G1956" t="inlineStr">
        <is>
          <t>Fashion</t>
        </is>
      </c>
      <c r="H1956" t="inlineStr">
        <is>
          <t>Store walk-in</t>
        </is>
      </c>
      <c r="I1956" t="inlineStr">
        <is>
          <t>Member</t>
        </is>
      </c>
      <c r="J1956" t="inlineStr">
        <is>
          <t>Zoya Ahmed</t>
        </is>
      </c>
      <c r="K1956" s="71" t="n">
        <v>210</v>
      </c>
      <c r="L1956" s="72" t="n">
        <v>743.92</v>
      </c>
      <c r="M1956" s="72" t="n">
        <v>156223.2</v>
      </c>
      <c r="N1956" s="72" t="n">
        <v>7811.16</v>
      </c>
      <c r="O1956" s="72" t="n">
        <v>148412.04</v>
      </c>
      <c r="P1956" s="72" t="n">
        <v>84872.25</v>
      </c>
      <c r="Q1956" s="72" t="n">
        <v>63539.79</v>
      </c>
      <c r="R1956" t="inlineStr">
        <is>
          <t>Maharashtra</t>
        </is>
      </c>
      <c r="S1956" s="71" t="n">
        <v>2</v>
      </c>
      <c r="T1956" t="inlineStr">
        <is>
          <t>Yes</t>
        </is>
      </c>
      <c r="U1956" s="71" t="n">
        <v>54</v>
      </c>
      <c r="V1956" s="71" t="n">
        <v>24</v>
      </c>
      <c r="W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RR101948</t>
        </is>
      </c>
      <c r="B1957" s="69" t="n">
        <v>45895</v>
      </c>
      <c r="C1957" s="70" t="n">
        <v>2025</v>
      </c>
      <c r="D1957" t="inlineStr">
        <is>
          <t>Aug</t>
        </is>
      </c>
      <c r="E1957" t="inlineStr">
        <is>
          <t>North</t>
        </is>
      </c>
      <c r="F1957" t="inlineStr">
        <is>
          <t>India</t>
        </is>
      </c>
      <c r="G1957" t="inlineStr">
        <is>
          <t>Grocery</t>
        </is>
      </c>
      <c r="H1957" t="inlineStr">
        <is>
          <t>Home delivery</t>
        </is>
      </c>
      <c r="I1957" t="inlineStr">
        <is>
          <t>Member</t>
        </is>
      </c>
      <c r="J1957" t="inlineStr">
        <is>
          <t>Mei Lin</t>
        </is>
      </c>
      <c r="K1957" s="71" t="n">
        <v>3311</v>
      </c>
      <c r="L1957" s="72" t="n">
        <v>195.72</v>
      </c>
      <c r="M1957" s="72" t="n">
        <v>648028.92</v>
      </c>
      <c r="N1957" s="72" t="n">
        <v>97204.34</v>
      </c>
      <c r="O1957" s="72" t="n">
        <v>550824.58</v>
      </c>
      <c r="P1957" s="72" t="n">
        <v>481532.87</v>
      </c>
      <c r="Q1957" s="72" t="n">
        <v>69291.71000000001</v>
      </c>
      <c r="R1957" t="inlineStr">
        <is>
          <t>Uttar Pradesh</t>
        </is>
      </c>
      <c r="S1957" s="71" t="n">
        <v>2</v>
      </c>
      <c r="T1957" t="inlineStr">
        <is>
          <t>Yes</t>
        </is>
      </c>
      <c r="U1957" s="71" t="n">
        <v>2498</v>
      </c>
      <c r="V1957" s="71" t="n">
        <v>760</v>
      </c>
      <c r="W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RR101949</t>
        </is>
      </c>
      <c r="B1958" s="69" t="n">
        <v>45895</v>
      </c>
      <c r="C1958" s="70" t="n">
        <v>2025</v>
      </c>
      <c r="D1958" t="inlineStr">
        <is>
          <t>Aug</t>
        </is>
      </c>
      <c r="E1958" t="inlineStr">
        <is>
          <t>West</t>
        </is>
      </c>
      <c r="F1958" t="inlineStr">
        <is>
          <t>India</t>
        </is>
      </c>
      <c r="G1958" t="inlineStr">
        <is>
          <t>Grocery</t>
        </is>
      </c>
      <c r="H1958" t="inlineStr">
        <is>
          <t>Store walk-in</t>
        </is>
      </c>
      <c r="I1958" t="inlineStr">
        <is>
          <t>Walk-in guest</t>
        </is>
      </c>
      <c r="J1958" t="inlineStr">
        <is>
          <t>Priya Nair</t>
        </is>
      </c>
      <c r="K1958" s="71" t="n">
        <v>3382</v>
      </c>
      <c r="L1958" s="72" t="n">
        <v>186.37</v>
      </c>
      <c r="M1958" s="72" t="n">
        <v>630303.34</v>
      </c>
      <c r="N1958" s="72" t="n">
        <v>31515.17</v>
      </c>
      <c r="O1958" s="72" t="n">
        <v>598788.17</v>
      </c>
      <c r="P1958" s="72" t="n">
        <v>507795.58</v>
      </c>
      <c r="Q1958" s="72" t="n">
        <v>90992.59</v>
      </c>
      <c r="R1958" t="inlineStr">
        <is>
          <t>Gujarat</t>
        </is>
      </c>
      <c r="S1958" s="71" t="n">
        <v>0</v>
      </c>
      <c r="T1958" t="inlineStr">
        <is>
          <t>No</t>
        </is>
      </c>
      <c r="U1958" s="71" t="n">
        <v>1456</v>
      </c>
      <c r="V1958" s="71" t="n">
        <v>430</v>
      </c>
      <c r="W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RR101950</t>
        </is>
      </c>
      <c r="B1959" s="69" t="n">
        <v>45895</v>
      </c>
      <c r="C1959" s="70" t="n">
        <v>2025</v>
      </c>
      <c r="D1959" t="inlineStr">
        <is>
          <t>Aug</t>
        </is>
      </c>
      <c r="E1959" t="inlineStr">
        <is>
          <t>South</t>
        </is>
      </c>
      <c r="F1959" t="inlineStr">
        <is>
          <t>India</t>
        </is>
      </c>
      <c r="G1959" t="inlineStr">
        <is>
          <t>Grocery</t>
        </is>
      </c>
      <c r="H1959" t="inlineStr">
        <is>
          <t>Store walk-in</t>
        </is>
      </c>
      <c r="I1959" t="inlineStr">
        <is>
          <t>Walk-in guest</t>
        </is>
      </c>
      <c r="J1959" t="inlineStr">
        <is>
          <t>Mei Lin</t>
        </is>
      </c>
      <c r="K1959" s="71" t="n">
        <v>1318</v>
      </c>
      <c r="L1959" s="72" t="n">
        <v>195.32</v>
      </c>
      <c r="M1959" s="72" t="n">
        <v>257431.76</v>
      </c>
      <c r="N1959" s="72" t="n">
        <v>25743.18</v>
      </c>
      <c r="O1959" s="72" t="n">
        <v>231688.58</v>
      </c>
      <c r="P1959" s="72" t="n">
        <v>197124.7</v>
      </c>
      <c r="Q1959" s="72" t="n">
        <v>34563.88</v>
      </c>
      <c r="R1959" t="inlineStr">
        <is>
          <t>Kerala</t>
        </is>
      </c>
      <c r="S1959" s="71" t="n">
        <v>0</v>
      </c>
      <c r="T1959" t="inlineStr">
        <is>
          <t>No</t>
        </is>
      </c>
      <c r="U1959" s="71" t="n">
        <v>970</v>
      </c>
      <c r="V1959" s="71" t="n">
        <v>248</v>
      </c>
      <c r="W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RR101951</t>
        </is>
      </c>
      <c r="B1960" s="69" t="n">
        <v>45896</v>
      </c>
      <c r="C1960" s="70" t="n">
        <v>2025</v>
      </c>
      <c r="D1960" t="inlineStr">
        <is>
          <t>Aug</t>
        </is>
      </c>
      <c r="E1960" t="inlineStr">
        <is>
          <t>West</t>
        </is>
      </c>
      <c r="F1960" t="inlineStr">
        <is>
          <t>India</t>
        </is>
      </c>
      <c r="G1960" t="inlineStr">
        <is>
          <t>Grocery</t>
        </is>
      </c>
      <c r="H1960" t="inlineStr">
        <is>
          <t>Store walk-in</t>
        </is>
      </c>
      <c r="I1960" t="inlineStr">
        <is>
          <t>Walk-in guest</t>
        </is>
      </c>
      <c r="J1960" t="inlineStr">
        <is>
          <t>Ruhi Shaikh</t>
        </is>
      </c>
      <c r="K1960" s="71" t="n">
        <v>4449</v>
      </c>
      <c r="L1960" s="72" t="n">
        <v>196.59</v>
      </c>
      <c r="M1960" s="72" t="n">
        <v>874628.91</v>
      </c>
      <c r="N1960" s="72" t="n">
        <v>69970.31</v>
      </c>
      <c r="O1960" s="72" t="n">
        <v>804658.6</v>
      </c>
      <c r="P1960" s="72" t="n">
        <v>670506.52</v>
      </c>
      <c r="Q1960" s="72" t="n">
        <v>134152.08</v>
      </c>
      <c r="R1960" t="inlineStr">
        <is>
          <t>Gujarat</t>
        </is>
      </c>
      <c r="S1960" s="71" t="n">
        <v>5</v>
      </c>
      <c r="T1960" t="inlineStr">
        <is>
          <t>Yes</t>
        </is>
      </c>
      <c r="U1960" s="71" t="n">
        <v>2214</v>
      </c>
      <c r="V1960" s="71" t="n">
        <v>587</v>
      </c>
      <c r="W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RR101952</t>
        </is>
      </c>
      <c r="B1961" s="69" t="n">
        <v>45896</v>
      </c>
      <c r="C1961" s="70" t="n">
        <v>2025</v>
      </c>
      <c r="D1961" t="inlineStr">
        <is>
          <t>Aug</t>
        </is>
      </c>
      <c r="E1961" t="inlineStr">
        <is>
          <t>South</t>
        </is>
      </c>
      <c r="F1961" t="inlineStr">
        <is>
          <t>India</t>
        </is>
      </c>
      <c r="G1961" t="inlineStr">
        <is>
          <t>Grocery</t>
        </is>
      </c>
      <c r="H1961" t="inlineStr">
        <is>
          <t>Store walk-in</t>
        </is>
      </c>
      <c r="I1961" t="inlineStr">
        <is>
          <t>Walk-in guest</t>
        </is>
      </c>
      <c r="J1961" t="inlineStr">
        <is>
          <t>Shraddha Kulkarni</t>
        </is>
      </c>
      <c r="K1961" s="71" t="n">
        <v>1714</v>
      </c>
      <c r="L1961" s="72" t="n">
        <v>167.51</v>
      </c>
      <c r="M1961" s="72" t="n">
        <v>287112.14</v>
      </c>
      <c r="N1961" s="72" t="n">
        <v>22968.97</v>
      </c>
      <c r="O1961" s="72" t="n">
        <v>264143.17</v>
      </c>
      <c r="P1961" s="72" t="n">
        <v>253899.19</v>
      </c>
      <c r="Q1961" s="72" t="n">
        <v>10243.98</v>
      </c>
      <c r="R1961" t="inlineStr">
        <is>
          <t>Karnataka</t>
        </is>
      </c>
      <c r="S1961" s="71" t="n">
        <v>0</v>
      </c>
      <c r="T1961" t="inlineStr">
        <is>
          <t>No</t>
        </is>
      </c>
      <c r="U1961" s="71" t="n">
        <v>1019</v>
      </c>
      <c r="V1961" s="71" t="n">
        <v>358</v>
      </c>
      <c r="W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RR101953</t>
        </is>
      </c>
      <c r="B1962" s="69" t="n">
        <v>45896</v>
      </c>
      <c r="C1962" s="70" t="n">
        <v>2025</v>
      </c>
      <c r="D1962" t="inlineStr">
        <is>
          <t>Aug</t>
        </is>
      </c>
      <c r="E1962" t="inlineStr">
        <is>
          <t>North</t>
        </is>
      </c>
      <c r="F1962" t="inlineStr">
        <is>
          <t>India</t>
        </is>
      </c>
      <c r="G1962" t="inlineStr">
        <is>
          <t>Electronics</t>
        </is>
      </c>
      <c r="H1962" t="inlineStr">
        <is>
          <t>Click &amp; collect</t>
        </is>
      </c>
      <c r="I1962" t="inlineStr">
        <is>
          <t>Walk-in guest</t>
        </is>
      </c>
      <c r="J1962" t="inlineStr">
        <is>
          <t>Emma Clarke</t>
        </is>
      </c>
      <c r="K1962" s="71" t="n">
        <v>25</v>
      </c>
      <c r="L1962" s="72" t="n">
        <v>9040.709999999999</v>
      </c>
      <c r="M1962" s="72" t="n">
        <v>226017.75</v>
      </c>
      <c r="N1962" s="72" t="n">
        <v>18081.42</v>
      </c>
      <c r="O1962" s="72" t="n">
        <v>207936.33</v>
      </c>
      <c r="P1962" s="72" t="n">
        <v>207116.55</v>
      </c>
      <c r="Q1962" s="72" t="n">
        <v>819.78</v>
      </c>
      <c r="R1962" t="inlineStr">
        <is>
          <t>Uttar Pradesh</t>
        </is>
      </c>
      <c r="S1962" s="71" t="n">
        <v>2</v>
      </c>
      <c r="T1962" t="inlineStr">
        <is>
          <t>Yes</t>
        </is>
      </c>
      <c r="U1962" s="71" t="n">
        <v>68</v>
      </c>
      <c r="V1962" s="71" t="n">
        <v>23</v>
      </c>
      <c r="W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RR101954</t>
        </is>
      </c>
      <c r="B1963" s="69" t="n">
        <v>45896</v>
      </c>
      <c r="C1963" s="70" t="n">
        <v>2025</v>
      </c>
      <c r="D1963" t="inlineStr">
        <is>
          <t>Aug</t>
        </is>
      </c>
      <c r="E1963" t="inlineStr">
        <is>
          <t>South</t>
        </is>
      </c>
      <c r="F1963" t="inlineStr">
        <is>
          <t>India</t>
        </is>
      </c>
      <c r="G1963" t="inlineStr">
        <is>
          <t>Electronics</t>
        </is>
      </c>
      <c r="H1963" t="inlineStr">
        <is>
          <t>Store walk-in</t>
        </is>
      </c>
      <c r="I1963" t="inlineStr">
        <is>
          <t>Walk-in guest</t>
        </is>
      </c>
      <c r="J1963" t="inlineStr">
        <is>
          <t>Sophie Müller</t>
        </is>
      </c>
      <c r="K1963" s="71" t="n">
        <v>73</v>
      </c>
      <c r="L1963" s="72" t="n">
        <v>8996.450000000001</v>
      </c>
      <c r="M1963" s="72" t="n">
        <v>656740.85</v>
      </c>
      <c r="N1963" s="72" t="n">
        <v>98511.13</v>
      </c>
      <c r="O1963" s="72" t="n">
        <v>558229.72</v>
      </c>
      <c r="P1963" s="72" t="n">
        <v>576909.15</v>
      </c>
      <c r="Q1963" s="72" t="n">
        <v>-18679.43</v>
      </c>
      <c r="R1963" t="inlineStr">
        <is>
          <t>Kerala</t>
        </is>
      </c>
      <c r="S1963" s="71" t="n">
        <v>2</v>
      </c>
      <c r="T1963" t="inlineStr">
        <is>
          <t>Yes</t>
        </is>
      </c>
      <c r="U1963" s="71" t="n">
        <v>223</v>
      </c>
      <c r="V1963" s="71" t="n">
        <v>63</v>
      </c>
      <c r="W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RR101955</t>
        </is>
      </c>
      <c r="B1964" s="69" t="n">
        <v>45896</v>
      </c>
      <c r="C1964" s="70" t="n">
        <v>2025</v>
      </c>
      <c r="D1964" t="inlineStr">
        <is>
          <t>Aug</t>
        </is>
      </c>
      <c r="E1964" t="inlineStr">
        <is>
          <t>North</t>
        </is>
      </c>
      <c r="F1964" t="inlineStr">
        <is>
          <t>India</t>
        </is>
      </c>
      <c r="G1964" t="inlineStr">
        <is>
          <t>Grocery</t>
        </is>
      </c>
      <c r="H1964" t="inlineStr">
        <is>
          <t>Store walk-in</t>
        </is>
      </c>
      <c r="I1964" t="inlineStr">
        <is>
          <t>Walk-in guest</t>
        </is>
      </c>
      <c r="J1964" t="inlineStr">
        <is>
          <t>Olivia Brown</t>
        </is>
      </c>
      <c r="K1964" s="71" t="n">
        <v>2666</v>
      </c>
      <c r="L1964" s="72" t="n">
        <v>180.16</v>
      </c>
      <c r="M1964" s="72" t="n">
        <v>480306.56</v>
      </c>
      <c r="N1964" s="72" t="n">
        <v>24015.33</v>
      </c>
      <c r="O1964" s="72" t="n">
        <v>456291.23</v>
      </c>
      <c r="P1964" s="72" t="n">
        <v>402728.74</v>
      </c>
      <c r="Q1964" s="72" t="n">
        <v>53562.49</v>
      </c>
      <c r="R1964" t="inlineStr">
        <is>
          <t>Punjab</t>
        </is>
      </c>
      <c r="S1964" s="71" t="n">
        <v>1</v>
      </c>
      <c r="T1964" t="inlineStr">
        <is>
          <t>Yes</t>
        </is>
      </c>
      <c r="U1964" s="71" t="n">
        <v>2398</v>
      </c>
      <c r="V1964" s="71" t="n">
        <v>755</v>
      </c>
      <c r="W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RR101956</t>
        </is>
      </c>
      <c r="B1965" s="69" t="n">
        <v>45896</v>
      </c>
      <c r="C1965" s="70" t="n">
        <v>2025</v>
      </c>
      <c r="D1965" t="inlineStr">
        <is>
          <t>Aug</t>
        </is>
      </c>
      <c r="E1965" t="inlineStr">
        <is>
          <t>North</t>
        </is>
      </c>
      <c r="F1965" t="inlineStr">
        <is>
          <t>India</t>
        </is>
      </c>
      <c r="G1965" t="inlineStr">
        <is>
          <t>Electronics</t>
        </is>
      </c>
      <c r="H1965" t="inlineStr">
        <is>
          <t>Store walk-in</t>
        </is>
      </c>
      <c r="I1965" t="inlineStr">
        <is>
          <t>Member</t>
        </is>
      </c>
      <c r="J1965" t="inlineStr">
        <is>
          <t>Omar Haddad</t>
        </is>
      </c>
      <c r="K1965" s="71" t="n">
        <v>23</v>
      </c>
      <c r="L1965" s="72" t="n">
        <v>9072.129999999999</v>
      </c>
      <c r="M1965" s="72" t="n">
        <v>208658.99</v>
      </c>
      <c r="N1965" s="72" t="n">
        <v>20865.9</v>
      </c>
      <c r="O1965" s="72" t="n">
        <v>187793.09</v>
      </c>
      <c r="P1965" s="72" t="n">
        <v>185816.23</v>
      </c>
      <c r="Q1965" s="72" t="n">
        <v>1976.86</v>
      </c>
      <c r="R1965" t="inlineStr">
        <is>
          <t>Rajasthan</t>
        </is>
      </c>
      <c r="S1965" s="71" t="n">
        <v>1</v>
      </c>
      <c r="T1965" t="inlineStr">
        <is>
          <t>Yes</t>
        </is>
      </c>
      <c r="U1965" s="71" t="n">
        <v>54</v>
      </c>
      <c r="V1965" s="71" t="n">
        <v>21</v>
      </c>
      <c r="W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RR101957</t>
        </is>
      </c>
      <c r="B1966" s="69" t="n">
        <v>45896</v>
      </c>
      <c r="C1966" s="70" t="n">
        <v>2025</v>
      </c>
      <c r="D1966" t="inlineStr">
        <is>
          <t>Aug</t>
        </is>
      </c>
      <c r="E1966" t="inlineStr">
        <is>
          <t>West</t>
        </is>
      </c>
      <c r="F1966" t="inlineStr">
        <is>
          <t>India</t>
        </is>
      </c>
      <c r="G1966" t="inlineStr">
        <is>
          <t>Grocery</t>
        </is>
      </c>
      <c r="H1966" t="inlineStr">
        <is>
          <t>Store walk-in</t>
        </is>
      </c>
      <c r="I1966" t="inlineStr">
        <is>
          <t>Walk-in guest</t>
        </is>
      </c>
      <c r="J1966" t="inlineStr">
        <is>
          <t>Wei Chen</t>
        </is>
      </c>
      <c r="K1966" s="71" t="n">
        <v>4014</v>
      </c>
      <c r="L1966" s="72" t="n">
        <v>160.76</v>
      </c>
      <c r="M1966" s="72" t="n">
        <v>645290.64</v>
      </c>
      <c r="N1966" s="72" t="n">
        <v>51623.25</v>
      </c>
      <c r="O1966" s="72" t="n">
        <v>593667.39</v>
      </c>
      <c r="P1966" s="72" t="n">
        <v>570883.8199999999</v>
      </c>
      <c r="Q1966" s="72" t="n">
        <v>22783.57</v>
      </c>
      <c r="R1966" t="inlineStr">
        <is>
          <t>Maharashtra</t>
        </is>
      </c>
      <c r="S1966" s="71" t="n">
        <v>2</v>
      </c>
      <c r="T1966" t="inlineStr">
        <is>
          <t>Yes</t>
        </is>
      </c>
      <c r="U1966" s="71" t="n">
        <v>2241</v>
      </c>
      <c r="V1966" s="71" t="n">
        <v>757</v>
      </c>
      <c r="W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RR101958</t>
        </is>
      </c>
      <c r="B1967" s="69" t="n">
        <v>45896</v>
      </c>
      <c r="C1967" s="70" t="n">
        <v>2025</v>
      </c>
      <c r="D1967" t="inlineStr">
        <is>
          <t>Aug</t>
        </is>
      </c>
      <c r="E1967" t="inlineStr">
        <is>
          <t>West</t>
        </is>
      </c>
      <c r="F1967" t="inlineStr">
        <is>
          <t>India</t>
        </is>
      </c>
      <c r="G1967" t="inlineStr">
        <is>
          <t>Electronics</t>
        </is>
      </c>
      <c r="H1967" t="inlineStr">
        <is>
          <t>Store walk-in</t>
        </is>
      </c>
      <c r="I1967" t="inlineStr">
        <is>
          <t>Member</t>
        </is>
      </c>
      <c r="J1967" t="inlineStr">
        <is>
          <t>Liam O'Brien</t>
        </is>
      </c>
      <c r="K1967" s="71" t="n">
        <v>227</v>
      </c>
      <c r="L1967" s="72" t="n">
        <v>8705.6</v>
      </c>
      <c r="M1967" s="72" t="n">
        <v>1976171.2</v>
      </c>
      <c r="N1967" s="72" t="n">
        <v>39523.42</v>
      </c>
      <c r="O1967" s="72" t="n">
        <v>1936647.78</v>
      </c>
      <c r="P1967" s="72" t="n">
        <v>1875787.54</v>
      </c>
      <c r="Q1967" s="72" t="n">
        <v>60860.24</v>
      </c>
      <c r="R1967" t="inlineStr">
        <is>
          <t>Maharashtra</t>
        </is>
      </c>
      <c r="S1967" s="71" t="n">
        <v>2</v>
      </c>
      <c r="T1967" t="inlineStr">
        <is>
          <t>Yes</t>
        </is>
      </c>
      <c r="U1967" s="71" t="n">
        <v>702</v>
      </c>
      <c r="V1967" s="71" t="n">
        <v>202</v>
      </c>
      <c r="W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RR101959</t>
        </is>
      </c>
      <c r="B1968" s="69" t="n">
        <v>45897</v>
      </c>
      <c r="C1968" s="70" t="n">
        <v>2025</v>
      </c>
      <c r="D1968" t="inlineStr">
        <is>
          <t>Aug</t>
        </is>
      </c>
      <c r="E1968" t="inlineStr">
        <is>
          <t>South</t>
        </is>
      </c>
      <c r="F1968" t="inlineStr">
        <is>
          <t>India</t>
        </is>
      </c>
      <c r="G1968" t="inlineStr">
        <is>
          <t>JioMart</t>
        </is>
      </c>
      <c r="H1968" t="inlineStr">
        <is>
          <t>Home delivery</t>
        </is>
      </c>
      <c r="I1968" t="inlineStr">
        <is>
          <t>Member</t>
        </is>
      </c>
      <c r="J1968" t="inlineStr">
        <is>
          <t>Noah Smith</t>
        </is>
      </c>
      <c r="K1968" s="71" t="n">
        <v>2117</v>
      </c>
      <c r="L1968" s="72" t="n">
        <v>435.84</v>
      </c>
      <c r="M1968" s="72" t="n">
        <v>922673.28</v>
      </c>
      <c r="N1968" s="72" t="n">
        <v>46133.66</v>
      </c>
      <c r="O1968" s="72" t="n">
        <v>876539.62</v>
      </c>
      <c r="P1968" s="72" t="n">
        <v>725820.4300000001</v>
      </c>
      <c r="Q1968" s="72" t="n">
        <v>150719.19</v>
      </c>
      <c r="R1968" t="inlineStr">
        <is>
          <t>Karnataka</t>
        </is>
      </c>
      <c r="S1968" s="71" t="n">
        <v>5</v>
      </c>
      <c r="T1968" t="inlineStr">
        <is>
          <t>Yes</t>
        </is>
      </c>
      <c r="U1968" s="71" t="n">
        <v>5401</v>
      </c>
      <c r="V1968" s="71" t="n">
        <v>288</v>
      </c>
      <c r="W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RR101960</t>
        </is>
      </c>
      <c r="B1969" s="69" t="n">
        <v>45897</v>
      </c>
      <c r="C1969" s="70" t="n">
        <v>2025</v>
      </c>
      <c r="D1969" t="inlineStr">
        <is>
          <t>Aug</t>
        </is>
      </c>
      <c r="E1969" t="inlineStr">
        <is>
          <t>West</t>
        </is>
      </c>
      <c r="F1969" t="inlineStr">
        <is>
          <t>India</t>
        </is>
      </c>
      <c r="G1969" t="inlineStr">
        <is>
          <t>Fashion</t>
        </is>
      </c>
      <c r="H1969" t="inlineStr">
        <is>
          <t>Store walk-in</t>
        </is>
      </c>
      <c r="I1969" t="inlineStr">
        <is>
          <t>Member</t>
        </is>
      </c>
      <c r="J1969" t="inlineStr">
        <is>
          <t>Arjun Mehta</t>
        </is>
      </c>
      <c r="K1969" s="71" t="n">
        <v>421</v>
      </c>
      <c r="L1969" s="72" t="n">
        <v>790</v>
      </c>
      <c r="M1969" s="72" t="n">
        <v>332590</v>
      </c>
      <c r="N1969" s="72" t="n">
        <v>26607.2</v>
      </c>
      <c r="O1969" s="72" t="n">
        <v>305982.8</v>
      </c>
      <c r="P1969" s="72" t="n">
        <v>171793.71</v>
      </c>
      <c r="Q1969" s="72" t="n">
        <v>134189.09</v>
      </c>
      <c r="R1969" t="inlineStr">
        <is>
          <t>Maharashtra</t>
        </is>
      </c>
      <c r="S1969" s="71" t="n">
        <v>8</v>
      </c>
      <c r="T1969" t="inlineStr">
        <is>
          <t>Yes</t>
        </is>
      </c>
      <c r="U1969" s="71" t="n">
        <v>158</v>
      </c>
      <c r="V1969" s="71" t="n">
        <v>51</v>
      </c>
      <c r="W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RR101961</t>
        </is>
      </c>
      <c r="B1970" s="69" t="n">
        <v>45897</v>
      </c>
      <c r="C1970" s="70" t="n">
        <v>2025</v>
      </c>
      <c r="D1970" t="inlineStr">
        <is>
          <t>Aug</t>
        </is>
      </c>
      <c r="E1970" t="inlineStr">
        <is>
          <t>South</t>
        </is>
      </c>
      <c r="F1970" t="inlineStr">
        <is>
          <t>India</t>
        </is>
      </c>
      <c r="G1970" t="inlineStr">
        <is>
          <t>JioMart</t>
        </is>
      </c>
      <c r="H1970" t="inlineStr">
        <is>
          <t>Home delivery</t>
        </is>
      </c>
      <c r="I1970" t="inlineStr">
        <is>
          <t>Walk-in guest</t>
        </is>
      </c>
      <c r="J1970" t="inlineStr">
        <is>
          <t>Lucas Martin</t>
        </is>
      </c>
      <c r="K1970" s="71" t="n">
        <v>2033</v>
      </c>
      <c r="L1970" s="72" t="n">
        <v>449.95</v>
      </c>
      <c r="M1970" s="72" t="n">
        <v>914748.35</v>
      </c>
      <c r="N1970" s="72" t="n">
        <v>73179.87</v>
      </c>
      <c r="O1970" s="72" t="n">
        <v>841568.48</v>
      </c>
      <c r="P1970" s="72" t="n">
        <v>677041.7</v>
      </c>
      <c r="Q1970" s="72" t="n">
        <v>164526.78</v>
      </c>
      <c r="R1970" t="inlineStr">
        <is>
          <t>Telangana</t>
        </is>
      </c>
      <c r="S1970" s="71" t="n">
        <v>3</v>
      </c>
      <c r="T1970" t="inlineStr">
        <is>
          <t>Yes</t>
        </is>
      </c>
      <c r="U1970" s="71" t="n">
        <v>7028</v>
      </c>
      <c r="V1970" s="71" t="n">
        <v>346</v>
      </c>
      <c r="W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RR101962</t>
        </is>
      </c>
      <c r="B1971" s="69" t="n">
        <v>45897</v>
      </c>
      <c r="C1971" s="70" t="n">
        <v>2025</v>
      </c>
      <c r="D1971" t="inlineStr">
        <is>
          <t>Aug</t>
        </is>
      </c>
      <c r="E1971" t="inlineStr">
        <is>
          <t>South</t>
        </is>
      </c>
      <c r="F1971" t="inlineStr">
        <is>
          <t>India</t>
        </is>
      </c>
      <c r="G1971" t="inlineStr">
        <is>
          <t>Fashion</t>
        </is>
      </c>
      <c r="H1971" t="inlineStr">
        <is>
          <t>Store walk-in</t>
        </is>
      </c>
      <c r="I1971" t="inlineStr">
        <is>
          <t>Member</t>
        </is>
      </c>
      <c r="J1971" t="inlineStr">
        <is>
          <t>Shraddha Kulkarni</t>
        </is>
      </c>
      <c r="K1971" s="71" t="n">
        <v>1059</v>
      </c>
      <c r="L1971" s="72" t="n">
        <v>713.53</v>
      </c>
      <c r="M1971" s="72" t="n">
        <v>755628.27</v>
      </c>
      <c r="N1971" s="72" t="n">
        <v>15112.57</v>
      </c>
      <c r="O1971" s="72" t="n">
        <v>740515.7</v>
      </c>
      <c r="P1971" s="72" t="n">
        <v>441624.63</v>
      </c>
      <c r="Q1971" s="72" t="n">
        <v>298891.07</v>
      </c>
      <c r="R1971" t="inlineStr">
        <is>
          <t>Telangana</t>
        </is>
      </c>
      <c r="S1971" s="71" t="n">
        <v>2</v>
      </c>
      <c r="T1971" t="inlineStr">
        <is>
          <t>Yes</t>
        </is>
      </c>
      <c r="U1971" s="71" t="n">
        <v>313</v>
      </c>
      <c r="V1971" s="71" t="n">
        <v>137</v>
      </c>
      <c r="W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RR101963</t>
        </is>
      </c>
      <c r="B1972" s="69" t="n">
        <v>45897</v>
      </c>
      <c r="C1972" s="70" t="n">
        <v>2025</v>
      </c>
      <c r="D1972" t="inlineStr">
        <is>
          <t>Aug</t>
        </is>
      </c>
      <c r="E1972" t="inlineStr">
        <is>
          <t>West</t>
        </is>
      </c>
      <c r="F1972" t="inlineStr">
        <is>
          <t>India</t>
        </is>
      </c>
      <c r="G1972" t="inlineStr">
        <is>
          <t>Grocery</t>
        </is>
      </c>
      <c r="H1972" t="inlineStr">
        <is>
          <t>Store walk-in</t>
        </is>
      </c>
      <c r="I1972" t="inlineStr">
        <is>
          <t>Walk-in guest</t>
        </is>
      </c>
      <c r="J1972" t="inlineStr">
        <is>
          <t>Sara Rossi</t>
        </is>
      </c>
      <c r="K1972" s="71" t="n">
        <v>3066</v>
      </c>
      <c r="L1972" s="72" t="n">
        <v>192.01</v>
      </c>
      <c r="M1972" s="72" t="n">
        <v>588702.66</v>
      </c>
      <c r="N1972" s="72" t="n">
        <v>11774.05</v>
      </c>
      <c r="O1972" s="72" t="n">
        <v>576928.61</v>
      </c>
      <c r="P1972" s="72" t="n">
        <v>457737.91</v>
      </c>
      <c r="Q1972" s="72" t="n">
        <v>119190.7</v>
      </c>
      <c r="R1972" t="inlineStr">
        <is>
          <t>Goa</t>
        </is>
      </c>
      <c r="S1972" s="71" t="n">
        <v>1</v>
      </c>
      <c r="T1972" t="inlineStr">
        <is>
          <t>Yes</t>
        </is>
      </c>
      <c r="U1972" s="71" t="n">
        <v>1369</v>
      </c>
      <c r="V1972" s="71" t="n">
        <v>513</v>
      </c>
      <c r="W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RR101964</t>
        </is>
      </c>
      <c r="B1973" s="69" t="n">
        <v>45897</v>
      </c>
      <c r="C1973" s="70" t="n">
        <v>2025</v>
      </c>
      <c r="D1973" t="inlineStr">
        <is>
          <t>Aug</t>
        </is>
      </c>
      <c r="E1973" t="inlineStr">
        <is>
          <t>East</t>
        </is>
      </c>
      <c r="F1973" t="inlineStr">
        <is>
          <t>India</t>
        </is>
      </c>
      <c r="G1973" t="inlineStr">
        <is>
          <t>Grocery</t>
        </is>
      </c>
      <c r="H1973" t="inlineStr">
        <is>
          <t>Click &amp; collect</t>
        </is>
      </c>
      <c r="I1973" t="inlineStr">
        <is>
          <t>Member</t>
        </is>
      </c>
      <c r="J1973" t="inlineStr">
        <is>
          <t>Shraddha Kulkarni</t>
        </is>
      </c>
      <c r="K1973" s="71" t="n">
        <v>4611</v>
      </c>
      <c r="L1973" s="72" t="n">
        <v>166.18</v>
      </c>
      <c r="M1973" s="72" t="n">
        <v>766255.98</v>
      </c>
      <c r="N1973" s="72" t="n">
        <v>15325.12</v>
      </c>
      <c r="O1973" s="72" t="n">
        <v>750930.86</v>
      </c>
      <c r="P1973" s="72" t="n">
        <v>665887.6</v>
      </c>
      <c r="Q1973" s="72" t="n">
        <v>85043.25999999999</v>
      </c>
      <c r="R1973" t="inlineStr">
        <is>
          <t>Odisha</t>
        </is>
      </c>
      <c r="S1973" s="71" t="n">
        <v>3</v>
      </c>
      <c r="T1973" t="inlineStr">
        <is>
          <t>Yes</t>
        </is>
      </c>
      <c r="U1973" s="71" t="n">
        <v>1305</v>
      </c>
      <c r="V1973" s="71" t="n">
        <v>514</v>
      </c>
      <c r="W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RR101965</t>
        </is>
      </c>
      <c r="B1974" s="69" t="n">
        <v>45897</v>
      </c>
      <c r="C1974" s="70" t="n">
        <v>2025</v>
      </c>
      <c r="D1974" t="inlineStr">
        <is>
          <t>Aug</t>
        </is>
      </c>
      <c r="E1974" t="inlineStr">
        <is>
          <t>North</t>
        </is>
      </c>
      <c r="F1974" t="inlineStr">
        <is>
          <t>India</t>
        </is>
      </c>
      <c r="G1974" t="inlineStr">
        <is>
          <t>Grocery</t>
        </is>
      </c>
      <c r="H1974" t="inlineStr">
        <is>
          <t>Store walk-in</t>
        </is>
      </c>
      <c r="I1974" t="inlineStr">
        <is>
          <t>Walk-in guest</t>
        </is>
      </c>
      <c r="J1974" t="inlineStr">
        <is>
          <t>Omar Haddad</t>
        </is>
      </c>
      <c r="K1974" s="71" t="n">
        <v>4484</v>
      </c>
      <c r="L1974" s="72" t="n">
        <v>160.72</v>
      </c>
      <c r="M1974" s="72" t="n">
        <v>720668.48</v>
      </c>
      <c r="N1974" s="72" t="n">
        <v>57653.48</v>
      </c>
      <c r="O1974" s="72" t="n">
        <v>663015</v>
      </c>
      <c r="P1974" s="72" t="n">
        <v>668723.91</v>
      </c>
      <c r="Q1974" s="72" t="n">
        <v>-5708.91</v>
      </c>
      <c r="R1974" t="inlineStr">
        <is>
          <t>Delhi</t>
        </is>
      </c>
      <c r="S1974" s="71" t="n">
        <v>8</v>
      </c>
      <c r="T1974" t="inlineStr">
        <is>
          <t>Yes</t>
        </is>
      </c>
      <c r="U1974" s="71" t="n">
        <v>2365</v>
      </c>
      <c r="V1974" s="71" t="n">
        <v>944</v>
      </c>
      <c r="W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RR101966</t>
        </is>
      </c>
      <c r="B1975" s="69" t="n">
        <v>45897</v>
      </c>
      <c r="C1975" s="70" t="n">
        <v>2025</v>
      </c>
      <c r="D1975" t="inlineStr">
        <is>
          <t>Aug</t>
        </is>
      </c>
      <c r="E1975" t="inlineStr">
        <is>
          <t>South</t>
        </is>
      </c>
      <c r="F1975" t="inlineStr">
        <is>
          <t>India</t>
        </is>
      </c>
      <c r="G1975" t="inlineStr">
        <is>
          <t>Grocery</t>
        </is>
      </c>
      <c r="H1975" t="inlineStr">
        <is>
          <t>Click &amp; collect</t>
        </is>
      </c>
      <c r="I1975" t="inlineStr">
        <is>
          <t>Walk-in guest</t>
        </is>
      </c>
      <c r="J1975" t="inlineStr">
        <is>
          <t>Yuki Sato</t>
        </is>
      </c>
      <c r="K1975" s="71" t="n">
        <v>2423</v>
      </c>
      <c r="L1975" s="72" t="n">
        <v>180.2</v>
      </c>
      <c r="M1975" s="72" t="n">
        <v>436624.6</v>
      </c>
      <c r="N1975" s="72" t="n">
        <v>8732.49</v>
      </c>
      <c r="O1975" s="72" t="n">
        <v>427892.11</v>
      </c>
      <c r="P1975" s="72" t="n">
        <v>371137.57</v>
      </c>
      <c r="Q1975" s="72" t="n">
        <v>56754.54</v>
      </c>
      <c r="R1975" t="inlineStr">
        <is>
          <t>Karnataka</t>
        </is>
      </c>
      <c r="S1975" s="71" t="n">
        <v>2</v>
      </c>
      <c r="T1975" t="inlineStr">
        <is>
          <t>Yes</t>
        </is>
      </c>
      <c r="U1975" s="71" t="n">
        <v>2277</v>
      </c>
      <c r="V1975" s="71" t="n">
        <v>588</v>
      </c>
      <c r="W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RR101967</t>
        </is>
      </c>
      <c r="B1976" s="69" t="n">
        <v>45901</v>
      </c>
      <c r="C1976" s="70" t="n">
        <v>2025</v>
      </c>
      <c r="D1976" t="inlineStr">
        <is>
          <t>Sep</t>
        </is>
      </c>
      <c r="E1976" t="inlineStr">
        <is>
          <t>West</t>
        </is>
      </c>
      <c r="F1976" t="inlineStr">
        <is>
          <t>India</t>
        </is>
      </c>
      <c r="G1976" t="inlineStr">
        <is>
          <t>Grocery</t>
        </is>
      </c>
      <c r="H1976" t="inlineStr">
        <is>
          <t>Home delivery</t>
        </is>
      </c>
      <c r="I1976" t="inlineStr">
        <is>
          <t>Walk-in guest</t>
        </is>
      </c>
      <c r="J1976" t="inlineStr">
        <is>
          <t>Noah Smith</t>
        </is>
      </c>
      <c r="K1976" s="71" t="n">
        <v>3775</v>
      </c>
      <c r="L1976" s="72" t="n">
        <v>166.63</v>
      </c>
      <c r="M1976" s="72" t="n">
        <v>629028.25</v>
      </c>
      <c r="N1976" s="72" t="n">
        <v>31451.41</v>
      </c>
      <c r="O1976" s="72" t="n">
        <v>597576.84</v>
      </c>
      <c r="P1976" s="72" t="n">
        <v>553653.72</v>
      </c>
      <c r="Q1976" s="72" t="n">
        <v>43923.12</v>
      </c>
      <c r="R1976" t="inlineStr">
        <is>
          <t>Goa</t>
        </is>
      </c>
      <c r="S1976" s="71" t="n">
        <v>3</v>
      </c>
      <c r="T1976" t="inlineStr">
        <is>
          <t>Yes</t>
        </is>
      </c>
      <c r="U1976" s="71" t="n">
        <v>1746</v>
      </c>
      <c r="V1976" s="71" t="n">
        <v>713</v>
      </c>
      <c r="W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RR101968</t>
        </is>
      </c>
      <c r="B1977" s="69" t="n">
        <v>45901</v>
      </c>
      <c r="C1977" s="70" t="n">
        <v>2025</v>
      </c>
      <c r="D1977" t="inlineStr">
        <is>
          <t>Sep</t>
        </is>
      </c>
      <c r="E1977" t="inlineStr">
        <is>
          <t>North</t>
        </is>
      </c>
      <c r="F1977" t="inlineStr">
        <is>
          <t>India</t>
        </is>
      </c>
      <c r="G1977" t="inlineStr">
        <is>
          <t>JioMart</t>
        </is>
      </c>
      <c r="H1977" t="inlineStr">
        <is>
          <t>Home delivery</t>
        </is>
      </c>
      <c r="I1977" t="inlineStr">
        <is>
          <t>Member</t>
        </is>
      </c>
      <c r="J1977" t="inlineStr">
        <is>
          <t>Shraddha Kulkarni</t>
        </is>
      </c>
      <c r="K1977" s="71" t="n">
        <v>867</v>
      </c>
      <c r="L1977" s="72" t="n">
        <v>379.38</v>
      </c>
      <c r="M1977" s="72" t="n">
        <v>328922.46</v>
      </c>
      <c r="N1977" s="72" t="n">
        <v>16446.12</v>
      </c>
      <c r="O1977" s="72" t="n">
        <v>312476.34</v>
      </c>
      <c r="P1977" s="72" t="n">
        <v>281532.34</v>
      </c>
      <c r="Q1977" s="72" t="n">
        <v>30944</v>
      </c>
      <c r="R1977" t="inlineStr">
        <is>
          <t>Delhi</t>
        </is>
      </c>
      <c r="S1977" s="71" t="n">
        <v>2</v>
      </c>
      <c r="T1977" t="inlineStr">
        <is>
          <t>Yes</t>
        </is>
      </c>
      <c r="U1977" s="71" t="n">
        <v>3200</v>
      </c>
      <c r="V1977" s="71" t="n">
        <v>229</v>
      </c>
      <c r="W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RR101969</t>
        </is>
      </c>
      <c r="B1978" s="69" t="n">
        <v>45901</v>
      </c>
      <c r="C1978" s="70" t="n">
        <v>2025</v>
      </c>
      <c r="D1978" t="inlineStr">
        <is>
          <t>Sep</t>
        </is>
      </c>
      <c r="E1978" t="inlineStr">
        <is>
          <t>West</t>
        </is>
      </c>
      <c r="F1978" t="inlineStr">
        <is>
          <t>India</t>
        </is>
      </c>
      <c r="G1978" t="inlineStr">
        <is>
          <t>Grocery</t>
        </is>
      </c>
      <c r="H1978" t="inlineStr">
        <is>
          <t>Store walk-in</t>
        </is>
      </c>
      <c r="I1978" t="inlineStr">
        <is>
          <t>Member</t>
        </is>
      </c>
      <c r="J1978" t="inlineStr">
        <is>
          <t>Fatima Al-Saud</t>
        </is>
      </c>
      <c r="K1978" s="71" t="n">
        <v>1543</v>
      </c>
      <c r="L1978" s="72" t="n">
        <v>160.1</v>
      </c>
      <c r="M1978" s="72" t="n">
        <v>247034.3</v>
      </c>
      <c r="N1978" s="72" t="n">
        <v>19762.74</v>
      </c>
      <c r="O1978" s="72" t="n">
        <v>227271.56</v>
      </c>
      <c r="P1978" s="72" t="n">
        <v>230475.52</v>
      </c>
      <c r="Q1978" s="72" t="n">
        <v>-3203.96</v>
      </c>
      <c r="R1978" t="inlineStr">
        <is>
          <t>Gujarat</t>
        </is>
      </c>
      <c r="S1978" s="71" t="n">
        <v>2</v>
      </c>
      <c r="T1978" t="inlineStr">
        <is>
          <t>Yes</t>
        </is>
      </c>
      <c r="U1978" s="71" t="n">
        <v>691</v>
      </c>
      <c r="V1978" s="71" t="n">
        <v>199</v>
      </c>
      <c r="W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RR101970</t>
        </is>
      </c>
      <c r="B1979" s="69" t="n">
        <v>45901</v>
      </c>
      <c r="C1979" s="70" t="n">
        <v>2025</v>
      </c>
      <c r="D1979" t="inlineStr">
        <is>
          <t>Sep</t>
        </is>
      </c>
      <c r="E1979" t="inlineStr">
        <is>
          <t>South</t>
        </is>
      </c>
      <c r="F1979" t="inlineStr">
        <is>
          <t>India</t>
        </is>
      </c>
      <c r="G1979" t="inlineStr">
        <is>
          <t>Grocery</t>
        </is>
      </c>
      <c r="H1979" t="inlineStr">
        <is>
          <t>Store walk-in</t>
        </is>
      </c>
      <c r="I1979" t="inlineStr">
        <is>
          <t>Walk-in guest</t>
        </is>
      </c>
      <c r="J1979" t="inlineStr">
        <is>
          <t>Ravindra Patil</t>
        </is>
      </c>
      <c r="K1979" s="71" t="n">
        <v>3398</v>
      </c>
      <c r="L1979" s="72" t="n">
        <v>192.02</v>
      </c>
      <c r="M1979" s="72" t="n">
        <v>652483.96</v>
      </c>
      <c r="N1979" s="72" t="n">
        <v>32624.2</v>
      </c>
      <c r="O1979" s="72" t="n">
        <v>619859.76</v>
      </c>
      <c r="P1979" s="72" t="n">
        <v>487452.16</v>
      </c>
      <c r="Q1979" s="72" t="n">
        <v>132407.6</v>
      </c>
      <c r="R1979" t="inlineStr">
        <is>
          <t>Telangana</t>
        </is>
      </c>
      <c r="S1979" s="71" t="n">
        <v>0</v>
      </c>
      <c r="T1979" t="inlineStr">
        <is>
          <t>No</t>
        </is>
      </c>
      <c r="U1979" s="71" t="n">
        <v>1794</v>
      </c>
      <c r="V1979" s="71" t="n">
        <v>630</v>
      </c>
      <c r="W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RR101971</t>
        </is>
      </c>
      <c r="B1980" s="69" t="n">
        <v>45901</v>
      </c>
      <c r="C1980" s="70" t="n">
        <v>2025</v>
      </c>
      <c r="D1980" t="inlineStr">
        <is>
          <t>Sep</t>
        </is>
      </c>
      <c r="E1980" t="inlineStr">
        <is>
          <t>North</t>
        </is>
      </c>
      <c r="F1980" t="inlineStr">
        <is>
          <t>India</t>
        </is>
      </c>
      <c r="G1980" t="inlineStr">
        <is>
          <t>Grocery</t>
        </is>
      </c>
      <c r="H1980" t="inlineStr">
        <is>
          <t>Store walk-in</t>
        </is>
      </c>
      <c r="I1980" t="inlineStr">
        <is>
          <t>Walk-in guest</t>
        </is>
      </c>
      <c r="J1980" t="inlineStr">
        <is>
          <t>Arjun Mehta</t>
        </is>
      </c>
      <c r="K1980" s="71" t="n">
        <v>3526</v>
      </c>
      <c r="L1980" s="72" t="n">
        <v>171.04</v>
      </c>
      <c r="M1980" s="72" t="n">
        <v>603087.04</v>
      </c>
      <c r="N1980" s="72" t="n">
        <v>90463.06</v>
      </c>
      <c r="O1980" s="72" t="n">
        <v>512623.98</v>
      </c>
      <c r="P1980" s="72" t="n">
        <v>511696.11</v>
      </c>
      <c r="Q1980" s="72" t="n">
        <v>927.87</v>
      </c>
      <c r="R1980" t="inlineStr">
        <is>
          <t>Uttar Pradesh</t>
        </is>
      </c>
      <c r="S1980" s="71" t="n">
        <v>5</v>
      </c>
      <c r="T1980" t="inlineStr">
        <is>
          <t>Yes</t>
        </is>
      </c>
      <c r="U1980" s="71" t="n">
        <v>1631</v>
      </c>
      <c r="V1980" s="71" t="n">
        <v>434</v>
      </c>
      <c r="W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RR101972</t>
        </is>
      </c>
      <c r="B1981" s="69" t="n">
        <v>45901</v>
      </c>
      <c r="C1981" s="70" t="n">
        <v>2025</v>
      </c>
      <c r="D1981" t="inlineStr">
        <is>
          <t>Sep</t>
        </is>
      </c>
      <c r="E1981" t="inlineStr">
        <is>
          <t>West</t>
        </is>
      </c>
      <c r="F1981" t="inlineStr">
        <is>
          <t>India</t>
        </is>
      </c>
      <c r="G1981" t="inlineStr">
        <is>
          <t>Grocery</t>
        </is>
      </c>
      <c r="H1981" t="inlineStr">
        <is>
          <t>Store walk-in</t>
        </is>
      </c>
      <c r="I1981" t="inlineStr">
        <is>
          <t>Walk-in guest</t>
        </is>
      </c>
      <c r="J1981" t="inlineStr">
        <is>
          <t>Liam O'Brien</t>
        </is>
      </c>
      <c r="K1981" s="71" t="n">
        <v>4332</v>
      </c>
      <c r="L1981" s="72" t="n">
        <v>183.06</v>
      </c>
      <c r="M1981" s="72" t="n">
        <v>793015.92</v>
      </c>
      <c r="N1981" s="72" t="n">
        <v>15860.32</v>
      </c>
      <c r="O1981" s="72" t="n">
        <v>777155.6</v>
      </c>
      <c r="P1981" s="72" t="n">
        <v>633290.96</v>
      </c>
      <c r="Q1981" s="72" t="n">
        <v>143864.64</v>
      </c>
      <c r="R1981" t="inlineStr">
        <is>
          <t>Gujarat</t>
        </is>
      </c>
      <c r="S1981" s="71" t="n">
        <v>8</v>
      </c>
      <c r="T1981" t="inlineStr">
        <is>
          <t>Yes</t>
        </is>
      </c>
      <c r="U1981" s="71" t="n">
        <v>2062</v>
      </c>
      <c r="V1981" s="71" t="n">
        <v>885</v>
      </c>
      <c r="W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RR101973</t>
        </is>
      </c>
      <c r="B1982" s="69" t="n">
        <v>45901</v>
      </c>
      <c r="C1982" s="70" t="n">
        <v>2025</v>
      </c>
      <c r="D1982" t="inlineStr">
        <is>
          <t>Sep</t>
        </is>
      </c>
      <c r="E1982" t="inlineStr">
        <is>
          <t>North</t>
        </is>
      </c>
      <c r="F1982" t="inlineStr">
        <is>
          <t>India</t>
        </is>
      </c>
      <c r="G1982" t="inlineStr">
        <is>
          <t>JioMart</t>
        </is>
      </c>
      <c r="H1982" t="inlineStr">
        <is>
          <t>Home delivery</t>
        </is>
      </c>
      <c r="I1982" t="inlineStr">
        <is>
          <t>Walk-in guest</t>
        </is>
      </c>
      <c r="J1982" t="inlineStr">
        <is>
          <t>Liam O'Brien</t>
        </is>
      </c>
      <c r="K1982" s="71" t="n">
        <v>2926</v>
      </c>
      <c r="L1982" s="72" t="n">
        <v>413.54</v>
      </c>
      <c r="M1982" s="72" t="n">
        <v>1210018.04</v>
      </c>
      <c r="N1982" s="72" t="n">
        <v>60500.9</v>
      </c>
      <c r="O1982" s="72" t="n">
        <v>1149517.14</v>
      </c>
      <c r="P1982" s="72" t="n">
        <v>1016985.39</v>
      </c>
      <c r="Q1982" s="72" t="n">
        <v>132531.75</v>
      </c>
      <c r="R1982" t="inlineStr">
        <is>
          <t>Uttar Pradesh</t>
        </is>
      </c>
      <c r="S1982" s="71" t="n">
        <v>1</v>
      </c>
      <c r="T1982" t="inlineStr">
        <is>
          <t>Yes</t>
        </is>
      </c>
      <c r="U1982" s="71" t="n">
        <v>6977</v>
      </c>
      <c r="V1982" s="71" t="n">
        <v>460</v>
      </c>
      <c r="W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RR101974</t>
        </is>
      </c>
      <c r="B1983" s="69" t="n">
        <v>45901</v>
      </c>
      <c r="C1983" s="70" t="n">
        <v>2025</v>
      </c>
      <c r="D1983" t="inlineStr">
        <is>
          <t>Sep</t>
        </is>
      </c>
      <c r="E1983" t="inlineStr">
        <is>
          <t>West</t>
        </is>
      </c>
      <c r="F1983" t="inlineStr">
        <is>
          <t>India</t>
        </is>
      </c>
      <c r="G1983" t="inlineStr">
        <is>
          <t>JioMart</t>
        </is>
      </c>
      <c r="H1983" t="inlineStr">
        <is>
          <t>Home delivery</t>
        </is>
      </c>
      <c r="I1983" t="inlineStr">
        <is>
          <t>Member</t>
        </is>
      </c>
      <c r="J1983" t="inlineStr">
        <is>
          <t>Priya Nair</t>
        </is>
      </c>
      <c r="K1983" s="71" t="n">
        <v>2044</v>
      </c>
      <c r="L1983" s="72" t="n">
        <v>372.4</v>
      </c>
      <c r="M1983" s="72" t="n">
        <v>761185.6</v>
      </c>
      <c r="N1983" s="72" t="n">
        <v>114177.84</v>
      </c>
      <c r="O1983" s="72" t="n">
        <v>647007.76</v>
      </c>
      <c r="P1983" s="72" t="n">
        <v>705946.8100000001</v>
      </c>
      <c r="Q1983" s="72" t="n">
        <v>-58939.05</v>
      </c>
      <c r="R1983" t="inlineStr">
        <is>
          <t>Gujarat</t>
        </is>
      </c>
      <c r="S1983" s="71" t="n">
        <v>0</v>
      </c>
      <c r="T1983" t="inlineStr">
        <is>
          <t>No</t>
        </is>
      </c>
      <c r="U1983" s="71" t="n">
        <v>4898</v>
      </c>
      <c r="V1983" s="71" t="n">
        <v>328</v>
      </c>
      <c r="W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RR101975</t>
        </is>
      </c>
      <c r="B1984" s="69" t="n">
        <v>45901</v>
      </c>
      <c r="C1984" s="70" t="n">
        <v>2025</v>
      </c>
      <c r="D1984" t="inlineStr">
        <is>
          <t>Sep</t>
        </is>
      </c>
      <c r="E1984" t="inlineStr">
        <is>
          <t>West</t>
        </is>
      </c>
      <c r="F1984" t="inlineStr">
        <is>
          <t>India</t>
        </is>
      </c>
      <c r="G1984" t="inlineStr">
        <is>
          <t>Electronics</t>
        </is>
      </c>
      <c r="H1984" t="inlineStr">
        <is>
          <t>Store walk-in</t>
        </is>
      </c>
      <c r="I1984" t="inlineStr">
        <is>
          <t>Member</t>
        </is>
      </c>
      <c r="J1984" t="inlineStr">
        <is>
          <t>Aisha Bello</t>
        </is>
      </c>
      <c r="K1984" s="71" t="n">
        <v>146</v>
      </c>
      <c r="L1984" s="72" t="n">
        <v>8645.41</v>
      </c>
      <c r="M1984" s="72" t="n">
        <v>1262229.86</v>
      </c>
      <c r="N1984" s="72" t="n">
        <v>25244.6</v>
      </c>
      <c r="O1984" s="72" t="n">
        <v>1236985.26</v>
      </c>
      <c r="P1984" s="72" t="n">
        <v>1192086.1</v>
      </c>
      <c r="Q1984" s="72" t="n">
        <v>44899.16</v>
      </c>
      <c r="R1984" t="inlineStr">
        <is>
          <t>Goa</t>
        </is>
      </c>
      <c r="S1984" s="71" t="n">
        <v>0</v>
      </c>
      <c r="T1984" t="inlineStr">
        <is>
          <t>No</t>
        </is>
      </c>
      <c r="U1984" s="71" t="n">
        <v>341</v>
      </c>
      <c r="V1984" s="71" t="n">
        <v>129</v>
      </c>
      <c r="W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RR101976</t>
        </is>
      </c>
      <c r="B1985" s="69" t="n">
        <v>45901</v>
      </c>
      <c r="C1985" s="70" t="n">
        <v>2025</v>
      </c>
      <c r="D1985" t="inlineStr">
        <is>
          <t>Sep</t>
        </is>
      </c>
      <c r="E1985" t="inlineStr">
        <is>
          <t>South</t>
        </is>
      </c>
      <c r="F1985" t="inlineStr">
        <is>
          <t>India</t>
        </is>
      </c>
      <c r="G1985" t="inlineStr">
        <is>
          <t>Fashion</t>
        </is>
      </c>
      <c r="H1985" t="inlineStr">
        <is>
          <t>Store walk-in</t>
        </is>
      </c>
      <c r="I1985" t="inlineStr">
        <is>
          <t>Walk-in guest</t>
        </is>
      </c>
      <c r="J1985" t="inlineStr">
        <is>
          <t>Shraddha Kulkarni</t>
        </is>
      </c>
      <c r="K1985" s="71" t="n">
        <v>639</v>
      </c>
      <c r="L1985" s="72" t="n">
        <v>711.33</v>
      </c>
      <c r="M1985" s="72" t="n">
        <v>454539.87</v>
      </c>
      <c r="N1985" s="72" t="n">
        <v>36363.19</v>
      </c>
      <c r="O1985" s="72" t="n">
        <v>418176.68</v>
      </c>
      <c r="P1985" s="72" t="n">
        <v>261249.01</v>
      </c>
      <c r="Q1985" s="72" t="n">
        <v>156927.67</v>
      </c>
      <c r="R1985" t="inlineStr">
        <is>
          <t>Kerala</t>
        </is>
      </c>
      <c r="S1985" s="71" t="n">
        <v>2</v>
      </c>
      <c r="T1985" t="inlineStr">
        <is>
          <t>Yes</t>
        </is>
      </c>
      <c r="U1985" s="71" t="n">
        <v>304</v>
      </c>
      <c r="V1985" s="71" t="n">
        <v>124</v>
      </c>
      <c r="W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RR101977</t>
        </is>
      </c>
      <c r="B1986" s="69" t="n">
        <v>45902</v>
      </c>
      <c r="C1986" s="70" t="n">
        <v>2025</v>
      </c>
      <c r="D1986" t="inlineStr">
        <is>
          <t>Sep</t>
        </is>
      </c>
      <c r="E1986" t="inlineStr">
        <is>
          <t>South</t>
        </is>
      </c>
      <c r="F1986" t="inlineStr">
        <is>
          <t>India</t>
        </is>
      </c>
      <c r="G1986" t="inlineStr">
        <is>
          <t>Electronics</t>
        </is>
      </c>
      <c r="H1986" t="inlineStr">
        <is>
          <t>Store walk-in</t>
        </is>
      </c>
      <c r="I1986" t="inlineStr">
        <is>
          <t>Member</t>
        </is>
      </c>
      <c r="J1986" t="inlineStr">
        <is>
          <t>Arjun Mehta</t>
        </is>
      </c>
      <c r="K1986" s="71" t="n">
        <v>129</v>
      </c>
      <c r="L1986" s="72" t="n">
        <v>9043.790000000001</v>
      </c>
      <c r="M1986" s="72" t="n">
        <v>1166648.91</v>
      </c>
      <c r="N1986" s="72" t="n">
        <v>93331.91</v>
      </c>
      <c r="O1986" s="72" t="n">
        <v>1073317</v>
      </c>
      <c r="P1986" s="72" t="n">
        <v>1069613.75</v>
      </c>
      <c r="Q1986" s="72" t="n">
        <v>3703.25</v>
      </c>
      <c r="R1986" t="inlineStr">
        <is>
          <t>Kerala</t>
        </is>
      </c>
      <c r="S1986" s="71" t="n">
        <v>0</v>
      </c>
      <c r="T1986" t="inlineStr">
        <is>
          <t>No</t>
        </is>
      </c>
      <c r="U1986" s="71" t="n">
        <v>287</v>
      </c>
      <c r="V1986" s="71" t="n">
        <v>108</v>
      </c>
      <c r="W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RR101978</t>
        </is>
      </c>
      <c r="B1987" s="69" t="n">
        <v>45902</v>
      </c>
      <c r="C1987" s="70" t="n">
        <v>2025</v>
      </c>
      <c r="D1987" t="inlineStr">
        <is>
          <t>Sep</t>
        </is>
      </c>
      <c r="E1987" t="inlineStr">
        <is>
          <t>North</t>
        </is>
      </c>
      <c r="F1987" t="inlineStr">
        <is>
          <t>India</t>
        </is>
      </c>
      <c r="G1987" t="inlineStr">
        <is>
          <t>Grocery</t>
        </is>
      </c>
      <c r="H1987" t="inlineStr">
        <is>
          <t>Click &amp; collect</t>
        </is>
      </c>
      <c r="I1987" t="inlineStr">
        <is>
          <t>Member</t>
        </is>
      </c>
      <c r="J1987" t="inlineStr">
        <is>
          <t>Amir Khan</t>
        </is>
      </c>
      <c r="K1987" s="71" t="n">
        <v>3780</v>
      </c>
      <c r="L1987" s="72" t="n">
        <v>172.52</v>
      </c>
      <c r="M1987" s="72" t="n">
        <v>652125.6</v>
      </c>
      <c r="N1987" s="72" t="n">
        <v>97818.84</v>
      </c>
      <c r="O1987" s="72" t="n">
        <v>554306.76</v>
      </c>
      <c r="P1987" s="72" t="n">
        <v>549754.09</v>
      </c>
      <c r="Q1987" s="72" t="n">
        <v>4552.67</v>
      </c>
      <c r="R1987" t="inlineStr">
        <is>
          <t>Delhi</t>
        </is>
      </c>
      <c r="S1987" s="71" t="n">
        <v>8</v>
      </c>
      <c r="T1987" t="inlineStr">
        <is>
          <t>Yes</t>
        </is>
      </c>
      <c r="U1987" s="71" t="n">
        <v>1558</v>
      </c>
      <c r="V1987" s="71" t="n">
        <v>448</v>
      </c>
      <c r="W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RR101979</t>
        </is>
      </c>
      <c r="B1988" s="69" t="n">
        <v>45902</v>
      </c>
      <c r="C1988" s="70" t="n">
        <v>2025</v>
      </c>
      <c r="D1988" t="inlineStr">
        <is>
          <t>Sep</t>
        </is>
      </c>
      <c r="E1988" t="inlineStr">
        <is>
          <t>South</t>
        </is>
      </c>
      <c r="F1988" t="inlineStr">
        <is>
          <t>India</t>
        </is>
      </c>
      <c r="G1988" t="inlineStr">
        <is>
          <t>Fashion</t>
        </is>
      </c>
      <c r="H1988" t="inlineStr">
        <is>
          <t>Store walk-in</t>
        </is>
      </c>
      <c r="I1988" t="inlineStr">
        <is>
          <t>Walk-in guest</t>
        </is>
      </c>
      <c r="J1988" t="inlineStr">
        <is>
          <t>Mei Lin</t>
        </is>
      </c>
      <c r="K1988" s="71" t="n">
        <v>838</v>
      </c>
      <c r="L1988" s="72" t="n">
        <v>678.97</v>
      </c>
      <c r="M1988" s="72" t="n">
        <v>568976.86</v>
      </c>
      <c r="N1988" s="72" t="n">
        <v>28448.84</v>
      </c>
      <c r="O1988" s="72" t="n">
        <v>540528.02</v>
      </c>
      <c r="P1988" s="72" t="n">
        <v>352067.77</v>
      </c>
      <c r="Q1988" s="72" t="n">
        <v>188460.25</v>
      </c>
      <c r="R1988" t="inlineStr">
        <is>
          <t>Telangana</t>
        </is>
      </c>
      <c r="S1988" s="71" t="n">
        <v>3</v>
      </c>
      <c r="T1988" t="inlineStr">
        <is>
          <t>Yes</t>
        </is>
      </c>
      <c r="U1988" s="71" t="n">
        <v>364</v>
      </c>
      <c r="V1988" s="71" t="n">
        <v>141</v>
      </c>
      <c r="W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RR101980</t>
        </is>
      </c>
      <c r="B1989" s="69" t="n">
        <v>45902</v>
      </c>
      <c r="C1989" s="70" t="n">
        <v>2025</v>
      </c>
      <c r="D1989" t="inlineStr">
        <is>
          <t>Sep</t>
        </is>
      </c>
      <c r="E1989" t="inlineStr">
        <is>
          <t>South</t>
        </is>
      </c>
      <c r="F1989" t="inlineStr">
        <is>
          <t>India</t>
        </is>
      </c>
      <c r="G1989" t="inlineStr">
        <is>
          <t>Fashion</t>
        </is>
      </c>
      <c r="H1989" t="inlineStr">
        <is>
          <t>Store walk-in</t>
        </is>
      </c>
      <c r="I1989" t="inlineStr">
        <is>
          <t>Walk-in guest</t>
        </is>
      </c>
      <c r="J1989" t="inlineStr">
        <is>
          <t>Lucas Martin</t>
        </is>
      </c>
      <c r="K1989" s="71" t="n">
        <v>1219</v>
      </c>
      <c r="L1989" s="72" t="n">
        <v>709.1</v>
      </c>
      <c r="M1989" s="72" t="n">
        <v>864392.9</v>
      </c>
      <c r="N1989" s="72" t="n">
        <v>86439.28999999999</v>
      </c>
      <c r="O1989" s="72" t="n">
        <v>777953.61</v>
      </c>
      <c r="P1989" s="72" t="n">
        <v>485093.44</v>
      </c>
      <c r="Q1989" s="72" t="n">
        <v>292860.17</v>
      </c>
      <c r="R1989" t="inlineStr">
        <is>
          <t>Tamil Nadu</t>
        </is>
      </c>
      <c r="S1989" s="71" t="n">
        <v>5</v>
      </c>
      <c r="T1989" t="inlineStr">
        <is>
          <t>Yes</t>
        </is>
      </c>
      <c r="U1989" s="71" t="n">
        <v>549</v>
      </c>
      <c r="V1989" s="71" t="n">
        <v>191</v>
      </c>
      <c r="W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RR101981</t>
        </is>
      </c>
      <c r="B1990" s="69" t="n">
        <v>45902</v>
      </c>
      <c r="C1990" s="70" t="n">
        <v>2025</v>
      </c>
      <c r="D1990" t="inlineStr">
        <is>
          <t>Sep</t>
        </is>
      </c>
      <c r="E1990" t="inlineStr">
        <is>
          <t>North</t>
        </is>
      </c>
      <c r="F1990" t="inlineStr">
        <is>
          <t>India</t>
        </is>
      </c>
      <c r="G1990" t="inlineStr">
        <is>
          <t>Grocery</t>
        </is>
      </c>
      <c r="H1990" t="inlineStr">
        <is>
          <t>Store walk-in</t>
        </is>
      </c>
      <c r="I1990" t="inlineStr">
        <is>
          <t>Walk-in guest</t>
        </is>
      </c>
      <c r="J1990" t="inlineStr">
        <is>
          <t>Wei Chen</t>
        </is>
      </c>
      <c r="K1990" s="71" t="n">
        <v>3720</v>
      </c>
      <c r="L1990" s="72" t="n">
        <v>160.37</v>
      </c>
      <c r="M1990" s="72" t="n">
        <v>596576.4</v>
      </c>
      <c r="N1990" s="72" t="n">
        <v>89486.46000000001</v>
      </c>
      <c r="O1990" s="72" t="n">
        <v>507089.94</v>
      </c>
      <c r="P1990" s="72" t="n">
        <v>556969.17</v>
      </c>
      <c r="Q1990" s="72" t="n">
        <v>-49879.23</v>
      </c>
      <c r="R1990" t="inlineStr">
        <is>
          <t>Rajasthan</t>
        </is>
      </c>
      <c r="S1990" s="71" t="n">
        <v>2</v>
      </c>
      <c r="T1990" t="inlineStr">
        <is>
          <t>Yes</t>
        </is>
      </c>
      <c r="U1990" s="71" t="n">
        <v>1562</v>
      </c>
      <c r="V1990" s="71" t="n">
        <v>442</v>
      </c>
      <c r="W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RR101982</t>
        </is>
      </c>
      <c r="B1991" s="69" t="n">
        <v>45902</v>
      </c>
      <c r="C1991" s="70" t="n">
        <v>2025</v>
      </c>
      <c r="D1991" t="inlineStr">
        <is>
          <t>Sep</t>
        </is>
      </c>
      <c r="E1991" t="inlineStr">
        <is>
          <t>West</t>
        </is>
      </c>
      <c r="F1991" t="inlineStr">
        <is>
          <t>India</t>
        </is>
      </c>
      <c r="G1991" t="inlineStr">
        <is>
          <t>Grocery</t>
        </is>
      </c>
      <c r="H1991" t="inlineStr">
        <is>
          <t>Store walk-in</t>
        </is>
      </c>
      <c r="I1991" t="inlineStr">
        <is>
          <t>Walk-in guest</t>
        </is>
      </c>
      <c r="J1991" t="inlineStr">
        <is>
          <t>Aisha Bello</t>
        </is>
      </c>
      <c r="K1991" s="71" t="n">
        <v>4050</v>
      </c>
      <c r="L1991" s="72" t="n">
        <v>164.11</v>
      </c>
      <c r="M1991" s="72" t="n">
        <v>664645.5</v>
      </c>
      <c r="N1991" s="72" t="n">
        <v>66464.55</v>
      </c>
      <c r="O1991" s="72" t="n">
        <v>598180.95</v>
      </c>
      <c r="P1991" s="72" t="n">
        <v>595720.0600000001</v>
      </c>
      <c r="Q1991" s="72" t="n">
        <v>2460.89</v>
      </c>
      <c r="R1991" t="inlineStr">
        <is>
          <t>Maharashtra</t>
        </is>
      </c>
      <c r="S1991" s="71" t="n">
        <v>8</v>
      </c>
      <c r="T1991" t="inlineStr">
        <is>
          <t>Yes</t>
        </is>
      </c>
      <c r="U1991" s="71" t="n">
        <v>1233</v>
      </c>
      <c r="V1991" s="71" t="n">
        <v>496</v>
      </c>
      <c r="W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RR101983</t>
        </is>
      </c>
      <c r="B1992" s="69" t="n">
        <v>45902</v>
      </c>
      <c r="C1992" s="70" t="n">
        <v>2025</v>
      </c>
      <c r="D1992" t="inlineStr">
        <is>
          <t>Sep</t>
        </is>
      </c>
      <c r="E1992" t="inlineStr">
        <is>
          <t>East</t>
        </is>
      </c>
      <c r="F1992" t="inlineStr">
        <is>
          <t>India</t>
        </is>
      </c>
      <c r="G1992" t="inlineStr">
        <is>
          <t>Grocery</t>
        </is>
      </c>
      <c r="H1992" t="inlineStr">
        <is>
          <t>Store walk-in</t>
        </is>
      </c>
      <c r="I1992" t="inlineStr">
        <is>
          <t>Member</t>
        </is>
      </c>
      <c r="J1992" t="inlineStr">
        <is>
          <t>Omar Haddad</t>
        </is>
      </c>
      <c r="K1992" s="71" t="n">
        <v>465</v>
      </c>
      <c r="L1992" s="72" t="n">
        <v>195.18</v>
      </c>
      <c r="M1992" s="72" t="n">
        <v>90758.7</v>
      </c>
      <c r="N1992" s="72" t="n">
        <v>1815.17</v>
      </c>
      <c r="O1992" s="72" t="n">
        <v>88943.53</v>
      </c>
      <c r="P1992" s="72" t="n">
        <v>68696.86</v>
      </c>
      <c r="Q1992" s="72" t="n">
        <v>20246.67</v>
      </c>
      <c r="R1992" t="inlineStr">
        <is>
          <t>Bihar</t>
        </is>
      </c>
      <c r="S1992" s="71" t="n">
        <v>5</v>
      </c>
      <c r="T1992" t="inlineStr">
        <is>
          <t>Yes</t>
        </is>
      </c>
      <c r="U1992" s="71" t="n">
        <v>128</v>
      </c>
      <c r="V1992" s="71" t="n">
        <v>52</v>
      </c>
      <c r="W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RR101984</t>
        </is>
      </c>
      <c r="B1993" s="69" t="n">
        <v>45902</v>
      </c>
      <c r="C1993" s="70" t="n">
        <v>2025</v>
      </c>
      <c r="D1993" t="inlineStr">
        <is>
          <t>Sep</t>
        </is>
      </c>
      <c r="E1993" t="inlineStr">
        <is>
          <t>South</t>
        </is>
      </c>
      <c r="F1993" t="inlineStr">
        <is>
          <t>India</t>
        </is>
      </c>
      <c r="G1993" t="inlineStr">
        <is>
          <t>JioMart</t>
        </is>
      </c>
      <c r="H1993" t="inlineStr">
        <is>
          <t>Home delivery</t>
        </is>
      </c>
      <c r="I1993" t="inlineStr">
        <is>
          <t>Walk-in guest</t>
        </is>
      </c>
      <c r="J1993" t="inlineStr">
        <is>
          <t>Amir Khan</t>
        </is>
      </c>
      <c r="K1993" s="71" t="n">
        <v>2307</v>
      </c>
      <c r="L1993" s="72" t="n">
        <v>457.39</v>
      </c>
      <c r="M1993" s="72" t="n">
        <v>1055198.73</v>
      </c>
      <c r="N1993" s="72" t="n">
        <v>52759.94</v>
      </c>
      <c r="O1993" s="72" t="n">
        <v>1002438.79</v>
      </c>
      <c r="P1993" s="72" t="n">
        <v>754601.99</v>
      </c>
      <c r="Q1993" s="72" t="n">
        <v>247836.8</v>
      </c>
      <c r="R1993" t="inlineStr">
        <is>
          <t>Telangana</t>
        </is>
      </c>
      <c r="S1993" s="71" t="n">
        <v>5</v>
      </c>
      <c r="T1993" t="inlineStr">
        <is>
          <t>Yes</t>
        </is>
      </c>
      <c r="U1993" s="71" t="n">
        <v>9189</v>
      </c>
      <c r="V1993" s="71" t="n">
        <v>643</v>
      </c>
      <c r="W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RR101985</t>
        </is>
      </c>
      <c r="B1994" s="69" t="n">
        <v>45902</v>
      </c>
      <c r="C1994" s="70" t="n">
        <v>2025</v>
      </c>
      <c r="D1994" t="inlineStr">
        <is>
          <t>Sep</t>
        </is>
      </c>
      <c r="E1994" t="inlineStr">
        <is>
          <t>West</t>
        </is>
      </c>
      <c r="F1994" t="inlineStr">
        <is>
          <t>India</t>
        </is>
      </c>
      <c r="G1994" t="inlineStr">
        <is>
          <t>Fashion</t>
        </is>
      </c>
      <c r="H1994" t="inlineStr">
        <is>
          <t>Store walk-in</t>
        </is>
      </c>
      <c r="I1994" t="inlineStr">
        <is>
          <t>Member</t>
        </is>
      </c>
      <c r="J1994" t="inlineStr">
        <is>
          <t>Hiroshi Tanaka</t>
        </is>
      </c>
      <c r="K1994" s="71" t="n">
        <v>956</v>
      </c>
      <c r="L1994" s="72" t="n">
        <v>715.48</v>
      </c>
      <c r="M1994" s="72" t="n">
        <v>683998.88</v>
      </c>
      <c r="N1994" s="72" t="n">
        <v>13679.98</v>
      </c>
      <c r="O1994" s="72" t="n">
        <v>670318.9</v>
      </c>
      <c r="P1994" s="72" t="n">
        <v>396816.04</v>
      </c>
      <c r="Q1994" s="72" t="n">
        <v>273502.86</v>
      </c>
      <c r="R1994" t="inlineStr">
        <is>
          <t>Maharashtra</t>
        </is>
      </c>
      <c r="S1994" s="71" t="n">
        <v>3</v>
      </c>
      <c r="T1994" t="inlineStr">
        <is>
          <t>Yes</t>
        </is>
      </c>
      <c r="U1994" s="71" t="n">
        <v>628</v>
      </c>
      <c r="V1994" s="71" t="n">
        <v>209</v>
      </c>
      <c r="W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RR101986</t>
        </is>
      </c>
      <c r="B1995" s="69" t="n">
        <v>45903</v>
      </c>
      <c r="C1995" s="70" t="n">
        <v>2025</v>
      </c>
      <c r="D1995" t="inlineStr">
        <is>
          <t>Sep</t>
        </is>
      </c>
      <c r="E1995" t="inlineStr">
        <is>
          <t>East</t>
        </is>
      </c>
      <c r="F1995" t="inlineStr">
        <is>
          <t>India</t>
        </is>
      </c>
      <c r="G1995" t="inlineStr">
        <is>
          <t>Grocery</t>
        </is>
      </c>
      <c r="H1995" t="inlineStr">
        <is>
          <t>Store walk-in</t>
        </is>
      </c>
      <c r="I1995" t="inlineStr">
        <is>
          <t>Member</t>
        </is>
      </c>
      <c r="J1995" t="inlineStr">
        <is>
          <t>Kofi Mensah</t>
        </is>
      </c>
      <c r="K1995" s="71" t="n">
        <v>1615</v>
      </c>
      <c r="L1995" s="72" t="n">
        <v>195</v>
      </c>
      <c r="M1995" s="72" t="n">
        <v>314925</v>
      </c>
      <c r="N1995" s="72" t="n">
        <v>47238.75</v>
      </c>
      <c r="O1995" s="72" t="n">
        <v>267686.25</v>
      </c>
      <c r="P1995" s="72" t="n">
        <v>243401.13</v>
      </c>
      <c r="Q1995" s="72" t="n">
        <v>24285.12</v>
      </c>
      <c r="R1995" t="inlineStr">
        <is>
          <t>West Bengal</t>
        </is>
      </c>
      <c r="S1995" s="71" t="n">
        <v>1</v>
      </c>
      <c r="T1995" t="inlineStr">
        <is>
          <t>Yes</t>
        </is>
      </c>
      <c r="U1995" s="71" t="n">
        <v>1595</v>
      </c>
      <c r="V1995" s="71" t="n">
        <v>529</v>
      </c>
      <c r="W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RR101987</t>
        </is>
      </c>
      <c r="B1996" s="69" t="n">
        <v>45903</v>
      </c>
      <c r="C1996" s="70" t="n">
        <v>2025</v>
      </c>
      <c r="D1996" t="inlineStr">
        <is>
          <t>Sep</t>
        </is>
      </c>
      <c r="E1996" t="inlineStr">
        <is>
          <t>South</t>
        </is>
      </c>
      <c r="F1996" t="inlineStr">
        <is>
          <t>India</t>
        </is>
      </c>
      <c r="G1996" t="inlineStr">
        <is>
          <t>Grocery</t>
        </is>
      </c>
      <c r="H1996" t="inlineStr">
        <is>
          <t>Store walk-in</t>
        </is>
      </c>
      <c r="I1996" t="inlineStr">
        <is>
          <t>Walk-in guest</t>
        </is>
      </c>
      <c r="J1996" t="inlineStr">
        <is>
          <t>Emma Clarke</t>
        </is>
      </c>
      <c r="K1996" s="71" t="n">
        <v>3464</v>
      </c>
      <c r="L1996" s="72" t="n">
        <v>170.22</v>
      </c>
      <c r="M1996" s="72" t="n">
        <v>589642.08</v>
      </c>
      <c r="N1996" s="72" t="n">
        <v>11792.84</v>
      </c>
      <c r="O1996" s="72" t="n">
        <v>577849.24</v>
      </c>
      <c r="P1996" s="72" t="n">
        <v>508899.67</v>
      </c>
      <c r="Q1996" s="72" t="n">
        <v>68949.57000000001</v>
      </c>
      <c r="R1996" t="inlineStr">
        <is>
          <t>Telangana</t>
        </is>
      </c>
      <c r="S1996" s="71" t="n">
        <v>0</v>
      </c>
      <c r="T1996" t="inlineStr">
        <is>
          <t>No</t>
        </is>
      </c>
      <c r="U1996" s="71" t="n">
        <v>2727</v>
      </c>
      <c r="V1996" s="71" t="n">
        <v>1116</v>
      </c>
      <c r="W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RR101988</t>
        </is>
      </c>
      <c r="B1997" s="69" t="n">
        <v>45903</v>
      </c>
      <c r="C1997" s="70" t="n">
        <v>2025</v>
      </c>
      <c r="D1997" t="inlineStr">
        <is>
          <t>Sep</t>
        </is>
      </c>
      <c r="E1997" t="inlineStr">
        <is>
          <t>South</t>
        </is>
      </c>
      <c r="F1997" t="inlineStr">
        <is>
          <t>India</t>
        </is>
      </c>
      <c r="G1997" t="inlineStr">
        <is>
          <t>JioMart</t>
        </is>
      </c>
      <c r="H1997" t="inlineStr">
        <is>
          <t>Home delivery</t>
        </is>
      </c>
      <c r="I1997" t="inlineStr">
        <is>
          <t>Walk-in guest</t>
        </is>
      </c>
      <c r="J1997" t="inlineStr">
        <is>
          <t>Aisha Bello</t>
        </is>
      </c>
      <c r="K1997" s="71" t="n">
        <v>4307</v>
      </c>
      <c r="L1997" s="72" t="n">
        <v>416.35</v>
      </c>
      <c r="M1997" s="72" t="n">
        <v>1793219.45</v>
      </c>
      <c r="N1997" s="72" t="n">
        <v>143457.56</v>
      </c>
      <c r="O1997" s="72" t="n">
        <v>1649761.89</v>
      </c>
      <c r="P1997" s="72" t="n">
        <v>1436201.96</v>
      </c>
      <c r="Q1997" s="72" t="n">
        <v>213559.93</v>
      </c>
      <c r="R1997" t="inlineStr">
        <is>
          <t>Tamil Nadu</t>
        </is>
      </c>
      <c r="S1997" s="71" t="n">
        <v>8</v>
      </c>
      <c r="T1997" t="inlineStr">
        <is>
          <t>Yes</t>
        </is>
      </c>
      <c r="U1997" s="71" t="n">
        <v>11065</v>
      </c>
      <c r="V1997" s="71" t="n">
        <v>830</v>
      </c>
      <c r="W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RR101989</t>
        </is>
      </c>
      <c r="B1998" s="69" t="n">
        <v>45903</v>
      </c>
      <c r="C1998" s="70" t="n">
        <v>2025</v>
      </c>
      <c r="D1998" t="inlineStr">
        <is>
          <t>Sep</t>
        </is>
      </c>
      <c r="E1998" t="inlineStr">
        <is>
          <t>North</t>
        </is>
      </c>
      <c r="F1998" t="inlineStr">
        <is>
          <t>India</t>
        </is>
      </c>
      <c r="G1998" t="inlineStr">
        <is>
          <t>Grocery</t>
        </is>
      </c>
      <c r="H1998" t="inlineStr">
        <is>
          <t>Store walk-in</t>
        </is>
      </c>
      <c r="I1998" t="inlineStr">
        <is>
          <t>Member</t>
        </is>
      </c>
      <c r="J1998" t="inlineStr">
        <is>
          <t>Zoya Ahmed</t>
        </is>
      </c>
      <c r="K1998" s="71" t="n">
        <v>999</v>
      </c>
      <c r="L1998" s="72" t="n">
        <v>173.79</v>
      </c>
      <c r="M1998" s="72" t="n">
        <v>173616.21</v>
      </c>
      <c r="N1998" s="72" t="n">
        <v>17361.62</v>
      </c>
      <c r="O1998" s="72" t="n">
        <v>156254.59</v>
      </c>
      <c r="P1998" s="72" t="n">
        <v>150117.51</v>
      </c>
      <c r="Q1998" s="72" t="n">
        <v>6137.08</v>
      </c>
      <c r="R1998" t="inlineStr">
        <is>
          <t>Uttar Pradesh</t>
        </is>
      </c>
      <c r="S1998" s="71" t="n">
        <v>0</v>
      </c>
      <c r="T1998" t="inlineStr">
        <is>
          <t>No</t>
        </is>
      </c>
      <c r="U1998" s="71" t="n">
        <v>414</v>
      </c>
      <c r="V1998" s="71" t="n">
        <v>151</v>
      </c>
      <c r="W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RR101990</t>
        </is>
      </c>
      <c r="B1999" s="69" t="n">
        <v>45904</v>
      </c>
      <c r="C1999" s="70" t="n">
        <v>2025</v>
      </c>
      <c r="D1999" t="inlineStr">
        <is>
          <t>Sep</t>
        </is>
      </c>
      <c r="E1999" t="inlineStr">
        <is>
          <t>South</t>
        </is>
      </c>
      <c r="F1999" t="inlineStr">
        <is>
          <t>India</t>
        </is>
      </c>
      <c r="G1999" t="inlineStr">
        <is>
          <t>JioMart</t>
        </is>
      </c>
      <c r="H1999" t="inlineStr">
        <is>
          <t>Home delivery</t>
        </is>
      </c>
      <c r="I1999" t="inlineStr">
        <is>
          <t>Walk-in guest</t>
        </is>
      </c>
      <c r="J1999" t="inlineStr">
        <is>
          <t>Ana Costa</t>
        </is>
      </c>
      <c r="K1999" s="71" t="n">
        <v>4225</v>
      </c>
      <c r="L1999" s="72" t="n">
        <v>418.7</v>
      </c>
      <c r="M1999" s="72" t="n">
        <v>1769007.5</v>
      </c>
      <c r="N1999" s="72" t="n">
        <v>88450.38</v>
      </c>
      <c r="O1999" s="72" t="n">
        <v>1680557.12</v>
      </c>
      <c r="P1999" s="72" t="n">
        <v>1415182.85</v>
      </c>
      <c r="Q1999" s="72" t="n">
        <v>265374.27</v>
      </c>
      <c r="R1999" t="inlineStr">
        <is>
          <t>Tamil Nadu</t>
        </is>
      </c>
      <c r="S1999" s="71" t="n">
        <v>1</v>
      </c>
      <c r="T1999" t="inlineStr">
        <is>
          <t>Yes</t>
        </is>
      </c>
      <c r="U1999" s="71" t="n">
        <v>12087</v>
      </c>
      <c r="V1999" s="71" t="n">
        <v>503</v>
      </c>
      <c r="W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RR101991</t>
        </is>
      </c>
      <c r="B2000" s="69" t="n">
        <v>45904</v>
      </c>
      <c r="C2000" s="70" t="n">
        <v>2025</v>
      </c>
      <c r="D2000" t="inlineStr">
        <is>
          <t>Sep</t>
        </is>
      </c>
      <c r="E2000" t="inlineStr">
        <is>
          <t>South</t>
        </is>
      </c>
      <c r="F2000" t="inlineStr">
        <is>
          <t>India</t>
        </is>
      </c>
      <c r="G2000" t="inlineStr">
        <is>
          <t>Electronics</t>
        </is>
      </c>
      <c r="H2000" t="inlineStr">
        <is>
          <t>Click &amp; collect</t>
        </is>
      </c>
      <c r="I2000" t="inlineStr">
        <is>
          <t>Walk-in guest</t>
        </is>
      </c>
      <c r="J2000" t="inlineStr">
        <is>
          <t>Fatima Al-Saud</t>
        </is>
      </c>
      <c r="K2000" s="71" t="n">
        <v>217</v>
      </c>
      <c r="L2000" s="72" t="n">
        <v>9224.67</v>
      </c>
      <c r="M2000" s="72" t="n">
        <v>2001753.39</v>
      </c>
      <c r="N2000" s="72" t="n">
        <v>160140.27</v>
      </c>
      <c r="O2000" s="72" t="n">
        <v>1841613.12</v>
      </c>
      <c r="P2000" s="72" t="n">
        <v>1803730.47</v>
      </c>
      <c r="Q2000" s="72" t="n">
        <v>37882.65</v>
      </c>
      <c r="R2000" t="inlineStr">
        <is>
          <t>Karnataka</t>
        </is>
      </c>
      <c r="S2000" s="71" t="n">
        <v>3</v>
      </c>
      <c r="T2000" t="inlineStr">
        <is>
          <t>Yes</t>
        </is>
      </c>
      <c r="U2000" s="71" t="n">
        <v>463</v>
      </c>
      <c r="V2000" s="71" t="n">
        <v>169</v>
      </c>
      <c r="W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RR101992</t>
        </is>
      </c>
      <c r="B2001" s="69" t="n">
        <v>45904</v>
      </c>
      <c r="C2001" s="70" t="n">
        <v>2025</v>
      </c>
      <c r="D2001" t="inlineStr">
        <is>
          <t>Sep</t>
        </is>
      </c>
      <c r="E2001" t="inlineStr">
        <is>
          <t>East</t>
        </is>
      </c>
      <c r="F2001" t="inlineStr">
        <is>
          <t>India</t>
        </is>
      </c>
      <c r="G2001" t="inlineStr">
        <is>
          <t>Grocery</t>
        </is>
      </c>
      <c r="H2001" t="inlineStr">
        <is>
          <t>Store walk-in</t>
        </is>
      </c>
      <c r="I2001" t="inlineStr">
        <is>
          <t>Member</t>
        </is>
      </c>
      <c r="J2001" t="inlineStr">
        <is>
          <t>Omar Haddad</t>
        </is>
      </c>
      <c r="K2001" s="71" t="n">
        <v>3636</v>
      </c>
      <c r="L2001" s="72" t="n">
        <v>187.69</v>
      </c>
      <c r="M2001" s="72" t="n">
        <v>682440.84</v>
      </c>
      <c r="N2001" s="72" t="n">
        <v>13648.82</v>
      </c>
      <c r="O2001" s="72" t="n">
        <v>668792.02</v>
      </c>
      <c r="P2001" s="72" t="n">
        <v>523428.4</v>
      </c>
      <c r="Q2001" s="72" t="n">
        <v>145363.62</v>
      </c>
      <c r="R2001" t="inlineStr">
        <is>
          <t>Bihar</t>
        </is>
      </c>
      <c r="S2001" s="71" t="n">
        <v>3</v>
      </c>
      <c r="T2001" t="inlineStr">
        <is>
          <t>Yes</t>
        </is>
      </c>
      <c r="U2001" s="71" t="n">
        <v>1690</v>
      </c>
      <c r="V2001" s="71" t="n">
        <v>482</v>
      </c>
      <c r="W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RR101993</t>
        </is>
      </c>
      <c r="B2002" s="69" t="n">
        <v>45904</v>
      </c>
      <c r="C2002" s="70" t="n">
        <v>2025</v>
      </c>
      <c r="D2002" t="inlineStr">
        <is>
          <t>Sep</t>
        </is>
      </c>
      <c r="E2002" t="inlineStr">
        <is>
          <t>North</t>
        </is>
      </c>
      <c r="F2002" t="inlineStr">
        <is>
          <t>India</t>
        </is>
      </c>
      <c r="G2002" t="inlineStr">
        <is>
          <t>Grocery</t>
        </is>
      </c>
      <c r="H2002" t="inlineStr">
        <is>
          <t>Store walk-in</t>
        </is>
      </c>
      <c r="I2002" t="inlineStr">
        <is>
          <t>Member</t>
        </is>
      </c>
      <c r="J2002" t="inlineStr">
        <is>
          <t>Olivia Brown</t>
        </is>
      </c>
      <c r="K2002" s="71" t="n">
        <v>4337</v>
      </c>
      <c r="L2002" s="72" t="n">
        <v>160.67</v>
      </c>
      <c r="M2002" s="72" t="n">
        <v>696825.79</v>
      </c>
      <c r="N2002" s="72" t="n">
        <v>13936.52</v>
      </c>
      <c r="O2002" s="72" t="n">
        <v>682889.27</v>
      </c>
      <c r="P2002" s="72" t="n">
        <v>625779.8199999999</v>
      </c>
      <c r="Q2002" s="72" t="n">
        <v>57109.45</v>
      </c>
      <c r="R2002" t="inlineStr">
        <is>
          <t>Delhi</t>
        </is>
      </c>
      <c r="S2002" s="71" t="n">
        <v>0</v>
      </c>
      <c r="T2002" t="inlineStr">
        <is>
          <t>No</t>
        </is>
      </c>
      <c r="U2002" s="71" t="n">
        <v>1982</v>
      </c>
      <c r="V2002" s="71" t="n">
        <v>527</v>
      </c>
      <c r="W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RR101994</t>
        </is>
      </c>
      <c r="B2003" s="69" t="n">
        <v>45904</v>
      </c>
      <c r="C2003" s="70" t="n">
        <v>2025</v>
      </c>
      <c r="D2003" t="inlineStr">
        <is>
          <t>Sep</t>
        </is>
      </c>
      <c r="E2003" t="inlineStr">
        <is>
          <t>North</t>
        </is>
      </c>
      <c r="F2003" t="inlineStr">
        <is>
          <t>India</t>
        </is>
      </c>
      <c r="G2003" t="inlineStr">
        <is>
          <t>Grocery</t>
        </is>
      </c>
      <c r="H2003" t="inlineStr">
        <is>
          <t>Store walk-in</t>
        </is>
      </c>
      <c r="I2003" t="inlineStr">
        <is>
          <t>Walk-in guest</t>
        </is>
      </c>
      <c r="J2003" t="inlineStr">
        <is>
          <t>Sophie Müller</t>
        </is>
      </c>
      <c r="K2003" s="71" t="n">
        <v>3691</v>
      </c>
      <c r="L2003" s="72" t="n">
        <v>172.99</v>
      </c>
      <c r="M2003" s="72" t="n">
        <v>638506.09</v>
      </c>
      <c r="N2003" s="72" t="n">
        <v>51080.49</v>
      </c>
      <c r="O2003" s="72" t="n">
        <v>587425.6</v>
      </c>
      <c r="P2003" s="72" t="n">
        <v>531117.08</v>
      </c>
      <c r="Q2003" s="72" t="n">
        <v>56308.52</v>
      </c>
      <c r="R2003" t="inlineStr">
        <is>
          <t>Punjab</t>
        </is>
      </c>
      <c r="S2003" s="71" t="n">
        <v>2</v>
      </c>
      <c r="T2003" t="inlineStr">
        <is>
          <t>Yes</t>
        </is>
      </c>
      <c r="U2003" s="71" t="n">
        <v>2414</v>
      </c>
      <c r="V2003" s="71" t="n">
        <v>844</v>
      </c>
      <c r="W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RR101995</t>
        </is>
      </c>
      <c r="B2004" s="69" t="n">
        <v>45904</v>
      </c>
      <c r="C2004" s="70" t="n">
        <v>2025</v>
      </c>
      <c r="D2004" t="inlineStr">
        <is>
          <t>Sep</t>
        </is>
      </c>
      <c r="E2004" t="inlineStr">
        <is>
          <t>South</t>
        </is>
      </c>
      <c r="F2004" t="inlineStr">
        <is>
          <t>India</t>
        </is>
      </c>
      <c r="G2004" t="inlineStr">
        <is>
          <t>Grocery</t>
        </is>
      </c>
      <c r="H2004" t="inlineStr">
        <is>
          <t>Home delivery</t>
        </is>
      </c>
      <c r="I2004" t="inlineStr">
        <is>
          <t>Member</t>
        </is>
      </c>
      <c r="J2004" t="inlineStr">
        <is>
          <t>Omar Haddad</t>
        </is>
      </c>
      <c r="K2004" s="71" t="n">
        <v>1815</v>
      </c>
      <c r="L2004" s="72" t="n">
        <v>164.35</v>
      </c>
      <c r="M2004" s="72" t="n">
        <v>298295.25</v>
      </c>
      <c r="N2004" s="72" t="n">
        <v>44744.29</v>
      </c>
      <c r="O2004" s="72" t="n">
        <v>253550.96</v>
      </c>
      <c r="P2004" s="72" t="n">
        <v>273529.72</v>
      </c>
      <c r="Q2004" s="72" t="n">
        <v>-19978.76</v>
      </c>
      <c r="R2004" t="inlineStr">
        <is>
          <t>Telangana</t>
        </is>
      </c>
      <c r="S2004" s="71" t="n">
        <v>1</v>
      </c>
      <c r="T2004" t="inlineStr">
        <is>
          <t>Yes</t>
        </is>
      </c>
      <c r="U2004" s="71" t="n">
        <v>648</v>
      </c>
      <c r="V2004" s="71" t="n">
        <v>265</v>
      </c>
      <c r="W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RR101996</t>
        </is>
      </c>
      <c r="B2005" s="69" t="n">
        <v>45904</v>
      </c>
      <c r="C2005" s="70" t="n">
        <v>2025</v>
      </c>
      <c r="D2005" t="inlineStr">
        <is>
          <t>Sep</t>
        </is>
      </c>
      <c r="E2005" t="inlineStr">
        <is>
          <t>West</t>
        </is>
      </c>
      <c r="F2005" t="inlineStr">
        <is>
          <t>India</t>
        </is>
      </c>
      <c r="G2005" t="inlineStr">
        <is>
          <t>JioMart</t>
        </is>
      </c>
      <c r="H2005" t="inlineStr">
        <is>
          <t>Home delivery</t>
        </is>
      </c>
      <c r="I2005" t="inlineStr">
        <is>
          <t>Member</t>
        </is>
      </c>
      <c r="J2005" t="inlineStr">
        <is>
          <t>Ravindra Patil</t>
        </is>
      </c>
      <c r="K2005" s="71" t="n">
        <v>411</v>
      </c>
      <c r="L2005" s="72" t="n">
        <v>428.31</v>
      </c>
      <c r="M2005" s="72" t="n">
        <v>176035.41</v>
      </c>
      <c r="N2005" s="72" t="n">
        <v>17603.54</v>
      </c>
      <c r="O2005" s="72" t="n">
        <v>158431.87</v>
      </c>
      <c r="P2005" s="72" t="n">
        <v>137196.14</v>
      </c>
      <c r="Q2005" s="72" t="n">
        <v>21235.73</v>
      </c>
      <c r="R2005" t="inlineStr">
        <is>
          <t>Goa</t>
        </is>
      </c>
      <c r="S2005" s="71" t="n">
        <v>8</v>
      </c>
      <c r="T2005" t="inlineStr">
        <is>
          <t>Yes</t>
        </is>
      </c>
      <c r="U2005" s="71" t="n">
        <v>948</v>
      </c>
      <c r="V2005" s="71" t="n">
        <v>59</v>
      </c>
      <c r="W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RR101997</t>
        </is>
      </c>
      <c r="B2006" s="69" t="n">
        <v>45904</v>
      </c>
      <c r="C2006" s="70" t="n">
        <v>2025</v>
      </c>
      <c r="D2006" t="inlineStr">
        <is>
          <t>Sep</t>
        </is>
      </c>
      <c r="E2006" t="inlineStr">
        <is>
          <t>East</t>
        </is>
      </c>
      <c r="F2006" t="inlineStr">
        <is>
          <t>India</t>
        </is>
      </c>
      <c r="G2006" t="inlineStr">
        <is>
          <t>Electronics</t>
        </is>
      </c>
      <c r="H2006" t="inlineStr">
        <is>
          <t>Store walk-in</t>
        </is>
      </c>
      <c r="I2006" t="inlineStr">
        <is>
          <t>Member</t>
        </is>
      </c>
      <c r="J2006" t="inlineStr">
        <is>
          <t>Shraddha Kulkarni</t>
        </is>
      </c>
      <c r="K2006" s="71" t="n">
        <v>126</v>
      </c>
      <c r="L2006" s="72" t="n">
        <v>8476.08</v>
      </c>
      <c r="M2006" s="72" t="n">
        <v>1067986.08</v>
      </c>
      <c r="N2006" s="72" t="n">
        <v>160197.91</v>
      </c>
      <c r="O2006" s="72" t="n">
        <v>907788.17</v>
      </c>
      <c r="P2006" s="72" t="n">
        <v>1035139.28</v>
      </c>
      <c r="Q2006" s="72" t="n">
        <v>-127351.11</v>
      </c>
      <c r="R2006" t="inlineStr">
        <is>
          <t>Odisha</t>
        </is>
      </c>
      <c r="S2006" s="71" t="n">
        <v>0</v>
      </c>
      <c r="T2006" t="inlineStr">
        <is>
          <t>No</t>
        </is>
      </c>
      <c r="U2006" s="71" t="n">
        <v>287</v>
      </c>
      <c r="V2006" s="71" t="n">
        <v>121</v>
      </c>
      <c r="W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RR101998</t>
        </is>
      </c>
      <c r="B2007" s="69" t="n">
        <v>45904</v>
      </c>
      <c r="C2007" s="70" t="n">
        <v>2025</v>
      </c>
      <c r="D2007" t="inlineStr">
        <is>
          <t>Sep</t>
        </is>
      </c>
      <c r="E2007" t="inlineStr">
        <is>
          <t>West</t>
        </is>
      </c>
      <c r="F2007" t="inlineStr">
        <is>
          <t>India</t>
        </is>
      </c>
      <c r="G2007" t="inlineStr">
        <is>
          <t>JioMart</t>
        </is>
      </c>
      <c r="H2007" t="inlineStr">
        <is>
          <t>Home delivery</t>
        </is>
      </c>
      <c r="I2007" t="inlineStr">
        <is>
          <t>Walk-in guest</t>
        </is>
      </c>
      <c r="J2007" t="inlineStr">
        <is>
          <t>Wei Chen</t>
        </is>
      </c>
      <c r="K2007" s="71" t="n">
        <v>1251</v>
      </c>
      <c r="L2007" s="72" t="n">
        <v>386.81</v>
      </c>
      <c r="M2007" s="72" t="n">
        <v>483899.31</v>
      </c>
      <c r="N2007" s="72" t="n">
        <v>9677.99</v>
      </c>
      <c r="O2007" s="72" t="n">
        <v>474221.32</v>
      </c>
      <c r="P2007" s="72" t="n">
        <v>409306.76</v>
      </c>
      <c r="Q2007" s="72" t="n">
        <v>64914.56</v>
      </c>
      <c r="R2007" t="inlineStr">
        <is>
          <t>Goa</t>
        </is>
      </c>
      <c r="S2007" s="71" t="n">
        <v>0</v>
      </c>
      <c r="T2007" t="inlineStr">
        <is>
          <t>No</t>
        </is>
      </c>
      <c r="U2007" s="71" t="n">
        <v>3453</v>
      </c>
      <c r="V2007" s="71" t="n">
        <v>246</v>
      </c>
      <c r="W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RR101999</t>
        </is>
      </c>
      <c r="B2008" s="69" t="n">
        <v>45904</v>
      </c>
      <c r="C2008" s="70" t="n">
        <v>2025</v>
      </c>
      <c r="D2008" t="inlineStr">
        <is>
          <t>Sep</t>
        </is>
      </c>
      <c r="E2008" t="inlineStr">
        <is>
          <t>North</t>
        </is>
      </c>
      <c r="F2008" t="inlineStr">
        <is>
          <t>India</t>
        </is>
      </c>
      <c r="G2008" t="inlineStr">
        <is>
          <t>Fashion</t>
        </is>
      </c>
      <c r="H2008" t="inlineStr">
        <is>
          <t>Store walk-in</t>
        </is>
      </c>
      <c r="I2008" t="inlineStr">
        <is>
          <t>Member</t>
        </is>
      </c>
      <c r="J2008" t="inlineStr">
        <is>
          <t>Liam O'Brien</t>
        </is>
      </c>
      <c r="K2008" s="71" t="n">
        <v>392</v>
      </c>
      <c r="L2008" s="72" t="n">
        <v>785.73</v>
      </c>
      <c r="M2008" s="72" t="n">
        <v>308006.16</v>
      </c>
      <c r="N2008" s="72" t="n">
        <v>24640.49</v>
      </c>
      <c r="O2008" s="72" t="n">
        <v>283365.67</v>
      </c>
      <c r="P2008" s="72" t="n">
        <v>156467.59</v>
      </c>
      <c r="Q2008" s="72" t="n">
        <v>126898.08</v>
      </c>
      <c r="R2008" t="inlineStr">
        <is>
          <t>Punjab</t>
        </is>
      </c>
      <c r="S2008" s="71" t="n">
        <v>8</v>
      </c>
      <c r="T2008" t="inlineStr">
        <is>
          <t>Yes</t>
        </is>
      </c>
      <c r="U2008" s="71" t="n">
        <v>234</v>
      </c>
      <c r="V2008" s="71" t="n">
        <v>83</v>
      </c>
      <c r="W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RR102000</t>
        </is>
      </c>
      <c r="B2009" s="69" t="n">
        <v>45904</v>
      </c>
      <c r="C2009" s="70" t="n">
        <v>2025</v>
      </c>
      <c r="D2009" t="inlineStr">
        <is>
          <t>Sep</t>
        </is>
      </c>
      <c r="E2009" t="inlineStr">
        <is>
          <t>West</t>
        </is>
      </c>
      <c r="F2009" t="inlineStr">
        <is>
          <t>India</t>
        </is>
      </c>
      <c r="G2009" t="inlineStr">
        <is>
          <t>Fashion</t>
        </is>
      </c>
      <c r="H2009" t="inlineStr">
        <is>
          <t>Click &amp; collect</t>
        </is>
      </c>
      <c r="I2009" t="inlineStr">
        <is>
          <t>Walk-in guest</t>
        </is>
      </c>
      <c r="J2009" t="inlineStr">
        <is>
          <t>Arjun Mehta</t>
        </is>
      </c>
      <c r="K2009" s="71" t="n">
        <v>1097</v>
      </c>
      <c r="L2009" s="72" t="n">
        <v>753.7</v>
      </c>
      <c r="M2009" s="72" t="n">
        <v>826808.9</v>
      </c>
      <c r="N2009" s="72" t="n">
        <v>124021.33</v>
      </c>
      <c r="O2009" s="72" t="n">
        <v>702787.5699999999</v>
      </c>
      <c r="P2009" s="72" t="n">
        <v>467420.14</v>
      </c>
      <c r="Q2009" s="72" t="n">
        <v>235367.43</v>
      </c>
      <c r="R2009" t="inlineStr">
        <is>
          <t>Goa</t>
        </is>
      </c>
      <c r="S2009" s="71" t="n">
        <v>0</v>
      </c>
      <c r="T2009" t="inlineStr">
        <is>
          <t>No</t>
        </is>
      </c>
      <c r="U2009" s="71" t="n">
        <v>789</v>
      </c>
      <c r="V2009" s="71" t="n">
        <v>221</v>
      </c>
      <c r="W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RR102001</t>
        </is>
      </c>
      <c r="B2010" s="69" t="n">
        <v>45904</v>
      </c>
      <c r="C2010" s="70" t="n">
        <v>2025</v>
      </c>
      <c r="D2010" t="inlineStr">
        <is>
          <t>Sep</t>
        </is>
      </c>
      <c r="E2010" t="inlineStr">
        <is>
          <t>South</t>
        </is>
      </c>
      <c r="F2010" t="inlineStr">
        <is>
          <t>India</t>
        </is>
      </c>
      <c r="G2010" t="inlineStr">
        <is>
          <t>Grocery</t>
        </is>
      </c>
      <c r="H2010" t="inlineStr">
        <is>
          <t>Store walk-in</t>
        </is>
      </c>
      <c r="I2010" t="inlineStr">
        <is>
          <t>Walk-in guest</t>
        </is>
      </c>
      <c r="J2010" t="inlineStr">
        <is>
          <t>Amir Khan</t>
        </is>
      </c>
      <c r="K2010" s="71" t="n">
        <v>2008</v>
      </c>
      <c r="L2010" s="72" t="n">
        <v>183.18</v>
      </c>
      <c r="M2010" s="72" t="n">
        <v>367825.44</v>
      </c>
      <c r="N2010" s="72" t="n">
        <v>29426.04</v>
      </c>
      <c r="O2010" s="72" t="n">
        <v>338399.4</v>
      </c>
      <c r="P2010" s="72" t="n">
        <v>302099.88</v>
      </c>
      <c r="Q2010" s="72" t="n">
        <v>36299.52</v>
      </c>
      <c r="R2010" t="inlineStr">
        <is>
          <t>Tamil Nadu</t>
        </is>
      </c>
      <c r="S2010" s="71" t="n">
        <v>5</v>
      </c>
      <c r="T2010" t="inlineStr">
        <is>
          <t>Yes</t>
        </is>
      </c>
      <c r="U2010" s="71" t="n">
        <v>553</v>
      </c>
      <c r="V2010" s="71" t="n">
        <v>224</v>
      </c>
      <c r="W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RR102002</t>
        </is>
      </c>
      <c r="B2011" s="69" t="n">
        <v>45904</v>
      </c>
      <c r="C2011" s="70" t="n">
        <v>2025</v>
      </c>
      <c r="D2011" t="inlineStr">
        <is>
          <t>Sep</t>
        </is>
      </c>
      <c r="E2011" t="inlineStr">
        <is>
          <t>West</t>
        </is>
      </c>
      <c r="F2011" t="inlineStr">
        <is>
          <t>India</t>
        </is>
      </c>
      <c r="G2011" t="inlineStr">
        <is>
          <t>Grocery</t>
        </is>
      </c>
      <c r="H2011" t="inlineStr">
        <is>
          <t>Store walk-in</t>
        </is>
      </c>
      <c r="I2011" t="inlineStr">
        <is>
          <t>Walk-in guest</t>
        </is>
      </c>
      <c r="J2011" t="inlineStr">
        <is>
          <t>Zoya Ahmed</t>
        </is>
      </c>
      <c r="K2011" s="71" t="n">
        <v>544</v>
      </c>
      <c r="L2011" s="72" t="n">
        <v>185.87</v>
      </c>
      <c r="M2011" s="72" t="n">
        <v>101113.28</v>
      </c>
      <c r="N2011" s="72" t="n">
        <v>8089.06</v>
      </c>
      <c r="O2011" s="72" t="n">
        <v>93024.22</v>
      </c>
      <c r="P2011" s="72" t="n">
        <v>78007.60000000001</v>
      </c>
      <c r="Q2011" s="72" t="n">
        <v>15016.62</v>
      </c>
      <c r="R2011" t="inlineStr">
        <is>
          <t>Gujarat</t>
        </is>
      </c>
      <c r="S2011" s="71" t="n">
        <v>1</v>
      </c>
      <c r="T2011" t="inlineStr">
        <is>
          <t>Yes</t>
        </is>
      </c>
      <c r="U2011" s="71" t="n">
        <v>168</v>
      </c>
      <c r="V2011" s="71" t="n">
        <v>71</v>
      </c>
      <c r="W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RR102003</t>
        </is>
      </c>
      <c r="B2012" s="69" t="n">
        <v>45904</v>
      </c>
      <c r="C2012" s="70" t="n">
        <v>2025</v>
      </c>
      <c r="D2012" t="inlineStr">
        <is>
          <t>Sep</t>
        </is>
      </c>
      <c r="E2012" t="inlineStr">
        <is>
          <t>East</t>
        </is>
      </c>
      <c r="F2012" t="inlineStr">
        <is>
          <t>India</t>
        </is>
      </c>
      <c r="G2012" t="inlineStr">
        <is>
          <t>Grocery</t>
        </is>
      </c>
      <c r="H2012" t="inlineStr">
        <is>
          <t>Store walk-in</t>
        </is>
      </c>
      <c r="I2012" t="inlineStr">
        <is>
          <t>Walk-in guest</t>
        </is>
      </c>
      <c r="J2012" t="inlineStr">
        <is>
          <t>Wei Chen</t>
        </is>
      </c>
      <c r="K2012" s="71" t="n">
        <v>1744</v>
      </c>
      <c r="L2012" s="72" t="n">
        <v>171.87</v>
      </c>
      <c r="M2012" s="72" t="n">
        <v>299741.28</v>
      </c>
      <c r="N2012" s="72" t="n">
        <v>23979.3</v>
      </c>
      <c r="O2012" s="72" t="n">
        <v>275761.98</v>
      </c>
      <c r="P2012" s="72" t="n">
        <v>264624.98</v>
      </c>
      <c r="Q2012" s="72" t="n">
        <v>11137</v>
      </c>
      <c r="R2012" t="inlineStr">
        <is>
          <t>West Bengal</t>
        </is>
      </c>
      <c r="S2012" s="71" t="n">
        <v>2</v>
      </c>
      <c r="T2012" t="inlineStr">
        <is>
          <t>Yes</t>
        </is>
      </c>
      <c r="U2012" s="71" t="n">
        <v>2054</v>
      </c>
      <c r="V2012" s="71" t="n">
        <v>558</v>
      </c>
      <c r="W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RR102004</t>
        </is>
      </c>
      <c r="B2013" s="69" t="n">
        <v>45904</v>
      </c>
      <c r="C2013" s="70" t="n">
        <v>2025</v>
      </c>
      <c r="D2013" t="inlineStr">
        <is>
          <t>Sep</t>
        </is>
      </c>
      <c r="E2013" t="inlineStr">
        <is>
          <t>West</t>
        </is>
      </c>
      <c r="F2013" t="inlineStr">
        <is>
          <t>India</t>
        </is>
      </c>
      <c r="G2013" t="inlineStr">
        <is>
          <t>Grocery</t>
        </is>
      </c>
      <c r="H2013" t="inlineStr">
        <is>
          <t>Store walk-in</t>
        </is>
      </c>
      <c r="I2013" t="inlineStr">
        <is>
          <t>Member</t>
        </is>
      </c>
      <c r="J2013" t="inlineStr">
        <is>
          <t>Kofi Mensah</t>
        </is>
      </c>
      <c r="K2013" s="71" t="n">
        <v>1654</v>
      </c>
      <c r="L2013" s="72" t="n">
        <v>198.87</v>
      </c>
      <c r="M2013" s="72" t="n">
        <v>328930.98</v>
      </c>
      <c r="N2013" s="72" t="n">
        <v>49339.65</v>
      </c>
      <c r="O2013" s="72" t="n">
        <v>279591.33</v>
      </c>
      <c r="P2013" s="72" t="n">
        <v>241917.29</v>
      </c>
      <c r="Q2013" s="72" t="n">
        <v>37674.04</v>
      </c>
      <c r="R2013" t="inlineStr">
        <is>
          <t>Gujarat</t>
        </is>
      </c>
      <c r="S2013" s="71" t="n">
        <v>1</v>
      </c>
      <c r="T2013" t="inlineStr">
        <is>
          <t>Yes</t>
        </is>
      </c>
      <c r="U2013" s="71" t="n">
        <v>1047</v>
      </c>
      <c r="V2013" s="71" t="n">
        <v>266</v>
      </c>
      <c r="W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RR102005</t>
        </is>
      </c>
      <c r="B2014" s="69" t="n">
        <v>45904</v>
      </c>
      <c r="C2014" s="70" t="n">
        <v>2025</v>
      </c>
      <c r="D2014" t="inlineStr">
        <is>
          <t>Sep</t>
        </is>
      </c>
      <c r="E2014" t="inlineStr">
        <is>
          <t>West</t>
        </is>
      </c>
      <c r="F2014" t="inlineStr">
        <is>
          <t>India</t>
        </is>
      </c>
      <c r="G2014" t="inlineStr">
        <is>
          <t>JioMart</t>
        </is>
      </c>
      <c r="H2014" t="inlineStr">
        <is>
          <t>Home delivery</t>
        </is>
      </c>
      <c r="I2014" t="inlineStr">
        <is>
          <t>Walk-in guest</t>
        </is>
      </c>
      <c r="J2014" t="inlineStr">
        <is>
          <t>Fatima Al-Saud</t>
        </is>
      </c>
      <c r="K2014" s="71" t="n">
        <v>4236</v>
      </c>
      <c r="L2014" s="72" t="n">
        <v>400.11</v>
      </c>
      <c r="M2014" s="72" t="n">
        <v>1694865.96</v>
      </c>
      <c r="N2014" s="72" t="n">
        <v>169486.6</v>
      </c>
      <c r="O2014" s="72" t="n">
        <v>1525379.36</v>
      </c>
      <c r="P2014" s="72" t="n">
        <v>1451556.31</v>
      </c>
      <c r="Q2014" s="72" t="n">
        <v>73823.05</v>
      </c>
      <c r="R2014" t="inlineStr">
        <is>
          <t>Goa</t>
        </is>
      </c>
      <c r="S2014" s="71" t="n">
        <v>8</v>
      </c>
      <c r="T2014" t="inlineStr">
        <is>
          <t>Yes</t>
        </is>
      </c>
      <c r="U2014" s="71" t="n">
        <v>9962</v>
      </c>
      <c r="V2014" s="71" t="n">
        <v>671</v>
      </c>
      <c r="W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RR102006</t>
        </is>
      </c>
      <c r="B2015" s="69" t="n">
        <v>45905</v>
      </c>
      <c r="C2015" s="70" t="n">
        <v>2025</v>
      </c>
      <c r="D2015" t="inlineStr">
        <is>
          <t>Sep</t>
        </is>
      </c>
      <c r="E2015" t="inlineStr">
        <is>
          <t>South</t>
        </is>
      </c>
      <c r="F2015" t="inlineStr">
        <is>
          <t>India</t>
        </is>
      </c>
      <c r="G2015" t="inlineStr">
        <is>
          <t>JioMart</t>
        </is>
      </c>
      <c r="H2015" t="inlineStr">
        <is>
          <t>Home delivery</t>
        </is>
      </c>
      <c r="I2015" t="inlineStr">
        <is>
          <t>Walk-in guest</t>
        </is>
      </c>
      <c r="J2015" t="inlineStr">
        <is>
          <t>Fatima Al-Saud</t>
        </is>
      </c>
      <c r="K2015" s="71" t="n">
        <v>405</v>
      </c>
      <c r="L2015" s="72" t="n">
        <v>460.14</v>
      </c>
      <c r="M2015" s="72" t="n">
        <v>186356.7</v>
      </c>
      <c r="N2015" s="72" t="n">
        <v>18635.67</v>
      </c>
      <c r="O2015" s="72" t="n">
        <v>167721.03</v>
      </c>
      <c r="P2015" s="72" t="n">
        <v>132510.54</v>
      </c>
      <c r="Q2015" s="72" t="n">
        <v>35210.49</v>
      </c>
      <c r="R2015" t="inlineStr">
        <is>
          <t>Karnataka</t>
        </is>
      </c>
      <c r="S2015" s="71" t="n">
        <v>0</v>
      </c>
      <c r="T2015" t="inlineStr">
        <is>
          <t>No</t>
        </is>
      </c>
      <c r="U2015" s="71" t="n">
        <v>885</v>
      </c>
      <c r="V2015" s="71" t="n">
        <v>66</v>
      </c>
      <c r="W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RR102007</t>
        </is>
      </c>
      <c r="B2016" s="69" t="n">
        <v>45905</v>
      </c>
      <c r="C2016" s="70" t="n">
        <v>2025</v>
      </c>
      <c r="D2016" t="inlineStr">
        <is>
          <t>Sep</t>
        </is>
      </c>
      <c r="E2016" t="inlineStr">
        <is>
          <t>South</t>
        </is>
      </c>
      <c r="F2016" t="inlineStr">
        <is>
          <t>India</t>
        </is>
      </c>
      <c r="G2016" t="inlineStr">
        <is>
          <t>Fashion</t>
        </is>
      </c>
      <c r="H2016" t="inlineStr">
        <is>
          <t>Home delivery</t>
        </is>
      </c>
      <c r="I2016" t="inlineStr">
        <is>
          <t>Walk-in guest</t>
        </is>
      </c>
      <c r="J2016" t="inlineStr">
        <is>
          <t>Mei Lin</t>
        </is>
      </c>
      <c r="K2016" s="71" t="n">
        <v>1223</v>
      </c>
      <c r="L2016" s="72" t="n">
        <v>802.98</v>
      </c>
      <c r="M2016" s="72" t="n">
        <v>982044.54</v>
      </c>
      <c r="N2016" s="72" t="n">
        <v>49102.23</v>
      </c>
      <c r="O2016" s="72" t="n">
        <v>932942.3100000001</v>
      </c>
      <c r="P2016" s="72" t="n">
        <v>520603.62</v>
      </c>
      <c r="Q2016" s="72" t="n">
        <v>412338.69</v>
      </c>
      <c r="R2016" t="inlineStr">
        <is>
          <t>Tamil Nadu</t>
        </is>
      </c>
      <c r="S2016" s="71" t="n">
        <v>5</v>
      </c>
      <c r="T2016" t="inlineStr">
        <is>
          <t>Yes</t>
        </is>
      </c>
      <c r="U2016" s="71" t="n">
        <v>554</v>
      </c>
      <c r="V2016" s="71" t="n">
        <v>199</v>
      </c>
      <c r="W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RR102008</t>
        </is>
      </c>
      <c r="B2017" s="69" t="n">
        <v>45905</v>
      </c>
      <c r="C2017" s="70" t="n">
        <v>2025</v>
      </c>
      <c r="D2017" t="inlineStr">
        <is>
          <t>Sep</t>
        </is>
      </c>
      <c r="E2017" t="inlineStr">
        <is>
          <t>North</t>
        </is>
      </c>
      <c r="F2017" t="inlineStr">
        <is>
          <t>India</t>
        </is>
      </c>
      <c r="G2017" t="inlineStr">
        <is>
          <t>Fashion</t>
        </is>
      </c>
      <c r="H2017" t="inlineStr">
        <is>
          <t>Store walk-in</t>
        </is>
      </c>
      <c r="I2017" t="inlineStr">
        <is>
          <t>Member</t>
        </is>
      </c>
      <c r="J2017" t="inlineStr">
        <is>
          <t>Yuki Sato</t>
        </is>
      </c>
      <c r="K2017" s="71" t="n">
        <v>1412</v>
      </c>
      <c r="L2017" s="72" t="n">
        <v>769.14</v>
      </c>
      <c r="M2017" s="72" t="n">
        <v>1086025.68</v>
      </c>
      <c r="N2017" s="72" t="n">
        <v>54301.28</v>
      </c>
      <c r="O2017" s="72" t="n">
        <v>1031724.4</v>
      </c>
      <c r="P2017" s="72" t="n">
        <v>579600.24</v>
      </c>
      <c r="Q2017" s="72" t="n">
        <v>452124.16</v>
      </c>
      <c r="R2017" t="inlineStr">
        <is>
          <t>Uttar Pradesh</t>
        </is>
      </c>
      <c r="S2017" s="71" t="n">
        <v>3</v>
      </c>
      <c r="T2017" t="inlineStr">
        <is>
          <t>Yes</t>
        </is>
      </c>
      <c r="U2017" s="71" t="n">
        <v>1117</v>
      </c>
      <c r="V2017" s="71" t="n">
        <v>320</v>
      </c>
      <c r="W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RR102009</t>
        </is>
      </c>
      <c r="B2018" s="69" t="n">
        <v>45905</v>
      </c>
      <c r="C2018" s="70" t="n">
        <v>2025</v>
      </c>
      <c r="D2018" t="inlineStr">
        <is>
          <t>Sep</t>
        </is>
      </c>
      <c r="E2018" t="inlineStr">
        <is>
          <t>West</t>
        </is>
      </c>
      <c r="F2018" t="inlineStr">
        <is>
          <t>India</t>
        </is>
      </c>
      <c r="G2018" t="inlineStr">
        <is>
          <t>Grocery</t>
        </is>
      </c>
      <c r="H2018" t="inlineStr">
        <is>
          <t>Store walk-in</t>
        </is>
      </c>
      <c r="I2018" t="inlineStr">
        <is>
          <t>Member</t>
        </is>
      </c>
      <c r="J2018" t="inlineStr">
        <is>
          <t>Zoya Ahmed</t>
        </is>
      </c>
      <c r="K2018" s="71" t="n">
        <v>3763</v>
      </c>
      <c r="L2018" s="72" t="n">
        <v>161.63</v>
      </c>
      <c r="M2018" s="72" t="n">
        <v>608213.6899999999</v>
      </c>
      <c r="N2018" s="72" t="n">
        <v>91232.05</v>
      </c>
      <c r="O2018" s="72" t="n">
        <v>516981.64</v>
      </c>
      <c r="P2018" s="72" t="n">
        <v>539964.6</v>
      </c>
      <c r="Q2018" s="72" t="n">
        <v>-22982.96</v>
      </c>
      <c r="R2018" t="inlineStr">
        <is>
          <t>Gujarat</t>
        </is>
      </c>
      <c r="S2018" s="71" t="n">
        <v>2</v>
      </c>
      <c r="T2018" t="inlineStr">
        <is>
          <t>Yes</t>
        </is>
      </c>
      <c r="U2018" s="71" t="n">
        <v>1602</v>
      </c>
      <c r="V2018" s="71" t="n">
        <v>613</v>
      </c>
      <c r="W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RR102010</t>
        </is>
      </c>
      <c r="B2019" s="69" t="n">
        <v>45905</v>
      </c>
      <c r="C2019" s="70" t="n">
        <v>2025</v>
      </c>
      <c r="D2019" t="inlineStr">
        <is>
          <t>Sep</t>
        </is>
      </c>
      <c r="E2019" t="inlineStr">
        <is>
          <t>East</t>
        </is>
      </c>
      <c r="F2019" t="inlineStr">
        <is>
          <t>India</t>
        </is>
      </c>
      <c r="G2019" t="inlineStr">
        <is>
          <t>JioMart</t>
        </is>
      </c>
      <c r="H2019" t="inlineStr">
        <is>
          <t>Home delivery</t>
        </is>
      </c>
      <c r="I2019" t="inlineStr">
        <is>
          <t>Member</t>
        </is>
      </c>
      <c r="J2019" t="inlineStr">
        <is>
          <t>Wei Chen</t>
        </is>
      </c>
      <c r="K2019" s="71" t="n">
        <v>2825</v>
      </c>
      <c r="L2019" s="72" t="n">
        <v>404.54</v>
      </c>
      <c r="M2019" s="72" t="n">
        <v>1142825.5</v>
      </c>
      <c r="N2019" s="72" t="n">
        <v>91426.03999999999</v>
      </c>
      <c r="O2019" s="72" t="n">
        <v>1051399.46</v>
      </c>
      <c r="P2019" s="72" t="n">
        <v>959174.25</v>
      </c>
      <c r="Q2019" s="72" t="n">
        <v>92225.21000000001</v>
      </c>
      <c r="R2019" t="inlineStr">
        <is>
          <t>West Bengal</t>
        </is>
      </c>
      <c r="S2019" s="71" t="n">
        <v>1</v>
      </c>
      <c r="T2019" t="inlineStr">
        <is>
          <t>Yes</t>
        </is>
      </c>
      <c r="U2019" s="71" t="n">
        <v>4681</v>
      </c>
      <c r="V2019" s="71" t="n">
        <v>320</v>
      </c>
      <c r="W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RR102011</t>
        </is>
      </c>
      <c r="B2020" s="69" t="n">
        <v>45905</v>
      </c>
      <c r="C2020" s="70" t="n">
        <v>2025</v>
      </c>
      <c r="D2020" t="inlineStr">
        <is>
          <t>Sep</t>
        </is>
      </c>
      <c r="E2020" t="inlineStr">
        <is>
          <t>North</t>
        </is>
      </c>
      <c r="F2020" t="inlineStr">
        <is>
          <t>India</t>
        </is>
      </c>
      <c r="G2020" t="inlineStr">
        <is>
          <t>Grocery</t>
        </is>
      </c>
      <c r="H2020" t="inlineStr">
        <is>
          <t>Store walk-in</t>
        </is>
      </c>
      <c r="I2020" t="inlineStr">
        <is>
          <t>Member</t>
        </is>
      </c>
      <c r="J2020" t="inlineStr">
        <is>
          <t>Kofi Mensah</t>
        </is>
      </c>
      <c r="K2020" s="71" t="n">
        <v>612</v>
      </c>
      <c r="L2020" s="72" t="n">
        <v>176.56</v>
      </c>
      <c r="M2020" s="72" t="n">
        <v>108054.72</v>
      </c>
      <c r="N2020" s="72" t="n">
        <v>2161.09</v>
      </c>
      <c r="O2020" s="72" t="n">
        <v>105893.63</v>
      </c>
      <c r="P2020" s="72" t="n">
        <v>93519.72</v>
      </c>
      <c r="Q2020" s="72" t="n">
        <v>12373.91</v>
      </c>
      <c r="R2020" t="inlineStr">
        <is>
          <t>Punjab</t>
        </is>
      </c>
      <c r="S2020" s="71" t="n">
        <v>0</v>
      </c>
      <c r="T2020" t="inlineStr">
        <is>
          <t>No</t>
        </is>
      </c>
      <c r="U2020" s="71" t="n">
        <v>156</v>
      </c>
      <c r="V2020" s="71" t="n">
        <v>69</v>
      </c>
      <c r="W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RR102012</t>
        </is>
      </c>
      <c r="B2021" s="69" t="n">
        <v>45906</v>
      </c>
      <c r="C2021" s="70" t="n">
        <v>2025</v>
      </c>
      <c r="D2021" t="inlineStr">
        <is>
          <t>Sep</t>
        </is>
      </c>
      <c r="E2021" t="inlineStr">
        <is>
          <t>East</t>
        </is>
      </c>
      <c r="F2021" t="inlineStr">
        <is>
          <t>India</t>
        </is>
      </c>
      <c r="G2021" t="inlineStr">
        <is>
          <t>JioMart</t>
        </is>
      </c>
      <c r="H2021" t="inlineStr">
        <is>
          <t>Home delivery</t>
        </is>
      </c>
      <c r="I2021" t="inlineStr">
        <is>
          <t>Member</t>
        </is>
      </c>
      <c r="J2021" t="inlineStr">
        <is>
          <t>Sophie Müller</t>
        </is>
      </c>
      <c r="K2021" s="71" t="n">
        <v>3131</v>
      </c>
      <c r="L2021" s="72" t="n">
        <v>458.67</v>
      </c>
      <c r="M2021" s="72" t="n">
        <v>1436095.77</v>
      </c>
      <c r="N2021" s="72" t="n">
        <v>71804.78999999999</v>
      </c>
      <c r="O2021" s="72" t="n">
        <v>1364290.98</v>
      </c>
      <c r="P2021" s="72" t="n">
        <v>1040857.09</v>
      </c>
      <c r="Q2021" s="72" t="n">
        <v>323433.89</v>
      </c>
      <c r="R2021" t="inlineStr">
        <is>
          <t>Bihar</t>
        </is>
      </c>
      <c r="S2021" s="71" t="n">
        <v>1</v>
      </c>
      <c r="T2021" t="inlineStr">
        <is>
          <t>Yes</t>
        </is>
      </c>
      <c r="U2021" s="71" t="n">
        <v>10335</v>
      </c>
      <c r="V2021" s="71" t="n">
        <v>424</v>
      </c>
      <c r="W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RR102013</t>
        </is>
      </c>
      <c r="B2022" s="69" t="n">
        <v>45906</v>
      </c>
      <c r="C2022" s="70" t="n">
        <v>2025</v>
      </c>
      <c r="D2022" t="inlineStr">
        <is>
          <t>Sep</t>
        </is>
      </c>
      <c r="E2022" t="inlineStr">
        <is>
          <t>North</t>
        </is>
      </c>
      <c r="F2022" t="inlineStr">
        <is>
          <t>India</t>
        </is>
      </c>
      <c r="G2022" t="inlineStr">
        <is>
          <t>Grocery</t>
        </is>
      </c>
      <c r="H2022" t="inlineStr">
        <is>
          <t>Store walk-in</t>
        </is>
      </c>
      <c r="I2022" t="inlineStr">
        <is>
          <t>Member</t>
        </is>
      </c>
      <c r="J2022" t="inlineStr">
        <is>
          <t>Mei Lin</t>
        </is>
      </c>
      <c r="K2022" s="71" t="n">
        <v>3926</v>
      </c>
      <c r="L2022" s="72" t="n">
        <v>194.62</v>
      </c>
      <c r="M2022" s="72" t="n">
        <v>764078.12</v>
      </c>
      <c r="N2022" s="72" t="n">
        <v>76407.81</v>
      </c>
      <c r="O2022" s="72" t="n">
        <v>687670.3100000001</v>
      </c>
      <c r="P2022" s="72" t="n">
        <v>600499.1</v>
      </c>
      <c r="Q2022" s="72" t="n">
        <v>87171.21000000001</v>
      </c>
      <c r="R2022" t="inlineStr">
        <is>
          <t>Punjab</t>
        </is>
      </c>
      <c r="S2022" s="71" t="n">
        <v>5</v>
      </c>
      <c r="T2022" t="inlineStr">
        <is>
          <t>Yes</t>
        </is>
      </c>
      <c r="U2022" s="71" t="n">
        <v>2483</v>
      </c>
      <c r="V2022" s="71" t="n">
        <v>808</v>
      </c>
      <c r="W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RR102014</t>
        </is>
      </c>
      <c r="B2023" s="69" t="n">
        <v>45906</v>
      </c>
      <c r="C2023" s="70" t="n">
        <v>2025</v>
      </c>
      <c r="D2023" t="inlineStr">
        <is>
          <t>Sep</t>
        </is>
      </c>
      <c r="E2023" t="inlineStr">
        <is>
          <t>East</t>
        </is>
      </c>
      <c r="F2023" t="inlineStr">
        <is>
          <t>India</t>
        </is>
      </c>
      <c r="G2023" t="inlineStr">
        <is>
          <t>Grocery</t>
        </is>
      </c>
      <c r="H2023" t="inlineStr">
        <is>
          <t>Store walk-in</t>
        </is>
      </c>
      <c r="I2023" t="inlineStr">
        <is>
          <t>Member</t>
        </is>
      </c>
      <c r="J2023" t="inlineStr">
        <is>
          <t>Ravindra Patil</t>
        </is>
      </c>
      <c r="K2023" s="71" t="n">
        <v>1929</v>
      </c>
      <c r="L2023" s="72" t="n">
        <v>191.93</v>
      </c>
      <c r="M2023" s="72" t="n">
        <v>370232.97</v>
      </c>
      <c r="N2023" s="72" t="n">
        <v>18511.65</v>
      </c>
      <c r="O2023" s="72" t="n">
        <v>351721.32</v>
      </c>
      <c r="P2023" s="72" t="n">
        <v>277283.09</v>
      </c>
      <c r="Q2023" s="72" t="n">
        <v>74438.23</v>
      </c>
      <c r="R2023" t="inlineStr">
        <is>
          <t>Odisha</t>
        </is>
      </c>
      <c r="S2023" s="71" t="n">
        <v>3</v>
      </c>
      <c r="T2023" t="inlineStr">
        <is>
          <t>Yes</t>
        </is>
      </c>
      <c r="U2023" s="71" t="n">
        <v>922</v>
      </c>
      <c r="V2023" s="71" t="n">
        <v>275</v>
      </c>
      <c r="W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RR102015</t>
        </is>
      </c>
      <c r="B2024" s="69" t="n">
        <v>45906</v>
      </c>
      <c r="C2024" s="70" t="n">
        <v>2025</v>
      </c>
      <c r="D2024" t="inlineStr">
        <is>
          <t>Sep</t>
        </is>
      </c>
      <c r="E2024" t="inlineStr">
        <is>
          <t>South</t>
        </is>
      </c>
      <c r="F2024" t="inlineStr">
        <is>
          <t>India</t>
        </is>
      </c>
      <c r="G2024" t="inlineStr">
        <is>
          <t>Grocery</t>
        </is>
      </c>
      <c r="H2024" t="inlineStr">
        <is>
          <t>Store walk-in</t>
        </is>
      </c>
      <c r="I2024" t="inlineStr">
        <is>
          <t>Member</t>
        </is>
      </c>
      <c r="J2024" t="inlineStr">
        <is>
          <t>Lucas Martin</t>
        </is>
      </c>
      <c r="K2024" s="71" t="n">
        <v>2756</v>
      </c>
      <c r="L2024" s="72" t="n">
        <v>179.88</v>
      </c>
      <c r="M2024" s="72" t="n">
        <v>495749.28</v>
      </c>
      <c r="N2024" s="72" t="n">
        <v>9914.99</v>
      </c>
      <c r="O2024" s="72" t="n">
        <v>485834.29</v>
      </c>
      <c r="P2024" s="72" t="n">
        <v>419102.38</v>
      </c>
      <c r="Q2024" s="72" t="n">
        <v>66731.91</v>
      </c>
      <c r="R2024" t="inlineStr">
        <is>
          <t>Tamil Nadu</t>
        </is>
      </c>
      <c r="S2024" s="71" t="n">
        <v>5</v>
      </c>
      <c r="T2024" t="inlineStr">
        <is>
          <t>Yes</t>
        </is>
      </c>
      <c r="U2024" s="71" t="n">
        <v>930</v>
      </c>
      <c r="V2024" s="71" t="n">
        <v>308</v>
      </c>
      <c r="W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RR102016</t>
        </is>
      </c>
      <c r="B2025" s="69" t="n">
        <v>45906</v>
      </c>
      <c r="C2025" s="70" t="n">
        <v>2025</v>
      </c>
      <c r="D2025" t="inlineStr">
        <is>
          <t>Sep</t>
        </is>
      </c>
      <c r="E2025" t="inlineStr">
        <is>
          <t>North</t>
        </is>
      </c>
      <c r="F2025" t="inlineStr">
        <is>
          <t>India</t>
        </is>
      </c>
      <c r="G2025" t="inlineStr">
        <is>
          <t>Fashion</t>
        </is>
      </c>
      <c r="H2025" t="inlineStr">
        <is>
          <t>Home delivery</t>
        </is>
      </c>
      <c r="I2025" t="inlineStr">
        <is>
          <t>Member</t>
        </is>
      </c>
      <c r="J2025" t="inlineStr">
        <is>
          <t>Amir Khan</t>
        </is>
      </c>
      <c r="K2025" s="71" t="n">
        <v>715</v>
      </c>
      <c r="L2025" s="72" t="n">
        <v>807.85</v>
      </c>
      <c r="M2025" s="72" t="n">
        <v>577612.75</v>
      </c>
      <c r="N2025" s="72" t="n">
        <v>11552.26</v>
      </c>
      <c r="O2025" s="72" t="n">
        <v>566060.49</v>
      </c>
      <c r="P2025" s="72" t="n">
        <v>285497.87</v>
      </c>
      <c r="Q2025" s="72" t="n">
        <v>280562.62</v>
      </c>
      <c r="R2025" t="inlineStr">
        <is>
          <t>Uttar Pradesh</t>
        </is>
      </c>
      <c r="S2025" s="71" t="n">
        <v>0</v>
      </c>
      <c r="T2025" t="inlineStr">
        <is>
          <t>No</t>
        </is>
      </c>
      <c r="U2025" s="71" t="n">
        <v>562</v>
      </c>
      <c r="V2025" s="71" t="n">
        <v>156</v>
      </c>
      <c r="W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RR102017</t>
        </is>
      </c>
      <c r="B2026" s="69" t="n">
        <v>45906</v>
      </c>
      <c r="C2026" s="70" t="n">
        <v>2025</v>
      </c>
      <c r="D2026" t="inlineStr">
        <is>
          <t>Sep</t>
        </is>
      </c>
      <c r="E2026" t="inlineStr">
        <is>
          <t>West</t>
        </is>
      </c>
      <c r="F2026" t="inlineStr">
        <is>
          <t>India</t>
        </is>
      </c>
      <c r="G2026" t="inlineStr">
        <is>
          <t>Grocery</t>
        </is>
      </c>
      <c r="H2026" t="inlineStr">
        <is>
          <t>Store walk-in</t>
        </is>
      </c>
      <c r="I2026" t="inlineStr">
        <is>
          <t>Member</t>
        </is>
      </c>
      <c r="J2026" t="inlineStr">
        <is>
          <t>Emma Clarke</t>
        </is>
      </c>
      <c r="K2026" s="71" t="n">
        <v>3496</v>
      </c>
      <c r="L2026" s="72" t="n">
        <v>183.24</v>
      </c>
      <c r="M2026" s="72" t="n">
        <v>640607.04</v>
      </c>
      <c r="N2026" s="72" t="n">
        <v>64060.7</v>
      </c>
      <c r="O2026" s="72" t="n">
        <v>576546.34</v>
      </c>
      <c r="P2026" s="72" t="n">
        <v>517927.42</v>
      </c>
      <c r="Q2026" s="72" t="n">
        <v>58618.92</v>
      </c>
      <c r="R2026" t="inlineStr">
        <is>
          <t>Gujarat</t>
        </is>
      </c>
      <c r="S2026" s="71" t="n">
        <v>2</v>
      </c>
      <c r="T2026" t="inlineStr">
        <is>
          <t>Yes</t>
        </is>
      </c>
      <c r="U2026" s="71" t="n">
        <v>1074</v>
      </c>
      <c r="V2026" s="71" t="n">
        <v>431</v>
      </c>
      <c r="W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RR102018</t>
        </is>
      </c>
      <c r="B2027" s="69" t="n">
        <v>45906</v>
      </c>
      <c r="C2027" s="70" t="n">
        <v>2025</v>
      </c>
      <c r="D2027" t="inlineStr">
        <is>
          <t>Sep</t>
        </is>
      </c>
      <c r="E2027" t="inlineStr">
        <is>
          <t>North</t>
        </is>
      </c>
      <c r="F2027" t="inlineStr">
        <is>
          <t>India</t>
        </is>
      </c>
      <c r="G2027" t="inlineStr">
        <is>
          <t>JioMart</t>
        </is>
      </c>
      <c r="H2027" t="inlineStr">
        <is>
          <t>Home delivery</t>
        </is>
      </c>
      <c r="I2027" t="inlineStr">
        <is>
          <t>Walk-in guest</t>
        </is>
      </c>
      <c r="J2027" t="inlineStr">
        <is>
          <t>Liam O'Brien</t>
        </is>
      </c>
      <c r="K2027" s="71" t="n">
        <v>667</v>
      </c>
      <c r="L2027" s="72" t="n">
        <v>398.39</v>
      </c>
      <c r="M2027" s="72" t="n">
        <v>265726.13</v>
      </c>
      <c r="N2027" s="72" t="n">
        <v>26572.61</v>
      </c>
      <c r="O2027" s="72" t="n">
        <v>239153.52</v>
      </c>
      <c r="P2027" s="72" t="n">
        <v>232613.12</v>
      </c>
      <c r="Q2027" s="72" t="n">
        <v>6540.4</v>
      </c>
      <c r="R2027" t="inlineStr">
        <is>
          <t>Delhi</t>
        </is>
      </c>
      <c r="S2027" s="71" t="n">
        <v>5</v>
      </c>
      <c r="T2027" t="inlineStr">
        <is>
          <t>Yes</t>
        </is>
      </c>
      <c r="U2027" s="71" t="n">
        <v>3316</v>
      </c>
      <c r="V2027" s="71" t="n">
        <v>211</v>
      </c>
      <c r="W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RR102019</t>
        </is>
      </c>
      <c r="B2028" s="69" t="n">
        <v>45906</v>
      </c>
      <c r="C2028" s="70" t="n">
        <v>2025</v>
      </c>
      <c r="D2028" t="inlineStr">
        <is>
          <t>Sep</t>
        </is>
      </c>
      <c r="E2028" t="inlineStr">
        <is>
          <t>North</t>
        </is>
      </c>
      <c r="F2028" t="inlineStr">
        <is>
          <t>India</t>
        </is>
      </c>
      <c r="G2028" t="inlineStr">
        <is>
          <t>Grocery</t>
        </is>
      </c>
      <c r="H2028" t="inlineStr">
        <is>
          <t>Store walk-in</t>
        </is>
      </c>
      <c r="I2028" t="inlineStr">
        <is>
          <t>Member</t>
        </is>
      </c>
      <c r="J2028" t="inlineStr">
        <is>
          <t>Fatima Al-Saud</t>
        </is>
      </c>
      <c r="K2028" s="71" t="n">
        <v>4159</v>
      </c>
      <c r="L2028" s="72" t="n">
        <v>167.1</v>
      </c>
      <c r="M2028" s="72" t="n">
        <v>694968.9</v>
      </c>
      <c r="N2028" s="72" t="n">
        <v>13899.38</v>
      </c>
      <c r="O2028" s="72" t="n">
        <v>681069.52</v>
      </c>
      <c r="P2028" s="72" t="n">
        <v>636604.87</v>
      </c>
      <c r="Q2028" s="72" t="n">
        <v>44464.65</v>
      </c>
      <c r="R2028" t="inlineStr">
        <is>
          <t>Punjab</t>
        </is>
      </c>
      <c r="S2028" s="71" t="n">
        <v>5</v>
      </c>
      <c r="T2028" t="inlineStr">
        <is>
          <t>Yes</t>
        </is>
      </c>
      <c r="U2028" s="71" t="n">
        <v>2464</v>
      </c>
      <c r="V2028" s="71" t="n">
        <v>850</v>
      </c>
      <c r="W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RR102020</t>
        </is>
      </c>
      <c r="B2029" s="69" t="n">
        <v>45907</v>
      </c>
      <c r="C2029" s="70" t="n">
        <v>2025</v>
      </c>
      <c r="D2029" t="inlineStr">
        <is>
          <t>Sep</t>
        </is>
      </c>
      <c r="E2029" t="inlineStr">
        <is>
          <t>West</t>
        </is>
      </c>
      <c r="F2029" t="inlineStr">
        <is>
          <t>India</t>
        </is>
      </c>
      <c r="G2029" t="inlineStr">
        <is>
          <t>Grocery</t>
        </is>
      </c>
      <c r="H2029" t="inlineStr">
        <is>
          <t>Click &amp; collect</t>
        </is>
      </c>
      <c r="I2029" t="inlineStr">
        <is>
          <t>Member</t>
        </is>
      </c>
      <c r="J2029" t="inlineStr">
        <is>
          <t>Zoya Ahmed</t>
        </is>
      </c>
      <c r="K2029" s="71" t="n">
        <v>3617</v>
      </c>
      <c r="L2029" s="72" t="n">
        <v>161.04</v>
      </c>
      <c r="M2029" s="72" t="n">
        <v>582481.6800000001</v>
      </c>
      <c r="N2029" s="72" t="n">
        <v>11649.63</v>
      </c>
      <c r="O2029" s="72" t="n">
        <v>570832.05</v>
      </c>
      <c r="P2029" s="72" t="n">
        <v>548437.45</v>
      </c>
      <c r="Q2029" s="72" t="n">
        <v>22394.6</v>
      </c>
      <c r="R2029" t="inlineStr">
        <is>
          <t>Gujarat</t>
        </is>
      </c>
      <c r="S2029" s="71" t="n">
        <v>3</v>
      </c>
      <c r="T2029" t="inlineStr">
        <is>
          <t>Yes</t>
        </is>
      </c>
      <c r="U2029" s="71" t="n">
        <v>1505</v>
      </c>
      <c r="V2029" s="71" t="n">
        <v>519</v>
      </c>
      <c r="W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RR102021</t>
        </is>
      </c>
      <c r="B2030" s="69" t="n">
        <v>45907</v>
      </c>
      <c r="C2030" s="70" t="n">
        <v>2025</v>
      </c>
      <c r="D2030" t="inlineStr">
        <is>
          <t>Sep</t>
        </is>
      </c>
      <c r="E2030" t="inlineStr">
        <is>
          <t>South</t>
        </is>
      </c>
      <c r="F2030" t="inlineStr">
        <is>
          <t>India</t>
        </is>
      </c>
      <c r="G2030" t="inlineStr">
        <is>
          <t>Electronics</t>
        </is>
      </c>
      <c r="H2030" t="inlineStr">
        <is>
          <t>Store walk-in</t>
        </is>
      </c>
      <c r="I2030" t="inlineStr">
        <is>
          <t>Walk-in guest</t>
        </is>
      </c>
      <c r="J2030" t="inlineStr">
        <is>
          <t>Olivia Brown</t>
        </is>
      </c>
      <c r="K2030" s="71" t="n">
        <v>136</v>
      </c>
      <c r="L2030" s="72" t="n">
        <v>9517.559999999999</v>
      </c>
      <c r="M2030" s="72" t="n">
        <v>1294388.16</v>
      </c>
      <c r="N2030" s="72" t="n">
        <v>103551.05</v>
      </c>
      <c r="O2030" s="72" t="n">
        <v>1190837.11</v>
      </c>
      <c r="P2030" s="72" t="n">
        <v>1116185.4</v>
      </c>
      <c r="Q2030" s="72" t="n">
        <v>74651.71000000001</v>
      </c>
      <c r="R2030" t="inlineStr">
        <is>
          <t>Telangana</t>
        </is>
      </c>
      <c r="S2030" s="71" t="n">
        <v>3</v>
      </c>
      <c r="T2030" t="inlineStr">
        <is>
          <t>Yes</t>
        </is>
      </c>
      <c r="U2030" s="71" t="n">
        <v>391</v>
      </c>
      <c r="V2030" s="71" t="n">
        <v>100</v>
      </c>
      <c r="W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RR102022</t>
        </is>
      </c>
      <c r="B2031" s="69" t="n">
        <v>45907</v>
      </c>
      <c r="C2031" s="70" t="n">
        <v>2025</v>
      </c>
      <c r="D2031" t="inlineStr">
        <is>
          <t>Sep</t>
        </is>
      </c>
      <c r="E2031" t="inlineStr">
        <is>
          <t>East</t>
        </is>
      </c>
      <c r="F2031" t="inlineStr">
        <is>
          <t>India</t>
        </is>
      </c>
      <c r="G2031" t="inlineStr">
        <is>
          <t>Grocery</t>
        </is>
      </c>
      <c r="H2031" t="inlineStr">
        <is>
          <t>Store walk-in</t>
        </is>
      </c>
      <c r="I2031" t="inlineStr">
        <is>
          <t>Walk-in guest</t>
        </is>
      </c>
      <c r="J2031" t="inlineStr">
        <is>
          <t>Hiroshi Tanaka</t>
        </is>
      </c>
      <c r="K2031" s="71" t="n">
        <v>1028</v>
      </c>
      <c r="L2031" s="72" t="n">
        <v>165.12</v>
      </c>
      <c r="M2031" s="72" t="n">
        <v>169743.36</v>
      </c>
      <c r="N2031" s="72" t="n">
        <v>8487.17</v>
      </c>
      <c r="O2031" s="72" t="n">
        <v>161256.19</v>
      </c>
      <c r="P2031" s="72" t="n">
        <v>153149.75</v>
      </c>
      <c r="Q2031" s="72" t="n">
        <v>8106.44</v>
      </c>
      <c r="R2031" t="inlineStr">
        <is>
          <t>Bihar</t>
        </is>
      </c>
      <c r="S2031" s="71" t="n">
        <v>5</v>
      </c>
      <c r="T2031" t="inlineStr">
        <is>
          <t>Yes</t>
        </is>
      </c>
      <c r="U2031" s="71" t="n">
        <v>599</v>
      </c>
      <c r="V2031" s="71" t="n">
        <v>180</v>
      </c>
      <c r="W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RR102023</t>
        </is>
      </c>
      <c r="B2032" s="69" t="n">
        <v>45907</v>
      </c>
      <c r="C2032" s="70" t="n">
        <v>2025</v>
      </c>
      <c r="D2032" t="inlineStr">
        <is>
          <t>Sep</t>
        </is>
      </c>
      <c r="E2032" t="inlineStr">
        <is>
          <t>South</t>
        </is>
      </c>
      <c r="F2032" t="inlineStr">
        <is>
          <t>India</t>
        </is>
      </c>
      <c r="G2032" t="inlineStr">
        <is>
          <t>Electronics</t>
        </is>
      </c>
      <c r="H2032" t="inlineStr">
        <is>
          <t>Store walk-in</t>
        </is>
      </c>
      <c r="I2032" t="inlineStr">
        <is>
          <t>Member</t>
        </is>
      </c>
      <c r="J2032" t="inlineStr">
        <is>
          <t>Amir Khan</t>
        </is>
      </c>
      <c r="K2032" s="71" t="n">
        <v>79</v>
      </c>
      <c r="L2032" s="72" t="n">
        <v>8914.15</v>
      </c>
      <c r="M2032" s="72" t="n">
        <v>704217.85</v>
      </c>
      <c r="N2032" s="72" t="n">
        <v>56337.43</v>
      </c>
      <c r="O2032" s="72" t="n">
        <v>647880.42</v>
      </c>
      <c r="P2032" s="72" t="n">
        <v>665451.35</v>
      </c>
      <c r="Q2032" s="72" t="n">
        <v>-17570.93</v>
      </c>
      <c r="R2032" t="inlineStr">
        <is>
          <t>Tamil Nadu</t>
        </is>
      </c>
      <c r="S2032" s="71" t="n">
        <v>3</v>
      </c>
      <c r="T2032" t="inlineStr">
        <is>
          <t>Yes</t>
        </is>
      </c>
      <c r="U2032" s="71" t="n">
        <v>173</v>
      </c>
      <c r="V2032" s="71" t="n">
        <v>73</v>
      </c>
      <c r="W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RR102024</t>
        </is>
      </c>
      <c r="B2033" s="69" t="n">
        <v>45907</v>
      </c>
      <c r="C2033" s="70" t="n">
        <v>2025</v>
      </c>
      <c r="D2033" t="inlineStr">
        <is>
          <t>Sep</t>
        </is>
      </c>
      <c r="E2033" t="inlineStr">
        <is>
          <t>North</t>
        </is>
      </c>
      <c r="F2033" t="inlineStr">
        <is>
          <t>India</t>
        </is>
      </c>
      <c r="G2033" t="inlineStr">
        <is>
          <t>Fashion</t>
        </is>
      </c>
      <c r="H2033" t="inlineStr">
        <is>
          <t>Store walk-in</t>
        </is>
      </c>
      <c r="I2033" t="inlineStr">
        <is>
          <t>Member</t>
        </is>
      </c>
      <c r="J2033" t="inlineStr">
        <is>
          <t>Ravindra Patil</t>
        </is>
      </c>
      <c r="K2033" s="71" t="n">
        <v>139</v>
      </c>
      <c r="L2033" s="72" t="n">
        <v>706.15</v>
      </c>
      <c r="M2033" s="72" t="n">
        <v>98154.85000000001</v>
      </c>
      <c r="N2033" s="72" t="n">
        <v>14723.23</v>
      </c>
      <c r="O2033" s="72" t="n">
        <v>83431.62</v>
      </c>
      <c r="P2033" s="72" t="n">
        <v>56244.55</v>
      </c>
      <c r="Q2033" s="72" t="n">
        <v>27187.07</v>
      </c>
      <c r="R2033" t="inlineStr">
        <is>
          <t>Uttar Pradesh</t>
        </is>
      </c>
      <c r="S2033" s="71" t="n">
        <v>8</v>
      </c>
      <c r="T2033" t="inlineStr">
        <is>
          <t>Yes</t>
        </is>
      </c>
      <c r="U2033" s="71" t="n">
        <v>55</v>
      </c>
      <c r="V2033" s="71" t="n">
        <v>20</v>
      </c>
      <c r="W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RR102025</t>
        </is>
      </c>
      <c r="B2034" s="69" t="n">
        <v>45907</v>
      </c>
      <c r="C2034" s="70" t="n">
        <v>2025</v>
      </c>
      <c r="D2034" t="inlineStr">
        <is>
          <t>Sep</t>
        </is>
      </c>
      <c r="E2034" t="inlineStr">
        <is>
          <t>West</t>
        </is>
      </c>
      <c r="F2034" t="inlineStr">
        <is>
          <t>India</t>
        </is>
      </c>
      <c r="G2034" t="inlineStr">
        <is>
          <t>Fashion</t>
        </is>
      </c>
      <c r="H2034" t="inlineStr">
        <is>
          <t>Click &amp; collect</t>
        </is>
      </c>
      <c r="I2034" t="inlineStr">
        <is>
          <t>Member</t>
        </is>
      </c>
      <c r="J2034" t="inlineStr">
        <is>
          <t>Arjun Mehta</t>
        </is>
      </c>
      <c r="K2034" s="71" t="n">
        <v>843</v>
      </c>
      <c r="L2034" s="72" t="n">
        <v>737.55</v>
      </c>
      <c r="M2034" s="72" t="n">
        <v>621754.65</v>
      </c>
      <c r="N2034" s="72" t="n">
        <v>12435.09</v>
      </c>
      <c r="O2034" s="72" t="n">
        <v>609319.5600000001</v>
      </c>
      <c r="P2034" s="72" t="n">
        <v>356280.02</v>
      </c>
      <c r="Q2034" s="72" t="n">
        <v>253039.54</v>
      </c>
      <c r="R2034" t="inlineStr">
        <is>
          <t>Goa</t>
        </is>
      </c>
      <c r="S2034" s="71" t="n">
        <v>3</v>
      </c>
      <c r="T2034" t="inlineStr">
        <is>
          <t>Yes</t>
        </is>
      </c>
      <c r="U2034" s="71" t="n">
        <v>421</v>
      </c>
      <c r="V2034" s="71" t="n">
        <v>150</v>
      </c>
      <c r="W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RR102026</t>
        </is>
      </c>
      <c r="B2035" s="69" t="n">
        <v>45907</v>
      </c>
      <c r="C2035" s="70" t="n">
        <v>2025</v>
      </c>
      <c r="D2035" t="inlineStr">
        <is>
          <t>Sep</t>
        </is>
      </c>
      <c r="E2035" t="inlineStr">
        <is>
          <t>East</t>
        </is>
      </c>
      <c r="F2035" t="inlineStr">
        <is>
          <t>India</t>
        </is>
      </c>
      <c r="G2035" t="inlineStr">
        <is>
          <t>Fashion</t>
        </is>
      </c>
      <c r="H2035" t="inlineStr">
        <is>
          <t>Store walk-in</t>
        </is>
      </c>
      <c r="I2035" t="inlineStr">
        <is>
          <t>Member</t>
        </is>
      </c>
      <c r="J2035" t="inlineStr">
        <is>
          <t>Ana Costa</t>
        </is>
      </c>
      <c r="K2035" s="71" t="n">
        <v>951</v>
      </c>
      <c r="L2035" s="72" t="n">
        <v>675.99</v>
      </c>
      <c r="M2035" s="72" t="n">
        <v>642866.49</v>
      </c>
      <c r="N2035" s="72" t="n">
        <v>32143.32</v>
      </c>
      <c r="O2035" s="72" t="n">
        <v>610723.17</v>
      </c>
      <c r="P2035" s="72" t="n">
        <v>406133.68</v>
      </c>
      <c r="Q2035" s="72" t="n">
        <v>204589.49</v>
      </c>
      <c r="R2035" t="inlineStr">
        <is>
          <t>Odisha</t>
        </is>
      </c>
      <c r="S2035" s="71" t="n">
        <v>0</v>
      </c>
      <c r="T2035" t="inlineStr">
        <is>
          <t>No</t>
        </is>
      </c>
      <c r="U2035" s="71" t="n">
        <v>600</v>
      </c>
      <c r="V2035" s="71" t="n">
        <v>156</v>
      </c>
      <c r="W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RR102027</t>
        </is>
      </c>
      <c r="B2036" s="69" t="n">
        <v>45908</v>
      </c>
      <c r="C2036" s="70" t="n">
        <v>2025</v>
      </c>
      <c r="D2036" t="inlineStr">
        <is>
          <t>Sep</t>
        </is>
      </c>
      <c r="E2036" t="inlineStr">
        <is>
          <t>West</t>
        </is>
      </c>
      <c r="F2036" t="inlineStr">
        <is>
          <t>India</t>
        </is>
      </c>
      <c r="G2036" t="inlineStr">
        <is>
          <t>JioMart</t>
        </is>
      </c>
      <c r="H2036" t="inlineStr">
        <is>
          <t>Home delivery</t>
        </is>
      </c>
      <c r="I2036" t="inlineStr">
        <is>
          <t>Walk-in guest</t>
        </is>
      </c>
      <c r="J2036" t="inlineStr">
        <is>
          <t>Amir Khan</t>
        </is>
      </c>
      <c r="K2036" s="71" t="n">
        <v>2167</v>
      </c>
      <c r="L2036" s="72" t="n">
        <v>427.83</v>
      </c>
      <c r="M2036" s="72" t="n">
        <v>927107.61</v>
      </c>
      <c r="N2036" s="72" t="n">
        <v>139066.14</v>
      </c>
      <c r="O2036" s="72" t="n">
        <v>788041.47</v>
      </c>
      <c r="P2036" s="72" t="n">
        <v>752866.72</v>
      </c>
      <c r="Q2036" s="72" t="n">
        <v>35174.75</v>
      </c>
      <c r="R2036" t="inlineStr">
        <is>
          <t>Maharashtra</t>
        </is>
      </c>
      <c r="S2036" s="71" t="n">
        <v>3</v>
      </c>
      <c r="T2036" t="inlineStr">
        <is>
          <t>Yes</t>
        </is>
      </c>
      <c r="U2036" s="71" t="n">
        <v>4810</v>
      </c>
      <c r="V2036" s="71" t="n">
        <v>293</v>
      </c>
      <c r="W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RR102028</t>
        </is>
      </c>
      <c r="B2037" s="69" t="n">
        <v>45908</v>
      </c>
      <c r="C2037" s="70" t="n">
        <v>2025</v>
      </c>
      <c r="D2037" t="inlineStr">
        <is>
          <t>Sep</t>
        </is>
      </c>
      <c r="E2037" t="inlineStr">
        <is>
          <t>East</t>
        </is>
      </c>
      <c r="F2037" t="inlineStr">
        <is>
          <t>India</t>
        </is>
      </c>
      <c r="G2037" t="inlineStr">
        <is>
          <t>JioMart</t>
        </is>
      </c>
      <c r="H2037" t="inlineStr">
        <is>
          <t>Home delivery</t>
        </is>
      </c>
      <c r="I2037" t="inlineStr">
        <is>
          <t>Member</t>
        </is>
      </c>
      <c r="J2037" t="inlineStr">
        <is>
          <t>Ana Costa</t>
        </is>
      </c>
      <c r="K2037" s="71" t="n">
        <v>2809</v>
      </c>
      <c r="L2037" s="72" t="n">
        <v>404.57</v>
      </c>
      <c r="M2037" s="72" t="n">
        <v>1136437.13</v>
      </c>
      <c r="N2037" s="72" t="n">
        <v>170465.57</v>
      </c>
      <c r="O2037" s="72" t="n">
        <v>965971.5600000001</v>
      </c>
      <c r="P2037" s="72" t="n">
        <v>938214.49</v>
      </c>
      <c r="Q2037" s="72" t="n">
        <v>27757.07</v>
      </c>
      <c r="R2037" t="inlineStr">
        <is>
          <t>Bihar</t>
        </is>
      </c>
      <c r="S2037" s="71" t="n">
        <v>3</v>
      </c>
      <c r="T2037" t="inlineStr">
        <is>
          <t>Yes</t>
        </is>
      </c>
      <c r="U2037" s="71" t="n">
        <v>5536</v>
      </c>
      <c r="V2037" s="71" t="n">
        <v>380</v>
      </c>
      <c r="W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RR102029</t>
        </is>
      </c>
      <c r="B2038" s="69" t="n">
        <v>45908</v>
      </c>
      <c r="C2038" s="70" t="n">
        <v>2025</v>
      </c>
      <c r="D2038" t="inlineStr">
        <is>
          <t>Sep</t>
        </is>
      </c>
      <c r="E2038" t="inlineStr">
        <is>
          <t>South</t>
        </is>
      </c>
      <c r="F2038" t="inlineStr">
        <is>
          <t>India</t>
        </is>
      </c>
      <c r="G2038" t="inlineStr">
        <is>
          <t>Grocery</t>
        </is>
      </c>
      <c r="H2038" t="inlineStr">
        <is>
          <t>Store walk-in</t>
        </is>
      </c>
      <c r="I2038" t="inlineStr">
        <is>
          <t>Member</t>
        </is>
      </c>
      <c r="J2038" t="inlineStr">
        <is>
          <t>Amir Khan</t>
        </is>
      </c>
      <c r="K2038" s="71" t="n">
        <v>855</v>
      </c>
      <c r="L2038" s="72" t="n">
        <v>174</v>
      </c>
      <c r="M2038" s="72" t="n">
        <v>148770</v>
      </c>
      <c r="N2038" s="72" t="n">
        <v>14877</v>
      </c>
      <c r="O2038" s="72" t="n">
        <v>133893</v>
      </c>
      <c r="P2038" s="72" t="n">
        <v>128482.26</v>
      </c>
      <c r="Q2038" s="72" t="n">
        <v>5410.74</v>
      </c>
      <c r="R2038" t="inlineStr">
        <is>
          <t>Karnataka</t>
        </is>
      </c>
      <c r="S2038" s="71" t="n">
        <v>8</v>
      </c>
      <c r="T2038" t="inlineStr">
        <is>
          <t>Yes</t>
        </is>
      </c>
      <c r="U2038" s="71" t="n">
        <v>425</v>
      </c>
      <c r="V2038" s="71" t="n">
        <v>111</v>
      </c>
      <c r="W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RR102030</t>
        </is>
      </c>
      <c r="B2039" s="69" t="n">
        <v>45908</v>
      </c>
      <c r="C2039" s="70" t="n">
        <v>2025</v>
      </c>
      <c r="D2039" t="inlineStr">
        <is>
          <t>Sep</t>
        </is>
      </c>
      <c r="E2039" t="inlineStr">
        <is>
          <t>South</t>
        </is>
      </c>
      <c r="F2039" t="inlineStr">
        <is>
          <t>India</t>
        </is>
      </c>
      <c r="G2039" t="inlineStr">
        <is>
          <t>Fashion</t>
        </is>
      </c>
      <c r="H2039" t="inlineStr">
        <is>
          <t>Store walk-in</t>
        </is>
      </c>
      <c r="I2039" t="inlineStr">
        <is>
          <t>Walk-in guest</t>
        </is>
      </c>
      <c r="J2039" t="inlineStr">
        <is>
          <t>Shraddha Kulkarni</t>
        </is>
      </c>
      <c r="K2039" s="71" t="n">
        <v>662</v>
      </c>
      <c r="L2039" s="72" t="n">
        <v>732.46</v>
      </c>
      <c r="M2039" s="72" t="n">
        <v>484888.52</v>
      </c>
      <c r="N2039" s="72" t="n">
        <v>24244.43</v>
      </c>
      <c r="O2039" s="72" t="n">
        <v>460644.09</v>
      </c>
      <c r="P2039" s="72" t="n">
        <v>282070.18</v>
      </c>
      <c r="Q2039" s="72" t="n">
        <v>178573.91</v>
      </c>
      <c r="R2039" t="inlineStr">
        <is>
          <t>Karnataka</t>
        </is>
      </c>
      <c r="S2039" s="71" t="n">
        <v>0</v>
      </c>
      <c r="T2039" t="inlineStr">
        <is>
          <t>No</t>
        </is>
      </c>
      <c r="U2039" s="71" t="n">
        <v>320</v>
      </c>
      <c r="V2039" s="71" t="n">
        <v>90</v>
      </c>
      <c r="W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RR102031</t>
        </is>
      </c>
      <c r="B2040" s="69" t="n">
        <v>45908</v>
      </c>
      <c r="C2040" s="70" t="n">
        <v>2025</v>
      </c>
      <c r="D2040" t="inlineStr">
        <is>
          <t>Sep</t>
        </is>
      </c>
      <c r="E2040" t="inlineStr">
        <is>
          <t>East</t>
        </is>
      </c>
      <c r="F2040" t="inlineStr">
        <is>
          <t>India</t>
        </is>
      </c>
      <c r="G2040" t="inlineStr">
        <is>
          <t>Fashion</t>
        </is>
      </c>
      <c r="H2040" t="inlineStr">
        <is>
          <t>Store walk-in</t>
        </is>
      </c>
      <c r="I2040" t="inlineStr">
        <is>
          <t>Member</t>
        </is>
      </c>
      <c r="J2040" t="inlineStr">
        <is>
          <t>Aisha Bello</t>
        </is>
      </c>
      <c r="K2040" s="71" t="n">
        <v>596</v>
      </c>
      <c r="L2040" s="72" t="n">
        <v>771.7</v>
      </c>
      <c r="M2040" s="72" t="n">
        <v>459933.2</v>
      </c>
      <c r="N2040" s="72" t="n">
        <v>68989.98</v>
      </c>
      <c r="O2040" s="72" t="n">
        <v>390943.22</v>
      </c>
      <c r="P2040" s="72" t="n">
        <v>255488.22</v>
      </c>
      <c r="Q2040" s="72" t="n">
        <v>135455</v>
      </c>
      <c r="R2040" t="inlineStr">
        <is>
          <t>Bihar</t>
        </is>
      </c>
      <c r="S2040" s="71" t="n">
        <v>8</v>
      </c>
      <c r="T2040" t="inlineStr">
        <is>
          <t>Yes</t>
        </is>
      </c>
      <c r="U2040" s="71" t="n">
        <v>322</v>
      </c>
      <c r="V2040" s="71" t="n">
        <v>107</v>
      </c>
      <c r="W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RR102032</t>
        </is>
      </c>
      <c r="B2041" s="69" t="n">
        <v>45908</v>
      </c>
      <c r="C2041" s="70" t="n">
        <v>2025</v>
      </c>
      <c r="D2041" t="inlineStr">
        <is>
          <t>Sep</t>
        </is>
      </c>
      <c r="E2041" t="inlineStr">
        <is>
          <t>West</t>
        </is>
      </c>
      <c r="F2041" t="inlineStr">
        <is>
          <t>India</t>
        </is>
      </c>
      <c r="G2041" t="inlineStr">
        <is>
          <t>Electronics</t>
        </is>
      </c>
      <c r="H2041" t="inlineStr">
        <is>
          <t>Home delivery</t>
        </is>
      </c>
      <c r="I2041" t="inlineStr">
        <is>
          <t>Walk-in guest</t>
        </is>
      </c>
      <c r="J2041" t="inlineStr">
        <is>
          <t>Olivia Brown</t>
        </is>
      </c>
      <c r="K2041" s="71" t="n">
        <v>201</v>
      </c>
      <c r="L2041" s="72" t="n">
        <v>9126.870000000001</v>
      </c>
      <c r="M2041" s="72" t="n">
        <v>1834500.87</v>
      </c>
      <c r="N2041" s="72" t="n">
        <v>183450.09</v>
      </c>
      <c r="O2041" s="72" t="n">
        <v>1651050.78</v>
      </c>
      <c r="P2041" s="72" t="n">
        <v>1593791</v>
      </c>
      <c r="Q2041" s="72" t="n">
        <v>57259.78</v>
      </c>
      <c r="R2041" t="inlineStr">
        <is>
          <t>Gujarat</t>
        </is>
      </c>
      <c r="S2041" s="71" t="n">
        <v>3</v>
      </c>
      <c r="T2041" t="inlineStr">
        <is>
          <t>Yes</t>
        </is>
      </c>
      <c r="U2041" s="71" t="n">
        <v>585</v>
      </c>
      <c r="V2041" s="71" t="n">
        <v>154</v>
      </c>
      <c r="W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RR102033</t>
        </is>
      </c>
      <c r="B2042" s="69" t="n">
        <v>45908</v>
      </c>
      <c r="C2042" s="70" t="n">
        <v>2025</v>
      </c>
      <c r="D2042" t="inlineStr">
        <is>
          <t>Sep</t>
        </is>
      </c>
      <c r="E2042" t="inlineStr">
        <is>
          <t>North</t>
        </is>
      </c>
      <c r="F2042" t="inlineStr">
        <is>
          <t>India</t>
        </is>
      </c>
      <c r="G2042" t="inlineStr">
        <is>
          <t>JioMart</t>
        </is>
      </c>
      <c r="H2042" t="inlineStr">
        <is>
          <t>Home delivery</t>
        </is>
      </c>
      <c r="I2042" t="inlineStr">
        <is>
          <t>Member</t>
        </is>
      </c>
      <c r="J2042" t="inlineStr">
        <is>
          <t>Sara Rossi</t>
        </is>
      </c>
      <c r="K2042" s="71" t="n">
        <v>3758</v>
      </c>
      <c r="L2042" s="72" t="n">
        <v>393.77</v>
      </c>
      <c r="M2042" s="72" t="n">
        <v>1479787.66</v>
      </c>
      <c r="N2042" s="72" t="n">
        <v>29595.75</v>
      </c>
      <c r="O2042" s="72" t="n">
        <v>1450191.91</v>
      </c>
      <c r="P2042" s="72" t="n">
        <v>1232462.32</v>
      </c>
      <c r="Q2042" s="72" t="n">
        <v>217729.59</v>
      </c>
      <c r="R2042" t="inlineStr">
        <is>
          <t>Delhi</t>
        </is>
      </c>
      <c r="S2042" s="71" t="n">
        <v>8</v>
      </c>
      <c r="T2042" t="inlineStr">
        <is>
          <t>Yes</t>
        </is>
      </c>
      <c r="U2042" s="71" t="n">
        <v>15261</v>
      </c>
      <c r="V2042" s="71" t="n">
        <v>729</v>
      </c>
      <c r="W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RR102034</t>
        </is>
      </c>
      <c r="B2043" s="69" t="n">
        <v>45908</v>
      </c>
      <c r="C2043" s="70" t="n">
        <v>2025</v>
      </c>
      <c r="D2043" t="inlineStr">
        <is>
          <t>Sep</t>
        </is>
      </c>
      <c r="E2043" t="inlineStr">
        <is>
          <t>North</t>
        </is>
      </c>
      <c r="F2043" t="inlineStr">
        <is>
          <t>India</t>
        </is>
      </c>
      <c r="G2043" t="inlineStr">
        <is>
          <t>Grocery</t>
        </is>
      </c>
      <c r="H2043" t="inlineStr">
        <is>
          <t>Store walk-in</t>
        </is>
      </c>
      <c r="I2043" t="inlineStr">
        <is>
          <t>Walk-in guest</t>
        </is>
      </c>
      <c r="J2043" t="inlineStr">
        <is>
          <t>Ana Costa</t>
        </is>
      </c>
      <c r="K2043" s="71" t="n">
        <v>973</v>
      </c>
      <c r="L2043" s="72" t="n">
        <v>182.46</v>
      </c>
      <c r="M2043" s="72" t="n">
        <v>177533.58</v>
      </c>
      <c r="N2043" s="72" t="n">
        <v>8876.68</v>
      </c>
      <c r="O2043" s="72" t="n">
        <v>168656.9</v>
      </c>
      <c r="P2043" s="72" t="n">
        <v>141035.62</v>
      </c>
      <c r="Q2043" s="72" t="n">
        <v>27621.28</v>
      </c>
      <c r="R2043" t="inlineStr">
        <is>
          <t>Rajasthan</t>
        </is>
      </c>
      <c r="S2043" s="71" t="n">
        <v>5</v>
      </c>
      <c r="T2043" t="inlineStr">
        <is>
          <t>Yes</t>
        </is>
      </c>
      <c r="U2043" s="71" t="n">
        <v>566</v>
      </c>
      <c r="V2043" s="71" t="n">
        <v>192</v>
      </c>
      <c r="W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RR102035</t>
        </is>
      </c>
      <c r="B2044" s="69" t="n">
        <v>45908</v>
      </c>
      <c r="C2044" s="70" t="n">
        <v>2025</v>
      </c>
      <c r="D2044" t="inlineStr">
        <is>
          <t>Sep</t>
        </is>
      </c>
      <c r="E2044" t="inlineStr">
        <is>
          <t>North</t>
        </is>
      </c>
      <c r="F2044" t="inlineStr">
        <is>
          <t>India</t>
        </is>
      </c>
      <c r="G2044" t="inlineStr">
        <is>
          <t>JioMart</t>
        </is>
      </c>
      <c r="H2044" t="inlineStr">
        <is>
          <t>Home delivery</t>
        </is>
      </c>
      <c r="I2044" t="inlineStr">
        <is>
          <t>Member</t>
        </is>
      </c>
      <c r="J2044" t="inlineStr">
        <is>
          <t>Liam O'Brien</t>
        </is>
      </c>
      <c r="K2044" s="71" t="n">
        <v>2774</v>
      </c>
      <c r="L2044" s="72" t="n">
        <v>385.38</v>
      </c>
      <c r="M2044" s="72" t="n">
        <v>1069044.12</v>
      </c>
      <c r="N2044" s="72" t="n">
        <v>160356.62</v>
      </c>
      <c r="O2044" s="72" t="n">
        <v>908687.5</v>
      </c>
      <c r="P2044" s="72" t="n">
        <v>966726.16</v>
      </c>
      <c r="Q2044" s="72" t="n">
        <v>-58038.66</v>
      </c>
      <c r="R2044" t="inlineStr">
        <is>
          <t>Uttar Pradesh</t>
        </is>
      </c>
      <c r="S2044" s="71" t="n">
        <v>2</v>
      </c>
      <c r="T2044" t="inlineStr">
        <is>
          <t>Yes</t>
        </is>
      </c>
      <c r="U2044" s="71" t="n">
        <v>5461</v>
      </c>
      <c r="V2044" s="71" t="n">
        <v>402</v>
      </c>
      <c r="W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RR102036</t>
        </is>
      </c>
      <c r="B2045" s="69" t="n">
        <v>45908</v>
      </c>
      <c r="C2045" s="70" t="n">
        <v>2025</v>
      </c>
      <c r="D2045" t="inlineStr">
        <is>
          <t>Sep</t>
        </is>
      </c>
      <c r="E2045" t="inlineStr">
        <is>
          <t>East</t>
        </is>
      </c>
      <c r="F2045" t="inlineStr">
        <is>
          <t>India</t>
        </is>
      </c>
      <c r="G2045" t="inlineStr">
        <is>
          <t>JioMart</t>
        </is>
      </c>
      <c r="H2045" t="inlineStr">
        <is>
          <t>Home delivery</t>
        </is>
      </c>
      <c r="I2045" t="inlineStr">
        <is>
          <t>Member</t>
        </is>
      </c>
      <c r="J2045" t="inlineStr">
        <is>
          <t>Kofi Mensah</t>
        </is>
      </c>
      <c r="K2045" s="71" t="n">
        <v>802</v>
      </c>
      <c r="L2045" s="72" t="n">
        <v>429.41</v>
      </c>
      <c r="M2045" s="72" t="n">
        <v>344386.82</v>
      </c>
      <c r="N2045" s="72" t="n">
        <v>51658.02</v>
      </c>
      <c r="O2045" s="72" t="n">
        <v>292728.8</v>
      </c>
      <c r="P2045" s="72" t="n">
        <v>272330.11</v>
      </c>
      <c r="Q2045" s="72" t="n">
        <v>20398.69</v>
      </c>
      <c r="R2045" t="inlineStr">
        <is>
          <t>West Bengal</t>
        </is>
      </c>
      <c r="S2045" s="71" t="n">
        <v>2</v>
      </c>
      <c r="T2045" t="inlineStr">
        <is>
          <t>Yes</t>
        </is>
      </c>
      <c r="U2045" s="71" t="n">
        <v>3441</v>
      </c>
      <c r="V2045" s="71" t="n">
        <v>139</v>
      </c>
      <c r="W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RR102037</t>
        </is>
      </c>
      <c r="B2046" s="69" t="n">
        <v>45908</v>
      </c>
      <c r="C2046" s="70" t="n">
        <v>2025</v>
      </c>
      <c r="D2046" t="inlineStr">
        <is>
          <t>Sep</t>
        </is>
      </c>
      <c r="E2046" t="inlineStr">
        <is>
          <t>South</t>
        </is>
      </c>
      <c r="F2046" t="inlineStr">
        <is>
          <t>India</t>
        </is>
      </c>
      <c r="G2046" t="inlineStr">
        <is>
          <t>JioMart</t>
        </is>
      </c>
      <c r="H2046" t="inlineStr">
        <is>
          <t>Home delivery</t>
        </is>
      </c>
      <c r="I2046" t="inlineStr">
        <is>
          <t>Member</t>
        </is>
      </c>
      <c r="J2046" t="inlineStr">
        <is>
          <t>Emma Clarke</t>
        </is>
      </c>
      <c r="K2046" s="71" t="n">
        <v>2668</v>
      </c>
      <c r="L2046" s="72" t="n">
        <v>410.57</v>
      </c>
      <c r="M2046" s="72" t="n">
        <v>1095400.76</v>
      </c>
      <c r="N2046" s="72" t="n">
        <v>164310.11</v>
      </c>
      <c r="O2046" s="72" t="n">
        <v>931090.65</v>
      </c>
      <c r="P2046" s="72" t="n">
        <v>919881.64</v>
      </c>
      <c r="Q2046" s="72" t="n">
        <v>11209.01</v>
      </c>
      <c r="R2046" t="inlineStr">
        <is>
          <t>Kerala</t>
        </is>
      </c>
      <c r="S2046" s="71" t="n">
        <v>5</v>
      </c>
      <c r="T2046" t="inlineStr">
        <is>
          <t>Yes</t>
        </is>
      </c>
      <c r="U2046" s="71" t="n">
        <v>8213</v>
      </c>
      <c r="V2046" s="71" t="n">
        <v>364</v>
      </c>
      <c r="W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RR102038</t>
        </is>
      </c>
      <c r="B2047" s="69" t="n">
        <v>45908</v>
      </c>
      <c r="C2047" s="70" t="n">
        <v>2025</v>
      </c>
      <c r="D2047" t="inlineStr">
        <is>
          <t>Sep</t>
        </is>
      </c>
      <c r="E2047" t="inlineStr">
        <is>
          <t>West</t>
        </is>
      </c>
      <c r="F2047" t="inlineStr">
        <is>
          <t>India</t>
        </is>
      </c>
      <c r="G2047" t="inlineStr">
        <is>
          <t>JioMart</t>
        </is>
      </c>
      <c r="H2047" t="inlineStr">
        <is>
          <t>Home delivery</t>
        </is>
      </c>
      <c r="I2047" t="inlineStr">
        <is>
          <t>Walk-in guest</t>
        </is>
      </c>
      <c r="J2047" t="inlineStr">
        <is>
          <t>Wei Chen</t>
        </is>
      </c>
      <c r="K2047" s="71" t="n">
        <v>1045</v>
      </c>
      <c r="L2047" s="72" t="n">
        <v>463.37</v>
      </c>
      <c r="M2047" s="72" t="n">
        <v>484221.65</v>
      </c>
      <c r="N2047" s="72" t="n">
        <v>38737.73</v>
      </c>
      <c r="O2047" s="72" t="n">
        <v>445483.92</v>
      </c>
      <c r="P2047" s="72" t="n">
        <v>359136.41</v>
      </c>
      <c r="Q2047" s="72" t="n">
        <v>86347.50999999999</v>
      </c>
      <c r="R2047" t="inlineStr">
        <is>
          <t>Goa</t>
        </is>
      </c>
      <c r="S2047" s="71" t="n">
        <v>0</v>
      </c>
      <c r="T2047" t="inlineStr">
        <is>
          <t>No</t>
        </is>
      </c>
      <c r="U2047" s="71" t="n">
        <v>3839</v>
      </c>
      <c r="V2047" s="71" t="n">
        <v>178</v>
      </c>
      <c r="W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RR102039</t>
        </is>
      </c>
      <c r="B2048" s="69" t="n">
        <v>45908</v>
      </c>
      <c r="C2048" s="70" t="n">
        <v>2025</v>
      </c>
      <c r="D2048" t="inlineStr">
        <is>
          <t>Sep</t>
        </is>
      </c>
      <c r="E2048" t="inlineStr">
        <is>
          <t>West</t>
        </is>
      </c>
      <c r="F2048" t="inlineStr">
        <is>
          <t>India</t>
        </is>
      </c>
      <c r="G2048" t="inlineStr">
        <is>
          <t>Grocery</t>
        </is>
      </c>
      <c r="H2048" t="inlineStr">
        <is>
          <t>Store walk-in</t>
        </is>
      </c>
      <c r="I2048" t="inlineStr">
        <is>
          <t>Walk-in guest</t>
        </is>
      </c>
      <c r="J2048" t="inlineStr">
        <is>
          <t>Liam O'Brien</t>
        </is>
      </c>
      <c r="K2048" s="71" t="n">
        <v>4049</v>
      </c>
      <c r="L2048" s="72" t="n">
        <v>194.81</v>
      </c>
      <c r="M2048" s="72" t="n">
        <v>788785.6899999999</v>
      </c>
      <c r="N2048" s="72" t="n">
        <v>78878.57000000001</v>
      </c>
      <c r="O2048" s="72" t="n">
        <v>709907.12</v>
      </c>
      <c r="P2048" s="72" t="n">
        <v>593545.4300000001</v>
      </c>
      <c r="Q2048" s="72" t="n">
        <v>116361.69</v>
      </c>
      <c r="R2048" t="inlineStr">
        <is>
          <t>Gujarat</t>
        </is>
      </c>
      <c r="S2048" s="71" t="n">
        <v>1</v>
      </c>
      <c r="T2048" t="inlineStr">
        <is>
          <t>Yes</t>
        </is>
      </c>
      <c r="U2048" s="71" t="n">
        <v>3345</v>
      </c>
      <c r="V2048" s="71" t="n">
        <v>850</v>
      </c>
      <c r="W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RR102040</t>
        </is>
      </c>
      <c r="B2049" s="69" t="n">
        <v>45908</v>
      </c>
      <c r="C2049" s="70" t="n">
        <v>2025</v>
      </c>
      <c r="D2049" t="inlineStr">
        <is>
          <t>Sep</t>
        </is>
      </c>
      <c r="E2049" t="inlineStr">
        <is>
          <t>North</t>
        </is>
      </c>
      <c r="F2049" t="inlineStr">
        <is>
          <t>India</t>
        </is>
      </c>
      <c r="G2049" t="inlineStr">
        <is>
          <t>Fashion</t>
        </is>
      </c>
      <c r="H2049" t="inlineStr">
        <is>
          <t>Store walk-in</t>
        </is>
      </c>
      <c r="I2049" t="inlineStr">
        <is>
          <t>Member</t>
        </is>
      </c>
      <c r="J2049" t="inlineStr">
        <is>
          <t>Emma Clarke</t>
        </is>
      </c>
      <c r="K2049" s="71" t="n">
        <v>1198</v>
      </c>
      <c r="L2049" s="72" t="n">
        <v>737.5599999999999</v>
      </c>
      <c r="M2049" s="72" t="n">
        <v>883596.88</v>
      </c>
      <c r="N2049" s="72" t="n">
        <v>17671.94</v>
      </c>
      <c r="O2049" s="72" t="n">
        <v>865924.9399999999</v>
      </c>
      <c r="P2049" s="72" t="n">
        <v>491670.57</v>
      </c>
      <c r="Q2049" s="72" t="n">
        <v>374254.37</v>
      </c>
      <c r="R2049" t="inlineStr">
        <is>
          <t>Delhi</t>
        </is>
      </c>
      <c r="S2049" s="71" t="n">
        <v>0</v>
      </c>
      <c r="T2049" t="inlineStr">
        <is>
          <t>No</t>
        </is>
      </c>
      <c r="U2049" s="71" t="n">
        <v>1092</v>
      </c>
      <c r="V2049" s="71" t="n">
        <v>314</v>
      </c>
      <c r="W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RR102041</t>
        </is>
      </c>
      <c r="B2050" s="69" t="n">
        <v>45909</v>
      </c>
      <c r="C2050" s="70" t="n">
        <v>2025</v>
      </c>
      <c r="D2050" t="inlineStr">
        <is>
          <t>Sep</t>
        </is>
      </c>
      <c r="E2050" t="inlineStr">
        <is>
          <t>North</t>
        </is>
      </c>
      <c r="F2050" t="inlineStr">
        <is>
          <t>India</t>
        </is>
      </c>
      <c r="G2050" t="inlineStr">
        <is>
          <t>Grocery</t>
        </is>
      </c>
      <c r="H2050" t="inlineStr">
        <is>
          <t>Home delivery</t>
        </is>
      </c>
      <c r="I2050" t="inlineStr">
        <is>
          <t>Member</t>
        </is>
      </c>
      <c r="J2050" t="inlineStr">
        <is>
          <t>Amir Khan</t>
        </is>
      </c>
      <c r="K2050" s="71" t="n">
        <v>1920</v>
      </c>
      <c r="L2050" s="72" t="n">
        <v>191.08</v>
      </c>
      <c r="M2050" s="72" t="n">
        <v>366873.6</v>
      </c>
      <c r="N2050" s="72" t="n">
        <v>55031.04</v>
      </c>
      <c r="O2050" s="72" t="n">
        <v>311842.56</v>
      </c>
      <c r="P2050" s="72" t="n">
        <v>284292.45</v>
      </c>
      <c r="Q2050" s="72" t="n">
        <v>27550.11</v>
      </c>
      <c r="R2050" t="inlineStr">
        <is>
          <t>Delhi</t>
        </is>
      </c>
      <c r="S2050" s="71" t="n">
        <v>3</v>
      </c>
      <c r="T2050" t="inlineStr">
        <is>
          <t>Yes</t>
        </is>
      </c>
      <c r="U2050" s="71" t="n">
        <v>773</v>
      </c>
      <c r="V2050" s="71" t="n">
        <v>332</v>
      </c>
      <c r="W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RR102042</t>
        </is>
      </c>
      <c r="B2051" s="69" t="n">
        <v>45909</v>
      </c>
      <c r="C2051" s="70" t="n">
        <v>2025</v>
      </c>
      <c r="D2051" t="inlineStr">
        <is>
          <t>Sep</t>
        </is>
      </c>
      <c r="E2051" t="inlineStr">
        <is>
          <t>South</t>
        </is>
      </c>
      <c r="F2051" t="inlineStr">
        <is>
          <t>India</t>
        </is>
      </c>
      <c r="G2051" t="inlineStr">
        <is>
          <t>Electronics</t>
        </is>
      </c>
      <c r="H2051" t="inlineStr">
        <is>
          <t>Click &amp; collect</t>
        </is>
      </c>
      <c r="I2051" t="inlineStr">
        <is>
          <t>Walk-in guest</t>
        </is>
      </c>
      <c r="J2051" t="inlineStr">
        <is>
          <t>Carlos Silva</t>
        </is>
      </c>
      <c r="K2051" s="71" t="n">
        <v>84</v>
      </c>
      <c r="L2051" s="72" t="n">
        <v>9622.110000000001</v>
      </c>
      <c r="M2051" s="72" t="n">
        <v>808257.24</v>
      </c>
      <c r="N2051" s="72" t="n">
        <v>80825.72</v>
      </c>
      <c r="O2051" s="72" t="n">
        <v>727431.52</v>
      </c>
      <c r="P2051" s="72" t="n">
        <v>660144.08</v>
      </c>
      <c r="Q2051" s="72" t="n">
        <v>67287.44</v>
      </c>
      <c r="R2051" t="inlineStr">
        <is>
          <t>Kerala</t>
        </is>
      </c>
      <c r="S2051" s="71" t="n">
        <v>0</v>
      </c>
      <c r="T2051" t="inlineStr">
        <is>
          <t>No</t>
        </is>
      </c>
      <c r="U2051" s="71" t="n">
        <v>237</v>
      </c>
      <c r="V2051" s="71" t="n">
        <v>63</v>
      </c>
      <c r="W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RR102043</t>
        </is>
      </c>
      <c r="B2052" s="69" t="n">
        <v>45909</v>
      </c>
      <c r="C2052" s="70" t="n">
        <v>2025</v>
      </c>
      <c r="D2052" t="inlineStr">
        <is>
          <t>Sep</t>
        </is>
      </c>
      <c r="E2052" t="inlineStr">
        <is>
          <t>East</t>
        </is>
      </c>
      <c r="F2052" t="inlineStr">
        <is>
          <t>India</t>
        </is>
      </c>
      <c r="G2052" t="inlineStr">
        <is>
          <t>Grocery</t>
        </is>
      </c>
      <c r="H2052" t="inlineStr">
        <is>
          <t>Store walk-in</t>
        </is>
      </c>
      <c r="I2052" t="inlineStr">
        <is>
          <t>Walk-in guest</t>
        </is>
      </c>
      <c r="J2052" t="inlineStr">
        <is>
          <t>Yuki Sato</t>
        </is>
      </c>
      <c r="K2052" s="71" t="n">
        <v>3409</v>
      </c>
      <c r="L2052" s="72" t="n">
        <v>193.68</v>
      </c>
      <c r="M2052" s="72" t="n">
        <v>660255.12</v>
      </c>
      <c r="N2052" s="72" t="n">
        <v>33012.76</v>
      </c>
      <c r="O2052" s="72" t="n">
        <v>627242.36</v>
      </c>
      <c r="P2052" s="72" t="n">
        <v>483815.25</v>
      </c>
      <c r="Q2052" s="72" t="n">
        <v>143427.11</v>
      </c>
      <c r="R2052" t="inlineStr">
        <is>
          <t>Odisha</t>
        </is>
      </c>
      <c r="S2052" s="71" t="n">
        <v>5</v>
      </c>
      <c r="T2052" t="inlineStr">
        <is>
          <t>Yes</t>
        </is>
      </c>
      <c r="U2052" s="71" t="n">
        <v>3324</v>
      </c>
      <c r="V2052" s="71" t="n">
        <v>924</v>
      </c>
      <c r="W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RR102044</t>
        </is>
      </c>
      <c r="B2053" s="69" t="n">
        <v>45909</v>
      </c>
      <c r="C2053" s="70" t="n">
        <v>2025</v>
      </c>
      <c r="D2053" t="inlineStr">
        <is>
          <t>Sep</t>
        </is>
      </c>
      <c r="E2053" t="inlineStr">
        <is>
          <t>West</t>
        </is>
      </c>
      <c r="F2053" t="inlineStr">
        <is>
          <t>India</t>
        </is>
      </c>
      <c r="G2053" t="inlineStr">
        <is>
          <t>Electronics</t>
        </is>
      </c>
      <c r="H2053" t="inlineStr">
        <is>
          <t>Store walk-in</t>
        </is>
      </c>
      <c r="I2053" t="inlineStr">
        <is>
          <t>Walk-in guest</t>
        </is>
      </c>
      <c r="J2053" t="inlineStr">
        <is>
          <t>Ana Costa</t>
        </is>
      </c>
      <c r="K2053" s="71" t="n">
        <v>92</v>
      </c>
      <c r="L2053" s="72" t="n">
        <v>10522.15</v>
      </c>
      <c r="M2053" s="72" t="n">
        <v>968037.8</v>
      </c>
      <c r="N2053" s="72" t="n">
        <v>48401.89</v>
      </c>
      <c r="O2053" s="72" t="n">
        <v>919635.91</v>
      </c>
      <c r="P2053" s="72" t="n">
        <v>737527.38</v>
      </c>
      <c r="Q2053" s="72" t="n">
        <v>182108.53</v>
      </c>
      <c r="R2053" t="inlineStr">
        <is>
          <t>Gujarat</t>
        </is>
      </c>
      <c r="S2053" s="71" t="n">
        <v>3</v>
      </c>
      <c r="T2053" t="inlineStr">
        <is>
          <t>Yes</t>
        </is>
      </c>
      <c r="U2053" s="71" t="n">
        <v>179</v>
      </c>
      <c r="V2053" s="71" t="n">
        <v>69</v>
      </c>
      <c r="W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RR102045</t>
        </is>
      </c>
      <c r="B2054" s="69" t="n">
        <v>45909</v>
      </c>
      <c r="C2054" s="70" t="n">
        <v>2025</v>
      </c>
      <c r="D2054" t="inlineStr">
        <is>
          <t>Sep</t>
        </is>
      </c>
      <c r="E2054" t="inlineStr">
        <is>
          <t>South</t>
        </is>
      </c>
      <c r="F2054" t="inlineStr">
        <is>
          <t>India</t>
        </is>
      </c>
      <c r="G2054" t="inlineStr">
        <is>
          <t>Electronics</t>
        </is>
      </c>
      <c r="H2054" t="inlineStr">
        <is>
          <t>Click &amp; collect</t>
        </is>
      </c>
      <c r="I2054" t="inlineStr">
        <is>
          <t>Member</t>
        </is>
      </c>
      <c r="J2054" t="inlineStr">
        <is>
          <t>Ana Costa</t>
        </is>
      </c>
      <c r="K2054" s="71" t="n">
        <v>32</v>
      </c>
      <c r="L2054" s="72" t="n">
        <v>9701.209999999999</v>
      </c>
      <c r="M2054" s="72" t="n">
        <v>310438.72</v>
      </c>
      <c r="N2054" s="72" t="n">
        <v>6208.77</v>
      </c>
      <c r="O2054" s="72" t="n">
        <v>304229.95</v>
      </c>
      <c r="P2054" s="72" t="n">
        <v>270067.29</v>
      </c>
      <c r="Q2054" s="72" t="n">
        <v>34162.66</v>
      </c>
      <c r="R2054" t="inlineStr">
        <is>
          <t>Tamil Nadu</t>
        </is>
      </c>
      <c r="S2054" s="71" t="n">
        <v>0</v>
      </c>
      <c r="T2054" t="inlineStr">
        <is>
          <t>No</t>
        </is>
      </c>
      <c r="U2054" s="71" t="n">
        <v>85</v>
      </c>
      <c r="V2054" s="71" t="n">
        <v>26</v>
      </c>
      <c r="W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RR102046</t>
        </is>
      </c>
      <c r="B2055" s="69" t="n">
        <v>45909</v>
      </c>
      <c r="C2055" s="70" t="n">
        <v>2025</v>
      </c>
      <c r="D2055" t="inlineStr">
        <is>
          <t>Sep</t>
        </is>
      </c>
      <c r="E2055" t="inlineStr">
        <is>
          <t>North</t>
        </is>
      </c>
      <c r="F2055" t="inlineStr">
        <is>
          <t>India</t>
        </is>
      </c>
      <c r="G2055" t="inlineStr">
        <is>
          <t>Fashion</t>
        </is>
      </c>
      <c r="H2055" t="inlineStr">
        <is>
          <t>Click &amp; collect</t>
        </is>
      </c>
      <c r="I2055" t="inlineStr">
        <is>
          <t>Walk-in guest</t>
        </is>
      </c>
      <c r="J2055" t="inlineStr">
        <is>
          <t>Noah Smith</t>
        </is>
      </c>
      <c r="K2055" s="71" t="n">
        <v>1499</v>
      </c>
      <c r="L2055" s="72" t="n">
        <v>682.4</v>
      </c>
      <c r="M2055" s="72" t="n">
        <v>1022917.6</v>
      </c>
      <c r="N2055" s="72" t="n">
        <v>102291.76</v>
      </c>
      <c r="O2055" s="72" t="n">
        <v>920625.84</v>
      </c>
      <c r="P2055" s="72" t="n">
        <v>594412.01</v>
      </c>
      <c r="Q2055" s="72" t="n">
        <v>326213.83</v>
      </c>
      <c r="R2055" t="inlineStr">
        <is>
          <t>Rajasthan</t>
        </is>
      </c>
      <c r="S2055" s="71" t="n">
        <v>0</v>
      </c>
      <c r="T2055" t="inlineStr">
        <is>
          <t>No</t>
        </is>
      </c>
      <c r="U2055" s="71" t="n">
        <v>793</v>
      </c>
      <c r="V2055" s="71" t="n">
        <v>309</v>
      </c>
      <c r="W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RR102047</t>
        </is>
      </c>
      <c r="B2056" s="69" t="n">
        <v>45909</v>
      </c>
      <c r="C2056" s="70" t="n">
        <v>2025</v>
      </c>
      <c r="D2056" t="inlineStr">
        <is>
          <t>Sep</t>
        </is>
      </c>
      <c r="E2056" t="inlineStr">
        <is>
          <t>South</t>
        </is>
      </c>
      <c r="F2056" t="inlineStr">
        <is>
          <t>India</t>
        </is>
      </c>
      <c r="G2056" t="inlineStr">
        <is>
          <t>Electronics</t>
        </is>
      </c>
      <c r="H2056" t="inlineStr">
        <is>
          <t>Store walk-in</t>
        </is>
      </c>
      <c r="I2056" t="inlineStr">
        <is>
          <t>Member</t>
        </is>
      </c>
      <c r="J2056" t="inlineStr">
        <is>
          <t>Ravindra Patil</t>
        </is>
      </c>
      <c r="K2056" s="71" t="n">
        <v>40</v>
      </c>
      <c r="L2056" s="72" t="n">
        <v>10561.5</v>
      </c>
      <c r="M2056" s="72" t="n">
        <v>422460</v>
      </c>
      <c r="N2056" s="72" t="n">
        <v>33796.8</v>
      </c>
      <c r="O2056" s="72" t="n">
        <v>388663.2</v>
      </c>
      <c r="P2056" s="72" t="n">
        <v>315799.27</v>
      </c>
      <c r="Q2056" s="72" t="n">
        <v>72863.92999999999</v>
      </c>
      <c r="R2056" t="inlineStr">
        <is>
          <t>Kerala</t>
        </is>
      </c>
      <c r="S2056" s="71" t="n">
        <v>1</v>
      </c>
      <c r="T2056" t="inlineStr">
        <is>
          <t>Yes</t>
        </is>
      </c>
      <c r="U2056" s="71" t="n">
        <v>77</v>
      </c>
      <c r="V2056" s="71" t="n">
        <v>32</v>
      </c>
      <c r="W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RR102048</t>
        </is>
      </c>
      <c r="B2057" s="69" t="n">
        <v>45909</v>
      </c>
      <c r="C2057" s="70" t="n">
        <v>2025</v>
      </c>
      <c r="D2057" t="inlineStr">
        <is>
          <t>Sep</t>
        </is>
      </c>
      <c r="E2057" t="inlineStr">
        <is>
          <t>North</t>
        </is>
      </c>
      <c r="F2057" t="inlineStr">
        <is>
          <t>India</t>
        </is>
      </c>
      <c r="G2057" t="inlineStr">
        <is>
          <t>Electronics</t>
        </is>
      </c>
      <c r="H2057" t="inlineStr">
        <is>
          <t>Store walk-in</t>
        </is>
      </c>
      <c r="I2057" t="inlineStr">
        <is>
          <t>Walk-in guest</t>
        </is>
      </c>
      <c r="J2057" t="inlineStr">
        <is>
          <t>Carlos Silva</t>
        </is>
      </c>
      <c r="K2057" s="71" t="n">
        <v>32</v>
      </c>
      <c r="L2057" s="72" t="n">
        <v>9922.49</v>
      </c>
      <c r="M2057" s="72" t="n">
        <v>317519.68</v>
      </c>
      <c r="N2057" s="72" t="n">
        <v>31751.97</v>
      </c>
      <c r="O2057" s="72" t="n">
        <v>285767.71</v>
      </c>
      <c r="P2057" s="72" t="n">
        <v>256758.57</v>
      </c>
      <c r="Q2057" s="72" t="n">
        <v>29009.14</v>
      </c>
      <c r="R2057" t="inlineStr">
        <is>
          <t>Uttar Pradesh</t>
        </is>
      </c>
      <c r="S2057" s="71" t="n">
        <v>5</v>
      </c>
      <c r="T2057" t="inlineStr">
        <is>
          <t>Yes</t>
        </is>
      </c>
      <c r="U2057" s="71" t="n">
        <v>62</v>
      </c>
      <c r="V2057" s="71" t="n">
        <v>23</v>
      </c>
      <c r="W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RR102049</t>
        </is>
      </c>
      <c r="B2058" s="69" t="n">
        <v>45909</v>
      </c>
      <c r="C2058" s="70" t="n">
        <v>2025</v>
      </c>
      <c r="D2058" t="inlineStr">
        <is>
          <t>Sep</t>
        </is>
      </c>
      <c r="E2058" t="inlineStr">
        <is>
          <t>West</t>
        </is>
      </c>
      <c r="F2058" t="inlineStr">
        <is>
          <t>India</t>
        </is>
      </c>
      <c r="G2058" t="inlineStr">
        <is>
          <t>JioMart</t>
        </is>
      </c>
      <c r="H2058" t="inlineStr">
        <is>
          <t>Home delivery</t>
        </is>
      </c>
      <c r="I2058" t="inlineStr">
        <is>
          <t>Walk-in guest</t>
        </is>
      </c>
      <c r="J2058" t="inlineStr">
        <is>
          <t>Arjun Mehta</t>
        </is>
      </c>
      <c r="K2058" s="71" t="n">
        <v>3802</v>
      </c>
      <c r="L2058" s="72" t="n">
        <v>455.16</v>
      </c>
      <c r="M2058" s="72" t="n">
        <v>1730518.32</v>
      </c>
      <c r="N2058" s="72" t="n">
        <v>173051.83</v>
      </c>
      <c r="O2058" s="72" t="n">
        <v>1557466.49</v>
      </c>
      <c r="P2058" s="72" t="n">
        <v>1289076.43</v>
      </c>
      <c r="Q2058" s="72" t="n">
        <v>268390.06</v>
      </c>
      <c r="R2058" t="inlineStr">
        <is>
          <t>Gujarat</t>
        </is>
      </c>
      <c r="S2058" s="71" t="n">
        <v>8</v>
      </c>
      <c r="T2058" t="inlineStr">
        <is>
          <t>Yes</t>
        </is>
      </c>
      <c r="U2058" s="71" t="n">
        <v>17198</v>
      </c>
      <c r="V2058" s="71" t="n">
        <v>911</v>
      </c>
      <c r="W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RR102050</t>
        </is>
      </c>
      <c r="B2059" s="69" t="n">
        <v>45909</v>
      </c>
      <c r="C2059" s="70" t="n">
        <v>2025</v>
      </c>
      <c r="D2059" t="inlineStr">
        <is>
          <t>Sep</t>
        </is>
      </c>
      <c r="E2059" t="inlineStr">
        <is>
          <t>East</t>
        </is>
      </c>
      <c r="F2059" t="inlineStr">
        <is>
          <t>India</t>
        </is>
      </c>
      <c r="G2059" t="inlineStr">
        <is>
          <t>JioMart</t>
        </is>
      </c>
      <c r="H2059" t="inlineStr">
        <is>
          <t>Home delivery</t>
        </is>
      </c>
      <c r="I2059" t="inlineStr">
        <is>
          <t>Member</t>
        </is>
      </c>
      <c r="J2059" t="inlineStr">
        <is>
          <t>Zoya Ahmed</t>
        </is>
      </c>
      <c r="K2059" s="71" t="n">
        <v>620</v>
      </c>
      <c r="L2059" s="72" t="n">
        <v>416.4</v>
      </c>
      <c r="M2059" s="72" t="n">
        <v>258168</v>
      </c>
      <c r="N2059" s="72" t="n">
        <v>5163.36</v>
      </c>
      <c r="O2059" s="72" t="n">
        <v>253004.64</v>
      </c>
      <c r="P2059" s="72" t="n">
        <v>201536.79</v>
      </c>
      <c r="Q2059" s="72" t="n">
        <v>51467.85</v>
      </c>
      <c r="R2059" t="inlineStr">
        <is>
          <t>Bihar</t>
        </is>
      </c>
      <c r="S2059" s="71" t="n">
        <v>3</v>
      </c>
      <c r="T2059" t="inlineStr">
        <is>
          <t>Yes</t>
        </is>
      </c>
      <c r="U2059" s="71" t="n">
        <v>3705</v>
      </c>
      <c r="V2059" s="71" t="n">
        <v>181</v>
      </c>
      <c r="W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RR102051</t>
        </is>
      </c>
      <c r="B2060" s="69" t="n">
        <v>45909</v>
      </c>
      <c r="C2060" s="70" t="n">
        <v>2025</v>
      </c>
      <c r="D2060" t="inlineStr">
        <is>
          <t>Sep</t>
        </is>
      </c>
      <c r="E2060" t="inlineStr">
        <is>
          <t>South</t>
        </is>
      </c>
      <c r="F2060" t="inlineStr">
        <is>
          <t>India</t>
        </is>
      </c>
      <c r="G2060" t="inlineStr">
        <is>
          <t>Electronics</t>
        </is>
      </c>
      <c r="H2060" t="inlineStr">
        <is>
          <t>Store walk-in</t>
        </is>
      </c>
      <c r="I2060" t="inlineStr">
        <is>
          <t>Walk-in guest</t>
        </is>
      </c>
      <c r="J2060" t="inlineStr">
        <is>
          <t>Zoya Ahmed</t>
        </is>
      </c>
      <c r="K2060" s="71" t="n">
        <v>54</v>
      </c>
      <c r="L2060" s="72" t="n">
        <v>9030.51</v>
      </c>
      <c r="M2060" s="72" t="n">
        <v>487647.54</v>
      </c>
      <c r="N2060" s="72" t="n">
        <v>24382.38</v>
      </c>
      <c r="O2060" s="72" t="n">
        <v>463265.16</v>
      </c>
      <c r="P2060" s="72" t="n">
        <v>440712.83</v>
      </c>
      <c r="Q2060" s="72" t="n">
        <v>22552.33</v>
      </c>
      <c r="R2060" t="inlineStr">
        <is>
          <t>Karnataka</t>
        </is>
      </c>
      <c r="S2060" s="71" t="n">
        <v>2</v>
      </c>
      <c r="T2060" t="inlineStr">
        <is>
          <t>Yes</t>
        </is>
      </c>
      <c r="U2060" s="71" t="n">
        <v>153</v>
      </c>
      <c r="V2060" s="71" t="n">
        <v>39</v>
      </c>
      <c r="W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RR102052</t>
        </is>
      </c>
      <c r="B2061" s="69" t="n">
        <v>45910</v>
      </c>
      <c r="C2061" s="70" t="n">
        <v>2025</v>
      </c>
      <c r="D2061" t="inlineStr">
        <is>
          <t>Sep</t>
        </is>
      </c>
      <c r="E2061" t="inlineStr">
        <is>
          <t>South</t>
        </is>
      </c>
      <c r="F2061" t="inlineStr">
        <is>
          <t>India</t>
        </is>
      </c>
      <c r="G2061" t="inlineStr">
        <is>
          <t>Fashion</t>
        </is>
      </c>
      <c r="H2061" t="inlineStr">
        <is>
          <t>Store walk-in</t>
        </is>
      </c>
      <c r="I2061" t="inlineStr">
        <is>
          <t>Member</t>
        </is>
      </c>
      <c r="J2061" t="inlineStr">
        <is>
          <t>Sara Rossi</t>
        </is>
      </c>
      <c r="K2061" s="71" t="n">
        <v>1158</v>
      </c>
      <c r="L2061" s="72" t="n">
        <v>762.13</v>
      </c>
      <c r="M2061" s="72" t="n">
        <v>882546.54</v>
      </c>
      <c r="N2061" s="72" t="n">
        <v>44127.33</v>
      </c>
      <c r="O2061" s="72" t="n">
        <v>838419.21</v>
      </c>
      <c r="P2061" s="72" t="n">
        <v>474415.76</v>
      </c>
      <c r="Q2061" s="72" t="n">
        <v>364003.45</v>
      </c>
      <c r="R2061" t="inlineStr">
        <is>
          <t>Kerala</t>
        </is>
      </c>
      <c r="S2061" s="71" t="n">
        <v>1</v>
      </c>
      <c r="T2061" t="inlineStr">
        <is>
          <t>Yes</t>
        </is>
      </c>
      <c r="U2061" s="71" t="n">
        <v>588</v>
      </c>
      <c r="V2061" s="71" t="n">
        <v>248</v>
      </c>
      <c r="W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RR102053</t>
        </is>
      </c>
      <c r="B2062" s="69" t="n">
        <v>45910</v>
      </c>
      <c r="C2062" s="70" t="n">
        <v>2025</v>
      </c>
      <c r="D2062" t="inlineStr">
        <is>
          <t>Sep</t>
        </is>
      </c>
      <c r="E2062" t="inlineStr">
        <is>
          <t>North</t>
        </is>
      </c>
      <c r="F2062" t="inlineStr">
        <is>
          <t>India</t>
        </is>
      </c>
      <c r="G2062" t="inlineStr">
        <is>
          <t>Grocery</t>
        </is>
      </c>
      <c r="H2062" t="inlineStr">
        <is>
          <t>Store walk-in</t>
        </is>
      </c>
      <c r="I2062" t="inlineStr">
        <is>
          <t>Member</t>
        </is>
      </c>
      <c r="J2062" t="inlineStr">
        <is>
          <t>Noah Smith</t>
        </is>
      </c>
      <c r="K2062" s="71" t="n">
        <v>1076</v>
      </c>
      <c r="L2062" s="72" t="n">
        <v>167.06</v>
      </c>
      <c r="M2062" s="72" t="n">
        <v>179756.56</v>
      </c>
      <c r="N2062" s="72" t="n">
        <v>26963.48</v>
      </c>
      <c r="O2062" s="72" t="n">
        <v>152793.08</v>
      </c>
      <c r="P2062" s="72" t="n">
        <v>154280.34</v>
      </c>
      <c r="Q2062" s="72" t="n">
        <v>-1487.26</v>
      </c>
      <c r="R2062" t="inlineStr">
        <is>
          <t>Punjab</t>
        </is>
      </c>
      <c r="S2062" s="71" t="n">
        <v>8</v>
      </c>
      <c r="T2062" t="inlineStr">
        <is>
          <t>Yes</t>
        </is>
      </c>
      <c r="U2062" s="71" t="n">
        <v>339</v>
      </c>
      <c r="V2062" s="71" t="n">
        <v>135</v>
      </c>
      <c r="W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RR102054</t>
        </is>
      </c>
      <c r="B2063" s="69" t="n">
        <v>45910</v>
      </c>
      <c r="C2063" s="70" t="n">
        <v>2025</v>
      </c>
      <c r="D2063" t="inlineStr">
        <is>
          <t>Sep</t>
        </is>
      </c>
      <c r="E2063" t="inlineStr">
        <is>
          <t>West</t>
        </is>
      </c>
      <c r="F2063" t="inlineStr">
        <is>
          <t>India</t>
        </is>
      </c>
      <c r="G2063" t="inlineStr">
        <is>
          <t>Fashion</t>
        </is>
      </c>
      <c r="H2063" t="inlineStr">
        <is>
          <t>Store walk-in</t>
        </is>
      </c>
      <c r="I2063" t="inlineStr">
        <is>
          <t>Walk-in guest</t>
        </is>
      </c>
      <c r="J2063" t="inlineStr">
        <is>
          <t>Zoya Ahmed</t>
        </is>
      </c>
      <c r="K2063" s="71" t="n">
        <v>376</v>
      </c>
      <c r="L2063" s="72" t="n">
        <v>809.96</v>
      </c>
      <c r="M2063" s="72" t="n">
        <v>304544.96</v>
      </c>
      <c r="N2063" s="72" t="n">
        <v>6090.9</v>
      </c>
      <c r="O2063" s="72" t="n">
        <v>298454.06</v>
      </c>
      <c r="P2063" s="72" t="n">
        <v>159178.32</v>
      </c>
      <c r="Q2063" s="72" t="n">
        <v>139275.74</v>
      </c>
      <c r="R2063" t="inlineStr">
        <is>
          <t>Gujarat</t>
        </is>
      </c>
      <c r="S2063" s="71" t="n">
        <v>1</v>
      </c>
      <c r="T2063" t="inlineStr">
        <is>
          <t>Yes</t>
        </is>
      </c>
      <c r="U2063" s="71" t="n">
        <v>207</v>
      </c>
      <c r="V2063" s="71" t="n">
        <v>83</v>
      </c>
      <c r="W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RR102055</t>
        </is>
      </c>
      <c r="B2064" s="69" t="n">
        <v>45910</v>
      </c>
      <c r="C2064" s="70" t="n">
        <v>2025</v>
      </c>
      <c r="D2064" t="inlineStr">
        <is>
          <t>Sep</t>
        </is>
      </c>
      <c r="E2064" t="inlineStr">
        <is>
          <t>East</t>
        </is>
      </c>
      <c r="F2064" t="inlineStr">
        <is>
          <t>India</t>
        </is>
      </c>
      <c r="G2064" t="inlineStr">
        <is>
          <t>JioMart</t>
        </is>
      </c>
      <c r="H2064" t="inlineStr">
        <is>
          <t>Home delivery</t>
        </is>
      </c>
      <c r="I2064" t="inlineStr">
        <is>
          <t>Member</t>
        </is>
      </c>
      <c r="J2064" t="inlineStr">
        <is>
          <t>Aisha Bello</t>
        </is>
      </c>
      <c r="K2064" s="71" t="n">
        <v>2607</v>
      </c>
      <c r="L2064" s="72" t="n">
        <v>464.43</v>
      </c>
      <c r="M2064" s="72" t="n">
        <v>1210769.01</v>
      </c>
      <c r="N2064" s="72" t="n">
        <v>24215.38</v>
      </c>
      <c r="O2064" s="72" t="n">
        <v>1186553.63</v>
      </c>
      <c r="P2064" s="72" t="n">
        <v>890431.08</v>
      </c>
      <c r="Q2064" s="72" t="n">
        <v>296122.55</v>
      </c>
      <c r="R2064" t="inlineStr">
        <is>
          <t>Bihar</t>
        </is>
      </c>
      <c r="S2064" s="71" t="n">
        <v>0</v>
      </c>
      <c r="T2064" t="inlineStr">
        <is>
          <t>No</t>
        </is>
      </c>
      <c r="U2064" s="71" t="n">
        <v>7697</v>
      </c>
      <c r="V2064" s="71" t="n">
        <v>402</v>
      </c>
      <c r="W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RR102056</t>
        </is>
      </c>
      <c r="B2065" s="69" t="n">
        <v>45910</v>
      </c>
      <c r="C2065" s="70" t="n">
        <v>2025</v>
      </c>
      <c r="D2065" t="inlineStr">
        <is>
          <t>Sep</t>
        </is>
      </c>
      <c r="E2065" t="inlineStr">
        <is>
          <t>South</t>
        </is>
      </c>
      <c r="F2065" t="inlineStr">
        <is>
          <t>India</t>
        </is>
      </c>
      <c r="G2065" t="inlineStr">
        <is>
          <t>Grocery</t>
        </is>
      </c>
      <c r="H2065" t="inlineStr">
        <is>
          <t>Store walk-in</t>
        </is>
      </c>
      <c r="I2065" t="inlineStr">
        <is>
          <t>Walk-in guest</t>
        </is>
      </c>
      <c r="J2065" t="inlineStr">
        <is>
          <t>Amir Khan</t>
        </is>
      </c>
      <c r="K2065" s="71" t="n">
        <v>1842</v>
      </c>
      <c r="L2065" s="72" t="n">
        <v>172.5</v>
      </c>
      <c r="M2065" s="72" t="n">
        <v>317745</v>
      </c>
      <c r="N2065" s="72" t="n">
        <v>47661.75</v>
      </c>
      <c r="O2065" s="72" t="n">
        <v>270083.25</v>
      </c>
      <c r="P2065" s="72" t="n">
        <v>281768</v>
      </c>
      <c r="Q2065" s="72" t="n">
        <v>-11684.75</v>
      </c>
      <c r="R2065" t="inlineStr">
        <is>
          <t>Kerala</t>
        </is>
      </c>
      <c r="S2065" s="71" t="n">
        <v>0</v>
      </c>
      <c r="T2065" t="inlineStr">
        <is>
          <t>No</t>
        </is>
      </c>
      <c r="U2065" s="71" t="n">
        <v>1057</v>
      </c>
      <c r="V2065" s="71" t="n">
        <v>371</v>
      </c>
      <c r="W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RR102057</t>
        </is>
      </c>
      <c r="B2066" s="69" t="n">
        <v>45910</v>
      </c>
      <c r="C2066" s="70" t="n">
        <v>2025</v>
      </c>
      <c r="D2066" t="inlineStr">
        <is>
          <t>Sep</t>
        </is>
      </c>
      <c r="E2066" t="inlineStr">
        <is>
          <t>West</t>
        </is>
      </c>
      <c r="F2066" t="inlineStr">
        <is>
          <t>India</t>
        </is>
      </c>
      <c r="G2066" t="inlineStr">
        <is>
          <t>JioMart</t>
        </is>
      </c>
      <c r="H2066" t="inlineStr">
        <is>
          <t>Home delivery</t>
        </is>
      </c>
      <c r="I2066" t="inlineStr">
        <is>
          <t>Walk-in guest</t>
        </is>
      </c>
      <c r="J2066" t="inlineStr">
        <is>
          <t>Liam O'Brien</t>
        </is>
      </c>
      <c r="K2066" s="71" t="n">
        <v>2938</v>
      </c>
      <c r="L2066" s="72" t="n">
        <v>456.01</v>
      </c>
      <c r="M2066" s="72" t="n">
        <v>1339757.38</v>
      </c>
      <c r="N2066" s="72" t="n">
        <v>26795.15</v>
      </c>
      <c r="O2066" s="72" t="n">
        <v>1312962.23</v>
      </c>
      <c r="P2066" s="72" t="n">
        <v>1003346.59</v>
      </c>
      <c r="Q2066" s="72" t="n">
        <v>309615.64</v>
      </c>
      <c r="R2066" t="inlineStr">
        <is>
          <t>Gujarat</t>
        </is>
      </c>
      <c r="S2066" s="71" t="n">
        <v>2</v>
      </c>
      <c r="T2066" t="inlineStr">
        <is>
          <t>Yes</t>
        </is>
      </c>
      <c r="U2066" s="71" t="n">
        <v>15755</v>
      </c>
      <c r="V2066" s="71" t="n">
        <v>796</v>
      </c>
      <c r="W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RR102058</t>
        </is>
      </c>
      <c r="B2067" s="69" t="n">
        <v>45910</v>
      </c>
      <c r="C2067" s="70" t="n">
        <v>2025</v>
      </c>
      <c r="D2067" t="inlineStr">
        <is>
          <t>Sep</t>
        </is>
      </c>
      <c r="E2067" t="inlineStr">
        <is>
          <t>North</t>
        </is>
      </c>
      <c r="F2067" t="inlineStr">
        <is>
          <t>India</t>
        </is>
      </c>
      <c r="G2067" t="inlineStr">
        <is>
          <t>Fashion</t>
        </is>
      </c>
      <c r="H2067" t="inlineStr">
        <is>
          <t>Store walk-in</t>
        </is>
      </c>
      <c r="I2067" t="inlineStr">
        <is>
          <t>Walk-in guest</t>
        </is>
      </c>
      <c r="J2067" t="inlineStr">
        <is>
          <t>Ravindra Patil</t>
        </is>
      </c>
      <c r="K2067" s="71" t="n">
        <v>873</v>
      </c>
      <c r="L2067" s="72" t="n">
        <v>755.42</v>
      </c>
      <c r="M2067" s="72" t="n">
        <v>659481.66</v>
      </c>
      <c r="N2067" s="72" t="n">
        <v>52758.53</v>
      </c>
      <c r="O2067" s="72" t="n">
        <v>606723.13</v>
      </c>
      <c r="P2067" s="72" t="n">
        <v>345729.45</v>
      </c>
      <c r="Q2067" s="72" t="n">
        <v>260993.68</v>
      </c>
      <c r="R2067" t="inlineStr">
        <is>
          <t>Rajasthan</t>
        </is>
      </c>
      <c r="S2067" s="71" t="n">
        <v>1</v>
      </c>
      <c r="T2067" t="inlineStr">
        <is>
          <t>Yes</t>
        </is>
      </c>
      <c r="U2067" s="71" t="n">
        <v>368</v>
      </c>
      <c r="V2067" s="71" t="n">
        <v>136</v>
      </c>
      <c r="W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RR102059</t>
        </is>
      </c>
      <c r="B2068" s="69" t="n">
        <v>45910</v>
      </c>
      <c r="C2068" s="70" t="n">
        <v>2025</v>
      </c>
      <c r="D2068" t="inlineStr">
        <is>
          <t>Sep</t>
        </is>
      </c>
      <c r="E2068" t="inlineStr">
        <is>
          <t>West</t>
        </is>
      </c>
      <c r="F2068" t="inlineStr">
        <is>
          <t>India</t>
        </is>
      </c>
      <c r="G2068" t="inlineStr">
        <is>
          <t>JioMart</t>
        </is>
      </c>
      <c r="H2068" t="inlineStr">
        <is>
          <t>Home delivery</t>
        </is>
      </c>
      <c r="I2068" t="inlineStr">
        <is>
          <t>Member</t>
        </is>
      </c>
      <c r="J2068" t="inlineStr">
        <is>
          <t>Olivia Brown</t>
        </is>
      </c>
      <c r="K2068" s="71" t="n">
        <v>1107</v>
      </c>
      <c r="L2068" s="72" t="n">
        <v>458.33</v>
      </c>
      <c r="M2068" s="72" t="n">
        <v>507371.31</v>
      </c>
      <c r="N2068" s="72" t="n">
        <v>25368.57</v>
      </c>
      <c r="O2068" s="72" t="n">
        <v>482002.74</v>
      </c>
      <c r="P2068" s="72" t="n">
        <v>383285.28</v>
      </c>
      <c r="Q2068" s="72" t="n">
        <v>98717.46000000001</v>
      </c>
      <c r="R2068" t="inlineStr">
        <is>
          <t>Gujarat</t>
        </is>
      </c>
      <c r="S2068" s="71" t="n">
        <v>0</v>
      </c>
      <c r="T2068" t="inlineStr">
        <is>
          <t>No</t>
        </is>
      </c>
      <c r="U2068" s="71" t="n">
        <v>1966</v>
      </c>
      <c r="V2068" s="71" t="n">
        <v>152</v>
      </c>
      <c r="W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RR102060</t>
        </is>
      </c>
      <c r="B2069" s="69" t="n">
        <v>45910</v>
      </c>
      <c r="C2069" s="70" t="n">
        <v>2025</v>
      </c>
      <c r="D2069" t="inlineStr">
        <is>
          <t>Sep</t>
        </is>
      </c>
      <c r="E2069" t="inlineStr">
        <is>
          <t>North</t>
        </is>
      </c>
      <c r="F2069" t="inlineStr">
        <is>
          <t>India</t>
        </is>
      </c>
      <c r="G2069" t="inlineStr">
        <is>
          <t>Fashion</t>
        </is>
      </c>
      <c r="H2069" t="inlineStr">
        <is>
          <t>Home delivery</t>
        </is>
      </c>
      <c r="I2069" t="inlineStr">
        <is>
          <t>Walk-in guest</t>
        </is>
      </c>
      <c r="J2069" t="inlineStr">
        <is>
          <t>Hiroshi Tanaka</t>
        </is>
      </c>
      <c r="K2069" s="71" t="n">
        <v>1190</v>
      </c>
      <c r="L2069" s="72" t="n">
        <v>711.3</v>
      </c>
      <c r="M2069" s="72" t="n">
        <v>846447</v>
      </c>
      <c r="N2069" s="72" t="n">
        <v>126967.05</v>
      </c>
      <c r="O2069" s="72" t="n">
        <v>719479.95</v>
      </c>
      <c r="P2069" s="72" t="n">
        <v>493233.31</v>
      </c>
      <c r="Q2069" s="72" t="n">
        <v>226246.64</v>
      </c>
      <c r="R2069" t="inlineStr">
        <is>
          <t>Delhi</t>
        </is>
      </c>
      <c r="S2069" s="71" t="n">
        <v>3</v>
      </c>
      <c r="T2069" t="inlineStr">
        <is>
          <t>Yes</t>
        </is>
      </c>
      <c r="U2069" s="71" t="n">
        <v>895</v>
      </c>
      <c r="V2069" s="71" t="n">
        <v>317</v>
      </c>
      <c r="W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RR102061</t>
        </is>
      </c>
      <c r="B2070" s="69" t="n">
        <v>45910</v>
      </c>
      <c r="C2070" s="70" t="n">
        <v>2025</v>
      </c>
      <c r="D2070" t="inlineStr">
        <is>
          <t>Sep</t>
        </is>
      </c>
      <c r="E2070" t="inlineStr">
        <is>
          <t>North</t>
        </is>
      </c>
      <c r="F2070" t="inlineStr">
        <is>
          <t>India</t>
        </is>
      </c>
      <c r="G2070" t="inlineStr">
        <is>
          <t>JioMart</t>
        </is>
      </c>
      <c r="H2070" t="inlineStr">
        <is>
          <t>Home delivery</t>
        </is>
      </c>
      <c r="I2070" t="inlineStr">
        <is>
          <t>Member</t>
        </is>
      </c>
      <c r="J2070" t="inlineStr">
        <is>
          <t>Lucas Martin</t>
        </is>
      </c>
      <c r="K2070" s="71" t="n">
        <v>3576</v>
      </c>
      <c r="L2070" s="72" t="n">
        <v>439.84</v>
      </c>
      <c r="M2070" s="72" t="n">
        <v>1572867.84</v>
      </c>
      <c r="N2070" s="72" t="n">
        <v>157286.78</v>
      </c>
      <c r="O2070" s="72" t="n">
        <v>1415581.06</v>
      </c>
      <c r="P2070" s="72" t="n">
        <v>1246713.03</v>
      </c>
      <c r="Q2070" s="72" t="n">
        <v>168868.03</v>
      </c>
      <c r="R2070" t="inlineStr">
        <is>
          <t>Uttar Pradesh</t>
        </is>
      </c>
      <c r="S2070" s="71" t="n">
        <v>2</v>
      </c>
      <c r="T2070" t="inlineStr">
        <is>
          <t>Yes</t>
        </is>
      </c>
      <c r="U2070" s="71" t="n">
        <v>8718</v>
      </c>
      <c r="V2070" s="71" t="n">
        <v>496</v>
      </c>
      <c r="W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RR102062</t>
        </is>
      </c>
      <c r="B2071" s="69" t="n">
        <v>45910</v>
      </c>
      <c r="C2071" s="70" t="n">
        <v>2025</v>
      </c>
      <c r="D2071" t="inlineStr">
        <is>
          <t>Sep</t>
        </is>
      </c>
      <c r="E2071" t="inlineStr">
        <is>
          <t>North</t>
        </is>
      </c>
      <c r="F2071" t="inlineStr">
        <is>
          <t>India</t>
        </is>
      </c>
      <c r="G2071" t="inlineStr">
        <is>
          <t>Fashion</t>
        </is>
      </c>
      <c r="H2071" t="inlineStr">
        <is>
          <t>Store walk-in</t>
        </is>
      </c>
      <c r="I2071" t="inlineStr">
        <is>
          <t>Walk-in guest</t>
        </is>
      </c>
      <c r="J2071" t="inlineStr">
        <is>
          <t>Omar Haddad</t>
        </is>
      </c>
      <c r="K2071" s="71" t="n">
        <v>765</v>
      </c>
      <c r="L2071" s="72" t="n">
        <v>690.95</v>
      </c>
      <c r="M2071" s="72" t="n">
        <v>528576.75</v>
      </c>
      <c r="N2071" s="72" t="n">
        <v>52857.68</v>
      </c>
      <c r="O2071" s="72" t="n">
        <v>475719.07</v>
      </c>
      <c r="P2071" s="72" t="n">
        <v>307256.9</v>
      </c>
      <c r="Q2071" s="72" t="n">
        <v>168462.17</v>
      </c>
      <c r="R2071" t="inlineStr">
        <is>
          <t>Punjab</t>
        </is>
      </c>
      <c r="S2071" s="71" t="n">
        <v>0</v>
      </c>
      <c r="T2071" t="inlineStr">
        <is>
          <t>No</t>
        </is>
      </c>
      <c r="U2071" s="71" t="n">
        <v>777</v>
      </c>
      <c r="V2071" s="71" t="n">
        <v>221</v>
      </c>
      <c r="W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RR102063</t>
        </is>
      </c>
      <c r="B2072" s="69" t="n">
        <v>45910</v>
      </c>
      <c r="C2072" s="70" t="n">
        <v>2025</v>
      </c>
      <c r="D2072" t="inlineStr">
        <is>
          <t>Sep</t>
        </is>
      </c>
      <c r="E2072" t="inlineStr">
        <is>
          <t>North</t>
        </is>
      </c>
      <c r="F2072" t="inlineStr">
        <is>
          <t>India</t>
        </is>
      </c>
      <c r="G2072" t="inlineStr">
        <is>
          <t>Fashion</t>
        </is>
      </c>
      <c r="H2072" t="inlineStr">
        <is>
          <t>Store walk-in</t>
        </is>
      </c>
      <c r="I2072" t="inlineStr">
        <is>
          <t>Member</t>
        </is>
      </c>
      <c r="J2072" t="inlineStr">
        <is>
          <t>Fatima Al-Saud</t>
        </is>
      </c>
      <c r="K2072" s="71" t="n">
        <v>877</v>
      </c>
      <c r="L2072" s="72" t="n">
        <v>824.53</v>
      </c>
      <c r="M2072" s="72" t="n">
        <v>723112.8100000001</v>
      </c>
      <c r="N2072" s="72" t="n">
        <v>72311.28</v>
      </c>
      <c r="O2072" s="72" t="n">
        <v>650801.53</v>
      </c>
      <c r="P2072" s="72" t="n">
        <v>351789.67</v>
      </c>
      <c r="Q2072" s="72" t="n">
        <v>299011.86</v>
      </c>
      <c r="R2072" t="inlineStr">
        <is>
          <t>Rajasthan</t>
        </is>
      </c>
      <c r="S2072" s="71" t="n">
        <v>0</v>
      </c>
      <c r="T2072" t="inlineStr">
        <is>
          <t>No</t>
        </is>
      </c>
      <c r="U2072" s="71" t="n">
        <v>528</v>
      </c>
      <c r="V2072" s="71" t="n">
        <v>144</v>
      </c>
      <c r="W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RR102064</t>
        </is>
      </c>
      <c r="B2073" s="69" t="n">
        <v>45910</v>
      </c>
      <c r="C2073" s="70" t="n">
        <v>2025</v>
      </c>
      <c r="D2073" t="inlineStr">
        <is>
          <t>Sep</t>
        </is>
      </c>
      <c r="E2073" t="inlineStr">
        <is>
          <t>West</t>
        </is>
      </c>
      <c r="F2073" t="inlineStr">
        <is>
          <t>India</t>
        </is>
      </c>
      <c r="G2073" t="inlineStr">
        <is>
          <t>Grocery</t>
        </is>
      </c>
      <c r="H2073" t="inlineStr">
        <is>
          <t>Store walk-in</t>
        </is>
      </c>
      <c r="I2073" t="inlineStr">
        <is>
          <t>Member</t>
        </is>
      </c>
      <c r="J2073" t="inlineStr">
        <is>
          <t>Olivia Brown</t>
        </is>
      </c>
      <c r="K2073" s="71" t="n">
        <v>2365</v>
      </c>
      <c r="L2073" s="72" t="n">
        <v>182.13</v>
      </c>
      <c r="M2073" s="72" t="n">
        <v>430737.45</v>
      </c>
      <c r="N2073" s="72" t="n">
        <v>8614.75</v>
      </c>
      <c r="O2073" s="72" t="n">
        <v>422122.7</v>
      </c>
      <c r="P2073" s="72" t="n">
        <v>336238.42</v>
      </c>
      <c r="Q2073" s="72" t="n">
        <v>85884.28</v>
      </c>
      <c r="R2073" t="inlineStr">
        <is>
          <t>Maharashtra</t>
        </is>
      </c>
      <c r="S2073" s="71" t="n">
        <v>1</v>
      </c>
      <c r="T2073" t="inlineStr">
        <is>
          <t>Yes</t>
        </is>
      </c>
      <c r="U2073" s="71" t="n">
        <v>845</v>
      </c>
      <c r="V2073" s="71" t="n">
        <v>281</v>
      </c>
      <c r="W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RR102065</t>
        </is>
      </c>
      <c r="B2074" s="69" t="n">
        <v>45910</v>
      </c>
      <c r="C2074" s="70" t="n">
        <v>2025</v>
      </c>
      <c r="D2074" t="inlineStr">
        <is>
          <t>Sep</t>
        </is>
      </c>
      <c r="E2074" t="inlineStr">
        <is>
          <t>South</t>
        </is>
      </c>
      <c r="F2074" t="inlineStr">
        <is>
          <t>India</t>
        </is>
      </c>
      <c r="G2074" t="inlineStr">
        <is>
          <t>Grocery</t>
        </is>
      </c>
      <c r="H2074" t="inlineStr">
        <is>
          <t>Store walk-in</t>
        </is>
      </c>
      <c r="I2074" t="inlineStr">
        <is>
          <t>Member</t>
        </is>
      </c>
      <c r="J2074" t="inlineStr">
        <is>
          <t>Sara Rossi</t>
        </is>
      </c>
      <c r="K2074" s="71" t="n">
        <v>3194</v>
      </c>
      <c r="L2074" s="72" t="n">
        <v>163.98</v>
      </c>
      <c r="M2074" s="72" t="n">
        <v>523752.12</v>
      </c>
      <c r="N2074" s="72" t="n">
        <v>78562.82000000001</v>
      </c>
      <c r="O2074" s="72" t="n">
        <v>445189.3</v>
      </c>
      <c r="P2074" s="72" t="n">
        <v>482572.24</v>
      </c>
      <c r="Q2074" s="72" t="n">
        <v>-37382.94</v>
      </c>
      <c r="R2074" t="inlineStr">
        <is>
          <t>Karnataka</t>
        </is>
      </c>
      <c r="S2074" s="71" t="n">
        <v>1</v>
      </c>
      <c r="T2074" t="inlineStr">
        <is>
          <t>Yes</t>
        </is>
      </c>
      <c r="U2074" s="71" t="n">
        <v>1167</v>
      </c>
      <c r="V2074" s="71" t="n">
        <v>455</v>
      </c>
      <c r="W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RR102066</t>
        </is>
      </c>
      <c r="B2075" s="69" t="n">
        <v>45911</v>
      </c>
      <c r="C2075" s="70" t="n">
        <v>2025</v>
      </c>
      <c r="D2075" t="inlineStr">
        <is>
          <t>Sep</t>
        </is>
      </c>
      <c r="E2075" t="inlineStr">
        <is>
          <t>South</t>
        </is>
      </c>
      <c r="F2075" t="inlineStr">
        <is>
          <t>India</t>
        </is>
      </c>
      <c r="G2075" t="inlineStr">
        <is>
          <t>Grocery</t>
        </is>
      </c>
      <c r="H2075" t="inlineStr">
        <is>
          <t>Store walk-in</t>
        </is>
      </c>
      <c r="I2075" t="inlineStr">
        <is>
          <t>Walk-in guest</t>
        </is>
      </c>
      <c r="J2075" t="inlineStr">
        <is>
          <t>Emma Clarke</t>
        </is>
      </c>
      <c r="K2075" s="71" t="n">
        <v>1001</v>
      </c>
      <c r="L2075" s="72" t="n">
        <v>178.33</v>
      </c>
      <c r="M2075" s="72" t="n">
        <v>178508.33</v>
      </c>
      <c r="N2075" s="72" t="n">
        <v>3570.17</v>
      </c>
      <c r="O2075" s="72" t="n">
        <v>174938.16</v>
      </c>
      <c r="P2075" s="72" t="n">
        <v>144005.23</v>
      </c>
      <c r="Q2075" s="72" t="n">
        <v>30932.93</v>
      </c>
      <c r="R2075" t="inlineStr">
        <is>
          <t>Karnataka</t>
        </is>
      </c>
      <c r="S2075" s="71" t="n">
        <v>0</v>
      </c>
      <c r="T2075" t="inlineStr">
        <is>
          <t>No</t>
        </is>
      </c>
      <c r="U2075" s="71" t="n">
        <v>464</v>
      </c>
      <c r="V2075" s="71" t="n">
        <v>164</v>
      </c>
      <c r="W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RR102067</t>
        </is>
      </c>
      <c r="B2076" s="69" t="n">
        <v>45911</v>
      </c>
      <c r="C2076" s="70" t="n">
        <v>2025</v>
      </c>
      <c r="D2076" t="inlineStr">
        <is>
          <t>Sep</t>
        </is>
      </c>
      <c r="E2076" t="inlineStr">
        <is>
          <t>East</t>
        </is>
      </c>
      <c r="F2076" t="inlineStr">
        <is>
          <t>India</t>
        </is>
      </c>
      <c r="G2076" t="inlineStr">
        <is>
          <t>Grocery</t>
        </is>
      </c>
      <c r="H2076" t="inlineStr">
        <is>
          <t>Store walk-in</t>
        </is>
      </c>
      <c r="I2076" t="inlineStr">
        <is>
          <t>Walk-in guest</t>
        </is>
      </c>
      <c r="J2076" t="inlineStr">
        <is>
          <t>Carlos Silva</t>
        </is>
      </c>
      <c r="K2076" s="71" t="n">
        <v>761</v>
      </c>
      <c r="L2076" s="72" t="n">
        <v>161.05</v>
      </c>
      <c r="M2076" s="72" t="n">
        <v>122559.05</v>
      </c>
      <c r="N2076" s="72" t="n">
        <v>9804.719999999999</v>
      </c>
      <c r="O2076" s="72" t="n">
        <v>112754.33</v>
      </c>
      <c r="P2076" s="72" t="n">
        <v>114285.72</v>
      </c>
      <c r="Q2076" s="72" t="n">
        <v>-1531.39</v>
      </c>
      <c r="R2076" t="inlineStr">
        <is>
          <t>West Bengal</t>
        </is>
      </c>
      <c r="S2076" s="71" t="n">
        <v>0</v>
      </c>
      <c r="T2076" t="inlineStr">
        <is>
          <t>No</t>
        </is>
      </c>
      <c r="U2076" s="71" t="n">
        <v>394</v>
      </c>
      <c r="V2076" s="71" t="n">
        <v>109</v>
      </c>
      <c r="W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RR102068</t>
        </is>
      </c>
      <c r="B2077" s="69" t="n">
        <v>45911</v>
      </c>
      <c r="C2077" s="70" t="n">
        <v>2025</v>
      </c>
      <c r="D2077" t="inlineStr">
        <is>
          <t>Sep</t>
        </is>
      </c>
      <c r="E2077" t="inlineStr">
        <is>
          <t>East</t>
        </is>
      </c>
      <c r="F2077" t="inlineStr">
        <is>
          <t>India</t>
        </is>
      </c>
      <c r="G2077" t="inlineStr">
        <is>
          <t>Fashion</t>
        </is>
      </c>
      <c r="H2077" t="inlineStr">
        <is>
          <t>Store walk-in</t>
        </is>
      </c>
      <c r="I2077" t="inlineStr">
        <is>
          <t>Member</t>
        </is>
      </c>
      <c r="J2077" t="inlineStr">
        <is>
          <t>Wei Chen</t>
        </is>
      </c>
      <c r="K2077" s="71" t="n">
        <v>416</v>
      </c>
      <c r="L2077" s="72" t="n">
        <v>695.99</v>
      </c>
      <c r="M2077" s="72" t="n">
        <v>289531.84</v>
      </c>
      <c r="N2077" s="72" t="n">
        <v>28953.18</v>
      </c>
      <c r="O2077" s="72" t="n">
        <v>260578.66</v>
      </c>
      <c r="P2077" s="72" t="n">
        <v>167451.49</v>
      </c>
      <c r="Q2077" s="72" t="n">
        <v>93127.17</v>
      </c>
      <c r="R2077" t="inlineStr">
        <is>
          <t>Odisha</t>
        </is>
      </c>
      <c r="S2077" s="71" t="n">
        <v>1</v>
      </c>
      <c r="T2077" t="inlineStr">
        <is>
          <t>Yes</t>
        </is>
      </c>
      <c r="U2077" s="71" t="n">
        <v>151</v>
      </c>
      <c r="V2077" s="71" t="n">
        <v>49</v>
      </c>
      <c r="W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RR102069</t>
        </is>
      </c>
      <c r="B2078" s="69" t="n">
        <v>45911</v>
      </c>
      <c r="C2078" s="70" t="n">
        <v>2025</v>
      </c>
      <c r="D2078" t="inlineStr">
        <is>
          <t>Sep</t>
        </is>
      </c>
      <c r="E2078" t="inlineStr">
        <is>
          <t>West</t>
        </is>
      </c>
      <c r="F2078" t="inlineStr">
        <is>
          <t>India</t>
        </is>
      </c>
      <c r="G2078" t="inlineStr">
        <is>
          <t>JioMart</t>
        </is>
      </c>
      <c r="H2078" t="inlineStr">
        <is>
          <t>Home delivery</t>
        </is>
      </c>
      <c r="I2078" t="inlineStr">
        <is>
          <t>Member</t>
        </is>
      </c>
      <c r="J2078" t="inlineStr">
        <is>
          <t>Carlos Silva</t>
        </is>
      </c>
      <c r="K2078" s="71" t="n">
        <v>1668</v>
      </c>
      <c r="L2078" s="72" t="n">
        <v>461.55</v>
      </c>
      <c r="M2078" s="72" t="n">
        <v>769865.4</v>
      </c>
      <c r="N2078" s="72" t="n">
        <v>15397.31</v>
      </c>
      <c r="O2078" s="72" t="n">
        <v>754468.09</v>
      </c>
      <c r="P2078" s="72" t="n">
        <v>573397.11</v>
      </c>
      <c r="Q2078" s="72" t="n">
        <v>181070.98</v>
      </c>
      <c r="R2078" t="inlineStr">
        <is>
          <t>Maharashtra</t>
        </is>
      </c>
      <c r="S2078" s="71" t="n">
        <v>3</v>
      </c>
      <c r="T2078" t="inlineStr">
        <is>
          <t>Yes</t>
        </is>
      </c>
      <c r="U2078" s="71" t="n">
        <v>2444</v>
      </c>
      <c r="V2078" s="71" t="n">
        <v>188</v>
      </c>
      <c r="W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RR102070</t>
        </is>
      </c>
      <c r="B2079" s="69" t="n">
        <v>45911</v>
      </c>
      <c r="C2079" s="70" t="n">
        <v>2025</v>
      </c>
      <c r="D2079" t="inlineStr">
        <is>
          <t>Sep</t>
        </is>
      </c>
      <c r="E2079" t="inlineStr">
        <is>
          <t>South</t>
        </is>
      </c>
      <c r="F2079" t="inlineStr">
        <is>
          <t>India</t>
        </is>
      </c>
      <c r="G2079" t="inlineStr">
        <is>
          <t>Fashion</t>
        </is>
      </c>
      <c r="H2079" t="inlineStr">
        <is>
          <t>Store walk-in</t>
        </is>
      </c>
      <c r="I2079" t="inlineStr">
        <is>
          <t>Walk-in guest</t>
        </is>
      </c>
      <c r="J2079" t="inlineStr">
        <is>
          <t>Olivia Brown</t>
        </is>
      </c>
      <c r="K2079" s="71" t="n">
        <v>776</v>
      </c>
      <c r="L2079" s="72" t="n">
        <v>808.95</v>
      </c>
      <c r="M2079" s="72" t="n">
        <v>627745.2</v>
      </c>
      <c r="N2079" s="72" t="n">
        <v>31387.26</v>
      </c>
      <c r="O2079" s="72" t="n">
        <v>596357.9399999999</v>
      </c>
      <c r="P2079" s="72" t="n">
        <v>323580.66</v>
      </c>
      <c r="Q2079" s="72" t="n">
        <v>272777.28</v>
      </c>
      <c r="R2079" t="inlineStr">
        <is>
          <t>Kerala</t>
        </is>
      </c>
      <c r="S2079" s="71" t="n">
        <v>0</v>
      </c>
      <c r="T2079" t="inlineStr">
        <is>
          <t>No</t>
        </is>
      </c>
      <c r="U2079" s="71" t="n">
        <v>253</v>
      </c>
      <c r="V2079" s="71" t="n">
        <v>91</v>
      </c>
      <c r="W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RR102071</t>
        </is>
      </c>
      <c r="B2080" s="69" t="n">
        <v>45911</v>
      </c>
      <c r="C2080" s="70" t="n">
        <v>2025</v>
      </c>
      <c r="D2080" t="inlineStr">
        <is>
          <t>Sep</t>
        </is>
      </c>
      <c r="E2080" t="inlineStr">
        <is>
          <t>South</t>
        </is>
      </c>
      <c r="F2080" t="inlineStr">
        <is>
          <t>India</t>
        </is>
      </c>
      <c r="G2080" t="inlineStr">
        <is>
          <t>Grocery</t>
        </is>
      </c>
      <c r="H2080" t="inlineStr">
        <is>
          <t>Home delivery</t>
        </is>
      </c>
      <c r="I2080" t="inlineStr">
        <is>
          <t>Walk-in guest</t>
        </is>
      </c>
      <c r="J2080" t="inlineStr">
        <is>
          <t>Arjun Mehta</t>
        </is>
      </c>
      <c r="K2080" s="71" t="n">
        <v>1454</v>
      </c>
      <c r="L2080" s="72" t="n">
        <v>174.12</v>
      </c>
      <c r="M2080" s="72" t="n">
        <v>253170.48</v>
      </c>
      <c r="N2080" s="72" t="n">
        <v>20253.64</v>
      </c>
      <c r="O2080" s="72" t="n">
        <v>232916.84</v>
      </c>
      <c r="P2080" s="72" t="n">
        <v>210326.28</v>
      </c>
      <c r="Q2080" s="72" t="n">
        <v>22590.56</v>
      </c>
      <c r="R2080" t="inlineStr">
        <is>
          <t>Telangana</t>
        </is>
      </c>
      <c r="S2080" s="71" t="n">
        <v>0</v>
      </c>
      <c r="T2080" t="inlineStr">
        <is>
          <t>No</t>
        </is>
      </c>
      <c r="U2080" s="71" t="n">
        <v>589</v>
      </c>
      <c r="V2080" s="71" t="n">
        <v>165</v>
      </c>
      <c r="W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RR102072</t>
        </is>
      </c>
      <c r="B2081" s="69" t="n">
        <v>45911</v>
      </c>
      <c r="C2081" s="70" t="n">
        <v>2025</v>
      </c>
      <c r="D2081" t="inlineStr">
        <is>
          <t>Sep</t>
        </is>
      </c>
      <c r="E2081" t="inlineStr">
        <is>
          <t>West</t>
        </is>
      </c>
      <c r="F2081" t="inlineStr">
        <is>
          <t>India</t>
        </is>
      </c>
      <c r="G2081" t="inlineStr">
        <is>
          <t>Grocery</t>
        </is>
      </c>
      <c r="H2081" t="inlineStr">
        <is>
          <t>Store walk-in</t>
        </is>
      </c>
      <c r="I2081" t="inlineStr">
        <is>
          <t>Member</t>
        </is>
      </c>
      <c r="J2081" t="inlineStr">
        <is>
          <t>Kofi Mensah</t>
        </is>
      </c>
      <c r="K2081" s="71" t="n">
        <v>3935</v>
      </c>
      <c r="L2081" s="72" t="n">
        <v>171.97</v>
      </c>
      <c r="M2081" s="72" t="n">
        <v>676701.95</v>
      </c>
      <c r="N2081" s="72" t="n">
        <v>101505.29</v>
      </c>
      <c r="O2081" s="72" t="n">
        <v>575196.66</v>
      </c>
      <c r="P2081" s="72" t="n">
        <v>566792.29</v>
      </c>
      <c r="Q2081" s="72" t="n">
        <v>8404.370000000001</v>
      </c>
      <c r="R2081" t="inlineStr">
        <is>
          <t>Maharashtra</t>
        </is>
      </c>
      <c r="S2081" s="71" t="n">
        <v>5</v>
      </c>
      <c r="T2081" t="inlineStr">
        <is>
          <t>Yes</t>
        </is>
      </c>
      <c r="U2081" s="71" t="n">
        <v>1405</v>
      </c>
      <c r="V2081" s="71" t="n">
        <v>604</v>
      </c>
      <c r="W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RR102073</t>
        </is>
      </c>
      <c r="B2082" s="69" t="n">
        <v>45911</v>
      </c>
      <c r="C2082" s="70" t="n">
        <v>2025</v>
      </c>
      <c r="D2082" t="inlineStr">
        <is>
          <t>Sep</t>
        </is>
      </c>
      <c r="E2082" t="inlineStr">
        <is>
          <t>West</t>
        </is>
      </c>
      <c r="F2082" t="inlineStr">
        <is>
          <t>India</t>
        </is>
      </c>
      <c r="G2082" t="inlineStr">
        <is>
          <t>JioMart</t>
        </is>
      </c>
      <c r="H2082" t="inlineStr">
        <is>
          <t>Home delivery</t>
        </is>
      </c>
      <c r="I2082" t="inlineStr">
        <is>
          <t>Walk-in guest</t>
        </is>
      </c>
      <c r="J2082" t="inlineStr">
        <is>
          <t>Sophie Müller</t>
        </is>
      </c>
      <c r="K2082" s="71" t="n">
        <v>2552</v>
      </c>
      <c r="L2082" s="72" t="n">
        <v>444.27</v>
      </c>
      <c r="M2082" s="72" t="n">
        <v>1133777.04</v>
      </c>
      <c r="N2082" s="72" t="n">
        <v>90702.16</v>
      </c>
      <c r="O2082" s="72" t="n">
        <v>1043074.88</v>
      </c>
      <c r="P2082" s="72" t="n">
        <v>826474.16</v>
      </c>
      <c r="Q2082" s="72" t="n">
        <v>216600.72</v>
      </c>
      <c r="R2082" t="inlineStr">
        <is>
          <t>Gujarat</t>
        </is>
      </c>
      <c r="S2082" s="71" t="n">
        <v>8</v>
      </c>
      <c r="T2082" t="inlineStr">
        <is>
          <t>Yes</t>
        </is>
      </c>
      <c r="U2082" s="71" t="n">
        <v>11576</v>
      </c>
      <c r="V2082" s="71" t="n">
        <v>768</v>
      </c>
      <c r="W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RR102074</t>
        </is>
      </c>
      <c r="B2083" s="69" t="n">
        <v>45912</v>
      </c>
      <c r="C2083" s="70" t="n">
        <v>2025</v>
      </c>
      <c r="D2083" t="inlineStr">
        <is>
          <t>Sep</t>
        </is>
      </c>
      <c r="E2083" t="inlineStr">
        <is>
          <t>West</t>
        </is>
      </c>
      <c r="F2083" t="inlineStr">
        <is>
          <t>India</t>
        </is>
      </c>
      <c r="G2083" t="inlineStr">
        <is>
          <t>Grocery</t>
        </is>
      </c>
      <c r="H2083" t="inlineStr">
        <is>
          <t>Store walk-in</t>
        </is>
      </c>
      <c r="I2083" t="inlineStr">
        <is>
          <t>Member</t>
        </is>
      </c>
      <c r="J2083" t="inlineStr">
        <is>
          <t>Noah Smith</t>
        </is>
      </c>
      <c r="K2083" s="71" t="n">
        <v>4202</v>
      </c>
      <c r="L2083" s="72" t="n">
        <v>167.16</v>
      </c>
      <c r="M2083" s="72" t="n">
        <v>702406.3199999999</v>
      </c>
      <c r="N2083" s="72" t="n">
        <v>70240.63</v>
      </c>
      <c r="O2083" s="72" t="n">
        <v>632165.6899999999</v>
      </c>
      <c r="P2083" s="72" t="n">
        <v>639336.87</v>
      </c>
      <c r="Q2083" s="72" t="n">
        <v>-7171.18</v>
      </c>
      <c r="R2083" t="inlineStr">
        <is>
          <t>Gujarat</t>
        </is>
      </c>
      <c r="S2083" s="71" t="n">
        <v>0</v>
      </c>
      <c r="T2083" t="inlineStr">
        <is>
          <t>No</t>
        </is>
      </c>
      <c r="U2083" s="71" t="n">
        <v>3144</v>
      </c>
      <c r="V2083" s="71" t="n">
        <v>1080</v>
      </c>
      <c r="W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RR102075</t>
        </is>
      </c>
      <c r="B2084" s="69" t="n">
        <v>45912</v>
      </c>
      <c r="C2084" s="70" t="n">
        <v>2025</v>
      </c>
      <c r="D2084" t="inlineStr">
        <is>
          <t>Sep</t>
        </is>
      </c>
      <c r="E2084" t="inlineStr">
        <is>
          <t>West</t>
        </is>
      </c>
      <c r="F2084" t="inlineStr">
        <is>
          <t>India</t>
        </is>
      </c>
      <c r="G2084" t="inlineStr">
        <is>
          <t>Grocery</t>
        </is>
      </c>
      <c r="H2084" t="inlineStr">
        <is>
          <t>Click &amp; collect</t>
        </is>
      </c>
      <c r="I2084" t="inlineStr">
        <is>
          <t>Walk-in guest</t>
        </is>
      </c>
      <c r="J2084" t="inlineStr">
        <is>
          <t>Olivia Brown</t>
        </is>
      </c>
      <c r="K2084" s="71" t="n">
        <v>2201</v>
      </c>
      <c r="L2084" s="72" t="n">
        <v>181.18</v>
      </c>
      <c r="M2084" s="72" t="n">
        <v>398777.18</v>
      </c>
      <c r="N2084" s="72" t="n">
        <v>59816.58</v>
      </c>
      <c r="O2084" s="72" t="n">
        <v>338960.6</v>
      </c>
      <c r="P2084" s="72" t="n">
        <v>323875.3</v>
      </c>
      <c r="Q2084" s="72" t="n">
        <v>15085.3</v>
      </c>
      <c r="R2084" t="inlineStr">
        <is>
          <t>Goa</t>
        </is>
      </c>
      <c r="S2084" s="71" t="n">
        <v>5</v>
      </c>
      <c r="T2084" t="inlineStr">
        <is>
          <t>Yes</t>
        </is>
      </c>
      <c r="U2084" s="71" t="n">
        <v>809</v>
      </c>
      <c r="V2084" s="71" t="n">
        <v>279</v>
      </c>
      <c r="W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RR102076</t>
        </is>
      </c>
      <c r="B2085" s="69" t="n">
        <v>45912</v>
      </c>
      <c r="C2085" s="70" t="n">
        <v>2025</v>
      </c>
      <c r="D2085" t="inlineStr">
        <is>
          <t>Sep</t>
        </is>
      </c>
      <c r="E2085" t="inlineStr">
        <is>
          <t>South</t>
        </is>
      </c>
      <c r="F2085" t="inlineStr">
        <is>
          <t>India</t>
        </is>
      </c>
      <c r="G2085" t="inlineStr">
        <is>
          <t>JioMart</t>
        </is>
      </c>
      <c r="H2085" t="inlineStr">
        <is>
          <t>Home delivery</t>
        </is>
      </c>
      <c r="I2085" t="inlineStr">
        <is>
          <t>Member</t>
        </is>
      </c>
      <c r="J2085" t="inlineStr">
        <is>
          <t>Carlos Silva</t>
        </is>
      </c>
      <c r="K2085" s="71" t="n">
        <v>1272</v>
      </c>
      <c r="L2085" s="72" t="n">
        <v>386.76</v>
      </c>
      <c r="M2085" s="72" t="n">
        <v>491958.72</v>
      </c>
      <c r="N2085" s="72" t="n">
        <v>73793.81</v>
      </c>
      <c r="O2085" s="72" t="n">
        <v>418164.91</v>
      </c>
      <c r="P2085" s="72" t="n">
        <v>435069.91</v>
      </c>
      <c r="Q2085" s="72" t="n">
        <v>-16905</v>
      </c>
      <c r="R2085" t="inlineStr">
        <is>
          <t>Telangana</t>
        </is>
      </c>
      <c r="S2085" s="71" t="n">
        <v>8</v>
      </c>
      <c r="T2085" t="inlineStr">
        <is>
          <t>Yes</t>
        </is>
      </c>
      <c r="U2085" s="71" t="n">
        <v>3322</v>
      </c>
      <c r="V2085" s="71" t="n">
        <v>221</v>
      </c>
      <c r="W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RR102077</t>
        </is>
      </c>
      <c r="B2086" s="69" t="n">
        <v>45912</v>
      </c>
      <c r="C2086" s="70" t="n">
        <v>2025</v>
      </c>
      <c r="D2086" t="inlineStr">
        <is>
          <t>Sep</t>
        </is>
      </c>
      <c r="E2086" t="inlineStr">
        <is>
          <t>West</t>
        </is>
      </c>
      <c r="F2086" t="inlineStr">
        <is>
          <t>India</t>
        </is>
      </c>
      <c r="G2086" t="inlineStr">
        <is>
          <t>Fashion</t>
        </is>
      </c>
      <c r="H2086" t="inlineStr">
        <is>
          <t>Click &amp; collect</t>
        </is>
      </c>
      <c r="I2086" t="inlineStr">
        <is>
          <t>Walk-in guest</t>
        </is>
      </c>
      <c r="J2086" t="inlineStr">
        <is>
          <t>Fatima Al-Saud</t>
        </is>
      </c>
      <c r="K2086" s="71" t="n">
        <v>339</v>
      </c>
      <c r="L2086" s="72" t="n">
        <v>688.89</v>
      </c>
      <c r="M2086" s="72" t="n">
        <v>233533.71</v>
      </c>
      <c r="N2086" s="72" t="n">
        <v>35030.06</v>
      </c>
      <c r="O2086" s="72" t="n">
        <v>198503.65</v>
      </c>
      <c r="P2086" s="72" t="n">
        <v>144604.23</v>
      </c>
      <c r="Q2086" s="72" t="n">
        <v>53899.42</v>
      </c>
      <c r="R2086" t="inlineStr">
        <is>
          <t>Gujarat</t>
        </is>
      </c>
      <c r="S2086" s="71" t="n">
        <v>5</v>
      </c>
      <c r="T2086" t="inlineStr">
        <is>
          <t>Yes</t>
        </is>
      </c>
      <c r="U2086" s="71" t="n">
        <v>195</v>
      </c>
      <c r="V2086" s="71" t="n">
        <v>64</v>
      </c>
      <c r="W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RR102078</t>
        </is>
      </c>
      <c r="B2087" s="69" t="n">
        <v>45912</v>
      </c>
      <c r="C2087" s="70" t="n">
        <v>2025</v>
      </c>
      <c r="D2087" t="inlineStr">
        <is>
          <t>Sep</t>
        </is>
      </c>
      <c r="E2087" t="inlineStr">
        <is>
          <t>South</t>
        </is>
      </c>
      <c r="F2087" t="inlineStr">
        <is>
          <t>India</t>
        </is>
      </c>
      <c r="G2087" t="inlineStr">
        <is>
          <t>Fashion</t>
        </is>
      </c>
      <c r="H2087" t="inlineStr">
        <is>
          <t>Store walk-in</t>
        </is>
      </c>
      <c r="I2087" t="inlineStr">
        <is>
          <t>Member</t>
        </is>
      </c>
      <c r="J2087" t="inlineStr">
        <is>
          <t>Omar Haddad</t>
        </is>
      </c>
      <c r="K2087" s="71" t="n">
        <v>643</v>
      </c>
      <c r="L2087" s="72" t="n">
        <v>802.36</v>
      </c>
      <c r="M2087" s="72" t="n">
        <v>515917.48</v>
      </c>
      <c r="N2087" s="72" t="n">
        <v>10318.35</v>
      </c>
      <c r="O2087" s="72" t="n">
        <v>505599.13</v>
      </c>
      <c r="P2087" s="72" t="n">
        <v>264332.76</v>
      </c>
      <c r="Q2087" s="72" t="n">
        <v>241266.37</v>
      </c>
      <c r="R2087" t="inlineStr">
        <is>
          <t>Tamil Nadu</t>
        </is>
      </c>
      <c r="S2087" s="71" t="n">
        <v>3</v>
      </c>
      <c r="T2087" t="inlineStr">
        <is>
          <t>Yes</t>
        </is>
      </c>
      <c r="U2087" s="71" t="n">
        <v>494</v>
      </c>
      <c r="V2087" s="71" t="n">
        <v>200</v>
      </c>
      <c r="W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RR102079</t>
        </is>
      </c>
      <c r="B2088" s="69" t="n">
        <v>45912</v>
      </c>
      <c r="C2088" s="70" t="n">
        <v>2025</v>
      </c>
      <c r="D2088" t="inlineStr">
        <is>
          <t>Sep</t>
        </is>
      </c>
      <c r="E2088" t="inlineStr">
        <is>
          <t>West</t>
        </is>
      </c>
      <c r="F2088" t="inlineStr">
        <is>
          <t>India</t>
        </is>
      </c>
      <c r="G2088" t="inlineStr">
        <is>
          <t>Grocery</t>
        </is>
      </c>
      <c r="H2088" t="inlineStr">
        <is>
          <t>Store walk-in</t>
        </is>
      </c>
      <c r="I2088" t="inlineStr">
        <is>
          <t>Walk-in guest</t>
        </is>
      </c>
      <c r="J2088" t="inlineStr">
        <is>
          <t>Priya Nair</t>
        </is>
      </c>
      <c r="K2088" s="71" t="n">
        <v>2443</v>
      </c>
      <c r="L2088" s="72" t="n">
        <v>195.85</v>
      </c>
      <c r="M2088" s="72" t="n">
        <v>478461.55</v>
      </c>
      <c r="N2088" s="72" t="n">
        <v>71769.23</v>
      </c>
      <c r="O2088" s="72" t="n">
        <v>406692.32</v>
      </c>
      <c r="P2088" s="72" t="n">
        <v>367663.68</v>
      </c>
      <c r="Q2088" s="72" t="n">
        <v>39028.64</v>
      </c>
      <c r="R2088" t="inlineStr">
        <is>
          <t>Maharashtra</t>
        </is>
      </c>
      <c r="S2088" s="71" t="n">
        <v>2</v>
      </c>
      <c r="T2088" t="inlineStr">
        <is>
          <t>Yes</t>
        </is>
      </c>
      <c r="U2088" s="71" t="n">
        <v>1171</v>
      </c>
      <c r="V2088" s="71" t="n">
        <v>378</v>
      </c>
      <c r="W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RR102080</t>
        </is>
      </c>
      <c r="B2089" s="69" t="n">
        <v>45912</v>
      </c>
      <c r="C2089" s="70" t="n">
        <v>2025</v>
      </c>
      <c r="D2089" t="inlineStr">
        <is>
          <t>Sep</t>
        </is>
      </c>
      <c r="E2089" t="inlineStr">
        <is>
          <t>West</t>
        </is>
      </c>
      <c r="F2089" t="inlineStr">
        <is>
          <t>India</t>
        </is>
      </c>
      <c r="G2089" t="inlineStr">
        <is>
          <t>Grocery</t>
        </is>
      </c>
      <c r="H2089" t="inlineStr">
        <is>
          <t>Store walk-in</t>
        </is>
      </c>
      <c r="I2089" t="inlineStr">
        <is>
          <t>Member</t>
        </is>
      </c>
      <c r="J2089" t="inlineStr">
        <is>
          <t>Aisha Bello</t>
        </is>
      </c>
      <c r="K2089" s="71" t="n">
        <v>692</v>
      </c>
      <c r="L2089" s="72" t="n">
        <v>182.45</v>
      </c>
      <c r="M2089" s="72" t="n">
        <v>126255.4</v>
      </c>
      <c r="N2089" s="72" t="n">
        <v>18938.31</v>
      </c>
      <c r="O2089" s="72" t="n">
        <v>107317.09</v>
      </c>
      <c r="P2089" s="72" t="n">
        <v>104941.86</v>
      </c>
      <c r="Q2089" s="72" t="n">
        <v>2375.23</v>
      </c>
      <c r="R2089" t="inlineStr">
        <is>
          <t>Gujarat</t>
        </is>
      </c>
      <c r="S2089" s="71" t="n">
        <v>2</v>
      </c>
      <c r="T2089" t="inlineStr">
        <is>
          <t>Yes</t>
        </is>
      </c>
      <c r="U2089" s="71" t="n">
        <v>216</v>
      </c>
      <c r="V2089" s="71" t="n">
        <v>81</v>
      </c>
      <c r="W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RR102081</t>
        </is>
      </c>
      <c r="B2090" s="69" t="n">
        <v>45912</v>
      </c>
      <c r="C2090" s="70" t="n">
        <v>2025</v>
      </c>
      <c r="D2090" t="inlineStr">
        <is>
          <t>Sep</t>
        </is>
      </c>
      <c r="E2090" t="inlineStr">
        <is>
          <t>East</t>
        </is>
      </c>
      <c r="F2090" t="inlineStr">
        <is>
          <t>India</t>
        </is>
      </c>
      <c r="G2090" t="inlineStr">
        <is>
          <t>Grocery</t>
        </is>
      </c>
      <c r="H2090" t="inlineStr">
        <is>
          <t>Store walk-in</t>
        </is>
      </c>
      <c r="I2090" t="inlineStr">
        <is>
          <t>Member</t>
        </is>
      </c>
      <c r="J2090" t="inlineStr">
        <is>
          <t>Omar Haddad</t>
        </is>
      </c>
      <c r="K2090" s="71" t="n">
        <v>4495</v>
      </c>
      <c r="L2090" s="72" t="n">
        <v>168.81</v>
      </c>
      <c r="M2090" s="72" t="n">
        <v>758800.95</v>
      </c>
      <c r="N2090" s="72" t="n">
        <v>60704.08</v>
      </c>
      <c r="O2090" s="72" t="n">
        <v>698096.87</v>
      </c>
      <c r="P2090" s="72" t="n">
        <v>679477.79</v>
      </c>
      <c r="Q2090" s="72" t="n">
        <v>18619.08</v>
      </c>
      <c r="R2090" t="inlineStr">
        <is>
          <t>Odisha</t>
        </is>
      </c>
      <c r="S2090" s="71" t="n">
        <v>1</v>
      </c>
      <c r="T2090" t="inlineStr">
        <is>
          <t>Yes</t>
        </is>
      </c>
      <c r="U2090" s="71" t="n">
        <v>2163</v>
      </c>
      <c r="V2090" s="71" t="n">
        <v>709</v>
      </c>
      <c r="W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RR102082</t>
        </is>
      </c>
      <c r="B2091" s="69" t="n">
        <v>45912</v>
      </c>
      <c r="C2091" s="70" t="n">
        <v>2025</v>
      </c>
      <c r="D2091" t="inlineStr">
        <is>
          <t>Sep</t>
        </is>
      </c>
      <c r="E2091" t="inlineStr">
        <is>
          <t>North</t>
        </is>
      </c>
      <c r="F2091" t="inlineStr">
        <is>
          <t>India</t>
        </is>
      </c>
      <c r="G2091" t="inlineStr">
        <is>
          <t>Grocery</t>
        </is>
      </c>
      <c r="H2091" t="inlineStr">
        <is>
          <t>Store walk-in</t>
        </is>
      </c>
      <c r="I2091" t="inlineStr">
        <is>
          <t>Member</t>
        </is>
      </c>
      <c r="J2091" t="inlineStr">
        <is>
          <t>Noah Smith</t>
        </is>
      </c>
      <c r="K2091" s="71" t="n">
        <v>1253</v>
      </c>
      <c r="L2091" s="72" t="n">
        <v>201.24</v>
      </c>
      <c r="M2091" s="72" t="n">
        <v>252153.72</v>
      </c>
      <c r="N2091" s="72" t="n">
        <v>12607.69</v>
      </c>
      <c r="O2091" s="72" t="n">
        <v>239546.03</v>
      </c>
      <c r="P2091" s="72" t="n">
        <v>177728.29</v>
      </c>
      <c r="Q2091" s="72" t="n">
        <v>61817.74</v>
      </c>
      <c r="R2091" t="inlineStr">
        <is>
          <t>Punjab</t>
        </is>
      </c>
      <c r="S2091" s="71" t="n">
        <v>8</v>
      </c>
      <c r="T2091" t="inlineStr">
        <is>
          <t>Yes</t>
        </is>
      </c>
      <c r="U2091" s="71" t="n">
        <v>748</v>
      </c>
      <c r="V2091" s="71" t="n">
        <v>325</v>
      </c>
      <c r="W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RR102083</t>
        </is>
      </c>
      <c r="B2092" s="69" t="n">
        <v>45912</v>
      </c>
      <c r="C2092" s="70" t="n">
        <v>2025</v>
      </c>
      <c r="D2092" t="inlineStr">
        <is>
          <t>Sep</t>
        </is>
      </c>
      <c r="E2092" t="inlineStr">
        <is>
          <t>South</t>
        </is>
      </c>
      <c r="F2092" t="inlineStr">
        <is>
          <t>India</t>
        </is>
      </c>
      <c r="G2092" t="inlineStr">
        <is>
          <t>Grocery</t>
        </is>
      </c>
      <c r="H2092" t="inlineStr">
        <is>
          <t>Store walk-in</t>
        </is>
      </c>
      <c r="I2092" t="inlineStr">
        <is>
          <t>Walk-in guest</t>
        </is>
      </c>
      <c r="J2092" t="inlineStr">
        <is>
          <t>Emma Clarke</t>
        </is>
      </c>
      <c r="K2092" s="71" t="n">
        <v>1295</v>
      </c>
      <c r="L2092" s="72" t="n">
        <v>190.1</v>
      </c>
      <c r="M2092" s="72" t="n">
        <v>246179.5</v>
      </c>
      <c r="N2092" s="72" t="n">
        <v>19694.36</v>
      </c>
      <c r="O2092" s="72" t="n">
        <v>226485.14</v>
      </c>
      <c r="P2092" s="72" t="n">
        <v>193450.73</v>
      </c>
      <c r="Q2092" s="72" t="n">
        <v>33034.41</v>
      </c>
      <c r="R2092" t="inlineStr">
        <is>
          <t>Kerala</t>
        </is>
      </c>
      <c r="S2092" s="71" t="n">
        <v>2</v>
      </c>
      <c r="T2092" t="inlineStr">
        <is>
          <t>Yes</t>
        </is>
      </c>
      <c r="U2092" s="71" t="n">
        <v>1060</v>
      </c>
      <c r="V2092" s="71" t="n">
        <v>289</v>
      </c>
      <c r="W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RR102084</t>
        </is>
      </c>
      <c r="B2093" s="69" t="n">
        <v>45913</v>
      </c>
      <c r="C2093" s="70" t="n">
        <v>2025</v>
      </c>
      <c r="D2093" t="inlineStr">
        <is>
          <t>Sep</t>
        </is>
      </c>
      <c r="E2093" t="inlineStr">
        <is>
          <t>South</t>
        </is>
      </c>
      <c r="F2093" t="inlineStr">
        <is>
          <t>India</t>
        </is>
      </c>
      <c r="G2093" t="inlineStr">
        <is>
          <t>Grocery</t>
        </is>
      </c>
      <c r="H2093" t="inlineStr">
        <is>
          <t>Click &amp; collect</t>
        </is>
      </c>
      <c r="I2093" t="inlineStr">
        <is>
          <t>Member</t>
        </is>
      </c>
      <c r="J2093" t="inlineStr">
        <is>
          <t>Sophie Müller</t>
        </is>
      </c>
      <c r="K2093" s="71" t="n">
        <v>738</v>
      </c>
      <c r="L2093" s="72" t="n">
        <v>165.66</v>
      </c>
      <c r="M2093" s="72" t="n">
        <v>122257.08</v>
      </c>
      <c r="N2093" s="72" t="n">
        <v>9780.57</v>
      </c>
      <c r="O2093" s="72" t="n">
        <v>112476.51</v>
      </c>
      <c r="P2093" s="72" t="n">
        <v>108663.76</v>
      </c>
      <c r="Q2093" s="72" t="n">
        <v>3812.75</v>
      </c>
      <c r="R2093" t="inlineStr">
        <is>
          <t>Kerala</t>
        </is>
      </c>
      <c r="S2093" s="71" t="n">
        <v>1</v>
      </c>
      <c r="T2093" t="inlineStr">
        <is>
          <t>Yes</t>
        </is>
      </c>
      <c r="U2093" s="71" t="n">
        <v>393</v>
      </c>
      <c r="V2093" s="71" t="n">
        <v>117</v>
      </c>
      <c r="W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RR102085</t>
        </is>
      </c>
      <c r="B2094" s="69" t="n">
        <v>45913</v>
      </c>
      <c r="C2094" s="70" t="n">
        <v>2025</v>
      </c>
      <c r="D2094" t="inlineStr">
        <is>
          <t>Sep</t>
        </is>
      </c>
      <c r="E2094" t="inlineStr">
        <is>
          <t>West</t>
        </is>
      </c>
      <c r="F2094" t="inlineStr">
        <is>
          <t>India</t>
        </is>
      </c>
      <c r="G2094" t="inlineStr">
        <is>
          <t>Grocery</t>
        </is>
      </c>
      <c r="H2094" t="inlineStr">
        <is>
          <t>Click &amp; collect</t>
        </is>
      </c>
      <c r="I2094" t="inlineStr">
        <is>
          <t>Member</t>
        </is>
      </c>
      <c r="J2094" t="inlineStr">
        <is>
          <t>Aisha Bello</t>
        </is>
      </c>
      <c r="K2094" s="71" t="n">
        <v>2991</v>
      </c>
      <c r="L2094" s="72" t="n">
        <v>165.09</v>
      </c>
      <c r="M2094" s="72" t="n">
        <v>493784.19</v>
      </c>
      <c r="N2094" s="72" t="n">
        <v>39502.74</v>
      </c>
      <c r="O2094" s="72" t="n">
        <v>454281.45</v>
      </c>
      <c r="P2094" s="72" t="n">
        <v>435510.07</v>
      </c>
      <c r="Q2094" s="72" t="n">
        <v>18771.38</v>
      </c>
      <c r="R2094" t="inlineStr">
        <is>
          <t>Goa</t>
        </is>
      </c>
      <c r="S2094" s="71" t="n">
        <v>8</v>
      </c>
      <c r="T2094" t="inlineStr">
        <is>
          <t>Yes</t>
        </is>
      </c>
      <c r="U2094" s="71" t="n">
        <v>1136</v>
      </c>
      <c r="V2094" s="71" t="n">
        <v>404</v>
      </c>
      <c r="W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RR102086</t>
        </is>
      </c>
      <c r="B2095" s="69" t="n">
        <v>45913</v>
      </c>
      <c r="C2095" s="70" t="n">
        <v>2025</v>
      </c>
      <c r="D2095" t="inlineStr">
        <is>
          <t>Sep</t>
        </is>
      </c>
      <c r="E2095" t="inlineStr">
        <is>
          <t>South</t>
        </is>
      </c>
      <c r="F2095" t="inlineStr">
        <is>
          <t>India</t>
        </is>
      </c>
      <c r="G2095" t="inlineStr">
        <is>
          <t>Electronics</t>
        </is>
      </c>
      <c r="H2095" t="inlineStr">
        <is>
          <t>Store walk-in</t>
        </is>
      </c>
      <c r="I2095" t="inlineStr">
        <is>
          <t>Member</t>
        </is>
      </c>
      <c r="J2095" t="inlineStr">
        <is>
          <t>Yuki Sato</t>
        </is>
      </c>
      <c r="K2095" s="71" t="n">
        <v>48</v>
      </c>
      <c r="L2095" s="72" t="n">
        <v>10628.32</v>
      </c>
      <c r="M2095" s="72" t="n">
        <v>510159.36</v>
      </c>
      <c r="N2095" s="72" t="n">
        <v>10203.19</v>
      </c>
      <c r="O2095" s="72" t="n">
        <v>499956.17</v>
      </c>
      <c r="P2095" s="72" t="n">
        <v>381647.75</v>
      </c>
      <c r="Q2095" s="72" t="n">
        <v>118308.42</v>
      </c>
      <c r="R2095" t="inlineStr">
        <is>
          <t>Karnataka</t>
        </is>
      </c>
      <c r="S2095" s="71" t="n">
        <v>5</v>
      </c>
      <c r="T2095" t="inlineStr">
        <is>
          <t>Yes</t>
        </is>
      </c>
      <c r="U2095" s="71" t="n">
        <v>97</v>
      </c>
      <c r="V2095" s="71" t="n">
        <v>41</v>
      </c>
      <c r="W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RR102087</t>
        </is>
      </c>
      <c r="B2096" s="69" t="n">
        <v>45913</v>
      </c>
      <c r="C2096" s="70" t="n">
        <v>2025</v>
      </c>
      <c r="D2096" t="inlineStr">
        <is>
          <t>Sep</t>
        </is>
      </c>
      <c r="E2096" t="inlineStr">
        <is>
          <t>North</t>
        </is>
      </c>
      <c r="F2096" t="inlineStr">
        <is>
          <t>India</t>
        </is>
      </c>
      <c r="G2096" t="inlineStr">
        <is>
          <t>JioMart</t>
        </is>
      </c>
      <c r="H2096" t="inlineStr">
        <is>
          <t>Home delivery</t>
        </is>
      </c>
      <c r="I2096" t="inlineStr">
        <is>
          <t>Member</t>
        </is>
      </c>
      <c r="J2096" t="inlineStr">
        <is>
          <t>Ravindra Patil</t>
        </is>
      </c>
      <c r="K2096" s="71" t="n">
        <v>3568</v>
      </c>
      <c r="L2096" s="72" t="n">
        <v>413.15</v>
      </c>
      <c r="M2096" s="72" t="n">
        <v>1474119.2</v>
      </c>
      <c r="N2096" s="72" t="n">
        <v>29482.38</v>
      </c>
      <c r="O2096" s="72" t="n">
        <v>1444636.82</v>
      </c>
      <c r="P2096" s="72" t="n">
        <v>1155855.45</v>
      </c>
      <c r="Q2096" s="72" t="n">
        <v>288781.37</v>
      </c>
      <c r="R2096" t="inlineStr">
        <is>
          <t>Punjab</t>
        </is>
      </c>
      <c r="S2096" s="71" t="n">
        <v>5</v>
      </c>
      <c r="T2096" t="inlineStr">
        <is>
          <t>Yes</t>
        </is>
      </c>
      <c r="U2096" s="71" t="n">
        <v>6280</v>
      </c>
      <c r="V2096" s="71" t="n">
        <v>437</v>
      </c>
      <c r="W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RR102088</t>
        </is>
      </c>
      <c r="B2097" s="69" t="n">
        <v>45913</v>
      </c>
      <c r="C2097" s="70" t="n">
        <v>2025</v>
      </c>
      <c r="D2097" t="inlineStr">
        <is>
          <t>Sep</t>
        </is>
      </c>
      <c r="E2097" t="inlineStr">
        <is>
          <t>North</t>
        </is>
      </c>
      <c r="F2097" t="inlineStr">
        <is>
          <t>India</t>
        </is>
      </c>
      <c r="G2097" t="inlineStr">
        <is>
          <t>JioMart</t>
        </is>
      </c>
      <c r="H2097" t="inlineStr">
        <is>
          <t>Home delivery</t>
        </is>
      </c>
      <c r="I2097" t="inlineStr">
        <is>
          <t>Walk-in guest</t>
        </is>
      </c>
      <c r="J2097" t="inlineStr">
        <is>
          <t>Shraddha Kulkarni</t>
        </is>
      </c>
      <c r="K2097" s="71" t="n">
        <v>2387</v>
      </c>
      <c r="L2097" s="72" t="n">
        <v>440.56</v>
      </c>
      <c r="M2097" s="72" t="n">
        <v>1051616.72</v>
      </c>
      <c r="N2097" s="72" t="n">
        <v>21032.33</v>
      </c>
      <c r="O2097" s="72" t="n">
        <v>1030584.39</v>
      </c>
      <c r="P2097" s="72" t="n">
        <v>804456.3</v>
      </c>
      <c r="Q2097" s="72" t="n">
        <v>226128.09</v>
      </c>
      <c r="R2097" t="inlineStr">
        <is>
          <t>Uttar Pradesh</t>
        </is>
      </c>
      <c r="S2097" s="71" t="n">
        <v>2</v>
      </c>
      <c r="T2097" t="inlineStr">
        <is>
          <t>Yes</t>
        </is>
      </c>
      <c r="U2097" s="71" t="n">
        <v>11666</v>
      </c>
      <c r="V2097" s="71" t="n">
        <v>515</v>
      </c>
      <c r="W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RR102089</t>
        </is>
      </c>
      <c r="B2098" s="69" t="n">
        <v>45913</v>
      </c>
      <c r="C2098" s="70" t="n">
        <v>2025</v>
      </c>
      <c r="D2098" t="inlineStr">
        <is>
          <t>Sep</t>
        </is>
      </c>
      <c r="E2098" t="inlineStr">
        <is>
          <t>South</t>
        </is>
      </c>
      <c r="F2098" t="inlineStr">
        <is>
          <t>India</t>
        </is>
      </c>
      <c r="G2098" t="inlineStr">
        <is>
          <t>Grocery</t>
        </is>
      </c>
      <c r="H2098" t="inlineStr">
        <is>
          <t>Store walk-in</t>
        </is>
      </c>
      <c r="I2098" t="inlineStr">
        <is>
          <t>Member</t>
        </is>
      </c>
      <c r="J2098" t="inlineStr">
        <is>
          <t>Olivia Brown</t>
        </is>
      </c>
      <c r="K2098" s="71" t="n">
        <v>1169</v>
      </c>
      <c r="L2098" s="72" t="n">
        <v>193.29</v>
      </c>
      <c r="M2098" s="72" t="n">
        <v>225956.01</v>
      </c>
      <c r="N2098" s="72" t="n">
        <v>4519.12</v>
      </c>
      <c r="O2098" s="72" t="n">
        <v>221436.89</v>
      </c>
      <c r="P2098" s="72" t="n">
        <v>179254.17</v>
      </c>
      <c r="Q2098" s="72" t="n">
        <v>42182.72</v>
      </c>
      <c r="R2098" t="inlineStr">
        <is>
          <t>Telangana</t>
        </is>
      </c>
      <c r="S2098" s="71" t="n">
        <v>1</v>
      </c>
      <c r="T2098" t="inlineStr">
        <is>
          <t>Yes</t>
        </is>
      </c>
      <c r="U2098" s="71" t="n">
        <v>727</v>
      </c>
      <c r="V2098" s="71" t="n">
        <v>312</v>
      </c>
      <c r="W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RR102090</t>
        </is>
      </c>
      <c r="B2099" s="69" t="n">
        <v>45913</v>
      </c>
      <c r="C2099" s="70" t="n">
        <v>2025</v>
      </c>
      <c r="D2099" t="inlineStr">
        <is>
          <t>Sep</t>
        </is>
      </c>
      <c r="E2099" t="inlineStr">
        <is>
          <t>West</t>
        </is>
      </c>
      <c r="F2099" t="inlineStr">
        <is>
          <t>India</t>
        </is>
      </c>
      <c r="G2099" t="inlineStr">
        <is>
          <t>JioMart</t>
        </is>
      </c>
      <c r="H2099" t="inlineStr">
        <is>
          <t>Home delivery</t>
        </is>
      </c>
      <c r="I2099" t="inlineStr">
        <is>
          <t>Walk-in guest</t>
        </is>
      </c>
      <c r="J2099" t="inlineStr">
        <is>
          <t>Wei Chen</t>
        </is>
      </c>
      <c r="K2099" s="71" t="n">
        <v>2159</v>
      </c>
      <c r="L2099" s="72" t="n">
        <v>412.01</v>
      </c>
      <c r="M2099" s="72" t="n">
        <v>889529.59</v>
      </c>
      <c r="N2099" s="72" t="n">
        <v>71162.37</v>
      </c>
      <c r="O2099" s="72" t="n">
        <v>818367.22</v>
      </c>
      <c r="P2099" s="72" t="n">
        <v>723558.6800000001</v>
      </c>
      <c r="Q2099" s="72" t="n">
        <v>94808.53999999999</v>
      </c>
      <c r="R2099" t="inlineStr">
        <is>
          <t>Gujarat</t>
        </is>
      </c>
      <c r="S2099" s="71" t="n">
        <v>1</v>
      </c>
      <c r="T2099" t="inlineStr">
        <is>
          <t>Yes</t>
        </is>
      </c>
      <c r="U2099" s="71" t="n">
        <v>3896</v>
      </c>
      <c r="V2099" s="71" t="n">
        <v>287</v>
      </c>
      <c r="W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RR102091</t>
        </is>
      </c>
      <c r="B2100" s="69" t="n">
        <v>45913</v>
      </c>
      <c r="C2100" s="70" t="n">
        <v>2025</v>
      </c>
      <c r="D2100" t="inlineStr">
        <is>
          <t>Sep</t>
        </is>
      </c>
      <c r="E2100" t="inlineStr">
        <is>
          <t>East</t>
        </is>
      </c>
      <c r="F2100" t="inlineStr">
        <is>
          <t>India</t>
        </is>
      </c>
      <c r="G2100" t="inlineStr">
        <is>
          <t>JioMart</t>
        </is>
      </c>
      <c r="H2100" t="inlineStr">
        <is>
          <t>Home delivery</t>
        </is>
      </c>
      <c r="I2100" t="inlineStr">
        <is>
          <t>Walk-in guest</t>
        </is>
      </c>
      <c r="J2100" t="inlineStr">
        <is>
          <t>Ravindra Patil</t>
        </is>
      </c>
      <c r="K2100" s="71" t="n">
        <v>1431</v>
      </c>
      <c r="L2100" s="72" t="n">
        <v>452.38</v>
      </c>
      <c r="M2100" s="72" t="n">
        <v>647355.78</v>
      </c>
      <c r="N2100" s="72" t="n">
        <v>12947.12</v>
      </c>
      <c r="O2100" s="72" t="n">
        <v>634408.66</v>
      </c>
      <c r="P2100" s="72" t="n">
        <v>495489.55</v>
      </c>
      <c r="Q2100" s="72" t="n">
        <v>138919.11</v>
      </c>
      <c r="R2100" t="inlineStr">
        <is>
          <t>Odisha</t>
        </is>
      </c>
      <c r="S2100" s="71" t="n">
        <v>8</v>
      </c>
      <c r="T2100" t="inlineStr">
        <is>
          <t>Yes</t>
        </is>
      </c>
      <c r="U2100" s="71" t="n">
        <v>3440</v>
      </c>
      <c r="V2100" s="71" t="n">
        <v>188</v>
      </c>
      <c r="W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RR102092</t>
        </is>
      </c>
      <c r="B2101" s="69" t="n">
        <v>45914</v>
      </c>
      <c r="C2101" s="70" t="n">
        <v>2025</v>
      </c>
      <c r="D2101" t="inlineStr">
        <is>
          <t>Sep</t>
        </is>
      </c>
      <c r="E2101" t="inlineStr">
        <is>
          <t>West</t>
        </is>
      </c>
      <c r="F2101" t="inlineStr">
        <is>
          <t>India</t>
        </is>
      </c>
      <c r="G2101" t="inlineStr">
        <is>
          <t>Fashion</t>
        </is>
      </c>
      <c r="H2101" t="inlineStr">
        <is>
          <t>Click &amp; collect</t>
        </is>
      </c>
      <c r="I2101" t="inlineStr">
        <is>
          <t>Member</t>
        </is>
      </c>
      <c r="J2101" t="inlineStr">
        <is>
          <t>Aisha Bello</t>
        </is>
      </c>
      <c r="K2101" s="71" t="n">
        <v>859</v>
      </c>
      <c r="L2101" s="72" t="n">
        <v>726.5700000000001</v>
      </c>
      <c r="M2101" s="72" t="n">
        <v>624123.63</v>
      </c>
      <c r="N2101" s="72" t="n">
        <v>62412.36</v>
      </c>
      <c r="O2101" s="72" t="n">
        <v>561711.27</v>
      </c>
      <c r="P2101" s="72" t="n">
        <v>351157.2</v>
      </c>
      <c r="Q2101" s="72" t="n">
        <v>210554.07</v>
      </c>
      <c r="R2101" t="inlineStr">
        <is>
          <t>Goa</t>
        </is>
      </c>
      <c r="S2101" s="71" t="n">
        <v>8</v>
      </c>
      <c r="T2101" t="inlineStr">
        <is>
          <t>Yes</t>
        </is>
      </c>
      <c r="U2101" s="71" t="n">
        <v>742</v>
      </c>
      <c r="V2101" s="71" t="n">
        <v>272</v>
      </c>
      <c r="W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RR102093</t>
        </is>
      </c>
      <c r="B2102" s="69" t="n">
        <v>45914</v>
      </c>
      <c r="C2102" s="70" t="n">
        <v>2025</v>
      </c>
      <c r="D2102" t="inlineStr">
        <is>
          <t>Sep</t>
        </is>
      </c>
      <c r="E2102" t="inlineStr">
        <is>
          <t>West</t>
        </is>
      </c>
      <c r="F2102" t="inlineStr">
        <is>
          <t>India</t>
        </is>
      </c>
      <c r="G2102" t="inlineStr">
        <is>
          <t>Grocery</t>
        </is>
      </c>
      <c r="H2102" t="inlineStr">
        <is>
          <t>Store walk-in</t>
        </is>
      </c>
      <c r="I2102" t="inlineStr">
        <is>
          <t>Member</t>
        </is>
      </c>
      <c r="J2102" t="inlineStr">
        <is>
          <t>Sophie Müller</t>
        </is>
      </c>
      <c r="K2102" s="71" t="n">
        <v>4092</v>
      </c>
      <c r="L2102" s="72" t="n">
        <v>186.68</v>
      </c>
      <c r="M2102" s="72" t="n">
        <v>763894.5600000001</v>
      </c>
      <c r="N2102" s="72" t="n">
        <v>61111.56</v>
      </c>
      <c r="O2102" s="72" t="n">
        <v>702783</v>
      </c>
      <c r="P2102" s="72" t="n">
        <v>603799.48</v>
      </c>
      <c r="Q2102" s="72" t="n">
        <v>98983.52</v>
      </c>
      <c r="R2102" t="inlineStr">
        <is>
          <t>Gujarat</t>
        </is>
      </c>
      <c r="S2102" s="71" t="n">
        <v>3</v>
      </c>
      <c r="T2102" t="inlineStr">
        <is>
          <t>Yes</t>
        </is>
      </c>
      <c r="U2102" s="71" t="n">
        <v>2332</v>
      </c>
      <c r="V2102" s="71" t="n">
        <v>646</v>
      </c>
      <c r="W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RR102094</t>
        </is>
      </c>
      <c r="B2103" s="69" t="n">
        <v>45914</v>
      </c>
      <c r="C2103" s="70" t="n">
        <v>2025</v>
      </c>
      <c r="D2103" t="inlineStr">
        <is>
          <t>Sep</t>
        </is>
      </c>
      <c r="E2103" t="inlineStr">
        <is>
          <t>South</t>
        </is>
      </c>
      <c r="F2103" t="inlineStr">
        <is>
          <t>India</t>
        </is>
      </c>
      <c r="G2103" t="inlineStr">
        <is>
          <t>Grocery</t>
        </is>
      </c>
      <c r="H2103" t="inlineStr">
        <is>
          <t>Home delivery</t>
        </is>
      </c>
      <c r="I2103" t="inlineStr">
        <is>
          <t>Member</t>
        </is>
      </c>
      <c r="J2103" t="inlineStr">
        <is>
          <t>Liam O'Brien</t>
        </is>
      </c>
      <c r="K2103" s="71" t="n">
        <v>4113</v>
      </c>
      <c r="L2103" s="72" t="n">
        <v>160.35</v>
      </c>
      <c r="M2103" s="72" t="n">
        <v>659519.55</v>
      </c>
      <c r="N2103" s="72" t="n">
        <v>65951.96000000001</v>
      </c>
      <c r="O2103" s="72" t="n">
        <v>593567.59</v>
      </c>
      <c r="P2103" s="72" t="n">
        <v>588576.78</v>
      </c>
      <c r="Q2103" s="72" t="n">
        <v>4990.81</v>
      </c>
      <c r="R2103" t="inlineStr">
        <is>
          <t>Kerala</t>
        </is>
      </c>
      <c r="S2103" s="71" t="n">
        <v>0</v>
      </c>
      <c r="T2103" t="inlineStr">
        <is>
          <t>No</t>
        </is>
      </c>
      <c r="U2103" s="71" t="n">
        <v>2769</v>
      </c>
      <c r="V2103" s="71" t="n">
        <v>700</v>
      </c>
      <c r="W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RR102095</t>
        </is>
      </c>
      <c r="B2104" s="69" t="n">
        <v>45914</v>
      </c>
      <c r="C2104" s="70" t="n">
        <v>2025</v>
      </c>
      <c r="D2104" t="inlineStr">
        <is>
          <t>Sep</t>
        </is>
      </c>
      <c r="E2104" t="inlineStr">
        <is>
          <t>East</t>
        </is>
      </c>
      <c r="F2104" t="inlineStr">
        <is>
          <t>India</t>
        </is>
      </c>
      <c r="G2104" t="inlineStr">
        <is>
          <t>Electronics</t>
        </is>
      </c>
      <c r="H2104" t="inlineStr">
        <is>
          <t>Store walk-in</t>
        </is>
      </c>
      <c r="I2104" t="inlineStr">
        <is>
          <t>Walk-in guest</t>
        </is>
      </c>
      <c r="J2104" t="inlineStr">
        <is>
          <t>Emma Clarke</t>
        </is>
      </c>
      <c r="K2104" s="71" t="n">
        <v>172</v>
      </c>
      <c r="L2104" s="72" t="n">
        <v>9055.700000000001</v>
      </c>
      <c r="M2104" s="72" t="n">
        <v>1557580.4</v>
      </c>
      <c r="N2104" s="72" t="n">
        <v>233637.06</v>
      </c>
      <c r="O2104" s="72" t="n">
        <v>1323943.34</v>
      </c>
      <c r="P2104" s="72" t="n">
        <v>1443649.45</v>
      </c>
      <c r="Q2104" s="72" t="n">
        <v>-119706.11</v>
      </c>
      <c r="R2104" t="inlineStr">
        <is>
          <t>Odisha</t>
        </is>
      </c>
      <c r="S2104" s="71" t="n">
        <v>2</v>
      </c>
      <c r="T2104" t="inlineStr">
        <is>
          <t>Yes</t>
        </is>
      </c>
      <c r="U2104" s="71" t="n">
        <v>339</v>
      </c>
      <c r="V2104" s="71" t="n">
        <v>146</v>
      </c>
      <c r="W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RR102096</t>
        </is>
      </c>
      <c r="B2105" s="69" t="n">
        <v>45914</v>
      </c>
      <c r="C2105" s="70" t="n">
        <v>2025</v>
      </c>
      <c r="D2105" t="inlineStr">
        <is>
          <t>Sep</t>
        </is>
      </c>
      <c r="E2105" t="inlineStr">
        <is>
          <t>North</t>
        </is>
      </c>
      <c r="F2105" t="inlineStr">
        <is>
          <t>India</t>
        </is>
      </c>
      <c r="G2105" t="inlineStr">
        <is>
          <t>Grocery</t>
        </is>
      </c>
      <c r="H2105" t="inlineStr">
        <is>
          <t>Store walk-in</t>
        </is>
      </c>
      <c r="I2105" t="inlineStr">
        <is>
          <t>Walk-in guest</t>
        </is>
      </c>
      <c r="J2105" t="inlineStr">
        <is>
          <t>Arjun Mehta</t>
        </is>
      </c>
      <c r="K2105" s="71" t="n">
        <v>733</v>
      </c>
      <c r="L2105" s="72" t="n">
        <v>187.17</v>
      </c>
      <c r="M2105" s="72" t="n">
        <v>137195.61</v>
      </c>
      <c r="N2105" s="72" t="n">
        <v>2743.91</v>
      </c>
      <c r="O2105" s="72" t="n">
        <v>134451.7</v>
      </c>
      <c r="P2105" s="72" t="n">
        <v>105776.64</v>
      </c>
      <c r="Q2105" s="72" t="n">
        <v>28675.06</v>
      </c>
      <c r="R2105" t="inlineStr">
        <is>
          <t>Rajasthan</t>
        </is>
      </c>
      <c r="S2105" s="71" t="n">
        <v>1</v>
      </c>
      <c r="T2105" t="inlineStr">
        <is>
          <t>Yes</t>
        </is>
      </c>
      <c r="U2105" s="71" t="n">
        <v>378</v>
      </c>
      <c r="V2105" s="71" t="n">
        <v>153</v>
      </c>
      <c r="W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RR102097</t>
        </is>
      </c>
      <c r="B2106" s="69" t="n">
        <v>45914</v>
      </c>
      <c r="C2106" s="70" t="n">
        <v>2025</v>
      </c>
      <c r="D2106" t="inlineStr">
        <is>
          <t>Sep</t>
        </is>
      </c>
      <c r="E2106" t="inlineStr">
        <is>
          <t>West</t>
        </is>
      </c>
      <c r="F2106" t="inlineStr">
        <is>
          <t>India</t>
        </is>
      </c>
      <c r="G2106" t="inlineStr">
        <is>
          <t>Grocery</t>
        </is>
      </c>
      <c r="H2106" t="inlineStr">
        <is>
          <t>Click &amp; collect</t>
        </is>
      </c>
      <c r="I2106" t="inlineStr">
        <is>
          <t>Walk-in guest</t>
        </is>
      </c>
      <c r="J2106" t="inlineStr">
        <is>
          <t>Ravindra Patil</t>
        </is>
      </c>
      <c r="K2106" s="71" t="n">
        <v>1727</v>
      </c>
      <c r="L2106" s="72" t="n">
        <v>162.93</v>
      </c>
      <c r="M2106" s="72" t="n">
        <v>281380.11</v>
      </c>
      <c r="N2106" s="72" t="n">
        <v>42207.02</v>
      </c>
      <c r="O2106" s="72" t="n">
        <v>239173.09</v>
      </c>
      <c r="P2106" s="72" t="n">
        <v>245908.62</v>
      </c>
      <c r="Q2106" s="72" t="n">
        <v>-6735.53</v>
      </c>
      <c r="R2106" t="inlineStr">
        <is>
          <t>Goa</t>
        </is>
      </c>
      <c r="S2106" s="71" t="n">
        <v>8</v>
      </c>
      <c r="T2106" t="inlineStr">
        <is>
          <t>Yes</t>
        </is>
      </c>
      <c r="U2106" s="71" t="n">
        <v>1152</v>
      </c>
      <c r="V2106" s="71" t="n">
        <v>395</v>
      </c>
      <c r="W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RR102098</t>
        </is>
      </c>
      <c r="B2107" s="69" t="n">
        <v>45914</v>
      </c>
      <c r="C2107" s="70" t="n">
        <v>2025</v>
      </c>
      <c r="D2107" t="inlineStr">
        <is>
          <t>Sep</t>
        </is>
      </c>
      <c r="E2107" t="inlineStr">
        <is>
          <t>West</t>
        </is>
      </c>
      <c r="F2107" t="inlineStr">
        <is>
          <t>India</t>
        </is>
      </c>
      <c r="G2107" t="inlineStr">
        <is>
          <t>Fashion</t>
        </is>
      </c>
      <c r="H2107" t="inlineStr">
        <is>
          <t>Store walk-in</t>
        </is>
      </c>
      <c r="I2107" t="inlineStr">
        <is>
          <t>Member</t>
        </is>
      </c>
      <c r="J2107" t="inlineStr">
        <is>
          <t>Liam O'Brien</t>
        </is>
      </c>
      <c r="K2107" s="71" t="n">
        <v>168</v>
      </c>
      <c r="L2107" s="72" t="n">
        <v>795.99</v>
      </c>
      <c r="M2107" s="72" t="n">
        <v>133726.32</v>
      </c>
      <c r="N2107" s="72" t="n">
        <v>20058.95</v>
      </c>
      <c r="O2107" s="72" t="n">
        <v>113667.37</v>
      </c>
      <c r="P2107" s="72" t="n">
        <v>68036.48</v>
      </c>
      <c r="Q2107" s="72" t="n">
        <v>45630.89</v>
      </c>
      <c r="R2107" t="inlineStr">
        <is>
          <t>Gujarat</t>
        </is>
      </c>
      <c r="S2107" s="71" t="n">
        <v>5</v>
      </c>
      <c r="T2107" t="inlineStr">
        <is>
          <t>Yes</t>
        </is>
      </c>
      <c r="U2107" s="71" t="n">
        <v>206</v>
      </c>
      <c r="V2107" s="71" t="n">
        <v>54</v>
      </c>
      <c r="W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RR102099</t>
        </is>
      </c>
      <c r="B2108" s="69" t="n">
        <v>45914</v>
      </c>
      <c r="C2108" s="70" t="n">
        <v>2025</v>
      </c>
      <c r="D2108" t="inlineStr">
        <is>
          <t>Sep</t>
        </is>
      </c>
      <c r="E2108" t="inlineStr">
        <is>
          <t>West</t>
        </is>
      </c>
      <c r="F2108" t="inlineStr">
        <is>
          <t>India</t>
        </is>
      </c>
      <c r="G2108" t="inlineStr">
        <is>
          <t>Grocery</t>
        </is>
      </c>
      <c r="H2108" t="inlineStr">
        <is>
          <t>Store walk-in</t>
        </is>
      </c>
      <c r="I2108" t="inlineStr">
        <is>
          <t>Walk-in guest</t>
        </is>
      </c>
      <c r="J2108" t="inlineStr">
        <is>
          <t>Zoya Ahmed</t>
        </is>
      </c>
      <c r="K2108" s="71" t="n">
        <v>781</v>
      </c>
      <c r="L2108" s="72" t="n">
        <v>198.23</v>
      </c>
      <c r="M2108" s="72" t="n">
        <v>154817.63</v>
      </c>
      <c r="N2108" s="72" t="n">
        <v>12385.41</v>
      </c>
      <c r="O2108" s="72" t="n">
        <v>142432.22</v>
      </c>
      <c r="P2108" s="72" t="n">
        <v>119571.22</v>
      </c>
      <c r="Q2108" s="72" t="n">
        <v>22861</v>
      </c>
      <c r="R2108" t="inlineStr">
        <is>
          <t>Gujarat</t>
        </is>
      </c>
      <c r="S2108" s="71" t="n">
        <v>3</v>
      </c>
      <c r="T2108" t="inlineStr">
        <is>
          <t>Yes</t>
        </is>
      </c>
      <c r="U2108" s="71" t="n">
        <v>292</v>
      </c>
      <c r="V2108" s="71" t="n">
        <v>103</v>
      </c>
      <c r="W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RR102100</t>
        </is>
      </c>
      <c r="B2109" s="69" t="n">
        <v>45914</v>
      </c>
      <c r="C2109" s="70" t="n">
        <v>2025</v>
      </c>
      <c r="D2109" t="inlineStr">
        <is>
          <t>Sep</t>
        </is>
      </c>
      <c r="E2109" t="inlineStr">
        <is>
          <t>South</t>
        </is>
      </c>
      <c r="F2109" t="inlineStr">
        <is>
          <t>India</t>
        </is>
      </c>
      <c r="G2109" t="inlineStr">
        <is>
          <t>Grocery</t>
        </is>
      </c>
      <c r="H2109" t="inlineStr">
        <is>
          <t>Click &amp; collect</t>
        </is>
      </c>
      <c r="I2109" t="inlineStr">
        <is>
          <t>Member</t>
        </is>
      </c>
      <c r="J2109" t="inlineStr">
        <is>
          <t>Priya Nair</t>
        </is>
      </c>
      <c r="K2109" s="71" t="n">
        <v>4234</v>
      </c>
      <c r="L2109" s="72" t="n">
        <v>178.02</v>
      </c>
      <c r="M2109" s="72" t="n">
        <v>753736.6800000001</v>
      </c>
      <c r="N2109" s="72" t="n">
        <v>75373.67</v>
      </c>
      <c r="O2109" s="72" t="n">
        <v>678363.01</v>
      </c>
      <c r="P2109" s="72" t="n">
        <v>645629.74</v>
      </c>
      <c r="Q2109" s="72" t="n">
        <v>32733.27</v>
      </c>
      <c r="R2109" t="inlineStr">
        <is>
          <t>Kerala</t>
        </is>
      </c>
      <c r="S2109" s="71" t="n">
        <v>3</v>
      </c>
      <c r="T2109" t="inlineStr">
        <is>
          <t>Yes</t>
        </is>
      </c>
      <c r="U2109" s="71" t="n">
        <v>3124</v>
      </c>
      <c r="V2109" s="71" t="n">
        <v>810</v>
      </c>
      <c r="W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RR102101</t>
        </is>
      </c>
      <c r="B2110" s="69" t="n">
        <v>45914</v>
      </c>
      <c r="C2110" s="70" t="n">
        <v>2025</v>
      </c>
      <c r="D2110" t="inlineStr">
        <is>
          <t>Sep</t>
        </is>
      </c>
      <c r="E2110" t="inlineStr">
        <is>
          <t>West</t>
        </is>
      </c>
      <c r="F2110" t="inlineStr">
        <is>
          <t>India</t>
        </is>
      </c>
      <c r="G2110" t="inlineStr">
        <is>
          <t>JioMart</t>
        </is>
      </c>
      <c r="H2110" t="inlineStr">
        <is>
          <t>Home delivery</t>
        </is>
      </c>
      <c r="I2110" t="inlineStr">
        <is>
          <t>Member</t>
        </is>
      </c>
      <c r="J2110" t="inlineStr">
        <is>
          <t>Kofi Mensah</t>
        </is>
      </c>
      <c r="K2110" s="71" t="n">
        <v>1688</v>
      </c>
      <c r="L2110" s="72" t="n">
        <v>402.86</v>
      </c>
      <c r="M2110" s="72" t="n">
        <v>680027.6800000001</v>
      </c>
      <c r="N2110" s="72" t="n">
        <v>68002.77</v>
      </c>
      <c r="O2110" s="72" t="n">
        <v>612024.91</v>
      </c>
      <c r="P2110" s="72" t="n">
        <v>558897.37</v>
      </c>
      <c r="Q2110" s="72" t="n">
        <v>53127.54</v>
      </c>
      <c r="R2110" t="inlineStr">
        <is>
          <t>Goa</t>
        </is>
      </c>
      <c r="S2110" s="71" t="n">
        <v>0</v>
      </c>
      <c r="T2110" t="inlineStr">
        <is>
          <t>No</t>
        </is>
      </c>
      <c r="U2110" s="71" t="n">
        <v>4671</v>
      </c>
      <c r="V2110" s="71" t="n">
        <v>316</v>
      </c>
      <c r="W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RR102102</t>
        </is>
      </c>
      <c r="B2111" s="69" t="n">
        <v>45914</v>
      </c>
      <c r="C2111" s="70" t="n">
        <v>2025</v>
      </c>
      <c r="D2111" t="inlineStr">
        <is>
          <t>Sep</t>
        </is>
      </c>
      <c r="E2111" t="inlineStr">
        <is>
          <t>North</t>
        </is>
      </c>
      <c r="F2111" t="inlineStr">
        <is>
          <t>India</t>
        </is>
      </c>
      <c r="G2111" t="inlineStr">
        <is>
          <t>JioMart</t>
        </is>
      </c>
      <c r="H2111" t="inlineStr">
        <is>
          <t>Home delivery</t>
        </is>
      </c>
      <c r="I2111" t="inlineStr">
        <is>
          <t>Member</t>
        </is>
      </c>
      <c r="J2111" t="inlineStr">
        <is>
          <t>Mei Lin</t>
        </is>
      </c>
      <c r="K2111" s="71" t="n">
        <v>2545</v>
      </c>
      <c r="L2111" s="72" t="n">
        <v>430.68</v>
      </c>
      <c r="M2111" s="72" t="n">
        <v>1096080.6</v>
      </c>
      <c r="N2111" s="72" t="n">
        <v>109608.06</v>
      </c>
      <c r="O2111" s="72" t="n">
        <v>986472.54</v>
      </c>
      <c r="P2111" s="72" t="n">
        <v>888087.37</v>
      </c>
      <c r="Q2111" s="72" t="n">
        <v>98385.17</v>
      </c>
      <c r="R2111" t="inlineStr">
        <is>
          <t>Punjab</t>
        </is>
      </c>
      <c r="S2111" s="71" t="n">
        <v>2</v>
      </c>
      <c r="T2111" t="inlineStr">
        <is>
          <t>Yes</t>
        </is>
      </c>
      <c r="U2111" s="71" t="n">
        <v>11286</v>
      </c>
      <c r="V2111" s="71" t="n">
        <v>760</v>
      </c>
      <c r="W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RR102103</t>
        </is>
      </c>
      <c r="B2112" s="69" t="n">
        <v>45914</v>
      </c>
      <c r="C2112" s="70" t="n">
        <v>2025</v>
      </c>
      <c r="D2112" t="inlineStr">
        <is>
          <t>Sep</t>
        </is>
      </c>
      <c r="E2112" t="inlineStr">
        <is>
          <t>South</t>
        </is>
      </c>
      <c r="F2112" t="inlineStr">
        <is>
          <t>India</t>
        </is>
      </c>
      <c r="G2112" t="inlineStr">
        <is>
          <t>Electronics</t>
        </is>
      </c>
      <c r="H2112" t="inlineStr">
        <is>
          <t>Store walk-in</t>
        </is>
      </c>
      <c r="I2112" t="inlineStr">
        <is>
          <t>Walk-in guest</t>
        </is>
      </c>
      <c r="J2112" t="inlineStr">
        <is>
          <t>Carlos Silva</t>
        </is>
      </c>
      <c r="K2112" s="71" t="n">
        <v>75</v>
      </c>
      <c r="L2112" s="72" t="n">
        <v>10287.69</v>
      </c>
      <c r="M2112" s="72" t="n">
        <v>771576.75</v>
      </c>
      <c r="N2112" s="72" t="n">
        <v>38578.84</v>
      </c>
      <c r="O2112" s="72" t="n">
        <v>732997.91</v>
      </c>
      <c r="P2112" s="72" t="n">
        <v>607667.45</v>
      </c>
      <c r="Q2112" s="72" t="n">
        <v>125330.46</v>
      </c>
      <c r="R2112" t="inlineStr">
        <is>
          <t>Telangana</t>
        </is>
      </c>
      <c r="S2112" s="71" t="n">
        <v>8</v>
      </c>
      <c r="T2112" t="inlineStr">
        <is>
          <t>Yes</t>
        </is>
      </c>
      <c r="U2112" s="71" t="n">
        <v>173</v>
      </c>
      <c r="V2112" s="71" t="n">
        <v>58</v>
      </c>
      <c r="W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RR102104</t>
        </is>
      </c>
      <c r="B2113" s="69" t="n">
        <v>45914</v>
      </c>
      <c r="C2113" s="70" t="n">
        <v>2025</v>
      </c>
      <c r="D2113" t="inlineStr">
        <is>
          <t>Sep</t>
        </is>
      </c>
      <c r="E2113" t="inlineStr">
        <is>
          <t>North</t>
        </is>
      </c>
      <c r="F2113" t="inlineStr">
        <is>
          <t>India</t>
        </is>
      </c>
      <c r="G2113" t="inlineStr">
        <is>
          <t>Grocery</t>
        </is>
      </c>
      <c r="H2113" t="inlineStr">
        <is>
          <t>Store walk-in</t>
        </is>
      </c>
      <c r="I2113" t="inlineStr">
        <is>
          <t>Member</t>
        </is>
      </c>
      <c r="J2113" t="inlineStr">
        <is>
          <t>Hiroshi Tanaka</t>
        </is>
      </c>
      <c r="K2113" s="71" t="n">
        <v>3197</v>
      </c>
      <c r="L2113" s="72" t="n">
        <v>180.47</v>
      </c>
      <c r="M2113" s="72" t="n">
        <v>576962.59</v>
      </c>
      <c r="N2113" s="72" t="n">
        <v>28848.13</v>
      </c>
      <c r="O2113" s="72" t="n">
        <v>548114.46</v>
      </c>
      <c r="P2113" s="72" t="n">
        <v>471653.01</v>
      </c>
      <c r="Q2113" s="72" t="n">
        <v>76461.45</v>
      </c>
      <c r="R2113" t="inlineStr">
        <is>
          <t>Uttar Pradesh</t>
        </is>
      </c>
      <c r="S2113" s="71" t="n">
        <v>2</v>
      </c>
      <c r="T2113" t="inlineStr">
        <is>
          <t>Yes</t>
        </is>
      </c>
      <c r="U2113" s="71" t="n">
        <v>1768</v>
      </c>
      <c r="V2113" s="71" t="n">
        <v>685</v>
      </c>
      <c r="W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RR102105</t>
        </is>
      </c>
      <c r="B2114" s="69" t="n">
        <v>45915</v>
      </c>
      <c r="C2114" s="70" t="n">
        <v>2025</v>
      </c>
      <c r="D2114" t="inlineStr">
        <is>
          <t>Sep</t>
        </is>
      </c>
      <c r="E2114" t="inlineStr">
        <is>
          <t>East</t>
        </is>
      </c>
      <c r="F2114" t="inlineStr">
        <is>
          <t>India</t>
        </is>
      </c>
      <c r="G2114" t="inlineStr">
        <is>
          <t>Fashion</t>
        </is>
      </c>
      <c r="H2114" t="inlineStr">
        <is>
          <t>Store walk-in</t>
        </is>
      </c>
      <c r="I2114" t="inlineStr">
        <is>
          <t>Member</t>
        </is>
      </c>
      <c r="J2114" t="inlineStr">
        <is>
          <t>Fatima Al-Saud</t>
        </is>
      </c>
      <c r="K2114" s="71" t="n">
        <v>1345</v>
      </c>
      <c r="L2114" s="72" t="n">
        <v>828.62</v>
      </c>
      <c r="M2114" s="72" t="n">
        <v>1114493.9</v>
      </c>
      <c r="N2114" s="72" t="n">
        <v>22289.88</v>
      </c>
      <c r="O2114" s="72" t="n">
        <v>1092204.02</v>
      </c>
      <c r="P2114" s="72" t="n">
        <v>558767.89</v>
      </c>
      <c r="Q2114" s="72" t="n">
        <v>533436.13</v>
      </c>
      <c r="R2114" t="inlineStr">
        <is>
          <t>West Bengal</t>
        </is>
      </c>
      <c r="S2114" s="71" t="n">
        <v>2</v>
      </c>
      <c r="T2114" t="inlineStr">
        <is>
          <t>Yes</t>
        </is>
      </c>
      <c r="U2114" s="71" t="n">
        <v>824</v>
      </c>
      <c r="V2114" s="71" t="n">
        <v>225</v>
      </c>
      <c r="W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RR102106</t>
        </is>
      </c>
      <c r="B2115" s="69" t="n">
        <v>45915</v>
      </c>
      <c r="C2115" s="70" t="n">
        <v>2025</v>
      </c>
      <c r="D2115" t="inlineStr">
        <is>
          <t>Sep</t>
        </is>
      </c>
      <c r="E2115" t="inlineStr">
        <is>
          <t>East</t>
        </is>
      </c>
      <c r="F2115" t="inlineStr">
        <is>
          <t>India</t>
        </is>
      </c>
      <c r="G2115" t="inlineStr">
        <is>
          <t>JioMart</t>
        </is>
      </c>
      <c r="H2115" t="inlineStr">
        <is>
          <t>Home delivery</t>
        </is>
      </c>
      <c r="I2115" t="inlineStr">
        <is>
          <t>Walk-in guest</t>
        </is>
      </c>
      <c r="J2115" t="inlineStr">
        <is>
          <t>Omar Haddad</t>
        </is>
      </c>
      <c r="K2115" s="71" t="n">
        <v>4317</v>
      </c>
      <c r="L2115" s="72" t="n">
        <v>446.07</v>
      </c>
      <c r="M2115" s="72" t="n">
        <v>1925684.19</v>
      </c>
      <c r="N2115" s="72" t="n">
        <v>288852.63</v>
      </c>
      <c r="O2115" s="72" t="n">
        <v>1636831.56</v>
      </c>
      <c r="P2115" s="72" t="n">
        <v>1401287.48</v>
      </c>
      <c r="Q2115" s="72" t="n">
        <v>235544.08</v>
      </c>
      <c r="R2115" t="inlineStr">
        <is>
          <t>West Bengal</t>
        </is>
      </c>
      <c r="S2115" s="71" t="n">
        <v>1</v>
      </c>
      <c r="T2115" t="inlineStr">
        <is>
          <t>Yes</t>
        </is>
      </c>
      <c r="U2115" s="71" t="n">
        <v>7120</v>
      </c>
      <c r="V2115" s="71" t="n">
        <v>482</v>
      </c>
      <c r="W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RR102107</t>
        </is>
      </c>
      <c r="B2116" s="69" t="n">
        <v>45915</v>
      </c>
      <c r="C2116" s="70" t="n">
        <v>2025</v>
      </c>
      <c r="D2116" t="inlineStr">
        <is>
          <t>Sep</t>
        </is>
      </c>
      <c r="E2116" t="inlineStr">
        <is>
          <t>North</t>
        </is>
      </c>
      <c r="F2116" t="inlineStr">
        <is>
          <t>India</t>
        </is>
      </c>
      <c r="G2116" t="inlineStr">
        <is>
          <t>Fashion</t>
        </is>
      </c>
      <c r="H2116" t="inlineStr">
        <is>
          <t>Store walk-in</t>
        </is>
      </c>
      <c r="I2116" t="inlineStr">
        <is>
          <t>Member</t>
        </is>
      </c>
      <c r="J2116" t="inlineStr">
        <is>
          <t>Noah Smith</t>
        </is>
      </c>
      <c r="K2116" s="71" t="n">
        <v>1478</v>
      </c>
      <c r="L2116" s="72" t="n">
        <v>682.08</v>
      </c>
      <c r="M2116" s="72" t="n">
        <v>1008114.24</v>
      </c>
      <c r="N2116" s="72" t="n">
        <v>50405.71</v>
      </c>
      <c r="O2116" s="72" t="n">
        <v>957708.53</v>
      </c>
      <c r="P2116" s="72" t="n">
        <v>615442.5699999999</v>
      </c>
      <c r="Q2116" s="72" t="n">
        <v>342265.96</v>
      </c>
      <c r="R2116" t="inlineStr">
        <is>
          <t>Uttar Pradesh</t>
        </is>
      </c>
      <c r="S2116" s="71" t="n">
        <v>3</v>
      </c>
      <c r="T2116" t="inlineStr">
        <is>
          <t>Yes</t>
        </is>
      </c>
      <c r="U2116" s="71" t="n">
        <v>470</v>
      </c>
      <c r="V2116" s="71" t="n">
        <v>183</v>
      </c>
      <c r="W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RR102108</t>
        </is>
      </c>
      <c r="B2117" s="69" t="n">
        <v>45915</v>
      </c>
      <c r="C2117" s="70" t="n">
        <v>2025</v>
      </c>
      <c r="D2117" t="inlineStr">
        <is>
          <t>Sep</t>
        </is>
      </c>
      <c r="E2117" t="inlineStr">
        <is>
          <t>South</t>
        </is>
      </c>
      <c r="F2117" t="inlineStr">
        <is>
          <t>India</t>
        </is>
      </c>
      <c r="G2117" t="inlineStr">
        <is>
          <t>JioMart</t>
        </is>
      </c>
      <c r="H2117" t="inlineStr">
        <is>
          <t>Home delivery</t>
        </is>
      </c>
      <c r="I2117" t="inlineStr">
        <is>
          <t>Member</t>
        </is>
      </c>
      <c r="J2117" t="inlineStr">
        <is>
          <t>Mei Lin</t>
        </is>
      </c>
      <c r="K2117" s="71" t="n">
        <v>2142</v>
      </c>
      <c r="L2117" s="72" t="n">
        <v>418.33</v>
      </c>
      <c r="M2117" s="72" t="n">
        <v>896062.86</v>
      </c>
      <c r="N2117" s="72" t="n">
        <v>17921.26</v>
      </c>
      <c r="O2117" s="72" t="n">
        <v>878141.6</v>
      </c>
      <c r="P2117" s="72" t="n">
        <v>742209.85</v>
      </c>
      <c r="Q2117" s="72" t="n">
        <v>135931.75</v>
      </c>
      <c r="R2117" t="inlineStr">
        <is>
          <t>Telangana</t>
        </is>
      </c>
      <c r="S2117" s="71" t="n">
        <v>0</v>
      </c>
      <c r="T2117" t="inlineStr">
        <is>
          <t>No</t>
        </is>
      </c>
      <c r="U2117" s="71" t="n">
        <v>6473</v>
      </c>
      <c r="V2117" s="71" t="n">
        <v>428</v>
      </c>
      <c r="W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RR102109</t>
        </is>
      </c>
      <c r="B2118" s="69" t="n">
        <v>45915</v>
      </c>
      <c r="C2118" s="70" t="n">
        <v>2025</v>
      </c>
      <c r="D2118" t="inlineStr">
        <is>
          <t>Sep</t>
        </is>
      </c>
      <c r="E2118" t="inlineStr">
        <is>
          <t>West</t>
        </is>
      </c>
      <c r="F2118" t="inlineStr">
        <is>
          <t>India</t>
        </is>
      </c>
      <c r="G2118" t="inlineStr">
        <is>
          <t>Grocery</t>
        </is>
      </c>
      <c r="H2118" t="inlineStr">
        <is>
          <t>Click &amp; collect</t>
        </is>
      </c>
      <c r="I2118" t="inlineStr">
        <is>
          <t>Walk-in guest</t>
        </is>
      </c>
      <c r="J2118" t="inlineStr">
        <is>
          <t>Lucas Martin</t>
        </is>
      </c>
      <c r="K2118" s="71" t="n">
        <v>3431</v>
      </c>
      <c r="L2118" s="72" t="n">
        <v>165.1</v>
      </c>
      <c r="M2118" s="72" t="n">
        <v>566458.1</v>
      </c>
      <c r="N2118" s="72" t="n">
        <v>11329.16</v>
      </c>
      <c r="O2118" s="72" t="n">
        <v>555128.9399999999</v>
      </c>
      <c r="P2118" s="72" t="n">
        <v>492801.2</v>
      </c>
      <c r="Q2118" s="72" t="n">
        <v>62327.74</v>
      </c>
      <c r="R2118" t="inlineStr">
        <is>
          <t>Maharashtra</t>
        </is>
      </c>
      <c r="S2118" s="71" t="n">
        <v>5</v>
      </c>
      <c r="T2118" t="inlineStr">
        <is>
          <t>Yes</t>
        </is>
      </c>
      <c r="U2118" s="71" t="n">
        <v>3270</v>
      </c>
      <c r="V2118" s="71" t="n">
        <v>883</v>
      </c>
      <c r="W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RR102110</t>
        </is>
      </c>
      <c r="B2119" s="69" t="n">
        <v>45915</v>
      </c>
      <c r="C2119" s="70" t="n">
        <v>2025</v>
      </c>
      <c r="D2119" t="inlineStr">
        <is>
          <t>Sep</t>
        </is>
      </c>
      <c r="E2119" t="inlineStr">
        <is>
          <t>South</t>
        </is>
      </c>
      <c r="F2119" t="inlineStr">
        <is>
          <t>India</t>
        </is>
      </c>
      <c r="G2119" t="inlineStr">
        <is>
          <t>Fashion</t>
        </is>
      </c>
      <c r="H2119" t="inlineStr">
        <is>
          <t>Store walk-in</t>
        </is>
      </c>
      <c r="I2119" t="inlineStr">
        <is>
          <t>Member</t>
        </is>
      </c>
      <c r="J2119" t="inlineStr">
        <is>
          <t>Shraddha Kulkarni</t>
        </is>
      </c>
      <c r="K2119" s="71" t="n">
        <v>1299</v>
      </c>
      <c r="L2119" s="72" t="n">
        <v>714.14</v>
      </c>
      <c r="M2119" s="72" t="n">
        <v>927667.86</v>
      </c>
      <c r="N2119" s="72" t="n">
        <v>74213.42999999999</v>
      </c>
      <c r="O2119" s="72" t="n">
        <v>853454.4300000001</v>
      </c>
      <c r="P2119" s="72" t="n">
        <v>526203.08</v>
      </c>
      <c r="Q2119" s="72" t="n">
        <v>327251.35</v>
      </c>
      <c r="R2119" t="inlineStr">
        <is>
          <t>Karnataka</t>
        </is>
      </c>
      <c r="S2119" s="71" t="n">
        <v>5</v>
      </c>
      <c r="T2119" t="inlineStr">
        <is>
          <t>Yes</t>
        </is>
      </c>
      <c r="U2119" s="71" t="n">
        <v>435</v>
      </c>
      <c r="V2119" s="71" t="n">
        <v>154</v>
      </c>
      <c r="W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RR102111</t>
        </is>
      </c>
      <c r="B2120" s="69" t="n">
        <v>45915</v>
      </c>
      <c r="C2120" s="70" t="n">
        <v>2025</v>
      </c>
      <c r="D2120" t="inlineStr">
        <is>
          <t>Sep</t>
        </is>
      </c>
      <c r="E2120" t="inlineStr">
        <is>
          <t>East</t>
        </is>
      </c>
      <c r="F2120" t="inlineStr">
        <is>
          <t>India</t>
        </is>
      </c>
      <c r="G2120" t="inlineStr">
        <is>
          <t>Grocery</t>
        </is>
      </c>
      <c r="H2120" t="inlineStr">
        <is>
          <t>Store walk-in</t>
        </is>
      </c>
      <c r="I2120" t="inlineStr">
        <is>
          <t>Walk-in guest</t>
        </is>
      </c>
      <c r="J2120" t="inlineStr">
        <is>
          <t>Lucas Martin</t>
        </is>
      </c>
      <c r="K2120" s="71" t="n">
        <v>3408</v>
      </c>
      <c r="L2120" s="72" t="n">
        <v>186.11</v>
      </c>
      <c r="M2120" s="72" t="n">
        <v>634262.88</v>
      </c>
      <c r="N2120" s="72" t="n">
        <v>95139.42999999999</v>
      </c>
      <c r="O2120" s="72" t="n">
        <v>539123.45</v>
      </c>
      <c r="P2120" s="72" t="n">
        <v>522529.69</v>
      </c>
      <c r="Q2120" s="72" t="n">
        <v>16593.76</v>
      </c>
      <c r="R2120" t="inlineStr">
        <is>
          <t>West Bengal</t>
        </is>
      </c>
      <c r="S2120" s="71" t="n">
        <v>1</v>
      </c>
      <c r="T2120" t="inlineStr">
        <is>
          <t>Yes</t>
        </is>
      </c>
      <c r="U2120" s="71" t="n">
        <v>2737</v>
      </c>
      <c r="V2120" s="71" t="n">
        <v>985</v>
      </c>
      <c r="W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RR102112</t>
        </is>
      </c>
      <c r="B2121" s="69" t="n">
        <v>45915</v>
      </c>
      <c r="C2121" s="70" t="n">
        <v>2025</v>
      </c>
      <c r="D2121" t="inlineStr">
        <is>
          <t>Sep</t>
        </is>
      </c>
      <c r="E2121" t="inlineStr">
        <is>
          <t>North</t>
        </is>
      </c>
      <c r="F2121" t="inlineStr">
        <is>
          <t>India</t>
        </is>
      </c>
      <c r="G2121" t="inlineStr">
        <is>
          <t>Grocery</t>
        </is>
      </c>
      <c r="H2121" t="inlineStr">
        <is>
          <t>Store walk-in</t>
        </is>
      </c>
      <c r="I2121" t="inlineStr">
        <is>
          <t>Member</t>
        </is>
      </c>
      <c r="J2121" t="inlineStr">
        <is>
          <t>Lucas Martin</t>
        </is>
      </c>
      <c r="K2121" s="71" t="n">
        <v>2046</v>
      </c>
      <c r="L2121" s="72" t="n">
        <v>160.69</v>
      </c>
      <c r="M2121" s="72" t="n">
        <v>328771.74</v>
      </c>
      <c r="N2121" s="72" t="n">
        <v>6575.43</v>
      </c>
      <c r="O2121" s="72" t="n">
        <v>322196.31</v>
      </c>
      <c r="P2121" s="72" t="n">
        <v>294944.28</v>
      </c>
      <c r="Q2121" s="72" t="n">
        <v>27252.03</v>
      </c>
      <c r="R2121" t="inlineStr">
        <is>
          <t>Delhi</t>
        </is>
      </c>
      <c r="S2121" s="71" t="n">
        <v>0</v>
      </c>
      <c r="T2121" t="inlineStr">
        <is>
          <t>No</t>
        </is>
      </c>
      <c r="U2121" s="71" t="n">
        <v>912</v>
      </c>
      <c r="V2121" s="71" t="n">
        <v>235</v>
      </c>
      <c r="W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RR102113</t>
        </is>
      </c>
      <c r="B2122" s="69" t="n">
        <v>45915</v>
      </c>
      <c r="C2122" s="70" t="n">
        <v>2025</v>
      </c>
      <c r="D2122" t="inlineStr">
        <is>
          <t>Sep</t>
        </is>
      </c>
      <c r="E2122" t="inlineStr">
        <is>
          <t>South</t>
        </is>
      </c>
      <c r="F2122" t="inlineStr">
        <is>
          <t>India</t>
        </is>
      </c>
      <c r="G2122" t="inlineStr">
        <is>
          <t>Grocery</t>
        </is>
      </c>
      <c r="H2122" t="inlineStr">
        <is>
          <t>Store walk-in</t>
        </is>
      </c>
      <c r="I2122" t="inlineStr">
        <is>
          <t>Walk-in guest</t>
        </is>
      </c>
      <c r="J2122" t="inlineStr">
        <is>
          <t>Arjun Mehta</t>
        </is>
      </c>
      <c r="K2122" s="71" t="n">
        <v>3246</v>
      </c>
      <c r="L2122" s="72" t="n">
        <v>160.53</v>
      </c>
      <c r="M2122" s="72" t="n">
        <v>521080.38</v>
      </c>
      <c r="N2122" s="72" t="n">
        <v>41686.43</v>
      </c>
      <c r="O2122" s="72" t="n">
        <v>479393.95</v>
      </c>
      <c r="P2122" s="72" t="n">
        <v>474092.39</v>
      </c>
      <c r="Q2122" s="72" t="n">
        <v>5301.56</v>
      </c>
      <c r="R2122" t="inlineStr">
        <is>
          <t>Tamil Nadu</t>
        </is>
      </c>
      <c r="S2122" s="71" t="n">
        <v>3</v>
      </c>
      <c r="T2122" t="inlineStr">
        <is>
          <t>Yes</t>
        </is>
      </c>
      <c r="U2122" s="71" t="n">
        <v>1435</v>
      </c>
      <c r="V2122" s="71" t="n">
        <v>639</v>
      </c>
      <c r="W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RR102114</t>
        </is>
      </c>
      <c r="B2123" s="69" t="n">
        <v>45915</v>
      </c>
      <c r="C2123" s="70" t="n">
        <v>2025</v>
      </c>
      <c r="D2123" t="inlineStr">
        <is>
          <t>Sep</t>
        </is>
      </c>
      <c r="E2123" t="inlineStr">
        <is>
          <t>South</t>
        </is>
      </c>
      <c r="F2123" t="inlineStr">
        <is>
          <t>India</t>
        </is>
      </c>
      <c r="G2123" t="inlineStr">
        <is>
          <t>Electronics</t>
        </is>
      </c>
      <c r="H2123" t="inlineStr">
        <is>
          <t>Store walk-in</t>
        </is>
      </c>
      <c r="I2123" t="inlineStr">
        <is>
          <t>Member</t>
        </is>
      </c>
      <c r="J2123" t="inlineStr">
        <is>
          <t>Lucas Martin</t>
        </is>
      </c>
      <c r="K2123" s="71" t="n">
        <v>177</v>
      </c>
      <c r="L2123" s="72" t="n">
        <v>9789.799999999999</v>
      </c>
      <c r="M2123" s="72" t="n">
        <v>1732794.6</v>
      </c>
      <c r="N2123" s="72" t="n">
        <v>259919.19</v>
      </c>
      <c r="O2123" s="72" t="n">
        <v>1472875.41</v>
      </c>
      <c r="P2123" s="72" t="n">
        <v>1467077.87</v>
      </c>
      <c r="Q2123" s="72" t="n">
        <v>5797.54</v>
      </c>
      <c r="R2123" t="inlineStr">
        <is>
          <t>Telangana</t>
        </is>
      </c>
      <c r="S2123" s="71" t="n">
        <v>8</v>
      </c>
      <c r="T2123" t="inlineStr">
        <is>
          <t>Yes</t>
        </is>
      </c>
      <c r="U2123" s="71" t="n">
        <v>346</v>
      </c>
      <c r="V2123" s="71" t="n">
        <v>151</v>
      </c>
      <c r="W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RR102115</t>
        </is>
      </c>
      <c r="B2124" s="69" t="n">
        <v>45915</v>
      </c>
      <c r="C2124" s="70" t="n">
        <v>2025</v>
      </c>
      <c r="D2124" t="inlineStr">
        <is>
          <t>Sep</t>
        </is>
      </c>
      <c r="E2124" t="inlineStr">
        <is>
          <t>East</t>
        </is>
      </c>
      <c r="F2124" t="inlineStr">
        <is>
          <t>India</t>
        </is>
      </c>
      <c r="G2124" t="inlineStr">
        <is>
          <t>Electronics</t>
        </is>
      </c>
      <c r="H2124" t="inlineStr">
        <is>
          <t>Store walk-in</t>
        </is>
      </c>
      <c r="I2124" t="inlineStr">
        <is>
          <t>Walk-in guest</t>
        </is>
      </c>
      <c r="J2124" t="inlineStr">
        <is>
          <t>Yuki Sato</t>
        </is>
      </c>
      <c r="K2124" s="71" t="n">
        <v>53</v>
      </c>
      <c r="L2124" s="72" t="n">
        <v>9603.76</v>
      </c>
      <c r="M2124" s="72" t="n">
        <v>508999.28</v>
      </c>
      <c r="N2124" s="72" t="n">
        <v>76349.89</v>
      </c>
      <c r="O2124" s="72" t="n">
        <v>432649.39</v>
      </c>
      <c r="P2124" s="72" t="n">
        <v>437927.56</v>
      </c>
      <c r="Q2124" s="72" t="n">
        <v>-5278.17</v>
      </c>
      <c r="R2124" t="inlineStr">
        <is>
          <t>Bihar</t>
        </is>
      </c>
      <c r="S2124" s="71" t="n">
        <v>5</v>
      </c>
      <c r="T2124" t="inlineStr">
        <is>
          <t>Yes</t>
        </is>
      </c>
      <c r="U2124" s="71" t="n">
        <v>100</v>
      </c>
      <c r="V2124" s="71" t="n">
        <v>40</v>
      </c>
      <c r="W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RR102116</t>
        </is>
      </c>
      <c r="B2125" s="69" t="n">
        <v>45915</v>
      </c>
      <c r="C2125" s="70" t="n">
        <v>2025</v>
      </c>
      <c r="D2125" t="inlineStr">
        <is>
          <t>Sep</t>
        </is>
      </c>
      <c r="E2125" t="inlineStr">
        <is>
          <t>West</t>
        </is>
      </c>
      <c r="F2125" t="inlineStr">
        <is>
          <t>India</t>
        </is>
      </c>
      <c r="G2125" t="inlineStr">
        <is>
          <t>Fashion</t>
        </is>
      </c>
      <c r="H2125" t="inlineStr">
        <is>
          <t>Store walk-in</t>
        </is>
      </c>
      <c r="I2125" t="inlineStr">
        <is>
          <t>Walk-in guest</t>
        </is>
      </c>
      <c r="J2125" t="inlineStr">
        <is>
          <t>Ravindra Patil</t>
        </is>
      </c>
      <c r="K2125" s="71" t="n">
        <v>175</v>
      </c>
      <c r="L2125" s="72" t="n">
        <v>775.74</v>
      </c>
      <c r="M2125" s="72" t="n">
        <v>135754.5</v>
      </c>
      <c r="N2125" s="72" t="n">
        <v>13575.45</v>
      </c>
      <c r="O2125" s="72" t="n">
        <v>122179.05</v>
      </c>
      <c r="P2125" s="72" t="n">
        <v>69393.14</v>
      </c>
      <c r="Q2125" s="72" t="n">
        <v>52785.91</v>
      </c>
      <c r="R2125" t="inlineStr">
        <is>
          <t>Gujarat</t>
        </is>
      </c>
      <c r="S2125" s="71" t="n">
        <v>0</v>
      </c>
      <c r="T2125" t="inlineStr">
        <is>
          <t>No</t>
        </is>
      </c>
      <c r="U2125" s="71" t="n">
        <v>197</v>
      </c>
      <c r="V2125" s="71" t="n">
        <v>52</v>
      </c>
      <c r="W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RR102117</t>
        </is>
      </c>
      <c r="B2126" s="69" t="n">
        <v>45915</v>
      </c>
      <c r="C2126" s="70" t="n">
        <v>2025</v>
      </c>
      <c r="D2126" t="inlineStr">
        <is>
          <t>Sep</t>
        </is>
      </c>
      <c r="E2126" t="inlineStr">
        <is>
          <t>West</t>
        </is>
      </c>
      <c r="F2126" t="inlineStr">
        <is>
          <t>India</t>
        </is>
      </c>
      <c r="G2126" t="inlineStr">
        <is>
          <t>Grocery</t>
        </is>
      </c>
      <c r="H2126" t="inlineStr">
        <is>
          <t>Store walk-in</t>
        </is>
      </c>
      <c r="I2126" t="inlineStr">
        <is>
          <t>Walk-in guest</t>
        </is>
      </c>
      <c r="J2126" t="inlineStr">
        <is>
          <t>Aisha Bello</t>
        </is>
      </c>
      <c r="K2126" s="71" t="n">
        <v>1011</v>
      </c>
      <c r="L2126" s="72" t="n">
        <v>194.21</v>
      </c>
      <c r="M2126" s="72" t="n">
        <v>196346.31</v>
      </c>
      <c r="N2126" s="72" t="n">
        <v>29451.95</v>
      </c>
      <c r="O2126" s="72" t="n">
        <v>166894.36</v>
      </c>
      <c r="P2126" s="72" t="n">
        <v>149926.82</v>
      </c>
      <c r="Q2126" s="72" t="n">
        <v>16967.54</v>
      </c>
      <c r="R2126" t="inlineStr">
        <is>
          <t>Gujarat</t>
        </is>
      </c>
      <c r="S2126" s="71" t="n">
        <v>2</v>
      </c>
      <c r="T2126" t="inlineStr">
        <is>
          <t>Yes</t>
        </is>
      </c>
      <c r="U2126" s="71" t="n">
        <v>1042</v>
      </c>
      <c r="V2126" s="71" t="n">
        <v>268</v>
      </c>
      <c r="W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RR102118</t>
        </is>
      </c>
      <c r="B2127" s="69" t="n">
        <v>45915</v>
      </c>
      <c r="C2127" s="70" t="n">
        <v>2025</v>
      </c>
      <c r="D2127" t="inlineStr">
        <is>
          <t>Sep</t>
        </is>
      </c>
      <c r="E2127" t="inlineStr">
        <is>
          <t>West</t>
        </is>
      </c>
      <c r="F2127" t="inlineStr">
        <is>
          <t>India</t>
        </is>
      </c>
      <c r="G2127" t="inlineStr">
        <is>
          <t>JioMart</t>
        </is>
      </c>
      <c r="H2127" t="inlineStr">
        <is>
          <t>Home delivery</t>
        </is>
      </c>
      <c r="I2127" t="inlineStr">
        <is>
          <t>Walk-in guest</t>
        </is>
      </c>
      <c r="J2127" t="inlineStr">
        <is>
          <t>Liam O'Brien</t>
        </is>
      </c>
      <c r="K2127" s="71" t="n">
        <v>1912</v>
      </c>
      <c r="L2127" s="72" t="n">
        <v>396.18</v>
      </c>
      <c r="M2127" s="72" t="n">
        <v>757496.16</v>
      </c>
      <c r="N2127" s="72" t="n">
        <v>15149.92</v>
      </c>
      <c r="O2127" s="72" t="n">
        <v>742346.24</v>
      </c>
      <c r="P2127" s="72" t="n">
        <v>658464.22</v>
      </c>
      <c r="Q2127" s="72" t="n">
        <v>83882.02</v>
      </c>
      <c r="R2127" t="inlineStr">
        <is>
          <t>Gujarat</t>
        </is>
      </c>
      <c r="S2127" s="71" t="n">
        <v>1</v>
      </c>
      <c r="T2127" t="inlineStr">
        <is>
          <t>Yes</t>
        </is>
      </c>
      <c r="U2127" s="71" t="n">
        <v>7132</v>
      </c>
      <c r="V2127" s="71" t="n">
        <v>318</v>
      </c>
      <c r="W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RR102119</t>
        </is>
      </c>
      <c r="B2128" s="69" t="n">
        <v>45916</v>
      </c>
      <c r="C2128" s="70" t="n">
        <v>2025</v>
      </c>
      <c r="D2128" t="inlineStr">
        <is>
          <t>Sep</t>
        </is>
      </c>
      <c r="E2128" t="inlineStr">
        <is>
          <t>West</t>
        </is>
      </c>
      <c r="F2128" t="inlineStr">
        <is>
          <t>India</t>
        </is>
      </c>
      <c r="G2128" t="inlineStr">
        <is>
          <t>Grocery</t>
        </is>
      </c>
      <c r="H2128" t="inlineStr">
        <is>
          <t>Click &amp; collect</t>
        </is>
      </c>
      <c r="I2128" t="inlineStr">
        <is>
          <t>Walk-in guest</t>
        </is>
      </c>
      <c r="J2128" t="inlineStr">
        <is>
          <t>Lucas Martin</t>
        </is>
      </c>
      <c r="K2128" s="71" t="n">
        <v>4482</v>
      </c>
      <c r="L2128" s="72" t="n">
        <v>193.84</v>
      </c>
      <c r="M2128" s="72" t="n">
        <v>868790.88</v>
      </c>
      <c r="N2128" s="72" t="n">
        <v>43439.54</v>
      </c>
      <c r="O2128" s="72" t="n">
        <v>825351.34</v>
      </c>
      <c r="P2128" s="72" t="n">
        <v>654262.55</v>
      </c>
      <c r="Q2128" s="72" t="n">
        <v>171088.79</v>
      </c>
      <c r="R2128" t="inlineStr">
        <is>
          <t>Gujarat</t>
        </is>
      </c>
      <c r="S2128" s="71" t="n">
        <v>0</v>
      </c>
      <c r="T2128" t="inlineStr">
        <is>
          <t>No</t>
        </is>
      </c>
      <c r="U2128" s="71" t="n">
        <v>1575</v>
      </c>
      <c r="V2128" s="71" t="n">
        <v>670</v>
      </c>
      <c r="W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RR102120</t>
        </is>
      </c>
      <c r="B2129" s="69" t="n">
        <v>45916</v>
      </c>
      <c r="C2129" s="70" t="n">
        <v>2025</v>
      </c>
      <c r="D2129" t="inlineStr">
        <is>
          <t>Sep</t>
        </is>
      </c>
      <c r="E2129" t="inlineStr">
        <is>
          <t>West</t>
        </is>
      </c>
      <c r="F2129" t="inlineStr">
        <is>
          <t>India</t>
        </is>
      </c>
      <c r="G2129" t="inlineStr">
        <is>
          <t>Grocery</t>
        </is>
      </c>
      <c r="H2129" t="inlineStr">
        <is>
          <t>Home delivery</t>
        </is>
      </c>
      <c r="I2129" t="inlineStr">
        <is>
          <t>Walk-in guest</t>
        </is>
      </c>
      <c r="J2129" t="inlineStr">
        <is>
          <t>Ruhi Shaikh</t>
        </is>
      </c>
      <c r="K2129" s="71" t="n">
        <v>3194</v>
      </c>
      <c r="L2129" s="72" t="n">
        <v>164.67</v>
      </c>
      <c r="M2129" s="72" t="n">
        <v>525955.98</v>
      </c>
      <c r="N2129" s="72" t="n">
        <v>26297.8</v>
      </c>
      <c r="O2129" s="72" t="n">
        <v>499658.18</v>
      </c>
      <c r="P2129" s="72" t="n">
        <v>457069.22</v>
      </c>
      <c r="Q2129" s="72" t="n">
        <v>42588.96</v>
      </c>
      <c r="R2129" t="inlineStr">
        <is>
          <t>Goa</t>
        </is>
      </c>
      <c r="S2129" s="71" t="n">
        <v>0</v>
      </c>
      <c r="T2129" t="inlineStr">
        <is>
          <t>No</t>
        </is>
      </c>
      <c r="U2129" s="71" t="n">
        <v>2548</v>
      </c>
      <c r="V2129" s="71" t="n">
        <v>640</v>
      </c>
      <c r="W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RR102121</t>
        </is>
      </c>
      <c r="B2130" s="69" t="n">
        <v>45916</v>
      </c>
      <c r="C2130" s="70" t="n">
        <v>2025</v>
      </c>
      <c r="D2130" t="inlineStr">
        <is>
          <t>Sep</t>
        </is>
      </c>
      <c r="E2130" t="inlineStr">
        <is>
          <t>West</t>
        </is>
      </c>
      <c r="F2130" t="inlineStr">
        <is>
          <t>India</t>
        </is>
      </c>
      <c r="G2130" t="inlineStr">
        <is>
          <t>Grocery</t>
        </is>
      </c>
      <c r="H2130" t="inlineStr">
        <is>
          <t>Store walk-in</t>
        </is>
      </c>
      <c r="I2130" t="inlineStr">
        <is>
          <t>Member</t>
        </is>
      </c>
      <c r="J2130" t="inlineStr">
        <is>
          <t>Ravindra Patil</t>
        </is>
      </c>
      <c r="K2130" s="71" t="n">
        <v>2230</v>
      </c>
      <c r="L2130" s="72" t="n">
        <v>193.21</v>
      </c>
      <c r="M2130" s="72" t="n">
        <v>430858.3</v>
      </c>
      <c r="N2130" s="72" t="n">
        <v>21542.92</v>
      </c>
      <c r="O2130" s="72" t="n">
        <v>409315.38</v>
      </c>
      <c r="P2130" s="72" t="n">
        <v>327548.78</v>
      </c>
      <c r="Q2130" s="72" t="n">
        <v>81766.60000000001</v>
      </c>
      <c r="R2130" t="inlineStr">
        <is>
          <t>Gujarat</t>
        </is>
      </c>
      <c r="S2130" s="71" t="n">
        <v>3</v>
      </c>
      <c r="T2130" t="inlineStr">
        <is>
          <t>Yes</t>
        </is>
      </c>
      <c r="U2130" s="71" t="n">
        <v>618</v>
      </c>
      <c r="V2130" s="71" t="n">
        <v>270</v>
      </c>
      <c r="W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RR102122</t>
        </is>
      </c>
      <c r="B2131" s="69" t="n">
        <v>45916</v>
      </c>
      <c r="C2131" s="70" t="n">
        <v>2025</v>
      </c>
      <c r="D2131" t="inlineStr">
        <is>
          <t>Sep</t>
        </is>
      </c>
      <c r="E2131" t="inlineStr">
        <is>
          <t>East</t>
        </is>
      </c>
      <c r="F2131" t="inlineStr">
        <is>
          <t>India</t>
        </is>
      </c>
      <c r="G2131" t="inlineStr">
        <is>
          <t>Electronics</t>
        </is>
      </c>
      <c r="H2131" t="inlineStr">
        <is>
          <t>Click &amp; collect</t>
        </is>
      </c>
      <c r="I2131" t="inlineStr">
        <is>
          <t>Member</t>
        </is>
      </c>
      <c r="J2131" t="inlineStr">
        <is>
          <t>Lucas Martin</t>
        </is>
      </c>
      <c r="K2131" s="71" t="n">
        <v>176</v>
      </c>
      <c r="L2131" s="72" t="n">
        <v>9757.26</v>
      </c>
      <c r="M2131" s="72" t="n">
        <v>1717277.76</v>
      </c>
      <c r="N2131" s="72" t="n">
        <v>137382.22</v>
      </c>
      <c r="O2131" s="72" t="n">
        <v>1579895.54</v>
      </c>
      <c r="P2131" s="72" t="n">
        <v>1491246.74</v>
      </c>
      <c r="Q2131" s="72" t="n">
        <v>88648.8</v>
      </c>
      <c r="R2131" t="inlineStr">
        <is>
          <t>Odisha</t>
        </is>
      </c>
      <c r="S2131" s="71" t="n">
        <v>8</v>
      </c>
      <c r="T2131" t="inlineStr">
        <is>
          <t>Yes</t>
        </is>
      </c>
      <c r="U2131" s="71" t="n">
        <v>564</v>
      </c>
      <c r="V2131" s="71" t="n">
        <v>154</v>
      </c>
      <c r="W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RR102123</t>
        </is>
      </c>
      <c r="B2132" s="69" t="n">
        <v>45916</v>
      </c>
      <c r="C2132" s="70" t="n">
        <v>2025</v>
      </c>
      <c r="D2132" t="inlineStr">
        <is>
          <t>Sep</t>
        </is>
      </c>
      <c r="E2132" t="inlineStr">
        <is>
          <t>East</t>
        </is>
      </c>
      <c r="F2132" t="inlineStr">
        <is>
          <t>India</t>
        </is>
      </c>
      <c r="G2132" t="inlineStr">
        <is>
          <t>Grocery</t>
        </is>
      </c>
      <c r="H2132" t="inlineStr">
        <is>
          <t>Store walk-in</t>
        </is>
      </c>
      <c r="I2132" t="inlineStr">
        <is>
          <t>Member</t>
        </is>
      </c>
      <c r="J2132" t="inlineStr">
        <is>
          <t>Amir Khan</t>
        </is>
      </c>
      <c r="K2132" s="71" t="n">
        <v>4196</v>
      </c>
      <c r="L2132" s="72" t="n">
        <v>161.75</v>
      </c>
      <c r="M2132" s="72" t="n">
        <v>678703</v>
      </c>
      <c r="N2132" s="72" t="n">
        <v>33935.15</v>
      </c>
      <c r="O2132" s="72" t="n">
        <v>644767.85</v>
      </c>
      <c r="P2132" s="72" t="n">
        <v>615885.6899999999</v>
      </c>
      <c r="Q2132" s="72" t="n">
        <v>28882.16</v>
      </c>
      <c r="R2132" t="inlineStr">
        <is>
          <t>Odisha</t>
        </is>
      </c>
      <c r="S2132" s="71" t="n">
        <v>1</v>
      </c>
      <c r="T2132" t="inlineStr">
        <is>
          <t>Yes</t>
        </is>
      </c>
      <c r="U2132" s="71" t="n">
        <v>2042</v>
      </c>
      <c r="V2132" s="71" t="n">
        <v>798</v>
      </c>
      <c r="W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RR102124</t>
        </is>
      </c>
      <c r="B2133" s="69" t="n">
        <v>45916</v>
      </c>
      <c r="C2133" s="70" t="n">
        <v>2025</v>
      </c>
      <c r="D2133" t="inlineStr">
        <is>
          <t>Sep</t>
        </is>
      </c>
      <c r="E2133" t="inlineStr">
        <is>
          <t>North</t>
        </is>
      </c>
      <c r="F2133" t="inlineStr">
        <is>
          <t>India</t>
        </is>
      </c>
      <c r="G2133" t="inlineStr">
        <is>
          <t>Electronics</t>
        </is>
      </c>
      <c r="H2133" t="inlineStr">
        <is>
          <t>Store walk-in</t>
        </is>
      </c>
      <c r="I2133" t="inlineStr">
        <is>
          <t>Walk-in guest</t>
        </is>
      </c>
      <c r="J2133" t="inlineStr">
        <is>
          <t>Sophie Müller</t>
        </is>
      </c>
      <c r="K2133" s="71" t="n">
        <v>162</v>
      </c>
      <c r="L2133" s="72" t="n">
        <v>8761.9</v>
      </c>
      <c r="M2133" s="72" t="n">
        <v>1419427.8</v>
      </c>
      <c r="N2133" s="72" t="n">
        <v>113554.22</v>
      </c>
      <c r="O2133" s="72" t="n">
        <v>1305873.58</v>
      </c>
      <c r="P2133" s="72" t="n">
        <v>1276963.8</v>
      </c>
      <c r="Q2133" s="72" t="n">
        <v>28909.78</v>
      </c>
      <c r="R2133" t="inlineStr">
        <is>
          <t>Delhi</t>
        </is>
      </c>
      <c r="S2133" s="71" t="n">
        <v>8</v>
      </c>
      <c r="T2133" t="inlineStr">
        <is>
          <t>Yes</t>
        </is>
      </c>
      <c r="U2133" s="71" t="n">
        <v>319</v>
      </c>
      <c r="V2133" s="71" t="n">
        <v>136</v>
      </c>
      <c r="W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RR102125</t>
        </is>
      </c>
      <c r="B2134" s="69" t="n">
        <v>45916</v>
      </c>
      <c r="C2134" s="70" t="n">
        <v>2025</v>
      </c>
      <c r="D2134" t="inlineStr">
        <is>
          <t>Sep</t>
        </is>
      </c>
      <c r="E2134" t="inlineStr">
        <is>
          <t>West</t>
        </is>
      </c>
      <c r="F2134" t="inlineStr">
        <is>
          <t>India</t>
        </is>
      </c>
      <c r="G2134" t="inlineStr">
        <is>
          <t>Fashion</t>
        </is>
      </c>
      <c r="H2134" t="inlineStr">
        <is>
          <t>Store walk-in</t>
        </is>
      </c>
      <c r="I2134" t="inlineStr">
        <is>
          <t>Walk-in guest</t>
        </is>
      </c>
      <c r="J2134" t="inlineStr">
        <is>
          <t>Ruhi Shaikh</t>
        </is>
      </c>
      <c r="K2134" s="71" t="n">
        <v>1322</v>
      </c>
      <c r="L2134" s="72" t="n">
        <v>716.47</v>
      </c>
      <c r="M2134" s="72" t="n">
        <v>947173.34</v>
      </c>
      <c r="N2134" s="72" t="n">
        <v>75773.87</v>
      </c>
      <c r="O2134" s="72" t="n">
        <v>871399.47</v>
      </c>
      <c r="P2134" s="72" t="n">
        <v>541247.63</v>
      </c>
      <c r="Q2134" s="72" t="n">
        <v>330151.84</v>
      </c>
      <c r="R2134" t="inlineStr">
        <is>
          <t>Maharashtra</t>
        </is>
      </c>
      <c r="S2134" s="71" t="n">
        <v>8</v>
      </c>
      <c r="T2134" t="inlineStr">
        <is>
          <t>Yes</t>
        </is>
      </c>
      <c r="U2134" s="71" t="n">
        <v>1183</v>
      </c>
      <c r="V2134" s="71" t="n">
        <v>358</v>
      </c>
      <c r="W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RR102126</t>
        </is>
      </c>
      <c r="B2135" s="69" t="n">
        <v>45917</v>
      </c>
      <c r="C2135" s="70" t="n">
        <v>2025</v>
      </c>
      <c r="D2135" t="inlineStr">
        <is>
          <t>Sep</t>
        </is>
      </c>
      <c r="E2135" t="inlineStr">
        <is>
          <t>West</t>
        </is>
      </c>
      <c r="F2135" t="inlineStr">
        <is>
          <t>India</t>
        </is>
      </c>
      <c r="G2135" t="inlineStr">
        <is>
          <t>JioMart</t>
        </is>
      </c>
      <c r="H2135" t="inlineStr">
        <is>
          <t>Home delivery</t>
        </is>
      </c>
      <c r="I2135" t="inlineStr">
        <is>
          <t>Walk-in guest</t>
        </is>
      </c>
      <c r="J2135" t="inlineStr">
        <is>
          <t>Amir Khan</t>
        </is>
      </c>
      <c r="K2135" s="71" t="n">
        <v>1088</v>
      </c>
      <c r="L2135" s="72" t="n">
        <v>386.34</v>
      </c>
      <c r="M2135" s="72" t="n">
        <v>420337.92</v>
      </c>
      <c r="N2135" s="72" t="n">
        <v>42033.79</v>
      </c>
      <c r="O2135" s="72" t="n">
        <v>378304.13</v>
      </c>
      <c r="P2135" s="72" t="n">
        <v>361589.79</v>
      </c>
      <c r="Q2135" s="72" t="n">
        <v>16714.34</v>
      </c>
      <c r="R2135" t="inlineStr">
        <is>
          <t>Goa</t>
        </is>
      </c>
      <c r="S2135" s="71" t="n">
        <v>1</v>
      </c>
      <c r="T2135" t="inlineStr">
        <is>
          <t>Yes</t>
        </is>
      </c>
      <c r="U2135" s="71" t="n">
        <v>2661</v>
      </c>
      <c r="V2135" s="71" t="n">
        <v>186</v>
      </c>
      <c r="W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RR102127</t>
        </is>
      </c>
      <c r="B2136" s="69" t="n">
        <v>45917</v>
      </c>
      <c r="C2136" s="70" t="n">
        <v>2025</v>
      </c>
      <c r="D2136" t="inlineStr">
        <is>
          <t>Sep</t>
        </is>
      </c>
      <c r="E2136" t="inlineStr">
        <is>
          <t>South</t>
        </is>
      </c>
      <c r="F2136" t="inlineStr">
        <is>
          <t>India</t>
        </is>
      </c>
      <c r="G2136" t="inlineStr">
        <is>
          <t>JioMart</t>
        </is>
      </c>
      <c r="H2136" t="inlineStr">
        <is>
          <t>Home delivery</t>
        </is>
      </c>
      <c r="I2136" t="inlineStr">
        <is>
          <t>Walk-in guest</t>
        </is>
      </c>
      <c r="J2136" t="inlineStr">
        <is>
          <t>Sophie Müller</t>
        </is>
      </c>
      <c r="K2136" s="71" t="n">
        <v>1048</v>
      </c>
      <c r="L2136" s="72" t="n">
        <v>382.67</v>
      </c>
      <c r="M2136" s="72" t="n">
        <v>401038.16</v>
      </c>
      <c r="N2136" s="72" t="n">
        <v>32083.05</v>
      </c>
      <c r="O2136" s="72" t="n">
        <v>368955.11</v>
      </c>
      <c r="P2136" s="72" t="n">
        <v>353991.69</v>
      </c>
      <c r="Q2136" s="72" t="n">
        <v>14963.42</v>
      </c>
      <c r="R2136" t="inlineStr">
        <is>
          <t>Tamil Nadu</t>
        </is>
      </c>
      <c r="S2136" s="71" t="n">
        <v>5</v>
      </c>
      <c r="T2136" t="inlineStr">
        <is>
          <t>Yes</t>
        </is>
      </c>
      <c r="U2136" s="71" t="n">
        <v>3233</v>
      </c>
      <c r="V2136" s="71" t="n">
        <v>157</v>
      </c>
      <c r="W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RR102128</t>
        </is>
      </c>
      <c r="B2137" s="69" t="n">
        <v>45917</v>
      </c>
      <c r="C2137" s="70" t="n">
        <v>2025</v>
      </c>
      <c r="D2137" t="inlineStr">
        <is>
          <t>Sep</t>
        </is>
      </c>
      <c r="E2137" t="inlineStr">
        <is>
          <t>West</t>
        </is>
      </c>
      <c r="F2137" t="inlineStr">
        <is>
          <t>India</t>
        </is>
      </c>
      <c r="G2137" t="inlineStr">
        <is>
          <t>Grocery</t>
        </is>
      </c>
      <c r="H2137" t="inlineStr">
        <is>
          <t>Store walk-in</t>
        </is>
      </c>
      <c r="I2137" t="inlineStr">
        <is>
          <t>Member</t>
        </is>
      </c>
      <c r="J2137" t="inlineStr">
        <is>
          <t>Yuki Sato</t>
        </is>
      </c>
      <c r="K2137" s="71" t="n">
        <v>475</v>
      </c>
      <c r="L2137" s="72" t="n">
        <v>184.25</v>
      </c>
      <c r="M2137" s="72" t="n">
        <v>87518.75</v>
      </c>
      <c r="N2137" s="72" t="n">
        <v>7001.5</v>
      </c>
      <c r="O2137" s="72" t="n">
        <v>80517.25</v>
      </c>
      <c r="P2137" s="72" t="n">
        <v>71096.19</v>
      </c>
      <c r="Q2137" s="72" t="n">
        <v>9421.059999999999</v>
      </c>
      <c r="R2137" t="inlineStr">
        <is>
          <t>Goa</t>
        </is>
      </c>
      <c r="S2137" s="71" t="n">
        <v>5</v>
      </c>
      <c r="T2137" t="inlineStr">
        <is>
          <t>Yes</t>
        </is>
      </c>
      <c r="U2137" s="71" t="n">
        <v>164</v>
      </c>
      <c r="V2137" s="71" t="n">
        <v>67</v>
      </c>
      <c r="W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RR102129</t>
        </is>
      </c>
      <c r="B2138" s="69" t="n">
        <v>45917</v>
      </c>
      <c r="C2138" s="70" t="n">
        <v>2025</v>
      </c>
      <c r="D2138" t="inlineStr">
        <is>
          <t>Sep</t>
        </is>
      </c>
      <c r="E2138" t="inlineStr">
        <is>
          <t>West</t>
        </is>
      </c>
      <c r="F2138" t="inlineStr">
        <is>
          <t>India</t>
        </is>
      </c>
      <c r="G2138" t="inlineStr">
        <is>
          <t>Electronics</t>
        </is>
      </c>
      <c r="H2138" t="inlineStr">
        <is>
          <t>Store walk-in</t>
        </is>
      </c>
      <c r="I2138" t="inlineStr">
        <is>
          <t>Member</t>
        </is>
      </c>
      <c r="J2138" t="inlineStr">
        <is>
          <t>Noah Smith</t>
        </is>
      </c>
      <c r="K2138" s="71" t="n">
        <v>131</v>
      </c>
      <c r="L2138" s="72" t="n">
        <v>9569.16</v>
      </c>
      <c r="M2138" s="72" t="n">
        <v>1253559.96</v>
      </c>
      <c r="N2138" s="72" t="n">
        <v>62678</v>
      </c>
      <c r="O2138" s="72" t="n">
        <v>1190881.96</v>
      </c>
      <c r="P2138" s="72" t="n">
        <v>1056155.93</v>
      </c>
      <c r="Q2138" s="72" t="n">
        <v>134726.03</v>
      </c>
      <c r="R2138" t="inlineStr">
        <is>
          <t>Maharashtra</t>
        </is>
      </c>
      <c r="S2138" s="71" t="n">
        <v>5</v>
      </c>
      <c r="T2138" t="inlineStr">
        <is>
          <t>Yes</t>
        </is>
      </c>
      <c r="U2138" s="71" t="n">
        <v>314</v>
      </c>
      <c r="V2138" s="71" t="n">
        <v>102</v>
      </c>
      <c r="W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RR102130</t>
        </is>
      </c>
      <c r="B2139" s="69" t="n">
        <v>45917</v>
      </c>
      <c r="C2139" s="70" t="n">
        <v>2025</v>
      </c>
      <c r="D2139" t="inlineStr">
        <is>
          <t>Sep</t>
        </is>
      </c>
      <c r="E2139" t="inlineStr">
        <is>
          <t>North</t>
        </is>
      </c>
      <c r="F2139" t="inlineStr">
        <is>
          <t>India</t>
        </is>
      </c>
      <c r="G2139" t="inlineStr">
        <is>
          <t>Grocery</t>
        </is>
      </c>
      <c r="H2139" t="inlineStr">
        <is>
          <t>Store walk-in</t>
        </is>
      </c>
      <c r="I2139" t="inlineStr">
        <is>
          <t>Walk-in guest</t>
        </is>
      </c>
      <c r="J2139" t="inlineStr">
        <is>
          <t>Kofi Mensah</t>
        </is>
      </c>
      <c r="K2139" s="71" t="n">
        <v>2223</v>
      </c>
      <c r="L2139" s="72" t="n">
        <v>190.99</v>
      </c>
      <c r="M2139" s="72" t="n">
        <v>424570.77</v>
      </c>
      <c r="N2139" s="72" t="n">
        <v>8491.42</v>
      </c>
      <c r="O2139" s="72" t="n">
        <v>416079.35</v>
      </c>
      <c r="P2139" s="72" t="n">
        <v>315797.25</v>
      </c>
      <c r="Q2139" s="72" t="n">
        <v>100282.1</v>
      </c>
      <c r="R2139" t="inlineStr">
        <is>
          <t>Uttar Pradesh</t>
        </is>
      </c>
      <c r="S2139" s="71" t="n">
        <v>1</v>
      </c>
      <c r="T2139" t="inlineStr">
        <is>
          <t>Yes</t>
        </is>
      </c>
      <c r="U2139" s="71" t="n">
        <v>1211</v>
      </c>
      <c r="V2139" s="71" t="n">
        <v>306</v>
      </c>
      <c r="W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RR102131</t>
        </is>
      </c>
      <c r="B2140" s="69" t="n">
        <v>45917</v>
      </c>
      <c r="C2140" s="70" t="n">
        <v>2025</v>
      </c>
      <c r="D2140" t="inlineStr">
        <is>
          <t>Sep</t>
        </is>
      </c>
      <c r="E2140" t="inlineStr">
        <is>
          <t>North</t>
        </is>
      </c>
      <c r="F2140" t="inlineStr">
        <is>
          <t>India</t>
        </is>
      </c>
      <c r="G2140" t="inlineStr">
        <is>
          <t>Grocery</t>
        </is>
      </c>
      <c r="H2140" t="inlineStr">
        <is>
          <t>Store walk-in</t>
        </is>
      </c>
      <c r="I2140" t="inlineStr">
        <is>
          <t>Walk-in guest</t>
        </is>
      </c>
      <c r="J2140" t="inlineStr">
        <is>
          <t>Noah Smith</t>
        </is>
      </c>
      <c r="K2140" s="71" t="n">
        <v>935</v>
      </c>
      <c r="L2140" s="72" t="n">
        <v>184.99</v>
      </c>
      <c r="M2140" s="72" t="n">
        <v>172965.65</v>
      </c>
      <c r="N2140" s="72" t="n">
        <v>13837.25</v>
      </c>
      <c r="O2140" s="72" t="n">
        <v>159128.4</v>
      </c>
      <c r="P2140" s="72" t="n">
        <v>142149.39</v>
      </c>
      <c r="Q2140" s="72" t="n">
        <v>16979.01</v>
      </c>
      <c r="R2140" t="inlineStr">
        <is>
          <t>Delhi</t>
        </is>
      </c>
      <c r="S2140" s="71" t="n">
        <v>2</v>
      </c>
      <c r="T2140" t="inlineStr">
        <is>
          <t>Yes</t>
        </is>
      </c>
      <c r="U2140" s="71" t="n">
        <v>504</v>
      </c>
      <c r="V2140" s="71" t="n">
        <v>126</v>
      </c>
      <c r="W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RR102132</t>
        </is>
      </c>
      <c r="B2141" s="69" t="n">
        <v>45917</v>
      </c>
      <c r="C2141" s="70" t="n">
        <v>2025</v>
      </c>
      <c r="D2141" t="inlineStr">
        <is>
          <t>Sep</t>
        </is>
      </c>
      <c r="E2141" t="inlineStr">
        <is>
          <t>West</t>
        </is>
      </c>
      <c r="F2141" t="inlineStr">
        <is>
          <t>India</t>
        </is>
      </c>
      <c r="G2141" t="inlineStr">
        <is>
          <t>Electronics</t>
        </is>
      </c>
      <c r="H2141" t="inlineStr">
        <is>
          <t>Store walk-in</t>
        </is>
      </c>
      <c r="I2141" t="inlineStr">
        <is>
          <t>Member</t>
        </is>
      </c>
      <c r="J2141" t="inlineStr">
        <is>
          <t>Aisha Bello</t>
        </is>
      </c>
      <c r="K2141" s="71" t="n">
        <v>172</v>
      </c>
      <c r="L2141" s="72" t="n">
        <v>9061.639999999999</v>
      </c>
      <c r="M2141" s="72" t="n">
        <v>1558602.08</v>
      </c>
      <c r="N2141" s="72" t="n">
        <v>233790.31</v>
      </c>
      <c r="O2141" s="72" t="n">
        <v>1324811.77</v>
      </c>
      <c r="P2141" s="72" t="n">
        <v>1383412.73</v>
      </c>
      <c r="Q2141" s="72" t="n">
        <v>-58600.96</v>
      </c>
      <c r="R2141" t="inlineStr">
        <is>
          <t>Gujarat</t>
        </is>
      </c>
      <c r="S2141" s="71" t="n">
        <v>8</v>
      </c>
      <c r="T2141" t="inlineStr">
        <is>
          <t>Yes</t>
        </is>
      </c>
      <c r="U2141" s="71" t="n">
        <v>404</v>
      </c>
      <c r="V2141" s="71" t="n">
        <v>159</v>
      </c>
      <c r="W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RR102133</t>
        </is>
      </c>
      <c r="B2142" s="69" t="n">
        <v>45917</v>
      </c>
      <c r="C2142" s="70" t="n">
        <v>2025</v>
      </c>
      <c r="D2142" t="inlineStr">
        <is>
          <t>Sep</t>
        </is>
      </c>
      <c r="E2142" t="inlineStr">
        <is>
          <t>South</t>
        </is>
      </c>
      <c r="F2142" t="inlineStr">
        <is>
          <t>India</t>
        </is>
      </c>
      <c r="G2142" t="inlineStr">
        <is>
          <t>Fashion</t>
        </is>
      </c>
      <c r="H2142" t="inlineStr">
        <is>
          <t>Store walk-in</t>
        </is>
      </c>
      <c r="I2142" t="inlineStr">
        <is>
          <t>Member</t>
        </is>
      </c>
      <c r="J2142" t="inlineStr">
        <is>
          <t>Kofi Mensah</t>
        </is>
      </c>
      <c r="K2142" s="71" t="n">
        <v>917</v>
      </c>
      <c r="L2142" s="72" t="n">
        <v>823.17</v>
      </c>
      <c r="M2142" s="72" t="n">
        <v>754846.89</v>
      </c>
      <c r="N2142" s="72" t="n">
        <v>75484.69</v>
      </c>
      <c r="O2142" s="72" t="n">
        <v>679362.2</v>
      </c>
      <c r="P2142" s="72" t="n">
        <v>389066.6</v>
      </c>
      <c r="Q2142" s="72" t="n">
        <v>290295.6</v>
      </c>
      <c r="R2142" t="inlineStr">
        <is>
          <t>Tamil Nadu</t>
        </is>
      </c>
      <c r="S2142" s="71" t="n">
        <v>3</v>
      </c>
      <c r="T2142" t="inlineStr">
        <is>
          <t>Yes</t>
        </is>
      </c>
      <c r="U2142" s="71" t="n">
        <v>296</v>
      </c>
      <c r="V2142" s="71" t="n">
        <v>125</v>
      </c>
      <c r="W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RR102134</t>
        </is>
      </c>
      <c r="B2143" s="69" t="n">
        <v>45917</v>
      </c>
      <c r="C2143" s="70" t="n">
        <v>2025</v>
      </c>
      <c r="D2143" t="inlineStr">
        <is>
          <t>Sep</t>
        </is>
      </c>
      <c r="E2143" t="inlineStr">
        <is>
          <t>North</t>
        </is>
      </c>
      <c r="F2143" t="inlineStr">
        <is>
          <t>India</t>
        </is>
      </c>
      <c r="G2143" t="inlineStr">
        <is>
          <t>Fashion</t>
        </is>
      </c>
      <c r="H2143" t="inlineStr">
        <is>
          <t>Store walk-in</t>
        </is>
      </c>
      <c r="I2143" t="inlineStr">
        <is>
          <t>Walk-in guest</t>
        </is>
      </c>
      <c r="J2143" t="inlineStr">
        <is>
          <t>Carlos Silva</t>
        </is>
      </c>
      <c r="K2143" s="71" t="n">
        <v>1495</v>
      </c>
      <c r="L2143" s="72" t="n">
        <v>753.4299999999999</v>
      </c>
      <c r="M2143" s="72" t="n">
        <v>1126377.85</v>
      </c>
      <c r="N2143" s="72" t="n">
        <v>22527.56</v>
      </c>
      <c r="O2143" s="72" t="n">
        <v>1103850.29</v>
      </c>
      <c r="P2143" s="72" t="n">
        <v>602864.62</v>
      </c>
      <c r="Q2143" s="72" t="n">
        <v>500985.67</v>
      </c>
      <c r="R2143" t="inlineStr">
        <is>
          <t>Rajasthan</t>
        </is>
      </c>
      <c r="S2143" s="71" t="n">
        <v>3</v>
      </c>
      <c r="T2143" t="inlineStr">
        <is>
          <t>Yes</t>
        </is>
      </c>
      <c r="U2143" s="71" t="n">
        <v>771</v>
      </c>
      <c r="V2143" s="71" t="n">
        <v>345</v>
      </c>
      <c r="W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RR102135</t>
        </is>
      </c>
      <c r="B2144" s="69" t="n">
        <v>45917</v>
      </c>
      <c r="C2144" s="70" t="n">
        <v>2025</v>
      </c>
      <c r="D2144" t="inlineStr">
        <is>
          <t>Sep</t>
        </is>
      </c>
      <c r="E2144" t="inlineStr">
        <is>
          <t>South</t>
        </is>
      </c>
      <c r="F2144" t="inlineStr">
        <is>
          <t>India</t>
        </is>
      </c>
      <c r="G2144" t="inlineStr">
        <is>
          <t>Grocery</t>
        </is>
      </c>
      <c r="H2144" t="inlineStr">
        <is>
          <t>Store walk-in</t>
        </is>
      </c>
      <c r="I2144" t="inlineStr">
        <is>
          <t>Member</t>
        </is>
      </c>
      <c r="J2144" t="inlineStr">
        <is>
          <t>Liam O'Brien</t>
        </is>
      </c>
      <c r="K2144" s="71" t="n">
        <v>2225</v>
      </c>
      <c r="L2144" s="72" t="n">
        <v>172.31</v>
      </c>
      <c r="M2144" s="72" t="n">
        <v>383389.75</v>
      </c>
      <c r="N2144" s="72" t="n">
        <v>7667.8</v>
      </c>
      <c r="O2144" s="72" t="n">
        <v>375721.95</v>
      </c>
      <c r="P2144" s="72" t="n">
        <v>331992.73</v>
      </c>
      <c r="Q2144" s="72" t="n">
        <v>43729.22</v>
      </c>
      <c r="R2144" t="inlineStr">
        <is>
          <t>Telangana</t>
        </is>
      </c>
      <c r="S2144" s="71" t="n">
        <v>2</v>
      </c>
      <c r="T2144" t="inlineStr">
        <is>
          <t>Yes</t>
        </is>
      </c>
      <c r="U2144" s="71" t="n">
        <v>698</v>
      </c>
      <c r="V2144" s="71" t="n">
        <v>259</v>
      </c>
      <c r="W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RR102136</t>
        </is>
      </c>
      <c r="B2145" s="69" t="n">
        <v>45918</v>
      </c>
      <c r="C2145" s="70" t="n">
        <v>2025</v>
      </c>
      <c r="D2145" t="inlineStr">
        <is>
          <t>Sep</t>
        </is>
      </c>
      <c r="E2145" t="inlineStr">
        <is>
          <t>West</t>
        </is>
      </c>
      <c r="F2145" t="inlineStr">
        <is>
          <t>India</t>
        </is>
      </c>
      <c r="G2145" t="inlineStr">
        <is>
          <t>Grocery</t>
        </is>
      </c>
      <c r="H2145" t="inlineStr">
        <is>
          <t>Store walk-in</t>
        </is>
      </c>
      <c r="I2145" t="inlineStr">
        <is>
          <t>Walk-in guest</t>
        </is>
      </c>
      <c r="J2145" t="inlineStr">
        <is>
          <t>Yuki Sato</t>
        </is>
      </c>
      <c r="K2145" s="71" t="n">
        <v>1305</v>
      </c>
      <c r="L2145" s="72" t="n">
        <v>186.9</v>
      </c>
      <c r="M2145" s="72" t="n">
        <v>243904.5</v>
      </c>
      <c r="N2145" s="72" t="n">
        <v>24390.45</v>
      </c>
      <c r="O2145" s="72" t="n">
        <v>219514.05</v>
      </c>
      <c r="P2145" s="72" t="n">
        <v>192902.09</v>
      </c>
      <c r="Q2145" s="72" t="n">
        <v>26611.96</v>
      </c>
      <c r="R2145" t="inlineStr">
        <is>
          <t>Gujarat</t>
        </is>
      </c>
      <c r="S2145" s="71" t="n">
        <v>1</v>
      </c>
      <c r="T2145" t="inlineStr">
        <is>
          <t>Yes</t>
        </is>
      </c>
      <c r="U2145" s="71" t="n">
        <v>504</v>
      </c>
      <c r="V2145" s="71" t="n">
        <v>224</v>
      </c>
      <c r="W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RR102137</t>
        </is>
      </c>
      <c r="B2146" s="69" t="n">
        <v>45918</v>
      </c>
      <c r="C2146" s="70" t="n">
        <v>2025</v>
      </c>
      <c r="D2146" t="inlineStr">
        <is>
          <t>Sep</t>
        </is>
      </c>
      <c r="E2146" t="inlineStr">
        <is>
          <t>West</t>
        </is>
      </c>
      <c r="F2146" t="inlineStr">
        <is>
          <t>India</t>
        </is>
      </c>
      <c r="G2146" t="inlineStr">
        <is>
          <t>JioMart</t>
        </is>
      </c>
      <c r="H2146" t="inlineStr">
        <is>
          <t>Home delivery</t>
        </is>
      </c>
      <c r="I2146" t="inlineStr">
        <is>
          <t>Walk-in guest</t>
        </is>
      </c>
      <c r="J2146" t="inlineStr">
        <is>
          <t>Carlos Silva</t>
        </is>
      </c>
      <c r="K2146" s="71" t="n">
        <v>2333</v>
      </c>
      <c r="L2146" s="72" t="n">
        <v>404.05</v>
      </c>
      <c r="M2146" s="72" t="n">
        <v>942648.65</v>
      </c>
      <c r="N2146" s="72" t="n">
        <v>18852.97</v>
      </c>
      <c r="O2146" s="72" t="n">
        <v>923795.6800000001</v>
      </c>
      <c r="P2146" s="72" t="n">
        <v>792173.78</v>
      </c>
      <c r="Q2146" s="72" t="n">
        <v>131621.9</v>
      </c>
      <c r="R2146" t="inlineStr">
        <is>
          <t>Gujarat</t>
        </is>
      </c>
      <c r="S2146" s="71" t="n">
        <v>0</v>
      </c>
      <c r="T2146" t="inlineStr">
        <is>
          <t>No</t>
        </is>
      </c>
      <c r="U2146" s="71" t="n">
        <v>4436</v>
      </c>
      <c r="V2146" s="71" t="n">
        <v>319</v>
      </c>
      <c r="W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RR102138</t>
        </is>
      </c>
      <c r="B2147" s="69" t="n">
        <v>45918</v>
      </c>
      <c r="C2147" s="70" t="n">
        <v>2025</v>
      </c>
      <c r="D2147" t="inlineStr">
        <is>
          <t>Sep</t>
        </is>
      </c>
      <c r="E2147" t="inlineStr">
        <is>
          <t>West</t>
        </is>
      </c>
      <c r="F2147" t="inlineStr">
        <is>
          <t>India</t>
        </is>
      </c>
      <c r="G2147" t="inlineStr">
        <is>
          <t>JioMart</t>
        </is>
      </c>
      <c r="H2147" t="inlineStr">
        <is>
          <t>Home delivery</t>
        </is>
      </c>
      <c r="I2147" t="inlineStr">
        <is>
          <t>Member</t>
        </is>
      </c>
      <c r="J2147" t="inlineStr">
        <is>
          <t>Ravindra Patil</t>
        </is>
      </c>
      <c r="K2147" s="71" t="n">
        <v>1538</v>
      </c>
      <c r="L2147" s="72" t="n">
        <v>422.81</v>
      </c>
      <c r="M2147" s="72" t="n">
        <v>650281.78</v>
      </c>
      <c r="N2147" s="72" t="n">
        <v>32514.09</v>
      </c>
      <c r="O2147" s="72" t="n">
        <v>617767.6899999999</v>
      </c>
      <c r="P2147" s="72" t="n">
        <v>528269.04</v>
      </c>
      <c r="Q2147" s="72" t="n">
        <v>89498.64999999999</v>
      </c>
      <c r="R2147" t="inlineStr">
        <is>
          <t>Maharashtra</t>
        </is>
      </c>
      <c r="S2147" s="71" t="n">
        <v>5</v>
      </c>
      <c r="T2147" t="inlineStr">
        <is>
          <t>Yes</t>
        </is>
      </c>
      <c r="U2147" s="71" t="n">
        <v>2561</v>
      </c>
      <c r="V2147" s="71" t="n">
        <v>197</v>
      </c>
      <c r="W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RR102139</t>
        </is>
      </c>
      <c r="B2148" s="69" t="n">
        <v>45918</v>
      </c>
      <c r="C2148" s="70" t="n">
        <v>2025</v>
      </c>
      <c r="D2148" t="inlineStr">
        <is>
          <t>Sep</t>
        </is>
      </c>
      <c r="E2148" t="inlineStr">
        <is>
          <t>West</t>
        </is>
      </c>
      <c r="F2148" t="inlineStr">
        <is>
          <t>India</t>
        </is>
      </c>
      <c r="G2148" t="inlineStr">
        <is>
          <t>Grocery</t>
        </is>
      </c>
      <c r="H2148" t="inlineStr">
        <is>
          <t>Home delivery</t>
        </is>
      </c>
      <c r="I2148" t="inlineStr">
        <is>
          <t>Member</t>
        </is>
      </c>
      <c r="J2148" t="inlineStr">
        <is>
          <t>Ana Costa</t>
        </is>
      </c>
      <c r="K2148" s="71" t="n">
        <v>1774</v>
      </c>
      <c r="L2148" s="72" t="n">
        <v>200.33</v>
      </c>
      <c r="M2148" s="72" t="n">
        <v>355385.42</v>
      </c>
      <c r="N2148" s="72" t="n">
        <v>7107.71</v>
      </c>
      <c r="O2148" s="72" t="n">
        <v>348277.71</v>
      </c>
      <c r="P2148" s="72" t="n">
        <v>254445.73</v>
      </c>
      <c r="Q2148" s="72" t="n">
        <v>93831.98</v>
      </c>
      <c r="R2148" t="inlineStr">
        <is>
          <t>Maharashtra</t>
        </is>
      </c>
      <c r="S2148" s="71" t="n">
        <v>8</v>
      </c>
      <c r="T2148" t="inlineStr">
        <is>
          <t>Yes</t>
        </is>
      </c>
      <c r="U2148" s="71" t="n">
        <v>498</v>
      </c>
      <c r="V2148" s="71" t="n">
        <v>202</v>
      </c>
      <c r="W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RR102140</t>
        </is>
      </c>
      <c r="B2149" s="69" t="n">
        <v>45918</v>
      </c>
      <c r="C2149" s="70" t="n">
        <v>2025</v>
      </c>
      <c r="D2149" t="inlineStr">
        <is>
          <t>Sep</t>
        </is>
      </c>
      <c r="E2149" t="inlineStr">
        <is>
          <t>East</t>
        </is>
      </c>
      <c r="F2149" t="inlineStr">
        <is>
          <t>India</t>
        </is>
      </c>
      <c r="G2149" t="inlineStr">
        <is>
          <t>JioMart</t>
        </is>
      </c>
      <c r="H2149" t="inlineStr">
        <is>
          <t>Home delivery</t>
        </is>
      </c>
      <c r="I2149" t="inlineStr">
        <is>
          <t>Member</t>
        </is>
      </c>
      <c r="J2149" t="inlineStr">
        <is>
          <t>Noah Smith</t>
        </is>
      </c>
      <c r="K2149" s="71" t="n">
        <v>449</v>
      </c>
      <c r="L2149" s="72" t="n">
        <v>382.06</v>
      </c>
      <c r="M2149" s="72" t="n">
        <v>171544.94</v>
      </c>
      <c r="N2149" s="72" t="n">
        <v>3430.9</v>
      </c>
      <c r="O2149" s="72" t="n">
        <v>168114.04</v>
      </c>
      <c r="P2149" s="72" t="n">
        <v>148874.65</v>
      </c>
      <c r="Q2149" s="72" t="n">
        <v>19239.39</v>
      </c>
      <c r="R2149" t="inlineStr">
        <is>
          <t>Odisha</t>
        </is>
      </c>
      <c r="S2149" s="71" t="n">
        <v>1</v>
      </c>
      <c r="T2149" t="inlineStr">
        <is>
          <t>Yes</t>
        </is>
      </c>
      <c r="U2149" s="71" t="n">
        <v>1113</v>
      </c>
      <c r="V2149" s="71" t="n">
        <v>88</v>
      </c>
      <c r="W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RR102141</t>
        </is>
      </c>
      <c r="B2150" s="69" t="n">
        <v>45918</v>
      </c>
      <c r="C2150" s="70" t="n">
        <v>2025</v>
      </c>
      <c r="D2150" t="inlineStr">
        <is>
          <t>Sep</t>
        </is>
      </c>
      <c r="E2150" t="inlineStr">
        <is>
          <t>West</t>
        </is>
      </c>
      <c r="F2150" t="inlineStr">
        <is>
          <t>India</t>
        </is>
      </c>
      <c r="G2150" t="inlineStr">
        <is>
          <t>Grocery</t>
        </is>
      </c>
      <c r="H2150" t="inlineStr">
        <is>
          <t>Store walk-in</t>
        </is>
      </c>
      <c r="I2150" t="inlineStr">
        <is>
          <t>Walk-in guest</t>
        </is>
      </c>
      <c r="J2150" t="inlineStr">
        <is>
          <t>Noah Smith</t>
        </is>
      </c>
      <c r="K2150" s="71" t="n">
        <v>3007</v>
      </c>
      <c r="L2150" s="72" t="n">
        <v>177.46</v>
      </c>
      <c r="M2150" s="72" t="n">
        <v>533622.22</v>
      </c>
      <c r="N2150" s="72" t="n">
        <v>80043.33</v>
      </c>
      <c r="O2150" s="72" t="n">
        <v>453578.89</v>
      </c>
      <c r="P2150" s="72" t="n">
        <v>431176.96</v>
      </c>
      <c r="Q2150" s="72" t="n">
        <v>22401.93</v>
      </c>
      <c r="R2150" t="inlineStr">
        <is>
          <t>Gujarat</t>
        </is>
      </c>
      <c r="S2150" s="71" t="n">
        <v>2</v>
      </c>
      <c r="T2150" t="inlineStr">
        <is>
          <t>Yes</t>
        </is>
      </c>
      <c r="U2150" s="71" t="n">
        <v>1767</v>
      </c>
      <c r="V2150" s="71" t="n">
        <v>496</v>
      </c>
      <c r="W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RR102142</t>
        </is>
      </c>
      <c r="B2151" s="69" t="n">
        <v>45918</v>
      </c>
      <c r="C2151" s="70" t="n">
        <v>2025</v>
      </c>
      <c r="D2151" t="inlineStr">
        <is>
          <t>Sep</t>
        </is>
      </c>
      <c r="E2151" t="inlineStr">
        <is>
          <t>South</t>
        </is>
      </c>
      <c r="F2151" t="inlineStr">
        <is>
          <t>India</t>
        </is>
      </c>
      <c r="G2151" t="inlineStr">
        <is>
          <t>Grocery</t>
        </is>
      </c>
      <c r="H2151" t="inlineStr">
        <is>
          <t>Store walk-in</t>
        </is>
      </c>
      <c r="I2151" t="inlineStr">
        <is>
          <t>Walk-in guest</t>
        </is>
      </c>
      <c r="J2151" t="inlineStr">
        <is>
          <t>Sara Rossi</t>
        </is>
      </c>
      <c r="K2151" s="71" t="n">
        <v>3956</v>
      </c>
      <c r="L2151" s="72" t="n">
        <v>189.82</v>
      </c>
      <c r="M2151" s="72" t="n">
        <v>750927.92</v>
      </c>
      <c r="N2151" s="72" t="n">
        <v>60074.23</v>
      </c>
      <c r="O2151" s="72" t="n">
        <v>690853.6899999999</v>
      </c>
      <c r="P2151" s="72" t="n">
        <v>597941.11</v>
      </c>
      <c r="Q2151" s="72" t="n">
        <v>92912.58</v>
      </c>
      <c r="R2151" t="inlineStr">
        <is>
          <t>Tamil Nadu</t>
        </is>
      </c>
      <c r="S2151" s="71" t="n">
        <v>5</v>
      </c>
      <c r="T2151" t="inlineStr">
        <is>
          <t>Yes</t>
        </is>
      </c>
      <c r="U2151" s="71" t="n">
        <v>1784</v>
      </c>
      <c r="V2151" s="71" t="n">
        <v>527</v>
      </c>
      <c r="W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RR102143</t>
        </is>
      </c>
      <c r="B2152" s="69" t="n">
        <v>45919</v>
      </c>
      <c r="C2152" s="70" t="n">
        <v>2025</v>
      </c>
      <c r="D2152" t="inlineStr">
        <is>
          <t>Sep</t>
        </is>
      </c>
      <c r="E2152" t="inlineStr">
        <is>
          <t>South</t>
        </is>
      </c>
      <c r="F2152" t="inlineStr">
        <is>
          <t>India</t>
        </is>
      </c>
      <c r="G2152" t="inlineStr">
        <is>
          <t>Grocery</t>
        </is>
      </c>
      <c r="H2152" t="inlineStr">
        <is>
          <t>Store walk-in</t>
        </is>
      </c>
      <c r="I2152" t="inlineStr">
        <is>
          <t>Member</t>
        </is>
      </c>
      <c r="J2152" t="inlineStr">
        <is>
          <t>Sophie Müller</t>
        </is>
      </c>
      <c r="K2152" s="71" t="n">
        <v>1271</v>
      </c>
      <c r="L2152" s="72" t="n">
        <v>201.38</v>
      </c>
      <c r="M2152" s="72" t="n">
        <v>255953.98</v>
      </c>
      <c r="N2152" s="72" t="n">
        <v>25595.4</v>
      </c>
      <c r="O2152" s="72" t="n">
        <v>230358.58</v>
      </c>
      <c r="P2152" s="72" t="n">
        <v>189282.34</v>
      </c>
      <c r="Q2152" s="72" t="n">
        <v>41076.24</v>
      </c>
      <c r="R2152" t="inlineStr">
        <is>
          <t>Tamil Nadu</t>
        </is>
      </c>
      <c r="S2152" s="71" t="n">
        <v>0</v>
      </c>
      <c r="T2152" t="inlineStr">
        <is>
          <t>No</t>
        </is>
      </c>
      <c r="U2152" s="71" t="n">
        <v>544</v>
      </c>
      <c r="V2152" s="71" t="n">
        <v>205</v>
      </c>
      <c r="W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RR102144</t>
        </is>
      </c>
      <c r="B2153" s="69" t="n">
        <v>45919</v>
      </c>
      <c r="C2153" s="70" t="n">
        <v>2025</v>
      </c>
      <c r="D2153" t="inlineStr">
        <is>
          <t>Sep</t>
        </is>
      </c>
      <c r="E2153" t="inlineStr">
        <is>
          <t>West</t>
        </is>
      </c>
      <c r="F2153" t="inlineStr">
        <is>
          <t>India</t>
        </is>
      </c>
      <c r="G2153" t="inlineStr">
        <is>
          <t>JioMart</t>
        </is>
      </c>
      <c r="H2153" t="inlineStr">
        <is>
          <t>Home delivery</t>
        </is>
      </c>
      <c r="I2153" t="inlineStr">
        <is>
          <t>Walk-in guest</t>
        </is>
      </c>
      <c r="J2153" t="inlineStr">
        <is>
          <t>Hiroshi Tanaka</t>
        </is>
      </c>
      <c r="K2153" s="71" t="n">
        <v>1182</v>
      </c>
      <c r="L2153" s="72" t="n">
        <v>433.36</v>
      </c>
      <c r="M2153" s="72" t="n">
        <v>512231.52</v>
      </c>
      <c r="N2153" s="72" t="n">
        <v>25611.58</v>
      </c>
      <c r="O2153" s="72" t="n">
        <v>486619.94</v>
      </c>
      <c r="P2153" s="72" t="n">
        <v>382984.96</v>
      </c>
      <c r="Q2153" s="72" t="n">
        <v>103634.98</v>
      </c>
      <c r="R2153" t="inlineStr">
        <is>
          <t>Goa</t>
        </is>
      </c>
      <c r="S2153" s="71" t="n">
        <v>1</v>
      </c>
      <c r="T2153" t="inlineStr">
        <is>
          <t>Yes</t>
        </is>
      </c>
      <c r="U2153" s="71" t="n">
        <v>2084</v>
      </c>
      <c r="V2153" s="71" t="n">
        <v>137</v>
      </c>
      <c r="W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RR102145</t>
        </is>
      </c>
      <c r="B2154" s="69" t="n">
        <v>45919</v>
      </c>
      <c r="C2154" s="70" t="n">
        <v>2025</v>
      </c>
      <c r="D2154" t="inlineStr">
        <is>
          <t>Sep</t>
        </is>
      </c>
      <c r="E2154" t="inlineStr">
        <is>
          <t>North</t>
        </is>
      </c>
      <c r="F2154" t="inlineStr">
        <is>
          <t>India</t>
        </is>
      </c>
      <c r="G2154" t="inlineStr">
        <is>
          <t>JioMart</t>
        </is>
      </c>
      <c r="H2154" t="inlineStr">
        <is>
          <t>Home delivery</t>
        </is>
      </c>
      <c r="I2154" t="inlineStr">
        <is>
          <t>Member</t>
        </is>
      </c>
      <c r="J2154" t="inlineStr">
        <is>
          <t>Kofi Mensah</t>
        </is>
      </c>
      <c r="K2154" s="71" t="n">
        <v>3778</v>
      </c>
      <c r="L2154" s="72" t="n">
        <v>466.84</v>
      </c>
      <c r="M2154" s="72" t="n">
        <v>1763721.52</v>
      </c>
      <c r="N2154" s="72" t="n">
        <v>35274.43</v>
      </c>
      <c r="O2154" s="72" t="n">
        <v>1728447.09</v>
      </c>
      <c r="P2154" s="72" t="n">
        <v>1292009.23</v>
      </c>
      <c r="Q2154" s="72" t="n">
        <v>436437.86</v>
      </c>
      <c r="R2154" t="inlineStr">
        <is>
          <t>Uttar Pradesh</t>
        </is>
      </c>
      <c r="S2154" s="71" t="n">
        <v>1</v>
      </c>
      <c r="T2154" t="inlineStr">
        <is>
          <t>Yes</t>
        </is>
      </c>
      <c r="U2154" s="71" t="n">
        <v>19454</v>
      </c>
      <c r="V2154" s="71" t="n">
        <v>1204</v>
      </c>
      <c r="W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RR102146</t>
        </is>
      </c>
      <c r="B2155" s="69" t="n">
        <v>45919</v>
      </c>
      <c r="C2155" s="70" t="n">
        <v>2025</v>
      </c>
      <c r="D2155" t="inlineStr">
        <is>
          <t>Sep</t>
        </is>
      </c>
      <c r="E2155" t="inlineStr">
        <is>
          <t>North</t>
        </is>
      </c>
      <c r="F2155" t="inlineStr">
        <is>
          <t>India</t>
        </is>
      </c>
      <c r="G2155" t="inlineStr">
        <is>
          <t>JioMart</t>
        </is>
      </c>
      <c r="H2155" t="inlineStr">
        <is>
          <t>Home delivery</t>
        </is>
      </c>
      <c r="I2155" t="inlineStr">
        <is>
          <t>Walk-in guest</t>
        </is>
      </c>
      <c r="J2155" t="inlineStr">
        <is>
          <t>Lucas Martin</t>
        </is>
      </c>
      <c r="K2155" s="71" t="n">
        <v>3075</v>
      </c>
      <c r="L2155" s="72" t="n">
        <v>429.39</v>
      </c>
      <c r="M2155" s="72" t="n">
        <v>1320374.25</v>
      </c>
      <c r="N2155" s="72" t="n">
        <v>132037.43</v>
      </c>
      <c r="O2155" s="72" t="n">
        <v>1188336.82</v>
      </c>
      <c r="P2155" s="72" t="n">
        <v>1034280.89</v>
      </c>
      <c r="Q2155" s="72" t="n">
        <v>154055.93</v>
      </c>
      <c r="R2155" t="inlineStr">
        <is>
          <t>Delhi</t>
        </is>
      </c>
      <c r="S2155" s="71" t="n">
        <v>3</v>
      </c>
      <c r="T2155" t="inlineStr">
        <is>
          <t>Yes</t>
        </is>
      </c>
      <c r="U2155" s="71" t="n">
        <v>10160</v>
      </c>
      <c r="V2155" s="71" t="n">
        <v>493</v>
      </c>
      <c r="W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RR102147</t>
        </is>
      </c>
      <c r="B2156" s="69" t="n">
        <v>45919</v>
      </c>
      <c r="C2156" s="70" t="n">
        <v>2025</v>
      </c>
      <c r="D2156" t="inlineStr">
        <is>
          <t>Sep</t>
        </is>
      </c>
      <c r="E2156" t="inlineStr">
        <is>
          <t>West</t>
        </is>
      </c>
      <c r="F2156" t="inlineStr">
        <is>
          <t>India</t>
        </is>
      </c>
      <c r="G2156" t="inlineStr">
        <is>
          <t>JioMart</t>
        </is>
      </c>
      <c r="H2156" t="inlineStr">
        <is>
          <t>Home delivery</t>
        </is>
      </c>
      <c r="I2156" t="inlineStr">
        <is>
          <t>Member</t>
        </is>
      </c>
      <c r="J2156" t="inlineStr">
        <is>
          <t>Fatima Al-Saud</t>
        </is>
      </c>
      <c r="K2156" s="71" t="n">
        <v>3766</v>
      </c>
      <c r="L2156" s="72" t="n">
        <v>400.38</v>
      </c>
      <c r="M2156" s="72" t="n">
        <v>1507831.08</v>
      </c>
      <c r="N2156" s="72" t="n">
        <v>120626.49</v>
      </c>
      <c r="O2156" s="72" t="n">
        <v>1387204.59</v>
      </c>
      <c r="P2156" s="72" t="n">
        <v>1231837.37</v>
      </c>
      <c r="Q2156" s="72" t="n">
        <v>155367.22</v>
      </c>
      <c r="R2156" t="inlineStr">
        <is>
          <t>Maharashtra</t>
        </is>
      </c>
      <c r="S2156" s="71" t="n">
        <v>2</v>
      </c>
      <c r="T2156" t="inlineStr">
        <is>
          <t>Yes</t>
        </is>
      </c>
      <c r="U2156" s="71" t="n">
        <v>10181</v>
      </c>
      <c r="V2156" s="71" t="n">
        <v>726</v>
      </c>
      <c r="W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RR102148</t>
        </is>
      </c>
      <c r="B2157" s="69" t="n">
        <v>45919</v>
      </c>
      <c r="C2157" s="70" t="n">
        <v>2025</v>
      </c>
      <c r="D2157" t="inlineStr">
        <is>
          <t>Sep</t>
        </is>
      </c>
      <c r="E2157" t="inlineStr">
        <is>
          <t>North</t>
        </is>
      </c>
      <c r="F2157" t="inlineStr">
        <is>
          <t>India</t>
        </is>
      </c>
      <c r="G2157" t="inlineStr">
        <is>
          <t>Electronics</t>
        </is>
      </c>
      <c r="H2157" t="inlineStr">
        <is>
          <t>Store walk-in</t>
        </is>
      </c>
      <c r="I2157" t="inlineStr">
        <is>
          <t>Member</t>
        </is>
      </c>
      <c r="J2157" t="inlineStr">
        <is>
          <t>Arjun Mehta</t>
        </is>
      </c>
      <c r="K2157" s="71" t="n">
        <v>208</v>
      </c>
      <c r="L2157" s="72" t="n">
        <v>9864.719999999999</v>
      </c>
      <c r="M2157" s="72" t="n">
        <v>2051861.76</v>
      </c>
      <c r="N2157" s="72" t="n">
        <v>307779.26</v>
      </c>
      <c r="O2157" s="72" t="n">
        <v>1744082.5</v>
      </c>
      <c r="P2157" s="72" t="n">
        <v>1680080.3</v>
      </c>
      <c r="Q2157" s="72" t="n">
        <v>64002.2</v>
      </c>
      <c r="R2157" t="inlineStr">
        <is>
          <t>Rajasthan</t>
        </is>
      </c>
      <c r="S2157" s="71" t="n">
        <v>8</v>
      </c>
      <c r="T2157" t="inlineStr">
        <is>
          <t>Yes</t>
        </is>
      </c>
      <c r="U2157" s="71" t="n">
        <v>418</v>
      </c>
      <c r="V2157" s="71" t="n">
        <v>180</v>
      </c>
      <c r="W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RR102149</t>
        </is>
      </c>
      <c r="B2158" s="69" t="n">
        <v>45919</v>
      </c>
      <c r="C2158" s="70" t="n">
        <v>2025</v>
      </c>
      <c r="D2158" t="inlineStr">
        <is>
          <t>Sep</t>
        </is>
      </c>
      <c r="E2158" t="inlineStr">
        <is>
          <t>South</t>
        </is>
      </c>
      <c r="F2158" t="inlineStr">
        <is>
          <t>India</t>
        </is>
      </c>
      <c r="G2158" t="inlineStr">
        <is>
          <t>Grocery</t>
        </is>
      </c>
      <c r="H2158" t="inlineStr">
        <is>
          <t>Store walk-in</t>
        </is>
      </c>
      <c r="I2158" t="inlineStr">
        <is>
          <t>Walk-in guest</t>
        </is>
      </c>
      <c r="J2158" t="inlineStr">
        <is>
          <t>Fatima Al-Saud</t>
        </is>
      </c>
      <c r="K2158" s="71" t="n">
        <v>4388</v>
      </c>
      <c r="L2158" s="72" t="n">
        <v>171.07</v>
      </c>
      <c r="M2158" s="72" t="n">
        <v>750655.16</v>
      </c>
      <c r="N2158" s="72" t="n">
        <v>112598.27</v>
      </c>
      <c r="O2158" s="72" t="n">
        <v>638056.89</v>
      </c>
      <c r="P2158" s="72" t="n">
        <v>662347.65</v>
      </c>
      <c r="Q2158" s="72" t="n">
        <v>-24290.76</v>
      </c>
      <c r="R2158" t="inlineStr">
        <is>
          <t>Kerala</t>
        </is>
      </c>
      <c r="S2158" s="71" t="n">
        <v>0</v>
      </c>
      <c r="T2158" t="inlineStr">
        <is>
          <t>No</t>
        </is>
      </c>
      <c r="U2158" s="71" t="n">
        <v>1194</v>
      </c>
      <c r="V2158" s="71" t="n">
        <v>509</v>
      </c>
      <c r="W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RR102150</t>
        </is>
      </c>
      <c r="B2159" s="69" t="n">
        <v>45919</v>
      </c>
      <c r="C2159" s="70" t="n">
        <v>2025</v>
      </c>
      <c r="D2159" t="inlineStr">
        <is>
          <t>Sep</t>
        </is>
      </c>
      <c r="E2159" t="inlineStr">
        <is>
          <t>East</t>
        </is>
      </c>
      <c r="F2159" t="inlineStr">
        <is>
          <t>India</t>
        </is>
      </c>
      <c r="G2159" t="inlineStr">
        <is>
          <t>Fashion</t>
        </is>
      </c>
      <c r="H2159" t="inlineStr">
        <is>
          <t>Store walk-in</t>
        </is>
      </c>
      <c r="I2159" t="inlineStr">
        <is>
          <t>Walk-in guest</t>
        </is>
      </c>
      <c r="J2159" t="inlineStr">
        <is>
          <t>Lucas Martin</t>
        </is>
      </c>
      <c r="K2159" s="71" t="n">
        <v>249</v>
      </c>
      <c r="L2159" s="72" t="n">
        <v>662.55</v>
      </c>
      <c r="M2159" s="72" t="n">
        <v>164974.95</v>
      </c>
      <c r="N2159" s="72" t="n">
        <v>24746.24</v>
      </c>
      <c r="O2159" s="72" t="n">
        <v>140228.71</v>
      </c>
      <c r="P2159" s="72" t="n">
        <v>100971.64</v>
      </c>
      <c r="Q2159" s="72" t="n">
        <v>39257.07</v>
      </c>
      <c r="R2159" t="inlineStr">
        <is>
          <t>Odisha</t>
        </is>
      </c>
      <c r="S2159" s="71" t="n">
        <v>8</v>
      </c>
      <c r="T2159" t="inlineStr">
        <is>
          <t>Yes</t>
        </is>
      </c>
      <c r="U2159" s="71" t="n">
        <v>174</v>
      </c>
      <c r="V2159" s="71" t="n">
        <v>67</v>
      </c>
      <c r="W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RR102151</t>
        </is>
      </c>
      <c r="B2160" s="69" t="n">
        <v>45919</v>
      </c>
      <c r="C2160" s="70" t="n">
        <v>2025</v>
      </c>
      <c r="D2160" t="inlineStr">
        <is>
          <t>Sep</t>
        </is>
      </c>
      <c r="E2160" t="inlineStr">
        <is>
          <t>South</t>
        </is>
      </c>
      <c r="F2160" t="inlineStr">
        <is>
          <t>India</t>
        </is>
      </c>
      <c r="G2160" t="inlineStr">
        <is>
          <t>Fashion</t>
        </is>
      </c>
      <c r="H2160" t="inlineStr">
        <is>
          <t>Click &amp; collect</t>
        </is>
      </c>
      <c r="I2160" t="inlineStr">
        <is>
          <t>Member</t>
        </is>
      </c>
      <c r="J2160" t="inlineStr">
        <is>
          <t>Lucas Martin</t>
        </is>
      </c>
      <c r="K2160" s="71" t="n">
        <v>1393</v>
      </c>
      <c r="L2160" s="72" t="n">
        <v>769.13</v>
      </c>
      <c r="M2160" s="72" t="n">
        <v>1071398.09</v>
      </c>
      <c r="N2160" s="72" t="n">
        <v>53569.9</v>
      </c>
      <c r="O2160" s="72" t="n">
        <v>1017828.19</v>
      </c>
      <c r="P2160" s="72" t="n">
        <v>561553.92</v>
      </c>
      <c r="Q2160" s="72" t="n">
        <v>456274.27</v>
      </c>
      <c r="R2160" t="inlineStr">
        <is>
          <t>Karnataka</t>
        </is>
      </c>
      <c r="S2160" s="71" t="n">
        <v>2</v>
      </c>
      <c r="T2160" t="inlineStr">
        <is>
          <t>Yes</t>
        </is>
      </c>
      <c r="U2160" s="71" t="n">
        <v>665</v>
      </c>
      <c r="V2160" s="71" t="n">
        <v>193</v>
      </c>
      <c r="W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RR102152</t>
        </is>
      </c>
      <c r="B2161" s="69" t="n">
        <v>45919</v>
      </c>
      <c r="C2161" s="70" t="n">
        <v>2025</v>
      </c>
      <c r="D2161" t="inlineStr">
        <is>
          <t>Sep</t>
        </is>
      </c>
      <c r="E2161" t="inlineStr">
        <is>
          <t>South</t>
        </is>
      </c>
      <c r="F2161" t="inlineStr">
        <is>
          <t>India</t>
        </is>
      </c>
      <c r="G2161" t="inlineStr">
        <is>
          <t>Grocery</t>
        </is>
      </c>
      <c r="H2161" t="inlineStr">
        <is>
          <t>Store walk-in</t>
        </is>
      </c>
      <c r="I2161" t="inlineStr">
        <is>
          <t>Member</t>
        </is>
      </c>
      <c r="J2161" t="inlineStr">
        <is>
          <t>Arjun Mehta</t>
        </is>
      </c>
      <c r="K2161" s="71" t="n">
        <v>2003</v>
      </c>
      <c r="L2161" s="72" t="n">
        <v>195.48</v>
      </c>
      <c r="M2161" s="72" t="n">
        <v>391546.44</v>
      </c>
      <c r="N2161" s="72" t="n">
        <v>31323.72</v>
      </c>
      <c r="O2161" s="72" t="n">
        <v>360222.72</v>
      </c>
      <c r="P2161" s="72" t="n">
        <v>303310.47</v>
      </c>
      <c r="Q2161" s="72" t="n">
        <v>56912.25</v>
      </c>
      <c r="R2161" t="inlineStr">
        <is>
          <t>Kerala</t>
        </is>
      </c>
      <c r="S2161" s="71" t="n">
        <v>0</v>
      </c>
      <c r="T2161" t="inlineStr">
        <is>
          <t>No</t>
        </is>
      </c>
      <c r="U2161" s="71" t="n">
        <v>1122</v>
      </c>
      <c r="V2161" s="71" t="n">
        <v>456</v>
      </c>
      <c r="W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RR102153</t>
        </is>
      </c>
      <c r="B2162" s="69" t="n">
        <v>45920</v>
      </c>
      <c r="C2162" s="70" t="n">
        <v>2025</v>
      </c>
      <c r="D2162" t="inlineStr">
        <is>
          <t>Sep</t>
        </is>
      </c>
      <c r="E2162" t="inlineStr">
        <is>
          <t>South</t>
        </is>
      </c>
      <c r="F2162" t="inlineStr">
        <is>
          <t>India</t>
        </is>
      </c>
      <c r="G2162" t="inlineStr">
        <is>
          <t>Grocery</t>
        </is>
      </c>
      <c r="H2162" t="inlineStr">
        <is>
          <t>Store walk-in</t>
        </is>
      </c>
      <c r="I2162" t="inlineStr">
        <is>
          <t>Walk-in guest</t>
        </is>
      </c>
      <c r="J2162" t="inlineStr">
        <is>
          <t>Liam O'Brien</t>
        </is>
      </c>
      <c r="K2162" s="71" t="n">
        <v>2594</v>
      </c>
      <c r="L2162" s="72" t="n">
        <v>199.63</v>
      </c>
      <c r="M2162" s="72" t="n">
        <v>517840.22</v>
      </c>
      <c r="N2162" s="72" t="n">
        <v>10356.8</v>
      </c>
      <c r="O2162" s="72" t="n">
        <v>507483.42</v>
      </c>
      <c r="P2162" s="72" t="n">
        <v>396235.65</v>
      </c>
      <c r="Q2162" s="72" t="n">
        <v>111247.77</v>
      </c>
      <c r="R2162" t="inlineStr">
        <is>
          <t>Karnataka</t>
        </is>
      </c>
      <c r="S2162" s="71" t="n">
        <v>5</v>
      </c>
      <c r="T2162" t="inlineStr">
        <is>
          <t>Yes</t>
        </is>
      </c>
      <c r="U2162" s="71" t="n">
        <v>1155</v>
      </c>
      <c r="V2162" s="71" t="n">
        <v>469</v>
      </c>
      <c r="W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RR102154</t>
        </is>
      </c>
      <c r="B2163" s="69" t="n">
        <v>45920</v>
      </c>
      <c r="C2163" s="70" t="n">
        <v>2025</v>
      </c>
      <c r="D2163" t="inlineStr">
        <is>
          <t>Sep</t>
        </is>
      </c>
      <c r="E2163" t="inlineStr">
        <is>
          <t>South</t>
        </is>
      </c>
      <c r="F2163" t="inlineStr">
        <is>
          <t>India</t>
        </is>
      </c>
      <c r="G2163" t="inlineStr">
        <is>
          <t>Fashion</t>
        </is>
      </c>
      <c r="H2163" t="inlineStr">
        <is>
          <t>Store walk-in</t>
        </is>
      </c>
      <c r="I2163" t="inlineStr">
        <is>
          <t>Member</t>
        </is>
      </c>
      <c r="J2163" t="inlineStr">
        <is>
          <t>Fatima Al-Saud</t>
        </is>
      </c>
      <c r="K2163" s="71" t="n">
        <v>550</v>
      </c>
      <c r="L2163" s="72" t="n">
        <v>789.03</v>
      </c>
      <c r="M2163" s="72" t="n">
        <v>433966.5</v>
      </c>
      <c r="N2163" s="72" t="n">
        <v>65094.97</v>
      </c>
      <c r="O2163" s="72" t="n">
        <v>368871.53</v>
      </c>
      <c r="P2163" s="72" t="n">
        <v>223635.08</v>
      </c>
      <c r="Q2163" s="72" t="n">
        <v>145236.45</v>
      </c>
      <c r="R2163" t="inlineStr">
        <is>
          <t>Kerala</t>
        </is>
      </c>
      <c r="S2163" s="71" t="n">
        <v>1</v>
      </c>
      <c r="T2163" t="inlineStr">
        <is>
          <t>Yes</t>
        </is>
      </c>
      <c r="U2163" s="71" t="n">
        <v>515</v>
      </c>
      <c r="V2163" s="71" t="n">
        <v>161</v>
      </c>
      <c r="W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RR102155</t>
        </is>
      </c>
      <c r="B2164" s="69" t="n">
        <v>45920</v>
      </c>
      <c r="C2164" s="70" t="n">
        <v>2025</v>
      </c>
      <c r="D2164" t="inlineStr">
        <is>
          <t>Sep</t>
        </is>
      </c>
      <c r="E2164" t="inlineStr">
        <is>
          <t>South</t>
        </is>
      </c>
      <c r="F2164" t="inlineStr">
        <is>
          <t>India</t>
        </is>
      </c>
      <c r="G2164" t="inlineStr">
        <is>
          <t>Grocery</t>
        </is>
      </c>
      <c r="H2164" t="inlineStr">
        <is>
          <t>Store walk-in</t>
        </is>
      </c>
      <c r="I2164" t="inlineStr">
        <is>
          <t>Walk-in guest</t>
        </is>
      </c>
      <c r="J2164" t="inlineStr">
        <is>
          <t>Ravindra Patil</t>
        </is>
      </c>
      <c r="K2164" s="71" t="n">
        <v>1505</v>
      </c>
      <c r="L2164" s="72" t="n">
        <v>187.18</v>
      </c>
      <c r="M2164" s="72" t="n">
        <v>281705.9</v>
      </c>
      <c r="N2164" s="72" t="n">
        <v>42255.89</v>
      </c>
      <c r="O2164" s="72" t="n">
        <v>239450.01</v>
      </c>
      <c r="P2164" s="72" t="n">
        <v>221494.52</v>
      </c>
      <c r="Q2164" s="72" t="n">
        <v>17955.49</v>
      </c>
      <c r="R2164" t="inlineStr">
        <is>
          <t>Karnataka</t>
        </is>
      </c>
      <c r="S2164" s="71" t="n">
        <v>5</v>
      </c>
      <c r="T2164" t="inlineStr">
        <is>
          <t>Yes</t>
        </is>
      </c>
      <c r="U2164" s="71" t="n">
        <v>735</v>
      </c>
      <c r="V2164" s="71" t="n">
        <v>245</v>
      </c>
      <c r="W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RR102156</t>
        </is>
      </c>
      <c r="B2165" s="69" t="n">
        <v>45920</v>
      </c>
      <c r="C2165" s="70" t="n">
        <v>2025</v>
      </c>
      <c r="D2165" t="inlineStr">
        <is>
          <t>Sep</t>
        </is>
      </c>
      <c r="E2165" t="inlineStr">
        <is>
          <t>South</t>
        </is>
      </c>
      <c r="F2165" t="inlineStr">
        <is>
          <t>India</t>
        </is>
      </c>
      <c r="G2165" t="inlineStr">
        <is>
          <t>JioMart</t>
        </is>
      </c>
      <c r="H2165" t="inlineStr">
        <is>
          <t>Home delivery</t>
        </is>
      </c>
      <c r="I2165" t="inlineStr">
        <is>
          <t>Member</t>
        </is>
      </c>
      <c r="J2165" t="inlineStr">
        <is>
          <t>Omar Haddad</t>
        </is>
      </c>
      <c r="K2165" s="71" t="n">
        <v>2565</v>
      </c>
      <c r="L2165" s="72" t="n">
        <v>465.16</v>
      </c>
      <c r="M2165" s="72" t="n">
        <v>1193135.4</v>
      </c>
      <c r="N2165" s="72" t="n">
        <v>119313.54</v>
      </c>
      <c r="O2165" s="72" t="n">
        <v>1073821.86</v>
      </c>
      <c r="P2165" s="72" t="n">
        <v>887328.62</v>
      </c>
      <c r="Q2165" s="72" t="n">
        <v>186493.24</v>
      </c>
      <c r="R2165" t="inlineStr">
        <is>
          <t>Karnataka</t>
        </is>
      </c>
      <c r="S2165" s="71" t="n">
        <v>8</v>
      </c>
      <c r="T2165" t="inlineStr">
        <is>
          <t>Yes</t>
        </is>
      </c>
      <c r="U2165" s="71" t="n">
        <v>6960</v>
      </c>
      <c r="V2165" s="71" t="n">
        <v>469</v>
      </c>
      <c r="W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RR102157</t>
        </is>
      </c>
      <c r="B2166" s="69" t="n">
        <v>45920</v>
      </c>
      <c r="C2166" s="70" t="n">
        <v>2025</v>
      </c>
      <c r="D2166" t="inlineStr">
        <is>
          <t>Sep</t>
        </is>
      </c>
      <c r="E2166" t="inlineStr">
        <is>
          <t>North</t>
        </is>
      </c>
      <c r="F2166" t="inlineStr">
        <is>
          <t>India</t>
        </is>
      </c>
      <c r="G2166" t="inlineStr">
        <is>
          <t>Grocery</t>
        </is>
      </c>
      <c r="H2166" t="inlineStr">
        <is>
          <t>Store walk-in</t>
        </is>
      </c>
      <c r="I2166" t="inlineStr">
        <is>
          <t>Member</t>
        </is>
      </c>
      <c r="J2166" t="inlineStr">
        <is>
          <t>Ana Costa</t>
        </is>
      </c>
      <c r="K2166" s="71" t="n">
        <v>3128</v>
      </c>
      <c r="L2166" s="72" t="n">
        <v>163.48</v>
      </c>
      <c r="M2166" s="72" t="n">
        <v>511365.44</v>
      </c>
      <c r="N2166" s="72" t="n">
        <v>40909.24</v>
      </c>
      <c r="O2166" s="72" t="n">
        <v>470456.2</v>
      </c>
      <c r="P2166" s="72" t="n">
        <v>478362.49</v>
      </c>
      <c r="Q2166" s="72" t="n">
        <v>-7906.29</v>
      </c>
      <c r="R2166" t="inlineStr">
        <is>
          <t>Uttar Pradesh</t>
        </is>
      </c>
      <c r="S2166" s="71" t="n">
        <v>5</v>
      </c>
      <c r="T2166" t="inlineStr">
        <is>
          <t>Yes</t>
        </is>
      </c>
      <c r="U2166" s="71" t="n">
        <v>1078</v>
      </c>
      <c r="V2166" s="71" t="n">
        <v>418</v>
      </c>
      <c r="W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RR102158</t>
        </is>
      </c>
      <c r="B2167" s="69" t="n">
        <v>45920</v>
      </c>
      <c r="C2167" s="70" t="n">
        <v>2025</v>
      </c>
      <c r="D2167" t="inlineStr">
        <is>
          <t>Sep</t>
        </is>
      </c>
      <c r="E2167" t="inlineStr">
        <is>
          <t>North</t>
        </is>
      </c>
      <c r="F2167" t="inlineStr">
        <is>
          <t>India</t>
        </is>
      </c>
      <c r="G2167" t="inlineStr">
        <is>
          <t>Electronics</t>
        </is>
      </c>
      <c r="H2167" t="inlineStr">
        <is>
          <t>Click &amp; collect</t>
        </is>
      </c>
      <c r="I2167" t="inlineStr">
        <is>
          <t>Member</t>
        </is>
      </c>
      <c r="J2167" t="inlineStr">
        <is>
          <t>Sophie Müller</t>
        </is>
      </c>
      <c r="K2167" s="71" t="n">
        <v>195</v>
      </c>
      <c r="L2167" s="72" t="n">
        <v>9552.950000000001</v>
      </c>
      <c r="M2167" s="72" t="n">
        <v>1862825.25</v>
      </c>
      <c r="N2167" s="72" t="n">
        <v>37256.5</v>
      </c>
      <c r="O2167" s="72" t="n">
        <v>1825568.75</v>
      </c>
      <c r="P2167" s="72" t="n">
        <v>1642666.51</v>
      </c>
      <c r="Q2167" s="72" t="n">
        <v>182902.24</v>
      </c>
      <c r="R2167" t="inlineStr">
        <is>
          <t>Punjab</t>
        </is>
      </c>
      <c r="S2167" s="71" t="n">
        <v>2</v>
      </c>
      <c r="T2167" t="inlineStr">
        <is>
          <t>Yes</t>
        </is>
      </c>
      <c r="U2167" s="71" t="n">
        <v>364</v>
      </c>
      <c r="V2167" s="71" t="n">
        <v>151</v>
      </c>
      <c r="W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RR102159</t>
        </is>
      </c>
      <c r="B2168" s="69" t="n">
        <v>45921</v>
      </c>
      <c r="C2168" s="70" t="n">
        <v>2025</v>
      </c>
      <c r="D2168" t="inlineStr">
        <is>
          <t>Sep</t>
        </is>
      </c>
      <c r="E2168" t="inlineStr">
        <is>
          <t>South</t>
        </is>
      </c>
      <c r="F2168" t="inlineStr">
        <is>
          <t>India</t>
        </is>
      </c>
      <c r="G2168" t="inlineStr">
        <is>
          <t>JioMart</t>
        </is>
      </c>
      <c r="H2168" t="inlineStr">
        <is>
          <t>Home delivery</t>
        </is>
      </c>
      <c r="I2168" t="inlineStr">
        <is>
          <t>Member</t>
        </is>
      </c>
      <c r="J2168" t="inlineStr">
        <is>
          <t>Lucas Martin</t>
        </is>
      </c>
      <c r="K2168" s="71" t="n">
        <v>2058</v>
      </c>
      <c r="L2168" s="72" t="n">
        <v>466.22</v>
      </c>
      <c r="M2168" s="72" t="n">
        <v>959480.76</v>
      </c>
      <c r="N2168" s="72" t="n">
        <v>47974.04</v>
      </c>
      <c r="O2168" s="72" t="n">
        <v>911506.72</v>
      </c>
      <c r="P2168" s="72" t="n">
        <v>703730.7</v>
      </c>
      <c r="Q2168" s="72" t="n">
        <v>207776.02</v>
      </c>
      <c r="R2168" t="inlineStr">
        <is>
          <t>Karnataka</t>
        </is>
      </c>
      <c r="S2168" s="71" t="n">
        <v>5</v>
      </c>
      <c r="T2168" t="inlineStr">
        <is>
          <t>Yes</t>
        </is>
      </c>
      <c r="U2168" s="71" t="n">
        <v>8336</v>
      </c>
      <c r="V2168" s="71" t="n">
        <v>467</v>
      </c>
      <c r="W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RR102160</t>
        </is>
      </c>
      <c r="B2169" s="69" t="n">
        <v>45921</v>
      </c>
      <c r="C2169" s="70" t="n">
        <v>2025</v>
      </c>
      <c r="D2169" t="inlineStr">
        <is>
          <t>Sep</t>
        </is>
      </c>
      <c r="E2169" t="inlineStr">
        <is>
          <t>North</t>
        </is>
      </c>
      <c r="F2169" t="inlineStr">
        <is>
          <t>India</t>
        </is>
      </c>
      <c r="G2169" t="inlineStr">
        <is>
          <t>JioMart</t>
        </is>
      </c>
      <c r="H2169" t="inlineStr">
        <is>
          <t>Home delivery</t>
        </is>
      </c>
      <c r="I2169" t="inlineStr">
        <is>
          <t>Walk-in guest</t>
        </is>
      </c>
      <c r="J2169" t="inlineStr">
        <is>
          <t>Ravindra Patil</t>
        </is>
      </c>
      <c r="K2169" s="71" t="n">
        <v>1888</v>
      </c>
      <c r="L2169" s="72" t="n">
        <v>443.38</v>
      </c>
      <c r="M2169" s="72" t="n">
        <v>837101.4399999999</v>
      </c>
      <c r="N2169" s="72" t="n">
        <v>125565.22</v>
      </c>
      <c r="O2169" s="72" t="n">
        <v>711536.22</v>
      </c>
      <c r="P2169" s="72" t="n">
        <v>609283.85</v>
      </c>
      <c r="Q2169" s="72" t="n">
        <v>102252.37</v>
      </c>
      <c r="R2169" t="inlineStr">
        <is>
          <t>Uttar Pradesh</t>
        </is>
      </c>
      <c r="S2169" s="71" t="n">
        <v>1</v>
      </c>
      <c r="T2169" t="inlineStr">
        <is>
          <t>Yes</t>
        </is>
      </c>
      <c r="U2169" s="71" t="n">
        <v>9116</v>
      </c>
      <c r="V2169" s="71" t="n">
        <v>371</v>
      </c>
      <c r="W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RR102161</t>
        </is>
      </c>
      <c r="B2170" s="69" t="n">
        <v>45921</v>
      </c>
      <c r="C2170" s="70" t="n">
        <v>2025</v>
      </c>
      <c r="D2170" t="inlineStr">
        <is>
          <t>Sep</t>
        </is>
      </c>
      <c r="E2170" t="inlineStr">
        <is>
          <t>West</t>
        </is>
      </c>
      <c r="F2170" t="inlineStr">
        <is>
          <t>India</t>
        </is>
      </c>
      <c r="G2170" t="inlineStr">
        <is>
          <t>Grocery</t>
        </is>
      </c>
      <c r="H2170" t="inlineStr">
        <is>
          <t>Store walk-in</t>
        </is>
      </c>
      <c r="I2170" t="inlineStr">
        <is>
          <t>Walk-in guest</t>
        </is>
      </c>
      <c r="J2170" t="inlineStr">
        <is>
          <t>Olivia Brown</t>
        </is>
      </c>
      <c r="K2170" s="71" t="n">
        <v>2149</v>
      </c>
      <c r="L2170" s="72" t="n">
        <v>187.91</v>
      </c>
      <c r="M2170" s="72" t="n">
        <v>403818.59</v>
      </c>
      <c r="N2170" s="72" t="n">
        <v>20190.93</v>
      </c>
      <c r="O2170" s="72" t="n">
        <v>383627.66</v>
      </c>
      <c r="P2170" s="72" t="n">
        <v>311263.73</v>
      </c>
      <c r="Q2170" s="72" t="n">
        <v>72363.92999999999</v>
      </c>
      <c r="R2170" t="inlineStr">
        <is>
          <t>Goa</t>
        </is>
      </c>
      <c r="S2170" s="71" t="n">
        <v>1</v>
      </c>
      <c r="T2170" t="inlineStr">
        <is>
          <t>Yes</t>
        </is>
      </c>
      <c r="U2170" s="71" t="n">
        <v>983</v>
      </c>
      <c r="V2170" s="71" t="n">
        <v>331</v>
      </c>
      <c r="W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RR102162</t>
        </is>
      </c>
      <c r="B2171" s="69" t="n">
        <v>45921</v>
      </c>
      <c r="C2171" s="70" t="n">
        <v>2025</v>
      </c>
      <c r="D2171" t="inlineStr">
        <is>
          <t>Sep</t>
        </is>
      </c>
      <c r="E2171" t="inlineStr">
        <is>
          <t>South</t>
        </is>
      </c>
      <c r="F2171" t="inlineStr">
        <is>
          <t>India</t>
        </is>
      </c>
      <c r="G2171" t="inlineStr">
        <is>
          <t>Grocery</t>
        </is>
      </c>
      <c r="H2171" t="inlineStr">
        <is>
          <t>Store walk-in</t>
        </is>
      </c>
      <c r="I2171" t="inlineStr">
        <is>
          <t>Walk-in guest</t>
        </is>
      </c>
      <c r="J2171" t="inlineStr">
        <is>
          <t>Carlos Silva</t>
        </is>
      </c>
      <c r="K2171" s="71" t="n">
        <v>946</v>
      </c>
      <c r="L2171" s="72" t="n">
        <v>191.33</v>
      </c>
      <c r="M2171" s="72" t="n">
        <v>180998.18</v>
      </c>
      <c r="N2171" s="72" t="n">
        <v>27149.73</v>
      </c>
      <c r="O2171" s="72" t="n">
        <v>153848.45</v>
      </c>
      <c r="P2171" s="72" t="n">
        <v>143190.16</v>
      </c>
      <c r="Q2171" s="72" t="n">
        <v>10658.29</v>
      </c>
      <c r="R2171" t="inlineStr">
        <is>
          <t>Karnataka</t>
        </is>
      </c>
      <c r="S2171" s="71" t="n">
        <v>8</v>
      </c>
      <c r="T2171" t="inlineStr">
        <is>
          <t>Yes</t>
        </is>
      </c>
      <c r="U2171" s="71" t="n">
        <v>886</v>
      </c>
      <c r="V2171" s="71" t="n">
        <v>254</v>
      </c>
      <c r="W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RR102163</t>
        </is>
      </c>
      <c r="B2172" s="69" t="n">
        <v>45921</v>
      </c>
      <c r="C2172" s="70" t="n">
        <v>2025</v>
      </c>
      <c r="D2172" t="inlineStr">
        <is>
          <t>Sep</t>
        </is>
      </c>
      <c r="E2172" t="inlineStr">
        <is>
          <t>North</t>
        </is>
      </c>
      <c r="F2172" t="inlineStr">
        <is>
          <t>India</t>
        </is>
      </c>
      <c r="G2172" t="inlineStr">
        <is>
          <t>JioMart</t>
        </is>
      </c>
      <c r="H2172" t="inlineStr">
        <is>
          <t>Home delivery</t>
        </is>
      </c>
      <c r="I2172" t="inlineStr">
        <is>
          <t>Member</t>
        </is>
      </c>
      <c r="J2172" t="inlineStr">
        <is>
          <t>Lucas Martin</t>
        </is>
      </c>
      <c r="K2172" s="71" t="n">
        <v>551</v>
      </c>
      <c r="L2172" s="72" t="n">
        <v>398.8</v>
      </c>
      <c r="M2172" s="72" t="n">
        <v>219738.8</v>
      </c>
      <c r="N2172" s="72" t="n">
        <v>4394.78</v>
      </c>
      <c r="O2172" s="72" t="n">
        <v>215344.02</v>
      </c>
      <c r="P2172" s="72" t="n">
        <v>186061.42</v>
      </c>
      <c r="Q2172" s="72" t="n">
        <v>29282.6</v>
      </c>
      <c r="R2172" t="inlineStr">
        <is>
          <t>Rajasthan</t>
        </is>
      </c>
      <c r="S2172" s="71" t="n">
        <v>8</v>
      </c>
      <c r="T2172" t="inlineStr">
        <is>
          <t>Yes</t>
        </is>
      </c>
      <c r="U2172" s="71" t="n">
        <v>2307</v>
      </c>
      <c r="V2172" s="71" t="n">
        <v>129</v>
      </c>
      <c r="W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RR102164</t>
        </is>
      </c>
      <c r="B2173" s="69" t="n">
        <v>45921</v>
      </c>
      <c r="C2173" s="70" t="n">
        <v>2025</v>
      </c>
      <c r="D2173" t="inlineStr">
        <is>
          <t>Sep</t>
        </is>
      </c>
      <c r="E2173" t="inlineStr">
        <is>
          <t>East</t>
        </is>
      </c>
      <c r="F2173" t="inlineStr">
        <is>
          <t>India</t>
        </is>
      </c>
      <c r="G2173" t="inlineStr">
        <is>
          <t>Grocery</t>
        </is>
      </c>
      <c r="H2173" t="inlineStr">
        <is>
          <t>Store walk-in</t>
        </is>
      </c>
      <c r="I2173" t="inlineStr">
        <is>
          <t>Member</t>
        </is>
      </c>
      <c r="J2173" t="inlineStr">
        <is>
          <t>Hiroshi Tanaka</t>
        </is>
      </c>
      <c r="K2173" s="71" t="n">
        <v>4459</v>
      </c>
      <c r="L2173" s="72" t="n">
        <v>200.03</v>
      </c>
      <c r="M2173" s="72" t="n">
        <v>891933.77</v>
      </c>
      <c r="N2173" s="72" t="n">
        <v>71354.7</v>
      </c>
      <c r="O2173" s="72" t="n">
        <v>820579.0699999999</v>
      </c>
      <c r="P2173" s="72" t="n">
        <v>655055.79</v>
      </c>
      <c r="Q2173" s="72" t="n">
        <v>165523.28</v>
      </c>
      <c r="R2173" t="inlineStr">
        <is>
          <t>Bihar</t>
        </is>
      </c>
      <c r="S2173" s="71" t="n">
        <v>0</v>
      </c>
      <c r="T2173" t="inlineStr">
        <is>
          <t>No</t>
        </is>
      </c>
      <c r="U2173" s="71" t="n">
        <v>1448</v>
      </c>
      <c r="V2173" s="71" t="n">
        <v>642</v>
      </c>
      <c r="W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RR102165</t>
        </is>
      </c>
      <c r="B2174" s="69" t="n">
        <v>45921</v>
      </c>
      <c r="C2174" s="70" t="n">
        <v>2025</v>
      </c>
      <c r="D2174" t="inlineStr">
        <is>
          <t>Sep</t>
        </is>
      </c>
      <c r="E2174" t="inlineStr">
        <is>
          <t>West</t>
        </is>
      </c>
      <c r="F2174" t="inlineStr">
        <is>
          <t>India</t>
        </is>
      </c>
      <c r="G2174" t="inlineStr">
        <is>
          <t>JioMart</t>
        </is>
      </c>
      <c r="H2174" t="inlineStr">
        <is>
          <t>Home delivery</t>
        </is>
      </c>
      <c r="I2174" t="inlineStr">
        <is>
          <t>Member</t>
        </is>
      </c>
      <c r="J2174" t="inlineStr">
        <is>
          <t>Sophie Müller</t>
        </is>
      </c>
      <c r="K2174" s="71" t="n">
        <v>2635</v>
      </c>
      <c r="L2174" s="72" t="n">
        <v>379.33</v>
      </c>
      <c r="M2174" s="72" t="n">
        <v>999534.55</v>
      </c>
      <c r="N2174" s="72" t="n">
        <v>79962.75999999999</v>
      </c>
      <c r="O2174" s="72" t="n">
        <v>919571.79</v>
      </c>
      <c r="P2174" s="72" t="n">
        <v>903216.73</v>
      </c>
      <c r="Q2174" s="72" t="n">
        <v>16355.06</v>
      </c>
      <c r="R2174" t="inlineStr">
        <is>
          <t>Gujarat</t>
        </is>
      </c>
      <c r="S2174" s="71" t="n">
        <v>0</v>
      </c>
      <c r="T2174" t="inlineStr">
        <is>
          <t>No</t>
        </is>
      </c>
      <c r="U2174" s="71" t="n">
        <v>8307</v>
      </c>
      <c r="V2174" s="71" t="n">
        <v>551</v>
      </c>
      <c r="W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RR102166</t>
        </is>
      </c>
      <c r="B2175" s="69" t="n">
        <v>45921</v>
      </c>
      <c r="C2175" s="70" t="n">
        <v>2025</v>
      </c>
      <c r="D2175" t="inlineStr">
        <is>
          <t>Sep</t>
        </is>
      </c>
      <c r="E2175" t="inlineStr">
        <is>
          <t>West</t>
        </is>
      </c>
      <c r="F2175" t="inlineStr">
        <is>
          <t>India</t>
        </is>
      </c>
      <c r="G2175" t="inlineStr">
        <is>
          <t>Fashion</t>
        </is>
      </c>
      <c r="H2175" t="inlineStr">
        <is>
          <t>Click &amp; collect</t>
        </is>
      </c>
      <c r="I2175" t="inlineStr">
        <is>
          <t>Walk-in guest</t>
        </is>
      </c>
      <c r="J2175" t="inlineStr">
        <is>
          <t>Wei Chen</t>
        </is>
      </c>
      <c r="K2175" s="71" t="n">
        <v>408</v>
      </c>
      <c r="L2175" s="72" t="n">
        <v>677.02</v>
      </c>
      <c r="M2175" s="72" t="n">
        <v>276224.16</v>
      </c>
      <c r="N2175" s="72" t="n">
        <v>22097.93</v>
      </c>
      <c r="O2175" s="72" t="n">
        <v>254126.23</v>
      </c>
      <c r="P2175" s="72" t="n">
        <v>165867.88</v>
      </c>
      <c r="Q2175" s="72" t="n">
        <v>88258.35000000001</v>
      </c>
      <c r="R2175" t="inlineStr">
        <is>
          <t>Gujarat</t>
        </is>
      </c>
      <c r="S2175" s="71" t="n">
        <v>1</v>
      </c>
      <c r="T2175" t="inlineStr">
        <is>
          <t>Yes</t>
        </is>
      </c>
      <c r="U2175" s="71" t="n">
        <v>272</v>
      </c>
      <c r="V2175" s="71" t="n">
        <v>122</v>
      </c>
      <c r="W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RR102167</t>
        </is>
      </c>
      <c r="B2176" s="69" t="n">
        <v>45921</v>
      </c>
      <c r="C2176" s="70" t="n">
        <v>2025</v>
      </c>
      <c r="D2176" t="inlineStr">
        <is>
          <t>Sep</t>
        </is>
      </c>
      <c r="E2176" t="inlineStr">
        <is>
          <t>North</t>
        </is>
      </c>
      <c r="F2176" t="inlineStr">
        <is>
          <t>India</t>
        </is>
      </c>
      <c r="G2176" t="inlineStr">
        <is>
          <t>JioMart</t>
        </is>
      </c>
      <c r="H2176" t="inlineStr">
        <is>
          <t>Home delivery</t>
        </is>
      </c>
      <c r="I2176" t="inlineStr">
        <is>
          <t>Member</t>
        </is>
      </c>
      <c r="J2176" t="inlineStr">
        <is>
          <t>Zoya Ahmed</t>
        </is>
      </c>
      <c r="K2176" s="71" t="n">
        <v>1267</v>
      </c>
      <c r="L2176" s="72" t="n">
        <v>378.35</v>
      </c>
      <c r="M2176" s="72" t="n">
        <v>479369.45</v>
      </c>
      <c r="N2176" s="72" t="n">
        <v>23968.47</v>
      </c>
      <c r="O2176" s="72" t="n">
        <v>455400.98</v>
      </c>
      <c r="P2176" s="72" t="n">
        <v>440776.93</v>
      </c>
      <c r="Q2176" s="72" t="n">
        <v>14624.05</v>
      </c>
      <c r="R2176" t="inlineStr">
        <is>
          <t>Rajasthan</t>
        </is>
      </c>
      <c r="S2176" s="71" t="n">
        <v>2</v>
      </c>
      <c r="T2176" t="inlineStr">
        <is>
          <t>Yes</t>
        </is>
      </c>
      <c r="U2176" s="71" t="n">
        <v>2923</v>
      </c>
      <c r="V2176" s="71" t="n">
        <v>181</v>
      </c>
      <c r="W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RR102168</t>
        </is>
      </c>
      <c r="B2177" s="69" t="n">
        <v>45921</v>
      </c>
      <c r="C2177" s="70" t="n">
        <v>2025</v>
      </c>
      <c r="D2177" t="inlineStr">
        <is>
          <t>Sep</t>
        </is>
      </c>
      <c r="E2177" t="inlineStr">
        <is>
          <t>North</t>
        </is>
      </c>
      <c r="F2177" t="inlineStr">
        <is>
          <t>India</t>
        </is>
      </c>
      <c r="G2177" t="inlineStr">
        <is>
          <t>Electronics</t>
        </is>
      </c>
      <c r="H2177" t="inlineStr">
        <is>
          <t>Store walk-in</t>
        </is>
      </c>
      <c r="I2177" t="inlineStr">
        <is>
          <t>Member</t>
        </is>
      </c>
      <c r="J2177" t="inlineStr">
        <is>
          <t>Zoya Ahmed</t>
        </is>
      </c>
      <c r="K2177" s="71" t="n">
        <v>43</v>
      </c>
      <c r="L2177" s="72" t="n">
        <v>8527.780000000001</v>
      </c>
      <c r="M2177" s="72" t="n">
        <v>366694.54</v>
      </c>
      <c r="N2177" s="72" t="n">
        <v>7333.89</v>
      </c>
      <c r="O2177" s="72" t="n">
        <v>359360.65</v>
      </c>
      <c r="P2177" s="72" t="n">
        <v>342743.51</v>
      </c>
      <c r="Q2177" s="72" t="n">
        <v>16617.14</v>
      </c>
      <c r="R2177" t="inlineStr">
        <is>
          <t>Uttar Pradesh</t>
        </is>
      </c>
      <c r="S2177" s="71" t="n">
        <v>3</v>
      </c>
      <c r="T2177" t="inlineStr">
        <is>
          <t>Yes</t>
        </is>
      </c>
      <c r="U2177" s="71" t="n">
        <v>97</v>
      </c>
      <c r="V2177" s="71" t="n">
        <v>35</v>
      </c>
      <c r="W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RR102169</t>
        </is>
      </c>
      <c r="B2178" s="69" t="n">
        <v>45922</v>
      </c>
      <c r="C2178" s="70" t="n">
        <v>2025</v>
      </c>
      <c r="D2178" t="inlineStr">
        <is>
          <t>Sep</t>
        </is>
      </c>
      <c r="E2178" t="inlineStr">
        <is>
          <t>South</t>
        </is>
      </c>
      <c r="F2178" t="inlineStr">
        <is>
          <t>India</t>
        </is>
      </c>
      <c r="G2178" t="inlineStr">
        <is>
          <t>JioMart</t>
        </is>
      </c>
      <c r="H2178" t="inlineStr">
        <is>
          <t>Home delivery</t>
        </is>
      </c>
      <c r="I2178" t="inlineStr">
        <is>
          <t>Member</t>
        </is>
      </c>
      <c r="J2178" t="inlineStr">
        <is>
          <t>Noah Smith</t>
        </is>
      </c>
      <c r="K2178" s="71" t="n">
        <v>426</v>
      </c>
      <c r="L2178" s="72" t="n">
        <v>446.97</v>
      </c>
      <c r="M2178" s="72" t="n">
        <v>190409.22</v>
      </c>
      <c r="N2178" s="72" t="n">
        <v>28561.38</v>
      </c>
      <c r="O2178" s="72" t="n">
        <v>161847.84</v>
      </c>
      <c r="P2178" s="72" t="n">
        <v>145836.64</v>
      </c>
      <c r="Q2178" s="72" t="n">
        <v>16011.2</v>
      </c>
      <c r="R2178" t="inlineStr">
        <is>
          <t>Tamil Nadu</t>
        </is>
      </c>
      <c r="S2178" s="71" t="n">
        <v>1</v>
      </c>
      <c r="T2178" t="inlineStr">
        <is>
          <t>Yes</t>
        </is>
      </c>
      <c r="U2178" s="71" t="n">
        <v>1261</v>
      </c>
      <c r="V2178" s="71" t="n">
        <v>67</v>
      </c>
      <c r="W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RR102170</t>
        </is>
      </c>
      <c r="B2179" s="69" t="n">
        <v>45922</v>
      </c>
      <c r="C2179" s="70" t="n">
        <v>2025</v>
      </c>
      <c r="D2179" t="inlineStr">
        <is>
          <t>Sep</t>
        </is>
      </c>
      <c r="E2179" t="inlineStr">
        <is>
          <t>South</t>
        </is>
      </c>
      <c r="F2179" t="inlineStr">
        <is>
          <t>India</t>
        </is>
      </c>
      <c r="G2179" t="inlineStr">
        <is>
          <t>Electronics</t>
        </is>
      </c>
      <c r="H2179" t="inlineStr">
        <is>
          <t>Store walk-in</t>
        </is>
      </c>
      <c r="I2179" t="inlineStr">
        <is>
          <t>Walk-in guest</t>
        </is>
      </c>
      <c r="J2179" t="inlineStr">
        <is>
          <t>Ravindra Patil</t>
        </is>
      </c>
      <c r="K2179" s="71" t="n">
        <v>174</v>
      </c>
      <c r="L2179" s="72" t="n">
        <v>8494.82</v>
      </c>
      <c r="M2179" s="72" t="n">
        <v>1478098.68</v>
      </c>
      <c r="N2179" s="72" t="n">
        <v>221714.8</v>
      </c>
      <c r="O2179" s="72" t="n">
        <v>1256383.88</v>
      </c>
      <c r="P2179" s="72" t="n">
        <v>1459063.93</v>
      </c>
      <c r="Q2179" s="72" t="n">
        <v>-202680.05</v>
      </c>
      <c r="R2179" t="inlineStr">
        <is>
          <t>Telangana</t>
        </is>
      </c>
      <c r="S2179" s="71" t="n">
        <v>5</v>
      </c>
      <c r="T2179" t="inlineStr">
        <is>
          <t>Yes</t>
        </is>
      </c>
      <c r="U2179" s="71" t="n">
        <v>387</v>
      </c>
      <c r="V2179" s="71" t="n">
        <v>144</v>
      </c>
      <c r="W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RR102171</t>
        </is>
      </c>
      <c r="B2180" s="69" t="n">
        <v>45922</v>
      </c>
      <c r="C2180" s="70" t="n">
        <v>2025</v>
      </c>
      <c r="D2180" t="inlineStr">
        <is>
          <t>Sep</t>
        </is>
      </c>
      <c r="E2180" t="inlineStr">
        <is>
          <t>West</t>
        </is>
      </c>
      <c r="F2180" t="inlineStr">
        <is>
          <t>India</t>
        </is>
      </c>
      <c r="G2180" t="inlineStr">
        <is>
          <t>Fashion</t>
        </is>
      </c>
      <c r="H2180" t="inlineStr">
        <is>
          <t>Store walk-in</t>
        </is>
      </c>
      <c r="I2180" t="inlineStr">
        <is>
          <t>Member</t>
        </is>
      </c>
      <c r="J2180" t="inlineStr">
        <is>
          <t>Priya Nair</t>
        </is>
      </c>
      <c r="K2180" s="71" t="n">
        <v>283</v>
      </c>
      <c r="L2180" s="72" t="n">
        <v>737.4299999999999</v>
      </c>
      <c r="M2180" s="72" t="n">
        <v>208692.69</v>
      </c>
      <c r="N2180" s="72" t="n">
        <v>4173.85</v>
      </c>
      <c r="O2180" s="72" t="n">
        <v>204518.84</v>
      </c>
      <c r="P2180" s="72" t="n">
        <v>118048.6</v>
      </c>
      <c r="Q2180" s="72" t="n">
        <v>86470.24000000001</v>
      </c>
      <c r="R2180" t="inlineStr">
        <is>
          <t>Maharashtra</t>
        </is>
      </c>
      <c r="S2180" s="71" t="n">
        <v>3</v>
      </c>
      <c r="T2180" t="inlineStr">
        <is>
          <t>Yes</t>
        </is>
      </c>
      <c r="U2180" s="71" t="n">
        <v>136</v>
      </c>
      <c r="V2180" s="71" t="n">
        <v>36</v>
      </c>
      <c r="W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RR102172</t>
        </is>
      </c>
      <c r="B2181" s="69" t="n">
        <v>45922</v>
      </c>
      <c r="C2181" s="70" t="n">
        <v>2025</v>
      </c>
      <c r="D2181" t="inlineStr">
        <is>
          <t>Sep</t>
        </is>
      </c>
      <c r="E2181" t="inlineStr">
        <is>
          <t>West</t>
        </is>
      </c>
      <c r="F2181" t="inlineStr">
        <is>
          <t>India</t>
        </is>
      </c>
      <c r="G2181" t="inlineStr">
        <is>
          <t>Grocery</t>
        </is>
      </c>
      <c r="H2181" t="inlineStr">
        <is>
          <t>Store walk-in</t>
        </is>
      </c>
      <c r="I2181" t="inlineStr">
        <is>
          <t>Walk-in guest</t>
        </is>
      </c>
      <c r="J2181" t="inlineStr">
        <is>
          <t>Zoya Ahmed</t>
        </is>
      </c>
      <c r="K2181" s="71" t="n">
        <v>3620</v>
      </c>
      <c r="L2181" s="72" t="n">
        <v>185.51</v>
      </c>
      <c r="M2181" s="72" t="n">
        <v>671546.2</v>
      </c>
      <c r="N2181" s="72" t="n">
        <v>33577.31</v>
      </c>
      <c r="O2181" s="72" t="n">
        <v>637968.89</v>
      </c>
      <c r="P2181" s="72" t="n">
        <v>553249.74</v>
      </c>
      <c r="Q2181" s="72" t="n">
        <v>84719.14999999999</v>
      </c>
      <c r="R2181" t="inlineStr">
        <is>
          <t>Maharashtra</t>
        </is>
      </c>
      <c r="S2181" s="71" t="n">
        <v>2</v>
      </c>
      <c r="T2181" t="inlineStr">
        <is>
          <t>Yes</t>
        </is>
      </c>
      <c r="U2181" s="71" t="n">
        <v>1357</v>
      </c>
      <c r="V2181" s="71" t="n">
        <v>421</v>
      </c>
      <c r="W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RR102173</t>
        </is>
      </c>
      <c r="B2182" s="69" t="n">
        <v>45922</v>
      </c>
      <c r="C2182" s="70" t="n">
        <v>2025</v>
      </c>
      <c r="D2182" t="inlineStr">
        <is>
          <t>Sep</t>
        </is>
      </c>
      <c r="E2182" t="inlineStr">
        <is>
          <t>South</t>
        </is>
      </c>
      <c r="F2182" t="inlineStr">
        <is>
          <t>India</t>
        </is>
      </c>
      <c r="G2182" t="inlineStr">
        <is>
          <t>Fashion</t>
        </is>
      </c>
      <c r="H2182" t="inlineStr">
        <is>
          <t>Store walk-in</t>
        </is>
      </c>
      <c r="I2182" t="inlineStr">
        <is>
          <t>Walk-in guest</t>
        </is>
      </c>
      <c r="J2182" t="inlineStr">
        <is>
          <t>Yuki Sato</t>
        </is>
      </c>
      <c r="K2182" s="71" t="n">
        <v>909</v>
      </c>
      <c r="L2182" s="72" t="n">
        <v>813.23</v>
      </c>
      <c r="M2182" s="72" t="n">
        <v>739226.0699999999</v>
      </c>
      <c r="N2182" s="72" t="n">
        <v>14784.52</v>
      </c>
      <c r="O2182" s="72" t="n">
        <v>724441.55</v>
      </c>
      <c r="P2182" s="72" t="n">
        <v>386385</v>
      </c>
      <c r="Q2182" s="72" t="n">
        <v>338056.55</v>
      </c>
      <c r="R2182" t="inlineStr">
        <is>
          <t>Tamil Nadu</t>
        </is>
      </c>
      <c r="S2182" s="71" t="n">
        <v>8</v>
      </c>
      <c r="T2182" t="inlineStr">
        <is>
          <t>Yes</t>
        </is>
      </c>
      <c r="U2182" s="71" t="n">
        <v>582</v>
      </c>
      <c r="V2182" s="71" t="n">
        <v>153</v>
      </c>
      <c r="W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RR102174</t>
        </is>
      </c>
      <c r="B2183" s="69" t="n">
        <v>45922</v>
      </c>
      <c r="C2183" s="70" t="n">
        <v>2025</v>
      </c>
      <c r="D2183" t="inlineStr">
        <is>
          <t>Sep</t>
        </is>
      </c>
      <c r="E2183" t="inlineStr">
        <is>
          <t>North</t>
        </is>
      </c>
      <c r="F2183" t="inlineStr">
        <is>
          <t>India</t>
        </is>
      </c>
      <c r="G2183" t="inlineStr">
        <is>
          <t>Grocery</t>
        </is>
      </c>
      <c r="H2183" t="inlineStr">
        <is>
          <t>Store walk-in</t>
        </is>
      </c>
      <c r="I2183" t="inlineStr">
        <is>
          <t>Member</t>
        </is>
      </c>
      <c r="J2183" t="inlineStr">
        <is>
          <t>Arjun Mehta</t>
        </is>
      </c>
      <c r="K2183" s="71" t="n">
        <v>4482</v>
      </c>
      <c r="L2183" s="72" t="n">
        <v>162.63</v>
      </c>
      <c r="M2183" s="72" t="n">
        <v>728907.66</v>
      </c>
      <c r="N2183" s="72" t="n">
        <v>109336.15</v>
      </c>
      <c r="O2183" s="72" t="n">
        <v>619571.51</v>
      </c>
      <c r="P2183" s="72" t="n">
        <v>661686.45</v>
      </c>
      <c r="Q2183" s="72" t="n">
        <v>-42114.94</v>
      </c>
      <c r="R2183" t="inlineStr">
        <is>
          <t>Rajasthan</t>
        </is>
      </c>
      <c r="S2183" s="71" t="n">
        <v>2</v>
      </c>
      <c r="T2183" t="inlineStr">
        <is>
          <t>Yes</t>
        </is>
      </c>
      <c r="U2183" s="71" t="n">
        <v>2745</v>
      </c>
      <c r="V2183" s="71" t="n">
        <v>784</v>
      </c>
      <c r="W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RR102175</t>
        </is>
      </c>
      <c r="B2184" s="69" t="n">
        <v>45922</v>
      </c>
      <c r="C2184" s="70" t="n">
        <v>2025</v>
      </c>
      <c r="D2184" t="inlineStr">
        <is>
          <t>Sep</t>
        </is>
      </c>
      <c r="E2184" t="inlineStr">
        <is>
          <t>West</t>
        </is>
      </c>
      <c r="F2184" t="inlineStr">
        <is>
          <t>India</t>
        </is>
      </c>
      <c r="G2184" t="inlineStr">
        <is>
          <t>JioMart</t>
        </is>
      </c>
      <c r="H2184" t="inlineStr">
        <is>
          <t>Home delivery</t>
        </is>
      </c>
      <c r="I2184" t="inlineStr">
        <is>
          <t>Member</t>
        </is>
      </c>
      <c r="J2184" t="inlineStr">
        <is>
          <t>Kofi Mensah</t>
        </is>
      </c>
      <c r="K2184" s="71" t="n">
        <v>3875</v>
      </c>
      <c r="L2184" s="72" t="n">
        <v>408.31</v>
      </c>
      <c r="M2184" s="72" t="n">
        <v>1582201.25</v>
      </c>
      <c r="N2184" s="72" t="n">
        <v>31644.03</v>
      </c>
      <c r="O2184" s="72" t="n">
        <v>1550557.22</v>
      </c>
      <c r="P2184" s="72" t="n">
        <v>1281252.33</v>
      </c>
      <c r="Q2184" s="72" t="n">
        <v>269304.89</v>
      </c>
      <c r="R2184" t="inlineStr">
        <is>
          <t>Goa</t>
        </is>
      </c>
      <c r="S2184" s="71" t="n">
        <v>8</v>
      </c>
      <c r="T2184" t="inlineStr">
        <is>
          <t>Yes</t>
        </is>
      </c>
      <c r="U2184" s="71" t="n">
        <v>16640</v>
      </c>
      <c r="V2184" s="71" t="n">
        <v>911</v>
      </c>
      <c r="W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RR102176</t>
        </is>
      </c>
      <c r="B2185" s="69" t="n">
        <v>45922</v>
      </c>
      <c r="C2185" s="70" t="n">
        <v>2025</v>
      </c>
      <c r="D2185" t="inlineStr">
        <is>
          <t>Sep</t>
        </is>
      </c>
      <c r="E2185" t="inlineStr">
        <is>
          <t>South</t>
        </is>
      </c>
      <c r="F2185" t="inlineStr">
        <is>
          <t>India</t>
        </is>
      </c>
      <c r="G2185" t="inlineStr">
        <is>
          <t>Electronics</t>
        </is>
      </c>
      <c r="H2185" t="inlineStr">
        <is>
          <t>Store walk-in</t>
        </is>
      </c>
      <c r="I2185" t="inlineStr">
        <is>
          <t>Member</t>
        </is>
      </c>
      <c r="J2185" t="inlineStr">
        <is>
          <t>Ruhi Shaikh</t>
        </is>
      </c>
      <c r="K2185" s="71" t="n">
        <v>81</v>
      </c>
      <c r="L2185" s="72" t="n">
        <v>9586.09</v>
      </c>
      <c r="M2185" s="72" t="n">
        <v>776473.29</v>
      </c>
      <c r="N2185" s="72" t="n">
        <v>62117.86</v>
      </c>
      <c r="O2185" s="72" t="n">
        <v>714355.4300000001</v>
      </c>
      <c r="P2185" s="72" t="n">
        <v>675163.5600000001</v>
      </c>
      <c r="Q2185" s="72" t="n">
        <v>39191.87</v>
      </c>
      <c r="R2185" t="inlineStr">
        <is>
          <t>Kerala</t>
        </is>
      </c>
      <c r="S2185" s="71" t="n">
        <v>5</v>
      </c>
      <c r="T2185" t="inlineStr">
        <is>
          <t>Yes</t>
        </is>
      </c>
      <c r="U2185" s="71" t="n">
        <v>195</v>
      </c>
      <c r="V2185" s="71" t="n">
        <v>78</v>
      </c>
      <c r="W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RR102177</t>
        </is>
      </c>
      <c r="B2186" s="69" t="n">
        <v>45922</v>
      </c>
      <c r="C2186" s="70" t="n">
        <v>2025</v>
      </c>
      <c r="D2186" t="inlineStr">
        <is>
          <t>Sep</t>
        </is>
      </c>
      <c r="E2186" t="inlineStr">
        <is>
          <t>East</t>
        </is>
      </c>
      <c r="F2186" t="inlineStr">
        <is>
          <t>India</t>
        </is>
      </c>
      <c r="G2186" t="inlineStr">
        <is>
          <t>JioMart</t>
        </is>
      </c>
      <c r="H2186" t="inlineStr">
        <is>
          <t>Home delivery</t>
        </is>
      </c>
      <c r="I2186" t="inlineStr">
        <is>
          <t>Member</t>
        </is>
      </c>
      <c r="J2186" t="inlineStr">
        <is>
          <t>Wei Chen</t>
        </is>
      </c>
      <c r="K2186" s="71" t="n">
        <v>3016</v>
      </c>
      <c r="L2186" s="72" t="n">
        <v>405.5</v>
      </c>
      <c r="M2186" s="72" t="n">
        <v>1222988</v>
      </c>
      <c r="N2186" s="72" t="n">
        <v>24459.76</v>
      </c>
      <c r="O2186" s="72" t="n">
        <v>1198528.24</v>
      </c>
      <c r="P2186" s="72" t="n">
        <v>982106.15</v>
      </c>
      <c r="Q2186" s="72" t="n">
        <v>216422.09</v>
      </c>
      <c r="R2186" t="inlineStr">
        <is>
          <t>Odisha</t>
        </is>
      </c>
      <c r="S2186" s="71" t="n">
        <v>8</v>
      </c>
      <c r="T2186" t="inlineStr">
        <is>
          <t>Yes</t>
        </is>
      </c>
      <c r="U2186" s="71" t="n">
        <v>8133</v>
      </c>
      <c r="V2186" s="71" t="n">
        <v>644</v>
      </c>
      <c r="W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RR102178</t>
        </is>
      </c>
      <c r="B2187" s="69" t="n">
        <v>45922</v>
      </c>
      <c r="C2187" s="70" t="n">
        <v>2025</v>
      </c>
      <c r="D2187" t="inlineStr">
        <is>
          <t>Sep</t>
        </is>
      </c>
      <c r="E2187" t="inlineStr">
        <is>
          <t>South</t>
        </is>
      </c>
      <c r="F2187" t="inlineStr">
        <is>
          <t>India</t>
        </is>
      </c>
      <c r="G2187" t="inlineStr">
        <is>
          <t>JioMart</t>
        </is>
      </c>
      <c r="H2187" t="inlineStr">
        <is>
          <t>Home delivery</t>
        </is>
      </c>
      <c r="I2187" t="inlineStr">
        <is>
          <t>Walk-in guest</t>
        </is>
      </c>
      <c r="J2187" t="inlineStr">
        <is>
          <t>Ana Costa</t>
        </is>
      </c>
      <c r="K2187" s="71" t="n">
        <v>1788</v>
      </c>
      <c r="L2187" s="72" t="n">
        <v>390.84</v>
      </c>
      <c r="M2187" s="72" t="n">
        <v>698821.92</v>
      </c>
      <c r="N2187" s="72" t="n">
        <v>34941.1</v>
      </c>
      <c r="O2187" s="72" t="n">
        <v>663880.8199999999</v>
      </c>
      <c r="P2187" s="72" t="n">
        <v>619721.22</v>
      </c>
      <c r="Q2187" s="72" t="n">
        <v>44159.6</v>
      </c>
      <c r="R2187" t="inlineStr">
        <is>
          <t>Tamil Nadu</t>
        </is>
      </c>
      <c r="S2187" s="71" t="n">
        <v>8</v>
      </c>
      <c r="T2187" t="inlineStr">
        <is>
          <t>Yes</t>
        </is>
      </c>
      <c r="U2187" s="71" t="n">
        <v>4622</v>
      </c>
      <c r="V2187" s="71" t="n">
        <v>219</v>
      </c>
      <c r="W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RR102179</t>
        </is>
      </c>
      <c r="B2188" s="69" t="n">
        <v>45922</v>
      </c>
      <c r="C2188" s="70" t="n">
        <v>2025</v>
      </c>
      <c r="D2188" t="inlineStr">
        <is>
          <t>Sep</t>
        </is>
      </c>
      <c r="E2188" t="inlineStr">
        <is>
          <t>South</t>
        </is>
      </c>
      <c r="F2188" t="inlineStr">
        <is>
          <t>India</t>
        </is>
      </c>
      <c r="G2188" t="inlineStr">
        <is>
          <t>Fashion</t>
        </is>
      </c>
      <c r="H2188" t="inlineStr">
        <is>
          <t>Store walk-in</t>
        </is>
      </c>
      <c r="I2188" t="inlineStr">
        <is>
          <t>Walk-in guest</t>
        </is>
      </c>
      <c r="J2188" t="inlineStr">
        <is>
          <t>Noah Smith</t>
        </is>
      </c>
      <c r="K2188" s="71" t="n">
        <v>1452</v>
      </c>
      <c r="L2188" s="72" t="n">
        <v>808.23</v>
      </c>
      <c r="M2188" s="72" t="n">
        <v>1173549.96</v>
      </c>
      <c r="N2188" s="72" t="n">
        <v>117355</v>
      </c>
      <c r="O2188" s="72" t="n">
        <v>1056194.96</v>
      </c>
      <c r="P2188" s="72" t="n">
        <v>597507.1899999999</v>
      </c>
      <c r="Q2188" s="72" t="n">
        <v>458687.77</v>
      </c>
      <c r="R2188" t="inlineStr">
        <is>
          <t>Kerala</t>
        </is>
      </c>
      <c r="S2188" s="71" t="n">
        <v>3</v>
      </c>
      <c r="T2188" t="inlineStr">
        <is>
          <t>Yes</t>
        </is>
      </c>
      <c r="U2188" s="71" t="n">
        <v>621</v>
      </c>
      <c r="V2188" s="71" t="n">
        <v>225</v>
      </c>
      <c r="W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RR102180</t>
        </is>
      </c>
      <c r="B2189" s="69" t="n">
        <v>45922</v>
      </c>
      <c r="C2189" s="70" t="n">
        <v>2025</v>
      </c>
      <c r="D2189" t="inlineStr">
        <is>
          <t>Sep</t>
        </is>
      </c>
      <c r="E2189" t="inlineStr">
        <is>
          <t>West</t>
        </is>
      </c>
      <c r="F2189" t="inlineStr">
        <is>
          <t>India</t>
        </is>
      </c>
      <c r="G2189" t="inlineStr">
        <is>
          <t>Electronics</t>
        </is>
      </c>
      <c r="H2189" t="inlineStr">
        <is>
          <t>Store walk-in</t>
        </is>
      </c>
      <c r="I2189" t="inlineStr">
        <is>
          <t>Member</t>
        </is>
      </c>
      <c r="J2189" t="inlineStr">
        <is>
          <t>Lucas Martin</t>
        </is>
      </c>
      <c r="K2189" s="71" t="n">
        <v>31</v>
      </c>
      <c r="L2189" s="72" t="n">
        <v>10243.3</v>
      </c>
      <c r="M2189" s="72" t="n">
        <v>317542.3</v>
      </c>
      <c r="N2189" s="72" t="n">
        <v>6350.85</v>
      </c>
      <c r="O2189" s="72" t="n">
        <v>311191.45</v>
      </c>
      <c r="P2189" s="72" t="n">
        <v>253562.83</v>
      </c>
      <c r="Q2189" s="72" t="n">
        <v>57628.62</v>
      </c>
      <c r="R2189" t="inlineStr">
        <is>
          <t>Maharashtra</t>
        </is>
      </c>
      <c r="S2189" s="71" t="n">
        <v>3</v>
      </c>
      <c r="T2189" t="inlineStr">
        <is>
          <t>Yes</t>
        </is>
      </c>
      <c r="U2189" s="71" t="n">
        <v>71</v>
      </c>
      <c r="V2189" s="71" t="n">
        <v>29</v>
      </c>
      <c r="W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RR102181</t>
        </is>
      </c>
      <c r="B2190" s="69" t="n">
        <v>45923</v>
      </c>
      <c r="C2190" s="70" t="n">
        <v>2025</v>
      </c>
      <c r="D2190" t="inlineStr">
        <is>
          <t>Sep</t>
        </is>
      </c>
      <c r="E2190" t="inlineStr">
        <is>
          <t>West</t>
        </is>
      </c>
      <c r="F2190" t="inlineStr">
        <is>
          <t>India</t>
        </is>
      </c>
      <c r="G2190" t="inlineStr">
        <is>
          <t>JioMart</t>
        </is>
      </c>
      <c r="H2190" t="inlineStr">
        <is>
          <t>Home delivery</t>
        </is>
      </c>
      <c r="I2190" t="inlineStr">
        <is>
          <t>Walk-in guest</t>
        </is>
      </c>
      <c r="J2190" t="inlineStr">
        <is>
          <t>Sophie Müller</t>
        </is>
      </c>
      <c r="K2190" s="71" t="n">
        <v>3815</v>
      </c>
      <c r="L2190" s="72" t="n">
        <v>374.73</v>
      </c>
      <c r="M2190" s="72" t="n">
        <v>1429594.95</v>
      </c>
      <c r="N2190" s="72" t="n">
        <v>28591.9</v>
      </c>
      <c r="O2190" s="72" t="n">
        <v>1401003.05</v>
      </c>
      <c r="P2190" s="72" t="n">
        <v>1284677.32</v>
      </c>
      <c r="Q2190" s="72" t="n">
        <v>116325.73</v>
      </c>
      <c r="R2190" t="inlineStr">
        <is>
          <t>Gujarat</t>
        </is>
      </c>
      <c r="S2190" s="71" t="n">
        <v>1</v>
      </c>
      <c r="T2190" t="inlineStr">
        <is>
          <t>Yes</t>
        </is>
      </c>
      <c r="U2190" s="71" t="n">
        <v>6454</v>
      </c>
      <c r="V2190" s="71" t="n">
        <v>446</v>
      </c>
      <c r="W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RR102182</t>
        </is>
      </c>
      <c r="B2191" s="69" t="n">
        <v>45923</v>
      </c>
      <c r="C2191" s="70" t="n">
        <v>2025</v>
      </c>
      <c r="D2191" t="inlineStr">
        <is>
          <t>Sep</t>
        </is>
      </c>
      <c r="E2191" t="inlineStr">
        <is>
          <t>South</t>
        </is>
      </c>
      <c r="F2191" t="inlineStr">
        <is>
          <t>India</t>
        </is>
      </c>
      <c r="G2191" t="inlineStr">
        <is>
          <t>Fashion</t>
        </is>
      </c>
      <c r="H2191" t="inlineStr">
        <is>
          <t>Store walk-in</t>
        </is>
      </c>
      <c r="I2191" t="inlineStr">
        <is>
          <t>Walk-in guest</t>
        </is>
      </c>
      <c r="J2191" t="inlineStr">
        <is>
          <t>Fatima Al-Saud</t>
        </is>
      </c>
      <c r="K2191" s="71" t="n">
        <v>1234</v>
      </c>
      <c r="L2191" s="72" t="n">
        <v>682.15</v>
      </c>
      <c r="M2191" s="72" t="n">
        <v>841773.1</v>
      </c>
      <c r="N2191" s="72" t="n">
        <v>84177.31</v>
      </c>
      <c r="O2191" s="72" t="n">
        <v>757595.79</v>
      </c>
      <c r="P2191" s="72" t="n">
        <v>521840.82</v>
      </c>
      <c r="Q2191" s="72" t="n">
        <v>235754.97</v>
      </c>
      <c r="R2191" t="inlineStr">
        <is>
          <t>Tamil Nadu</t>
        </is>
      </c>
      <c r="S2191" s="71" t="n">
        <v>5</v>
      </c>
      <c r="T2191" t="inlineStr">
        <is>
          <t>Yes</t>
        </is>
      </c>
      <c r="U2191" s="71" t="n">
        <v>453</v>
      </c>
      <c r="V2191" s="71" t="n">
        <v>140</v>
      </c>
      <c r="W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RR102183</t>
        </is>
      </c>
      <c r="B2192" s="69" t="n">
        <v>45923</v>
      </c>
      <c r="C2192" s="70" t="n">
        <v>2025</v>
      </c>
      <c r="D2192" t="inlineStr">
        <is>
          <t>Sep</t>
        </is>
      </c>
      <c r="E2192" t="inlineStr">
        <is>
          <t>East</t>
        </is>
      </c>
      <c r="F2192" t="inlineStr">
        <is>
          <t>India</t>
        </is>
      </c>
      <c r="G2192" t="inlineStr">
        <is>
          <t>JioMart</t>
        </is>
      </c>
      <c r="H2192" t="inlineStr">
        <is>
          <t>Home delivery</t>
        </is>
      </c>
      <c r="I2192" t="inlineStr">
        <is>
          <t>Walk-in guest</t>
        </is>
      </c>
      <c r="J2192" t="inlineStr">
        <is>
          <t>Fatima Al-Saud</t>
        </is>
      </c>
      <c r="K2192" s="71" t="n">
        <v>2050</v>
      </c>
      <c r="L2192" s="72" t="n">
        <v>370.25</v>
      </c>
      <c r="M2192" s="72" t="n">
        <v>759012.5</v>
      </c>
      <c r="N2192" s="72" t="n">
        <v>113851.88</v>
      </c>
      <c r="O2192" s="72" t="n">
        <v>645160.62</v>
      </c>
      <c r="P2192" s="72" t="n">
        <v>663739.66</v>
      </c>
      <c r="Q2192" s="72" t="n">
        <v>-18579.04</v>
      </c>
      <c r="R2192" t="inlineStr">
        <is>
          <t>Bihar</t>
        </is>
      </c>
      <c r="S2192" s="71" t="n">
        <v>0</v>
      </c>
      <c r="T2192" t="inlineStr">
        <is>
          <t>No</t>
        </is>
      </c>
      <c r="U2192" s="71" t="n">
        <v>8533</v>
      </c>
      <c r="V2192" s="71" t="n">
        <v>345</v>
      </c>
      <c r="W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RR102184</t>
        </is>
      </c>
      <c r="B2193" s="69" t="n">
        <v>45923</v>
      </c>
      <c r="C2193" s="70" t="n">
        <v>2025</v>
      </c>
      <c r="D2193" t="inlineStr">
        <is>
          <t>Sep</t>
        </is>
      </c>
      <c r="E2193" t="inlineStr">
        <is>
          <t>South</t>
        </is>
      </c>
      <c r="F2193" t="inlineStr">
        <is>
          <t>India</t>
        </is>
      </c>
      <c r="G2193" t="inlineStr">
        <is>
          <t>Electronics</t>
        </is>
      </c>
      <c r="H2193" t="inlineStr">
        <is>
          <t>Store walk-in</t>
        </is>
      </c>
      <c r="I2193" t="inlineStr">
        <is>
          <t>Walk-in guest</t>
        </is>
      </c>
      <c r="J2193" t="inlineStr">
        <is>
          <t>Shraddha Kulkarni</t>
        </is>
      </c>
      <c r="K2193" s="71" t="n">
        <v>135</v>
      </c>
      <c r="L2193" s="72" t="n">
        <v>9437.5</v>
      </c>
      <c r="M2193" s="72" t="n">
        <v>1274062.5</v>
      </c>
      <c r="N2193" s="72" t="n">
        <v>191109.38</v>
      </c>
      <c r="O2193" s="72" t="n">
        <v>1082953.12</v>
      </c>
      <c r="P2193" s="72" t="n">
        <v>1095561.45</v>
      </c>
      <c r="Q2193" s="72" t="n">
        <v>-12608.33</v>
      </c>
      <c r="R2193" t="inlineStr">
        <is>
          <t>Telangana</t>
        </is>
      </c>
      <c r="S2193" s="71" t="n">
        <v>2</v>
      </c>
      <c r="T2193" t="inlineStr">
        <is>
          <t>Yes</t>
        </is>
      </c>
      <c r="U2193" s="71" t="n">
        <v>288</v>
      </c>
      <c r="V2193" s="71" t="n">
        <v>110</v>
      </c>
      <c r="W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RR102185</t>
        </is>
      </c>
      <c r="B2194" s="69" t="n">
        <v>45924</v>
      </c>
      <c r="C2194" s="70" t="n">
        <v>2025</v>
      </c>
      <c r="D2194" t="inlineStr">
        <is>
          <t>Sep</t>
        </is>
      </c>
      <c r="E2194" t="inlineStr">
        <is>
          <t>West</t>
        </is>
      </c>
      <c r="F2194" t="inlineStr">
        <is>
          <t>India</t>
        </is>
      </c>
      <c r="G2194" t="inlineStr">
        <is>
          <t>JioMart</t>
        </is>
      </c>
      <c r="H2194" t="inlineStr">
        <is>
          <t>Home delivery</t>
        </is>
      </c>
      <c r="I2194" t="inlineStr">
        <is>
          <t>Member</t>
        </is>
      </c>
      <c r="J2194" t="inlineStr">
        <is>
          <t>Arjun Mehta</t>
        </is>
      </c>
      <c r="K2194" s="71" t="n">
        <v>3451</v>
      </c>
      <c r="L2194" s="72" t="n">
        <v>378.57</v>
      </c>
      <c r="M2194" s="72" t="n">
        <v>1306445.07</v>
      </c>
      <c r="N2194" s="72" t="n">
        <v>65322.25</v>
      </c>
      <c r="O2194" s="72" t="n">
        <v>1241122.82</v>
      </c>
      <c r="P2194" s="72" t="n">
        <v>1154912.79</v>
      </c>
      <c r="Q2194" s="72" t="n">
        <v>86210.03</v>
      </c>
      <c r="R2194" t="inlineStr">
        <is>
          <t>Gujarat</t>
        </is>
      </c>
      <c r="S2194" s="71" t="n">
        <v>5</v>
      </c>
      <c r="T2194" t="inlineStr">
        <is>
          <t>Yes</t>
        </is>
      </c>
      <c r="U2194" s="71" t="n">
        <v>11064</v>
      </c>
      <c r="V2194" s="71" t="n">
        <v>445</v>
      </c>
      <c r="W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RR102186</t>
        </is>
      </c>
      <c r="B2195" s="69" t="n">
        <v>45924</v>
      </c>
      <c r="C2195" s="70" t="n">
        <v>2025</v>
      </c>
      <c r="D2195" t="inlineStr">
        <is>
          <t>Sep</t>
        </is>
      </c>
      <c r="E2195" t="inlineStr">
        <is>
          <t>North</t>
        </is>
      </c>
      <c r="F2195" t="inlineStr">
        <is>
          <t>India</t>
        </is>
      </c>
      <c r="G2195" t="inlineStr">
        <is>
          <t>Grocery</t>
        </is>
      </c>
      <c r="H2195" t="inlineStr">
        <is>
          <t>Store walk-in</t>
        </is>
      </c>
      <c r="I2195" t="inlineStr">
        <is>
          <t>Member</t>
        </is>
      </c>
      <c r="J2195" t="inlineStr">
        <is>
          <t>Ana Costa</t>
        </is>
      </c>
      <c r="K2195" s="71" t="n">
        <v>2536</v>
      </c>
      <c r="L2195" s="72" t="n">
        <v>191.83</v>
      </c>
      <c r="M2195" s="72" t="n">
        <v>486480.88</v>
      </c>
      <c r="N2195" s="72" t="n">
        <v>38918.47</v>
      </c>
      <c r="O2195" s="72" t="n">
        <v>447562.41</v>
      </c>
      <c r="P2195" s="72" t="n">
        <v>374151.56</v>
      </c>
      <c r="Q2195" s="72" t="n">
        <v>73410.85000000001</v>
      </c>
      <c r="R2195" t="inlineStr">
        <is>
          <t>Rajasthan</t>
        </is>
      </c>
      <c r="S2195" s="71" t="n">
        <v>0</v>
      </c>
      <c r="T2195" t="inlineStr">
        <is>
          <t>No</t>
        </is>
      </c>
      <c r="U2195" s="71" t="n">
        <v>1116</v>
      </c>
      <c r="V2195" s="71" t="n">
        <v>432</v>
      </c>
      <c r="W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RR102187</t>
        </is>
      </c>
      <c r="B2196" s="69" t="n">
        <v>45924</v>
      </c>
      <c r="C2196" s="70" t="n">
        <v>2025</v>
      </c>
      <c r="D2196" t="inlineStr">
        <is>
          <t>Sep</t>
        </is>
      </c>
      <c r="E2196" t="inlineStr">
        <is>
          <t>West</t>
        </is>
      </c>
      <c r="F2196" t="inlineStr">
        <is>
          <t>India</t>
        </is>
      </c>
      <c r="G2196" t="inlineStr">
        <is>
          <t>Fashion</t>
        </is>
      </c>
      <c r="H2196" t="inlineStr">
        <is>
          <t>Home delivery</t>
        </is>
      </c>
      <c r="I2196" t="inlineStr">
        <is>
          <t>Walk-in guest</t>
        </is>
      </c>
      <c r="J2196" t="inlineStr">
        <is>
          <t>Arjun Mehta</t>
        </is>
      </c>
      <c r="K2196" s="71" t="n">
        <v>820</v>
      </c>
      <c r="L2196" s="72" t="n">
        <v>732.6900000000001</v>
      </c>
      <c r="M2196" s="72" t="n">
        <v>600805.8</v>
      </c>
      <c r="N2196" s="72" t="n">
        <v>12016.12</v>
      </c>
      <c r="O2196" s="72" t="n">
        <v>588789.6800000001</v>
      </c>
      <c r="P2196" s="72" t="n">
        <v>348906.91</v>
      </c>
      <c r="Q2196" s="72" t="n">
        <v>239882.77</v>
      </c>
      <c r="R2196" t="inlineStr">
        <is>
          <t>Goa</t>
        </is>
      </c>
      <c r="S2196" s="71" t="n">
        <v>5</v>
      </c>
      <c r="T2196" t="inlineStr">
        <is>
          <t>Yes</t>
        </is>
      </c>
      <c r="U2196" s="71" t="n">
        <v>248</v>
      </c>
      <c r="V2196" s="71" t="n">
        <v>96</v>
      </c>
      <c r="W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RR102188</t>
        </is>
      </c>
      <c r="B2197" s="69" t="n">
        <v>45924</v>
      </c>
      <c r="C2197" s="70" t="n">
        <v>2025</v>
      </c>
      <c r="D2197" t="inlineStr">
        <is>
          <t>Sep</t>
        </is>
      </c>
      <c r="E2197" t="inlineStr">
        <is>
          <t>North</t>
        </is>
      </c>
      <c r="F2197" t="inlineStr">
        <is>
          <t>India</t>
        </is>
      </c>
      <c r="G2197" t="inlineStr">
        <is>
          <t>Electronics</t>
        </is>
      </c>
      <c r="H2197" t="inlineStr">
        <is>
          <t>Store walk-in</t>
        </is>
      </c>
      <c r="I2197" t="inlineStr">
        <is>
          <t>Member</t>
        </is>
      </c>
      <c r="J2197" t="inlineStr">
        <is>
          <t>Liam O'Brien</t>
        </is>
      </c>
      <c r="K2197" s="71" t="n">
        <v>101</v>
      </c>
      <c r="L2197" s="72" t="n">
        <v>9233.030000000001</v>
      </c>
      <c r="M2197" s="72" t="n">
        <v>932536.03</v>
      </c>
      <c r="N2197" s="72" t="n">
        <v>93253.60000000001</v>
      </c>
      <c r="O2197" s="72" t="n">
        <v>839282.4300000001</v>
      </c>
      <c r="P2197" s="72" t="n">
        <v>839704.88</v>
      </c>
      <c r="Q2197" s="72" t="n">
        <v>-422.45</v>
      </c>
      <c r="R2197" t="inlineStr">
        <is>
          <t>Delhi</t>
        </is>
      </c>
      <c r="S2197" s="71" t="n">
        <v>0</v>
      </c>
      <c r="T2197" t="inlineStr">
        <is>
          <t>No</t>
        </is>
      </c>
      <c r="U2197" s="71" t="n">
        <v>239</v>
      </c>
      <c r="V2197" s="71" t="n">
        <v>99</v>
      </c>
      <c r="W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RR102189</t>
        </is>
      </c>
      <c r="B2198" s="69" t="n">
        <v>45924</v>
      </c>
      <c r="C2198" s="70" t="n">
        <v>2025</v>
      </c>
      <c r="D2198" t="inlineStr">
        <is>
          <t>Sep</t>
        </is>
      </c>
      <c r="E2198" t="inlineStr">
        <is>
          <t>West</t>
        </is>
      </c>
      <c r="F2198" t="inlineStr">
        <is>
          <t>India</t>
        </is>
      </c>
      <c r="G2198" t="inlineStr">
        <is>
          <t>Grocery</t>
        </is>
      </c>
      <c r="H2198" t="inlineStr">
        <is>
          <t>Store walk-in</t>
        </is>
      </c>
      <c r="I2198" t="inlineStr">
        <is>
          <t>Walk-in guest</t>
        </is>
      </c>
      <c r="J2198" t="inlineStr">
        <is>
          <t>Emma Clarke</t>
        </is>
      </c>
      <c r="K2198" s="71" t="n">
        <v>2930</v>
      </c>
      <c r="L2198" s="72" t="n">
        <v>201.11</v>
      </c>
      <c r="M2198" s="72" t="n">
        <v>589252.3</v>
      </c>
      <c r="N2198" s="72" t="n">
        <v>29462.62</v>
      </c>
      <c r="O2198" s="72" t="n">
        <v>559789.6800000001</v>
      </c>
      <c r="P2198" s="72" t="n">
        <v>439613.92</v>
      </c>
      <c r="Q2198" s="72" t="n">
        <v>120175.76</v>
      </c>
      <c r="R2198" t="inlineStr">
        <is>
          <t>Gujarat</t>
        </is>
      </c>
      <c r="S2198" s="71" t="n">
        <v>5</v>
      </c>
      <c r="T2198" t="inlineStr">
        <is>
          <t>Yes</t>
        </is>
      </c>
      <c r="U2198" s="71" t="n">
        <v>1586</v>
      </c>
      <c r="V2198" s="71" t="n">
        <v>499</v>
      </c>
      <c r="W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RR102190</t>
        </is>
      </c>
      <c r="B2199" s="69" t="n">
        <v>45924</v>
      </c>
      <c r="C2199" s="70" t="n">
        <v>2025</v>
      </c>
      <c r="D2199" t="inlineStr">
        <is>
          <t>Sep</t>
        </is>
      </c>
      <c r="E2199" t="inlineStr">
        <is>
          <t>North</t>
        </is>
      </c>
      <c r="F2199" t="inlineStr">
        <is>
          <t>India</t>
        </is>
      </c>
      <c r="G2199" t="inlineStr">
        <is>
          <t>Fashion</t>
        </is>
      </c>
      <c r="H2199" t="inlineStr">
        <is>
          <t>Store walk-in</t>
        </is>
      </c>
      <c r="I2199" t="inlineStr">
        <is>
          <t>Walk-in guest</t>
        </is>
      </c>
      <c r="J2199" t="inlineStr">
        <is>
          <t>Carlos Silva</t>
        </is>
      </c>
      <c r="K2199" s="71" t="n">
        <v>578</v>
      </c>
      <c r="L2199" s="72" t="n">
        <v>803.58</v>
      </c>
      <c r="M2199" s="72" t="n">
        <v>464469.24</v>
      </c>
      <c r="N2199" s="72" t="n">
        <v>37157.54</v>
      </c>
      <c r="O2199" s="72" t="n">
        <v>427311.7</v>
      </c>
      <c r="P2199" s="72" t="n">
        <v>240991.42</v>
      </c>
      <c r="Q2199" s="72" t="n">
        <v>186320.28</v>
      </c>
      <c r="R2199" t="inlineStr">
        <is>
          <t>Delhi</t>
        </is>
      </c>
      <c r="S2199" s="71" t="n">
        <v>8</v>
      </c>
      <c r="T2199" t="inlineStr">
        <is>
          <t>Yes</t>
        </is>
      </c>
      <c r="U2199" s="71" t="n">
        <v>199</v>
      </c>
      <c r="V2199" s="71" t="n">
        <v>73</v>
      </c>
      <c r="W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RR102191</t>
        </is>
      </c>
      <c r="B2200" s="69" t="n">
        <v>45924</v>
      </c>
      <c r="C2200" s="70" t="n">
        <v>2025</v>
      </c>
      <c r="D2200" t="inlineStr">
        <is>
          <t>Sep</t>
        </is>
      </c>
      <c r="E2200" t="inlineStr">
        <is>
          <t>North</t>
        </is>
      </c>
      <c r="F2200" t="inlineStr">
        <is>
          <t>India</t>
        </is>
      </c>
      <c r="G2200" t="inlineStr">
        <is>
          <t>JioMart</t>
        </is>
      </c>
      <c r="H2200" t="inlineStr">
        <is>
          <t>Home delivery</t>
        </is>
      </c>
      <c r="I2200" t="inlineStr">
        <is>
          <t>Member</t>
        </is>
      </c>
      <c r="J2200" t="inlineStr">
        <is>
          <t>Priya Nair</t>
        </is>
      </c>
      <c r="K2200" s="71" t="n">
        <v>932</v>
      </c>
      <c r="L2200" s="72" t="n">
        <v>401.76</v>
      </c>
      <c r="M2200" s="72" t="n">
        <v>374440.32</v>
      </c>
      <c r="N2200" s="72" t="n">
        <v>56166.05</v>
      </c>
      <c r="O2200" s="72" t="n">
        <v>318274.27</v>
      </c>
      <c r="P2200" s="72" t="n">
        <v>316862.82</v>
      </c>
      <c r="Q2200" s="72" t="n">
        <v>1411.45</v>
      </c>
      <c r="R2200" t="inlineStr">
        <is>
          <t>Uttar Pradesh</t>
        </is>
      </c>
      <c r="S2200" s="71" t="n">
        <v>3</v>
      </c>
      <c r="T2200" t="inlineStr">
        <is>
          <t>Yes</t>
        </is>
      </c>
      <c r="U2200" s="71" t="n">
        <v>1837</v>
      </c>
      <c r="V2200" s="71" t="n">
        <v>141</v>
      </c>
      <c r="W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RR102192</t>
        </is>
      </c>
      <c r="B2201" s="69" t="n">
        <v>45924</v>
      </c>
      <c r="C2201" s="70" t="n">
        <v>2025</v>
      </c>
      <c r="D2201" t="inlineStr">
        <is>
          <t>Sep</t>
        </is>
      </c>
      <c r="E2201" t="inlineStr">
        <is>
          <t>West</t>
        </is>
      </c>
      <c r="F2201" t="inlineStr">
        <is>
          <t>India</t>
        </is>
      </c>
      <c r="G2201" t="inlineStr">
        <is>
          <t>JioMart</t>
        </is>
      </c>
      <c r="H2201" t="inlineStr">
        <is>
          <t>Home delivery</t>
        </is>
      </c>
      <c r="I2201" t="inlineStr">
        <is>
          <t>Walk-in guest</t>
        </is>
      </c>
      <c r="J2201" t="inlineStr">
        <is>
          <t>Emma Clarke</t>
        </is>
      </c>
      <c r="K2201" s="71" t="n">
        <v>2105</v>
      </c>
      <c r="L2201" s="72" t="n">
        <v>374.53</v>
      </c>
      <c r="M2201" s="72" t="n">
        <v>788385.65</v>
      </c>
      <c r="N2201" s="72" t="n">
        <v>63070.85</v>
      </c>
      <c r="O2201" s="72" t="n">
        <v>725314.8</v>
      </c>
      <c r="P2201" s="72" t="n">
        <v>692189.8</v>
      </c>
      <c r="Q2201" s="72" t="n">
        <v>33125</v>
      </c>
      <c r="R2201" t="inlineStr">
        <is>
          <t>Gujarat</t>
        </is>
      </c>
      <c r="S2201" s="71" t="n">
        <v>0</v>
      </c>
      <c r="T2201" t="inlineStr">
        <is>
          <t>No</t>
        </is>
      </c>
      <c r="U2201" s="71" t="n">
        <v>6747</v>
      </c>
      <c r="V2201" s="71" t="n">
        <v>531</v>
      </c>
      <c r="W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RR102193</t>
        </is>
      </c>
      <c r="B2202" s="69" t="n">
        <v>45924</v>
      </c>
      <c r="C2202" s="70" t="n">
        <v>2025</v>
      </c>
      <c r="D2202" t="inlineStr">
        <is>
          <t>Sep</t>
        </is>
      </c>
      <c r="E2202" t="inlineStr">
        <is>
          <t>West</t>
        </is>
      </c>
      <c r="F2202" t="inlineStr">
        <is>
          <t>India</t>
        </is>
      </c>
      <c r="G2202" t="inlineStr">
        <is>
          <t>Grocery</t>
        </is>
      </c>
      <c r="H2202" t="inlineStr">
        <is>
          <t>Store walk-in</t>
        </is>
      </c>
      <c r="I2202" t="inlineStr">
        <is>
          <t>Walk-in guest</t>
        </is>
      </c>
      <c r="J2202" t="inlineStr">
        <is>
          <t>Aisha Bello</t>
        </is>
      </c>
      <c r="K2202" s="71" t="n">
        <v>932</v>
      </c>
      <c r="L2202" s="72" t="n">
        <v>197.35</v>
      </c>
      <c r="M2202" s="72" t="n">
        <v>183930.2</v>
      </c>
      <c r="N2202" s="72" t="n">
        <v>9196.51</v>
      </c>
      <c r="O2202" s="72" t="n">
        <v>174733.69</v>
      </c>
      <c r="P2202" s="72" t="n">
        <v>140234.38</v>
      </c>
      <c r="Q2202" s="72" t="n">
        <v>34499.31</v>
      </c>
      <c r="R2202" t="inlineStr">
        <is>
          <t>Goa</t>
        </is>
      </c>
      <c r="S2202" s="71" t="n">
        <v>8</v>
      </c>
      <c r="T2202" t="inlineStr">
        <is>
          <t>Yes</t>
        </is>
      </c>
      <c r="U2202" s="71" t="n">
        <v>833</v>
      </c>
      <c r="V2202" s="71" t="n">
        <v>291</v>
      </c>
      <c r="W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RR102194</t>
        </is>
      </c>
      <c r="B2203" s="69" t="n">
        <v>45924</v>
      </c>
      <c r="C2203" s="70" t="n">
        <v>2025</v>
      </c>
      <c r="D2203" t="inlineStr">
        <is>
          <t>Sep</t>
        </is>
      </c>
      <c r="E2203" t="inlineStr">
        <is>
          <t>South</t>
        </is>
      </c>
      <c r="F2203" t="inlineStr">
        <is>
          <t>India</t>
        </is>
      </c>
      <c r="G2203" t="inlineStr">
        <is>
          <t>Grocery</t>
        </is>
      </c>
      <c r="H2203" t="inlineStr">
        <is>
          <t>Store walk-in</t>
        </is>
      </c>
      <c r="I2203" t="inlineStr">
        <is>
          <t>Member</t>
        </is>
      </c>
      <c r="J2203" t="inlineStr">
        <is>
          <t>Liam O'Brien</t>
        </is>
      </c>
      <c r="K2203" s="71" t="n">
        <v>3062</v>
      </c>
      <c r="L2203" s="72" t="n">
        <v>191.17</v>
      </c>
      <c r="M2203" s="72" t="n">
        <v>585362.54</v>
      </c>
      <c r="N2203" s="72" t="n">
        <v>29268.13</v>
      </c>
      <c r="O2203" s="72" t="n">
        <v>556094.41</v>
      </c>
      <c r="P2203" s="72" t="n">
        <v>434111.42</v>
      </c>
      <c r="Q2203" s="72" t="n">
        <v>121982.99</v>
      </c>
      <c r="R2203" t="inlineStr">
        <is>
          <t>Tamil Nadu</t>
        </is>
      </c>
      <c r="S2203" s="71" t="n">
        <v>0</v>
      </c>
      <c r="T2203" t="inlineStr">
        <is>
          <t>No</t>
        </is>
      </c>
      <c r="U2203" s="71" t="n">
        <v>1442</v>
      </c>
      <c r="V2203" s="71" t="n">
        <v>392</v>
      </c>
      <c r="W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RR102195</t>
        </is>
      </c>
      <c r="B2204" s="69" t="n">
        <v>45924</v>
      </c>
      <c r="C2204" s="70" t="n">
        <v>2025</v>
      </c>
      <c r="D2204" t="inlineStr">
        <is>
          <t>Sep</t>
        </is>
      </c>
      <c r="E2204" t="inlineStr">
        <is>
          <t>South</t>
        </is>
      </c>
      <c r="F2204" t="inlineStr">
        <is>
          <t>India</t>
        </is>
      </c>
      <c r="G2204" t="inlineStr">
        <is>
          <t>JioMart</t>
        </is>
      </c>
      <c r="H2204" t="inlineStr">
        <is>
          <t>Home delivery</t>
        </is>
      </c>
      <c r="I2204" t="inlineStr">
        <is>
          <t>Member</t>
        </is>
      </c>
      <c r="J2204" t="inlineStr">
        <is>
          <t>Ruhi Shaikh</t>
        </is>
      </c>
      <c r="K2204" s="71" t="n">
        <v>2997</v>
      </c>
      <c r="L2204" s="72" t="n">
        <v>427.51</v>
      </c>
      <c r="M2204" s="72" t="n">
        <v>1281247.47</v>
      </c>
      <c r="N2204" s="72" t="n">
        <v>25624.95</v>
      </c>
      <c r="O2204" s="72" t="n">
        <v>1255622.52</v>
      </c>
      <c r="P2204" s="72" t="n">
        <v>987883.15</v>
      </c>
      <c r="Q2204" s="72" t="n">
        <v>267739.37</v>
      </c>
      <c r="R2204" t="inlineStr">
        <is>
          <t>Tamil Nadu</t>
        </is>
      </c>
      <c r="S2204" s="71" t="n">
        <v>0</v>
      </c>
      <c r="T2204" t="inlineStr">
        <is>
          <t>No</t>
        </is>
      </c>
      <c r="U2204" s="71" t="n">
        <v>16261</v>
      </c>
      <c r="V2204" s="71" t="n">
        <v>722</v>
      </c>
      <c r="W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RR102196</t>
        </is>
      </c>
      <c r="B2205" s="69" t="n">
        <v>45925</v>
      </c>
      <c r="C2205" s="70" t="n">
        <v>2025</v>
      </c>
      <c r="D2205" t="inlineStr">
        <is>
          <t>Sep</t>
        </is>
      </c>
      <c r="E2205" t="inlineStr">
        <is>
          <t>North</t>
        </is>
      </c>
      <c r="F2205" t="inlineStr">
        <is>
          <t>India</t>
        </is>
      </c>
      <c r="G2205" t="inlineStr">
        <is>
          <t>Grocery</t>
        </is>
      </c>
      <c r="H2205" t="inlineStr">
        <is>
          <t>Store walk-in</t>
        </is>
      </c>
      <c r="I2205" t="inlineStr">
        <is>
          <t>Walk-in guest</t>
        </is>
      </c>
      <c r="J2205" t="inlineStr">
        <is>
          <t>Fatima Al-Saud</t>
        </is>
      </c>
      <c r="K2205" s="71" t="n">
        <v>1177</v>
      </c>
      <c r="L2205" s="72" t="n">
        <v>200.49</v>
      </c>
      <c r="M2205" s="72" t="n">
        <v>235976.73</v>
      </c>
      <c r="N2205" s="72" t="n">
        <v>18878.14</v>
      </c>
      <c r="O2205" s="72" t="n">
        <v>217098.59</v>
      </c>
      <c r="P2205" s="72" t="n">
        <v>179102.31</v>
      </c>
      <c r="Q2205" s="72" t="n">
        <v>37996.28</v>
      </c>
      <c r="R2205" t="inlineStr">
        <is>
          <t>Delhi</t>
        </is>
      </c>
      <c r="S2205" s="71" t="n">
        <v>5</v>
      </c>
      <c r="T2205" t="inlineStr">
        <is>
          <t>Yes</t>
        </is>
      </c>
      <c r="U2205" s="71" t="n">
        <v>910</v>
      </c>
      <c r="V2205" s="71" t="n">
        <v>265</v>
      </c>
      <c r="W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RR102197</t>
        </is>
      </c>
      <c r="B2206" s="69" t="n">
        <v>45925</v>
      </c>
      <c r="C2206" s="70" t="n">
        <v>2025</v>
      </c>
      <c r="D2206" t="inlineStr">
        <is>
          <t>Sep</t>
        </is>
      </c>
      <c r="E2206" t="inlineStr">
        <is>
          <t>West</t>
        </is>
      </c>
      <c r="F2206" t="inlineStr">
        <is>
          <t>India</t>
        </is>
      </c>
      <c r="G2206" t="inlineStr">
        <is>
          <t>JioMart</t>
        </is>
      </c>
      <c r="H2206" t="inlineStr">
        <is>
          <t>Home delivery</t>
        </is>
      </c>
      <c r="I2206" t="inlineStr">
        <is>
          <t>Walk-in guest</t>
        </is>
      </c>
      <c r="J2206" t="inlineStr">
        <is>
          <t>Hiroshi Tanaka</t>
        </is>
      </c>
      <c r="K2206" s="71" t="n">
        <v>1414</v>
      </c>
      <c r="L2206" s="72" t="n">
        <v>392.83</v>
      </c>
      <c r="M2206" s="72" t="n">
        <v>555461.62</v>
      </c>
      <c r="N2206" s="72" t="n">
        <v>11109.23</v>
      </c>
      <c r="O2206" s="72" t="n">
        <v>544352.39</v>
      </c>
      <c r="P2206" s="72" t="n">
        <v>480474.9</v>
      </c>
      <c r="Q2206" s="72" t="n">
        <v>63877.49</v>
      </c>
      <c r="R2206" t="inlineStr">
        <is>
          <t>Goa</t>
        </is>
      </c>
      <c r="S2206" s="71" t="n">
        <v>3</v>
      </c>
      <c r="T2206" t="inlineStr">
        <is>
          <t>Yes</t>
        </is>
      </c>
      <c r="U2206" s="71" t="n">
        <v>10143</v>
      </c>
      <c r="V2206" s="71" t="n">
        <v>442</v>
      </c>
      <c r="W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RR102198</t>
        </is>
      </c>
      <c r="B2207" s="69" t="n">
        <v>45925</v>
      </c>
      <c r="C2207" s="70" t="n">
        <v>2025</v>
      </c>
      <c r="D2207" t="inlineStr">
        <is>
          <t>Sep</t>
        </is>
      </c>
      <c r="E2207" t="inlineStr">
        <is>
          <t>West</t>
        </is>
      </c>
      <c r="F2207" t="inlineStr">
        <is>
          <t>India</t>
        </is>
      </c>
      <c r="G2207" t="inlineStr">
        <is>
          <t>Fashion</t>
        </is>
      </c>
      <c r="H2207" t="inlineStr">
        <is>
          <t>Store walk-in</t>
        </is>
      </c>
      <c r="I2207" t="inlineStr">
        <is>
          <t>Member</t>
        </is>
      </c>
      <c r="J2207" t="inlineStr">
        <is>
          <t>Shraddha Kulkarni</t>
        </is>
      </c>
      <c r="K2207" s="71" t="n">
        <v>1372</v>
      </c>
      <c r="L2207" s="72" t="n">
        <v>661.99</v>
      </c>
      <c r="M2207" s="72" t="n">
        <v>908250.28</v>
      </c>
      <c r="N2207" s="72" t="n">
        <v>72660.02</v>
      </c>
      <c r="O2207" s="72" t="n">
        <v>835590.26</v>
      </c>
      <c r="P2207" s="72" t="n">
        <v>564992.53</v>
      </c>
      <c r="Q2207" s="72" t="n">
        <v>270597.73</v>
      </c>
      <c r="R2207" t="inlineStr">
        <is>
          <t>Gujarat</t>
        </is>
      </c>
      <c r="S2207" s="71" t="n">
        <v>1</v>
      </c>
      <c r="T2207" t="inlineStr">
        <is>
          <t>Yes</t>
        </is>
      </c>
      <c r="U2207" s="71" t="n">
        <v>909</v>
      </c>
      <c r="V2207" s="71" t="n">
        <v>400</v>
      </c>
      <c r="W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RR102199</t>
        </is>
      </c>
      <c r="B2208" s="69" t="n">
        <v>45925</v>
      </c>
      <c r="C2208" s="70" t="n">
        <v>2025</v>
      </c>
      <c r="D2208" t="inlineStr">
        <is>
          <t>Sep</t>
        </is>
      </c>
      <c r="E2208" t="inlineStr">
        <is>
          <t>South</t>
        </is>
      </c>
      <c r="F2208" t="inlineStr">
        <is>
          <t>India</t>
        </is>
      </c>
      <c r="G2208" t="inlineStr">
        <is>
          <t>Fashion</t>
        </is>
      </c>
      <c r="H2208" t="inlineStr">
        <is>
          <t>Store walk-in</t>
        </is>
      </c>
      <c r="I2208" t="inlineStr">
        <is>
          <t>Member</t>
        </is>
      </c>
      <c r="J2208" t="inlineStr">
        <is>
          <t>Ravindra Patil</t>
        </is>
      </c>
      <c r="K2208" s="71" t="n">
        <v>1091</v>
      </c>
      <c r="L2208" s="72" t="n">
        <v>721.01</v>
      </c>
      <c r="M2208" s="72" t="n">
        <v>786621.91</v>
      </c>
      <c r="N2208" s="72" t="n">
        <v>78662.19</v>
      </c>
      <c r="O2208" s="72" t="n">
        <v>707959.72</v>
      </c>
      <c r="P2208" s="72" t="n">
        <v>462151.9</v>
      </c>
      <c r="Q2208" s="72" t="n">
        <v>245807.82</v>
      </c>
      <c r="R2208" t="inlineStr">
        <is>
          <t>Karnataka</t>
        </is>
      </c>
      <c r="S2208" s="71" t="n">
        <v>3</v>
      </c>
      <c r="T2208" t="inlineStr">
        <is>
          <t>Yes</t>
        </is>
      </c>
      <c r="U2208" s="71" t="n">
        <v>421</v>
      </c>
      <c r="V2208" s="71" t="n">
        <v>124</v>
      </c>
      <c r="W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RR102200</t>
        </is>
      </c>
      <c r="B2209" s="69" t="n">
        <v>45925</v>
      </c>
      <c r="C2209" s="70" t="n">
        <v>2025</v>
      </c>
      <c r="D2209" t="inlineStr">
        <is>
          <t>Sep</t>
        </is>
      </c>
      <c r="E2209" t="inlineStr">
        <is>
          <t>South</t>
        </is>
      </c>
      <c r="F2209" t="inlineStr">
        <is>
          <t>India</t>
        </is>
      </c>
      <c r="G2209" t="inlineStr">
        <is>
          <t>Fashion</t>
        </is>
      </c>
      <c r="H2209" t="inlineStr">
        <is>
          <t>Store walk-in</t>
        </is>
      </c>
      <c r="I2209" t="inlineStr">
        <is>
          <t>Member</t>
        </is>
      </c>
      <c r="J2209" t="inlineStr">
        <is>
          <t>Shraddha Kulkarni</t>
        </is>
      </c>
      <c r="K2209" s="71" t="n">
        <v>790</v>
      </c>
      <c r="L2209" s="72" t="n">
        <v>814.76</v>
      </c>
      <c r="M2209" s="72" t="n">
        <v>643660.4</v>
      </c>
      <c r="N2209" s="72" t="n">
        <v>96549.06</v>
      </c>
      <c r="O2209" s="72" t="n">
        <v>547111.34</v>
      </c>
      <c r="P2209" s="72" t="n">
        <v>335438.4</v>
      </c>
      <c r="Q2209" s="72" t="n">
        <v>211672.94</v>
      </c>
      <c r="R2209" t="inlineStr">
        <is>
          <t>Kerala</t>
        </is>
      </c>
      <c r="S2209" s="71" t="n">
        <v>1</v>
      </c>
      <c r="T2209" t="inlineStr">
        <is>
          <t>Yes</t>
        </is>
      </c>
      <c r="U2209" s="71" t="n">
        <v>320</v>
      </c>
      <c r="V2209" s="71" t="n">
        <v>108</v>
      </c>
      <c r="W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RR102201</t>
        </is>
      </c>
      <c r="B2210" s="69" t="n">
        <v>45925</v>
      </c>
      <c r="C2210" s="70" t="n">
        <v>2025</v>
      </c>
      <c r="D2210" t="inlineStr">
        <is>
          <t>Sep</t>
        </is>
      </c>
      <c r="E2210" t="inlineStr">
        <is>
          <t>South</t>
        </is>
      </c>
      <c r="F2210" t="inlineStr">
        <is>
          <t>India</t>
        </is>
      </c>
      <c r="G2210" t="inlineStr">
        <is>
          <t>Grocery</t>
        </is>
      </c>
      <c r="H2210" t="inlineStr">
        <is>
          <t>Store walk-in</t>
        </is>
      </c>
      <c r="I2210" t="inlineStr">
        <is>
          <t>Member</t>
        </is>
      </c>
      <c r="J2210" t="inlineStr">
        <is>
          <t>Yuki Sato</t>
        </is>
      </c>
      <c r="K2210" s="71" t="n">
        <v>1391</v>
      </c>
      <c r="L2210" s="72" t="n">
        <v>171.86</v>
      </c>
      <c r="M2210" s="72" t="n">
        <v>239057.26</v>
      </c>
      <c r="N2210" s="72" t="n">
        <v>19124.58</v>
      </c>
      <c r="O2210" s="72" t="n">
        <v>219932.68</v>
      </c>
      <c r="P2210" s="72" t="n">
        <v>208524.04</v>
      </c>
      <c r="Q2210" s="72" t="n">
        <v>11408.64</v>
      </c>
      <c r="R2210" t="inlineStr">
        <is>
          <t>Telangana</t>
        </is>
      </c>
      <c r="S2210" s="71" t="n">
        <v>5</v>
      </c>
      <c r="T2210" t="inlineStr">
        <is>
          <t>Yes</t>
        </is>
      </c>
      <c r="U2210" s="71" t="n">
        <v>986</v>
      </c>
      <c r="V2210" s="71" t="n">
        <v>363</v>
      </c>
      <c r="W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RR102202</t>
        </is>
      </c>
      <c r="B2211" s="69" t="n">
        <v>45925</v>
      </c>
      <c r="C2211" s="70" t="n">
        <v>2025</v>
      </c>
      <c r="D2211" t="inlineStr">
        <is>
          <t>Sep</t>
        </is>
      </c>
      <c r="E2211" t="inlineStr">
        <is>
          <t>South</t>
        </is>
      </c>
      <c r="F2211" t="inlineStr">
        <is>
          <t>India</t>
        </is>
      </c>
      <c r="G2211" t="inlineStr">
        <is>
          <t>Fashion</t>
        </is>
      </c>
      <c r="H2211" t="inlineStr">
        <is>
          <t>Store walk-in</t>
        </is>
      </c>
      <c r="I2211" t="inlineStr">
        <is>
          <t>Member</t>
        </is>
      </c>
      <c r="J2211" t="inlineStr">
        <is>
          <t>Kofi Mensah</t>
        </is>
      </c>
      <c r="K2211" s="71" t="n">
        <v>598</v>
      </c>
      <c r="L2211" s="72" t="n">
        <v>769.6</v>
      </c>
      <c r="M2211" s="72" t="n">
        <v>460220.8</v>
      </c>
      <c r="N2211" s="72" t="n">
        <v>36817.66</v>
      </c>
      <c r="O2211" s="72" t="n">
        <v>423403.14</v>
      </c>
      <c r="P2211" s="72" t="n">
        <v>242228.47</v>
      </c>
      <c r="Q2211" s="72" t="n">
        <v>181174.67</v>
      </c>
      <c r="R2211" t="inlineStr">
        <is>
          <t>Karnataka</t>
        </is>
      </c>
      <c r="S2211" s="71" t="n">
        <v>5</v>
      </c>
      <c r="T2211" t="inlineStr">
        <is>
          <t>Yes</t>
        </is>
      </c>
      <c r="U2211" s="71" t="n">
        <v>494</v>
      </c>
      <c r="V2211" s="71" t="n">
        <v>131</v>
      </c>
      <c r="W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RR102203</t>
        </is>
      </c>
      <c r="B2212" s="69" t="n">
        <v>45925</v>
      </c>
      <c r="C2212" s="70" t="n">
        <v>2025</v>
      </c>
      <c r="D2212" t="inlineStr">
        <is>
          <t>Sep</t>
        </is>
      </c>
      <c r="E2212" t="inlineStr">
        <is>
          <t>West</t>
        </is>
      </c>
      <c r="F2212" t="inlineStr">
        <is>
          <t>India</t>
        </is>
      </c>
      <c r="G2212" t="inlineStr">
        <is>
          <t>Grocery</t>
        </is>
      </c>
      <c r="H2212" t="inlineStr">
        <is>
          <t>Store walk-in</t>
        </is>
      </c>
      <c r="I2212" t="inlineStr">
        <is>
          <t>Walk-in guest</t>
        </is>
      </c>
      <c r="J2212" t="inlineStr">
        <is>
          <t>Lucas Martin</t>
        </is>
      </c>
      <c r="K2212" s="71" t="n">
        <v>4002</v>
      </c>
      <c r="L2212" s="72" t="n">
        <v>190.34</v>
      </c>
      <c r="M2212" s="72" t="n">
        <v>761740.6800000001</v>
      </c>
      <c r="N2212" s="72" t="n">
        <v>60939.25</v>
      </c>
      <c r="O2212" s="72" t="n">
        <v>700801.4300000001</v>
      </c>
      <c r="P2212" s="72" t="n">
        <v>608515.54</v>
      </c>
      <c r="Q2212" s="72" t="n">
        <v>92285.89</v>
      </c>
      <c r="R2212" t="inlineStr">
        <is>
          <t>Goa</t>
        </is>
      </c>
      <c r="S2212" s="71" t="n">
        <v>8</v>
      </c>
      <c r="T2212" t="inlineStr">
        <is>
          <t>Yes</t>
        </is>
      </c>
      <c r="U2212" s="71" t="n">
        <v>4437</v>
      </c>
      <c r="V2212" s="71" t="n">
        <v>1157</v>
      </c>
      <c r="W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RR102204</t>
        </is>
      </c>
      <c r="B2213" s="69" t="n">
        <v>45925</v>
      </c>
      <c r="C2213" s="70" t="n">
        <v>2025</v>
      </c>
      <c r="D2213" t="inlineStr">
        <is>
          <t>Sep</t>
        </is>
      </c>
      <c r="E2213" t="inlineStr">
        <is>
          <t>North</t>
        </is>
      </c>
      <c r="F2213" t="inlineStr">
        <is>
          <t>India</t>
        </is>
      </c>
      <c r="G2213" t="inlineStr">
        <is>
          <t>Electronics</t>
        </is>
      </c>
      <c r="H2213" t="inlineStr">
        <is>
          <t>Store walk-in</t>
        </is>
      </c>
      <c r="I2213" t="inlineStr">
        <is>
          <t>Member</t>
        </is>
      </c>
      <c r="J2213" t="inlineStr">
        <is>
          <t>Noah Smith</t>
        </is>
      </c>
      <c r="K2213" s="71" t="n">
        <v>135</v>
      </c>
      <c r="L2213" s="72" t="n">
        <v>8624.77</v>
      </c>
      <c r="M2213" s="72" t="n">
        <v>1164343.95</v>
      </c>
      <c r="N2213" s="72" t="n">
        <v>93147.52</v>
      </c>
      <c r="O2213" s="72" t="n">
        <v>1071196.43</v>
      </c>
      <c r="P2213" s="72" t="n">
        <v>1064904.88</v>
      </c>
      <c r="Q2213" s="72" t="n">
        <v>6291.55</v>
      </c>
      <c r="R2213" t="inlineStr">
        <is>
          <t>Rajasthan</t>
        </is>
      </c>
      <c r="S2213" s="71" t="n">
        <v>1</v>
      </c>
      <c r="T2213" t="inlineStr">
        <is>
          <t>Yes</t>
        </is>
      </c>
      <c r="U2213" s="71" t="n">
        <v>303</v>
      </c>
      <c r="V2213" s="71" t="n">
        <v>106</v>
      </c>
      <c r="W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RR102205</t>
        </is>
      </c>
      <c r="B2214" s="69" t="n">
        <v>45925</v>
      </c>
      <c r="C2214" s="70" t="n">
        <v>2025</v>
      </c>
      <c r="D2214" t="inlineStr">
        <is>
          <t>Sep</t>
        </is>
      </c>
      <c r="E2214" t="inlineStr">
        <is>
          <t>North</t>
        </is>
      </c>
      <c r="F2214" t="inlineStr">
        <is>
          <t>India</t>
        </is>
      </c>
      <c r="G2214" t="inlineStr">
        <is>
          <t>Fashion</t>
        </is>
      </c>
      <c r="H2214" t="inlineStr">
        <is>
          <t>Store walk-in</t>
        </is>
      </c>
      <c r="I2214" t="inlineStr">
        <is>
          <t>Walk-in guest</t>
        </is>
      </c>
      <c r="J2214" t="inlineStr">
        <is>
          <t>Emma Clarke</t>
        </is>
      </c>
      <c r="K2214" s="71" t="n">
        <v>755</v>
      </c>
      <c r="L2214" s="72" t="n">
        <v>816.3</v>
      </c>
      <c r="M2214" s="72" t="n">
        <v>616306.5</v>
      </c>
      <c r="N2214" s="72" t="n">
        <v>61630.65</v>
      </c>
      <c r="O2214" s="72" t="n">
        <v>554675.85</v>
      </c>
      <c r="P2214" s="72" t="n">
        <v>308731.51</v>
      </c>
      <c r="Q2214" s="72" t="n">
        <v>245944.34</v>
      </c>
      <c r="R2214" t="inlineStr">
        <is>
          <t>Rajasthan</t>
        </is>
      </c>
      <c r="S2214" s="71" t="n">
        <v>1</v>
      </c>
      <c r="T2214" t="inlineStr">
        <is>
          <t>Yes</t>
        </is>
      </c>
      <c r="U2214" s="71" t="n">
        <v>749</v>
      </c>
      <c r="V2214" s="71" t="n">
        <v>219</v>
      </c>
      <c r="W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RR102206</t>
        </is>
      </c>
      <c r="B2215" s="69" t="n">
        <v>45926</v>
      </c>
      <c r="C2215" s="70" t="n">
        <v>2025</v>
      </c>
      <c r="D2215" t="inlineStr">
        <is>
          <t>Sep</t>
        </is>
      </c>
      <c r="E2215" t="inlineStr">
        <is>
          <t>West</t>
        </is>
      </c>
      <c r="F2215" t="inlineStr">
        <is>
          <t>India</t>
        </is>
      </c>
      <c r="G2215" t="inlineStr">
        <is>
          <t>Fashion</t>
        </is>
      </c>
      <c r="H2215" t="inlineStr">
        <is>
          <t>Store walk-in</t>
        </is>
      </c>
      <c r="I2215" t="inlineStr">
        <is>
          <t>Member</t>
        </is>
      </c>
      <c r="J2215" t="inlineStr">
        <is>
          <t>Olivia Brown</t>
        </is>
      </c>
      <c r="K2215" s="71" t="n">
        <v>1093</v>
      </c>
      <c r="L2215" s="72" t="n">
        <v>672.0599999999999</v>
      </c>
      <c r="M2215" s="72" t="n">
        <v>734561.58</v>
      </c>
      <c r="N2215" s="72" t="n">
        <v>58764.93</v>
      </c>
      <c r="O2215" s="72" t="n">
        <v>675796.65</v>
      </c>
      <c r="P2215" s="72" t="n">
        <v>446710.5</v>
      </c>
      <c r="Q2215" s="72" t="n">
        <v>229086.15</v>
      </c>
      <c r="R2215" t="inlineStr">
        <is>
          <t>Gujarat</t>
        </is>
      </c>
      <c r="S2215" s="71" t="n">
        <v>0</v>
      </c>
      <c r="T2215" t="inlineStr">
        <is>
          <t>No</t>
        </is>
      </c>
      <c r="U2215" s="71" t="n">
        <v>528</v>
      </c>
      <c r="V2215" s="71" t="n">
        <v>220</v>
      </c>
      <c r="W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RR102207</t>
        </is>
      </c>
      <c r="B2216" s="69" t="n">
        <v>45926</v>
      </c>
      <c r="C2216" s="70" t="n">
        <v>2025</v>
      </c>
      <c r="D2216" t="inlineStr">
        <is>
          <t>Sep</t>
        </is>
      </c>
      <c r="E2216" t="inlineStr">
        <is>
          <t>South</t>
        </is>
      </c>
      <c r="F2216" t="inlineStr">
        <is>
          <t>India</t>
        </is>
      </c>
      <c r="G2216" t="inlineStr">
        <is>
          <t>Electronics</t>
        </is>
      </c>
      <c r="H2216" t="inlineStr">
        <is>
          <t>Store walk-in</t>
        </is>
      </c>
      <c r="I2216" t="inlineStr">
        <is>
          <t>Member</t>
        </is>
      </c>
      <c r="J2216" t="inlineStr">
        <is>
          <t>Lucas Martin</t>
        </is>
      </c>
      <c r="K2216" s="71" t="n">
        <v>57</v>
      </c>
      <c r="L2216" s="72" t="n">
        <v>10358.01</v>
      </c>
      <c r="M2216" s="72" t="n">
        <v>590406.5699999999</v>
      </c>
      <c r="N2216" s="72" t="n">
        <v>47232.53</v>
      </c>
      <c r="O2216" s="72" t="n">
        <v>543174.04</v>
      </c>
      <c r="P2216" s="72" t="n">
        <v>452820.09</v>
      </c>
      <c r="Q2216" s="72" t="n">
        <v>90353.95</v>
      </c>
      <c r="R2216" t="inlineStr">
        <is>
          <t>Kerala</t>
        </is>
      </c>
      <c r="S2216" s="71" t="n">
        <v>1</v>
      </c>
      <c r="T2216" t="inlineStr">
        <is>
          <t>Yes</t>
        </is>
      </c>
      <c r="U2216" s="71" t="n">
        <v>118</v>
      </c>
      <c r="V2216" s="71" t="n">
        <v>44</v>
      </c>
      <c r="W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RR102208</t>
        </is>
      </c>
      <c r="B2217" s="69" t="n">
        <v>45926</v>
      </c>
      <c r="C2217" s="70" t="n">
        <v>2025</v>
      </c>
      <c r="D2217" t="inlineStr">
        <is>
          <t>Sep</t>
        </is>
      </c>
      <c r="E2217" t="inlineStr">
        <is>
          <t>West</t>
        </is>
      </c>
      <c r="F2217" t="inlineStr">
        <is>
          <t>India</t>
        </is>
      </c>
      <c r="G2217" t="inlineStr">
        <is>
          <t>Electronics</t>
        </is>
      </c>
      <c r="H2217" t="inlineStr">
        <is>
          <t>Store walk-in</t>
        </is>
      </c>
      <c r="I2217" t="inlineStr">
        <is>
          <t>Member</t>
        </is>
      </c>
      <c r="J2217" t="inlineStr">
        <is>
          <t>Aisha Bello</t>
        </is>
      </c>
      <c r="K2217" s="71" t="n">
        <v>121</v>
      </c>
      <c r="L2217" s="72" t="n">
        <v>8457.719999999999</v>
      </c>
      <c r="M2217" s="72" t="n">
        <v>1023384.12</v>
      </c>
      <c r="N2217" s="72" t="n">
        <v>81870.73</v>
      </c>
      <c r="O2217" s="72" t="n">
        <v>941513.39</v>
      </c>
      <c r="P2217" s="72" t="n">
        <v>959523.8199999999</v>
      </c>
      <c r="Q2217" s="72" t="n">
        <v>-18010.43</v>
      </c>
      <c r="R2217" t="inlineStr">
        <is>
          <t>Goa</t>
        </is>
      </c>
      <c r="S2217" s="71" t="n">
        <v>2</v>
      </c>
      <c r="T2217" t="inlineStr">
        <is>
          <t>Yes</t>
        </is>
      </c>
      <c r="U2217" s="71" t="n">
        <v>335</v>
      </c>
      <c r="V2217" s="71" t="n">
        <v>110</v>
      </c>
      <c r="W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RR102209</t>
        </is>
      </c>
      <c r="B2218" s="69" t="n">
        <v>45926</v>
      </c>
      <c r="C2218" s="70" t="n">
        <v>2025</v>
      </c>
      <c r="D2218" t="inlineStr">
        <is>
          <t>Sep</t>
        </is>
      </c>
      <c r="E2218" t="inlineStr">
        <is>
          <t>North</t>
        </is>
      </c>
      <c r="F2218" t="inlineStr">
        <is>
          <t>India</t>
        </is>
      </c>
      <c r="G2218" t="inlineStr">
        <is>
          <t>Grocery</t>
        </is>
      </c>
      <c r="H2218" t="inlineStr">
        <is>
          <t>Home delivery</t>
        </is>
      </c>
      <c r="I2218" t="inlineStr">
        <is>
          <t>Member</t>
        </is>
      </c>
      <c r="J2218" t="inlineStr">
        <is>
          <t>Olivia Brown</t>
        </is>
      </c>
      <c r="K2218" s="71" t="n">
        <v>4483</v>
      </c>
      <c r="L2218" s="72" t="n">
        <v>171.61</v>
      </c>
      <c r="M2218" s="72" t="n">
        <v>769327.63</v>
      </c>
      <c r="N2218" s="72" t="n">
        <v>76932.75999999999</v>
      </c>
      <c r="O2218" s="72" t="n">
        <v>692394.87</v>
      </c>
      <c r="P2218" s="72" t="n">
        <v>661917.13</v>
      </c>
      <c r="Q2218" s="72" t="n">
        <v>30477.74</v>
      </c>
      <c r="R2218" t="inlineStr">
        <is>
          <t>Rajasthan</t>
        </is>
      </c>
      <c r="S2218" s="71" t="n">
        <v>1</v>
      </c>
      <c r="T2218" t="inlineStr">
        <is>
          <t>Yes</t>
        </is>
      </c>
      <c r="U2218" s="71" t="n">
        <v>2589</v>
      </c>
      <c r="V2218" s="71" t="n">
        <v>1018</v>
      </c>
      <c r="W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RR102210</t>
        </is>
      </c>
      <c r="B2219" s="69" t="n">
        <v>45927</v>
      </c>
      <c r="C2219" s="70" t="n">
        <v>2025</v>
      </c>
      <c r="D2219" t="inlineStr">
        <is>
          <t>Sep</t>
        </is>
      </c>
      <c r="E2219" t="inlineStr">
        <is>
          <t>West</t>
        </is>
      </c>
      <c r="F2219" t="inlineStr">
        <is>
          <t>India</t>
        </is>
      </c>
      <c r="G2219" t="inlineStr">
        <is>
          <t>Grocery</t>
        </is>
      </c>
      <c r="H2219" t="inlineStr">
        <is>
          <t>Home delivery</t>
        </is>
      </c>
      <c r="I2219" t="inlineStr">
        <is>
          <t>Walk-in guest</t>
        </is>
      </c>
      <c r="J2219" t="inlineStr">
        <is>
          <t>Arjun Mehta</t>
        </is>
      </c>
      <c r="K2219" s="71" t="n">
        <v>432</v>
      </c>
      <c r="L2219" s="72" t="n">
        <v>198.21</v>
      </c>
      <c r="M2219" s="72" t="n">
        <v>85626.72</v>
      </c>
      <c r="N2219" s="72" t="n">
        <v>6850.14</v>
      </c>
      <c r="O2219" s="72" t="n">
        <v>78776.58</v>
      </c>
      <c r="P2219" s="72" t="n">
        <v>61405.35</v>
      </c>
      <c r="Q2219" s="72" t="n">
        <v>17371.23</v>
      </c>
      <c r="R2219" t="inlineStr">
        <is>
          <t>Goa</t>
        </is>
      </c>
      <c r="S2219" s="71" t="n">
        <v>8</v>
      </c>
      <c r="T2219" t="inlineStr">
        <is>
          <t>Yes</t>
        </is>
      </c>
      <c r="U2219" s="71" t="n">
        <v>191</v>
      </c>
      <c r="V2219" s="71" t="n">
        <v>60</v>
      </c>
      <c r="W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RR102211</t>
        </is>
      </c>
      <c r="B2220" s="69" t="n">
        <v>45927</v>
      </c>
      <c r="C2220" s="70" t="n">
        <v>2025</v>
      </c>
      <c r="D2220" t="inlineStr">
        <is>
          <t>Sep</t>
        </is>
      </c>
      <c r="E2220" t="inlineStr">
        <is>
          <t>North</t>
        </is>
      </c>
      <c r="F2220" t="inlineStr">
        <is>
          <t>India</t>
        </is>
      </c>
      <c r="G2220" t="inlineStr">
        <is>
          <t>Grocery</t>
        </is>
      </c>
      <c r="H2220" t="inlineStr">
        <is>
          <t>Store walk-in</t>
        </is>
      </c>
      <c r="I2220" t="inlineStr">
        <is>
          <t>Walk-in guest</t>
        </is>
      </c>
      <c r="J2220" t="inlineStr">
        <is>
          <t>Sophie Müller</t>
        </is>
      </c>
      <c r="K2220" s="71" t="n">
        <v>2095</v>
      </c>
      <c r="L2220" s="72" t="n">
        <v>196.32</v>
      </c>
      <c r="M2220" s="72" t="n">
        <v>411290.4</v>
      </c>
      <c r="N2220" s="72" t="n">
        <v>41129.04</v>
      </c>
      <c r="O2220" s="72" t="n">
        <v>370161.36</v>
      </c>
      <c r="P2220" s="72" t="n">
        <v>318329.38</v>
      </c>
      <c r="Q2220" s="72" t="n">
        <v>51831.98</v>
      </c>
      <c r="R2220" t="inlineStr">
        <is>
          <t>Punjab</t>
        </is>
      </c>
      <c r="S2220" s="71" t="n">
        <v>8</v>
      </c>
      <c r="T2220" t="inlineStr">
        <is>
          <t>Yes</t>
        </is>
      </c>
      <c r="U2220" s="71" t="n">
        <v>999</v>
      </c>
      <c r="V2220" s="71" t="n">
        <v>261</v>
      </c>
      <c r="W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RR102212</t>
        </is>
      </c>
      <c r="B2221" s="69" t="n">
        <v>45927</v>
      </c>
      <c r="C2221" s="70" t="n">
        <v>2025</v>
      </c>
      <c r="D2221" t="inlineStr">
        <is>
          <t>Sep</t>
        </is>
      </c>
      <c r="E2221" t="inlineStr">
        <is>
          <t>East</t>
        </is>
      </c>
      <c r="F2221" t="inlineStr">
        <is>
          <t>India</t>
        </is>
      </c>
      <c r="G2221" t="inlineStr">
        <is>
          <t>JioMart</t>
        </is>
      </c>
      <c r="H2221" t="inlineStr">
        <is>
          <t>Home delivery</t>
        </is>
      </c>
      <c r="I2221" t="inlineStr">
        <is>
          <t>Walk-in guest</t>
        </is>
      </c>
      <c r="J2221" t="inlineStr">
        <is>
          <t>Priya Nair</t>
        </is>
      </c>
      <c r="K2221" s="71" t="n">
        <v>1706</v>
      </c>
      <c r="L2221" s="72" t="n">
        <v>388.88</v>
      </c>
      <c r="M2221" s="72" t="n">
        <v>663429.28</v>
      </c>
      <c r="N2221" s="72" t="n">
        <v>53074.34</v>
      </c>
      <c r="O2221" s="72" t="n">
        <v>610354.9399999999</v>
      </c>
      <c r="P2221" s="72" t="n">
        <v>561844.16</v>
      </c>
      <c r="Q2221" s="72" t="n">
        <v>48510.78</v>
      </c>
      <c r="R2221" t="inlineStr">
        <is>
          <t>Odisha</t>
        </is>
      </c>
      <c r="S2221" s="71" t="n">
        <v>5</v>
      </c>
      <c r="T2221" t="inlineStr">
        <is>
          <t>Yes</t>
        </is>
      </c>
      <c r="U2221" s="71" t="n">
        <v>6373</v>
      </c>
      <c r="V2221" s="71" t="n">
        <v>321</v>
      </c>
      <c r="W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RR102213</t>
        </is>
      </c>
      <c r="B2222" s="69" t="n">
        <v>45927</v>
      </c>
      <c r="C2222" s="70" t="n">
        <v>2025</v>
      </c>
      <c r="D2222" t="inlineStr">
        <is>
          <t>Sep</t>
        </is>
      </c>
      <c r="E2222" t="inlineStr">
        <is>
          <t>East</t>
        </is>
      </c>
      <c r="F2222" t="inlineStr">
        <is>
          <t>India</t>
        </is>
      </c>
      <c r="G2222" t="inlineStr">
        <is>
          <t>JioMart</t>
        </is>
      </c>
      <c r="H2222" t="inlineStr">
        <is>
          <t>Home delivery</t>
        </is>
      </c>
      <c r="I2222" t="inlineStr">
        <is>
          <t>Member</t>
        </is>
      </c>
      <c r="J2222" t="inlineStr">
        <is>
          <t>Sara Rossi</t>
        </is>
      </c>
      <c r="K2222" s="71" t="n">
        <v>2777</v>
      </c>
      <c r="L2222" s="72" t="n">
        <v>424.59</v>
      </c>
      <c r="M2222" s="72" t="n">
        <v>1179086.43</v>
      </c>
      <c r="N2222" s="72" t="n">
        <v>176862.96</v>
      </c>
      <c r="O2222" s="72" t="n">
        <v>1002223.47</v>
      </c>
      <c r="P2222" s="72" t="n">
        <v>920126.22</v>
      </c>
      <c r="Q2222" s="72" t="n">
        <v>82097.25</v>
      </c>
      <c r="R2222" t="inlineStr">
        <is>
          <t>Bihar</t>
        </is>
      </c>
      <c r="S2222" s="71" t="n">
        <v>1</v>
      </c>
      <c r="T2222" t="inlineStr">
        <is>
          <t>Yes</t>
        </is>
      </c>
      <c r="U2222" s="71" t="n">
        <v>19048</v>
      </c>
      <c r="V2222" s="71" t="n">
        <v>810</v>
      </c>
      <c r="W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RR102214</t>
        </is>
      </c>
      <c r="B2223" s="69" t="n">
        <v>45927</v>
      </c>
      <c r="C2223" s="70" t="n">
        <v>2025</v>
      </c>
      <c r="D2223" t="inlineStr">
        <is>
          <t>Sep</t>
        </is>
      </c>
      <c r="E2223" t="inlineStr">
        <is>
          <t>East</t>
        </is>
      </c>
      <c r="F2223" t="inlineStr">
        <is>
          <t>India</t>
        </is>
      </c>
      <c r="G2223" t="inlineStr">
        <is>
          <t>Grocery</t>
        </is>
      </c>
      <c r="H2223" t="inlineStr">
        <is>
          <t>Store walk-in</t>
        </is>
      </c>
      <c r="I2223" t="inlineStr">
        <is>
          <t>Walk-in guest</t>
        </is>
      </c>
      <c r="J2223" t="inlineStr">
        <is>
          <t>Carlos Silva</t>
        </is>
      </c>
      <c r="K2223" s="71" t="n">
        <v>3122</v>
      </c>
      <c r="L2223" s="72" t="n">
        <v>183.18</v>
      </c>
      <c r="M2223" s="72" t="n">
        <v>571887.96</v>
      </c>
      <c r="N2223" s="72" t="n">
        <v>11437.76</v>
      </c>
      <c r="O2223" s="72" t="n">
        <v>560450.2</v>
      </c>
      <c r="P2223" s="72" t="n">
        <v>456813.01</v>
      </c>
      <c r="Q2223" s="72" t="n">
        <v>103637.19</v>
      </c>
      <c r="R2223" t="inlineStr">
        <is>
          <t>Odisha</t>
        </is>
      </c>
      <c r="S2223" s="71" t="n">
        <v>3</v>
      </c>
      <c r="T2223" t="inlineStr">
        <is>
          <t>Yes</t>
        </is>
      </c>
      <c r="U2223" s="71" t="n">
        <v>1208</v>
      </c>
      <c r="V2223" s="71" t="n">
        <v>506</v>
      </c>
      <c r="W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RR102215</t>
        </is>
      </c>
      <c r="B2224" s="69" t="n">
        <v>45927</v>
      </c>
      <c r="C2224" s="70" t="n">
        <v>2025</v>
      </c>
      <c r="D2224" t="inlineStr">
        <is>
          <t>Sep</t>
        </is>
      </c>
      <c r="E2224" t="inlineStr">
        <is>
          <t>North</t>
        </is>
      </c>
      <c r="F2224" t="inlineStr">
        <is>
          <t>India</t>
        </is>
      </c>
      <c r="G2224" t="inlineStr">
        <is>
          <t>Grocery</t>
        </is>
      </c>
      <c r="H2224" t="inlineStr">
        <is>
          <t>Store walk-in</t>
        </is>
      </c>
      <c r="I2224" t="inlineStr">
        <is>
          <t>Walk-in guest</t>
        </is>
      </c>
      <c r="J2224" t="inlineStr">
        <is>
          <t>Yuki Sato</t>
        </is>
      </c>
      <c r="K2224" s="71" t="n">
        <v>1224</v>
      </c>
      <c r="L2224" s="72" t="n">
        <v>162.22</v>
      </c>
      <c r="M2224" s="72" t="n">
        <v>198557.28</v>
      </c>
      <c r="N2224" s="72" t="n">
        <v>29783.59</v>
      </c>
      <c r="O2224" s="72" t="n">
        <v>168773.69</v>
      </c>
      <c r="P2224" s="72" t="n">
        <v>176216.52</v>
      </c>
      <c r="Q2224" s="72" t="n">
        <v>-7442.83</v>
      </c>
      <c r="R2224" t="inlineStr">
        <is>
          <t>Rajasthan</t>
        </is>
      </c>
      <c r="S2224" s="71" t="n">
        <v>0</v>
      </c>
      <c r="T2224" t="inlineStr">
        <is>
          <t>No</t>
        </is>
      </c>
      <c r="U2224" s="71" t="n">
        <v>425</v>
      </c>
      <c r="V2224" s="71" t="n">
        <v>142</v>
      </c>
      <c r="W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RR102216</t>
        </is>
      </c>
      <c r="B2225" s="69" t="n">
        <v>45927</v>
      </c>
      <c r="C2225" s="70" t="n">
        <v>2025</v>
      </c>
      <c r="D2225" t="inlineStr">
        <is>
          <t>Sep</t>
        </is>
      </c>
      <c r="E2225" t="inlineStr">
        <is>
          <t>West</t>
        </is>
      </c>
      <c r="F2225" t="inlineStr">
        <is>
          <t>India</t>
        </is>
      </c>
      <c r="G2225" t="inlineStr">
        <is>
          <t>Grocery</t>
        </is>
      </c>
      <c r="H2225" t="inlineStr">
        <is>
          <t>Store walk-in</t>
        </is>
      </c>
      <c r="I2225" t="inlineStr">
        <is>
          <t>Walk-in guest</t>
        </is>
      </c>
      <c r="J2225" t="inlineStr">
        <is>
          <t>Ana Costa</t>
        </is>
      </c>
      <c r="K2225" s="71" t="n">
        <v>1539</v>
      </c>
      <c r="L2225" s="72" t="n">
        <v>194.5</v>
      </c>
      <c r="M2225" s="72" t="n">
        <v>299335.5</v>
      </c>
      <c r="N2225" s="72" t="n">
        <v>5986.71</v>
      </c>
      <c r="O2225" s="72" t="n">
        <v>293348.79</v>
      </c>
      <c r="P2225" s="72" t="n">
        <v>232947.53</v>
      </c>
      <c r="Q2225" s="72" t="n">
        <v>60401.26</v>
      </c>
      <c r="R2225" t="inlineStr">
        <is>
          <t>Goa</t>
        </is>
      </c>
      <c r="S2225" s="71" t="n">
        <v>5</v>
      </c>
      <c r="T2225" t="inlineStr">
        <is>
          <t>Yes</t>
        </is>
      </c>
      <c r="U2225" s="71" t="n">
        <v>750</v>
      </c>
      <c r="V2225" s="71" t="n">
        <v>275</v>
      </c>
      <c r="W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RR102217</t>
        </is>
      </c>
      <c r="B2226" s="69" t="n">
        <v>45927</v>
      </c>
      <c r="C2226" s="70" t="n">
        <v>2025</v>
      </c>
      <c r="D2226" t="inlineStr">
        <is>
          <t>Sep</t>
        </is>
      </c>
      <c r="E2226" t="inlineStr">
        <is>
          <t>South</t>
        </is>
      </c>
      <c r="F2226" t="inlineStr">
        <is>
          <t>India</t>
        </is>
      </c>
      <c r="G2226" t="inlineStr">
        <is>
          <t>JioMart</t>
        </is>
      </c>
      <c r="H2226" t="inlineStr">
        <is>
          <t>Home delivery</t>
        </is>
      </c>
      <c r="I2226" t="inlineStr">
        <is>
          <t>Walk-in guest</t>
        </is>
      </c>
      <c r="J2226" t="inlineStr">
        <is>
          <t>Ravindra Patil</t>
        </is>
      </c>
      <c r="K2226" s="71" t="n">
        <v>2157</v>
      </c>
      <c r="L2226" s="72" t="n">
        <v>399.14</v>
      </c>
      <c r="M2226" s="72" t="n">
        <v>860944.98</v>
      </c>
      <c r="N2226" s="72" t="n">
        <v>86094.5</v>
      </c>
      <c r="O2226" s="72" t="n">
        <v>774850.48</v>
      </c>
      <c r="P2226" s="72" t="n">
        <v>751192.71</v>
      </c>
      <c r="Q2226" s="72" t="n">
        <v>23657.77</v>
      </c>
      <c r="R2226" t="inlineStr">
        <is>
          <t>Telangana</t>
        </is>
      </c>
      <c r="S2226" s="71" t="n">
        <v>2</v>
      </c>
      <c r="T2226" t="inlineStr">
        <is>
          <t>Yes</t>
        </is>
      </c>
      <c r="U2226" s="71" t="n">
        <v>6282</v>
      </c>
      <c r="V2226" s="71" t="n">
        <v>297</v>
      </c>
      <c r="W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RR102218</t>
        </is>
      </c>
      <c r="B2227" s="69" t="n">
        <v>45927</v>
      </c>
      <c r="C2227" s="70" t="n">
        <v>2025</v>
      </c>
      <c r="D2227" t="inlineStr">
        <is>
          <t>Sep</t>
        </is>
      </c>
      <c r="E2227" t="inlineStr">
        <is>
          <t>South</t>
        </is>
      </c>
      <c r="F2227" t="inlineStr">
        <is>
          <t>India</t>
        </is>
      </c>
      <c r="G2227" t="inlineStr">
        <is>
          <t>JioMart</t>
        </is>
      </c>
      <c r="H2227" t="inlineStr">
        <is>
          <t>Home delivery</t>
        </is>
      </c>
      <c r="I2227" t="inlineStr">
        <is>
          <t>Walk-in guest</t>
        </is>
      </c>
      <c r="J2227" t="inlineStr">
        <is>
          <t>Lucas Martin</t>
        </is>
      </c>
      <c r="K2227" s="71" t="n">
        <v>3629</v>
      </c>
      <c r="L2227" s="72" t="n">
        <v>412.93</v>
      </c>
      <c r="M2227" s="72" t="n">
        <v>1498522.97</v>
      </c>
      <c r="N2227" s="72" t="n">
        <v>74926.14999999999</v>
      </c>
      <c r="O2227" s="72" t="n">
        <v>1423596.82</v>
      </c>
      <c r="P2227" s="72" t="n">
        <v>1205955.39</v>
      </c>
      <c r="Q2227" s="72" t="n">
        <v>217641.43</v>
      </c>
      <c r="R2227" t="inlineStr">
        <is>
          <t>Telangana</t>
        </is>
      </c>
      <c r="S2227" s="71" t="n">
        <v>2</v>
      </c>
      <c r="T2227" t="inlineStr">
        <is>
          <t>Yes</t>
        </is>
      </c>
      <c r="U2227" s="71" t="n">
        <v>11166</v>
      </c>
      <c r="V2227" s="71" t="n">
        <v>624</v>
      </c>
      <c r="W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RR102219</t>
        </is>
      </c>
      <c r="B2228" s="69" t="n">
        <v>45927</v>
      </c>
      <c r="C2228" s="70" t="n">
        <v>2025</v>
      </c>
      <c r="D2228" t="inlineStr">
        <is>
          <t>Sep</t>
        </is>
      </c>
      <c r="E2228" t="inlineStr">
        <is>
          <t>East</t>
        </is>
      </c>
      <c r="F2228" t="inlineStr">
        <is>
          <t>India</t>
        </is>
      </c>
      <c r="G2228" t="inlineStr">
        <is>
          <t>JioMart</t>
        </is>
      </c>
      <c r="H2228" t="inlineStr">
        <is>
          <t>Home delivery</t>
        </is>
      </c>
      <c r="I2228" t="inlineStr">
        <is>
          <t>Member</t>
        </is>
      </c>
      <c r="J2228" t="inlineStr">
        <is>
          <t>Liam O'Brien</t>
        </is>
      </c>
      <c r="K2228" s="71" t="n">
        <v>1871</v>
      </c>
      <c r="L2228" s="72" t="n">
        <v>443.73</v>
      </c>
      <c r="M2228" s="72" t="n">
        <v>830218.83</v>
      </c>
      <c r="N2228" s="72" t="n">
        <v>66417.50999999999</v>
      </c>
      <c r="O2228" s="72" t="n">
        <v>763801.3199999999</v>
      </c>
      <c r="P2228" s="72" t="n">
        <v>624228.64</v>
      </c>
      <c r="Q2228" s="72" t="n">
        <v>139572.68</v>
      </c>
      <c r="R2228" t="inlineStr">
        <is>
          <t>West Bengal</t>
        </is>
      </c>
      <c r="S2228" s="71" t="n">
        <v>0</v>
      </c>
      <c r="T2228" t="inlineStr">
        <is>
          <t>No</t>
        </is>
      </c>
      <c r="U2228" s="71" t="n">
        <v>8865</v>
      </c>
      <c r="V2228" s="71" t="n">
        <v>390</v>
      </c>
      <c r="W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RR102220</t>
        </is>
      </c>
      <c r="B2229" s="69" t="n">
        <v>45927</v>
      </c>
      <c r="C2229" s="70" t="n">
        <v>2025</v>
      </c>
      <c r="D2229" t="inlineStr">
        <is>
          <t>Sep</t>
        </is>
      </c>
      <c r="E2229" t="inlineStr">
        <is>
          <t>West</t>
        </is>
      </c>
      <c r="F2229" t="inlineStr">
        <is>
          <t>India</t>
        </is>
      </c>
      <c r="G2229" t="inlineStr">
        <is>
          <t>Grocery</t>
        </is>
      </c>
      <c r="H2229" t="inlineStr">
        <is>
          <t>Store walk-in</t>
        </is>
      </c>
      <c r="I2229" t="inlineStr">
        <is>
          <t>Walk-in guest</t>
        </is>
      </c>
      <c r="J2229" t="inlineStr">
        <is>
          <t>Omar Haddad</t>
        </is>
      </c>
      <c r="K2229" s="71" t="n">
        <v>1315</v>
      </c>
      <c r="L2229" s="72" t="n">
        <v>196.26</v>
      </c>
      <c r="M2229" s="72" t="n">
        <v>258081.9</v>
      </c>
      <c r="N2229" s="72" t="n">
        <v>38712.28</v>
      </c>
      <c r="O2229" s="72" t="n">
        <v>219369.62</v>
      </c>
      <c r="P2229" s="72" t="n">
        <v>190474.1</v>
      </c>
      <c r="Q2229" s="72" t="n">
        <v>28895.52</v>
      </c>
      <c r="R2229" t="inlineStr">
        <is>
          <t>Gujarat</t>
        </is>
      </c>
      <c r="S2229" s="71" t="n">
        <v>3</v>
      </c>
      <c r="T2229" t="inlineStr">
        <is>
          <t>Yes</t>
        </is>
      </c>
      <c r="U2229" s="71" t="n">
        <v>1052</v>
      </c>
      <c r="V2229" s="71" t="n">
        <v>409</v>
      </c>
      <c r="W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RR102221</t>
        </is>
      </c>
      <c r="B2230" s="69" t="n">
        <v>45927</v>
      </c>
      <c r="C2230" s="70" t="n">
        <v>2025</v>
      </c>
      <c r="D2230" t="inlineStr">
        <is>
          <t>Sep</t>
        </is>
      </c>
      <c r="E2230" t="inlineStr">
        <is>
          <t>North</t>
        </is>
      </c>
      <c r="F2230" t="inlineStr">
        <is>
          <t>India</t>
        </is>
      </c>
      <c r="G2230" t="inlineStr">
        <is>
          <t>JioMart</t>
        </is>
      </c>
      <c r="H2230" t="inlineStr">
        <is>
          <t>Home delivery</t>
        </is>
      </c>
      <c r="I2230" t="inlineStr">
        <is>
          <t>Member</t>
        </is>
      </c>
      <c r="J2230" t="inlineStr">
        <is>
          <t>Mei Lin</t>
        </is>
      </c>
      <c r="K2230" s="71" t="n">
        <v>542</v>
      </c>
      <c r="L2230" s="72" t="n">
        <v>453.54</v>
      </c>
      <c r="M2230" s="72" t="n">
        <v>245818.68</v>
      </c>
      <c r="N2230" s="72" t="n">
        <v>12290.93</v>
      </c>
      <c r="O2230" s="72" t="n">
        <v>233527.75</v>
      </c>
      <c r="P2230" s="72" t="n">
        <v>183491.61</v>
      </c>
      <c r="Q2230" s="72" t="n">
        <v>50036.14</v>
      </c>
      <c r="R2230" t="inlineStr">
        <is>
          <t>Uttar Pradesh</t>
        </is>
      </c>
      <c r="S2230" s="71" t="n">
        <v>5</v>
      </c>
      <c r="T2230" t="inlineStr">
        <is>
          <t>Yes</t>
        </is>
      </c>
      <c r="U2230" s="71" t="n">
        <v>1772</v>
      </c>
      <c r="V2230" s="71" t="n">
        <v>87</v>
      </c>
      <c r="W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RR102222</t>
        </is>
      </c>
      <c r="B2231" s="69" t="n">
        <v>45928</v>
      </c>
      <c r="C2231" s="70" t="n">
        <v>2025</v>
      </c>
      <c r="D2231" t="inlineStr">
        <is>
          <t>Sep</t>
        </is>
      </c>
      <c r="E2231" t="inlineStr">
        <is>
          <t>North</t>
        </is>
      </c>
      <c r="F2231" t="inlineStr">
        <is>
          <t>India</t>
        </is>
      </c>
      <c r="G2231" t="inlineStr">
        <is>
          <t>Electronics</t>
        </is>
      </c>
      <c r="H2231" t="inlineStr">
        <is>
          <t>Store walk-in</t>
        </is>
      </c>
      <c r="I2231" t="inlineStr">
        <is>
          <t>Member</t>
        </is>
      </c>
      <c r="J2231" t="inlineStr">
        <is>
          <t>Lucas Martin</t>
        </is>
      </c>
      <c r="K2231" s="71" t="n">
        <v>211</v>
      </c>
      <c r="L2231" s="72" t="n">
        <v>9811.209999999999</v>
      </c>
      <c r="M2231" s="72" t="n">
        <v>2070165.31</v>
      </c>
      <c r="N2231" s="72" t="n">
        <v>207016.53</v>
      </c>
      <c r="O2231" s="72" t="n">
        <v>1863148.78</v>
      </c>
      <c r="P2231" s="72" t="n">
        <v>1766641.97</v>
      </c>
      <c r="Q2231" s="72" t="n">
        <v>96506.81</v>
      </c>
      <c r="R2231" t="inlineStr">
        <is>
          <t>Uttar Pradesh</t>
        </is>
      </c>
      <c r="S2231" s="71" t="n">
        <v>8</v>
      </c>
      <c r="T2231" t="inlineStr">
        <is>
          <t>Yes</t>
        </is>
      </c>
      <c r="U2231" s="71" t="n">
        <v>695</v>
      </c>
      <c r="V2231" s="71" t="n">
        <v>179</v>
      </c>
      <c r="W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RR102223</t>
        </is>
      </c>
      <c r="B2232" s="69" t="n">
        <v>45928</v>
      </c>
      <c r="C2232" s="70" t="n">
        <v>2025</v>
      </c>
      <c r="D2232" t="inlineStr">
        <is>
          <t>Sep</t>
        </is>
      </c>
      <c r="E2232" t="inlineStr">
        <is>
          <t>North</t>
        </is>
      </c>
      <c r="F2232" t="inlineStr">
        <is>
          <t>India</t>
        </is>
      </c>
      <c r="G2232" t="inlineStr">
        <is>
          <t>Grocery</t>
        </is>
      </c>
      <c r="H2232" t="inlineStr">
        <is>
          <t>Store walk-in</t>
        </is>
      </c>
      <c r="I2232" t="inlineStr">
        <is>
          <t>Member</t>
        </is>
      </c>
      <c r="J2232" t="inlineStr">
        <is>
          <t>Omar Haddad</t>
        </is>
      </c>
      <c r="K2232" s="71" t="n">
        <v>1046</v>
      </c>
      <c r="L2232" s="72" t="n">
        <v>180.49</v>
      </c>
      <c r="M2232" s="72" t="n">
        <v>188792.54</v>
      </c>
      <c r="N2232" s="72" t="n">
        <v>9439.629999999999</v>
      </c>
      <c r="O2232" s="72" t="n">
        <v>179352.91</v>
      </c>
      <c r="P2232" s="72" t="n">
        <v>158568.58</v>
      </c>
      <c r="Q2232" s="72" t="n">
        <v>20784.33</v>
      </c>
      <c r="R2232" t="inlineStr">
        <is>
          <t>Punjab</t>
        </is>
      </c>
      <c r="S2232" s="71" t="n">
        <v>8</v>
      </c>
      <c r="T2232" t="inlineStr">
        <is>
          <t>Yes</t>
        </is>
      </c>
      <c r="U2232" s="71" t="n">
        <v>732</v>
      </c>
      <c r="V2232" s="71" t="n">
        <v>296</v>
      </c>
      <c r="W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RR102224</t>
        </is>
      </c>
      <c r="B2233" s="69" t="n">
        <v>45928</v>
      </c>
      <c r="C2233" s="70" t="n">
        <v>2025</v>
      </c>
      <c r="D2233" t="inlineStr">
        <is>
          <t>Sep</t>
        </is>
      </c>
      <c r="E2233" t="inlineStr">
        <is>
          <t>South</t>
        </is>
      </c>
      <c r="F2233" t="inlineStr">
        <is>
          <t>India</t>
        </is>
      </c>
      <c r="G2233" t="inlineStr">
        <is>
          <t>Grocery</t>
        </is>
      </c>
      <c r="H2233" t="inlineStr">
        <is>
          <t>Store walk-in</t>
        </is>
      </c>
      <c r="I2233" t="inlineStr">
        <is>
          <t>Walk-in guest</t>
        </is>
      </c>
      <c r="J2233" t="inlineStr">
        <is>
          <t>Ana Costa</t>
        </is>
      </c>
      <c r="K2233" s="71" t="n">
        <v>586</v>
      </c>
      <c r="L2233" s="72" t="n">
        <v>190.4</v>
      </c>
      <c r="M2233" s="72" t="n">
        <v>111574.4</v>
      </c>
      <c r="N2233" s="72" t="n">
        <v>2231.49</v>
      </c>
      <c r="O2233" s="72" t="n">
        <v>109342.91</v>
      </c>
      <c r="P2233" s="72" t="n">
        <v>88003.59</v>
      </c>
      <c r="Q2233" s="72" t="n">
        <v>21339.32</v>
      </c>
      <c r="R2233" t="inlineStr">
        <is>
          <t>Karnataka</t>
        </is>
      </c>
      <c r="S2233" s="71" t="n">
        <v>0</v>
      </c>
      <c r="T2233" t="inlineStr">
        <is>
          <t>No</t>
        </is>
      </c>
      <c r="U2233" s="71" t="n">
        <v>227</v>
      </c>
      <c r="V2233" s="71" t="n">
        <v>95</v>
      </c>
      <c r="W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RR102225</t>
        </is>
      </c>
      <c r="B2234" s="69" t="n">
        <v>45928</v>
      </c>
      <c r="C2234" s="70" t="n">
        <v>2025</v>
      </c>
      <c r="D2234" t="inlineStr">
        <is>
          <t>Sep</t>
        </is>
      </c>
      <c r="E2234" t="inlineStr">
        <is>
          <t>West</t>
        </is>
      </c>
      <c r="F2234" t="inlineStr">
        <is>
          <t>India</t>
        </is>
      </c>
      <c r="G2234" t="inlineStr">
        <is>
          <t>Fashion</t>
        </is>
      </c>
      <c r="H2234" t="inlineStr">
        <is>
          <t>Store walk-in</t>
        </is>
      </c>
      <c r="I2234" t="inlineStr">
        <is>
          <t>Walk-in guest</t>
        </is>
      </c>
      <c r="J2234" t="inlineStr">
        <is>
          <t>Arjun Mehta</t>
        </is>
      </c>
      <c r="K2234" s="71" t="n">
        <v>753</v>
      </c>
      <c r="L2234" s="72" t="n">
        <v>834.26</v>
      </c>
      <c r="M2234" s="72" t="n">
        <v>628197.78</v>
      </c>
      <c r="N2234" s="72" t="n">
        <v>12563.96</v>
      </c>
      <c r="O2234" s="72" t="n">
        <v>615633.8199999999</v>
      </c>
      <c r="P2234" s="72" t="n">
        <v>319741.6</v>
      </c>
      <c r="Q2234" s="72" t="n">
        <v>295892.22</v>
      </c>
      <c r="R2234" t="inlineStr">
        <is>
          <t>Maharashtra</t>
        </is>
      </c>
      <c r="S2234" s="71" t="n">
        <v>2</v>
      </c>
      <c r="T2234" t="inlineStr">
        <is>
          <t>Yes</t>
        </is>
      </c>
      <c r="U2234" s="71" t="n">
        <v>334</v>
      </c>
      <c r="V2234" s="71" t="n">
        <v>128</v>
      </c>
      <c r="W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RR102226</t>
        </is>
      </c>
      <c r="B2235" s="69" t="n">
        <v>45928</v>
      </c>
      <c r="C2235" s="70" t="n">
        <v>2025</v>
      </c>
      <c r="D2235" t="inlineStr">
        <is>
          <t>Sep</t>
        </is>
      </c>
      <c r="E2235" t="inlineStr">
        <is>
          <t>South</t>
        </is>
      </c>
      <c r="F2235" t="inlineStr">
        <is>
          <t>India</t>
        </is>
      </c>
      <c r="G2235" t="inlineStr">
        <is>
          <t>Fashion</t>
        </is>
      </c>
      <c r="H2235" t="inlineStr">
        <is>
          <t>Store walk-in</t>
        </is>
      </c>
      <c r="I2235" t="inlineStr">
        <is>
          <t>Member</t>
        </is>
      </c>
      <c r="J2235" t="inlineStr">
        <is>
          <t>Priya Nair</t>
        </is>
      </c>
      <c r="K2235" s="71" t="n">
        <v>905</v>
      </c>
      <c r="L2235" s="72" t="n">
        <v>713.99</v>
      </c>
      <c r="M2235" s="72" t="n">
        <v>646160.95</v>
      </c>
      <c r="N2235" s="72" t="n">
        <v>96924.14</v>
      </c>
      <c r="O2235" s="72" t="n">
        <v>549236.8100000001</v>
      </c>
      <c r="P2235" s="72" t="n">
        <v>384638.51</v>
      </c>
      <c r="Q2235" s="72" t="n">
        <v>164598.3</v>
      </c>
      <c r="R2235" t="inlineStr">
        <is>
          <t>Kerala</t>
        </is>
      </c>
      <c r="S2235" s="71" t="n">
        <v>3</v>
      </c>
      <c r="T2235" t="inlineStr">
        <is>
          <t>Yes</t>
        </is>
      </c>
      <c r="U2235" s="71" t="n">
        <v>663</v>
      </c>
      <c r="V2235" s="71" t="n">
        <v>251</v>
      </c>
      <c r="W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RR102227</t>
        </is>
      </c>
      <c r="B2236" s="69" t="n">
        <v>45928</v>
      </c>
      <c r="C2236" s="70" t="n">
        <v>2025</v>
      </c>
      <c r="D2236" t="inlineStr">
        <is>
          <t>Sep</t>
        </is>
      </c>
      <c r="E2236" t="inlineStr">
        <is>
          <t>East</t>
        </is>
      </c>
      <c r="F2236" t="inlineStr">
        <is>
          <t>India</t>
        </is>
      </c>
      <c r="G2236" t="inlineStr">
        <is>
          <t>Grocery</t>
        </is>
      </c>
      <c r="H2236" t="inlineStr">
        <is>
          <t>Store walk-in</t>
        </is>
      </c>
      <c r="I2236" t="inlineStr">
        <is>
          <t>Walk-in guest</t>
        </is>
      </c>
      <c r="J2236" t="inlineStr">
        <is>
          <t>Yuki Sato</t>
        </is>
      </c>
      <c r="K2236" s="71" t="n">
        <v>2446</v>
      </c>
      <c r="L2236" s="72" t="n">
        <v>196.95</v>
      </c>
      <c r="M2236" s="72" t="n">
        <v>481739.7</v>
      </c>
      <c r="N2236" s="72" t="n">
        <v>48173.97</v>
      </c>
      <c r="O2236" s="72" t="n">
        <v>433565.73</v>
      </c>
      <c r="P2236" s="72" t="n">
        <v>354673.09</v>
      </c>
      <c r="Q2236" s="72" t="n">
        <v>78892.64</v>
      </c>
      <c r="R2236" t="inlineStr">
        <is>
          <t>West Bengal</t>
        </is>
      </c>
      <c r="S2236" s="71" t="n">
        <v>1</v>
      </c>
      <c r="T2236" t="inlineStr">
        <is>
          <t>Yes</t>
        </is>
      </c>
      <c r="U2236" s="71" t="n">
        <v>1766</v>
      </c>
      <c r="V2236" s="71" t="n">
        <v>700</v>
      </c>
      <c r="W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RR102228</t>
        </is>
      </c>
      <c r="B2237" s="69" t="n">
        <v>45928</v>
      </c>
      <c r="C2237" s="70" t="n">
        <v>2025</v>
      </c>
      <c r="D2237" t="inlineStr">
        <is>
          <t>Sep</t>
        </is>
      </c>
      <c r="E2237" t="inlineStr">
        <is>
          <t>West</t>
        </is>
      </c>
      <c r="F2237" t="inlineStr">
        <is>
          <t>India</t>
        </is>
      </c>
      <c r="G2237" t="inlineStr">
        <is>
          <t>JioMart</t>
        </is>
      </c>
      <c r="H2237" t="inlineStr">
        <is>
          <t>Home delivery</t>
        </is>
      </c>
      <c r="I2237" t="inlineStr">
        <is>
          <t>Member</t>
        </is>
      </c>
      <c r="J2237" t="inlineStr">
        <is>
          <t>Sara Rossi</t>
        </is>
      </c>
      <c r="K2237" s="71" t="n">
        <v>1836</v>
      </c>
      <c r="L2237" s="72" t="n">
        <v>444.09</v>
      </c>
      <c r="M2237" s="72" t="n">
        <v>815349.24</v>
      </c>
      <c r="N2237" s="72" t="n">
        <v>40767.46</v>
      </c>
      <c r="O2237" s="72" t="n">
        <v>774581.78</v>
      </c>
      <c r="P2237" s="72" t="n">
        <v>597175.84</v>
      </c>
      <c r="Q2237" s="72" t="n">
        <v>177405.94</v>
      </c>
      <c r="R2237" t="inlineStr">
        <is>
          <t>Gujarat</t>
        </is>
      </c>
      <c r="S2237" s="71" t="n">
        <v>1</v>
      </c>
      <c r="T2237" t="inlineStr">
        <is>
          <t>Yes</t>
        </is>
      </c>
      <c r="U2237" s="71" t="n">
        <v>3410</v>
      </c>
      <c r="V2237" s="71" t="n">
        <v>265</v>
      </c>
      <c r="W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RR102229</t>
        </is>
      </c>
      <c r="B2238" s="69" t="n">
        <v>45928</v>
      </c>
      <c r="C2238" s="70" t="n">
        <v>2025</v>
      </c>
      <c r="D2238" t="inlineStr">
        <is>
          <t>Sep</t>
        </is>
      </c>
      <c r="E2238" t="inlineStr">
        <is>
          <t>West</t>
        </is>
      </c>
      <c r="F2238" t="inlineStr">
        <is>
          <t>India</t>
        </is>
      </c>
      <c r="G2238" t="inlineStr">
        <is>
          <t>Grocery</t>
        </is>
      </c>
      <c r="H2238" t="inlineStr">
        <is>
          <t>Store walk-in</t>
        </is>
      </c>
      <c r="I2238" t="inlineStr">
        <is>
          <t>Member</t>
        </is>
      </c>
      <c r="J2238" t="inlineStr">
        <is>
          <t>Emma Clarke</t>
        </is>
      </c>
      <c r="K2238" s="71" t="n">
        <v>3782</v>
      </c>
      <c r="L2238" s="72" t="n">
        <v>168.67</v>
      </c>
      <c r="M2238" s="72" t="n">
        <v>637909.9399999999</v>
      </c>
      <c r="N2238" s="72" t="n">
        <v>63790.99</v>
      </c>
      <c r="O2238" s="72" t="n">
        <v>574118.95</v>
      </c>
      <c r="P2238" s="72" t="n">
        <v>579813.04</v>
      </c>
      <c r="Q2238" s="72" t="n">
        <v>-5694.09</v>
      </c>
      <c r="R2238" t="inlineStr">
        <is>
          <t>Gujarat</t>
        </is>
      </c>
      <c r="S2238" s="71" t="n">
        <v>1</v>
      </c>
      <c r="T2238" t="inlineStr">
        <is>
          <t>Yes</t>
        </is>
      </c>
      <c r="U2238" s="71" t="n">
        <v>2854</v>
      </c>
      <c r="V2238" s="71" t="n">
        <v>781</v>
      </c>
      <c r="W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RR102230</t>
        </is>
      </c>
      <c r="B2239" s="69" t="n">
        <v>45928</v>
      </c>
      <c r="C2239" s="70" t="n">
        <v>2025</v>
      </c>
      <c r="D2239" t="inlineStr">
        <is>
          <t>Sep</t>
        </is>
      </c>
      <c r="E2239" t="inlineStr">
        <is>
          <t>South</t>
        </is>
      </c>
      <c r="F2239" t="inlineStr">
        <is>
          <t>India</t>
        </is>
      </c>
      <c r="G2239" t="inlineStr">
        <is>
          <t>Grocery</t>
        </is>
      </c>
      <c r="H2239" t="inlineStr">
        <is>
          <t>Store walk-in</t>
        </is>
      </c>
      <c r="I2239" t="inlineStr">
        <is>
          <t>Member</t>
        </is>
      </c>
      <c r="J2239" t="inlineStr">
        <is>
          <t>Noah Smith</t>
        </is>
      </c>
      <c r="K2239" s="71" t="n">
        <v>2320</v>
      </c>
      <c r="L2239" s="72" t="n">
        <v>183.9</v>
      </c>
      <c r="M2239" s="72" t="n">
        <v>426648</v>
      </c>
      <c r="N2239" s="72" t="n">
        <v>63997.2</v>
      </c>
      <c r="O2239" s="72" t="n">
        <v>362650.8</v>
      </c>
      <c r="P2239" s="72" t="n">
        <v>350937.8</v>
      </c>
      <c r="Q2239" s="72" t="n">
        <v>11713</v>
      </c>
      <c r="R2239" t="inlineStr">
        <is>
          <t>Tamil Nadu</t>
        </is>
      </c>
      <c r="S2239" s="71" t="n">
        <v>5</v>
      </c>
      <c r="T2239" t="inlineStr">
        <is>
          <t>Yes</t>
        </is>
      </c>
      <c r="U2239" s="71" t="n">
        <v>1660</v>
      </c>
      <c r="V2239" s="71" t="n">
        <v>702</v>
      </c>
      <c r="W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RR102231</t>
        </is>
      </c>
      <c r="B2240" s="69" t="n">
        <v>45928</v>
      </c>
      <c r="C2240" s="70" t="n">
        <v>2025</v>
      </c>
      <c r="D2240" t="inlineStr">
        <is>
          <t>Sep</t>
        </is>
      </c>
      <c r="E2240" t="inlineStr">
        <is>
          <t>North</t>
        </is>
      </c>
      <c r="F2240" t="inlineStr">
        <is>
          <t>India</t>
        </is>
      </c>
      <c r="G2240" t="inlineStr">
        <is>
          <t>JioMart</t>
        </is>
      </c>
      <c r="H2240" t="inlineStr">
        <is>
          <t>Home delivery</t>
        </is>
      </c>
      <c r="I2240" t="inlineStr">
        <is>
          <t>Walk-in guest</t>
        </is>
      </c>
      <c r="J2240" t="inlineStr">
        <is>
          <t>Omar Haddad</t>
        </is>
      </c>
      <c r="K2240" s="71" t="n">
        <v>520</v>
      </c>
      <c r="L2240" s="72" t="n">
        <v>393.1</v>
      </c>
      <c r="M2240" s="72" t="n">
        <v>204412</v>
      </c>
      <c r="N2240" s="72" t="n">
        <v>4088.24</v>
      </c>
      <c r="O2240" s="72" t="n">
        <v>200323.76</v>
      </c>
      <c r="P2240" s="72" t="n">
        <v>171471.08</v>
      </c>
      <c r="Q2240" s="72" t="n">
        <v>28852.68</v>
      </c>
      <c r="R2240" t="inlineStr">
        <is>
          <t>Rajasthan</t>
        </is>
      </c>
      <c r="S2240" s="71" t="n">
        <v>2</v>
      </c>
      <c r="T2240" t="inlineStr">
        <is>
          <t>Yes</t>
        </is>
      </c>
      <c r="U2240" s="71" t="n">
        <v>1812</v>
      </c>
      <c r="V2240" s="71" t="n">
        <v>78</v>
      </c>
      <c r="W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RR102232</t>
        </is>
      </c>
      <c r="B2241" s="69" t="n">
        <v>45928</v>
      </c>
      <c r="C2241" s="70" t="n">
        <v>2025</v>
      </c>
      <c r="D2241" t="inlineStr">
        <is>
          <t>Sep</t>
        </is>
      </c>
      <c r="E2241" t="inlineStr">
        <is>
          <t>North</t>
        </is>
      </c>
      <c r="F2241" t="inlineStr">
        <is>
          <t>India</t>
        </is>
      </c>
      <c r="G2241" t="inlineStr">
        <is>
          <t>JioMart</t>
        </is>
      </c>
      <c r="H2241" t="inlineStr">
        <is>
          <t>Home delivery</t>
        </is>
      </c>
      <c r="I2241" t="inlineStr">
        <is>
          <t>Walk-in guest</t>
        </is>
      </c>
      <c r="J2241" t="inlineStr">
        <is>
          <t>Aisha Bello</t>
        </is>
      </c>
      <c r="K2241" s="71" t="n">
        <v>4353</v>
      </c>
      <c r="L2241" s="72" t="n">
        <v>432.61</v>
      </c>
      <c r="M2241" s="72" t="n">
        <v>1883151.33</v>
      </c>
      <c r="N2241" s="72" t="n">
        <v>150652.11</v>
      </c>
      <c r="O2241" s="72" t="n">
        <v>1732499.22</v>
      </c>
      <c r="P2241" s="72" t="n">
        <v>1453194.46</v>
      </c>
      <c r="Q2241" s="72" t="n">
        <v>279304.76</v>
      </c>
      <c r="R2241" t="inlineStr">
        <is>
          <t>Punjab</t>
        </is>
      </c>
      <c r="S2241" s="71" t="n">
        <v>3</v>
      </c>
      <c r="T2241" t="inlineStr">
        <is>
          <t>Yes</t>
        </is>
      </c>
      <c r="U2241" s="71" t="n">
        <v>19645</v>
      </c>
      <c r="V2241" s="71" t="n">
        <v>866</v>
      </c>
      <c r="W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RR102233</t>
        </is>
      </c>
      <c r="B2242" s="69" t="n">
        <v>45928</v>
      </c>
      <c r="C2242" s="70" t="n">
        <v>2025</v>
      </c>
      <c r="D2242" t="inlineStr">
        <is>
          <t>Sep</t>
        </is>
      </c>
      <c r="E2242" t="inlineStr">
        <is>
          <t>North</t>
        </is>
      </c>
      <c r="F2242" t="inlineStr">
        <is>
          <t>India</t>
        </is>
      </c>
      <c r="G2242" t="inlineStr">
        <is>
          <t>JioMart</t>
        </is>
      </c>
      <c r="H2242" t="inlineStr">
        <is>
          <t>Home delivery</t>
        </is>
      </c>
      <c r="I2242" t="inlineStr">
        <is>
          <t>Walk-in guest</t>
        </is>
      </c>
      <c r="J2242" t="inlineStr">
        <is>
          <t>Ruhi Shaikh</t>
        </is>
      </c>
      <c r="K2242" s="71" t="n">
        <v>3940</v>
      </c>
      <c r="L2242" s="72" t="n">
        <v>395.64</v>
      </c>
      <c r="M2242" s="72" t="n">
        <v>1558821.6</v>
      </c>
      <c r="N2242" s="72" t="n">
        <v>124705.73</v>
      </c>
      <c r="O2242" s="72" t="n">
        <v>1434115.87</v>
      </c>
      <c r="P2242" s="72" t="n">
        <v>1372847.63</v>
      </c>
      <c r="Q2242" s="72" t="n">
        <v>61268.24</v>
      </c>
      <c r="R2242" t="inlineStr">
        <is>
          <t>Delhi</t>
        </is>
      </c>
      <c r="S2242" s="71" t="n">
        <v>0</v>
      </c>
      <c r="T2242" t="inlineStr">
        <is>
          <t>No</t>
        </is>
      </c>
      <c r="U2242" s="71" t="n">
        <v>14812</v>
      </c>
      <c r="V2242" s="71" t="n">
        <v>593</v>
      </c>
      <c r="W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RR102234</t>
        </is>
      </c>
      <c r="B2243" s="69" t="n">
        <v>45931</v>
      </c>
      <c r="C2243" s="70" t="n">
        <v>2025</v>
      </c>
      <c r="D2243" t="inlineStr">
        <is>
          <t>Oct</t>
        </is>
      </c>
      <c r="E2243" t="inlineStr">
        <is>
          <t>North</t>
        </is>
      </c>
      <c r="F2243" t="inlineStr">
        <is>
          <t>India</t>
        </is>
      </c>
      <c r="G2243" t="inlineStr">
        <is>
          <t>Grocery</t>
        </is>
      </c>
      <c r="H2243" t="inlineStr">
        <is>
          <t>Store walk-in</t>
        </is>
      </c>
      <c r="I2243" t="inlineStr">
        <is>
          <t>Walk-in guest</t>
        </is>
      </c>
      <c r="J2243" t="inlineStr">
        <is>
          <t>Mei Lin</t>
        </is>
      </c>
      <c r="K2243" s="71" t="n">
        <v>3574</v>
      </c>
      <c r="L2243" s="72" t="n">
        <v>190.51</v>
      </c>
      <c r="M2243" s="72" t="n">
        <v>680882.74</v>
      </c>
      <c r="N2243" s="72" t="n">
        <v>34044.14</v>
      </c>
      <c r="O2243" s="72" t="n">
        <v>646838.6</v>
      </c>
      <c r="P2243" s="72" t="n">
        <v>546003.0699999999</v>
      </c>
      <c r="Q2243" s="72" t="n">
        <v>100835.53</v>
      </c>
      <c r="R2243" t="inlineStr">
        <is>
          <t>Rajasthan</t>
        </is>
      </c>
      <c r="S2243" s="71" t="n">
        <v>2</v>
      </c>
      <c r="T2243" t="inlineStr">
        <is>
          <t>Yes</t>
        </is>
      </c>
      <c r="U2243" s="71" t="n">
        <v>2013</v>
      </c>
      <c r="V2243" s="71" t="n">
        <v>590</v>
      </c>
      <c r="W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RR102235</t>
        </is>
      </c>
      <c r="B2244" s="69" t="n">
        <v>45931</v>
      </c>
      <c r="C2244" s="70" t="n">
        <v>2025</v>
      </c>
      <c r="D2244" t="inlineStr">
        <is>
          <t>Oct</t>
        </is>
      </c>
      <c r="E2244" t="inlineStr">
        <is>
          <t>North</t>
        </is>
      </c>
      <c r="F2244" t="inlineStr">
        <is>
          <t>India</t>
        </is>
      </c>
      <c r="G2244" t="inlineStr">
        <is>
          <t>Fashion</t>
        </is>
      </c>
      <c r="H2244" t="inlineStr">
        <is>
          <t>Store walk-in</t>
        </is>
      </c>
      <c r="I2244" t="inlineStr">
        <is>
          <t>Member</t>
        </is>
      </c>
      <c r="J2244" t="inlineStr">
        <is>
          <t>Omar Haddad</t>
        </is>
      </c>
      <c r="K2244" s="71" t="n">
        <v>867</v>
      </c>
      <c r="L2244" s="72" t="n">
        <v>808.63</v>
      </c>
      <c r="M2244" s="72" t="n">
        <v>701082.21</v>
      </c>
      <c r="N2244" s="72" t="n">
        <v>70108.22</v>
      </c>
      <c r="O2244" s="72" t="n">
        <v>630973.99</v>
      </c>
      <c r="P2244" s="72" t="n">
        <v>370301.15</v>
      </c>
      <c r="Q2244" s="72" t="n">
        <v>260672.84</v>
      </c>
      <c r="R2244" t="inlineStr">
        <is>
          <t>Uttar Pradesh</t>
        </is>
      </c>
      <c r="S2244" s="71" t="n">
        <v>0</v>
      </c>
      <c r="T2244" t="inlineStr">
        <is>
          <t>No</t>
        </is>
      </c>
      <c r="U2244" s="71" t="n">
        <v>444</v>
      </c>
      <c r="V2244" s="71" t="n">
        <v>152</v>
      </c>
      <c r="W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RR102236</t>
        </is>
      </c>
      <c r="B2245" s="69" t="n">
        <v>45931</v>
      </c>
      <c r="C2245" s="70" t="n">
        <v>2025</v>
      </c>
      <c r="D2245" t="inlineStr">
        <is>
          <t>Oct</t>
        </is>
      </c>
      <c r="E2245" t="inlineStr">
        <is>
          <t>West</t>
        </is>
      </c>
      <c r="F2245" t="inlineStr">
        <is>
          <t>India</t>
        </is>
      </c>
      <c r="G2245" t="inlineStr">
        <is>
          <t>Grocery</t>
        </is>
      </c>
      <c r="H2245" t="inlineStr">
        <is>
          <t>Store walk-in</t>
        </is>
      </c>
      <c r="I2245" t="inlineStr">
        <is>
          <t>Member</t>
        </is>
      </c>
      <c r="J2245" t="inlineStr">
        <is>
          <t>Lucas Martin</t>
        </is>
      </c>
      <c r="K2245" s="71" t="n">
        <v>1345</v>
      </c>
      <c r="L2245" s="72" t="n">
        <v>197.85</v>
      </c>
      <c r="M2245" s="72" t="n">
        <v>266108.25</v>
      </c>
      <c r="N2245" s="72" t="n">
        <v>13305.41</v>
      </c>
      <c r="O2245" s="72" t="n">
        <v>252802.84</v>
      </c>
      <c r="P2245" s="72" t="n">
        <v>206287.49</v>
      </c>
      <c r="Q2245" s="72" t="n">
        <v>46515.35</v>
      </c>
      <c r="R2245" t="inlineStr">
        <is>
          <t>Gujarat</t>
        </is>
      </c>
      <c r="S2245" s="71" t="n">
        <v>8</v>
      </c>
      <c r="T2245" t="inlineStr">
        <is>
          <t>Yes</t>
        </is>
      </c>
      <c r="U2245" s="71" t="n">
        <v>1624</v>
      </c>
      <c r="V2245" s="71" t="n">
        <v>406</v>
      </c>
      <c r="W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RR102237</t>
        </is>
      </c>
      <c r="B2246" s="69" t="n">
        <v>45931</v>
      </c>
      <c r="C2246" s="70" t="n">
        <v>2025</v>
      </c>
      <c r="D2246" t="inlineStr">
        <is>
          <t>Oct</t>
        </is>
      </c>
      <c r="E2246" t="inlineStr">
        <is>
          <t>North</t>
        </is>
      </c>
      <c r="F2246" t="inlineStr">
        <is>
          <t>India</t>
        </is>
      </c>
      <c r="G2246" t="inlineStr">
        <is>
          <t>JioMart</t>
        </is>
      </c>
      <c r="H2246" t="inlineStr">
        <is>
          <t>Home delivery</t>
        </is>
      </c>
      <c r="I2246" t="inlineStr">
        <is>
          <t>Walk-in guest</t>
        </is>
      </c>
      <c r="J2246" t="inlineStr">
        <is>
          <t>Shraddha Kulkarni</t>
        </is>
      </c>
      <c r="K2246" s="71" t="n">
        <v>4327</v>
      </c>
      <c r="L2246" s="72" t="n">
        <v>443.56</v>
      </c>
      <c r="M2246" s="72" t="n">
        <v>1919284.12</v>
      </c>
      <c r="N2246" s="72" t="n">
        <v>287892.62</v>
      </c>
      <c r="O2246" s="72" t="n">
        <v>1631391.5</v>
      </c>
      <c r="P2246" s="72" t="n">
        <v>1426311.77</v>
      </c>
      <c r="Q2246" s="72" t="n">
        <v>205079.73</v>
      </c>
      <c r="R2246" t="inlineStr">
        <is>
          <t>Rajasthan</t>
        </is>
      </c>
      <c r="S2246" s="71" t="n">
        <v>2</v>
      </c>
      <c r="T2246" t="inlineStr">
        <is>
          <t>Yes</t>
        </is>
      </c>
      <c r="U2246" s="71" t="n">
        <v>13451</v>
      </c>
      <c r="V2246" s="71" t="n">
        <v>607</v>
      </c>
      <c r="W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RR102238</t>
        </is>
      </c>
      <c r="B2247" s="69" t="n">
        <v>45931</v>
      </c>
      <c r="C2247" s="70" t="n">
        <v>2025</v>
      </c>
      <c r="D2247" t="inlineStr">
        <is>
          <t>Oct</t>
        </is>
      </c>
      <c r="E2247" t="inlineStr">
        <is>
          <t>West</t>
        </is>
      </c>
      <c r="F2247" t="inlineStr">
        <is>
          <t>India</t>
        </is>
      </c>
      <c r="G2247" t="inlineStr">
        <is>
          <t>Electronics</t>
        </is>
      </c>
      <c r="H2247" t="inlineStr">
        <is>
          <t>Store walk-in</t>
        </is>
      </c>
      <c r="I2247" t="inlineStr">
        <is>
          <t>Walk-in guest</t>
        </is>
      </c>
      <c r="J2247" t="inlineStr">
        <is>
          <t>Lucas Martin</t>
        </is>
      </c>
      <c r="K2247" s="71" t="n">
        <v>51</v>
      </c>
      <c r="L2247" s="72" t="n">
        <v>8403.17</v>
      </c>
      <c r="M2247" s="72" t="n">
        <v>428561.67</v>
      </c>
      <c r="N2247" s="72" t="n">
        <v>42856.17</v>
      </c>
      <c r="O2247" s="72" t="n">
        <v>385705.5</v>
      </c>
      <c r="P2247" s="72" t="n">
        <v>405141.88</v>
      </c>
      <c r="Q2247" s="72" t="n">
        <v>-19436.38</v>
      </c>
      <c r="R2247" t="inlineStr">
        <is>
          <t>Gujarat</t>
        </is>
      </c>
      <c r="S2247" s="71" t="n">
        <v>3</v>
      </c>
      <c r="T2247" t="inlineStr">
        <is>
          <t>Yes</t>
        </is>
      </c>
      <c r="U2247" s="71" t="n">
        <v>129</v>
      </c>
      <c r="V2247" s="71" t="n">
        <v>47</v>
      </c>
      <c r="W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RR102239</t>
        </is>
      </c>
      <c r="B2248" s="69" t="n">
        <v>45931</v>
      </c>
      <c r="C2248" s="70" t="n">
        <v>2025</v>
      </c>
      <c r="D2248" t="inlineStr">
        <is>
          <t>Oct</t>
        </is>
      </c>
      <c r="E2248" t="inlineStr">
        <is>
          <t>East</t>
        </is>
      </c>
      <c r="F2248" t="inlineStr">
        <is>
          <t>India</t>
        </is>
      </c>
      <c r="G2248" t="inlineStr">
        <is>
          <t>Electronics</t>
        </is>
      </c>
      <c r="H2248" t="inlineStr">
        <is>
          <t>Store walk-in</t>
        </is>
      </c>
      <c r="I2248" t="inlineStr">
        <is>
          <t>Member</t>
        </is>
      </c>
      <c r="J2248" t="inlineStr">
        <is>
          <t>Carlos Silva</t>
        </is>
      </c>
      <c r="K2248" s="71" t="n">
        <v>27</v>
      </c>
      <c r="L2248" s="72" t="n">
        <v>9360.33</v>
      </c>
      <c r="M2248" s="72" t="n">
        <v>252728.91</v>
      </c>
      <c r="N2248" s="72" t="n">
        <v>5054.58</v>
      </c>
      <c r="O2248" s="72" t="n">
        <v>247674.33</v>
      </c>
      <c r="P2248" s="72" t="n">
        <v>220661.52</v>
      </c>
      <c r="Q2248" s="72" t="n">
        <v>27012.81</v>
      </c>
      <c r="R2248" t="inlineStr">
        <is>
          <t>West Bengal</t>
        </is>
      </c>
      <c r="S2248" s="71" t="n">
        <v>3</v>
      </c>
      <c r="T2248" t="inlineStr">
        <is>
          <t>Yes</t>
        </is>
      </c>
      <c r="U2248" s="71" t="n">
        <v>74</v>
      </c>
      <c r="V2248" s="71" t="n">
        <v>25</v>
      </c>
      <c r="W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RR102240</t>
        </is>
      </c>
      <c r="B2249" s="69" t="n">
        <v>45931</v>
      </c>
      <c r="C2249" s="70" t="n">
        <v>2025</v>
      </c>
      <c r="D2249" t="inlineStr">
        <is>
          <t>Oct</t>
        </is>
      </c>
      <c r="E2249" t="inlineStr">
        <is>
          <t>East</t>
        </is>
      </c>
      <c r="F2249" t="inlineStr">
        <is>
          <t>India</t>
        </is>
      </c>
      <c r="G2249" t="inlineStr">
        <is>
          <t>JioMart</t>
        </is>
      </c>
      <c r="H2249" t="inlineStr">
        <is>
          <t>Home delivery</t>
        </is>
      </c>
      <c r="I2249" t="inlineStr">
        <is>
          <t>Walk-in guest</t>
        </is>
      </c>
      <c r="J2249" t="inlineStr">
        <is>
          <t>Ana Costa</t>
        </is>
      </c>
      <c r="K2249" s="71" t="n">
        <v>4603</v>
      </c>
      <c r="L2249" s="72" t="n">
        <v>381.15</v>
      </c>
      <c r="M2249" s="72" t="n">
        <v>1754433.45</v>
      </c>
      <c r="N2249" s="72" t="n">
        <v>175443.35</v>
      </c>
      <c r="O2249" s="72" t="n">
        <v>1578990.1</v>
      </c>
      <c r="P2249" s="72" t="n">
        <v>1500471.07</v>
      </c>
      <c r="Q2249" s="72" t="n">
        <v>78519.03</v>
      </c>
      <c r="R2249" t="inlineStr">
        <is>
          <t>Bihar</t>
        </is>
      </c>
      <c r="S2249" s="71" t="n">
        <v>2</v>
      </c>
      <c r="T2249" t="inlineStr">
        <is>
          <t>Yes</t>
        </is>
      </c>
      <c r="U2249" s="71" t="n">
        <v>7503</v>
      </c>
      <c r="V2249" s="71" t="n">
        <v>552</v>
      </c>
      <c r="W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RR102241</t>
        </is>
      </c>
      <c r="B2250" s="69" t="n">
        <v>45931</v>
      </c>
      <c r="C2250" s="70" t="n">
        <v>2025</v>
      </c>
      <c r="D2250" t="inlineStr">
        <is>
          <t>Oct</t>
        </is>
      </c>
      <c r="E2250" t="inlineStr">
        <is>
          <t>South</t>
        </is>
      </c>
      <c r="F2250" t="inlineStr">
        <is>
          <t>India</t>
        </is>
      </c>
      <c r="G2250" t="inlineStr">
        <is>
          <t>JioMart</t>
        </is>
      </c>
      <c r="H2250" t="inlineStr">
        <is>
          <t>Home delivery</t>
        </is>
      </c>
      <c r="I2250" t="inlineStr">
        <is>
          <t>Member</t>
        </is>
      </c>
      <c r="J2250" t="inlineStr">
        <is>
          <t>Priya Nair</t>
        </is>
      </c>
      <c r="K2250" s="71" t="n">
        <v>2560</v>
      </c>
      <c r="L2250" s="72" t="n">
        <v>447.55</v>
      </c>
      <c r="M2250" s="72" t="n">
        <v>1145728</v>
      </c>
      <c r="N2250" s="72" t="n">
        <v>57286.4</v>
      </c>
      <c r="O2250" s="72" t="n">
        <v>1088441.6</v>
      </c>
      <c r="P2250" s="72" t="n">
        <v>859566.22</v>
      </c>
      <c r="Q2250" s="72" t="n">
        <v>228875.38</v>
      </c>
      <c r="R2250" t="inlineStr">
        <is>
          <t>Kerala</t>
        </is>
      </c>
      <c r="S2250" s="71" t="n">
        <v>8</v>
      </c>
      <c r="T2250" t="inlineStr">
        <is>
          <t>Yes</t>
        </is>
      </c>
      <c r="U2250" s="71" t="n">
        <v>8523</v>
      </c>
      <c r="V2250" s="71" t="n">
        <v>385</v>
      </c>
      <c r="W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RR102242</t>
        </is>
      </c>
      <c r="B2251" s="69" t="n">
        <v>45931</v>
      </c>
      <c r="C2251" s="70" t="n">
        <v>2025</v>
      </c>
      <c r="D2251" t="inlineStr">
        <is>
          <t>Oct</t>
        </is>
      </c>
      <c r="E2251" t="inlineStr">
        <is>
          <t>East</t>
        </is>
      </c>
      <c r="F2251" t="inlineStr">
        <is>
          <t>India</t>
        </is>
      </c>
      <c r="G2251" t="inlineStr">
        <is>
          <t>Grocery</t>
        </is>
      </c>
      <c r="H2251" t="inlineStr">
        <is>
          <t>Click &amp; collect</t>
        </is>
      </c>
      <c r="I2251" t="inlineStr">
        <is>
          <t>Walk-in guest</t>
        </is>
      </c>
      <c r="J2251" t="inlineStr">
        <is>
          <t>Emma Clarke</t>
        </is>
      </c>
      <c r="K2251" s="71" t="n">
        <v>698</v>
      </c>
      <c r="L2251" s="72" t="n">
        <v>165.59</v>
      </c>
      <c r="M2251" s="72" t="n">
        <v>115581.82</v>
      </c>
      <c r="N2251" s="72" t="n">
        <v>11558.18</v>
      </c>
      <c r="O2251" s="72" t="n">
        <v>104023.64</v>
      </c>
      <c r="P2251" s="72" t="n">
        <v>102496.97</v>
      </c>
      <c r="Q2251" s="72" t="n">
        <v>1526.67</v>
      </c>
      <c r="R2251" t="inlineStr">
        <is>
          <t>Bihar</t>
        </is>
      </c>
      <c r="S2251" s="71" t="n">
        <v>5</v>
      </c>
      <c r="T2251" t="inlineStr">
        <is>
          <t>Yes</t>
        </is>
      </c>
      <c r="U2251" s="71" t="n">
        <v>284</v>
      </c>
      <c r="V2251" s="71" t="n">
        <v>96</v>
      </c>
      <c r="W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RR102243</t>
        </is>
      </c>
      <c r="B2252" s="69" t="n">
        <v>45931</v>
      </c>
      <c r="C2252" s="70" t="n">
        <v>2025</v>
      </c>
      <c r="D2252" t="inlineStr">
        <is>
          <t>Oct</t>
        </is>
      </c>
      <c r="E2252" t="inlineStr">
        <is>
          <t>North</t>
        </is>
      </c>
      <c r="F2252" t="inlineStr">
        <is>
          <t>India</t>
        </is>
      </c>
      <c r="G2252" t="inlineStr">
        <is>
          <t>JioMart</t>
        </is>
      </c>
      <c r="H2252" t="inlineStr">
        <is>
          <t>Home delivery</t>
        </is>
      </c>
      <c r="I2252" t="inlineStr">
        <is>
          <t>Member</t>
        </is>
      </c>
      <c r="J2252" t="inlineStr">
        <is>
          <t>Omar Haddad</t>
        </is>
      </c>
      <c r="K2252" s="71" t="n">
        <v>3007</v>
      </c>
      <c r="L2252" s="72" t="n">
        <v>434.54</v>
      </c>
      <c r="M2252" s="72" t="n">
        <v>1306661.78</v>
      </c>
      <c r="N2252" s="72" t="n">
        <v>65333.09</v>
      </c>
      <c r="O2252" s="72" t="n">
        <v>1241328.69</v>
      </c>
      <c r="P2252" s="72" t="n">
        <v>1029940.53</v>
      </c>
      <c r="Q2252" s="72" t="n">
        <v>211388.16</v>
      </c>
      <c r="R2252" t="inlineStr">
        <is>
          <t>Rajasthan</t>
        </is>
      </c>
      <c r="S2252" s="71" t="n">
        <v>5</v>
      </c>
      <c r="T2252" t="inlineStr">
        <is>
          <t>Yes</t>
        </is>
      </c>
      <c r="U2252" s="71" t="n">
        <v>11294</v>
      </c>
      <c r="V2252" s="71" t="n">
        <v>630</v>
      </c>
      <c r="W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RR102244</t>
        </is>
      </c>
      <c r="B2253" s="69" t="n">
        <v>45931</v>
      </c>
      <c r="C2253" s="70" t="n">
        <v>2025</v>
      </c>
      <c r="D2253" t="inlineStr">
        <is>
          <t>Oct</t>
        </is>
      </c>
      <c r="E2253" t="inlineStr">
        <is>
          <t>South</t>
        </is>
      </c>
      <c r="F2253" t="inlineStr">
        <is>
          <t>India</t>
        </is>
      </c>
      <c r="G2253" t="inlineStr">
        <is>
          <t>JioMart</t>
        </is>
      </c>
      <c r="H2253" t="inlineStr">
        <is>
          <t>Home delivery</t>
        </is>
      </c>
      <c r="I2253" t="inlineStr">
        <is>
          <t>Walk-in guest</t>
        </is>
      </c>
      <c r="J2253" t="inlineStr">
        <is>
          <t>Emma Clarke</t>
        </is>
      </c>
      <c r="K2253" s="71" t="n">
        <v>1479</v>
      </c>
      <c r="L2253" s="72" t="n">
        <v>454.32</v>
      </c>
      <c r="M2253" s="72" t="n">
        <v>671939.28</v>
      </c>
      <c r="N2253" s="72" t="n">
        <v>67193.92999999999</v>
      </c>
      <c r="O2253" s="72" t="n">
        <v>604745.35</v>
      </c>
      <c r="P2253" s="72" t="n">
        <v>482984.55</v>
      </c>
      <c r="Q2253" s="72" t="n">
        <v>121760.8</v>
      </c>
      <c r="R2253" t="inlineStr">
        <is>
          <t>Karnataka</t>
        </is>
      </c>
      <c r="S2253" s="71" t="n">
        <v>5</v>
      </c>
      <c r="T2253" t="inlineStr">
        <is>
          <t>Yes</t>
        </is>
      </c>
      <c r="U2253" s="71" t="n">
        <v>5808</v>
      </c>
      <c r="V2253" s="71" t="n">
        <v>240</v>
      </c>
      <c r="W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RR102245</t>
        </is>
      </c>
      <c r="B2254" s="69" t="n">
        <v>45931</v>
      </c>
      <c r="C2254" s="70" t="n">
        <v>2025</v>
      </c>
      <c r="D2254" t="inlineStr">
        <is>
          <t>Oct</t>
        </is>
      </c>
      <c r="E2254" t="inlineStr">
        <is>
          <t>South</t>
        </is>
      </c>
      <c r="F2254" t="inlineStr">
        <is>
          <t>India</t>
        </is>
      </c>
      <c r="G2254" t="inlineStr">
        <is>
          <t>Grocery</t>
        </is>
      </c>
      <c r="H2254" t="inlineStr">
        <is>
          <t>Store walk-in</t>
        </is>
      </c>
      <c r="I2254" t="inlineStr">
        <is>
          <t>Walk-in guest</t>
        </is>
      </c>
      <c r="J2254" t="inlineStr">
        <is>
          <t>Aisha Bello</t>
        </is>
      </c>
      <c r="K2254" s="71" t="n">
        <v>4172</v>
      </c>
      <c r="L2254" s="72" t="n">
        <v>161.15</v>
      </c>
      <c r="M2254" s="72" t="n">
        <v>672317.8</v>
      </c>
      <c r="N2254" s="72" t="n">
        <v>100847.67</v>
      </c>
      <c r="O2254" s="72" t="n">
        <v>571470.13</v>
      </c>
      <c r="P2254" s="72" t="n">
        <v>640384.55</v>
      </c>
      <c r="Q2254" s="72" t="n">
        <v>-68914.42</v>
      </c>
      <c r="R2254" t="inlineStr">
        <is>
          <t>Karnataka</t>
        </is>
      </c>
      <c r="S2254" s="71" t="n">
        <v>8</v>
      </c>
      <c r="T2254" t="inlineStr">
        <is>
          <t>Yes</t>
        </is>
      </c>
      <c r="U2254" s="71" t="n">
        <v>1241</v>
      </c>
      <c r="V2254" s="71" t="n">
        <v>469</v>
      </c>
      <c r="W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RR102246</t>
        </is>
      </c>
      <c r="B2255" s="69" t="n">
        <v>45931</v>
      </c>
      <c r="C2255" s="70" t="n">
        <v>2025</v>
      </c>
      <c r="D2255" t="inlineStr">
        <is>
          <t>Oct</t>
        </is>
      </c>
      <c r="E2255" t="inlineStr">
        <is>
          <t>West</t>
        </is>
      </c>
      <c r="F2255" t="inlineStr">
        <is>
          <t>India</t>
        </is>
      </c>
      <c r="G2255" t="inlineStr">
        <is>
          <t>Electronics</t>
        </is>
      </c>
      <c r="H2255" t="inlineStr">
        <is>
          <t>Store walk-in</t>
        </is>
      </c>
      <c r="I2255" t="inlineStr">
        <is>
          <t>Walk-in guest</t>
        </is>
      </c>
      <c r="J2255" t="inlineStr">
        <is>
          <t>Fatima Al-Saud</t>
        </is>
      </c>
      <c r="K2255" s="71" t="n">
        <v>130</v>
      </c>
      <c r="L2255" s="72" t="n">
        <v>8484.4</v>
      </c>
      <c r="M2255" s="72" t="n">
        <v>1102972</v>
      </c>
      <c r="N2255" s="72" t="n">
        <v>165445.8</v>
      </c>
      <c r="O2255" s="72" t="n">
        <v>937526.2</v>
      </c>
      <c r="P2255" s="72" t="n">
        <v>1046261.04</v>
      </c>
      <c r="Q2255" s="72" t="n">
        <v>-108734.84</v>
      </c>
      <c r="R2255" t="inlineStr">
        <is>
          <t>Goa</t>
        </is>
      </c>
      <c r="S2255" s="71" t="n">
        <v>8</v>
      </c>
      <c r="T2255" t="inlineStr">
        <is>
          <t>Yes</t>
        </is>
      </c>
      <c r="U2255" s="71" t="n">
        <v>251</v>
      </c>
      <c r="V2255" s="71" t="n">
        <v>96</v>
      </c>
      <c r="W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RR102247</t>
        </is>
      </c>
      <c r="B2256" s="69" t="n">
        <v>45932</v>
      </c>
      <c r="C2256" s="70" t="n">
        <v>2025</v>
      </c>
      <c r="D2256" t="inlineStr">
        <is>
          <t>Oct</t>
        </is>
      </c>
      <c r="E2256" t="inlineStr">
        <is>
          <t>North</t>
        </is>
      </c>
      <c r="F2256" t="inlineStr">
        <is>
          <t>India</t>
        </is>
      </c>
      <c r="G2256" t="inlineStr">
        <is>
          <t>Grocery</t>
        </is>
      </c>
      <c r="H2256" t="inlineStr">
        <is>
          <t>Store walk-in</t>
        </is>
      </c>
      <c r="I2256" t="inlineStr">
        <is>
          <t>Member</t>
        </is>
      </c>
      <c r="J2256" t="inlineStr">
        <is>
          <t>Liam O'Brien</t>
        </is>
      </c>
      <c r="K2256" s="71" t="n">
        <v>2478</v>
      </c>
      <c r="L2256" s="72" t="n">
        <v>170.32</v>
      </c>
      <c r="M2256" s="72" t="n">
        <v>422052.96</v>
      </c>
      <c r="N2256" s="72" t="n">
        <v>33764.24</v>
      </c>
      <c r="O2256" s="72" t="n">
        <v>388288.72</v>
      </c>
      <c r="P2256" s="72" t="n">
        <v>355813.39</v>
      </c>
      <c r="Q2256" s="72" t="n">
        <v>32475.33</v>
      </c>
      <c r="R2256" t="inlineStr">
        <is>
          <t>Punjab</t>
        </is>
      </c>
      <c r="S2256" s="71" t="n">
        <v>1</v>
      </c>
      <c r="T2256" t="inlineStr">
        <is>
          <t>Yes</t>
        </is>
      </c>
      <c r="U2256" s="71" t="n">
        <v>837</v>
      </c>
      <c r="V2256" s="71" t="n">
        <v>376</v>
      </c>
      <c r="W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RR102248</t>
        </is>
      </c>
      <c r="B2257" s="69" t="n">
        <v>45932</v>
      </c>
      <c r="C2257" s="70" t="n">
        <v>2025</v>
      </c>
      <c r="D2257" t="inlineStr">
        <is>
          <t>Oct</t>
        </is>
      </c>
      <c r="E2257" t="inlineStr">
        <is>
          <t>South</t>
        </is>
      </c>
      <c r="F2257" t="inlineStr">
        <is>
          <t>India</t>
        </is>
      </c>
      <c r="G2257" t="inlineStr">
        <is>
          <t>Fashion</t>
        </is>
      </c>
      <c r="H2257" t="inlineStr">
        <is>
          <t>Store walk-in</t>
        </is>
      </c>
      <c r="I2257" t="inlineStr">
        <is>
          <t>Walk-in guest</t>
        </is>
      </c>
      <c r="J2257" t="inlineStr">
        <is>
          <t>Priya Nair</t>
        </is>
      </c>
      <c r="K2257" s="71" t="n">
        <v>984</v>
      </c>
      <c r="L2257" s="72" t="n">
        <v>778.29</v>
      </c>
      <c r="M2257" s="72" t="n">
        <v>765837.36</v>
      </c>
      <c r="N2257" s="72" t="n">
        <v>38291.87</v>
      </c>
      <c r="O2257" s="72" t="n">
        <v>727545.49</v>
      </c>
      <c r="P2257" s="72" t="n">
        <v>417942.15</v>
      </c>
      <c r="Q2257" s="72" t="n">
        <v>309603.34</v>
      </c>
      <c r="R2257" t="inlineStr">
        <is>
          <t>Telangana</t>
        </is>
      </c>
      <c r="S2257" s="71" t="n">
        <v>0</v>
      </c>
      <c r="T2257" t="inlineStr">
        <is>
          <t>No</t>
        </is>
      </c>
      <c r="U2257" s="71" t="n">
        <v>368</v>
      </c>
      <c r="V2257" s="71" t="n">
        <v>120</v>
      </c>
      <c r="W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RR102249</t>
        </is>
      </c>
      <c r="B2258" s="69" t="n">
        <v>45932</v>
      </c>
      <c r="C2258" s="70" t="n">
        <v>2025</v>
      </c>
      <c r="D2258" t="inlineStr">
        <is>
          <t>Oct</t>
        </is>
      </c>
      <c r="E2258" t="inlineStr">
        <is>
          <t>South</t>
        </is>
      </c>
      <c r="F2258" t="inlineStr">
        <is>
          <t>India</t>
        </is>
      </c>
      <c r="G2258" t="inlineStr">
        <is>
          <t>JioMart</t>
        </is>
      </c>
      <c r="H2258" t="inlineStr">
        <is>
          <t>Home delivery</t>
        </is>
      </c>
      <c r="I2258" t="inlineStr">
        <is>
          <t>Walk-in guest</t>
        </is>
      </c>
      <c r="J2258" t="inlineStr">
        <is>
          <t>Wei Chen</t>
        </is>
      </c>
      <c r="K2258" s="71" t="n">
        <v>3492</v>
      </c>
      <c r="L2258" s="72" t="n">
        <v>414.1</v>
      </c>
      <c r="M2258" s="72" t="n">
        <v>1446037.2</v>
      </c>
      <c r="N2258" s="72" t="n">
        <v>115682.98</v>
      </c>
      <c r="O2258" s="72" t="n">
        <v>1330354.22</v>
      </c>
      <c r="P2258" s="72" t="n">
        <v>1168502.27</v>
      </c>
      <c r="Q2258" s="72" t="n">
        <v>161851.95</v>
      </c>
      <c r="R2258" t="inlineStr">
        <is>
          <t>Tamil Nadu</t>
        </is>
      </c>
      <c r="S2258" s="71" t="n">
        <v>0</v>
      </c>
      <c r="T2258" t="inlineStr">
        <is>
          <t>No</t>
        </is>
      </c>
      <c r="U2258" s="71" t="n">
        <v>10467</v>
      </c>
      <c r="V2258" s="71" t="n">
        <v>770</v>
      </c>
      <c r="W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RR102250</t>
        </is>
      </c>
      <c r="B2259" s="69" t="n">
        <v>45932</v>
      </c>
      <c r="C2259" s="70" t="n">
        <v>2025</v>
      </c>
      <c r="D2259" t="inlineStr">
        <is>
          <t>Oct</t>
        </is>
      </c>
      <c r="E2259" t="inlineStr">
        <is>
          <t>North</t>
        </is>
      </c>
      <c r="F2259" t="inlineStr">
        <is>
          <t>India</t>
        </is>
      </c>
      <c r="G2259" t="inlineStr">
        <is>
          <t>JioMart</t>
        </is>
      </c>
      <c r="H2259" t="inlineStr">
        <is>
          <t>Home delivery</t>
        </is>
      </c>
      <c r="I2259" t="inlineStr">
        <is>
          <t>Member</t>
        </is>
      </c>
      <c r="J2259" t="inlineStr">
        <is>
          <t>Zoya Ahmed</t>
        </is>
      </c>
      <c r="K2259" s="71" t="n">
        <v>2510</v>
      </c>
      <c r="L2259" s="72" t="n">
        <v>451.01</v>
      </c>
      <c r="M2259" s="72" t="n">
        <v>1132035.1</v>
      </c>
      <c r="N2259" s="72" t="n">
        <v>90562.81</v>
      </c>
      <c r="O2259" s="72" t="n">
        <v>1041472.29</v>
      </c>
      <c r="P2259" s="72" t="n">
        <v>863202.6</v>
      </c>
      <c r="Q2259" s="72" t="n">
        <v>178269.69</v>
      </c>
      <c r="R2259" t="inlineStr">
        <is>
          <t>Punjab</t>
        </is>
      </c>
      <c r="S2259" s="71" t="n">
        <v>0</v>
      </c>
      <c r="T2259" t="inlineStr">
        <is>
          <t>No</t>
        </is>
      </c>
      <c r="U2259" s="71" t="n">
        <v>9919</v>
      </c>
      <c r="V2259" s="71" t="n">
        <v>785</v>
      </c>
      <c r="W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RR102251</t>
        </is>
      </c>
      <c r="B2260" s="69" t="n">
        <v>45932</v>
      </c>
      <c r="C2260" s="70" t="n">
        <v>2025</v>
      </c>
      <c r="D2260" t="inlineStr">
        <is>
          <t>Oct</t>
        </is>
      </c>
      <c r="E2260" t="inlineStr">
        <is>
          <t>North</t>
        </is>
      </c>
      <c r="F2260" t="inlineStr">
        <is>
          <t>India</t>
        </is>
      </c>
      <c r="G2260" t="inlineStr">
        <is>
          <t>Grocery</t>
        </is>
      </c>
      <c r="H2260" t="inlineStr">
        <is>
          <t>Store walk-in</t>
        </is>
      </c>
      <c r="I2260" t="inlineStr">
        <is>
          <t>Walk-in guest</t>
        </is>
      </c>
      <c r="J2260" t="inlineStr">
        <is>
          <t>Sophie Müller</t>
        </is>
      </c>
      <c r="K2260" s="71" t="n">
        <v>4393</v>
      </c>
      <c r="L2260" s="72" t="n">
        <v>184.18</v>
      </c>
      <c r="M2260" s="72" t="n">
        <v>809102.74</v>
      </c>
      <c r="N2260" s="72" t="n">
        <v>121365.41</v>
      </c>
      <c r="O2260" s="72" t="n">
        <v>687737.33</v>
      </c>
      <c r="P2260" s="72" t="n">
        <v>667967.09</v>
      </c>
      <c r="Q2260" s="72" t="n">
        <v>19770.24</v>
      </c>
      <c r="R2260" t="inlineStr">
        <is>
          <t>Delhi</t>
        </is>
      </c>
      <c r="S2260" s="71" t="n">
        <v>2</v>
      </c>
      <c r="T2260" t="inlineStr">
        <is>
          <t>Yes</t>
        </is>
      </c>
      <c r="U2260" s="71" t="n">
        <v>2324</v>
      </c>
      <c r="V2260" s="71" t="n">
        <v>858</v>
      </c>
      <c r="W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RR102252</t>
        </is>
      </c>
      <c r="B2261" s="69" t="n">
        <v>45932</v>
      </c>
      <c r="C2261" s="70" t="n">
        <v>2025</v>
      </c>
      <c r="D2261" t="inlineStr">
        <is>
          <t>Oct</t>
        </is>
      </c>
      <c r="E2261" t="inlineStr">
        <is>
          <t>West</t>
        </is>
      </c>
      <c r="F2261" t="inlineStr">
        <is>
          <t>India</t>
        </is>
      </c>
      <c r="G2261" t="inlineStr">
        <is>
          <t>Grocery</t>
        </is>
      </c>
      <c r="H2261" t="inlineStr">
        <is>
          <t>Store walk-in</t>
        </is>
      </c>
      <c r="I2261" t="inlineStr">
        <is>
          <t>Member</t>
        </is>
      </c>
      <c r="J2261" t="inlineStr">
        <is>
          <t>Arjun Mehta</t>
        </is>
      </c>
      <c r="K2261" s="71" t="n">
        <v>3861</v>
      </c>
      <c r="L2261" s="72" t="n">
        <v>179.22</v>
      </c>
      <c r="M2261" s="72" t="n">
        <v>691968.42</v>
      </c>
      <c r="N2261" s="72" t="n">
        <v>55357.47</v>
      </c>
      <c r="O2261" s="72" t="n">
        <v>636610.95</v>
      </c>
      <c r="P2261" s="72" t="n">
        <v>575767.24</v>
      </c>
      <c r="Q2261" s="72" t="n">
        <v>60843.71</v>
      </c>
      <c r="R2261" t="inlineStr">
        <is>
          <t>Gujarat</t>
        </is>
      </c>
      <c r="S2261" s="71" t="n">
        <v>3</v>
      </c>
      <c r="T2261" t="inlineStr">
        <is>
          <t>Yes</t>
        </is>
      </c>
      <c r="U2261" s="71" t="n">
        <v>1556</v>
      </c>
      <c r="V2261" s="71" t="n">
        <v>504</v>
      </c>
      <c r="W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RR102253</t>
        </is>
      </c>
      <c r="B2262" s="69" t="n">
        <v>45933</v>
      </c>
      <c r="C2262" s="70" t="n">
        <v>2025</v>
      </c>
      <c r="D2262" t="inlineStr">
        <is>
          <t>Oct</t>
        </is>
      </c>
      <c r="E2262" t="inlineStr">
        <is>
          <t>North</t>
        </is>
      </c>
      <c r="F2262" t="inlineStr">
        <is>
          <t>India</t>
        </is>
      </c>
      <c r="G2262" t="inlineStr">
        <is>
          <t>JioMart</t>
        </is>
      </c>
      <c r="H2262" t="inlineStr">
        <is>
          <t>Home delivery</t>
        </is>
      </c>
      <c r="I2262" t="inlineStr">
        <is>
          <t>Member</t>
        </is>
      </c>
      <c r="J2262" t="inlineStr">
        <is>
          <t>Shraddha Kulkarni</t>
        </is>
      </c>
      <c r="K2262" s="71" t="n">
        <v>856</v>
      </c>
      <c r="L2262" s="72" t="n">
        <v>371.83</v>
      </c>
      <c r="M2262" s="72" t="n">
        <v>318286.48</v>
      </c>
      <c r="N2262" s="72" t="n">
        <v>6365.73</v>
      </c>
      <c r="O2262" s="72" t="n">
        <v>311920.75</v>
      </c>
      <c r="P2262" s="72" t="n">
        <v>278129.72</v>
      </c>
      <c r="Q2262" s="72" t="n">
        <v>33791.03</v>
      </c>
      <c r="R2262" t="inlineStr">
        <is>
          <t>Uttar Pradesh</t>
        </is>
      </c>
      <c r="S2262" s="71" t="n">
        <v>3</v>
      </c>
      <c r="T2262" t="inlineStr">
        <is>
          <t>Yes</t>
        </is>
      </c>
      <c r="U2262" s="71" t="n">
        <v>2487</v>
      </c>
      <c r="V2262" s="71" t="n">
        <v>153</v>
      </c>
      <c r="W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RR102254</t>
        </is>
      </c>
      <c r="B2263" s="69" t="n">
        <v>45933</v>
      </c>
      <c r="C2263" s="70" t="n">
        <v>2025</v>
      </c>
      <c r="D2263" t="inlineStr">
        <is>
          <t>Oct</t>
        </is>
      </c>
      <c r="E2263" t="inlineStr">
        <is>
          <t>West</t>
        </is>
      </c>
      <c r="F2263" t="inlineStr">
        <is>
          <t>India</t>
        </is>
      </c>
      <c r="G2263" t="inlineStr">
        <is>
          <t>JioMart</t>
        </is>
      </c>
      <c r="H2263" t="inlineStr">
        <is>
          <t>Home delivery</t>
        </is>
      </c>
      <c r="I2263" t="inlineStr">
        <is>
          <t>Member</t>
        </is>
      </c>
      <c r="J2263" t="inlineStr">
        <is>
          <t>Priya Nair</t>
        </is>
      </c>
      <c r="K2263" s="71" t="n">
        <v>1613</v>
      </c>
      <c r="L2263" s="72" t="n">
        <v>438.99</v>
      </c>
      <c r="M2263" s="72" t="n">
        <v>708090.87</v>
      </c>
      <c r="N2263" s="72" t="n">
        <v>70809.09</v>
      </c>
      <c r="O2263" s="72" t="n">
        <v>637281.78</v>
      </c>
      <c r="P2263" s="72" t="n">
        <v>537989.17</v>
      </c>
      <c r="Q2263" s="72" t="n">
        <v>99292.61</v>
      </c>
      <c r="R2263" t="inlineStr">
        <is>
          <t>Goa</t>
        </is>
      </c>
      <c r="S2263" s="71" t="n">
        <v>5</v>
      </c>
      <c r="T2263" t="inlineStr">
        <is>
          <t>Yes</t>
        </is>
      </c>
      <c r="U2263" s="71" t="n">
        <v>4684</v>
      </c>
      <c r="V2263" s="71" t="n">
        <v>310</v>
      </c>
      <c r="W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RR102255</t>
        </is>
      </c>
      <c r="B2264" s="69" t="n">
        <v>45933</v>
      </c>
      <c r="C2264" s="70" t="n">
        <v>2025</v>
      </c>
      <c r="D2264" t="inlineStr">
        <is>
          <t>Oct</t>
        </is>
      </c>
      <c r="E2264" t="inlineStr">
        <is>
          <t>North</t>
        </is>
      </c>
      <c r="F2264" t="inlineStr">
        <is>
          <t>India</t>
        </is>
      </c>
      <c r="G2264" t="inlineStr">
        <is>
          <t>Grocery</t>
        </is>
      </c>
      <c r="H2264" t="inlineStr">
        <is>
          <t>Store walk-in</t>
        </is>
      </c>
      <c r="I2264" t="inlineStr">
        <is>
          <t>Walk-in guest</t>
        </is>
      </c>
      <c r="J2264" t="inlineStr">
        <is>
          <t>Sara Rossi</t>
        </is>
      </c>
      <c r="K2264" s="71" t="n">
        <v>1922</v>
      </c>
      <c r="L2264" s="72" t="n">
        <v>189.57</v>
      </c>
      <c r="M2264" s="72" t="n">
        <v>364353.54</v>
      </c>
      <c r="N2264" s="72" t="n">
        <v>7287.07</v>
      </c>
      <c r="O2264" s="72" t="n">
        <v>357066.47</v>
      </c>
      <c r="P2264" s="72" t="n">
        <v>294031.95</v>
      </c>
      <c r="Q2264" s="72" t="n">
        <v>63034.52</v>
      </c>
      <c r="R2264" t="inlineStr">
        <is>
          <t>Punjab</t>
        </is>
      </c>
      <c r="S2264" s="71" t="n">
        <v>1</v>
      </c>
      <c r="T2264" t="inlineStr">
        <is>
          <t>Yes</t>
        </is>
      </c>
      <c r="U2264" s="71" t="n">
        <v>861</v>
      </c>
      <c r="V2264" s="71" t="n">
        <v>271</v>
      </c>
      <c r="W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RR102256</t>
        </is>
      </c>
      <c r="B2265" s="69" t="n">
        <v>45933</v>
      </c>
      <c r="C2265" s="70" t="n">
        <v>2025</v>
      </c>
      <c r="D2265" t="inlineStr">
        <is>
          <t>Oct</t>
        </is>
      </c>
      <c r="E2265" t="inlineStr">
        <is>
          <t>North</t>
        </is>
      </c>
      <c r="F2265" t="inlineStr">
        <is>
          <t>India</t>
        </is>
      </c>
      <c r="G2265" t="inlineStr">
        <is>
          <t>Fashion</t>
        </is>
      </c>
      <c r="H2265" t="inlineStr">
        <is>
          <t>Click &amp; collect</t>
        </is>
      </c>
      <c r="I2265" t="inlineStr">
        <is>
          <t>Member</t>
        </is>
      </c>
      <c r="J2265" t="inlineStr">
        <is>
          <t>Yuki Sato</t>
        </is>
      </c>
      <c r="K2265" s="71" t="n">
        <v>709</v>
      </c>
      <c r="L2265" s="72" t="n">
        <v>751.39</v>
      </c>
      <c r="M2265" s="72" t="n">
        <v>532735.51</v>
      </c>
      <c r="N2265" s="72" t="n">
        <v>42618.84</v>
      </c>
      <c r="O2265" s="72" t="n">
        <v>490116.67</v>
      </c>
      <c r="P2265" s="72" t="n">
        <v>290625.28</v>
      </c>
      <c r="Q2265" s="72" t="n">
        <v>199491.39</v>
      </c>
      <c r="R2265" t="inlineStr">
        <is>
          <t>Rajasthan</t>
        </is>
      </c>
      <c r="S2265" s="71" t="n">
        <v>8</v>
      </c>
      <c r="T2265" t="inlineStr">
        <is>
          <t>Yes</t>
        </is>
      </c>
      <c r="U2265" s="71" t="n">
        <v>439</v>
      </c>
      <c r="V2265" s="71" t="n">
        <v>148</v>
      </c>
      <c r="W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RR102257</t>
        </is>
      </c>
      <c r="B2266" s="69" t="n">
        <v>45933</v>
      </c>
      <c r="C2266" s="70" t="n">
        <v>2025</v>
      </c>
      <c r="D2266" t="inlineStr">
        <is>
          <t>Oct</t>
        </is>
      </c>
      <c r="E2266" t="inlineStr">
        <is>
          <t>West</t>
        </is>
      </c>
      <c r="F2266" t="inlineStr">
        <is>
          <t>India</t>
        </is>
      </c>
      <c r="G2266" t="inlineStr">
        <is>
          <t>Electronics</t>
        </is>
      </c>
      <c r="H2266" t="inlineStr">
        <is>
          <t>Store walk-in</t>
        </is>
      </c>
      <c r="I2266" t="inlineStr">
        <is>
          <t>Member</t>
        </is>
      </c>
      <c r="J2266" t="inlineStr">
        <is>
          <t>Emma Clarke</t>
        </is>
      </c>
      <c r="K2266" s="71" t="n">
        <v>42</v>
      </c>
      <c r="L2266" s="72" t="n">
        <v>8853.09</v>
      </c>
      <c r="M2266" s="72" t="n">
        <v>371829.78</v>
      </c>
      <c r="N2266" s="72" t="n">
        <v>37182.98</v>
      </c>
      <c r="O2266" s="72" t="n">
        <v>334646.8</v>
      </c>
      <c r="P2266" s="72" t="n">
        <v>344435.06</v>
      </c>
      <c r="Q2266" s="72" t="n">
        <v>-9788.26</v>
      </c>
      <c r="R2266" t="inlineStr">
        <is>
          <t>Maharashtra</t>
        </is>
      </c>
      <c r="S2266" s="71" t="n">
        <v>1</v>
      </c>
      <c r="T2266" t="inlineStr">
        <is>
          <t>Yes</t>
        </is>
      </c>
      <c r="U2266" s="71" t="n">
        <v>85</v>
      </c>
      <c r="V2266" s="71" t="n">
        <v>32</v>
      </c>
      <c r="W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RR102258</t>
        </is>
      </c>
      <c r="B2267" s="69" t="n">
        <v>45933</v>
      </c>
      <c r="C2267" s="70" t="n">
        <v>2025</v>
      </c>
      <c r="D2267" t="inlineStr">
        <is>
          <t>Oct</t>
        </is>
      </c>
      <c r="E2267" t="inlineStr">
        <is>
          <t>South</t>
        </is>
      </c>
      <c r="F2267" t="inlineStr">
        <is>
          <t>India</t>
        </is>
      </c>
      <c r="G2267" t="inlineStr">
        <is>
          <t>JioMart</t>
        </is>
      </c>
      <c r="H2267" t="inlineStr">
        <is>
          <t>Home delivery</t>
        </is>
      </c>
      <c r="I2267" t="inlineStr">
        <is>
          <t>Member</t>
        </is>
      </c>
      <c r="J2267" t="inlineStr">
        <is>
          <t>Arjun Mehta</t>
        </is>
      </c>
      <c r="K2267" s="71" t="n">
        <v>962</v>
      </c>
      <c r="L2267" s="72" t="n">
        <v>395.06</v>
      </c>
      <c r="M2267" s="72" t="n">
        <v>380047.72</v>
      </c>
      <c r="N2267" s="72" t="n">
        <v>57007.16</v>
      </c>
      <c r="O2267" s="72" t="n">
        <v>323040.56</v>
      </c>
      <c r="P2267" s="72" t="n">
        <v>322459.9</v>
      </c>
      <c r="Q2267" s="72" t="n">
        <v>580.66</v>
      </c>
      <c r="R2267" t="inlineStr">
        <is>
          <t>Tamil Nadu</t>
        </is>
      </c>
      <c r="S2267" s="71" t="n">
        <v>3</v>
      </c>
      <c r="T2267" t="inlineStr">
        <is>
          <t>Yes</t>
        </is>
      </c>
      <c r="U2267" s="71" t="n">
        <v>2903</v>
      </c>
      <c r="V2267" s="71" t="n">
        <v>207</v>
      </c>
      <c r="W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RR102259</t>
        </is>
      </c>
      <c r="B2268" s="69" t="n">
        <v>45934</v>
      </c>
      <c r="C2268" s="70" t="n">
        <v>2025</v>
      </c>
      <c r="D2268" t="inlineStr">
        <is>
          <t>Oct</t>
        </is>
      </c>
      <c r="E2268" t="inlineStr">
        <is>
          <t>South</t>
        </is>
      </c>
      <c r="F2268" t="inlineStr">
        <is>
          <t>India</t>
        </is>
      </c>
      <c r="G2268" t="inlineStr">
        <is>
          <t>JioMart</t>
        </is>
      </c>
      <c r="H2268" t="inlineStr">
        <is>
          <t>Home delivery</t>
        </is>
      </c>
      <c r="I2268" t="inlineStr">
        <is>
          <t>Member</t>
        </is>
      </c>
      <c r="J2268" t="inlineStr">
        <is>
          <t>Ana Costa</t>
        </is>
      </c>
      <c r="K2268" s="71" t="n">
        <v>2282</v>
      </c>
      <c r="L2268" s="72" t="n">
        <v>427.88</v>
      </c>
      <c r="M2268" s="72" t="n">
        <v>976422.16</v>
      </c>
      <c r="N2268" s="72" t="n">
        <v>97642.22</v>
      </c>
      <c r="O2268" s="72" t="n">
        <v>878779.9399999999</v>
      </c>
      <c r="P2268" s="72" t="n">
        <v>747084.36</v>
      </c>
      <c r="Q2268" s="72" t="n">
        <v>131695.58</v>
      </c>
      <c r="R2268" t="inlineStr">
        <is>
          <t>Telangana</t>
        </is>
      </c>
      <c r="S2268" s="71" t="n">
        <v>3</v>
      </c>
      <c r="T2268" t="inlineStr">
        <is>
          <t>Yes</t>
        </is>
      </c>
      <c r="U2268" s="71" t="n">
        <v>13027</v>
      </c>
      <c r="V2268" s="71" t="n">
        <v>609</v>
      </c>
      <c r="W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RR102260</t>
        </is>
      </c>
      <c r="B2269" s="69" t="n">
        <v>45934</v>
      </c>
      <c r="C2269" s="70" t="n">
        <v>2025</v>
      </c>
      <c r="D2269" t="inlineStr">
        <is>
          <t>Oct</t>
        </is>
      </c>
      <c r="E2269" t="inlineStr">
        <is>
          <t>South</t>
        </is>
      </c>
      <c r="F2269" t="inlineStr">
        <is>
          <t>India</t>
        </is>
      </c>
      <c r="G2269" t="inlineStr">
        <is>
          <t>Grocery</t>
        </is>
      </c>
      <c r="H2269" t="inlineStr">
        <is>
          <t>Click &amp; collect</t>
        </is>
      </c>
      <c r="I2269" t="inlineStr">
        <is>
          <t>Walk-in guest</t>
        </is>
      </c>
      <c r="J2269" t="inlineStr">
        <is>
          <t>Ruhi Shaikh</t>
        </is>
      </c>
      <c r="K2269" s="71" t="n">
        <v>2882</v>
      </c>
      <c r="L2269" s="72" t="n">
        <v>177.98</v>
      </c>
      <c r="M2269" s="72" t="n">
        <v>512938.36</v>
      </c>
      <c r="N2269" s="72" t="n">
        <v>25646.92</v>
      </c>
      <c r="O2269" s="72" t="n">
        <v>487291.44</v>
      </c>
      <c r="P2269" s="72" t="n">
        <v>432026.25</v>
      </c>
      <c r="Q2269" s="72" t="n">
        <v>55265.19</v>
      </c>
      <c r="R2269" t="inlineStr">
        <is>
          <t>Tamil Nadu</t>
        </is>
      </c>
      <c r="S2269" s="71" t="n">
        <v>5</v>
      </c>
      <c r="T2269" t="inlineStr">
        <is>
          <t>Yes</t>
        </is>
      </c>
      <c r="U2269" s="71" t="n">
        <v>1896</v>
      </c>
      <c r="V2269" s="71" t="n">
        <v>605</v>
      </c>
      <c r="W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RR102261</t>
        </is>
      </c>
      <c r="B2270" s="69" t="n">
        <v>45934</v>
      </c>
      <c r="C2270" s="70" t="n">
        <v>2025</v>
      </c>
      <c r="D2270" t="inlineStr">
        <is>
          <t>Oct</t>
        </is>
      </c>
      <c r="E2270" t="inlineStr">
        <is>
          <t>East</t>
        </is>
      </c>
      <c r="F2270" t="inlineStr">
        <is>
          <t>India</t>
        </is>
      </c>
      <c r="G2270" t="inlineStr">
        <is>
          <t>Grocery</t>
        </is>
      </c>
      <c r="H2270" t="inlineStr">
        <is>
          <t>Store walk-in</t>
        </is>
      </c>
      <c r="I2270" t="inlineStr">
        <is>
          <t>Walk-in guest</t>
        </is>
      </c>
      <c r="J2270" t="inlineStr">
        <is>
          <t>Ana Costa</t>
        </is>
      </c>
      <c r="K2270" s="71" t="n">
        <v>4587</v>
      </c>
      <c r="L2270" s="72" t="n">
        <v>184.09</v>
      </c>
      <c r="M2270" s="72" t="n">
        <v>844420.83</v>
      </c>
      <c r="N2270" s="72" t="n">
        <v>84442.08</v>
      </c>
      <c r="O2270" s="72" t="n">
        <v>759978.75</v>
      </c>
      <c r="P2270" s="72" t="n">
        <v>657881.12</v>
      </c>
      <c r="Q2270" s="72" t="n">
        <v>102097.63</v>
      </c>
      <c r="R2270" t="inlineStr">
        <is>
          <t>Odisha</t>
        </is>
      </c>
      <c r="S2270" s="71" t="n">
        <v>8</v>
      </c>
      <c r="T2270" t="inlineStr">
        <is>
          <t>Yes</t>
        </is>
      </c>
      <c r="U2270" s="71" t="n">
        <v>2611</v>
      </c>
      <c r="V2270" s="71" t="n">
        <v>783</v>
      </c>
      <c r="W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RR102262</t>
        </is>
      </c>
      <c r="B2271" s="69" t="n">
        <v>45934</v>
      </c>
      <c r="C2271" s="70" t="n">
        <v>2025</v>
      </c>
      <c r="D2271" t="inlineStr">
        <is>
          <t>Oct</t>
        </is>
      </c>
      <c r="E2271" t="inlineStr">
        <is>
          <t>East</t>
        </is>
      </c>
      <c r="F2271" t="inlineStr">
        <is>
          <t>India</t>
        </is>
      </c>
      <c r="G2271" t="inlineStr">
        <is>
          <t>Electronics</t>
        </is>
      </c>
      <c r="H2271" t="inlineStr">
        <is>
          <t>Store walk-in</t>
        </is>
      </c>
      <c r="I2271" t="inlineStr">
        <is>
          <t>Member</t>
        </is>
      </c>
      <c r="J2271" t="inlineStr">
        <is>
          <t>Shraddha Kulkarni</t>
        </is>
      </c>
      <c r="K2271" s="71" t="n">
        <v>178</v>
      </c>
      <c r="L2271" s="72" t="n">
        <v>9676.67</v>
      </c>
      <c r="M2271" s="72" t="n">
        <v>1722447.26</v>
      </c>
      <c r="N2271" s="72" t="n">
        <v>172244.73</v>
      </c>
      <c r="O2271" s="72" t="n">
        <v>1550202.53</v>
      </c>
      <c r="P2271" s="72" t="n">
        <v>1430269.93</v>
      </c>
      <c r="Q2271" s="72" t="n">
        <v>119932.6</v>
      </c>
      <c r="R2271" t="inlineStr">
        <is>
          <t>Bihar</t>
        </is>
      </c>
      <c r="S2271" s="71" t="n">
        <v>8</v>
      </c>
      <c r="T2271" t="inlineStr">
        <is>
          <t>Yes</t>
        </is>
      </c>
      <c r="U2271" s="71" t="n">
        <v>558</v>
      </c>
      <c r="V2271" s="71" t="n">
        <v>141</v>
      </c>
      <c r="W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RR102263</t>
        </is>
      </c>
      <c r="B2272" s="69" t="n">
        <v>45934</v>
      </c>
      <c r="C2272" s="70" t="n">
        <v>2025</v>
      </c>
      <c r="D2272" t="inlineStr">
        <is>
          <t>Oct</t>
        </is>
      </c>
      <c r="E2272" t="inlineStr">
        <is>
          <t>West</t>
        </is>
      </c>
      <c r="F2272" t="inlineStr">
        <is>
          <t>India</t>
        </is>
      </c>
      <c r="G2272" t="inlineStr">
        <is>
          <t>Grocery</t>
        </is>
      </c>
      <c r="H2272" t="inlineStr">
        <is>
          <t>Store walk-in</t>
        </is>
      </c>
      <c r="I2272" t="inlineStr">
        <is>
          <t>Member</t>
        </is>
      </c>
      <c r="J2272" t="inlineStr">
        <is>
          <t>Carlos Silva</t>
        </is>
      </c>
      <c r="K2272" s="71" t="n">
        <v>3017</v>
      </c>
      <c r="L2272" s="72" t="n">
        <v>188.11</v>
      </c>
      <c r="M2272" s="72" t="n">
        <v>567527.87</v>
      </c>
      <c r="N2272" s="72" t="n">
        <v>11350.56</v>
      </c>
      <c r="O2272" s="72" t="n">
        <v>556177.3100000001</v>
      </c>
      <c r="P2272" s="72" t="n">
        <v>441704.72</v>
      </c>
      <c r="Q2272" s="72" t="n">
        <v>114472.59</v>
      </c>
      <c r="R2272" t="inlineStr">
        <is>
          <t>Gujarat</t>
        </is>
      </c>
      <c r="S2272" s="71" t="n">
        <v>3</v>
      </c>
      <c r="T2272" t="inlineStr">
        <is>
          <t>Yes</t>
        </is>
      </c>
      <c r="U2272" s="71" t="n">
        <v>1478</v>
      </c>
      <c r="V2272" s="71" t="n">
        <v>635</v>
      </c>
      <c r="W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RR102264</t>
        </is>
      </c>
      <c r="B2273" s="69" t="n">
        <v>45934</v>
      </c>
      <c r="C2273" s="70" t="n">
        <v>2025</v>
      </c>
      <c r="D2273" t="inlineStr">
        <is>
          <t>Oct</t>
        </is>
      </c>
      <c r="E2273" t="inlineStr">
        <is>
          <t>North</t>
        </is>
      </c>
      <c r="F2273" t="inlineStr">
        <is>
          <t>India</t>
        </is>
      </c>
      <c r="G2273" t="inlineStr">
        <is>
          <t>Fashion</t>
        </is>
      </c>
      <c r="H2273" t="inlineStr">
        <is>
          <t>Store walk-in</t>
        </is>
      </c>
      <c r="I2273" t="inlineStr">
        <is>
          <t>Member</t>
        </is>
      </c>
      <c r="J2273" t="inlineStr">
        <is>
          <t>Ana Costa</t>
        </is>
      </c>
      <c r="K2273" s="71" t="n">
        <v>412</v>
      </c>
      <c r="L2273" s="72" t="n">
        <v>830.62</v>
      </c>
      <c r="M2273" s="72" t="n">
        <v>342215.44</v>
      </c>
      <c r="N2273" s="72" t="n">
        <v>6844.31</v>
      </c>
      <c r="O2273" s="72" t="n">
        <v>335371.13</v>
      </c>
      <c r="P2273" s="72" t="n">
        <v>163244.7</v>
      </c>
      <c r="Q2273" s="72" t="n">
        <v>172126.43</v>
      </c>
      <c r="R2273" t="inlineStr">
        <is>
          <t>Delhi</t>
        </is>
      </c>
      <c r="S2273" s="71" t="n">
        <v>3</v>
      </c>
      <c r="T2273" t="inlineStr">
        <is>
          <t>Yes</t>
        </is>
      </c>
      <c r="U2273" s="71" t="n">
        <v>189</v>
      </c>
      <c r="V2273" s="71" t="n">
        <v>58</v>
      </c>
      <c r="W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RR102265</t>
        </is>
      </c>
      <c r="B2274" s="69" t="n">
        <v>45934</v>
      </c>
      <c r="C2274" s="70" t="n">
        <v>2025</v>
      </c>
      <c r="D2274" t="inlineStr">
        <is>
          <t>Oct</t>
        </is>
      </c>
      <c r="E2274" t="inlineStr">
        <is>
          <t>South</t>
        </is>
      </c>
      <c r="F2274" t="inlineStr">
        <is>
          <t>India</t>
        </is>
      </c>
      <c r="G2274" t="inlineStr">
        <is>
          <t>Grocery</t>
        </is>
      </c>
      <c r="H2274" t="inlineStr">
        <is>
          <t>Store walk-in</t>
        </is>
      </c>
      <c r="I2274" t="inlineStr">
        <is>
          <t>Member</t>
        </is>
      </c>
      <c r="J2274" t="inlineStr">
        <is>
          <t>Ruhi Shaikh</t>
        </is>
      </c>
      <c r="K2274" s="71" t="n">
        <v>2667</v>
      </c>
      <c r="L2274" s="72" t="n">
        <v>163.53</v>
      </c>
      <c r="M2274" s="72" t="n">
        <v>436134.51</v>
      </c>
      <c r="N2274" s="72" t="n">
        <v>21806.73</v>
      </c>
      <c r="O2274" s="72" t="n">
        <v>414327.78</v>
      </c>
      <c r="P2274" s="72" t="n">
        <v>403314.28</v>
      </c>
      <c r="Q2274" s="72" t="n">
        <v>11013.5</v>
      </c>
      <c r="R2274" t="inlineStr">
        <is>
          <t>Karnataka</t>
        </is>
      </c>
      <c r="S2274" s="71" t="n">
        <v>3</v>
      </c>
      <c r="T2274" t="inlineStr">
        <is>
          <t>Yes</t>
        </is>
      </c>
      <c r="U2274" s="71" t="n">
        <v>1045</v>
      </c>
      <c r="V2274" s="71" t="n">
        <v>344</v>
      </c>
      <c r="W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RR102266</t>
        </is>
      </c>
      <c r="B2275" s="69" t="n">
        <v>45934</v>
      </c>
      <c r="C2275" s="70" t="n">
        <v>2025</v>
      </c>
      <c r="D2275" t="inlineStr">
        <is>
          <t>Oct</t>
        </is>
      </c>
      <c r="E2275" t="inlineStr">
        <is>
          <t>South</t>
        </is>
      </c>
      <c r="F2275" t="inlineStr">
        <is>
          <t>India</t>
        </is>
      </c>
      <c r="G2275" t="inlineStr">
        <is>
          <t>Fashion</t>
        </is>
      </c>
      <c r="H2275" t="inlineStr">
        <is>
          <t>Store walk-in</t>
        </is>
      </c>
      <c r="I2275" t="inlineStr">
        <is>
          <t>Walk-in guest</t>
        </is>
      </c>
      <c r="J2275" t="inlineStr">
        <is>
          <t>Ravindra Patil</t>
        </is>
      </c>
      <c r="K2275" s="71" t="n">
        <v>494</v>
      </c>
      <c r="L2275" s="72" t="n">
        <v>749.16</v>
      </c>
      <c r="M2275" s="72" t="n">
        <v>370085.04</v>
      </c>
      <c r="N2275" s="72" t="n">
        <v>18504.25</v>
      </c>
      <c r="O2275" s="72" t="n">
        <v>351580.79</v>
      </c>
      <c r="P2275" s="72" t="n">
        <v>197026.46</v>
      </c>
      <c r="Q2275" s="72" t="n">
        <v>154554.33</v>
      </c>
      <c r="R2275" t="inlineStr">
        <is>
          <t>Karnataka</t>
        </is>
      </c>
      <c r="S2275" s="71" t="n">
        <v>2</v>
      </c>
      <c r="T2275" t="inlineStr">
        <is>
          <t>Yes</t>
        </is>
      </c>
      <c r="U2275" s="71" t="n">
        <v>440</v>
      </c>
      <c r="V2275" s="71" t="n">
        <v>115</v>
      </c>
      <c r="W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RR102267</t>
        </is>
      </c>
      <c r="B2276" s="69" t="n">
        <v>45934</v>
      </c>
      <c r="C2276" s="70" t="n">
        <v>2025</v>
      </c>
      <c r="D2276" t="inlineStr">
        <is>
          <t>Oct</t>
        </is>
      </c>
      <c r="E2276" t="inlineStr">
        <is>
          <t>West</t>
        </is>
      </c>
      <c r="F2276" t="inlineStr">
        <is>
          <t>India</t>
        </is>
      </c>
      <c r="G2276" t="inlineStr">
        <is>
          <t>Grocery</t>
        </is>
      </c>
      <c r="H2276" t="inlineStr">
        <is>
          <t>Store walk-in</t>
        </is>
      </c>
      <c r="I2276" t="inlineStr">
        <is>
          <t>Member</t>
        </is>
      </c>
      <c r="J2276" t="inlineStr">
        <is>
          <t>Shraddha Kulkarni</t>
        </is>
      </c>
      <c r="K2276" s="71" t="n">
        <v>988</v>
      </c>
      <c r="L2276" s="72" t="n">
        <v>185.26</v>
      </c>
      <c r="M2276" s="72" t="n">
        <v>183036.88</v>
      </c>
      <c r="N2276" s="72" t="n">
        <v>3660.74</v>
      </c>
      <c r="O2276" s="72" t="n">
        <v>179376.14</v>
      </c>
      <c r="P2276" s="72" t="n">
        <v>148769.22</v>
      </c>
      <c r="Q2276" s="72" t="n">
        <v>30606.92</v>
      </c>
      <c r="R2276" t="inlineStr">
        <is>
          <t>Maharashtra</t>
        </is>
      </c>
      <c r="S2276" s="71" t="n">
        <v>3</v>
      </c>
      <c r="T2276" t="inlineStr">
        <is>
          <t>Yes</t>
        </is>
      </c>
      <c r="U2276" s="71" t="n">
        <v>425</v>
      </c>
      <c r="V2276" s="71" t="n">
        <v>115</v>
      </c>
      <c r="W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RR102268</t>
        </is>
      </c>
      <c r="B2277" s="69" t="n">
        <v>45934</v>
      </c>
      <c r="C2277" s="70" t="n">
        <v>2025</v>
      </c>
      <c r="D2277" t="inlineStr">
        <is>
          <t>Oct</t>
        </is>
      </c>
      <c r="E2277" t="inlineStr">
        <is>
          <t>East</t>
        </is>
      </c>
      <c r="F2277" t="inlineStr">
        <is>
          <t>India</t>
        </is>
      </c>
      <c r="G2277" t="inlineStr">
        <is>
          <t>Grocery</t>
        </is>
      </c>
      <c r="H2277" t="inlineStr">
        <is>
          <t>Home delivery</t>
        </is>
      </c>
      <c r="I2277" t="inlineStr">
        <is>
          <t>Walk-in guest</t>
        </is>
      </c>
      <c r="J2277" t="inlineStr">
        <is>
          <t>Yuki Sato</t>
        </is>
      </c>
      <c r="K2277" s="71" t="n">
        <v>2439</v>
      </c>
      <c r="L2277" s="72" t="n">
        <v>196.16</v>
      </c>
      <c r="M2277" s="72" t="n">
        <v>478434.24</v>
      </c>
      <c r="N2277" s="72" t="n">
        <v>71765.14</v>
      </c>
      <c r="O2277" s="72" t="n">
        <v>406669.1</v>
      </c>
      <c r="P2277" s="72" t="n">
        <v>352784.11</v>
      </c>
      <c r="Q2277" s="72" t="n">
        <v>53884.99</v>
      </c>
      <c r="R2277" t="inlineStr">
        <is>
          <t>Odisha</t>
        </is>
      </c>
      <c r="S2277" s="71" t="n">
        <v>2</v>
      </c>
      <c r="T2277" t="inlineStr">
        <is>
          <t>Yes</t>
        </is>
      </c>
      <c r="U2277" s="71" t="n">
        <v>2199</v>
      </c>
      <c r="V2277" s="71" t="n">
        <v>640</v>
      </c>
      <c r="W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RR102269</t>
        </is>
      </c>
      <c r="B2278" s="69" t="n">
        <v>45934</v>
      </c>
      <c r="C2278" s="70" t="n">
        <v>2025</v>
      </c>
      <c r="D2278" t="inlineStr">
        <is>
          <t>Oct</t>
        </is>
      </c>
      <c r="E2278" t="inlineStr">
        <is>
          <t>North</t>
        </is>
      </c>
      <c r="F2278" t="inlineStr">
        <is>
          <t>India</t>
        </is>
      </c>
      <c r="G2278" t="inlineStr">
        <is>
          <t>Grocery</t>
        </is>
      </c>
      <c r="H2278" t="inlineStr">
        <is>
          <t>Store walk-in</t>
        </is>
      </c>
      <c r="I2278" t="inlineStr">
        <is>
          <t>Member</t>
        </is>
      </c>
      <c r="J2278" t="inlineStr">
        <is>
          <t>Lucas Martin</t>
        </is>
      </c>
      <c r="K2278" s="71" t="n">
        <v>4455</v>
      </c>
      <c r="L2278" s="72" t="n">
        <v>181.52</v>
      </c>
      <c r="M2278" s="72" t="n">
        <v>808671.6</v>
      </c>
      <c r="N2278" s="72" t="n">
        <v>16173.43</v>
      </c>
      <c r="O2278" s="72" t="n">
        <v>792498.17</v>
      </c>
      <c r="P2278" s="72" t="n">
        <v>679429.5699999999</v>
      </c>
      <c r="Q2278" s="72" t="n">
        <v>113068.6</v>
      </c>
      <c r="R2278" t="inlineStr">
        <is>
          <t>Rajasthan</t>
        </is>
      </c>
      <c r="S2278" s="71" t="n">
        <v>5</v>
      </c>
      <c r="T2278" t="inlineStr">
        <is>
          <t>Yes</t>
        </is>
      </c>
      <c r="U2278" s="71" t="n">
        <v>1758</v>
      </c>
      <c r="V2278" s="71" t="n">
        <v>545</v>
      </c>
      <c r="W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RR102270</t>
        </is>
      </c>
      <c r="B2279" s="69" t="n">
        <v>45934</v>
      </c>
      <c r="C2279" s="70" t="n">
        <v>2025</v>
      </c>
      <c r="D2279" t="inlineStr">
        <is>
          <t>Oct</t>
        </is>
      </c>
      <c r="E2279" t="inlineStr">
        <is>
          <t>East</t>
        </is>
      </c>
      <c r="F2279" t="inlineStr">
        <is>
          <t>India</t>
        </is>
      </c>
      <c r="G2279" t="inlineStr">
        <is>
          <t>Grocery</t>
        </is>
      </c>
      <c r="H2279" t="inlineStr">
        <is>
          <t>Store walk-in</t>
        </is>
      </c>
      <c r="I2279" t="inlineStr">
        <is>
          <t>Member</t>
        </is>
      </c>
      <c r="J2279" t="inlineStr">
        <is>
          <t>Yuki Sato</t>
        </is>
      </c>
      <c r="K2279" s="71" t="n">
        <v>1998</v>
      </c>
      <c r="L2279" s="72" t="n">
        <v>163.42</v>
      </c>
      <c r="M2279" s="72" t="n">
        <v>326513.16</v>
      </c>
      <c r="N2279" s="72" t="n">
        <v>32651.32</v>
      </c>
      <c r="O2279" s="72" t="n">
        <v>293861.84</v>
      </c>
      <c r="P2279" s="72" t="n">
        <v>299916.46</v>
      </c>
      <c r="Q2279" s="72" t="n">
        <v>-6054.62</v>
      </c>
      <c r="R2279" t="inlineStr">
        <is>
          <t>Bihar</t>
        </is>
      </c>
      <c r="S2279" s="71" t="n">
        <v>2</v>
      </c>
      <c r="T2279" t="inlineStr">
        <is>
          <t>Yes</t>
        </is>
      </c>
      <c r="U2279" s="71" t="n">
        <v>2111</v>
      </c>
      <c r="V2279" s="71" t="n">
        <v>546</v>
      </c>
      <c r="W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RR102271</t>
        </is>
      </c>
      <c r="B2280" s="69" t="n">
        <v>45935</v>
      </c>
      <c r="C2280" s="70" t="n">
        <v>2025</v>
      </c>
      <c r="D2280" t="inlineStr">
        <is>
          <t>Oct</t>
        </is>
      </c>
      <c r="E2280" t="inlineStr">
        <is>
          <t>West</t>
        </is>
      </c>
      <c r="F2280" t="inlineStr">
        <is>
          <t>India</t>
        </is>
      </c>
      <c r="G2280" t="inlineStr">
        <is>
          <t>JioMart</t>
        </is>
      </c>
      <c r="H2280" t="inlineStr">
        <is>
          <t>Home delivery</t>
        </is>
      </c>
      <c r="I2280" t="inlineStr">
        <is>
          <t>Member</t>
        </is>
      </c>
      <c r="J2280" t="inlineStr">
        <is>
          <t>Sara Rossi</t>
        </is>
      </c>
      <c r="K2280" s="71" t="n">
        <v>4552</v>
      </c>
      <c r="L2280" s="72" t="n">
        <v>422.84</v>
      </c>
      <c r="M2280" s="72" t="n">
        <v>1924767.68</v>
      </c>
      <c r="N2280" s="72" t="n">
        <v>38495.35</v>
      </c>
      <c r="O2280" s="72" t="n">
        <v>1886272.33</v>
      </c>
      <c r="P2280" s="72" t="n">
        <v>1468636.31</v>
      </c>
      <c r="Q2280" s="72" t="n">
        <v>417636.02</v>
      </c>
      <c r="R2280" t="inlineStr">
        <is>
          <t>Maharashtra</t>
        </is>
      </c>
      <c r="S2280" s="71" t="n">
        <v>0</v>
      </c>
      <c r="T2280" t="inlineStr">
        <is>
          <t>No</t>
        </is>
      </c>
      <c r="U2280" s="71" t="n">
        <v>8785</v>
      </c>
      <c r="V2280" s="71" t="n">
        <v>691</v>
      </c>
      <c r="W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RR102272</t>
        </is>
      </c>
      <c r="B2281" s="69" t="n">
        <v>45935</v>
      </c>
      <c r="C2281" s="70" t="n">
        <v>2025</v>
      </c>
      <c r="D2281" t="inlineStr">
        <is>
          <t>Oct</t>
        </is>
      </c>
      <c r="E2281" t="inlineStr">
        <is>
          <t>North</t>
        </is>
      </c>
      <c r="F2281" t="inlineStr">
        <is>
          <t>India</t>
        </is>
      </c>
      <c r="G2281" t="inlineStr">
        <is>
          <t>Electronics</t>
        </is>
      </c>
      <c r="H2281" t="inlineStr">
        <is>
          <t>Click &amp; collect</t>
        </is>
      </c>
      <c r="I2281" t="inlineStr">
        <is>
          <t>Walk-in guest</t>
        </is>
      </c>
      <c r="J2281" t="inlineStr">
        <is>
          <t>Ana Costa</t>
        </is>
      </c>
      <c r="K2281" s="71" t="n">
        <v>197</v>
      </c>
      <c r="L2281" s="72" t="n">
        <v>8958.98</v>
      </c>
      <c r="M2281" s="72" t="n">
        <v>1764919.06</v>
      </c>
      <c r="N2281" s="72" t="n">
        <v>35298.38</v>
      </c>
      <c r="O2281" s="72" t="n">
        <v>1729620.68</v>
      </c>
      <c r="P2281" s="72" t="n">
        <v>1658491.25</v>
      </c>
      <c r="Q2281" s="72" t="n">
        <v>71129.42999999999</v>
      </c>
      <c r="R2281" t="inlineStr">
        <is>
          <t>Uttar Pradesh</t>
        </is>
      </c>
      <c r="S2281" s="71" t="n">
        <v>8</v>
      </c>
      <c r="T2281" t="inlineStr">
        <is>
          <t>Yes</t>
        </is>
      </c>
      <c r="U2281" s="71" t="n">
        <v>617</v>
      </c>
      <c r="V2281" s="71" t="n">
        <v>155</v>
      </c>
      <c r="W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RR102273</t>
        </is>
      </c>
      <c r="B2282" s="69" t="n">
        <v>45935</v>
      </c>
      <c r="C2282" s="70" t="n">
        <v>2025</v>
      </c>
      <c r="D2282" t="inlineStr">
        <is>
          <t>Oct</t>
        </is>
      </c>
      <c r="E2282" t="inlineStr">
        <is>
          <t>South</t>
        </is>
      </c>
      <c r="F2282" t="inlineStr">
        <is>
          <t>India</t>
        </is>
      </c>
      <c r="G2282" t="inlineStr">
        <is>
          <t>Fashion</t>
        </is>
      </c>
      <c r="H2282" t="inlineStr">
        <is>
          <t>Store walk-in</t>
        </is>
      </c>
      <c r="I2282" t="inlineStr">
        <is>
          <t>Walk-in guest</t>
        </is>
      </c>
      <c r="J2282" t="inlineStr">
        <is>
          <t>Sophie Müller</t>
        </is>
      </c>
      <c r="K2282" s="71" t="n">
        <v>622</v>
      </c>
      <c r="L2282" s="72" t="n">
        <v>803.7</v>
      </c>
      <c r="M2282" s="72" t="n">
        <v>499901.4</v>
      </c>
      <c r="N2282" s="72" t="n">
        <v>49990.14</v>
      </c>
      <c r="O2282" s="72" t="n">
        <v>449911.26</v>
      </c>
      <c r="P2282" s="72" t="n">
        <v>256732.77</v>
      </c>
      <c r="Q2282" s="72" t="n">
        <v>193178.49</v>
      </c>
      <c r="R2282" t="inlineStr">
        <is>
          <t>Kerala</t>
        </is>
      </c>
      <c r="S2282" s="71" t="n">
        <v>2</v>
      </c>
      <c r="T2282" t="inlineStr">
        <is>
          <t>Yes</t>
        </is>
      </c>
      <c r="U2282" s="71" t="n">
        <v>306</v>
      </c>
      <c r="V2282" s="71" t="n">
        <v>99</v>
      </c>
      <c r="W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RR102274</t>
        </is>
      </c>
      <c r="B2283" s="69" t="n">
        <v>45935</v>
      </c>
      <c r="C2283" s="70" t="n">
        <v>2025</v>
      </c>
      <c r="D2283" t="inlineStr">
        <is>
          <t>Oct</t>
        </is>
      </c>
      <c r="E2283" t="inlineStr">
        <is>
          <t>South</t>
        </is>
      </c>
      <c r="F2283" t="inlineStr">
        <is>
          <t>India</t>
        </is>
      </c>
      <c r="G2283" t="inlineStr">
        <is>
          <t>Fashion</t>
        </is>
      </c>
      <c r="H2283" t="inlineStr">
        <is>
          <t>Store walk-in</t>
        </is>
      </c>
      <c r="I2283" t="inlineStr">
        <is>
          <t>Walk-in guest</t>
        </is>
      </c>
      <c r="J2283" t="inlineStr">
        <is>
          <t>Carlos Silva</t>
        </is>
      </c>
      <c r="K2283" s="71" t="n">
        <v>579</v>
      </c>
      <c r="L2283" s="72" t="n">
        <v>680.09</v>
      </c>
      <c r="M2283" s="72" t="n">
        <v>393772.11</v>
      </c>
      <c r="N2283" s="72" t="n">
        <v>19688.61</v>
      </c>
      <c r="O2283" s="72" t="n">
        <v>374083.5</v>
      </c>
      <c r="P2283" s="72" t="n">
        <v>241789.94</v>
      </c>
      <c r="Q2283" s="72" t="n">
        <v>132293.56</v>
      </c>
      <c r="R2283" t="inlineStr">
        <is>
          <t>Karnataka</t>
        </is>
      </c>
      <c r="S2283" s="71" t="n">
        <v>2</v>
      </c>
      <c r="T2283" t="inlineStr">
        <is>
          <t>Yes</t>
        </is>
      </c>
      <c r="U2283" s="71" t="n">
        <v>340</v>
      </c>
      <c r="V2283" s="71" t="n">
        <v>132</v>
      </c>
      <c r="W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RR102275</t>
        </is>
      </c>
      <c r="B2284" s="69" t="n">
        <v>45935</v>
      </c>
      <c r="C2284" s="70" t="n">
        <v>2025</v>
      </c>
      <c r="D2284" t="inlineStr">
        <is>
          <t>Oct</t>
        </is>
      </c>
      <c r="E2284" t="inlineStr">
        <is>
          <t>West</t>
        </is>
      </c>
      <c r="F2284" t="inlineStr">
        <is>
          <t>India</t>
        </is>
      </c>
      <c r="G2284" t="inlineStr">
        <is>
          <t>Grocery</t>
        </is>
      </c>
      <c r="H2284" t="inlineStr">
        <is>
          <t>Store walk-in</t>
        </is>
      </c>
      <c r="I2284" t="inlineStr">
        <is>
          <t>Member</t>
        </is>
      </c>
      <c r="J2284" t="inlineStr">
        <is>
          <t>Priya Nair</t>
        </is>
      </c>
      <c r="K2284" s="71" t="n">
        <v>2810</v>
      </c>
      <c r="L2284" s="72" t="n">
        <v>194.23</v>
      </c>
      <c r="M2284" s="72" t="n">
        <v>545786.3</v>
      </c>
      <c r="N2284" s="72" t="n">
        <v>43662.9</v>
      </c>
      <c r="O2284" s="72" t="n">
        <v>502123.4</v>
      </c>
      <c r="P2284" s="72" t="n">
        <v>422968.58</v>
      </c>
      <c r="Q2284" s="72" t="n">
        <v>79154.82000000001</v>
      </c>
      <c r="R2284" t="inlineStr">
        <is>
          <t>Maharashtra</t>
        </is>
      </c>
      <c r="S2284" s="71" t="n">
        <v>2</v>
      </c>
      <c r="T2284" t="inlineStr">
        <is>
          <t>Yes</t>
        </is>
      </c>
      <c r="U2284" s="71" t="n">
        <v>2124</v>
      </c>
      <c r="V2284" s="71" t="n">
        <v>561</v>
      </c>
      <c r="W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RR102276</t>
        </is>
      </c>
      <c r="B2285" s="69" t="n">
        <v>45935</v>
      </c>
      <c r="C2285" s="70" t="n">
        <v>2025</v>
      </c>
      <c r="D2285" t="inlineStr">
        <is>
          <t>Oct</t>
        </is>
      </c>
      <c r="E2285" t="inlineStr">
        <is>
          <t>East</t>
        </is>
      </c>
      <c r="F2285" t="inlineStr">
        <is>
          <t>India</t>
        </is>
      </c>
      <c r="G2285" t="inlineStr">
        <is>
          <t>Fashion</t>
        </is>
      </c>
      <c r="H2285" t="inlineStr">
        <is>
          <t>Store walk-in</t>
        </is>
      </c>
      <c r="I2285" t="inlineStr">
        <is>
          <t>Member</t>
        </is>
      </c>
      <c r="J2285" t="inlineStr">
        <is>
          <t>Kofi Mensah</t>
        </is>
      </c>
      <c r="K2285" s="71" t="n">
        <v>1548</v>
      </c>
      <c r="L2285" s="72" t="n">
        <v>758.02</v>
      </c>
      <c r="M2285" s="72" t="n">
        <v>1173414.96</v>
      </c>
      <c r="N2285" s="72" t="n">
        <v>117341.5</v>
      </c>
      <c r="O2285" s="72" t="n">
        <v>1056073.46</v>
      </c>
      <c r="P2285" s="72" t="n">
        <v>658344.47</v>
      </c>
      <c r="Q2285" s="72" t="n">
        <v>397728.99</v>
      </c>
      <c r="R2285" t="inlineStr">
        <is>
          <t>West Bengal</t>
        </is>
      </c>
      <c r="S2285" s="71" t="n">
        <v>0</v>
      </c>
      <c r="T2285" t="inlineStr">
        <is>
          <t>No</t>
        </is>
      </c>
      <c r="U2285" s="71" t="n">
        <v>935</v>
      </c>
      <c r="V2285" s="71" t="n">
        <v>242</v>
      </c>
      <c r="W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RR102277</t>
        </is>
      </c>
      <c r="B2286" s="69" t="n">
        <v>45935</v>
      </c>
      <c r="C2286" s="70" t="n">
        <v>2025</v>
      </c>
      <c r="D2286" t="inlineStr">
        <is>
          <t>Oct</t>
        </is>
      </c>
      <c r="E2286" t="inlineStr">
        <is>
          <t>South</t>
        </is>
      </c>
      <c r="F2286" t="inlineStr">
        <is>
          <t>India</t>
        </is>
      </c>
      <c r="G2286" t="inlineStr">
        <is>
          <t>Grocery</t>
        </is>
      </c>
      <c r="H2286" t="inlineStr">
        <is>
          <t>Store walk-in</t>
        </is>
      </c>
      <c r="I2286" t="inlineStr">
        <is>
          <t>Walk-in guest</t>
        </is>
      </c>
      <c r="J2286" t="inlineStr">
        <is>
          <t>Zoya Ahmed</t>
        </is>
      </c>
      <c r="K2286" s="71" t="n">
        <v>3619</v>
      </c>
      <c r="L2286" s="72" t="n">
        <v>182.33</v>
      </c>
      <c r="M2286" s="72" t="n">
        <v>659852.27</v>
      </c>
      <c r="N2286" s="72" t="n">
        <v>52788.18</v>
      </c>
      <c r="O2286" s="72" t="n">
        <v>607064.09</v>
      </c>
      <c r="P2286" s="72" t="n">
        <v>524754.05</v>
      </c>
      <c r="Q2286" s="72" t="n">
        <v>82310.03999999999</v>
      </c>
      <c r="R2286" t="inlineStr">
        <is>
          <t>Tamil Nadu</t>
        </is>
      </c>
      <c r="S2286" s="71" t="n">
        <v>5</v>
      </c>
      <c r="T2286" t="inlineStr">
        <is>
          <t>Yes</t>
        </is>
      </c>
      <c r="U2286" s="71" t="n">
        <v>2928</v>
      </c>
      <c r="V2286" s="71" t="n">
        <v>796</v>
      </c>
      <c r="W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RR102278</t>
        </is>
      </c>
      <c r="B2287" s="69" t="n">
        <v>45935</v>
      </c>
      <c r="C2287" s="70" t="n">
        <v>2025</v>
      </c>
      <c r="D2287" t="inlineStr">
        <is>
          <t>Oct</t>
        </is>
      </c>
      <c r="E2287" t="inlineStr">
        <is>
          <t>South</t>
        </is>
      </c>
      <c r="F2287" t="inlineStr">
        <is>
          <t>India</t>
        </is>
      </c>
      <c r="G2287" t="inlineStr">
        <is>
          <t>JioMart</t>
        </is>
      </c>
      <c r="H2287" t="inlineStr">
        <is>
          <t>Home delivery</t>
        </is>
      </c>
      <c r="I2287" t="inlineStr">
        <is>
          <t>Walk-in guest</t>
        </is>
      </c>
      <c r="J2287" t="inlineStr">
        <is>
          <t>Priya Nair</t>
        </is>
      </c>
      <c r="K2287" s="71" t="n">
        <v>3261</v>
      </c>
      <c r="L2287" s="72" t="n">
        <v>395.1</v>
      </c>
      <c r="M2287" s="72" t="n">
        <v>1288421.1</v>
      </c>
      <c r="N2287" s="72" t="n">
        <v>128842.11</v>
      </c>
      <c r="O2287" s="72" t="n">
        <v>1159578.99</v>
      </c>
      <c r="P2287" s="72" t="n">
        <v>1096516.4</v>
      </c>
      <c r="Q2287" s="72" t="n">
        <v>63062.59</v>
      </c>
      <c r="R2287" t="inlineStr">
        <is>
          <t>Tamil Nadu</t>
        </is>
      </c>
      <c r="S2287" s="71" t="n">
        <v>8</v>
      </c>
      <c r="T2287" t="inlineStr">
        <is>
          <t>Yes</t>
        </is>
      </c>
      <c r="U2287" s="71" t="n">
        <v>12271</v>
      </c>
      <c r="V2287" s="71" t="n">
        <v>664</v>
      </c>
      <c r="W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RR102279</t>
        </is>
      </c>
      <c r="B2288" s="69" t="n">
        <v>45935</v>
      </c>
      <c r="C2288" s="70" t="n">
        <v>2025</v>
      </c>
      <c r="D2288" t="inlineStr">
        <is>
          <t>Oct</t>
        </is>
      </c>
      <c r="E2288" t="inlineStr">
        <is>
          <t>East</t>
        </is>
      </c>
      <c r="F2288" t="inlineStr">
        <is>
          <t>India</t>
        </is>
      </c>
      <c r="G2288" t="inlineStr">
        <is>
          <t>Fashion</t>
        </is>
      </c>
      <c r="H2288" t="inlineStr">
        <is>
          <t>Click &amp; collect</t>
        </is>
      </c>
      <c r="I2288" t="inlineStr">
        <is>
          <t>Member</t>
        </is>
      </c>
      <c r="J2288" t="inlineStr">
        <is>
          <t>Kofi Mensah</t>
        </is>
      </c>
      <c r="K2288" s="71" t="n">
        <v>395</v>
      </c>
      <c r="L2288" s="72" t="n">
        <v>755.73</v>
      </c>
      <c r="M2288" s="72" t="n">
        <v>298513.35</v>
      </c>
      <c r="N2288" s="72" t="n">
        <v>14925.67</v>
      </c>
      <c r="O2288" s="72" t="n">
        <v>283587.68</v>
      </c>
      <c r="P2288" s="72" t="n">
        <v>156465.22</v>
      </c>
      <c r="Q2288" s="72" t="n">
        <v>127122.46</v>
      </c>
      <c r="R2288" t="inlineStr">
        <is>
          <t>Odisha</t>
        </is>
      </c>
      <c r="S2288" s="71" t="n">
        <v>2</v>
      </c>
      <c r="T2288" t="inlineStr">
        <is>
          <t>Yes</t>
        </is>
      </c>
      <c r="U2288" s="71" t="n">
        <v>161</v>
      </c>
      <c r="V2288" s="71" t="n">
        <v>46</v>
      </c>
      <c r="W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RR102280</t>
        </is>
      </c>
      <c r="B2289" s="69" t="n">
        <v>45936</v>
      </c>
      <c r="C2289" s="70" t="n">
        <v>2025</v>
      </c>
      <c r="D2289" t="inlineStr">
        <is>
          <t>Oct</t>
        </is>
      </c>
      <c r="E2289" t="inlineStr">
        <is>
          <t>North</t>
        </is>
      </c>
      <c r="F2289" t="inlineStr">
        <is>
          <t>India</t>
        </is>
      </c>
      <c r="G2289" t="inlineStr">
        <is>
          <t>Fashion</t>
        </is>
      </c>
      <c r="H2289" t="inlineStr">
        <is>
          <t>Store walk-in</t>
        </is>
      </c>
      <c r="I2289" t="inlineStr">
        <is>
          <t>Member</t>
        </is>
      </c>
      <c r="J2289" t="inlineStr">
        <is>
          <t>Emma Clarke</t>
        </is>
      </c>
      <c r="K2289" s="71" t="n">
        <v>1462</v>
      </c>
      <c r="L2289" s="72" t="n">
        <v>819.33</v>
      </c>
      <c r="M2289" s="72" t="n">
        <v>1197860.46</v>
      </c>
      <c r="N2289" s="72" t="n">
        <v>119786.05</v>
      </c>
      <c r="O2289" s="72" t="n">
        <v>1078074.41</v>
      </c>
      <c r="P2289" s="72" t="n">
        <v>579408.22</v>
      </c>
      <c r="Q2289" s="72" t="n">
        <v>498666.19</v>
      </c>
      <c r="R2289" t="inlineStr">
        <is>
          <t>Rajasthan</t>
        </is>
      </c>
      <c r="S2289" s="71" t="n">
        <v>8</v>
      </c>
      <c r="T2289" t="inlineStr">
        <is>
          <t>Yes</t>
        </is>
      </c>
      <c r="U2289" s="71" t="n">
        <v>541</v>
      </c>
      <c r="V2289" s="71" t="n">
        <v>237</v>
      </c>
      <c r="W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RR102281</t>
        </is>
      </c>
      <c r="B2290" s="69" t="n">
        <v>45936</v>
      </c>
      <c r="C2290" s="70" t="n">
        <v>2025</v>
      </c>
      <c r="D2290" t="inlineStr">
        <is>
          <t>Oct</t>
        </is>
      </c>
      <c r="E2290" t="inlineStr">
        <is>
          <t>West</t>
        </is>
      </c>
      <c r="F2290" t="inlineStr">
        <is>
          <t>India</t>
        </is>
      </c>
      <c r="G2290" t="inlineStr">
        <is>
          <t>Grocery</t>
        </is>
      </c>
      <c r="H2290" t="inlineStr">
        <is>
          <t>Home delivery</t>
        </is>
      </c>
      <c r="I2290" t="inlineStr">
        <is>
          <t>Member</t>
        </is>
      </c>
      <c r="J2290" t="inlineStr">
        <is>
          <t>Ana Costa</t>
        </is>
      </c>
      <c r="K2290" s="71" t="n">
        <v>3123</v>
      </c>
      <c r="L2290" s="72" t="n">
        <v>172.69</v>
      </c>
      <c r="M2290" s="72" t="n">
        <v>539310.87</v>
      </c>
      <c r="N2290" s="72" t="n">
        <v>80896.63</v>
      </c>
      <c r="O2290" s="72" t="n">
        <v>458414.24</v>
      </c>
      <c r="P2290" s="72" t="n">
        <v>450438.94</v>
      </c>
      <c r="Q2290" s="72" t="n">
        <v>7975.3</v>
      </c>
      <c r="R2290" t="inlineStr">
        <is>
          <t>Gujarat</t>
        </is>
      </c>
      <c r="S2290" s="71" t="n">
        <v>5</v>
      </c>
      <c r="T2290" t="inlineStr">
        <is>
          <t>Yes</t>
        </is>
      </c>
      <c r="U2290" s="71" t="n">
        <v>1422</v>
      </c>
      <c r="V2290" s="71" t="n">
        <v>432</v>
      </c>
      <c r="W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RR102282</t>
        </is>
      </c>
      <c r="B2291" s="69" t="n">
        <v>45936</v>
      </c>
      <c r="C2291" s="70" t="n">
        <v>2025</v>
      </c>
      <c r="D2291" t="inlineStr">
        <is>
          <t>Oct</t>
        </is>
      </c>
      <c r="E2291" t="inlineStr">
        <is>
          <t>East</t>
        </is>
      </c>
      <c r="F2291" t="inlineStr">
        <is>
          <t>India</t>
        </is>
      </c>
      <c r="G2291" t="inlineStr">
        <is>
          <t>Grocery</t>
        </is>
      </c>
      <c r="H2291" t="inlineStr">
        <is>
          <t>Store walk-in</t>
        </is>
      </c>
      <c r="I2291" t="inlineStr">
        <is>
          <t>Member</t>
        </is>
      </c>
      <c r="J2291" t="inlineStr">
        <is>
          <t>Aisha Bello</t>
        </is>
      </c>
      <c r="K2291" s="71" t="n">
        <v>3946</v>
      </c>
      <c r="L2291" s="72" t="n">
        <v>162.72</v>
      </c>
      <c r="M2291" s="72" t="n">
        <v>642093.12</v>
      </c>
      <c r="N2291" s="72" t="n">
        <v>96313.97</v>
      </c>
      <c r="O2291" s="72" t="n">
        <v>545779.15</v>
      </c>
      <c r="P2291" s="72" t="n">
        <v>592117.42</v>
      </c>
      <c r="Q2291" s="72" t="n">
        <v>-46338.27</v>
      </c>
      <c r="R2291" t="inlineStr">
        <is>
          <t>Bihar</t>
        </is>
      </c>
      <c r="S2291" s="71" t="n">
        <v>5</v>
      </c>
      <c r="T2291" t="inlineStr">
        <is>
          <t>Yes</t>
        </is>
      </c>
      <c r="U2291" s="71" t="n">
        <v>2353</v>
      </c>
      <c r="V2291" s="71" t="n">
        <v>760</v>
      </c>
      <c r="W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RR102283</t>
        </is>
      </c>
      <c r="B2292" s="69" t="n">
        <v>45936</v>
      </c>
      <c r="C2292" s="70" t="n">
        <v>2025</v>
      </c>
      <c r="D2292" t="inlineStr">
        <is>
          <t>Oct</t>
        </is>
      </c>
      <c r="E2292" t="inlineStr">
        <is>
          <t>West</t>
        </is>
      </c>
      <c r="F2292" t="inlineStr">
        <is>
          <t>India</t>
        </is>
      </c>
      <c r="G2292" t="inlineStr">
        <is>
          <t>Grocery</t>
        </is>
      </c>
      <c r="H2292" t="inlineStr">
        <is>
          <t>Store walk-in</t>
        </is>
      </c>
      <c r="I2292" t="inlineStr">
        <is>
          <t>Walk-in guest</t>
        </is>
      </c>
      <c r="J2292" t="inlineStr">
        <is>
          <t>Aisha Bello</t>
        </is>
      </c>
      <c r="K2292" s="71" t="n">
        <v>2132</v>
      </c>
      <c r="L2292" s="72" t="n">
        <v>188.52</v>
      </c>
      <c r="M2292" s="72" t="n">
        <v>401924.64</v>
      </c>
      <c r="N2292" s="72" t="n">
        <v>40192.46</v>
      </c>
      <c r="O2292" s="72" t="n">
        <v>361732.18</v>
      </c>
      <c r="P2292" s="72" t="n">
        <v>309810.26</v>
      </c>
      <c r="Q2292" s="72" t="n">
        <v>51921.92</v>
      </c>
      <c r="R2292" t="inlineStr">
        <is>
          <t>Gujarat</t>
        </is>
      </c>
      <c r="S2292" s="71" t="n">
        <v>8</v>
      </c>
      <c r="T2292" t="inlineStr">
        <is>
          <t>Yes</t>
        </is>
      </c>
      <c r="U2292" s="71" t="n">
        <v>756</v>
      </c>
      <c r="V2292" s="71" t="n">
        <v>299</v>
      </c>
      <c r="W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RR102284</t>
        </is>
      </c>
      <c r="B2293" s="69" t="n">
        <v>45936</v>
      </c>
      <c r="C2293" s="70" t="n">
        <v>2025</v>
      </c>
      <c r="D2293" t="inlineStr">
        <is>
          <t>Oct</t>
        </is>
      </c>
      <c r="E2293" t="inlineStr">
        <is>
          <t>South</t>
        </is>
      </c>
      <c r="F2293" t="inlineStr">
        <is>
          <t>India</t>
        </is>
      </c>
      <c r="G2293" t="inlineStr">
        <is>
          <t>Fashion</t>
        </is>
      </c>
      <c r="H2293" t="inlineStr">
        <is>
          <t>Store walk-in</t>
        </is>
      </c>
      <c r="I2293" t="inlineStr">
        <is>
          <t>Member</t>
        </is>
      </c>
      <c r="J2293" t="inlineStr">
        <is>
          <t>Mei Lin</t>
        </is>
      </c>
      <c r="K2293" s="71" t="n">
        <v>1304</v>
      </c>
      <c r="L2293" s="72" t="n">
        <v>819.28</v>
      </c>
      <c r="M2293" s="72" t="n">
        <v>1068341.12</v>
      </c>
      <c r="N2293" s="72" t="n">
        <v>85467.28999999999</v>
      </c>
      <c r="O2293" s="72" t="n">
        <v>982873.83</v>
      </c>
      <c r="P2293" s="72" t="n">
        <v>524820.75</v>
      </c>
      <c r="Q2293" s="72" t="n">
        <v>458053.08</v>
      </c>
      <c r="R2293" t="inlineStr">
        <is>
          <t>Tamil Nadu</t>
        </is>
      </c>
      <c r="S2293" s="71" t="n">
        <v>1</v>
      </c>
      <c r="T2293" t="inlineStr">
        <is>
          <t>Yes</t>
        </is>
      </c>
      <c r="U2293" s="71" t="n">
        <v>1154</v>
      </c>
      <c r="V2293" s="71" t="n">
        <v>316</v>
      </c>
      <c r="W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RR102285</t>
        </is>
      </c>
      <c r="B2294" s="69" t="n">
        <v>45936</v>
      </c>
      <c r="C2294" s="70" t="n">
        <v>2025</v>
      </c>
      <c r="D2294" t="inlineStr">
        <is>
          <t>Oct</t>
        </is>
      </c>
      <c r="E2294" t="inlineStr">
        <is>
          <t>South</t>
        </is>
      </c>
      <c r="F2294" t="inlineStr">
        <is>
          <t>India</t>
        </is>
      </c>
      <c r="G2294" t="inlineStr">
        <is>
          <t>Grocery</t>
        </is>
      </c>
      <c r="H2294" t="inlineStr">
        <is>
          <t>Home delivery</t>
        </is>
      </c>
      <c r="I2294" t="inlineStr">
        <is>
          <t>Member</t>
        </is>
      </c>
      <c r="J2294" t="inlineStr">
        <is>
          <t>Emma Clarke</t>
        </is>
      </c>
      <c r="K2294" s="71" t="n">
        <v>3285</v>
      </c>
      <c r="L2294" s="72" t="n">
        <v>168.99</v>
      </c>
      <c r="M2294" s="72" t="n">
        <v>555132.15</v>
      </c>
      <c r="N2294" s="72" t="n">
        <v>55513.22</v>
      </c>
      <c r="O2294" s="72" t="n">
        <v>499618.93</v>
      </c>
      <c r="P2294" s="72" t="n">
        <v>466608.8</v>
      </c>
      <c r="Q2294" s="72" t="n">
        <v>33010.13</v>
      </c>
      <c r="R2294" t="inlineStr">
        <is>
          <t>Telangana</t>
        </is>
      </c>
      <c r="S2294" s="71" t="n">
        <v>3</v>
      </c>
      <c r="T2294" t="inlineStr">
        <is>
          <t>Yes</t>
        </is>
      </c>
      <c r="U2294" s="71" t="n">
        <v>1479</v>
      </c>
      <c r="V2294" s="71" t="n">
        <v>557</v>
      </c>
      <c r="W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RR102286</t>
        </is>
      </c>
      <c r="B2295" s="69" t="n">
        <v>45936</v>
      </c>
      <c r="C2295" s="70" t="n">
        <v>2025</v>
      </c>
      <c r="D2295" t="inlineStr">
        <is>
          <t>Oct</t>
        </is>
      </c>
      <c r="E2295" t="inlineStr">
        <is>
          <t>North</t>
        </is>
      </c>
      <c r="F2295" t="inlineStr">
        <is>
          <t>India</t>
        </is>
      </c>
      <c r="G2295" t="inlineStr">
        <is>
          <t>Grocery</t>
        </is>
      </c>
      <c r="H2295" t="inlineStr">
        <is>
          <t>Store walk-in</t>
        </is>
      </c>
      <c r="I2295" t="inlineStr">
        <is>
          <t>Member</t>
        </is>
      </c>
      <c r="J2295" t="inlineStr">
        <is>
          <t>Carlos Silva</t>
        </is>
      </c>
      <c r="K2295" s="71" t="n">
        <v>3414</v>
      </c>
      <c r="L2295" s="72" t="n">
        <v>184.94</v>
      </c>
      <c r="M2295" s="72" t="n">
        <v>631385.16</v>
      </c>
      <c r="N2295" s="72" t="n">
        <v>50510.81</v>
      </c>
      <c r="O2295" s="72" t="n">
        <v>580874.35</v>
      </c>
      <c r="P2295" s="72" t="n">
        <v>515820.44</v>
      </c>
      <c r="Q2295" s="72" t="n">
        <v>65053.91</v>
      </c>
      <c r="R2295" t="inlineStr">
        <is>
          <t>Uttar Pradesh</t>
        </is>
      </c>
      <c r="S2295" s="71" t="n">
        <v>1</v>
      </c>
      <c r="T2295" t="inlineStr">
        <is>
          <t>Yes</t>
        </is>
      </c>
      <c r="U2295" s="71" t="n">
        <v>2556</v>
      </c>
      <c r="V2295" s="71" t="n">
        <v>811</v>
      </c>
      <c r="W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RR102287</t>
        </is>
      </c>
      <c r="B2296" s="69" t="n">
        <v>45936</v>
      </c>
      <c r="C2296" s="70" t="n">
        <v>2025</v>
      </c>
      <c r="D2296" t="inlineStr">
        <is>
          <t>Oct</t>
        </is>
      </c>
      <c r="E2296" t="inlineStr">
        <is>
          <t>West</t>
        </is>
      </c>
      <c r="F2296" t="inlineStr">
        <is>
          <t>India</t>
        </is>
      </c>
      <c r="G2296" t="inlineStr">
        <is>
          <t>JioMart</t>
        </is>
      </c>
      <c r="H2296" t="inlineStr">
        <is>
          <t>Home delivery</t>
        </is>
      </c>
      <c r="I2296" t="inlineStr">
        <is>
          <t>Walk-in guest</t>
        </is>
      </c>
      <c r="J2296" t="inlineStr">
        <is>
          <t>Olivia Brown</t>
        </is>
      </c>
      <c r="K2296" s="71" t="n">
        <v>4409</v>
      </c>
      <c r="L2296" s="72" t="n">
        <v>421.84</v>
      </c>
      <c r="M2296" s="72" t="n">
        <v>1859892.56</v>
      </c>
      <c r="N2296" s="72" t="n">
        <v>278983.88</v>
      </c>
      <c r="O2296" s="72" t="n">
        <v>1580908.68</v>
      </c>
      <c r="P2296" s="72" t="n">
        <v>1535904.73</v>
      </c>
      <c r="Q2296" s="72" t="n">
        <v>45003.95</v>
      </c>
      <c r="R2296" t="inlineStr">
        <is>
          <t>Gujarat</t>
        </is>
      </c>
      <c r="S2296" s="71" t="n">
        <v>8</v>
      </c>
      <c r="T2296" t="inlineStr">
        <is>
          <t>Yes</t>
        </is>
      </c>
      <c r="U2296" s="71" t="n">
        <v>12589</v>
      </c>
      <c r="V2296" s="71" t="n">
        <v>996</v>
      </c>
      <c r="W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RR102288</t>
        </is>
      </c>
      <c r="B2297" s="69" t="n">
        <v>45936</v>
      </c>
      <c r="C2297" s="70" t="n">
        <v>2025</v>
      </c>
      <c r="D2297" t="inlineStr">
        <is>
          <t>Oct</t>
        </is>
      </c>
      <c r="E2297" t="inlineStr">
        <is>
          <t>West</t>
        </is>
      </c>
      <c r="F2297" t="inlineStr">
        <is>
          <t>India</t>
        </is>
      </c>
      <c r="G2297" t="inlineStr">
        <is>
          <t>Fashion</t>
        </is>
      </c>
      <c r="H2297" t="inlineStr">
        <is>
          <t>Store walk-in</t>
        </is>
      </c>
      <c r="I2297" t="inlineStr">
        <is>
          <t>Walk-in guest</t>
        </is>
      </c>
      <c r="J2297" t="inlineStr">
        <is>
          <t>Ruhi Shaikh</t>
        </is>
      </c>
      <c r="K2297" s="71" t="n">
        <v>636</v>
      </c>
      <c r="L2297" s="72" t="n">
        <v>661.95</v>
      </c>
      <c r="M2297" s="72" t="n">
        <v>421000.2</v>
      </c>
      <c r="N2297" s="72" t="n">
        <v>63150.03</v>
      </c>
      <c r="O2297" s="72" t="n">
        <v>357850.17</v>
      </c>
      <c r="P2297" s="72" t="n">
        <v>268748.69</v>
      </c>
      <c r="Q2297" s="72" t="n">
        <v>89101.48</v>
      </c>
      <c r="R2297" t="inlineStr">
        <is>
          <t>Goa</t>
        </is>
      </c>
      <c r="S2297" s="71" t="n">
        <v>1</v>
      </c>
      <c r="T2297" t="inlineStr">
        <is>
          <t>Yes</t>
        </is>
      </c>
      <c r="U2297" s="71" t="n">
        <v>217</v>
      </c>
      <c r="V2297" s="71" t="n">
        <v>71</v>
      </c>
      <c r="W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RR102289</t>
        </is>
      </c>
      <c r="B2298" s="69" t="n">
        <v>45937</v>
      </c>
      <c r="C2298" s="70" t="n">
        <v>2025</v>
      </c>
      <c r="D2298" t="inlineStr">
        <is>
          <t>Oct</t>
        </is>
      </c>
      <c r="E2298" t="inlineStr">
        <is>
          <t>South</t>
        </is>
      </c>
      <c r="F2298" t="inlineStr">
        <is>
          <t>India</t>
        </is>
      </c>
      <c r="G2298" t="inlineStr">
        <is>
          <t>Electronics</t>
        </is>
      </c>
      <c r="H2298" t="inlineStr">
        <is>
          <t>Click &amp; collect</t>
        </is>
      </c>
      <c r="I2298" t="inlineStr">
        <is>
          <t>Walk-in guest</t>
        </is>
      </c>
      <c r="J2298" t="inlineStr">
        <is>
          <t>Priya Nair</t>
        </is>
      </c>
      <c r="K2298" s="71" t="n">
        <v>41</v>
      </c>
      <c r="L2298" s="72" t="n">
        <v>8976.27</v>
      </c>
      <c r="M2298" s="72" t="n">
        <v>368027.07</v>
      </c>
      <c r="N2298" s="72" t="n">
        <v>7360.54</v>
      </c>
      <c r="O2298" s="72" t="n">
        <v>360666.53</v>
      </c>
      <c r="P2298" s="72" t="n">
        <v>336313.64</v>
      </c>
      <c r="Q2298" s="72" t="n">
        <v>24352.89</v>
      </c>
      <c r="R2298" t="inlineStr">
        <is>
          <t>Tamil Nadu</t>
        </is>
      </c>
      <c r="S2298" s="71" t="n">
        <v>1</v>
      </c>
      <c r="T2298" t="inlineStr">
        <is>
          <t>Yes</t>
        </is>
      </c>
      <c r="U2298" s="71" t="n">
        <v>125</v>
      </c>
      <c r="V2298" s="71" t="n">
        <v>32</v>
      </c>
      <c r="W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RR102290</t>
        </is>
      </c>
      <c r="B2299" s="69" t="n">
        <v>45937</v>
      </c>
      <c r="C2299" s="70" t="n">
        <v>2025</v>
      </c>
      <c r="D2299" t="inlineStr">
        <is>
          <t>Oct</t>
        </is>
      </c>
      <c r="E2299" t="inlineStr">
        <is>
          <t>South</t>
        </is>
      </c>
      <c r="F2299" t="inlineStr">
        <is>
          <t>India</t>
        </is>
      </c>
      <c r="G2299" t="inlineStr">
        <is>
          <t>Grocery</t>
        </is>
      </c>
      <c r="H2299" t="inlineStr">
        <is>
          <t>Store walk-in</t>
        </is>
      </c>
      <c r="I2299" t="inlineStr">
        <is>
          <t>Member</t>
        </is>
      </c>
      <c r="J2299" t="inlineStr">
        <is>
          <t>Mei Lin</t>
        </is>
      </c>
      <c r="K2299" s="71" t="n">
        <v>3190</v>
      </c>
      <c r="L2299" s="72" t="n">
        <v>173.61</v>
      </c>
      <c r="M2299" s="72" t="n">
        <v>553815.9</v>
      </c>
      <c r="N2299" s="72" t="n">
        <v>11076.32</v>
      </c>
      <c r="O2299" s="72" t="n">
        <v>542739.58</v>
      </c>
      <c r="P2299" s="72" t="n">
        <v>477769.29</v>
      </c>
      <c r="Q2299" s="72" t="n">
        <v>64970.29</v>
      </c>
      <c r="R2299" t="inlineStr">
        <is>
          <t>Tamil Nadu</t>
        </is>
      </c>
      <c r="S2299" s="71" t="n">
        <v>8</v>
      </c>
      <c r="T2299" t="inlineStr">
        <is>
          <t>Yes</t>
        </is>
      </c>
      <c r="U2299" s="71" t="n">
        <v>2195</v>
      </c>
      <c r="V2299" s="71" t="n">
        <v>549</v>
      </c>
      <c r="W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RR102291</t>
        </is>
      </c>
      <c r="B2300" s="69" t="n">
        <v>45937</v>
      </c>
      <c r="C2300" s="70" t="n">
        <v>2025</v>
      </c>
      <c r="D2300" t="inlineStr">
        <is>
          <t>Oct</t>
        </is>
      </c>
      <c r="E2300" t="inlineStr">
        <is>
          <t>North</t>
        </is>
      </c>
      <c r="F2300" t="inlineStr">
        <is>
          <t>India</t>
        </is>
      </c>
      <c r="G2300" t="inlineStr">
        <is>
          <t>Grocery</t>
        </is>
      </c>
      <c r="H2300" t="inlineStr">
        <is>
          <t>Click &amp; collect</t>
        </is>
      </c>
      <c r="I2300" t="inlineStr">
        <is>
          <t>Member</t>
        </is>
      </c>
      <c r="J2300" t="inlineStr">
        <is>
          <t>Ruhi Shaikh</t>
        </is>
      </c>
      <c r="K2300" s="71" t="n">
        <v>972</v>
      </c>
      <c r="L2300" s="72" t="n">
        <v>164.56</v>
      </c>
      <c r="M2300" s="72" t="n">
        <v>159952.32</v>
      </c>
      <c r="N2300" s="72" t="n">
        <v>12796.19</v>
      </c>
      <c r="O2300" s="72" t="n">
        <v>147156.13</v>
      </c>
      <c r="P2300" s="72" t="n">
        <v>139781.62</v>
      </c>
      <c r="Q2300" s="72" t="n">
        <v>7374.51</v>
      </c>
      <c r="R2300" t="inlineStr">
        <is>
          <t>Punjab</t>
        </is>
      </c>
      <c r="S2300" s="71" t="n">
        <v>0</v>
      </c>
      <c r="T2300" t="inlineStr">
        <is>
          <t>No</t>
        </is>
      </c>
      <c r="U2300" s="71" t="n">
        <v>295</v>
      </c>
      <c r="V2300" s="71" t="n">
        <v>117</v>
      </c>
      <c r="W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RR102292</t>
        </is>
      </c>
      <c r="B2301" s="69" t="n">
        <v>45937</v>
      </c>
      <c r="C2301" s="70" t="n">
        <v>2025</v>
      </c>
      <c r="D2301" t="inlineStr">
        <is>
          <t>Oct</t>
        </is>
      </c>
      <c r="E2301" t="inlineStr">
        <is>
          <t>South</t>
        </is>
      </c>
      <c r="F2301" t="inlineStr">
        <is>
          <t>India</t>
        </is>
      </c>
      <c r="G2301" t="inlineStr">
        <is>
          <t>JioMart</t>
        </is>
      </c>
      <c r="H2301" t="inlineStr">
        <is>
          <t>Home delivery</t>
        </is>
      </c>
      <c r="I2301" t="inlineStr">
        <is>
          <t>Member</t>
        </is>
      </c>
      <c r="J2301" t="inlineStr">
        <is>
          <t>Ruhi Shaikh</t>
        </is>
      </c>
      <c r="K2301" s="71" t="n">
        <v>1824</v>
      </c>
      <c r="L2301" s="72" t="n">
        <v>388.23</v>
      </c>
      <c r="M2301" s="72" t="n">
        <v>708131.52</v>
      </c>
      <c r="N2301" s="72" t="n">
        <v>106219.73</v>
      </c>
      <c r="O2301" s="72" t="n">
        <v>601911.79</v>
      </c>
      <c r="P2301" s="72" t="n">
        <v>634712.91</v>
      </c>
      <c r="Q2301" s="72" t="n">
        <v>-32801.12</v>
      </c>
      <c r="R2301" t="inlineStr">
        <is>
          <t>Telangana</t>
        </is>
      </c>
      <c r="S2301" s="71" t="n">
        <v>0</v>
      </c>
      <c r="T2301" t="inlineStr">
        <is>
          <t>No</t>
        </is>
      </c>
      <c r="U2301" s="71" t="n">
        <v>4166</v>
      </c>
      <c r="V2301" s="71" t="n">
        <v>238</v>
      </c>
      <c r="W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RR102293</t>
        </is>
      </c>
      <c r="B2302" s="69" t="n">
        <v>45937</v>
      </c>
      <c r="C2302" s="70" t="n">
        <v>2025</v>
      </c>
      <c r="D2302" t="inlineStr">
        <is>
          <t>Oct</t>
        </is>
      </c>
      <c r="E2302" t="inlineStr">
        <is>
          <t>West</t>
        </is>
      </c>
      <c r="F2302" t="inlineStr">
        <is>
          <t>India</t>
        </is>
      </c>
      <c r="G2302" t="inlineStr">
        <is>
          <t>Fashion</t>
        </is>
      </c>
      <c r="H2302" t="inlineStr">
        <is>
          <t>Store walk-in</t>
        </is>
      </c>
      <c r="I2302" t="inlineStr">
        <is>
          <t>Walk-in guest</t>
        </is>
      </c>
      <c r="J2302" t="inlineStr">
        <is>
          <t>Yuki Sato</t>
        </is>
      </c>
      <c r="K2302" s="71" t="n">
        <v>1135</v>
      </c>
      <c r="L2302" s="72" t="n">
        <v>759.25</v>
      </c>
      <c r="M2302" s="72" t="n">
        <v>861748.75</v>
      </c>
      <c r="N2302" s="72" t="n">
        <v>17234.97</v>
      </c>
      <c r="O2302" s="72" t="n">
        <v>844513.78</v>
      </c>
      <c r="P2302" s="72" t="n">
        <v>481866.23</v>
      </c>
      <c r="Q2302" s="72" t="n">
        <v>362647.55</v>
      </c>
      <c r="R2302" t="inlineStr">
        <is>
          <t>Maharashtra</t>
        </is>
      </c>
      <c r="S2302" s="71" t="n">
        <v>1</v>
      </c>
      <c r="T2302" t="inlineStr">
        <is>
          <t>Yes</t>
        </is>
      </c>
      <c r="U2302" s="71" t="n">
        <v>308</v>
      </c>
      <c r="V2302" s="71" t="n">
        <v>136</v>
      </c>
      <c r="W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RR102294</t>
        </is>
      </c>
      <c r="B2303" s="69" t="n">
        <v>45937</v>
      </c>
      <c r="C2303" s="70" t="n">
        <v>2025</v>
      </c>
      <c r="D2303" t="inlineStr">
        <is>
          <t>Oct</t>
        </is>
      </c>
      <c r="E2303" t="inlineStr">
        <is>
          <t>West</t>
        </is>
      </c>
      <c r="F2303" t="inlineStr">
        <is>
          <t>India</t>
        </is>
      </c>
      <c r="G2303" t="inlineStr">
        <is>
          <t>Fashion</t>
        </is>
      </c>
      <c r="H2303" t="inlineStr">
        <is>
          <t>Store walk-in</t>
        </is>
      </c>
      <c r="I2303" t="inlineStr">
        <is>
          <t>Walk-in guest</t>
        </is>
      </c>
      <c r="J2303" t="inlineStr">
        <is>
          <t>Omar Haddad</t>
        </is>
      </c>
      <c r="K2303" s="71" t="n">
        <v>1464</v>
      </c>
      <c r="L2303" s="72" t="n">
        <v>713.67</v>
      </c>
      <c r="M2303" s="72" t="n">
        <v>1044812.88</v>
      </c>
      <c r="N2303" s="72" t="n">
        <v>156721.93</v>
      </c>
      <c r="O2303" s="72" t="n">
        <v>888090.95</v>
      </c>
      <c r="P2303" s="72" t="n">
        <v>581358.62</v>
      </c>
      <c r="Q2303" s="72" t="n">
        <v>306732.33</v>
      </c>
      <c r="R2303" t="inlineStr">
        <is>
          <t>Gujarat</t>
        </is>
      </c>
      <c r="S2303" s="71" t="n">
        <v>5</v>
      </c>
      <c r="T2303" t="inlineStr">
        <is>
          <t>Yes</t>
        </is>
      </c>
      <c r="U2303" s="71" t="n">
        <v>595</v>
      </c>
      <c r="V2303" s="71" t="n">
        <v>255</v>
      </c>
      <c r="W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RR102295</t>
        </is>
      </c>
      <c r="B2304" s="69" t="n">
        <v>45937</v>
      </c>
      <c r="C2304" s="70" t="n">
        <v>2025</v>
      </c>
      <c r="D2304" t="inlineStr">
        <is>
          <t>Oct</t>
        </is>
      </c>
      <c r="E2304" t="inlineStr">
        <is>
          <t>North</t>
        </is>
      </c>
      <c r="F2304" t="inlineStr">
        <is>
          <t>India</t>
        </is>
      </c>
      <c r="G2304" t="inlineStr">
        <is>
          <t>JioMart</t>
        </is>
      </c>
      <c r="H2304" t="inlineStr">
        <is>
          <t>Home delivery</t>
        </is>
      </c>
      <c r="I2304" t="inlineStr">
        <is>
          <t>Member</t>
        </is>
      </c>
      <c r="J2304" t="inlineStr">
        <is>
          <t>Emma Clarke</t>
        </is>
      </c>
      <c r="K2304" s="71" t="n">
        <v>3331</v>
      </c>
      <c r="L2304" s="72" t="n">
        <v>445.68</v>
      </c>
      <c r="M2304" s="72" t="n">
        <v>1484560.08</v>
      </c>
      <c r="N2304" s="72" t="n">
        <v>29691.2</v>
      </c>
      <c r="O2304" s="72" t="n">
        <v>1454868.88</v>
      </c>
      <c r="P2304" s="72" t="n">
        <v>1100715.46</v>
      </c>
      <c r="Q2304" s="72" t="n">
        <v>354153.42</v>
      </c>
      <c r="R2304" t="inlineStr">
        <is>
          <t>Punjab</t>
        </is>
      </c>
      <c r="S2304" s="71" t="n">
        <v>1</v>
      </c>
      <c r="T2304" t="inlineStr">
        <is>
          <t>Yes</t>
        </is>
      </c>
      <c r="U2304" s="71" t="n">
        <v>12502</v>
      </c>
      <c r="V2304" s="71" t="n">
        <v>694</v>
      </c>
      <c r="W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RR102296</t>
        </is>
      </c>
      <c r="B2305" s="69" t="n">
        <v>45937</v>
      </c>
      <c r="C2305" s="70" t="n">
        <v>2025</v>
      </c>
      <c r="D2305" t="inlineStr">
        <is>
          <t>Oct</t>
        </is>
      </c>
      <c r="E2305" t="inlineStr">
        <is>
          <t>South</t>
        </is>
      </c>
      <c r="F2305" t="inlineStr">
        <is>
          <t>India</t>
        </is>
      </c>
      <c r="G2305" t="inlineStr">
        <is>
          <t>Grocery</t>
        </is>
      </c>
      <c r="H2305" t="inlineStr">
        <is>
          <t>Store walk-in</t>
        </is>
      </c>
      <c r="I2305" t="inlineStr">
        <is>
          <t>Member</t>
        </is>
      </c>
      <c r="J2305" t="inlineStr">
        <is>
          <t>Ravindra Patil</t>
        </is>
      </c>
      <c r="K2305" s="71" t="n">
        <v>4407</v>
      </c>
      <c r="L2305" s="72" t="n">
        <v>180.5</v>
      </c>
      <c r="M2305" s="72" t="n">
        <v>795463.5</v>
      </c>
      <c r="N2305" s="72" t="n">
        <v>63637.08</v>
      </c>
      <c r="O2305" s="72" t="n">
        <v>731826.42</v>
      </c>
      <c r="P2305" s="72" t="n">
        <v>671976.74</v>
      </c>
      <c r="Q2305" s="72" t="n">
        <v>59849.68</v>
      </c>
      <c r="R2305" t="inlineStr">
        <is>
          <t>Karnataka</t>
        </is>
      </c>
      <c r="S2305" s="71" t="n">
        <v>5</v>
      </c>
      <c r="T2305" t="inlineStr">
        <is>
          <t>Yes</t>
        </is>
      </c>
      <c r="U2305" s="71" t="n">
        <v>1640</v>
      </c>
      <c r="V2305" s="71" t="n">
        <v>694</v>
      </c>
      <c r="W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RR102297</t>
        </is>
      </c>
      <c r="B2306" s="69" t="n">
        <v>45937</v>
      </c>
      <c r="C2306" s="70" t="n">
        <v>2025</v>
      </c>
      <c r="D2306" t="inlineStr">
        <is>
          <t>Oct</t>
        </is>
      </c>
      <c r="E2306" t="inlineStr">
        <is>
          <t>North</t>
        </is>
      </c>
      <c r="F2306" t="inlineStr">
        <is>
          <t>India</t>
        </is>
      </c>
      <c r="G2306" t="inlineStr">
        <is>
          <t>JioMart</t>
        </is>
      </c>
      <c r="H2306" t="inlineStr">
        <is>
          <t>Home delivery</t>
        </is>
      </c>
      <c r="I2306" t="inlineStr">
        <is>
          <t>Member</t>
        </is>
      </c>
      <c r="J2306" t="inlineStr">
        <is>
          <t>Ruhi Shaikh</t>
        </is>
      </c>
      <c r="K2306" s="71" t="n">
        <v>4014</v>
      </c>
      <c r="L2306" s="72" t="n">
        <v>420.78</v>
      </c>
      <c r="M2306" s="72" t="n">
        <v>1689010.92</v>
      </c>
      <c r="N2306" s="72" t="n">
        <v>84450.55</v>
      </c>
      <c r="O2306" s="72" t="n">
        <v>1604560.37</v>
      </c>
      <c r="P2306" s="72" t="n">
        <v>1359956.57</v>
      </c>
      <c r="Q2306" s="72" t="n">
        <v>244603.8</v>
      </c>
      <c r="R2306" t="inlineStr">
        <is>
          <t>Rajasthan</t>
        </is>
      </c>
      <c r="S2306" s="71" t="n">
        <v>5</v>
      </c>
      <c r="T2306" t="inlineStr">
        <is>
          <t>Yes</t>
        </is>
      </c>
      <c r="U2306" s="71" t="n">
        <v>6619</v>
      </c>
      <c r="V2306" s="71" t="n">
        <v>480</v>
      </c>
      <c r="W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RR102298</t>
        </is>
      </c>
      <c r="B2307" s="69" t="n">
        <v>45937</v>
      </c>
      <c r="C2307" s="70" t="n">
        <v>2025</v>
      </c>
      <c r="D2307" t="inlineStr">
        <is>
          <t>Oct</t>
        </is>
      </c>
      <c r="E2307" t="inlineStr">
        <is>
          <t>South</t>
        </is>
      </c>
      <c r="F2307" t="inlineStr">
        <is>
          <t>India</t>
        </is>
      </c>
      <c r="G2307" t="inlineStr">
        <is>
          <t>Grocery</t>
        </is>
      </c>
      <c r="H2307" t="inlineStr">
        <is>
          <t>Store walk-in</t>
        </is>
      </c>
      <c r="I2307" t="inlineStr">
        <is>
          <t>Walk-in guest</t>
        </is>
      </c>
      <c r="J2307" t="inlineStr">
        <is>
          <t>Carlos Silva</t>
        </is>
      </c>
      <c r="K2307" s="71" t="n">
        <v>1059</v>
      </c>
      <c r="L2307" s="72" t="n">
        <v>160.85</v>
      </c>
      <c r="M2307" s="72" t="n">
        <v>170340.15</v>
      </c>
      <c r="N2307" s="72" t="n">
        <v>13627.21</v>
      </c>
      <c r="O2307" s="72" t="n">
        <v>156712.94</v>
      </c>
      <c r="P2307" s="72" t="n">
        <v>157111.97</v>
      </c>
      <c r="Q2307" s="72" t="n">
        <v>-399.03</v>
      </c>
      <c r="R2307" t="inlineStr">
        <is>
          <t>Karnataka</t>
        </is>
      </c>
      <c r="S2307" s="71" t="n">
        <v>0</v>
      </c>
      <c r="T2307" t="inlineStr">
        <is>
          <t>No</t>
        </is>
      </c>
      <c r="U2307" s="71" t="n">
        <v>302</v>
      </c>
      <c r="V2307" s="71" t="n">
        <v>121</v>
      </c>
      <c r="W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RR102299</t>
        </is>
      </c>
      <c r="B2308" s="69" t="n">
        <v>45937</v>
      </c>
      <c r="C2308" s="70" t="n">
        <v>2025</v>
      </c>
      <c r="D2308" t="inlineStr">
        <is>
          <t>Oct</t>
        </is>
      </c>
      <c r="E2308" t="inlineStr">
        <is>
          <t>East</t>
        </is>
      </c>
      <c r="F2308" t="inlineStr">
        <is>
          <t>India</t>
        </is>
      </c>
      <c r="G2308" t="inlineStr">
        <is>
          <t>Grocery</t>
        </is>
      </c>
      <c r="H2308" t="inlineStr">
        <is>
          <t>Store walk-in</t>
        </is>
      </c>
      <c r="I2308" t="inlineStr">
        <is>
          <t>Walk-in guest</t>
        </is>
      </c>
      <c r="J2308" t="inlineStr">
        <is>
          <t>Omar Haddad</t>
        </is>
      </c>
      <c r="K2308" s="71" t="n">
        <v>3425</v>
      </c>
      <c r="L2308" s="72" t="n">
        <v>159.58</v>
      </c>
      <c r="M2308" s="72" t="n">
        <v>546561.5</v>
      </c>
      <c r="N2308" s="72" t="n">
        <v>81984.22</v>
      </c>
      <c r="O2308" s="72" t="n">
        <v>464577.28</v>
      </c>
      <c r="P2308" s="72" t="n">
        <v>493210.36</v>
      </c>
      <c r="Q2308" s="72" t="n">
        <v>-28633.08</v>
      </c>
      <c r="R2308" t="inlineStr">
        <is>
          <t>Bihar</t>
        </is>
      </c>
      <c r="S2308" s="71" t="n">
        <v>0</v>
      </c>
      <c r="T2308" t="inlineStr">
        <is>
          <t>No</t>
        </is>
      </c>
      <c r="U2308" s="71" t="n">
        <v>1809</v>
      </c>
      <c r="V2308" s="71" t="n">
        <v>606</v>
      </c>
      <c r="W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RR102300</t>
        </is>
      </c>
      <c r="B2309" s="69" t="n">
        <v>45937</v>
      </c>
      <c r="C2309" s="70" t="n">
        <v>2025</v>
      </c>
      <c r="D2309" t="inlineStr">
        <is>
          <t>Oct</t>
        </is>
      </c>
      <c r="E2309" t="inlineStr">
        <is>
          <t>South</t>
        </is>
      </c>
      <c r="F2309" t="inlineStr">
        <is>
          <t>India</t>
        </is>
      </c>
      <c r="G2309" t="inlineStr">
        <is>
          <t>Fashion</t>
        </is>
      </c>
      <c r="H2309" t="inlineStr">
        <is>
          <t>Store walk-in</t>
        </is>
      </c>
      <c r="I2309" t="inlineStr">
        <is>
          <t>Member</t>
        </is>
      </c>
      <c r="J2309" t="inlineStr">
        <is>
          <t>Ravindra Patil</t>
        </is>
      </c>
      <c r="K2309" s="71" t="n">
        <v>1136</v>
      </c>
      <c r="L2309" s="72" t="n">
        <v>802.77</v>
      </c>
      <c r="M2309" s="72" t="n">
        <v>911946.72</v>
      </c>
      <c r="N2309" s="72" t="n">
        <v>45597.34</v>
      </c>
      <c r="O2309" s="72" t="n">
        <v>866349.38</v>
      </c>
      <c r="P2309" s="72" t="n">
        <v>476719.41</v>
      </c>
      <c r="Q2309" s="72" t="n">
        <v>389629.97</v>
      </c>
      <c r="R2309" t="inlineStr">
        <is>
          <t>Tamil Nadu</t>
        </is>
      </c>
      <c r="S2309" s="71" t="n">
        <v>8</v>
      </c>
      <c r="T2309" t="inlineStr">
        <is>
          <t>Yes</t>
        </is>
      </c>
      <c r="U2309" s="71" t="n">
        <v>544</v>
      </c>
      <c r="V2309" s="71" t="n">
        <v>223</v>
      </c>
      <c r="W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RR102301</t>
        </is>
      </c>
      <c r="B2310" s="69" t="n">
        <v>45937</v>
      </c>
      <c r="C2310" s="70" t="n">
        <v>2025</v>
      </c>
      <c r="D2310" t="inlineStr">
        <is>
          <t>Oct</t>
        </is>
      </c>
      <c r="E2310" t="inlineStr">
        <is>
          <t>East</t>
        </is>
      </c>
      <c r="F2310" t="inlineStr">
        <is>
          <t>India</t>
        </is>
      </c>
      <c r="G2310" t="inlineStr">
        <is>
          <t>JioMart</t>
        </is>
      </c>
      <c r="H2310" t="inlineStr">
        <is>
          <t>Home delivery</t>
        </is>
      </c>
      <c r="I2310" t="inlineStr">
        <is>
          <t>Member</t>
        </is>
      </c>
      <c r="J2310" t="inlineStr">
        <is>
          <t>Ruhi Shaikh</t>
        </is>
      </c>
      <c r="K2310" s="71" t="n">
        <v>1521</v>
      </c>
      <c r="L2310" s="72" t="n">
        <v>370.06</v>
      </c>
      <c r="M2310" s="72" t="n">
        <v>562861.26</v>
      </c>
      <c r="N2310" s="72" t="n">
        <v>28143.06</v>
      </c>
      <c r="O2310" s="72" t="n">
        <v>534718.2</v>
      </c>
      <c r="P2310" s="72" t="n">
        <v>504122.9</v>
      </c>
      <c r="Q2310" s="72" t="n">
        <v>30595.3</v>
      </c>
      <c r="R2310" t="inlineStr">
        <is>
          <t>Odisha</t>
        </is>
      </c>
      <c r="S2310" s="71" t="n">
        <v>0</v>
      </c>
      <c r="T2310" t="inlineStr">
        <is>
          <t>No</t>
        </is>
      </c>
      <c r="U2310" s="71" t="n">
        <v>4524</v>
      </c>
      <c r="V2310" s="71" t="n">
        <v>338</v>
      </c>
      <c r="W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RR102302</t>
        </is>
      </c>
      <c r="B2311" s="69" t="n">
        <v>45937</v>
      </c>
      <c r="C2311" s="70" t="n">
        <v>2025</v>
      </c>
      <c r="D2311" t="inlineStr">
        <is>
          <t>Oct</t>
        </is>
      </c>
      <c r="E2311" t="inlineStr">
        <is>
          <t>West</t>
        </is>
      </c>
      <c r="F2311" t="inlineStr">
        <is>
          <t>India</t>
        </is>
      </c>
      <c r="G2311" t="inlineStr">
        <is>
          <t>Grocery</t>
        </is>
      </c>
      <c r="H2311" t="inlineStr">
        <is>
          <t>Store walk-in</t>
        </is>
      </c>
      <c r="I2311" t="inlineStr">
        <is>
          <t>Walk-in guest</t>
        </is>
      </c>
      <c r="J2311" t="inlineStr">
        <is>
          <t>Ana Costa</t>
        </is>
      </c>
      <c r="K2311" s="71" t="n">
        <v>3270</v>
      </c>
      <c r="L2311" s="72" t="n">
        <v>165.8</v>
      </c>
      <c r="M2311" s="72" t="n">
        <v>542166</v>
      </c>
      <c r="N2311" s="72" t="n">
        <v>27108.3</v>
      </c>
      <c r="O2311" s="72" t="n">
        <v>515057.7</v>
      </c>
      <c r="P2311" s="72" t="n">
        <v>466395.26</v>
      </c>
      <c r="Q2311" s="72" t="n">
        <v>48662.44</v>
      </c>
      <c r="R2311" t="inlineStr">
        <is>
          <t>Maharashtra</t>
        </is>
      </c>
      <c r="S2311" s="71" t="n">
        <v>8</v>
      </c>
      <c r="T2311" t="inlineStr">
        <is>
          <t>Yes</t>
        </is>
      </c>
      <c r="U2311" s="71" t="n">
        <v>1002</v>
      </c>
      <c r="V2311" s="71" t="n">
        <v>429</v>
      </c>
      <c r="W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RR102303</t>
        </is>
      </c>
      <c r="B2312" s="69" t="n">
        <v>45937</v>
      </c>
      <c r="C2312" s="70" t="n">
        <v>2025</v>
      </c>
      <c r="D2312" t="inlineStr">
        <is>
          <t>Oct</t>
        </is>
      </c>
      <c r="E2312" t="inlineStr">
        <is>
          <t>South</t>
        </is>
      </c>
      <c r="F2312" t="inlineStr">
        <is>
          <t>India</t>
        </is>
      </c>
      <c r="G2312" t="inlineStr">
        <is>
          <t>Grocery</t>
        </is>
      </c>
      <c r="H2312" t="inlineStr">
        <is>
          <t>Click &amp; collect</t>
        </is>
      </c>
      <c r="I2312" t="inlineStr">
        <is>
          <t>Walk-in guest</t>
        </is>
      </c>
      <c r="J2312" t="inlineStr">
        <is>
          <t>Ravindra Patil</t>
        </is>
      </c>
      <c r="K2312" s="71" t="n">
        <v>2804</v>
      </c>
      <c r="L2312" s="72" t="n">
        <v>162.41</v>
      </c>
      <c r="M2312" s="72" t="n">
        <v>455397.64</v>
      </c>
      <c r="N2312" s="72" t="n">
        <v>22769.88</v>
      </c>
      <c r="O2312" s="72" t="n">
        <v>432627.76</v>
      </c>
      <c r="P2312" s="72" t="n">
        <v>401371.17</v>
      </c>
      <c r="Q2312" s="72" t="n">
        <v>31256.59</v>
      </c>
      <c r="R2312" t="inlineStr">
        <is>
          <t>Telangana</t>
        </is>
      </c>
      <c r="S2312" s="71" t="n">
        <v>1</v>
      </c>
      <c r="T2312" t="inlineStr">
        <is>
          <t>Yes</t>
        </is>
      </c>
      <c r="U2312" s="71" t="n">
        <v>1961</v>
      </c>
      <c r="V2312" s="71" t="n">
        <v>726</v>
      </c>
      <c r="W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RR102304</t>
        </is>
      </c>
      <c r="B2313" s="69" t="n">
        <v>45938</v>
      </c>
      <c r="C2313" s="70" t="n">
        <v>2025</v>
      </c>
      <c r="D2313" t="inlineStr">
        <is>
          <t>Oct</t>
        </is>
      </c>
      <c r="E2313" t="inlineStr">
        <is>
          <t>East</t>
        </is>
      </c>
      <c r="F2313" t="inlineStr">
        <is>
          <t>India</t>
        </is>
      </c>
      <c r="G2313" t="inlineStr">
        <is>
          <t>Fashion</t>
        </is>
      </c>
      <c r="H2313" t="inlineStr">
        <is>
          <t>Store walk-in</t>
        </is>
      </c>
      <c r="I2313" t="inlineStr">
        <is>
          <t>Member</t>
        </is>
      </c>
      <c r="J2313" t="inlineStr">
        <is>
          <t>Ravindra Patil</t>
        </is>
      </c>
      <c r="K2313" s="71" t="n">
        <v>160</v>
      </c>
      <c r="L2313" s="72" t="n">
        <v>772.66</v>
      </c>
      <c r="M2313" s="72" t="n">
        <v>123625.6</v>
      </c>
      <c r="N2313" s="72" t="n">
        <v>2472.51</v>
      </c>
      <c r="O2313" s="72" t="n">
        <v>121153.09</v>
      </c>
      <c r="P2313" s="72" t="n">
        <v>65455.84</v>
      </c>
      <c r="Q2313" s="72" t="n">
        <v>55697.25</v>
      </c>
      <c r="R2313" t="inlineStr">
        <is>
          <t>Bihar</t>
        </is>
      </c>
      <c r="S2313" s="71" t="n">
        <v>2</v>
      </c>
      <c r="T2313" t="inlineStr">
        <is>
          <t>Yes</t>
        </is>
      </c>
      <c r="U2313" s="71" t="n">
        <v>69</v>
      </c>
      <c r="V2313" s="71" t="n">
        <v>19</v>
      </c>
      <c r="W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RR102305</t>
        </is>
      </c>
      <c r="B2314" s="69" t="n">
        <v>45938</v>
      </c>
      <c r="C2314" s="70" t="n">
        <v>2025</v>
      </c>
      <c r="D2314" t="inlineStr">
        <is>
          <t>Oct</t>
        </is>
      </c>
      <c r="E2314" t="inlineStr">
        <is>
          <t>West</t>
        </is>
      </c>
      <c r="F2314" t="inlineStr">
        <is>
          <t>India</t>
        </is>
      </c>
      <c r="G2314" t="inlineStr">
        <is>
          <t>Grocery</t>
        </is>
      </c>
      <c r="H2314" t="inlineStr">
        <is>
          <t>Store walk-in</t>
        </is>
      </c>
      <c r="I2314" t="inlineStr">
        <is>
          <t>Member</t>
        </is>
      </c>
      <c r="J2314" t="inlineStr">
        <is>
          <t>Yuki Sato</t>
        </is>
      </c>
      <c r="K2314" s="71" t="n">
        <v>1418</v>
      </c>
      <c r="L2314" s="72" t="n">
        <v>177.95</v>
      </c>
      <c r="M2314" s="72" t="n">
        <v>252333.1</v>
      </c>
      <c r="N2314" s="72" t="n">
        <v>12616.66</v>
      </c>
      <c r="O2314" s="72" t="n">
        <v>239716.44</v>
      </c>
      <c r="P2314" s="72" t="n">
        <v>203485.5</v>
      </c>
      <c r="Q2314" s="72" t="n">
        <v>36230.94</v>
      </c>
      <c r="R2314" t="inlineStr">
        <is>
          <t>Gujarat</t>
        </is>
      </c>
      <c r="S2314" s="71" t="n">
        <v>3</v>
      </c>
      <c r="T2314" t="inlineStr">
        <is>
          <t>Yes</t>
        </is>
      </c>
      <c r="U2314" s="71" t="n">
        <v>799</v>
      </c>
      <c r="V2314" s="71" t="n">
        <v>204</v>
      </c>
      <c r="W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RR102306</t>
        </is>
      </c>
      <c r="B2315" s="69" t="n">
        <v>45938</v>
      </c>
      <c r="C2315" s="70" t="n">
        <v>2025</v>
      </c>
      <c r="D2315" t="inlineStr">
        <is>
          <t>Oct</t>
        </is>
      </c>
      <c r="E2315" t="inlineStr">
        <is>
          <t>South</t>
        </is>
      </c>
      <c r="F2315" t="inlineStr">
        <is>
          <t>India</t>
        </is>
      </c>
      <c r="G2315" t="inlineStr">
        <is>
          <t>Grocery</t>
        </is>
      </c>
      <c r="H2315" t="inlineStr">
        <is>
          <t>Store walk-in</t>
        </is>
      </c>
      <c r="I2315" t="inlineStr">
        <is>
          <t>Member</t>
        </is>
      </c>
      <c r="J2315" t="inlineStr">
        <is>
          <t>Amir Khan</t>
        </is>
      </c>
      <c r="K2315" s="71" t="n">
        <v>905</v>
      </c>
      <c r="L2315" s="72" t="n">
        <v>194.41</v>
      </c>
      <c r="M2315" s="72" t="n">
        <v>175941.05</v>
      </c>
      <c r="N2315" s="72" t="n">
        <v>8797.049999999999</v>
      </c>
      <c r="O2315" s="72" t="n">
        <v>167144</v>
      </c>
      <c r="P2315" s="72" t="n">
        <v>132791.6</v>
      </c>
      <c r="Q2315" s="72" t="n">
        <v>34352.4</v>
      </c>
      <c r="R2315" t="inlineStr">
        <is>
          <t>Tamil Nadu</t>
        </is>
      </c>
      <c r="S2315" s="71" t="n">
        <v>5</v>
      </c>
      <c r="T2315" t="inlineStr">
        <is>
          <t>Yes</t>
        </is>
      </c>
      <c r="U2315" s="71" t="n">
        <v>386</v>
      </c>
      <c r="V2315" s="71" t="n">
        <v>123</v>
      </c>
      <c r="W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RR102307</t>
        </is>
      </c>
      <c r="B2316" s="69" t="n">
        <v>45938</v>
      </c>
      <c r="C2316" s="70" t="n">
        <v>2025</v>
      </c>
      <c r="D2316" t="inlineStr">
        <is>
          <t>Oct</t>
        </is>
      </c>
      <c r="E2316" t="inlineStr">
        <is>
          <t>South</t>
        </is>
      </c>
      <c r="F2316" t="inlineStr">
        <is>
          <t>India</t>
        </is>
      </c>
      <c r="G2316" t="inlineStr">
        <is>
          <t>Electronics</t>
        </is>
      </c>
      <c r="H2316" t="inlineStr">
        <is>
          <t>Home delivery</t>
        </is>
      </c>
      <c r="I2316" t="inlineStr">
        <is>
          <t>Member</t>
        </is>
      </c>
      <c r="J2316" t="inlineStr">
        <is>
          <t>Olivia Brown</t>
        </is>
      </c>
      <c r="K2316" s="71" t="n">
        <v>29</v>
      </c>
      <c r="L2316" s="72" t="n">
        <v>8939.309999999999</v>
      </c>
      <c r="M2316" s="72" t="n">
        <v>259239.99</v>
      </c>
      <c r="N2316" s="72" t="n">
        <v>25924</v>
      </c>
      <c r="O2316" s="72" t="n">
        <v>233315.99</v>
      </c>
      <c r="P2316" s="72" t="n">
        <v>231167.97</v>
      </c>
      <c r="Q2316" s="72" t="n">
        <v>2148.02</v>
      </c>
      <c r="R2316" t="inlineStr">
        <is>
          <t>Tamil Nadu</t>
        </is>
      </c>
      <c r="S2316" s="71" t="n">
        <v>1</v>
      </c>
      <c r="T2316" t="inlineStr">
        <is>
          <t>Yes</t>
        </is>
      </c>
      <c r="U2316" s="71" t="n">
        <v>91</v>
      </c>
      <c r="V2316" s="71" t="n">
        <v>26</v>
      </c>
      <c r="W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RR102308</t>
        </is>
      </c>
      <c r="B2317" s="69" t="n">
        <v>45938</v>
      </c>
      <c r="C2317" s="70" t="n">
        <v>2025</v>
      </c>
      <c r="D2317" t="inlineStr">
        <is>
          <t>Oct</t>
        </is>
      </c>
      <c r="E2317" t="inlineStr">
        <is>
          <t>North</t>
        </is>
      </c>
      <c r="F2317" t="inlineStr">
        <is>
          <t>India</t>
        </is>
      </c>
      <c r="G2317" t="inlineStr">
        <is>
          <t>Grocery</t>
        </is>
      </c>
      <c r="H2317" t="inlineStr">
        <is>
          <t>Store walk-in</t>
        </is>
      </c>
      <c r="I2317" t="inlineStr">
        <is>
          <t>Member</t>
        </is>
      </c>
      <c r="J2317" t="inlineStr">
        <is>
          <t>Kofi Mensah</t>
        </is>
      </c>
      <c r="K2317" s="71" t="n">
        <v>1024</v>
      </c>
      <c r="L2317" s="72" t="n">
        <v>174.57</v>
      </c>
      <c r="M2317" s="72" t="n">
        <v>178759.68</v>
      </c>
      <c r="N2317" s="72" t="n">
        <v>8937.98</v>
      </c>
      <c r="O2317" s="72" t="n">
        <v>169821.7</v>
      </c>
      <c r="P2317" s="72" t="n">
        <v>151801</v>
      </c>
      <c r="Q2317" s="72" t="n">
        <v>18020.7</v>
      </c>
      <c r="R2317" t="inlineStr">
        <is>
          <t>Punjab</t>
        </is>
      </c>
      <c r="S2317" s="71" t="n">
        <v>8</v>
      </c>
      <c r="T2317" t="inlineStr">
        <is>
          <t>Yes</t>
        </is>
      </c>
      <c r="U2317" s="71" t="n">
        <v>467</v>
      </c>
      <c r="V2317" s="71" t="n">
        <v>210</v>
      </c>
      <c r="W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RR102309</t>
        </is>
      </c>
      <c r="B2318" s="69" t="n">
        <v>45938</v>
      </c>
      <c r="C2318" s="70" t="n">
        <v>2025</v>
      </c>
      <c r="D2318" t="inlineStr">
        <is>
          <t>Oct</t>
        </is>
      </c>
      <c r="E2318" t="inlineStr">
        <is>
          <t>South</t>
        </is>
      </c>
      <c r="F2318" t="inlineStr">
        <is>
          <t>India</t>
        </is>
      </c>
      <c r="G2318" t="inlineStr">
        <is>
          <t>Electronics</t>
        </is>
      </c>
      <c r="H2318" t="inlineStr">
        <is>
          <t>Store walk-in</t>
        </is>
      </c>
      <c r="I2318" t="inlineStr">
        <is>
          <t>Walk-in guest</t>
        </is>
      </c>
      <c r="J2318" t="inlineStr">
        <is>
          <t>Ruhi Shaikh</t>
        </is>
      </c>
      <c r="K2318" s="71" t="n">
        <v>27</v>
      </c>
      <c r="L2318" s="72" t="n">
        <v>10047.9</v>
      </c>
      <c r="M2318" s="72" t="n">
        <v>271293.3</v>
      </c>
      <c r="N2318" s="72" t="n">
        <v>27129.33</v>
      </c>
      <c r="O2318" s="72" t="n">
        <v>244163.97</v>
      </c>
      <c r="P2318" s="72" t="n">
        <v>213328.58</v>
      </c>
      <c r="Q2318" s="72" t="n">
        <v>30835.39</v>
      </c>
      <c r="R2318" t="inlineStr">
        <is>
          <t>Tamil Nadu</t>
        </is>
      </c>
      <c r="S2318" s="71" t="n">
        <v>3</v>
      </c>
      <c r="T2318" t="inlineStr">
        <is>
          <t>Yes</t>
        </is>
      </c>
      <c r="U2318" s="71" t="n">
        <v>69</v>
      </c>
      <c r="V2318" s="71" t="n">
        <v>20</v>
      </c>
      <c r="W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RR102310</t>
        </is>
      </c>
      <c r="B2319" s="69" t="n">
        <v>45938</v>
      </c>
      <c r="C2319" s="70" t="n">
        <v>2025</v>
      </c>
      <c r="D2319" t="inlineStr">
        <is>
          <t>Oct</t>
        </is>
      </c>
      <c r="E2319" t="inlineStr">
        <is>
          <t>North</t>
        </is>
      </c>
      <c r="F2319" t="inlineStr">
        <is>
          <t>India</t>
        </is>
      </c>
      <c r="G2319" t="inlineStr">
        <is>
          <t>Fashion</t>
        </is>
      </c>
      <c r="H2319" t="inlineStr">
        <is>
          <t>Store walk-in</t>
        </is>
      </c>
      <c r="I2319" t="inlineStr">
        <is>
          <t>Walk-in guest</t>
        </is>
      </c>
      <c r="J2319" t="inlineStr">
        <is>
          <t>Yuki Sato</t>
        </is>
      </c>
      <c r="K2319" s="71" t="n">
        <v>1465</v>
      </c>
      <c r="L2319" s="72" t="n">
        <v>725.76</v>
      </c>
      <c r="M2319" s="72" t="n">
        <v>1063238.4</v>
      </c>
      <c r="N2319" s="72" t="n">
        <v>106323.84</v>
      </c>
      <c r="O2319" s="72" t="n">
        <v>956914.5600000001</v>
      </c>
      <c r="P2319" s="72" t="n">
        <v>620755.64</v>
      </c>
      <c r="Q2319" s="72" t="n">
        <v>336158.92</v>
      </c>
      <c r="R2319" t="inlineStr">
        <is>
          <t>Uttar Pradesh</t>
        </is>
      </c>
      <c r="S2319" s="71" t="n">
        <v>8</v>
      </c>
      <c r="T2319" t="inlineStr">
        <is>
          <t>Yes</t>
        </is>
      </c>
      <c r="U2319" s="71" t="n">
        <v>684</v>
      </c>
      <c r="V2319" s="71" t="n">
        <v>180</v>
      </c>
      <c r="W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RR102311</t>
        </is>
      </c>
      <c r="B2320" s="69" t="n">
        <v>45938</v>
      </c>
      <c r="C2320" s="70" t="n">
        <v>2025</v>
      </c>
      <c r="D2320" t="inlineStr">
        <is>
          <t>Oct</t>
        </is>
      </c>
      <c r="E2320" t="inlineStr">
        <is>
          <t>South</t>
        </is>
      </c>
      <c r="F2320" t="inlineStr">
        <is>
          <t>India</t>
        </is>
      </c>
      <c r="G2320" t="inlineStr">
        <is>
          <t>Grocery</t>
        </is>
      </c>
      <c r="H2320" t="inlineStr">
        <is>
          <t>Store walk-in</t>
        </is>
      </c>
      <c r="I2320" t="inlineStr">
        <is>
          <t>Member</t>
        </is>
      </c>
      <c r="J2320" t="inlineStr">
        <is>
          <t>Emma Clarke</t>
        </is>
      </c>
      <c r="K2320" s="71" t="n">
        <v>1440</v>
      </c>
      <c r="L2320" s="72" t="n">
        <v>181.82</v>
      </c>
      <c r="M2320" s="72" t="n">
        <v>261820.8</v>
      </c>
      <c r="N2320" s="72" t="n">
        <v>20945.66</v>
      </c>
      <c r="O2320" s="72" t="n">
        <v>240875.14</v>
      </c>
      <c r="P2320" s="72" t="n">
        <v>213260.34</v>
      </c>
      <c r="Q2320" s="72" t="n">
        <v>27614.8</v>
      </c>
      <c r="R2320" t="inlineStr">
        <is>
          <t>Telangana</t>
        </is>
      </c>
      <c r="S2320" s="71" t="n">
        <v>0</v>
      </c>
      <c r="T2320" t="inlineStr">
        <is>
          <t>No</t>
        </is>
      </c>
      <c r="U2320" s="71" t="n">
        <v>849</v>
      </c>
      <c r="V2320" s="71" t="n">
        <v>249</v>
      </c>
      <c r="W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RR102312</t>
        </is>
      </c>
      <c r="B2321" s="69" t="n">
        <v>45938</v>
      </c>
      <c r="C2321" s="70" t="n">
        <v>2025</v>
      </c>
      <c r="D2321" t="inlineStr">
        <is>
          <t>Oct</t>
        </is>
      </c>
      <c r="E2321" t="inlineStr">
        <is>
          <t>West</t>
        </is>
      </c>
      <c r="F2321" t="inlineStr">
        <is>
          <t>India</t>
        </is>
      </c>
      <c r="G2321" t="inlineStr">
        <is>
          <t>Grocery</t>
        </is>
      </c>
      <c r="H2321" t="inlineStr">
        <is>
          <t>Store walk-in</t>
        </is>
      </c>
      <c r="I2321" t="inlineStr">
        <is>
          <t>Member</t>
        </is>
      </c>
      <c r="J2321" t="inlineStr">
        <is>
          <t>Fatima Al-Saud</t>
        </is>
      </c>
      <c r="K2321" s="71" t="n">
        <v>2997</v>
      </c>
      <c r="L2321" s="72" t="n">
        <v>174.23</v>
      </c>
      <c r="M2321" s="72" t="n">
        <v>522167.31</v>
      </c>
      <c r="N2321" s="72" t="n">
        <v>26108.37</v>
      </c>
      <c r="O2321" s="72" t="n">
        <v>496058.94</v>
      </c>
      <c r="P2321" s="72" t="n">
        <v>430169.41</v>
      </c>
      <c r="Q2321" s="72" t="n">
        <v>65889.53</v>
      </c>
      <c r="R2321" t="inlineStr">
        <is>
          <t>Goa</t>
        </is>
      </c>
      <c r="S2321" s="71" t="n">
        <v>2</v>
      </c>
      <c r="T2321" t="inlineStr">
        <is>
          <t>Yes</t>
        </is>
      </c>
      <c r="U2321" s="71" t="n">
        <v>1221</v>
      </c>
      <c r="V2321" s="71" t="n">
        <v>529</v>
      </c>
      <c r="W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RR102313</t>
        </is>
      </c>
      <c r="B2322" s="69" t="n">
        <v>45939</v>
      </c>
      <c r="C2322" s="70" t="n">
        <v>2025</v>
      </c>
      <c r="D2322" t="inlineStr">
        <is>
          <t>Oct</t>
        </is>
      </c>
      <c r="E2322" t="inlineStr">
        <is>
          <t>North</t>
        </is>
      </c>
      <c r="F2322" t="inlineStr">
        <is>
          <t>India</t>
        </is>
      </c>
      <c r="G2322" t="inlineStr">
        <is>
          <t>Fashion</t>
        </is>
      </c>
      <c r="H2322" t="inlineStr">
        <is>
          <t>Store walk-in</t>
        </is>
      </c>
      <c r="I2322" t="inlineStr">
        <is>
          <t>Walk-in guest</t>
        </is>
      </c>
      <c r="J2322" t="inlineStr">
        <is>
          <t>Mei Lin</t>
        </is>
      </c>
      <c r="K2322" s="71" t="n">
        <v>149</v>
      </c>
      <c r="L2322" s="72" t="n">
        <v>732.37</v>
      </c>
      <c r="M2322" s="72" t="n">
        <v>109123.13</v>
      </c>
      <c r="N2322" s="72" t="n">
        <v>10912.31</v>
      </c>
      <c r="O2322" s="72" t="n">
        <v>98210.82000000001</v>
      </c>
      <c r="P2322" s="72" t="n">
        <v>60084.63</v>
      </c>
      <c r="Q2322" s="72" t="n">
        <v>38126.19</v>
      </c>
      <c r="R2322" t="inlineStr">
        <is>
          <t>Uttar Pradesh</t>
        </is>
      </c>
      <c r="S2322" s="71" t="n">
        <v>0</v>
      </c>
      <c r="T2322" t="inlineStr">
        <is>
          <t>No</t>
        </is>
      </c>
      <c r="U2322" s="71" t="n">
        <v>49</v>
      </c>
      <c r="V2322" s="71" t="n">
        <v>18</v>
      </c>
      <c r="W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RR102314</t>
        </is>
      </c>
      <c r="B2323" s="69" t="n">
        <v>45939</v>
      </c>
      <c r="C2323" s="70" t="n">
        <v>2025</v>
      </c>
      <c r="D2323" t="inlineStr">
        <is>
          <t>Oct</t>
        </is>
      </c>
      <c r="E2323" t="inlineStr">
        <is>
          <t>West</t>
        </is>
      </c>
      <c r="F2323" t="inlineStr">
        <is>
          <t>India</t>
        </is>
      </c>
      <c r="G2323" t="inlineStr">
        <is>
          <t>Grocery</t>
        </is>
      </c>
      <c r="H2323" t="inlineStr">
        <is>
          <t>Click &amp; collect</t>
        </is>
      </c>
      <c r="I2323" t="inlineStr">
        <is>
          <t>Member</t>
        </is>
      </c>
      <c r="J2323" t="inlineStr">
        <is>
          <t>Ana Costa</t>
        </is>
      </c>
      <c r="K2323" s="71" t="n">
        <v>1117</v>
      </c>
      <c r="L2323" s="72" t="n">
        <v>194.02</v>
      </c>
      <c r="M2323" s="72" t="n">
        <v>216720.34</v>
      </c>
      <c r="N2323" s="72" t="n">
        <v>17337.63</v>
      </c>
      <c r="O2323" s="72" t="n">
        <v>199382.71</v>
      </c>
      <c r="P2323" s="72" t="n">
        <v>161860.93</v>
      </c>
      <c r="Q2323" s="72" t="n">
        <v>37521.78</v>
      </c>
      <c r="R2323" t="inlineStr">
        <is>
          <t>Goa</t>
        </is>
      </c>
      <c r="S2323" s="71" t="n">
        <v>2</v>
      </c>
      <c r="T2323" t="inlineStr">
        <is>
          <t>Yes</t>
        </is>
      </c>
      <c r="U2323" s="71" t="n">
        <v>490</v>
      </c>
      <c r="V2323" s="71" t="n">
        <v>195</v>
      </c>
      <c r="W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RR102315</t>
        </is>
      </c>
      <c r="B2324" s="69" t="n">
        <v>45939</v>
      </c>
      <c r="C2324" s="70" t="n">
        <v>2025</v>
      </c>
      <c r="D2324" t="inlineStr">
        <is>
          <t>Oct</t>
        </is>
      </c>
      <c r="E2324" t="inlineStr">
        <is>
          <t>South</t>
        </is>
      </c>
      <c r="F2324" t="inlineStr">
        <is>
          <t>India</t>
        </is>
      </c>
      <c r="G2324" t="inlineStr">
        <is>
          <t>Electronics</t>
        </is>
      </c>
      <c r="H2324" t="inlineStr">
        <is>
          <t>Store walk-in</t>
        </is>
      </c>
      <c r="I2324" t="inlineStr">
        <is>
          <t>Walk-in guest</t>
        </is>
      </c>
      <c r="J2324" t="inlineStr">
        <is>
          <t>Wei Chen</t>
        </is>
      </c>
      <c r="K2324" s="71" t="n">
        <v>108</v>
      </c>
      <c r="L2324" s="72" t="n">
        <v>9105.66</v>
      </c>
      <c r="M2324" s="72" t="n">
        <v>983411.28</v>
      </c>
      <c r="N2324" s="72" t="n">
        <v>78672.89999999999</v>
      </c>
      <c r="O2324" s="72" t="n">
        <v>904738.38</v>
      </c>
      <c r="P2324" s="72" t="n">
        <v>888957.88</v>
      </c>
      <c r="Q2324" s="72" t="n">
        <v>15780.5</v>
      </c>
      <c r="R2324" t="inlineStr">
        <is>
          <t>Karnataka</t>
        </is>
      </c>
      <c r="S2324" s="71" t="n">
        <v>5</v>
      </c>
      <c r="T2324" t="inlineStr">
        <is>
          <t>Yes</t>
        </is>
      </c>
      <c r="U2324" s="71" t="n">
        <v>203</v>
      </c>
      <c r="V2324" s="71" t="n">
        <v>84</v>
      </c>
      <c r="W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RR102316</t>
        </is>
      </c>
      <c r="B2325" s="69" t="n">
        <v>45939</v>
      </c>
      <c r="C2325" s="70" t="n">
        <v>2025</v>
      </c>
      <c r="D2325" t="inlineStr">
        <is>
          <t>Oct</t>
        </is>
      </c>
      <c r="E2325" t="inlineStr">
        <is>
          <t>South</t>
        </is>
      </c>
      <c r="F2325" t="inlineStr">
        <is>
          <t>India</t>
        </is>
      </c>
      <c r="G2325" t="inlineStr">
        <is>
          <t>Fashion</t>
        </is>
      </c>
      <c r="H2325" t="inlineStr">
        <is>
          <t>Store walk-in</t>
        </is>
      </c>
      <c r="I2325" t="inlineStr">
        <is>
          <t>Walk-in guest</t>
        </is>
      </c>
      <c r="J2325" t="inlineStr">
        <is>
          <t>Sophie Müller</t>
        </is>
      </c>
      <c r="K2325" s="71" t="n">
        <v>1209</v>
      </c>
      <c r="L2325" s="72" t="n">
        <v>799.72</v>
      </c>
      <c r="M2325" s="72" t="n">
        <v>966861.48</v>
      </c>
      <c r="N2325" s="72" t="n">
        <v>19337.23</v>
      </c>
      <c r="O2325" s="72" t="n">
        <v>947524.25</v>
      </c>
      <c r="P2325" s="72" t="n">
        <v>487231.56</v>
      </c>
      <c r="Q2325" s="72" t="n">
        <v>460292.69</v>
      </c>
      <c r="R2325" t="inlineStr">
        <is>
          <t>Karnataka</t>
        </is>
      </c>
      <c r="S2325" s="71" t="n">
        <v>8</v>
      </c>
      <c r="T2325" t="inlineStr">
        <is>
          <t>Yes</t>
        </is>
      </c>
      <c r="U2325" s="71" t="n">
        <v>389</v>
      </c>
      <c r="V2325" s="71" t="n">
        <v>142</v>
      </c>
      <c r="W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RR102317</t>
        </is>
      </c>
      <c r="B2326" s="69" t="n">
        <v>45939</v>
      </c>
      <c r="C2326" s="70" t="n">
        <v>2025</v>
      </c>
      <c r="D2326" t="inlineStr">
        <is>
          <t>Oct</t>
        </is>
      </c>
      <c r="E2326" t="inlineStr">
        <is>
          <t>South</t>
        </is>
      </c>
      <c r="F2326" t="inlineStr">
        <is>
          <t>India</t>
        </is>
      </c>
      <c r="G2326" t="inlineStr">
        <is>
          <t>JioMart</t>
        </is>
      </c>
      <c r="H2326" t="inlineStr">
        <is>
          <t>Home delivery</t>
        </is>
      </c>
      <c r="I2326" t="inlineStr">
        <is>
          <t>Walk-in guest</t>
        </is>
      </c>
      <c r="J2326" t="inlineStr">
        <is>
          <t>Priya Nair</t>
        </is>
      </c>
      <c r="K2326" s="71" t="n">
        <v>4481</v>
      </c>
      <c r="L2326" s="72" t="n">
        <v>414.39</v>
      </c>
      <c r="M2326" s="72" t="n">
        <v>1856881.59</v>
      </c>
      <c r="N2326" s="72" t="n">
        <v>278532.24</v>
      </c>
      <c r="O2326" s="72" t="n">
        <v>1578349.35</v>
      </c>
      <c r="P2326" s="72" t="n">
        <v>1473463.68</v>
      </c>
      <c r="Q2326" s="72" t="n">
        <v>104885.67</v>
      </c>
      <c r="R2326" t="inlineStr">
        <is>
          <t>Karnataka</t>
        </is>
      </c>
      <c r="S2326" s="71" t="n">
        <v>3</v>
      </c>
      <c r="T2326" t="inlineStr">
        <is>
          <t>Yes</t>
        </is>
      </c>
      <c r="U2326" s="71" t="n">
        <v>11087</v>
      </c>
      <c r="V2326" s="71" t="n">
        <v>576</v>
      </c>
      <c r="W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RR102318</t>
        </is>
      </c>
      <c r="B2327" s="69" t="n">
        <v>45939</v>
      </c>
      <c r="C2327" s="70" t="n">
        <v>2025</v>
      </c>
      <c r="D2327" t="inlineStr">
        <is>
          <t>Oct</t>
        </is>
      </c>
      <c r="E2327" t="inlineStr">
        <is>
          <t>North</t>
        </is>
      </c>
      <c r="F2327" t="inlineStr">
        <is>
          <t>India</t>
        </is>
      </c>
      <c r="G2327" t="inlineStr">
        <is>
          <t>Fashion</t>
        </is>
      </c>
      <c r="H2327" t="inlineStr">
        <is>
          <t>Store walk-in</t>
        </is>
      </c>
      <c r="I2327" t="inlineStr">
        <is>
          <t>Member</t>
        </is>
      </c>
      <c r="J2327" t="inlineStr">
        <is>
          <t>Kofi Mensah</t>
        </is>
      </c>
      <c r="K2327" s="71" t="n">
        <v>512</v>
      </c>
      <c r="L2327" s="72" t="n">
        <v>816.4400000000001</v>
      </c>
      <c r="M2327" s="72" t="n">
        <v>418017.28</v>
      </c>
      <c r="N2327" s="72" t="n">
        <v>41801.73</v>
      </c>
      <c r="O2327" s="72" t="n">
        <v>376215.55</v>
      </c>
      <c r="P2327" s="72" t="n">
        <v>210979.26</v>
      </c>
      <c r="Q2327" s="72" t="n">
        <v>165236.29</v>
      </c>
      <c r="R2327" t="inlineStr">
        <is>
          <t>Rajasthan</t>
        </is>
      </c>
      <c r="S2327" s="71" t="n">
        <v>0</v>
      </c>
      <c r="T2327" t="inlineStr">
        <is>
          <t>No</t>
        </is>
      </c>
      <c r="U2327" s="71" t="n">
        <v>284</v>
      </c>
      <c r="V2327" s="71" t="n">
        <v>116</v>
      </c>
      <c r="W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RR102319</t>
        </is>
      </c>
      <c r="B2328" s="69" t="n">
        <v>45939</v>
      </c>
      <c r="C2328" s="70" t="n">
        <v>2025</v>
      </c>
      <c r="D2328" t="inlineStr">
        <is>
          <t>Oct</t>
        </is>
      </c>
      <c r="E2328" t="inlineStr">
        <is>
          <t>East</t>
        </is>
      </c>
      <c r="F2328" t="inlineStr">
        <is>
          <t>India</t>
        </is>
      </c>
      <c r="G2328" t="inlineStr">
        <is>
          <t>JioMart</t>
        </is>
      </c>
      <c r="H2328" t="inlineStr">
        <is>
          <t>Home delivery</t>
        </is>
      </c>
      <c r="I2328" t="inlineStr">
        <is>
          <t>Member</t>
        </is>
      </c>
      <c r="J2328" t="inlineStr">
        <is>
          <t>Shraddha Kulkarni</t>
        </is>
      </c>
      <c r="K2328" s="71" t="n">
        <v>4195</v>
      </c>
      <c r="L2328" s="72" t="n">
        <v>384.34</v>
      </c>
      <c r="M2328" s="72" t="n">
        <v>1612306.3</v>
      </c>
      <c r="N2328" s="72" t="n">
        <v>241845.95</v>
      </c>
      <c r="O2328" s="72" t="n">
        <v>1370460.35</v>
      </c>
      <c r="P2328" s="72" t="n">
        <v>1353879.42</v>
      </c>
      <c r="Q2328" s="72" t="n">
        <v>16580.93</v>
      </c>
      <c r="R2328" t="inlineStr">
        <is>
          <t>West Bengal</t>
        </is>
      </c>
      <c r="S2328" s="71" t="n">
        <v>0</v>
      </c>
      <c r="T2328" t="inlineStr">
        <is>
          <t>No</t>
        </is>
      </c>
      <c r="U2328" s="71" t="n">
        <v>20525</v>
      </c>
      <c r="V2328" s="71" t="n">
        <v>1145</v>
      </c>
      <c r="W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RR102320</t>
        </is>
      </c>
      <c r="B2329" s="69" t="n">
        <v>45939</v>
      </c>
      <c r="C2329" s="70" t="n">
        <v>2025</v>
      </c>
      <c r="D2329" t="inlineStr">
        <is>
          <t>Oct</t>
        </is>
      </c>
      <c r="E2329" t="inlineStr">
        <is>
          <t>West</t>
        </is>
      </c>
      <c r="F2329" t="inlineStr">
        <is>
          <t>India</t>
        </is>
      </c>
      <c r="G2329" t="inlineStr">
        <is>
          <t>Fashion</t>
        </is>
      </c>
      <c r="H2329" t="inlineStr">
        <is>
          <t>Store walk-in</t>
        </is>
      </c>
      <c r="I2329" t="inlineStr">
        <is>
          <t>Member</t>
        </is>
      </c>
      <c r="J2329" t="inlineStr">
        <is>
          <t>Zoya Ahmed</t>
        </is>
      </c>
      <c r="K2329" s="71" t="n">
        <v>310</v>
      </c>
      <c r="L2329" s="72" t="n">
        <v>673.11</v>
      </c>
      <c r="M2329" s="72" t="n">
        <v>208664.1</v>
      </c>
      <c r="N2329" s="72" t="n">
        <v>20866.41</v>
      </c>
      <c r="O2329" s="72" t="n">
        <v>187797.69</v>
      </c>
      <c r="P2329" s="72" t="n">
        <v>128411.58</v>
      </c>
      <c r="Q2329" s="72" t="n">
        <v>59386.11</v>
      </c>
      <c r="R2329" t="inlineStr">
        <is>
          <t>Maharashtra</t>
        </is>
      </c>
      <c r="S2329" s="71" t="n">
        <v>1</v>
      </c>
      <c r="T2329" t="inlineStr">
        <is>
          <t>Yes</t>
        </is>
      </c>
      <c r="U2329" s="71" t="n">
        <v>188</v>
      </c>
      <c r="V2329" s="71" t="n">
        <v>55</v>
      </c>
      <c r="W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RR102321</t>
        </is>
      </c>
      <c r="B2330" s="69" t="n">
        <v>45939</v>
      </c>
      <c r="C2330" s="70" t="n">
        <v>2025</v>
      </c>
      <c r="D2330" t="inlineStr">
        <is>
          <t>Oct</t>
        </is>
      </c>
      <c r="E2330" t="inlineStr">
        <is>
          <t>South</t>
        </is>
      </c>
      <c r="F2330" t="inlineStr">
        <is>
          <t>India</t>
        </is>
      </c>
      <c r="G2330" t="inlineStr">
        <is>
          <t>JioMart</t>
        </is>
      </c>
      <c r="H2330" t="inlineStr">
        <is>
          <t>Home delivery</t>
        </is>
      </c>
      <c r="I2330" t="inlineStr">
        <is>
          <t>Walk-in guest</t>
        </is>
      </c>
      <c r="J2330" t="inlineStr">
        <is>
          <t>Emma Clarke</t>
        </is>
      </c>
      <c r="K2330" s="71" t="n">
        <v>2147</v>
      </c>
      <c r="L2330" s="72" t="n">
        <v>425.58</v>
      </c>
      <c r="M2330" s="72" t="n">
        <v>913720.26</v>
      </c>
      <c r="N2330" s="72" t="n">
        <v>91372.03</v>
      </c>
      <c r="O2330" s="72" t="n">
        <v>822348.23</v>
      </c>
      <c r="P2330" s="72" t="n">
        <v>711410.13</v>
      </c>
      <c r="Q2330" s="72" t="n">
        <v>110938.1</v>
      </c>
      <c r="R2330" t="inlineStr">
        <is>
          <t>Kerala</t>
        </is>
      </c>
      <c r="S2330" s="71" t="n">
        <v>2</v>
      </c>
      <c r="T2330" t="inlineStr">
        <is>
          <t>Yes</t>
        </is>
      </c>
      <c r="U2330" s="71" t="n">
        <v>7353</v>
      </c>
      <c r="V2330" s="71" t="n">
        <v>346</v>
      </c>
      <c r="W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RR102322</t>
        </is>
      </c>
      <c r="B2331" s="69" t="n">
        <v>45939</v>
      </c>
      <c r="C2331" s="70" t="n">
        <v>2025</v>
      </c>
      <c r="D2331" t="inlineStr">
        <is>
          <t>Oct</t>
        </is>
      </c>
      <c r="E2331" t="inlineStr">
        <is>
          <t>South</t>
        </is>
      </c>
      <c r="F2331" t="inlineStr">
        <is>
          <t>India</t>
        </is>
      </c>
      <c r="G2331" t="inlineStr">
        <is>
          <t>Fashion</t>
        </is>
      </c>
      <c r="H2331" t="inlineStr">
        <is>
          <t>Home delivery</t>
        </is>
      </c>
      <c r="I2331" t="inlineStr">
        <is>
          <t>Member</t>
        </is>
      </c>
      <c r="J2331" t="inlineStr">
        <is>
          <t>Amir Khan</t>
        </is>
      </c>
      <c r="K2331" s="71" t="n">
        <v>1372</v>
      </c>
      <c r="L2331" s="72" t="n">
        <v>824.49</v>
      </c>
      <c r="M2331" s="72" t="n">
        <v>1131200.28</v>
      </c>
      <c r="N2331" s="72" t="n">
        <v>22624.01</v>
      </c>
      <c r="O2331" s="72" t="n">
        <v>1108576.27</v>
      </c>
      <c r="P2331" s="72" t="n">
        <v>561795.13</v>
      </c>
      <c r="Q2331" s="72" t="n">
        <v>546781.14</v>
      </c>
      <c r="R2331" t="inlineStr">
        <is>
          <t>Karnataka</t>
        </is>
      </c>
      <c r="S2331" s="71" t="n">
        <v>2</v>
      </c>
      <c r="T2331" t="inlineStr">
        <is>
          <t>Yes</t>
        </is>
      </c>
      <c r="U2331" s="71" t="n">
        <v>1015</v>
      </c>
      <c r="V2331" s="71" t="n">
        <v>297</v>
      </c>
      <c r="W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RR102323</t>
        </is>
      </c>
      <c r="B2332" s="69" t="n">
        <v>45939</v>
      </c>
      <c r="C2332" s="70" t="n">
        <v>2025</v>
      </c>
      <c r="D2332" t="inlineStr">
        <is>
          <t>Oct</t>
        </is>
      </c>
      <c r="E2332" t="inlineStr">
        <is>
          <t>North</t>
        </is>
      </c>
      <c r="F2332" t="inlineStr">
        <is>
          <t>India</t>
        </is>
      </c>
      <c r="G2332" t="inlineStr">
        <is>
          <t>Grocery</t>
        </is>
      </c>
      <c r="H2332" t="inlineStr">
        <is>
          <t>Store walk-in</t>
        </is>
      </c>
      <c r="I2332" t="inlineStr">
        <is>
          <t>Walk-in guest</t>
        </is>
      </c>
      <c r="J2332" t="inlineStr">
        <is>
          <t>Kofi Mensah</t>
        </is>
      </c>
      <c r="K2332" s="71" t="n">
        <v>3538</v>
      </c>
      <c r="L2332" s="72" t="n">
        <v>177.39</v>
      </c>
      <c r="M2332" s="72" t="n">
        <v>627605.8199999999</v>
      </c>
      <c r="N2332" s="72" t="n">
        <v>62760.58</v>
      </c>
      <c r="O2332" s="72" t="n">
        <v>564845.24</v>
      </c>
      <c r="P2332" s="72" t="n">
        <v>523827.98</v>
      </c>
      <c r="Q2332" s="72" t="n">
        <v>41017.26</v>
      </c>
      <c r="R2332" t="inlineStr">
        <is>
          <t>Delhi</t>
        </is>
      </c>
      <c r="S2332" s="71" t="n">
        <v>1</v>
      </c>
      <c r="T2332" t="inlineStr">
        <is>
          <t>Yes</t>
        </is>
      </c>
      <c r="U2332" s="71" t="n">
        <v>2087</v>
      </c>
      <c r="V2332" s="71" t="n">
        <v>906</v>
      </c>
      <c r="W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RR102324</t>
        </is>
      </c>
      <c r="B2333" s="69" t="n">
        <v>45940</v>
      </c>
      <c r="C2333" s="70" t="n">
        <v>2025</v>
      </c>
      <c r="D2333" t="inlineStr">
        <is>
          <t>Oct</t>
        </is>
      </c>
      <c r="E2333" t="inlineStr">
        <is>
          <t>North</t>
        </is>
      </c>
      <c r="F2333" t="inlineStr">
        <is>
          <t>India</t>
        </is>
      </c>
      <c r="G2333" t="inlineStr">
        <is>
          <t>JioMart</t>
        </is>
      </c>
      <c r="H2333" t="inlineStr">
        <is>
          <t>Home delivery</t>
        </is>
      </c>
      <c r="I2333" t="inlineStr">
        <is>
          <t>Member</t>
        </is>
      </c>
      <c r="J2333" t="inlineStr">
        <is>
          <t>Liam O'Brien</t>
        </is>
      </c>
      <c r="K2333" s="71" t="n">
        <v>2895</v>
      </c>
      <c r="L2333" s="72" t="n">
        <v>378.24</v>
      </c>
      <c r="M2333" s="72" t="n">
        <v>1095004.8</v>
      </c>
      <c r="N2333" s="72" t="n">
        <v>164250.72</v>
      </c>
      <c r="O2333" s="72" t="n">
        <v>930754.08</v>
      </c>
      <c r="P2333" s="72" t="n">
        <v>942346.3</v>
      </c>
      <c r="Q2333" s="72" t="n">
        <v>-11592.22</v>
      </c>
      <c r="R2333" t="inlineStr">
        <is>
          <t>Delhi</t>
        </is>
      </c>
      <c r="S2333" s="71" t="n">
        <v>8</v>
      </c>
      <c r="T2333" t="inlineStr">
        <is>
          <t>Yes</t>
        </is>
      </c>
      <c r="U2333" s="71" t="n">
        <v>17347</v>
      </c>
      <c r="V2333" s="71" t="n">
        <v>727</v>
      </c>
      <c r="W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RR102325</t>
        </is>
      </c>
      <c r="B2334" s="69" t="n">
        <v>45940</v>
      </c>
      <c r="C2334" s="70" t="n">
        <v>2025</v>
      </c>
      <c r="D2334" t="inlineStr">
        <is>
          <t>Oct</t>
        </is>
      </c>
      <c r="E2334" t="inlineStr">
        <is>
          <t>East</t>
        </is>
      </c>
      <c r="F2334" t="inlineStr">
        <is>
          <t>India</t>
        </is>
      </c>
      <c r="G2334" t="inlineStr">
        <is>
          <t>JioMart</t>
        </is>
      </c>
      <c r="H2334" t="inlineStr">
        <is>
          <t>Home delivery</t>
        </is>
      </c>
      <c r="I2334" t="inlineStr">
        <is>
          <t>Member</t>
        </is>
      </c>
      <c r="J2334" t="inlineStr">
        <is>
          <t>Yuki Sato</t>
        </is>
      </c>
      <c r="K2334" s="71" t="n">
        <v>558</v>
      </c>
      <c r="L2334" s="72" t="n">
        <v>414.75</v>
      </c>
      <c r="M2334" s="72" t="n">
        <v>231430.5</v>
      </c>
      <c r="N2334" s="72" t="n">
        <v>11571.53</v>
      </c>
      <c r="O2334" s="72" t="n">
        <v>219858.97</v>
      </c>
      <c r="P2334" s="72" t="n">
        <v>182356.89</v>
      </c>
      <c r="Q2334" s="72" t="n">
        <v>37502.08</v>
      </c>
      <c r="R2334" t="inlineStr">
        <is>
          <t>Odisha</t>
        </is>
      </c>
      <c r="S2334" s="71" t="n">
        <v>2</v>
      </c>
      <c r="T2334" t="inlineStr">
        <is>
          <t>Yes</t>
        </is>
      </c>
      <c r="U2334" s="71" t="n">
        <v>908</v>
      </c>
      <c r="V2334" s="71" t="n">
        <v>70</v>
      </c>
      <c r="W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RR102326</t>
        </is>
      </c>
      <c r="B2335" s="69" t="n">
        <v>45940</v>
      </c>
      <c r="C2335" s="70" t="n">
        <v>2025</v>
      </c>
      <c r="D2335" t="inlineStr">
        <is>
          <t>Oct</t>
        </is>
      </c>
      <c r="E2335" t="inlineStr">
        <is>
          <t>West</t>
        </is>
      </c>
      <c r="F2335" t="inlineStr">
        <is>
          <t>India</t>
        </is>
      </c>
      <c r="G2335" t="inlineStr">
        <is>
          <t>Grocery</t>
        </is>
      </c>
      <c r="H2335" t="inlineStr">
        <is>
          <t>Click &amp; collect</t>
        </is>
      </c>
      <c r="I2335" t="inlineStr">
        <is>
          <t>Member</t>
        </is>
      </c>
      <c r="J2335" t="inlineStr">
        <is>
          <t>Fatima Al-Saud</t>
        </is>
      </c>
      <c r="K2335" s="71" t="n">
        <v>3146</v>
      </c>
      <c r="L2335" s="72" t="n">
        <v>197.45</v>
      </c>
      <c r="M2335" s="72" t="n">
        <v>621177.7</v>
      </c>
      <c r="N2335" s="72" t="n">
        <v>31058.88</v>
      </c>
      <c r="O2335" s="72" t="n">
        <v>590118.8199999999</v>
      </c>
      <c r="P2335" s="72" t="n">
        <v>480450.62</v>
      </c>
      <c r="Q2335" s="72" t="n">
        <v>109668.2</v>
      </c>
      <c r="R2335" t="inlineStr">
        <is>
          <t>Maharashtra</t>
        </is>
      </c>
      <c r="S2335" s="71" t="n">
        <v>5</v>
      </c>
      <c r="T2335" t="inlineStr">
        <is>
          <t>Yes</t>
        </is>
      </c>
      <c r="U2335" s="71" t="n">
        <v>1979</v>
      </c>
      <c r="V2335" s="71" t="n">
        <v>753</v>
      </c>
      <c r="W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RR102327</t>
        </is>
      </c>
      <c r="B2336" s="69" t="n">
        <v>45940</v>
      </c>
      <c r="C2336" s="70" t="n">
        <v>2025</v>
      </c>
      <c r="D2336" t="inlineStr">
        <is>
          <t>Oct</t>
        </is>
      </c>
      <c r="E2336" t="inlineStr">
        <is>
          <t>East</t>
        </is>
      </c>
      <c r="F2336" t="inlineStr">
        <is>
          <t>India</t>
        </is>
      </c>
      <c r="G2336" t="inlineStr">
        <is>
          <t>Grocery</t>
        </is>
      </c>
      <c r="H2336" t="inlineStr">
        <is>
          <t>Store walk-in</t>
        </is>
      </c>
      <c r="I2336" t="inlineStr">
        <is>
          <t>Walk-in guest</t>
        </is>
      </c>
      <c r="J2336" t="inlineStr">
        <is>
          <t>Lucas Martin</t>
        </is>
      </c>
      <c r="K2336" s="71" t="n">
        <v>3761</v>
      </c>
      <c r="L2336" s="72" t="n">
        <v>175.01</v>
      </c>
      <c r="M2336" s="72" t="n">
        <v>658212.61</v>
      </c>
      <c r="N2336" s="72" t="n">
        <v>13164.25</v>
      </c>
      <c r="O2336" s="72" t="n">
        <v>645048.36</v>
      </c>
      <c r="P2336" s="72" t="n">
        <v>547370.59</v>
      </c>
      <c r="Q2336" s="72" t="n">
        <v>97677.77</v>
      </c>
      <c r="R2336" t="inlineStr">
        <is>
          <t>Odisha</t>
        </is>
      </c>
      <c r="S2336" s="71" t="n">
        <v>0</v>
      </c>
      <c r="T2336" t="inlineStr">
        <is>
          <t>No</t>
        </is>
      </c>
      <c r="U2336" s="71" t="n">
        <v>2174</v>
      </c>
      <c r="V2336" s="71" t="n">
        <v>955</v>
      </c>
      <c r="W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RR102328</t>
        </is>
      </c>
      <c r="B2337" s="69" t="n">
        <v>45940</v>
      </c>
      <c r="C2337" s="70" t="n">
        <v>2025</v>
      </c>
      <c r="D2337" t="inlineStr">
        <is>
          <t>Oct</t>
        </is>
      </c>
      <c r="E2337" t="inlineStr">
        <is>
          <t>South</t>
        </is>
      </c>
      <c r="F2337" t="inlineStr">
        <is>
          <t>India</t>
        </is>
      </c>
      <c r="G2337" t="inlineStr">
        <is>
          <t>Grocery</t>
        </is>
      </c>
      <c r="H2337" t="inlineStr">
        <is>
          <t>Store walk-in</t>
        </is>
      </c>
      <c r="I2337" t="inlineStr">
        <is>
          <t>Member</t>
        </is>
      </c>
      <c r="J2337" t="inlineStr">
        <is>
          <t>Olivia Brown</t>
        </is>
      </c>
      <c r="K2337" s="71" t="n">
        <v>2242</v>
      </c>
      <c r="L2337" s="72" t="n">
        <v>187.29</v>
      </c>
      <c r="M2337" s="72" t="n">
        <v>419904.18</v>
      </c>
      <c r="N2337" s="72" t="n">
        <v>8398.08</v>
      </c>
      <c r="O2337" s="72" t="n">
        <v>411506.1</v>
      </c>
      <c r="P2337" s="72" t="n">
        <v>319076.85</v>
      </c>
      <c r="Q2337" s="72" t="n">
        <v>92429.25</v>
      </c>
      <c r="R2337" t="inlineStr">
        <is>
          <t>Karnataka</t>
        </is>
      </c>
      <c r="S2337" s="71" t="n">
        <v>5</v>
      </c>
      <c r="T2337" t="inlineStr">
        <is>
          <t>Yes</t>
        </is>
      </c>
      <c r="U2337" s="71" t="n">
        <v>1070</v>
      </c>
      <c r="V2337" s="71" t="n">
        <v>368</v>
      </c>
      <c r="W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RR102329</t>
        </is>
      </c>
      <c r="B2338" s="69" t="n">
        <v>45940</v>
      </c>
      <c r="C2338" s="70" t="n">
        <v>2025</v>
      </c>
      <c r="D2338" t="inlineStr">
        <is>
          <t>Oct</t>
        </is>
      </c>
      <c r="E2338" t="inlineStr">
        <is>
          <t>West</t>
        </is>
      </c>
      <c r="F2338" t="inlineStr">
        <is>
          <t>India</t>
        </is>
      </c>
      <c r="G2338" t="inlineStr">
        <is>
          <t>JioMart</t>
        </is>
      </c>
      <c r="H2338" t="inlineStr">
        <is>
          <t>Home delivery</t>
        </is>
      </c>
      <c r="I2338" t="inlineStr">
        <is>
          <t>Member</t>
        </is>
      </c>
      <c r="J2338" t="inlineStr">
        <is>
          <t>Ruhi Shaikh</t>
        </is>
      </c>
      <c r="K2338" s="71" t="n">
        <v>2544</v>
      </c>
      <c r="L2338" s="72" t="n">
        <v>375.47</v>
      </c>
      <c r="M2338" s="72" t="n">
        <v>955195.6800000001</v>
      </c>
      <c r="N2338" s="72" t="n">
        <v>19103.91</v>
      </c>
      <c r="O2338" s="72" t="n">
        <v>936091.77</v>
      </c>
      <c r="P2338" s="72" t="n">
        <v>879207.89</v>
      </c>
      <c r="Q2338" s="72" t="n">
        <v>56883.88</v>
      </c>
      <c r="R2338" t="inlineStr">
        <is>
          <t>Maharashtra</t>
        </is>
      </c>
      <c r="S2338" s="71" t="n">
        <v>2</v>
      </c>
      <c r="T2338" t="inlineStr">
        <is>
          <t>Yes</t>
        </is>
      </c>
      <c r="U2338" s="71" t="n">
        <v>5588</v>
      </c>
      <c r="V2338" s="71" t="n">
        <v>367</v>
      </c>
      <c r="W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RR102330</t>
        </is>
      </c>
      <c r="B2339" s="69" t="n">
        <v>45940</v>
      </c>
      <c r="C2339" s="70" t="n">
        <v>2025</v>
      </c>
      <c r="D2339" t="inlineStr">
        <is>
          <t>Oct</t>
        </is>
      </c>
      <c r="E2339" t="inlineStr">
        <is>
          <t>West</t>
        </is>
      </c>
      <c r="F2339" t="inlineStr">
        <is>
          <t>India</t>
        </is>
      </c>
      <c r="G2339" t="inlineStr">
        <is>
          <t>Grocery</t>
        </is>
      </c>
      <c r="H2339" t="inlineStr">
        <is>
          <t>Home delivery</t>
        </is>
      </c>
      <c r="I2339" t="inlineStr">
        <is>
          <t>Walk-in guest</t>
        </is>
      </c>
      <c r="J2339" t="inlineStr">
        <is>
          <t>Shraddha Kulkarni</t>
        </is>
      </c>
      <c r="K2339" s="71" t="n">
        <v>1777</v>
      </c>
      <c r="L2339" s="72" t="n">
        <v>195.34</v>
      </c>
      <c r="M2339" s="72" t="n">
        <v>347119.18</v>
      </c>
      <c r="N2339" s="72" t="n">
        <v>34711.92</v>
      </c>
      <c r="O2339" s="72" t="n">
        <v>312407.26</v>
      </c>
      <c r="P2339" s="72" t="n">
        <v>256251.16</v>
      </c>
      <c r="Q2339" s="72" t="n">
        <v>56156.1</v>
      </c>
      <c r="R2339" t="inlineStr">
        <is>
          <t>Gujarat</t>
        </is>
      </c>
      <c r="S2339" s="71" t="n">
        <v>5</v>
      </c>
      <c r="T2339" t="inlineStr">
        <is>
          <t>Yes</t>
        </is>
      </c>
      <c r="U2339" s="71" t="n">
        <v>1400</v>
      </c>
      <c r="V2339" s="71" t="n">
        <v>357</v>
      </c>
      <c r="W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RR102331</t>
        </is>
      </c>
      <c r="B2340" s="69" t="n">
        <v>45940</v>
      </c>
      <c r="C2340" s="70" t="n">
        <v>2025</v>
      </c>
      <c r="D2340" t="inlineStr">
        <is>
          <t>Oct</t>
        </is>
      </c>
      <c r="E2340" t="inlineStr">
        <is>
          <t>North</t>
        </is>
      </c>
      <c r="F2340" t="inlineStr">
        <is>
          <t>India</t>
        </is>
      </c>
      <c r="G2340" t="inlineStr">
        <is>
          <t>Grocery</t>
        </is>
      </c>
      <c r="H2340" t="inlineStr">
        <is>
          <t>Store walk-in</t>
        </is>
      </c>
      <c r="I2340" t="inlineStr">
        <is>
          <t>Walk-in guest</t>
        </is>
      </c>
      <c r="J2340" t="inlineStr">
        <is>
          <t>Zoya Ahmed</t>
        </is>
      </c>
      <c r="K2340" s="71" t="n">
        <v>2393</v>
      </c>
      <c r="L2340" s="72" t="n">
        <v>161.76</v>
      </c>
      <c r="M2340" s="72" t="n">
        <v>387091.68</v>
      </c>
      <c r="N2340" s="72" t="n">
        <v>30967.33</v>
      </c>
      <c r="O2340" s="72" t="n">
        <v>356124.35</v>
      </c>
      <c r="P2340" s="72" t="n">
        <v>346181.13</v>
      </c>
      <c r="Q2340" s="72" t="n">
        <v>9943.219999999999</v>
      </c>
      <c r="R2340" t="inlineStr">
        <is>
          <t>Rajasthan</t>
        </is>
      </c>
      <c r="S2340" s="71" t="n">
        <v>5</v>
      </c>
      <c r="T2340" t="inlineStr">
        <is>
          <t>Yes</t>
        </is>
      </c>
      <c r="U2340" s="71" t="n">
        <v>1588</v>
      </c>
      <c r="V2340" s="71" t="n">
        <v>674</v>
      </c>
      <c r="W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RR102332</t>
        </is>
      </c>
      <c r="B2341" s="69" t="n">
        <v>45940</v>
      </c>
      <c r="C2341" s="70" t="n">
        <v>2025</v>
      </c>
      <c r="D2341" t="inlineStr">
        <is>
          <t>Oct</t>
        </is>
      </c>
      <c r="E2341" t="inlineStr">
        <is>
          <t>West</t>
        </is>
      </c>
      <c r="F2341" t="inlineStr">
        <is>
          <t>India</t>
        </is>
      </c>
      <c r="G2341" t="inlineStr">
        <is>
          <t>JioMart</t>
        </is>
      </c>
      <c r="H2341" t="inlineStr">
        <is>
          <t>Home delivery</t>
        </is>
      </c>
      <c r="I2341" t="inlineStr">
        <is>
          <t>Member</t>
        </is>
      </c>
      <c r="J2341" t="inlineStr">
        <is>
          <t>Ana Costa</t>
        </is>
      </c>
      <c r="K2341" s="71" t="n">
        <v>3105</v>
      </c>
      <c r="L2341" s="72" t="n">
        <v>395.24</v>
      </c>
      <c r="M2341" s="72" t="n">
        <v>1227220.2</v>
      </c>
      <c r="N2341" s="72" t="n">
        <v>98177.62</v>
      </c>
      <c r="O2341" s="72" t="n">
        <v>1129042.58</v>
      </c>
      <c r="P2341" s="72" t="n">
        <v>1048285.32</v>
      </c>
      <c r="Q2341" s="72" t="n">
        <v>80757.25999999999</v>
      </c>
      <c r="R2341" t="inlineStr">
        <is>
          <t>Goa</t>
        </is>
      </c>
      <c r="S2341" s="71" t="n">
        <v>2</v>
      </c>
      <c r="T2341" t="inlineStr">
        <is>
          <t>Yes</t>
        </is>
      </c>
      <c r="U2341" s="71" t="n">
        <v>11048</v>
      </c>
      <c r="V2341" s="71" t="n">
        <v>447</v>
      </c>
      <c r="W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RR102333</t>
        </is>
      </c>
      <c r="B2342" s="69" t="n">
        <v>45940</v>
      </c>
      <c r="C2342" s="70" t="n">
        <v>2025</v>
      </c>
      <c r="D2342" t="inlineStr">
        <is>
          <t>Oct</t>
        </is>
      </c>
      <c r="E2342" t="inlineStr">
        <is>
          <t>East</t>
        </is>
      </c>
      <c r="F2342" t="inlineStr">
        <is>
          <t>India</t>
        </is>
      </c>
      <c r="G2342" t="inlineStr">
        <is>
          <t>Grocery</t>
        </is>
      </c>
      <c r="H2342" t="inlineStr">
        <is>
          <t>Store walk-in</t>
        </is>
      </c>
      <c r="I2342" t="inlineStr">
        <is>
          <t>Walk-in guest</t>
        </is>
      </c>
      <c r="J2342" t="inlineStr">
        <is>
          <t>Kofi Mensah</t>
        </is>
      </c>
      <c r="K2342" s="71" t="n">
        <v>4360</v>
      </c>
      <c r="L2342" s="72" t="n">
        <v>173.76</v>
      </c>
      <c r="M2342" s="72" t="n">
        <v>757593.6</v>
      </c>
      <c r="N2342" s="72" t="n">
        <v>15151.87</v>
      </c>
      <c r="O2342" s="72" t="n">
        <v>742441.73</v>
      </c>
      <c r="P2342" s="72" t="n">
        <v>632112.49</v>
      </c>
      <c r="Q2342" s="72" t="n">
        <v>110329.24</v>
      </c>
      <c r="R2342" t="inlineStr">
        <is>
          <t>Bihar</t>
        </is>
      </c>
      <c r="S2342" s="71" t="n">
        <v>2</v>
      </c>
      <c r="T2342" t="inlineStr">
        <is>
          <t>Yes</t>
        </is>
      </c>
      <c r="U2342" s="71" t="n">
        <v>2524</v>
      </c>
      <c r="V2342" s="71" t="n">
        <v>1130</v>
      </c>
      <c r="W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RR102334</t>
        </is>
      </c>
      <c r="B2343" s="69" t="n">
        <v>45941</v>
      </c>
      <c r="C2343" s="70" t="n">
        <v>2025</v>
      </c>
      <c r="D2343" t="inlineStr">
        <is>
          <t>Oct</t>
        </is>
      </c>
      <c r="E2343" t="inlineStr">
        <is>
          <t>West</t>
        </is>
      </c>
      <c r="F2343" t="inlineStr">
        <is>
          <t>India</t>
        </is>
      </c>
      <c r="G2343" t="inlineStr">
        <is>
          <t>Fashion</t>
        </is>
      </c>
      <c r="H2343" t="inlineStr">
        <is>
          <t>Store walk-in</t>
        </is>
      </c>
      <c r="I2343" t="inlineStr">
        <is>
          <t>Walk-in guest</t>
        </is>
      </c>
      <c r="J2343" t="inlineStr">
        <is>
          <t>Sara Rossi</t>
        </is>
      </c>
      <c r="K2343" s="71" t="n">
        <v>132</v>
      </c>
      <c r="L2343" s="72" t="n">
        <v>727.74</v>
      </c>
      <c r="M2343" s="72" t="n">
        <v>96061.67999999999</v>
      </c>
      <c r="N2343" s="72" t="n">
        <v>9606.17</v>
      </c>
      <c r="O2343" s="72" t="n">
        <v>86455.50999999999</v>
      </c>
      <c r="P2343" s="72" t="n">
        <v>53761.76</v>
      </c>
      <c r="Q2343" s="72" t="n">
        <v>32693.75</v>
      </c>
      <c r="R2343" t="inlineStr">
        <is>
          <t>Goa</t>
        </is>
      </c>
      <c r="S2343" s="71" t="n">
        <v>2</v>
      </c>
      <c r="T2343" t="inlineStr">
        <is>
          <t>Yes</t>
        </is>
      </c>
      <c r="U2343" s="71" t="n">
        <v>129</v>
      </c>
      <c r="V2343" s="71" t="n">
        <v>39</v>
      </c>
      <c r="W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RR102335</t>
        </is>
      </c>
      <c r="B2344" s="69" t="n">
        <v>45941</v>
      </c>
      <c r="C2344" s="70" t="n">
        <v>2025</v>
      </c>
      <c r="D2344" t="inlineStr">
        <is>
          <t>Oct</t>
        </is>
      </c>
      <c r="E2344" t="inlineStr">
        <is>
          <t>West</t>
        </is>
      </c>
      <c r="F2344" t="inlineStr">
        <is>
          <t>India</t>
        </is>
      </c>
      <c r="G2344" t="inlineStr">
        <is>
          <t>Grocery</t>
        </is>
      </c>
      <c r="H2344" t="inlineStr">
        <is>
          <t>Store walk-in</t>
        </is>
      </c>
      <c r="I2344" t="inlineStr">
        <is>
          <t>Walk-in guest</t>
        </is>
      </c>
      <c r="J2344" t="inlineStr">
        <is>
          <t>Ruhi Shaikh</t>
        </is>
      </c>
      <c r="K2344" s="71" t="n">
        <v>2296</v>
      </c>
      <c r="L2344" s="72" t="n">
        <v>159.9</v>
      </c>
      <c r="M2344" s="72" t="n">
        <v>367130.4</v>
      </c>
      <c r="N2344" s="72" t="n">
        <v>7342.61</v>
      </c>
      <c r="O2344" s="72" t="n">
        <v>359787.79</v>
      </c>
      <c r="P2344" s="72" t="n">
        <v>327995.68</v>
      </c>
      <c r="Q2344" s="72" t="n">
        <v>31792.11</v>
      </c>
      <c r="R2344" t="inlineStr">
        <is>
          <t>Maharashtra</t>
        </is>
      </c>
      <c r="S2344" s="71" t="n">
        <v>1</v>
      </c>
      <c r="T2344" t="inlineStr">
        <is>
          <t>Yes</t>
        </is>
      </c>
      <c r="U2344" s="71" t="n">
        <v>823</v>
      </c>
      <c r="V2344" s="71" t="n">
        <v>287</v>
      </c>
      <c r="W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RR102336</t>
        </is>
      </c>
      <c r="B2345" s="69" t="n">
        <v>45941</v>
      </c>
      <c r="C2345" s="70" t="n">
        <v>2025</v>
      </c>
      <c r="D2345" t="inlineStr">
        <is>
          <t>Oct</t>
        </is>
      </c>
      <c r="E2345" t="inlineStr">
        <is>
          <t>North</t>
        </is>
      </c>
      <c r="F2345" t="inlineStr">
        <is>
          <t>India</t>
        </is>
      </c>
      <c r="G2345" t="inlineStr">
        <is>
          <t>Grocery</t>
        </is>
      </c>
      <c r="H2345" t="inlineStr">
        <is>
          <t>Store walk-in</t>
        </is>
      </c>
      <c r="I2345" t="inlineStr">
        <is>
          <t>Walk-in guest</t>
        </is>
      </c>
      <c r="J2345" t="inlineStr">
        <is>
          <t>Aisha Bello</t>
        </is>
      </c>
      <c r="K2345" s="71" t="n">
        <v>4632</v>
      </c>
      <c r="L2345" s="72" t="n">
        <v>164.56</v>
      </c>
      <c r="M2345" s="72" t="n">
        <v>762241.92</v>
      </c>
      <c r="N2345" s="72" t="n">
        <v>15244.84</v>
      </c>
      <c r="O2345" s="72" t="n">
        <v>746997.08</v>
      </c>
      <c r="P2345" s="72" t="n">
        <v>692526.04</v>
      </c>
      <c r="Q2345" s="72" t="n">
        <v>54471.04</v>
      </c>
      <c r="R2345" t="inlineStr">
        <is>
          <t>Rajasthan</t>
        </is>
      </c>
      <c r="S2345" s="71" t="n">
        <v>5</v>
      </c>
      <c r="T2345" t="inlineStr">
        <is>
          <t>Yes</t>
        </is>
      </c>
      <c r="U2345" s="71" t="n">
        <v>1664</v>
      </c>
      <c r="V2345" s="71" t="n">
        <v>698</v>
      </c>
      <c r="W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RR102337</t>
        </is>
      </c>
      <c r="B2346" s="69" t="n">
        <v>45941</v>
      </c>
      <c r="C2346" s="70" t="n">
        <v>2025</v>
      </c>
      <c r="D2346" t="inlineStr">
        <is>
          <t>Oct</t>
        </is>
      </c>
      <c r="E2346" t="inlineStr">
        <is>
          <t>West</t>
        </is>
      </c>
      <c r="F2346" t="inlineStr">
        <is>
          <t>India</t>
        </is>
      </c>
      <c r="G2346" t="inlineStr">
        <is>
          <t>Grocery</t>
        </is>
      </c>
      <c r="H2346" t="inlineStr">
        <is>
          <t>Store walk-in</t>
        </is>
      </c>
      <c r="I2346" t="inlineStr">
        <is>
          <t>Member</t>
        </is>
      </c>
      <c r="J2346" t="inlineStr">
        <is>
          <t>Hiroshi Tanaka</t>
        </is>
      </c>
      <c r="K2346" s="71" t="n">
        <v>790</v>
      </c>
      <c r="L2346" s="72" t="n">
        <v>172.83</v>
      </c>
      <c r="M2346" s="72" t="n">
        <v>136535.7</v>
      </c>
      <c r="N2346" s="72" t="n">
        <v>6826.79</v>
      </c>
      <c r="O2346" s="72" t="n">
        <v>129708.91</v>
      </c>
      <c r="P2346" s="72" t="n">
        <v>112400.09</v>
      </c>
      <c r="Q2346" s="72" t="n">
        <v>17308.82</v>
      </c>
      <c r="R2346" t="inlineStr">
        <is>
          <t>Gujarat</t>
        </is>
      </c>
      <c r="S2346" s="71" t="n">
        <v>3</v>
      </c>
      <c r="T2346" t="inlineStr">
        <is>
          <t>Yes</t>
        </is>
      </c>
      <c r="U2346" s="71" t="n">
        <v>596</v>
      </c>
      <c r="V2346" s="71" t="n">
        <v>198</v>
      </c>
      <c r="W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RR102338</t>
        </is>
      </c>
      <c r="B2347" s="69" t="n">
        <v>45941</v>
      </c>
      <c r="C2347" s="70" t="n">
        <v>2025</v>
      </c>
      <c r="D2347" t="inlineStr">
        <is>
          <t>Oct</t>
        </is>
      </c>
      <c r="E2347" t="inlineStr">
        <is>
          <t>West</t>
        </is>
      </c>
      <c r="F2347" t="inlineStr">
        <is>
          <t>India</t>
        </is>
      </c>
      <c r="G2347" t="inlineStr">
        <is>
          <t>JioMart</t>
        </is>
      </c>
      <c r="H2347" t="inlineStr">
        <is>
          <t>Home delivery</t>
        </is>
      </c>
      <c r="I2347" t="inlineStr">
        <is>
          <t>Member</t>
        </is>
      </c>
      <c r="J2347" t="inlineStr">
        <is>
          <t>Olivia Brown</t>
        </is>
      </c>
      <c r="K2347" s="71" t="n">
        <v>1902</v>
      </c>
      <c r="L2347" s="72" t="n">
        <v>451.79</v>
      </c>
      <c r="M2347" s="72" t="n">
        <v>859304.58</v>
      </c>
      <c r="N2347" s="72" t="n">
        <v>68744.37</v>
      </c>
      <c r="O2347" s="72" t="n">
        <v>790560.21</v>
      </c>
      <c r="P2347" s="72" t="n">
        <v>634481.3199999999</v>
      </c>
      <c r="Q2347" s="72" t="n">
        <v>156078.89</v>
      </c>
      <c r="R2347" t="inlineStr">
        <is>
          <t>Goa</t>
        </is>
      </c>
      <c r="S2347" s="71" t="n">
        <v>8</v>
      </c>
      <c r="T2347" t="inlineStr">
        <is>
          <t>Yes</t>
        </is>
      </c>
      <c r="U2347" s="71" t="n">
        <v>6421</v>
      </c>
      <c r="V2347" s="71" t="n">
        <v>501</v>
      </c>
      <c r="W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RR102339</t>
        </is>
      </c>
      <c r="B2348" s="69" t="n">
        <v>45941</v>
      </c>
      <c r="C2348" s="70" t="n">
        <v>2025</v>
      </c>
      <c r="D2348" t="inlineStr">
        <is>
          <t>Oct</t>
        </is>
      </c>
      <c r="E2348" t="inlineStr">
        <is>
          <t>South</t>
        </is>
      </c>
      <c r="F2348" t="inlineStr">
        <is>
          <t>India</t>
        </is>
      </c>
      <c r="G2348" t="inlineStr">
        <is>
          <t>Grocery</t>
        </is>
      </c>
      <c r="H2348" t="inlineStr">
        <is>
          <t>Click &amp; collect</t>
        </is>
      </c>
      <c r="I2348" t="inlineStr">
        <is>
          <t>Walk-in guest</t>
        </is>
      </c>
      <c r="J2348" t="inlineStr">
        <is>
          <t>Omar Haddad</t>
        </is>
      </c>
      <c r="K2348" s="71" t="n">
        <v>2217</v>
      </c>
      <c r="L2348" s="72" t="n">
        <v>190.58</v>
      </c>
      <c r="M2348" s="72" t="n">
        <v>422515.86</v>
      </c>
      <c r="N2348" s="72" t="n">
        <v>33801.27</v>
      </c>
      <c r="O2348" s="72" t="n">
        <v>388714.59</v>
      </c>
      <c r="P2348" s="72" t="n">
        <v>328615.01</v>
      </c>
      <c r="Q2348" s="72" t="n">
        <v>60099.58</v>
      </c>
      <c r="R2348" t="inlineStr">
        <is>
          <t>Telangana</t>
        </is>
      </c>
      <c r="S2348" s="71" t="n">
        <v>2</v>
      </c>
      <c r="T2348" t="inlineStr">
        <is>
          <t>Yes</t>
        </is>
      </c>
      <c r="U2348" s="71" t="n">
        <v>2140</v>
      </c>
      <c r="V2348" s="71" t="n">
        <v>618</v>
      </c>
      <c r="W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RR102340</t>
        </is>
      </c>
      <c r="B2349" s="69" t="n">
        <v>45941</v>
      </c>
      <c r="C2349" s="70" t="n">
        <v>2025</v>
      </c>
      <c r="D2349" t="inlineStr">
        <is>
          <t>Oct</t>
        </is>
      </c>
      <c r="E2349" t="inlineStr">
        <is>
          <t>South</t>
        </is>
      </c>
      <c r="F2349" t="inlineStr">
        <is>
          <t>India</t>
        </is>
      </c>
      <c r="G2349" t="inlineStr">
        <is>
          <t>Grocery</t>
        </is>
      </c>
      <c r="H2349" t="inlineStr">
        <is>
          <t>Store walk-in</t>
        </is>
      </c>
      <c r="I2349" t="inlineStr">
        <is>
          <t>Member</t>
        </is>
      </c>
      <c r="J2349" t="inlineStr">
        <is>
          <t>Shraddha Kulkarni</t>
        </is>
      </c>
      <c r="K2349" s="71" t="n">
        <v>1017</v>
      </c>
      <c r="L2349" s="72" t="n">
        <v>193.52</v>
      </c>
      <c r="M2349" s="72" t="n">
        <v>196809.84</v>
      </c>
      <c r="N2349" s="72" t="n">
        <v>15744.79</v>
      </c>
      <c r="O2349" s="72" t="n">
        <v>181065.05</v>
      </c>
      <c r="P2349" s="72" t="n">
        <v>151406.62</v>
      </c>
      <c r="Q2349" s="72" t="n">
        <v>29658.43</v>
      </c>
      <c r="R2349" t="inlineStr">
        <is>
          <t>Karnataka</t>
        </is>
      </c>
      <c r="S2349" s="71" t="n">
        <v>8</v>
      </c>
      <c r="T2349" t="inlineStr">
        <is>
          <t>Yes</t>
        </is>
      </c>
      <c r="U2349" s="71" t="n">
        <v>404</v>
      </c>
      <c r="V2349" s="71" t="n">
        <v>169</v>
      </c>
      <c r="W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RR102341</t>
        </is>
      </c>
      <c r="B2350" s="69" t="n">
        <v>45941</v>
      </c>
      <c r="C2350" s="70" t="n">
        <v>2025</v>
      </c>
      <c r="D2350" t="inlineStr">
        <is>
          <t>Oct</t>
        </is>
      </c>
      <c r="E2350" t="inlineStr">
        <is>
          <t>West</t>
        </is>
      </c>
      <c r="F2350" t="inlineStr">
        <is>
          <t>India</t>
        </is>
      </c>
      <c r="G2350" t="inlineStr">
        <is>
          <t>JioMart</t>
        </is>
      </c>
      <c r="H2350" t="inlineStr">
        <is>
          <t>Home delivery</t>
        </is>
      </c>
      <c r="I2350" t="inlineStr">
        <is>
          <t>Walk-in guest</t>
        </is>
      </c>
      <c r="J2350" t="inlineStr">
        <is>
          <t>Mei Lin</t>
        </is>
      </c>
      <c r="K2350" s="71" t="n">
        <v>3363</v>
      </c>
      <c r="L2350" s="72" t="n">
        <v>393.9</v>
      </c>
      <c r="M2350" s="72" t="n">
        <v>1324685.7</v>
      </c>
      <c r="N2350" s="72" t="n">
        <v>198702.85</v>
      </c>
      <c r="O2350" s="72" t="n">
        <v>1125982.85</v>
      </c>
      <c r="P2350" s="72" t="n">
        <v>1145709.38</v>
      </c>
      <c r="Q2350" s="72" t="n">
        <v>-19726.53</v>
      </c>
      <c r="R2350" t="inlineStr">
        <is>
          <t>Goa</t>
        </is>
      </c>
      <c r="S2350" s="71" t="n">
        <v>8</v>
      </c>
      <c r="T2350" t="inlineStr">
        <is>
          <t>Yes</t>
        </is>
      </c>
      <c r="U2350" s="71" t="n">
        <v>6696</v>
      </c>
      <c r="V2350" s="71" t="n">
        <v>475</v>
      </c>
      <c r="W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RR102342</t>
        </is>
      </c>
      <c r="B2351" s="69" t="n">
        <v>45941</v>
      </c>
      <c r="C2351" s="70" t="n">
        <v>2025</v>
      </c>
      <c r="D2351" t="inlineStr">
        <is>
          <t>Oct</t>
        </is>
      </c>
      <c r="E2351" t="inlineStr">
        <is>
          <t>West</t>
        </is>
      </c>
      <c r="F2351" t="inlineStr">
        <is>
          <t>India</t>
        </is>
      </c>
      <c r="G2351" t="inlineStr">
        <is>
          <t>Grocery</t>
        </is>
      </c>
      <c r="H2351" t="inlineStr">
        <is>
          <t>Store walk-in</t>
        </is>
      </c>
      <c r="I2351" t="inlineStr">
        <is>
          <t>Member</t>
        </is>
      </c>
      <c r="J2351" t="inlineStr">
        <is>
          <t>Carlos Silva</t>
        </is>
      </c>
      <c r="K2351" s="71" t="n">
        <v>4164</v>
      </c>
      <c r="L2351" s="72" t="n">
        <v>158.78</v>
      </c>
      <c r="M2351" s="72" t="n">
        <v>661159.92</v>
      </c>
      <c r="N2351" s="72" t="n">
        <v>13223.2</v>
      </c>
      <c r="O2351" s="72" t="n">
        <v>647936.72</v>
      </c>
      <c r="P2351" s="72" t="n">
        <v>598841.15</v>
      </c>
      <c r="Q2351" s="72" t="n">
        <v>49095.57</v>
      </c>
      <c r="R2351" t="inlineStr">
        <is>
          <t>Goa</t>
        </is>
      </c>
      <c r="S2351" s="71" t="n">
        <v>2</v>
      </c>
      <c r="T2351" t="inlineStr">
        <is>
          <t>Yes</t>
        </is>
      </c>
      <c r="U2351" s="71" t="n">
        <v>1753</v>
      </c>
      <c r="V2351" s="71" t="n">
        <v>465</v>
      </c>
      <c r="W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RR102343</t>
        </is>
      </c>
      <c r="B2352" s="69" t="n">
        <v>45941</v>
      </c>
      <c r="C2352" s="70" t="n">
        <v>2025</v>
      </c>
      <c r="D2352" t="inlineStr">
        <is>
          <t>Oct</t>
        </is>
      </c>
      <c r="E2352" t="inlineStr">
        <is>
          <t>South</t>
        </is>
      </c>
      <c r="F2352" t="inlineStr">
        <is>
          <t>India</t>
        </is>
      </c>
      <c r="G2352" t="inlineStr">
        <is>
          <t>Fashion</t>
        </is>
      </c>
      <c r="H2352" t="inlineStr">
        <is>
          <t>Store walk-in</t>
        </is>
      </c>
      <c r="I2352" t="inlineStr">
        <is>
          <t>Member</t>
        </is>
      </c>
      <c r="J2352" t="inlineStr">
        <is>
          <t>Noah Smith</t>
        </is>
      </c>
      <c r="K2352" s="71" t="n">
        <v>1444</v>
      </c>
      <c r="L2352" s="72" t="n">
        <v>825.3</v>
      </c>
      <c r="M2352" s="72" t="n">
        <v>1191733.2</v>
      </c>
      <c r="N2352" s="72" t="n">
        <v>23834.66</v>
      </c>
      <c r="O2352" s="72" t="n">
        <v>1167898.54</v>
      </c>
      <c r="P2352" s="72" t="n">
        <v>607934.42</v>
      </c>
      <c r="Q2352" s="72" t="n">
        <v>559964.12</v>
      </c>
      <c r="R2352" t="inlineStr">
        <is>
          <t>Tamil Nadu</t>
        </is>
      </c>
      <c r="S2352" s="71" t="n">
        <v>0</v>
      </c>
      <c r="T2352" t="inlineStr">
        <is>
          <t>No</t>
        </is>
      </c>
      <c r="U2352" s="71" t="n">
        <v>451</v>
      </c>
      <c r="V2352" s="71" t="n">
        <v>173</v>
      </c>
      <c r="W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RR102344</t>
        </is>
      </c>
      <c r="B2353" s="69" t="n">
        <v>45941</v>
      </c>
      <c r="C2353" s="70" t="n">
        <v>2025</v>
      </c>
      <c r="D2353" t="inlineStr">
        <is>
          <t>Oct</t>
        </is>
      </c>
      <c r="E2353" t="inlineStr">
        <is>
          <t>North</t>
        </is>
      </c>
      <c r="F2353" t="inlineStr">
        <is>
          <t>India</t>
        </is>
      </c>
      <c r="G2353" t="inlineStr">
        <is>
          <t>Fashion</t>
        </is>
      </c>
      <c r="H2353" t="inlineStr">
        <is>
          <t>Store walk-in</t>
        </is>
      </c>
      <c r="I2353" t="inlineStr">
        <is>
          <t>Member</t>
        </is>
      </c>
      <c r="J2353" t="inlineStr">
        <is>
          <t>Ana Costa</t>
        </is>
      </c>
      <c r="K2353" s="71" t="n">
        <v>965</v>
      </c>
      <c r="L2353" s="72" t="n">
        <v>765.13</v>
      </c>
      <c r="M2353" s="72" t="n">
        <v>738350.45</v>
      </c>
      <c r="N2353" s="72" t="n">
        <v>36917.52</v>
      </c>
      <c r="O2353" s="72" t="n">
        <v>701432.9300000001</v>
      </c>
      <c r="P2353" s="72" t="n">
        <v>403532.82</v>
      </c>
      <c r="Q2353" s="72" t="n">
        <v>297900.11</v>
      </c>
      <c r="R2353" t="inlineStr">
        <is>
          <t>Rajasthan</t>
        </is>
      </c>
      <c r="S2353" s="71" t="n">
        <v>8</v>
      </c>
      <c r="T2353" t="inlineStr">
        <is>
          <t>Yes</t>
        </is>
      </c>
      <c r="U2353" s="71" t="n">
        <v>442</v>
      </c>
      <c r="V2353" s="71" t="n">
        <v>140</v>
      </c>
      <c r="W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RR102345</t>
        </is>
      </c>
      <c r="B2354" s="69" t="n">
        <v>45942</v>
      </c>
      <c r="C2354" s="70" t="n">
        <v>2025</v>
      </c>
      <c r="D2354" t="inlineStr">
        <is>
          <t>Oct</t>
        </is>
      </c>
      <c r="E2354" t="inlineStr">
        <is>
          <t>West</t>
        </is>
      </c>
      <c r="F2354" t="inlineStr">
        <is>
          <t>India</t>
        </is>
      </c>
      <c r="G2354" t="inlineStr">
        <is>
          <t>JioMart</t>
        </is>
      </c>
      <c r="H2354" t="inlineStr">
        <is>
          <t>Home delivery</t>
        </is>
      </c>
      <c r="I2354" t="inlineStr">
        <is>
          <t>Member</t>
        </is>
      </c>
      <c r="J2354" t="inlineStr">
        <is>
          <t>Yuki Sato</t>
        </is>
      </c>
      <c r="K2354" s="71" t="n">
        <v>4293</v>
      </c>
      <c r="L2354" s="72" t="n">
        <v>421.32</v>
      </c>
      <c r="M2354" s="72" t="n">
        <v>1808726.76</v>
      </c>
      <c r="N2354" s="72" t="n">
        <v>144698.14</v>
      </c>
      <c r="O2354" s="72" t="n">
        <v>1664028.62</v>
      </c>
      <c r="P2354" s="72" t="n">
        <v>1438009.45</v>
      </c>
      <c r="Q2354" s="72" t="n">
        <v>226019.17</v>
      </c>
      <c r="R2354" t="inlineStr">
        <is>
          <t>Goa</t>
        </is>
      </c>
      <c r="S2354" s="71" t="n">
        <v>5</v>
      </c>
      <c r="T2354" t="inlineStr">
        <is>
          <t>Yes</t>
        </is>
      </c>
      <c r="U2354" s="71" t="n">
        <v>21021</v>
      </c>
      <c r="V2354" s="71" t="n">
        <v>1173</v>
      </c>
      <c r="W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RR102346</t>
        </is>
      </c>
      <c r="B2355" s="69" t="n">
        <v>45942</v>
      </c>
      <c r="C2355" s="70" t="n">
        <v>2025</v>
      </c>
      <c r="D2355" t="inlineStr">
        <is>
          <t>Oct</t>
        </is>
      </c>
      <c r="E2355" t="inlineStr">
        <is>
          <t>North</t>
        </is>
      </c>
      <c r="F2355" t="inlineStr">
        <is>
          <t>India</t>
        </is>
      </c>
      <c r="G2355" t="inlineStr">
        <is>
          <t>JioMart</t>
        </is>
      </c>
      <c r="H2355" t="inlineStr">
        <is>
          <t>Home delivery</t>
        </is>
      </c>
      <c r="I2355" t="inlineStr">
        <is>
          <t>Member</t>
        </is>
      </c>
      <c r="J2355" t="inlineStr">
        <is>
          <t>Kofi Mensah</t>
        </is>
      </c>
      <c r="K2355" s="71" t="n">
        <v>3950</v>
      </c>
      <c r="L2355" s="72" t="n">
        <v>413.2</v>
      </c>
      <c r="M2355" s="72" t="n">
        <v>1632140</v>
      </c>
      <c r="N2355" s="72" t="n">
        <v>130571.2</v>
      </c>
      <c r="O2355" s="72" t="n">
        <v>1501568.8</v>
      </c>
      <c r="P2355" s="72" t="n">
        <v>1321542.13</v>
      </c>
      <c r="Q2355" s="72" t="n">
        <v>180026.67</v>
      </c>
      <c r="R2355" t="inlineStr">
        <is>
          <t>Punjab</t>
        </is>
      </c>
      <c r="S2355" s="71" t="n">
        <v>8</v>
      </c>
      <c r="T2355" t="inlineStr">
        <is>
          <t>Yes</t>
        </is>
      </c>
      <c r="U2355" s="71" t="n">
        <v>12149</v>
      </c>
      <c r="V2355" s="71" t="n">
        <v>908</v>
      </c>
      <c r="W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RR102347</t>
        </is>
      </c>
      <c r="B2356" s="69" t="n">
        <v>45942</v>
      </c>
      <c r="C2356" s="70" t="n">
        <v>2025</v>
      </c>
      <c r="D2356" t="inlineStr">
        <is>
          <t>Oct</t>
        </is>
      </c>
      <c r="E2356" t="inlineStr">
        <is>
          <t>South</t>
        </is>
      </c>
      <c r="F2356" t="inlineStr">
        <is>
          <t>India</t>
        </is>
      </c>
      <c r="G2356" t="inlineStr">
        <is>
          <t>Grocery</t>
        </is>
      </c>
      <c r="H2356" t="inlineStr">
        <is>
          <t>Store walk-in</t>
        </is>
      </c>
      <c r="I2356" t="inlineStr">
        <is>
          <t>Walk-in guest</t>
        </is>
      </c>
      <c r="J2356" t="inlineStr">
        <is>
          <t>Amir Khan</t>
        </is>
      </c>
      <c r="K2356" s="71" t="n">
        <v>3067</v>
      </c>
      <c r="L2356" s="72" t="n">
        <v>162.3</v>
      </c>
      <c r="M2356" s="72" t="n">
        <v>497774.1</v>
      </c>
      <c r="N2356" s="72" t="n">
        <v>24888.71</v>
      </c>
      <c r="O2356" s="72" t="n">
        <v>472885.39</v>
      </c>
      <c r="P2356" s="72" t="n">
        <v>449626.27</v>
      </c>
      <c r="Q2356" s="72" t="n">
        <v>23259.12</v>
      </c>
      <c r="R2356" t="inlineStr">
        <is>
          <t>Telangana</t>
        </is>
      </c>
      <c r="S2356" s="71" t="n">
        <v>8</v>
      </c>
      <c r="T2356" t="inlineStr">
        <is>
          <t>Yes</t>
        </is>
      </c>
      <c r="U2356" s="71" t="n">
        <v>1132</v>
      </c>
      <c r="V2356" s="71" t="n">
        <v>415</v>
      </c>
      <c r="W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RR102348</t>
        </is>
      </c>
      <c r="B2357" s="69" t="n">
        <v>45942</v>
      </c>
      <c r="C2357" s="70" t="n">
        <v>2025</v>
      </c>
      <c r="D2357" t="inlineStr">
        <is>
          <t>Oct</t>
        </is>
      </c>
      <c r="E2357" t="inlineStr">
        <is>
          <t>North</t>
        </is>
      </c>
      <c r="F2357" t="inlineStr">
        <is>
          <t>India</t>
        </is>
      </c>
      <c r="G2357" t="inlineStr">
        <is>
          <t>Electronics</t>
        </is>
      </c>
      <c r="H2357" t="inlineStr">
        <is>
          <t>Store walk-in</t>
        </is>
      </c>
      <c r="I2357" t="inlineStr">
        <is>
          <t>Member</t>
        </is>
      </c>
      <c r="J2357" t="inlineStr">
        <is>
          <t>Mei Lin</t>
        </is>
      </c>
      <c r="K2357" s="71" t="n">
        <v>30</v>
      </c>
      <c r="L2357" s="72" t="n">
        <v>8909.68</v>
      </c>
      <c r="M2357" s="72" t="n">
        <v>267290.4</v>
      </c>
      <c r="N2357" s="72" t="n">
        <v>13364.52</v>
      </c>
      <c r="O2357" s="72" t="n">
        <v>253925.88</v>
      </c>
      <c r="P2357" s="72" t="n">
        <v>242725.21</v>
      </c>
      <c r="Q2357" s="72" t="n">
        <v>11200.67</v>
      </c>
      <c r="R2357" t="inlineStr">
        <is>
          <t>Rajasthan</t>
        </is>
      </c>
      <c r="S2357" s="71" t="n">
        <v>2</v>
      </c>
      <c r="T2357" t="inlineStr">
        <is>
          <t>Yes</t>
        </is>
      </c>
      <c r="U2357" s="71" t="n">
        <v>53</v>
      </c>
      <c r="V2357" s="71" t="n">
        <v>22</v>
      </c>
      <c r="W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RR102349</t>
        </is>
      </c>
      <c r="B2358" s="69" t="n">
        <v>45942</v>
      </c>
      <c r="C2358" s="70" t="n">
        <v>2025</v>
      </c>
      <c r="D2358" t="inlineStr">
        <is>
          <t>Oct</t>
        </is>
      </c>
      <c r="E2358" t="inlineStr">
        <is>
          <t>West</t>
        </is>
      </c>
      <c r="F2358" t="inlineStr">
        <is>
          <t>India</t>
        </is>
      </c>
      <c r="G2358" t="inlineStr">
        <is>
          <t>Grocery</t>
        </is>
      </c>
      <c r="H2358" t="inlineStr">
        <is>
          <t>Store walk-in</t>
        </is>
      </c>
      <c r="I2358" t="inlineStr">
        <is>
          <t>Member</t>
        </is>
      </c>
      <c r="J2358" t="inlineStr">
        <is>
          <t>Liam O'Brien</t>
        </is>
      </c>
      <c r="K2358" s="71" t="n">
        <v>1062</v>
      </c>
      <c r="L2358" s="72" t="n">
        <v>176.83</v>
      </c>
      <c r="M2358" s="72" t="n">
        <v>187793.46</v>
      </c>
      <c r="N2358" s="72" t="n">
        <v>18779.35</v>
      </c>
      <c r="O2358" s="72" t="n">
        <v>169014.11</v>
      </c>
      <c r="P2358" s="72" t="n">
        <v>159852.37</v>
      </c>
      <c r="Q2358" s="72" t="n">
        <v>9161.74</v>
      </c>
      <c r="R2358" t="inlineStr">
        <is>
          <t>Maharashtra</t>
        </is>
      </c>
      <c r="S2358" s="71" t="n">
        <v>2</v>
      </c>
      <c r="T2358" t="inlineStr">
        <is>
          <t>Yes</t>
        </is>
      </c>
      <c r="U2358" s="71" t="n">
        <v>473</v>
      </c>
      <c r="V2358" s="71" t="n">
        <v>209</v>
      </c>
      <c r="W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RR102350</t>
        </is>
      </c>
      <c r="B2359" s="69" t="n">
        <v>45942</v>
      </c>
      <c r="C2359" s="70" t="n">
        <v>2025</v>
      </c>
      <c r="D2359" t="inlineStr">
        <is>
          <t>Oct</t>
        </is>
      </c>
      <c r="E2359" t="inlineStr">
        <is>
          <t>South</t>
        </is>
      </c>
      <c r="F2359" t="inlineStr">
        <is>
          <t>India</t>
        </is>
      </c>
      <c r="G2359" t="inlineStr">
        <is>
          <t>JioMart</t>
        </is>
      </c>
      <c r="H2359" t="inlineStr">
        <is>
          <t>Home delivery</t>
        </is>
      </c>
      <c r="I2359" t="inlineStr">
        <is>
          <t>Walk-in guest</t>
        </is>
      </c>
      <c r="J2359" t="inlineStr">
        <is>
          <t>Sophie Müller</t>
        </is>
      </c>
      <c r="K2359" s="71" t="n">
        <v>4685</v>
      </c>
      <c r="L2359" s="72" t="n">
        <v>461.13</v>
      </c>
      <c r="M2359" s="72" t="n">
        <v>2160394.05</v>
      </c>
      <c r="N2359" s="72" t="n">
        <v>108019.7</v>
      </c>
      <c r="O2359" s="72" t="n">
        <v>2052374.35</v>
      </c>
      <c r="P2359" s="72" t="n">
        <v>1590991</v>
      </c>
      <c r="Q2359" s="72" t="n">
        <v>461383.35</v>
      </c>
      <c r="R2359" t="inlineStr">
        <is>
          <t>Tamil Nadu</t>
        </is>
      </c>
      <c r="S2359" s="71" t="n">
        <v>5</v>
      </c>
      <c r="T2359" t="inlineStr">
        <is>
          <t>Yes</t>
        </is>
      </c>
      <c r="U2359" s="71" t="n">
        <v>20790</v>
      </c>
      <c r="V2359" s="71" t="n">
        <v>1076</v>
      </c>
      <c r="W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RR102351</t>
        </is>
      </c>
      <c r="B2360" s="69" t="n">
        <v>45942</v>
      </c>
      <c r="C2360" s="70" t="n">
        <v>2025</v>
      </c>
      <c r="D2360" t="inlineStr">
        <is>
          <t>Oct</t>
        </is>
      </c>
      <c r="E2360" t="inlineStr">
        <is>
          <t>West</t>
        </is>
      </c>
      <c r="F2360" t="inlineStr">
        <is>
          <t>India</t>
        </is>
      </c>
      <c r="G2360" t="inlineStr">
        <is>
          <t>Grocery</t>
        </is>
      </c>
      <c r="H2360" t="inlineStr">
        <is>
          <t>Home delivery</t>
        </is>
      </c>
      <c r="I2360" t="inlineStr">
        <is>
          <t>Member</t>
        </is>
      </c>
      <c r="J2360" t="inlineStr">
        <is>
          <t>Yuki Sato</t>
        </is>
      </c>
      <c r="K2360" s="71" t="n">
        <v>3389</v>
      </c>
      <c r="L2360" s="72" t="n">
        <v>190.31</v>
      </c>
      <c r="M2360" s="72" t="n">
        <v>644960.59</v>
      </c>
      <c r="N2360" s="72" t="n">
        <v>12899.21</v>
      </c>
      <c r="O2360" s="72" t="n">
        <v>632061.38</v>
      </c>
      <c r="P2360" s="72" t="n">
        <v>518785.81</v>
      </c>
      <c r="Q2360" s="72" t="n">
        <v>113275.57</v>
      </c>
      <c r="R2360" t="inlineStr">
        <is>
          <t>Goa</t>
        </is>
      </c>
      <c r="S2360" s="71" t="n">
        <v>2</v>
      </c>
      <c r="T2360" t="inlineStr">
        <is>
          <t>Yes</t>
        </is>
      </c>
      <c r="U2360" s="71" t="n">
        <v>1572</v>
      </c>
      <c r="V2360" s="71" t="n">
        <v>568</v>
      </c>
      <c r="W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RR102352</t>
        </is>
      </c>
      <c r="B2361" s="69" t="n">
        <v>45942</v>
      </c>
      <c r="C2361" s="70" t="n">
        <v>2025</v>
      </c>
      <c r="D2361" t="inlineStr">
        <is>
          <t>Oct</t>
        </is>
      </c>
      <c r="E2361" t="inlineStr">
        <is>
          <t>North</t>
        </is>
      </c>
      <c r="F2361" t="inlineStr">
        <is>
          <t>India</t>
        </is>
      </c>
      <c r="G2361" t="inlineStr">
        <is>
          <t>JioMart</t>
        </is>
      </c>
      <c r="H2361" t="inlineStr">
        <is>
          <t>Home delivery</t>
        </is>
      </c>
      <c r="I2361" t="inlineStr">
        <is>
          <t>Member</t>
        </is>
      </c>
      <c r="J2361" t="inlineStr">
        <is>
          <t>Sara Rossi</t>
        </is>
      </c>
      <c r="K2361" s="71" t="n">
        <v>4263</v>
      </c>
      <c r="L2361" s="72" t="n">
        <v>392.1</v>
      </c>
      <c r="M2361" s="72" t="n">
        <v>1671522.3</v>
      </c>
      <c r="N2361" s="72" t="n">
        <v>250728.35</v>
      </c>
      <c r="O2361" s="72" t="n">
        <v>1420793.95</v>
      </c>
      <c r="P2361" s="72" t="n">
        <v>1455309.99</v>
      </c>
      <c r="Q2361" s="72" t="n">
        <v>-34516.04</v>
      </c>
      <c r="R2361" t="inlineStr">
        <is>
          <t>Delhi</t>
        </is>
      </c>
      <c r="S2361" s="71" t="n">
        <v>5</v>
      </c>
      <c r="T2361" t="inlineStr">
        <is>
          <t>Yes</t>
        </is>
      </c>
      <c r="U2361" s="71" t="n">
        <v>13319</v>
      </c>
      <c r="V2361" s="71" t="n">
        <v>1060</v>
      </c>
      <c r="W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RR102353</t>
        </is>
      </c>
      <c r="B2362" s="69" t="n">
        <v>45943</v>
      </c>
      <c r="C2362" s="70" t="n">
        <v>2025</v>
      </c>
      <c r="D2362" t="inlineStr">
        <is>
          <t>Oct</t>
        </is>
      </c>
      <c r="E2362" t="inlineStr">
        <is>
          <t>West</t>
        </is>
      </c>
      <c r="F2362" t="inlineStr">
        <is>
          <t>India</t>
        </is>
      </c>
      <c r="G2362" t="inlineStr">
        <is>
          <t>Fashion</t>
        </is>
      </c>
      <c r="H2362" t="inlineStr">
        <is>
          <t>Store walk-in</t>
        </is>
      </c>
      <c r="I2362" t="inlineStr">
        <is>
          <t>Member</t>
        </is>
      </c>
      <c r="J2362" t="inlineStr">
        <is>
          <t>Yuki Sato</t>
        </is>
      </c>
      <c r="K2362" s="71" t="n">
        <v>526</v>
      </c>
      <c r="L2362" s="72" t="n">
        <v>688.58</v>
      </c>
      <c r="M2362" s="72" t="n">
        <v>362193.08</v>
      </c>
      <c r="N2362" s="72" t="n">
        <v>7243.86</v>
      </c>
      <c r="O2362" s="72" t="n">
        <v>354949.22</v>
      </c>
      <c r="P2362" s="72" t="n">
        <v>208567.55</v>
      </c>
      <c r="Q2362" s="72" t="n">
        <v>146381.67</v>
      </c>
      <c r="R2362" t="inlineStr">
        <is>
          <t>Gujarat</t>
        </is>
      </c>
      <c r="S2362" s="71" t="n">
        <v>8</v>
      </c>
      <c r="T2362" t="inlineStr">
        <is>
          <t>Yes</t>
        </is>
      </c>
      <c r="U2362" s="71" t="n">
        <v>232</v>
      </c>
      <c r="V2362" s="71" t="n">
        <v>91</v>
      </c>
      <c r="W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RR102354</t>
        </is>
      </c>
      <c r="B2363" s="69" t="n">
        <v>45943</v>
      </c>
      <c r="C2363" s="70" t="n">
        <v>2025</v>
      </c>
      <c r="D2363" t="inlineStr">
        <is>
          <t>Oct</t>
        </is>
      </c>
      <c r="E2363" t="inlineStr">
        <is>
          <t>East</t>
        </is>
      </c>
      <c r="F2363" t="inlineStr">
        <is>
          <t>India</t>
        </is>
      </c>
      <c r="G2363" t="inlineStr">
        <is>
          <t>Electronics</t>
        </is>
      </c>
      <c r="H2363" t="inlineStr">
        <is>
          <t>Click &amp; collect</t>
        </is>
      </c>
      <c r="I2363" t="inlineStr">
        <is>
          <t>Walk-in guest</t>
        </is>
      </c>
      <c r="J2363" t="inlineStr">
        <is>
          <t>Fatima Al-Saud</t>
        </is>
      </c>
      <c r="K2363" s="71" t="n">
        <v>65</v>
      </c>
      <c r="L2363" s="72" t="n">
        <v>8944.15</v>
      </c>
      <c r="M2363" s="72" t="n">
        <v>581369.75</v>
      </c>
      <c r="N2363" s="72" t="n">
        <v>11627.4</v>
      </c>
      <c r="O2363" s="72" t="n">
        <v>569742.35</v>
      </c>
      <c r="P2363" s="72" t="n">
        <v>543954.3</v>
      </c>
      <c r="Q2363" s="72" t="n">
        <v>25788.05</v>
      </c>
      <c r="R2363" t="inlineStr">
        <is>
          <t>West Bengal</t>
        </is>
      </c>
      <c r="S2363" s="71" t="n">
        <v>0</v>
      </c>
      <c r="T2363" t="inlineStr">
        <is>
          <t>No</t>
        </is>
      </c>
      <c r="U2363" s="71" t="n">
        <v>131</v>
      </c>
      <c r="V2363" s="71" t="n">
        <v>53</v>
      </c>
      <c r="W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RR102355</t>
        </is>
      </c>
      <c r="B2364" s="69" t="n">
        <v>45943</v>
      </c>
      <c r="C2364" s="70" t="n">
        <v>2025</v>
      </c>
      <c r="D2364" t="inlineStr">
        <is>
          <t>Oct</t>
        </is>
      </c>
      <c r="E2364" t="inlineStr">
        <is>
          <t>South</t>
        </is>
      </c>
      <c r="F2364" t="inlineStr">
        <is>
          <t>India</t>
        </is>
      </c>
      <c r="G2364" t="inlineStr">
        <is>
          <t>Grocery</t>
        </is>
      </c>
      <c r="H2364" t="inlineStr">
        <is>
          <t>Store walk-in</t>
        </is>
      </c>
      <c r="I2364" t="inlineStr">
        <is>
          <t>Walk-in guest</t>
        </is>
      </c>
      <c r="J2364" t="inlineStr">
        <is>
          <t>Omar Haddad</t>
        </is>
      </c>
      <c r="K2364" s="71" t="n">
        <v>3674</v>
      </c>
      <c r="L2364" s="72" t="n">
        <v>188.2</v>
      </c>
      <c r="M2364" s="72" t="n">
        <v>691446.8</v>
      </c>
      <c r="N2364" s="72" t="n">
        <v>34572.34</v>
      </c>
      <c r="O2364" s="72" t="n">
        <v>656874.46</v>
      </c>
      <c r="P2364" s="72" t="n">
        <v>544341.99</v>
      </c>
      <c r="Q2364" s="72" t="n">
        <v>112532.47</v>
      </c>
      <c r="R2364" t="inlineStr">
        <is>
          <t>Tamil Nadu</t>
        </is>
      </c>
      <c r="S2364" s="71" t="n">
        <v>2</v>
      </c>
      <c r="T2364" t="inlineStr">
        <is>
          <t>Yes</t>
        </is>
      </c>
      <c r="U2364" s="71" t="n">
        <v>1734</v>
      </c>
      <c r="V2364" s="71" t="n">
        <v>760</v>
      </c>
      <c r="W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RR102356</t>
        </is>
      </c>
      <c r="B2365" s="69" t="n">
        <v>45943</v>
      </c>
      <c r="C2365" s="70" t="n">
        <v>2025</v>
      </c>
      <c r="D2365" t="inlineStr">
        <is>
          <t>Oct</t>
        </is>
      </c>
      <c r="E2365" t="inlineStr">
        <is>
          <t>South</t>
        </is>
      </c>
      <c r="F2365" t="inlineStr">
        <is>
          <t>India</t>
        </is>
      </c>
      <c r="G2365" t="inlineStr">
        <is>
          <t>JioMart</t>
        </is>
      </c>
      <c r="H2365" t="inlineStr">
        <is>
          <t>Home delivery</t>
        </is>
      </c>
      <c r="I2365" t="inlineStr">
        <is>
          <t>Member</t>
        </is>
      </c>
      <c r="J2365" t="inlineStr">
        <is>
          <t>Arjun Mehta</t>
        </is>
      </c>
      <c r="K2365" s="71" t="n">
        <v>3373</v>
      </c>
      <c r="L2365" s="72" t="n">
        <v>391.48</v>
      </c>
      <c r="M2365" s="72" t="n">
        <v>1320462.04</v>
      </c>
      <c r="N2365" s="72" t="n">
        <v>26409.24</v>
      </c>
      <c r="O2365" s="72" t="n">
        <v>1294052.8</v>
      </c>
      <c r="P2365" s="72" t="n">
        <v>1116162.53</v>
      </c>
      <c r="Q2365" s="72" t="n">
        <v>177890.27</v>
      </c>
      <c r="R2365" t="inlineStr">
        <is>
          <t>Karnataka</t>
        </is>
      </c>
      <c r="S2365" s="71" t="n">
        <v>1</v>
      </c>
      <c r="T2365" t="inlineStr">
        <is>
          <t>Yes</t>
        </is>
      </c>
      <c r="U2365" s="71" t="n">
        <v>21624</v>
      </c>
      <c r="V2365" s="71" t="n">
        <v>927</v>
      </c>
      <c r="W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RR102357</t>
        </is>
      </c>
      <c r="B2366" s="69" t="n">
        <v>45943</v>
      </c>
      <c r="C2366" s="70" t="n">
        <v>2025</v>
      </c>
      <c r="D2366" t="inlineStr">
        <is>
          <t>Oct</t>
        </is>
      </c>
      <c r="E2366" t="inlineStr">
        <is>
          <t>North</t>
        </is>
      </c>
      <c r="F2366" t="inlineStr">
        <is>
          <t>India</t>
        </is>
      </c>
      <c r="G2366" t="inlineStr">
        <is>
          <t>JioMart</t>
        </is>
      </c>
      <c r="H2366" t="inlineStr">
        <is>
          <t>Home delivery</t>
        </is>
      </c>
      <c r="I2366" t="inlineStr">
        <is>
          <t>Walk-in guest</t>
        </is>
      </c>
      <c r="J2366" t="inlineStr">
        <is>
          <t>Arjun Mehta</t>
        </is>
      </c>
      <c r="K2366" s="71" t="n">
        <v>1893</v>
      </c>
      <c r="L2366" s="72" t="n">
        <v>455.77</v>
      </c>
      <c r="M2366" s="72" t="n">
        <v>862772.61</v>
      </c>
      <c r="N2366" s="72" t="n">
        <v>129415.89</v>
      </c>
      <c r="O2366" s="72" t="n">
        <v>733356.72</v>
      </c>
      <c r="P2366" s="72" t="n">
        <v>643737.55</v>
      </c>
      <c r="Q2366" s="72" t="n">
        <v>89619.17</v>
      </c>
      <c r="R2366" t="inlineStr">
        <is>
          <t>Rajasthan</t>
        </is>
      </c>
      <c r="S2366" s="71" t="n">
        <v>1</v>
      </c>
      <c r="T2366" t="inlineStr">
        <is>
          <t>Yes</t>
        </is>
      </c>
      <c r="U2366" s="71" t="n">
        <v>7172</v>
      </c>
      <c r="V2366" s="71" t="n">
        <v>337</v>
      </c>
      <c r="W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RR102358</t>
        </is>
      </c>
      <c r="B2367" s="69" t="n">
        <v>45943</v>
      </c>
      <c r="C2367" s="70" t="n">
        <v>2025</v>
      </c>
      <c r="D2367" t="inlineStr">
        <is>
          <t>Oct</t>
        </is>
      </c>
      <c r="E2367" t="inlineStr">
        <is>
          <t>North</t>
        </is>
      </c>
      <c r="F2367" t="inlineStr">
        <is>
          <t>India</t>
        </is>
      </c>
      <c r="G2367" t="inlineStr">
        <is>
          <t>JioMart</t>
        </is>
      </c>
      <c r="H2367" t="inlineStr">
        <is>
          <t>Home delivery</t>
        </is>
      </c>
      <c r="I2367" t="inlineStr">
        <is>
          <t>Walk-in guest</t>
        </is>
      </c>
      <c r="J2367" t="inlineStr">
        <is>
          <t>Olivia Brown</t>
        </is>
      </c>
      <c r="K2367" s="71" t="n">
        <v>4498</v>
      </c>
      <c r="L2367" s="72" t="n">
        <v>459.52</v>
      </c>
      <c r="M2367" s="72" t="n">
        <v>2066920.96</v>
      </c>
      <c r="N2367" s="72" t="n">
        <v>310038.14</v>
      </c>
      <c r="O2367" s="72" t="n">
        <v>1756882.82</v>
      </c>
      <c r="P2367" s="72" t="n">
        <v>1454125.4</v>
      </c>
      <c r="Q2367" s="72" t="n">
        <v>302757.42</v>
      </c>
      <c r="R2367" t="inlineStr">
        <is>
          <t>Delhi</t>
        </is>
      </c>
      <c r="S2367" s="71" t="n">
        <v>8</v>
      </c>
      <c r="T2367" t="inlineStr">
        <is>
          <t>Yes</t>
        </is>
      </c>
      <c r="U2367" s="71" t="n">
        <v>12960</v>
      </c>
      <c r="V2367" s="71" t="n">
        <v>800</v>
      </c>
      <c r="W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RR102359</t>
        </is>
      </c>
      <c r="B2368" s="69" t="n">
        <v>45943</v>
      </c>
      <c r="C2368" s="70" t="n">
        <v>2025</v>
      </c>
      <c r="D2368" t="inlineStr">
        <is>
          <t>Oct</t>
        </is>
      </c>
      <c r="E2368" t="inlineStr">
        <is>
          <t>West</t>
        </is>
      </c>
      <c r="F2368" t="inlineStr">
        <is>
          <t>India</t>
        </is>
      </c>
      <c r="G2368" t="inlineStr">
        <is>
          <t>Grocery</t>
        </is>
      </c>
      <c r="H2368" t="inlineStr">
        <is>
          <t>Store walk-in</t>
        </is>
      </c>
      <c r="I2368" t="inlineStr">
        <is>
          <t>Member</t>
        </is>
      </c>
      <c r="J2368" t="inlineStr">
        <is>
          <t>Aisha Bello</t>
        </is>
      </c>
      <c r="K2368" s="71" t="n">
        <v>3978</v>
      </c>
      <c r="L2368" s="72" t="n">
        <v>168.26</v>
      </c>
      <c r="M2368" s="72" t="n">
        <v>669338.28</v>
      </c>
      <c r="N2368" s="72" t="n">
        <v>53547.06</v>
      </c>
      <c r="O2368" s="72" t="n">
        <v>615791.22</v>
      </c>
      <c r="P2368" s="72" t="n">
        <v>575617.9</v>
      </c>
      <c r="Q2368" s="72" t="n">
        <v>40173.32</v>
      </c>
      <c r="R2368" t="inlineStr">
        <is>
          <t>Gujarat</t>
        </is>
      </c>
      <c r="S2368" s="71" t="n">
        <v>8</v>
      </c>
      <c r="T2368" t="inlineStr">
        <is>
          <t>Yes</t>
        </is>
      </c>
      <c r="U2368" s="71" t="n">
        <v>3359</v>
      </c>
      <c r="V2368" s="71" t="n">
        <v>940</v>
      </c>
      <c r="W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RR102360</t>
        </is>
      </c>
      <c r="B2369" s="69" t="n">
        <v>45943</v>
      </c>
      <c r="C2369" s="70" t="n">
        <v>2025</v>
      </c>
      <c r="D2369" t="inlineStr">
        <is>
          <t>Oct</t>
        </is>
      </c>
      <c r="E2369" t="inlineStr">
        <is>
          <t>East</t>
        </is>
      </c>
      <c r="F2369" t="inlineStr">
        <is>
          <t>India</t>
        </is>
      </c>
      <c r="G2369" t="inlineStr">
        <is>
          <t>JioMart</t>
        </is>
      </c>
      <c r="H2369" t="inlineStr">
        <is>
          <t>Home delivery</t>
        </is>
      </c>
      <c r="I2369" t="inlineStr">
        <is>
          <t>Walk-in guest</t>
        </is>
      </c>
      <c r="J2369" t="inlineStr">
        <is>
          <t>Aisha Bello</t>
        </is>
      </c>
      <c r="K2369" s="71" t="n">
        <v>940</v>
      </c>
      <c r="L2369" s="72" t="n">
        <v>437.28</v>
      </c>
      <c r="M2369" s="72" t="n">
        <v>411043.2</v>
      </c>
      <c r="N2369" s="72" t="n">
        <v>8220.860000000001</v>
      </c>
      <c r="O2369" s="72" t="n">
        <v>402822.34</v>
      </c>
      <c r="P2369" s="72" t="n">
        <v>315926.93</v>
      </c>
      <c r="Q2369" s="72" t="n">
        <v>86895.41</v>
      </c>
      <c r="R2369" t="inlineStr">
        <is>
          <t>Odisha</t>
        </is>
      </c>
      <c r="S2369" s="71" t="n">
        <v>2</v>
      </c>
      <c r="T2369" t="inlineStr">
        <is>
          <t>Yes</t>
        </is>
      </c>
      <c r="U2369" s="71" t="n">
        <v>4409</v>
      </c>
      <c r="V2369" s="71" t="n">
        <v>232</v>
      </c>
      <c r="W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RR102361</t>
        </is>
      </c>
      <c r="B2370" s="69" t="n">
        <v>45943</v>
      </c>
      <c r="C2370" s="70" t="n">
        <v>2025</v>
      </c>
      <c r="D2370" t="inlineStr">
        <is>
          <t>Oct</t>
        </is>
      </c>
      <c r="E2370" t="inlineStr">
        <is>
          <t>North</t>
        </is>
      </c>
      <c r="F2370" t="inlineStr">
        <is>
          <t>India</t>
        </is>
      </c>
      <c r="G2370" t="inlineStr">
        <is>
          <t>Grocery</t>
        </is>
      </c>
      <c r="H2370" t="inlineStr">
        <is>
          <t>Store walk-in</t>
        </is>
      </c>
      <c r="I2370" t="inlineStr">
        <is>
          <t>Member</t>
        </is>
      </c>
      <c r="J2370" t="inlineStr">
        <is>
          <t>Lucas Martin</t>
        </is>
      </c>
      <c r="K2370" s="71" t="n">
        <v>1593</v>
      </c>
      <c r="L2370" s="72" t="n">
        <v>198.5</v>
      </c>
      <c r="M2370" s="72" t="n">
        <v>316210.5</v>
      </c>
      <c r="N2370" s="72" t="n">
        <v>6324.21</v>
      </c>
      <c r="O2370" s="72" t="n">
        <v>309886.29</v>
      </c>
      <c r="P2370" s="72" t="n">
        <v>238902.28</v>
      </c>
      <c r="Q2370" s="72" t="n">
        <v>70984.00999999999</v>
      </c>
      <c r="R2370" t="inlineStr">
        <is>
          <t>Rajasthan</t>
        </is>
      </c>
      <c r="S2370" s="71" t="n">
        <v>2</v>
      </c>
      <c r="T2370" t="inlineStr">
        <is>
          <t>Yes</t>
        </is>
      </c>
      <c r="U2370" s="71" t="n">
        <v>810</v>
      </c>
      <c r="V2370" s="71" t="n">
        <v>206</v>
      </c>
      <c r="W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RR102362</t>
        </is>
      </c>
      <c r="B2371" s="69" t="n">
        <v>45943</v>
      </c>
      <c r="C2371" s="70" t="n">
        <v>2025</v>
      </c>
      <c r="D2371" t="inlineStr">
        <is>
          <t>Oct</t>
        </is>
      </c>
      <c r="E2371" t="inlineStr">
        <is>
          <t>East</t>
        </is>
      </c>
      <c r="F2371" t="inlineStr">
        <is>
          <t>India</t>
        </is>
      </c>
      <c r="G2371" t="inlineStr">
        <is>
          <t>Fashion</t>
        </is>
      </c>
      <c r="H2371" t="inlineStr">
        <is>
          <t>Click &amp; collect</t>
        </is>
      </c>
      <c r="I2371" t="inlineStr">
        <is>
          <t>Member</t>
        </is>
      </c>
      <c r="J2371" t="inlineStr">
        <is>
          <t>Arjun Mehta</t>
        </is>
      </c>
      <c r="K2371" s="71" t="n">
        <v>490</v>
      </c>
      <c r="L2371" s="72" t="n">
        <v>828.39</v>
      </c>
      <c r="M2371" s="72" t="n">
        <v>405911.1</v>
      </c>
      <c r="N2371" s="72" t="n">
        <v>20295.56</v>
      </c>
      <c r="O2371" s="72" t="n">
        <v>385615.54</v>
      </c>
      <c r="P2371" s="72" t="n">
        <v>200611.25</v>
      </c>
      <c r="Q2371" s="72" t="n">
        <v>185004.29</v>
      </c>
      <c r="R2371" t="inlineStr">
        <is>
          <t>Bihar</t>
        </is>
      </c>
      <c r="S2371" s="71" t="n">
        <v>5</v>
      </c>
      <c r="T2371" t="inlineStr">
        <is>
          <t>Yes</t>
        </is>
      </c>
      <c r="U2371" s="71" t="n">
        <v>226</v>
      </c>
      <c r="V2371" s="71" t="n">
        <v>62</v>
      </c>
      <c r="W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RR102363</t>
        </is>
      </c>
      <c r="B2372" s="69" t="n">
        <v>45943</v>
      </c>
      <c r="C2372" s="70" t="n">
        <v>2025</v>
      </c>
      <c r="D2372" t="inlineStr">
        <is>
          <t>Oct</t>
        </is>
      </c>
      <c r="E2372" t="inlineStr">
        <is>
          <t>South</t>
        </is>
      </c>
      <c r="F2372" t="inlineStr">
        <is>
          <t>India</t>
        </is>
      </c>
      <c r="G2372" t="inlineStr">
        <is>
          <t>Fashion</t>
        </is>
      </c>
      <c r="H2372" t="inlineStr">
        <is>
          <t>Store walk-in</t>
        </is>
      </c>
      <c r="I2372" t="inlineStr">
        <is>
          <t>Walk-in guest</t>
        </is>
      </c>
      <c r="J2372" t="inlineStr">
        <is>
          <t>Hiroshi Tanaka</t>
        </is>
      </c>
      <c r="K2372" s="71" t="n">
        <v>201</v>
      </c>
      <c r="L2372" s="72" t="n">
        <v>831.9</v>
      </c>
      <c r="M2372" s="72" t="n">
        <v>167211.9</v>
      </c>
      <c r="N2372" s="72" t="n">
        <v>25081.78</v>
      </c>
      <c r="O2372" s="72" t="n">
        <v>142130.12</v>
      </c>
      <c r="P2372" s="72" t="n">
        <v>81068.67999999999</v>
      </c>
      <c r="Q2372" s="72" t="n">
        <v>61061.44</v>
      </c>
      <c r="R2372" t="inlineStr">
        <is>
          <t>Telangana</t>
        </is>
      </c>
      <c r="S2372" s="71" t="n">
        <v>5</v>
      </c>
      <c r="T2372" t="inlineStr">
        <is>
          <t>Yes</t>
        </is>
      </c>
      <c r="U2372" s="71" t="n">
        <v>103</v>
      </c>
      <c r="V2372" s="71" t="n">
        <v>29</v>
      </c>
      <c r="W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RR102364</t>
        </is>
      </c>
      <c r="B2373" s="69" t="n">
        <v>45943</v>
      </c>
      <c r="C2373" s="70" t="n">
        <v>2025</v>
      </c>
      <c r="D2373" t="inlineStr">
        <is>
          <t>Oct</t>
        </is>
      </c>
      <c r="E2373" t="inlineStr">
        <is>
          <t>South</t>
        </is>
      </c>
      <c r="F2373" t="inlineStr">
        <is>
          <t>India</t>
        </is>
      </c>
      <c r="G2373" t="inlineStr">
        <is>
          <t>Grocery</t>
        </is>
      </c>
      <c r="H2373" t="inlineStr">
        <is>
          <t>Store walk-in</t>
        </is>
      </c>
      <c r="I2373" t="inlineStr">
        <is>
          <t>Member</t>
        </is>
      </c>
      <c r="J2373" t="inlineStr">
        <is>
          <t>Ruhi Shaikh</t>
        </is>
      </c>
      <c r="K2373" s="71" t="n">
        <v>894</v>
      </c>
      <c r="L2373" s="72" t="n">
        <v>190.13</v>
      </c>
      <c r="M2373" s="72" t="n">
        <v>169976.22</v>
      </c>
      <c r="N2373" s="72" t="n">
        <v>25496.43</v>
      </c>
      <c r="O2373" s="72" t="n">
        <v>144479.79</v>
      </c>
      <c r="P2373" s="72" t="n">
        <v>134077.14</v>
      </c>
      <c r="Q2373" s="72" t="n">
        <v>10402.65</v>
      </c>
      <c r="R2373" t="inlineStr">
        <is>
          <t>Tamil Nadu</t>
        </is>
      </c>
      <c r="S2373" s="71" t="n">
        <v>3</v>
      </c>
      <c r="T2373" t="inlineStr">
        <is>
          <t>Yes</t>
        </is>
      </c>
      <c r="U2373" s="71" t="n">
        <v>473</v>
      </c>
      <c r="V2373" s="71" t="n">
        <v>202</v>
      </c>
      <c r="W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RR102365</t>
        </is>
      </c>
      <c r="B2374" s="69" t="n">
        <v>45943</v>
      </c>
      <c r="C2374" s="70" t="n">
        <v>2025</v>
      </c>
      <c r="D2374" t="inlineStr">
        <is>
          <t>Oct</t>
        </is>
      </c>
      <c r="E2374" t="inlineStr">
        <is>
          <t>South</t>
        </is>
      </c>
      <c r="F2374" t="inlineStr">
        <is>
          <t>India</t>
        </is>
      </c>
      <c r="G2374" t="inlineStr">
        <is>
          <t>Fashion</t>
        </is>
      </c>
      <c r="H2374" t="inlineStr">
        <is>
          <t>Store walk-in</t>
        </is>
      </c>
      <c r="I2374" t="inlineStr">
        <is>
          <t>Member</t>
        </is>
      </c>
      <c r="J2374" t="inlineStr">
        <is>
          <t>Fatima Al-Saud</t>
        </is>
      </c>
      <c r="K2374" s="71" t="n">
        <v>1321</v>
      </c>
      <c r="L2374" s="72" t="n">
        <v>787.41</v>
      </c>
      <c r="M2374" s="72" t="n">
        <v>1040168.61</v>
      </c>
      <c r="N2374" s="72" t="n">
        <v>156025.29</v>
      </c>
      <c r="O2374" s="72" t="n">
        <v>884143.3199999999</v>
      </c>
      <c r="P2374" s="72" t="n">
        <v>553877.4399999999</v>
      </c>
      <c r="Q2374" s="72" t="n">
        <v>330265.88</v>
      </c>
      <c r="R2374" t="inlineStr">
        <is>
          <t>Telangana</t>
        </is>
      </c>
      <c r="S2374" s="71" t="n">
        <v>8</v>
      </c>
      <c r="T2374" t="inlineStr">
        <is>
          <t>Yes</t>
        </is>
      </c>
      <c r="U2374" s="71" t="n">
        <v>961</v>
      </c>
      <c r="V2374" s="71" t="n">
        <v>411</v>
      </c>
      <c r="W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RR102366</t>
        </is>
      </c>
      <c r="B2375" s="69" t="n">
        <v>45943</v>
      </c>
      <c r="C2375" s="70" t="n">
        <v>2025</v>
      </c>
      <c r="D2375" t="inlineStr">
        <is>
          <t>Oct</t>
        </is>
      </c>
      <c r="E2375" t="inlineStr">
        <is>
          <t>South</t>
        </is>
      </c>
      <c r="F2375" t="inlineStr">
        <is>
          <t>India</t>
        </is>
      </c>
      <c r="G2375" t="inlineStr">
        <is>
          <t>Grocery</t>
        </is>
      </c>
      <c r="H2375" t="inlineStr">
        <is>
          <t>Store walk-in</t>
        </is>
      </c>
      <c r="I2375" t="inlineStr">
        <is>
          <t>Member</t>
        </is>
      </c>
      <c r="J2375" t="inlineStr">
        <is>
          <t>Noah Smith</t>
        </is>
      </c>
      <c r="K2375" s="71" t="n">
        <v>3629</v>
      </c>
      <c r="L2375" s="72" t="n">
        <v>199.91</v>
      </c>
      <c r="M2375" s="72" t="n">
        <v>725473.39</v>
      </c>
      <c r="N2375" s="72" t="n">
        <v>36273.67</v>
      </c>
      <c r="O2375" s="72" t="n">
        <v>689199.72</v>
      </c>
      <c r="P2375" s="72" t="n">
        <v>552475.79</v>
      </c>
      <c r="Q2375" s="72" t="n">
        <v>136723.93</v>
      </c>
      <c r="R2375" t="inlineStr">
        <is>
          <t>Karnataka</t>
        </is>
      </c>
      <c r="S2375" s="71" t="n">
        <v>8</v>
      </c>
      <c r="T2375" t="inlineStr">
        <is>
          <t>Yes</t>
        </is>
      </c>
      <c r="U2375" s="71" t="n">
        <v>1126</v>
      </c>
      <c r="V2375" s="71" t="n">
        <v>477</v>
      </c>
      <c r="W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RR102367</t>
        </is>
      </c>
      <c r="B2376" s="69" t="n">
        <v>45944</v>
      </c>
      <c r="C2376" s="70" t="n">
        <v>2025</v>
      </c>
      <c r="D2376" t="inlineStr">
        <is>
          <t>Oct</t>
        </is>
      </c>
      <c r="E2376" t="inlineStr">
        <is>
          <t>West</t>
        </is>
      </c>
      <c r="F2376" t="inlineStr">
        <is>
          <t>India</t>
        </is>
      </c>
      <c r="G2376" t="inlineStr">
        <is>
          <t>Grocery</t>
        </is>
      </c>
      <c r="H2376" t="inlineStr">
        <is>
          <t>Store walk-in</t>
        </is>
      </c>
      <c r="I2376" t="inlineStr">
        <is>
          <t>Walk-in guest</t>
        </is>
      </c>
      <c r="J2376" t="inlineStr">
        <is>
          <t>Emma Clarke</t>
        </is>
      </c>
      <c r="K2376" s="71" t="n">
        <v>3606</v>
      </c>
      <c r="L2376" s="72" t="n">
        <v>184.26</v>
      </c>
      <c r="M2376" s="72" t="n">
        <v>664441.5600000001</v>
      </c>
      <c r="N2376" s="72" t="n">
        <v>33222.08</v>
      </c>
      <c r="O2376" s="72" t="n">
        <v>631219.48</v>
      </c>
      <c r="P2376" s="72" t="n">
        <v>533348.26</v>
      </c>
      <c r="Q2376" s="72" t="n">
        <v>97871.22</v>
      </c>
      <c r="R2376" t="inlineStr">
        <is>
          <t>Gujarat</t>
        </is>
      </c>
      <c r="S2376" s="71" t="n">
        <v>3</v>
      </c>
      <c r="T2376" t="inlineStr">
        <is>
          <t>Yes</t>
        </is>
      </c>
      <c r="U2376" s="71" t="n">
        <v>3285</v>
      </c>
      <c r="V2376" s="71" t="n">
        <v>931</v>
      </c>
      <c r="W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RR102368</t>
        </is>
      </c>
      <c r="B2377" s="69" t="n">
        <v>45944</v>
      </c>
      <c r="C2377" s="70" t="n">
        <v>2025</v>
      </c>
      <c r="D2377" t="inlineStr">
        <is>
          <t>Oct</t>
        </is>
      </c>
      <c r="E2377" t="inlineStr">
        <is>
          <t>North</t>
        </is>
      </c>
      <c r="F2377" t="inlineStr">
        <is>
          <t>India</t>
        </is>
      </c>
      <c r="G2377" t="inlineStr">
        <is>
          <t>Fashion</t>
        </is>
      </c>
      <c r="H2377" t="inlineStr">
        <is>
          <t>Store walk-in</t>
        </is>
      </c>
      <c r="I2377" t="inlineStr">
        <is>
          <t>Walk-in guest</t>
        </is>
      </c>
      <c r="J2377" t="inlineStr">
        <is>
          <t>Emma Clarke</t>
        </is>
      </c>
      <c r="K2377" s="71" t="n">
        <v>1430</v>
      </c>
      <c r="L2377" s="72" t="n">
        <v>783.47</v>
      </c>
      <c r="M2377" s="72" t="n">
        <v>1120362.1</v>
      </c>
      <c r="N2377" s="72" t="n">
        <v>168054.32</v>
      </c>
      <c r="O2377" s="72" t="n">
        <v>952307.78</v>
      </c>
      <c r="P2377" s="72" t="n">
        <v>580216.17</v>
      </c>
      <c r="Q2377" s="72" t="n">
        <v>372091.61</v>
      </c>
      <c r="R2377" t="inlineStr">
        <is>
          <t>Delhi</t>
        </is>
      </c>
      <c r="S2377" s="71" t="n">
        <v>3</v>
      </c>
      <c r="T2377" t="inlineStr">
        <is>
          <t>Yes</t>
        </is>
      </c>
      <c r="U2377" s="71" t="n">
        <v>482</v>
      </c>
      <c r="V2377" s="71" t="n">
        <v>168</v>
      </c>
      <c r="W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RR102369</t>
        </is>
      </c>
      <c r="B2378" s="69" t="n">
        <v>45944</v>
      </c>
      <c r="C2378" s="70" t="n">
        <v>2025</v>
      </c>
      <c r="D2378" t="inlineStr">
        <is>
          <t>Oct</t>
        </is>
      </c>
      <c r="E2378" t="inlineStr">
        <is>
          <t>West</t>
        </is>
      </c>
      <c r="F2378" t="inlineStr">
        <is>
          <t>India</t>
        </is>
      </c>
      <c r="G2378" t="inlineStr">
        <is>
          <t>Grocery</t>
        </is>
      </c>
      <c r="H2378" t="inlineStr">
        <is>
          <t>Store walk-in</t>
        </is>
      </c>
      <c r="I2378" t="inlineStr">
        <is>
          <t>Walk-in guest</t>
        </is>
      </c>
      <c r="J2378" t="inlineStr">
        <is>
          <t>Wei Chen</t>
        </is>
      </c>
      <c r="K2378" s="71" t="n">
        <v>4109</v>
      </c>
      <c r="L2378" s="72" t="n">
        <v>178.2</v>
      </c>
      <c r="M2378" s="72" t="n">
        <v>732223.8</v>
      </c>
      <c r="N2378" s="72" t="n">
        <v>36611.19</v>
      </c>
      <c r="O2378" s="72" t="n">
        <v>695612.61</v>
      </c>
      <c r="P2378" s="72" t="n">
        <v>584276.87</v>
      </c>
      <c r="Q2378" s="72" t="n">
        <v>111335.74</v>
      </c>
      <c r="R2378" t="inlineStr">
        <is>
          <t>Gujarat</t>
        </is>
      </c>
      <c r="S2378" s="71" t="n">
        <v>8</v>
      </c>
      <c r="T2378" t="inlineStr">
        <is>
          <t>Yes</t>
        </is>
      </c>
      <c r="U2378" s="71" t="n">
        <v>1297</v>
      </c>
      <c r="V2378" s="71" t="n">
        <v>540</v>
      </c>
      <c r="W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RR102370</t>
        </is>
      </c>
      <c r="B2379" s="69" t="n">
        <v>45944</v>
      </c>
      <c r="C2379" s="70" t="n">
        <v>2025</v>
      </c>
      <c r="D2379" t="inlineStr">
        <is>
          <t>Oct</t>
        </is>
      </c>
      <c r="E2379" t="inlineStr">
        <is>
          <t>North</t>
        </is>
      </c>
      <c r="F2379" t="inlineStr">
        <is>
          <t>India</t>
        </is>
      </c>
      <c r="G2379" t="inlineStr">
        <is>
          <t>Electronics</t>
        </is>
      </c>
      <c r="H2379" t="inlineStr">
        <is>
          <t>Store walk-in</t>
        </is>
      </c>
      <c r="I2379" t="inlineStr">
        <is>
          <t>Walk-in guest</t>
        </is>
      </c>
      <c r="J2379" t="inlineStr">
        <is>
          <t>Wei Chen</t>
        </is>
      </c>
      <c r="K2379" s="71" t="n">
        <v>176</v>
      </c>
      <c r="L2379" s="72" t="n">
        <v>9087.889999999999</v>
      </c>
      <c r="M2379" s="72" t="n">
        <v>1599468.64</v>
      </c>
      <c r="N2379" s="72" t="n">
        <v>239920.3</v>
      </c>
      <c r="O2379" s="72" t="n">
        <v>1359548.34</v>
      </c>
      <c r="P2379" s="72" t="n">
        <v>1472427.86</v>
      </c>
      <c r="Q2379" s="72" t="n">
        <v>-112879.52</v>
      </c>
      <c r="R2379" t="inlineStr">
        <is>
          <t>Rajasthan</t>
        </is>
      </c>
      <c r="S2379" s="71" t="n">
        <v>0</v>
      </c>
      <c r="T2379" t="inlineStr">
        <is>
          <t>No</t>
        </is>
      </c>
      <c r="U2379" s="71" t="n">
        <v>448</v>
      </c>
      <c r="V2379" s="71" t="n">
        <v>175</v>
      </c>
      <c r="W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RR102371</t>
        </is>
      </c>
      <c r="B2380" s="69" t="n">
        <v>45944</v>
      </c>
      <c r="C2380" s="70" t="n">
        <v>2025</v>
      </c>
      <c r="D2380" t="inlineStr">
        <is>
          <t>Oct</t>
        </is>
      </c>
      <c r="E2380" t="inlineStr">
        <is>
          <t>North</t>
        </is>
      </c>
      <c r="F2380" t="inlineStr">
        <is>
          <t>India</t>
        </is>
      </c>
      <c r="G2380" t="inlineStr">
        <is>
          <t>JioMart</t>
        </is>
      </c>
      <c r="H2380" t="inlineStr">
        <is>
          <t>Home delivery</t>
        </is>
      </c>
      <c r="I2380" t="inlineStr">
        <is>
          <t>Member</t>
        </is>
      </c>
      <c r="J2380" t="inlineStr">
        <is>
          <t>Ruhi Shaikh</t>
        </is>
      </c>
      <c r="K2380" s="71" t="n">
        <v>2760</v>
      </c>
      <c r="L2380" s="72" t="n">
        <v>414.55</v>
      </c>
      <c r="M2380" s="72" t="n">
        <v>1144158</v>
      </c>
      <c r="N2380" s="72" t="n">
        <v>22883.16</v>
      </c>
      <c r="O2380" s="72" t="n">
        <v>1121274.84</v>
      </c>
      <c r="P2380" s="72" t="n">
        <v>958092.1899999999</v>
      </c>
      <c r="Q2380" s="72" t="n">
        <v>163182.65</v>
      </c>
      <c r="R2380" t="inlineStr">
        <is>
          <t>Uttar Pradesh</t>
        </is>
      </c>
      <c r="S2380" s="71" t="n">
        <v>3</v>
      </c>
      <c r="T2380" t="inlineStr">
        <is>
          <t>Yes</t>
        </is>
      </c>
      <c r="U2380" s="71" t="n">
        <v>19716</v>
      </c>
      <c r="V2380" s="71" t="n">
        <v>899</v>
      </c>
      <c r="W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RR102372</t>
        </is>
      </c>
      <c r="B2381" s="69" t="n">
        <v>45944</v>
      </c>
      <c r="C2381" s="70" t="n">
        <v>2025</v>
      </c>
      <c r="D2381" t="inlineStr">
        <is>
          <t>Oct</t>
        </is>
      </c>
      <c r="E2381" t="inlineStr">
        <is>
          <t>East</t>
        </is>
      </c>
      <c r="F2381" t="inlineStr">
        <is>
          <t>India</t>
        </is>
      </c>
      <c r="G2381" t="inlineStr">
        <is>
          <t>Electronics</t>
        </is>
      </c>
      <c r="H2381" t="inlineStr">
        <is>
          <t>Store walk-in</t>
        </is>
      </c>
      <c r="I2381" t="inlineStr">
        <is>
          <t>Member</t>
        </is>
      </c>
      <c r="J2381" t="inlineStr">
        <is>
          <t>Ana Costa</t>
        </is>
      </c>
      <c r="K2381" s="71" t="n">
        <v>191</v>
      </c>
      <c r="L2381" s="72" t="n">
        <v>10376.53</v>
      </c>
      <c r="M2381" s="72" t="n">
        <v>1981917.23</v>
      </c>
      <c r="N2381" s="72" t="n">
        <v>297287.58</v>
      </c>
      <c r="O2381" s="72" t="n">
        <v>1684629.65</v>
      </c>
      <c r="P2381" s="72" t="n">
        <v>1538330.53</v>
      </c>
      <c r="Q2381" s="72" t="n">
        <v>146299.12</v>
      </c>
      <c r="R2381" t="inlineStr">
        <is>
          <t>Bihar</t>
        </is>
      </c>
      <c r="S2381" s="71" t="n">
        <v>2</v>
      </c>
      <c r="T2381" t="inlineStr">
        <is>
          <t>Yes</t>
        </is>
      </c>
      <c r="U2381" s="71" t="n">
        <v>458</v>
      </c>
      <c r="V2381" s="71" t="n">
        <v>165</v>
      </c>
      <c r="W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RR102373</t>
        </is>
      </c>
      <c r="B2382" s="69" t="n">
        <v>45944</v>
      </c>
      <c r="C2382" s="70" t="n">
        <v>2025</v>
      </c>
      <c r="D2382" t="inlineStr">
        <is>
          <t>Oct</t>
        </is>
      </c>
      <c r="E2382" t="inlineStr">
        <is>
          <t>South</t>
        </is>
      </c>
      <c r="F2382" t="inlineStr">
        <is>
          <t>India</t>
        </is>
      </c>
      <c r="G2382" t="inlineStr">
        <is>
          <t>JioMart</t>
        </is>
      </c>
      <c r="H2382" t="inlineStr">
        <is>
          <t>Home delivery</t>
        </is>
      </c>
      <c r="I2382" t="inlineStr">
        <is>
          <t>Walk-in guest</t>
        </is>
      </c>
      <c r="J2382" t="inlineStr">
        <is>
          <t>Noah Smith</t>
        </is>
      </c>
      <c r="K2382" s="71" t="n">
        <v>3644</v>
      </c>
      <c r="L2382" s="72" t="n">
        <v>377.96</v>
      </c>
      <c r="M2382" s="72" t="n">
        <v>1377286.24</v>
      </c>
      <c r="N2382" s="72" t="n">
        <v>68864.31</v>
      </c>
      <c r="O2382" s="72" t="n">
        <v>1308421.93</v>
      </c>
      <c r="P2382" s="72" t="n">
        <v>1207743.51</v>
      </c>
      <c r="Q2382" s="72" t="n">
        <v>100678.42</v>
      </c>
      <c r="R2382" t="inlineStr">
        <is>
          <t>Telangana</t>
        </is>
      </c>
      <c r="S2382" s="71" t="n">
        <v>8</v>
      </c>
      <c r="T2382" t="inlineStr">
        <is>
          <t>Yes</t>
        </is>
      </c>
      <c r="U2382" s="71" t="n">
        <v>8811</v>
      </c>
      <c r="V2382" s="71" t="n">
        <v>465</v>
      </c>
      <c r="W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RR102374</t>
        </is>
      </c>
      <c r="B2383" s="69" t="n">
        <v>45945</v>
      </c>
      <c r="C2383" s="70" t="n">
        <v>2025</v>
      </c>
      <c r="D2383" t="inlineStr">
        <is>
          <t>Oct</t>
        </is>
      </c>
      <c r="E2383" t="inlineStr">
        <is>
          <t>North</t>
        </is>
      </c>
      <c r="F2383" t="inlineStr">
        <is>
          <t>India</t>
        </is>
      </c>
      <c r="G2383" t="inlineStr">
        <is>
          <t>Fashion</t>
        </is>
      </c>
      <c r="H2383" t="inlineStr">
        <is>
          <t>Store walk-in</t>
        </is>
      </c>
      <c r="I2383" t="inlineStr">
        <is>
          <t>Member</t>
        </is>
      </c>
      <c r="J2383" t="inlineStr">
        <is>
          <t>Ruhi Shaikh</t>
        </is>
      </c>
      <c r="K2383" s="71" t="n">
        <v>1394</v>
      </c>
      <c r="L2383" s="72" t="n">
        <v>809.42</v>
      </c>
      <c r="M2383" s="72" t="n">
        <v>1128331.48</v>
      </c>
      <c r="N2383" s="72" t="n">
        <v>22566.63</v>
      </c>
      <c r="O2383" s="72" t="n">
        <v>1105764.85</v>
      </c>
      <c r="P2383" s="72" t="n">
        <v>555380.74</v>
      </c>
      <c r="Q2383" s="72" t="n">
        <v>550384.11</v>
      </c>
      <c r="R2383" t="inlineStr">
        <is>
          <t>Delhi</t>
        </is>
      </c>
      <c r="S2383" s="71" t="n">
        <v>1</v>
      </c>
      <c r="T2383" t="inlineStr">
        <is>
          <t>Yes</t>
        </is>
      </c>
      <c r="U2383" s="71" t="n">
        <v>1192</v>
      </c>
      <c r="V2383" s="71" t="n">
        <v>302</v>
      </c>
      <c r="W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RR102375</t>
        </is>
      </c>
      <c r="B2384" s="69" t="n">
        <v>45945</v>
      </c>
      <c r="C2384" s="70" t="n">
        <v>2025</v>
      </c>
      <c r="D2384" t="inlineStr">
        <is>
          <t>Oct</t>
        </is>
      </c>
      <c r="E2384" t="inlineStr">
        <is>
          <t>South</t>
        </is>
      </c>
      <c r="F2384" t="inlineStr">
        <is>
          <t>India</t>
        </is>
      </c>
      <c r="G2384" t="inlineStr">
        <is>
          <t>Grocery</t>
        </is>
      </c>
      <c r="H2384" t="inlineStr">
        <is>
          <t>Store walk-in</t>
        </is>
      </c>
      <c r="I2384" t="inlineStr">
        <is>
          <t>Member</t>
        </is>
      </c>
      <c r="J2384" t="inlineStr">
        <is>
          <t>Emma Clarke</t>
        </is>
      </c>
      <c r="K2384" s="71" t="n">
        <v>3214</v>
      </c>
      <c r="L2384" s="72" t="n">
        <v>163.21</v>
      </c>
      <c r="M2384" s="72" t="n">
        <v>524556.9399999999</v>
      </c>
      <c r="N2384" s="72" t="n">
        <v>26227.85</v>
      </c>
      <c r="O2384" s="72" t="n">
        <v>498329.09</v>
      </c>
      <c r="P2384" s="72" t="n">
        <v>480452.32</v>
      </c>
      <c r="Q2384" s="72" t="n">
        <v>17876.77</v>
      </c>
      <c r="R2384" t="inlineStr">
        <is>
          <t>Telangana</t>
        </is>
      </c>
      <c r="S2384" s="71" t="n">
        <v>2</v>
      </c>
      <c r="T2384" t="inlineStr">
        <is>
          <t>Yes</t>
        </is>
      </c>
      <c r="U2384" s="71" t="n">
        <v>3769</v>
      </c>
      <c r="V2384" s="71" t="n">
        <v>979</v>
      </c>
      <c r="W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RR102376</t>
        </is>
      </c>
      <c r="B2385" s="69" t="n">
        <v>45945</v>
      </c>
      <c r="C2385" s="70" t="n">
        <v>2025</v>
      </c>
      <c r="D2385" t="inlineStr">
        <is>
          <t>Oct</t>
        </is>
      </c>
      <c r="E2385" t="inlineStr">
        <is>
          <t>South</t>
        </is>
      </c>
      <c r="F2385" t="inlineStr">
        <is>
          <t>India</t>
        </is>
      </c>
      <c r="G2385" t="inlineStr">
        <is>
          <t>Electronics</t>
        </is>
      </c>
      <c r="H2385" t="inlineStr">
        <is>
          <t>Store walk-in</t>
        </is>
      </c>
      <c r="I2385" t="inlineStr">
        <is>
          <t>Member</t>
        </is>
      </c>
      <c r="J2385" t="inlineStr">
        <is>
          <t>Liam O'Brien</t>
        </is>
      </c>
      <c r="K2385" s="71" t="n">
        <v>62</v>
      </c>
      <c r="L2385" s="72" t="n">
        <v>8404.799999999999</v>
      </c>
      <c r="M2385" s="72" t="n">
        <v>521097.6</v>
      </c>
      <c r="N2385" s="72" t="n">
        <v>78164.64</v>
      </c>
      <c r="O2385" s="72" t="n">
        <v>442932.96</v>
      </c>
      <c r="P2385" s="72" t="n">
        <v>512707.19</v>
      </c>
      <c r="Q2385" s="72" t="n">
        <v>-69774.23</v>
      </c>
      <c r="R2385" t="inlineStr">
        <is>
          <t>Karnataka</t>
        </is>
      </c>
      <c r="S2385" s="71" t="n">
        <v>5</v>
      </c>
      <c r="T2385" t="inlineStr">
        <is>
          <t>Yes</t>
        </is>
      </c>
      <c r="U2385" s="71" t="n">
        <v>131</v>
      </c>
      <c r="V2385" s="71" t="n">
        <v>56</v>
      </c>
      <c r="W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RR102377</t>
        </is>
      </c>
      <c r="B2386" s="69" t="n">
        <v>45945</v>
      </c>
      <c r="C2386" s="70" t="n">
        <v>2025</v>
      </c>
      <c r="D2386" t="inlineStr">
        <is>
          <t>Oct</t>
        </is>
      </c>
      <c r="E2386" t="inlineStr">
        <is>
          <t>South</t>
        </is>
      </c>
      <c r="F2386" t="inlineStr">
        <is>
          <t>India</t>
        </is>
      </c>
      <c r="G2386" t="inlineStr">
        <is>
          <t>JioMart</t>
        </is>
      </c>
      <c r="H2386" t="inlineStr">
        <is>
          <t>Home delivery</t>
        </is>
      </c>
      <c r="I2386" t="inlineStr">
        <is>
          <t>Walk-in guest</t>
        </is>
      </c>
      <c r="J2386" t="inlineStr">
        <is>
          <t>Yuki Sato</t>
        </is>
      </c>
      <c r="K2386" s="71" t="n">
        <v>4114</v>
      </c>
      <c r="L2386" s="72" t="n">
        <v>446.41</v>
      </c>
      <c r="M2386" s="72" t="n">
        <v>1836530.74</v>
      </c>
      <c r="N2386" s="72" t="n">
        <v>183653.07</v>
      </c>
      <c r="O2386" s="72" t="n">
        <v>1652877.67</v>
      </c>
      <c r="P2386" s="72" t="n">
        <v>1402071.79</v>
      </c>
      <c r="Q2386" s="72" t="n">
        <v>250805.88</v>
      </c>
      <c r="R2386" t="inlineStr">
        <is>
          <t>Kerala</t>
        </is>
      </c>
      <c r="S2386" s="71" t="n">
        <v>2</v>
      </c>
      <c r="T2386" t="inlineStr">
        <is>
          <t>Yes</t>
        </is>
      </c>
      <c r="U2386" s="71" t="n">
        <v>8894</v>
      </c>
      <c r="V2386" s="71" t="n">
        <v>709</v>
      </c>
      <c r="W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RR102378</t>
        </is>
      </c>
      <c r="B2387" s="69" t="n">
        <v>45945</v>
      </c>
      <c r="C2387" s="70" t="n">
        <v>2025</v>
      </c>
      <c r="D2387" t="inlineStr">
        <is>
          <t>Oct</t>
        </is>
      </c>
      <c r="E2387" t="inlineStr">
        <is>
          <t>North</t>
        </is>
      </c>
      <c r="F2387" t="inlineStr">
        <is>
          <t>India</t>
        </is>
      </c>
      <c r="G2387" t="inlineStr">
        <is>
          <t>JioMart</t>
        </is>
      </c>
      <c r="H2387" t="inlineStr">
        <is>
          <t>Home delivery</t>
        </is>
      </c>
      <c r="I2387" t="inlineStr">
        <is>
          <t>Walk-in guest</t>
        </is>
      </c>
      <c r="J2387" t="inlineStr">
        <is>
          <t>Ravindra Patil</t>
        </is>
      </c>
      <c r="K2387" s="71" t="n">
        <v>3660</v>
      </c>
      <c r="L2387" s="72" t="n">
        <v>391.85</v>
      </c>
      <c r="M2387" s="72" t="n">
        <v>1434171</v>
      </c>
      <c r="N2387" s="72" t="n">
        <v>71708.55</v>
      </c>
      <c r="O2387" s="72" t="n">
        <v>1362462.45</v>
      </c>
      <c r="P2387" s="72" t="n">
        <v>1205616.3</v>
      </c>
      <c r="Q2387" s="72" t="n">
        <v>156846.15</v>
      </c>
      <c r="R2387" t="inlineStr">
        <is>
          <t>Delhi</t>
        </is>
      </c>
      <c r="S2387" s="71" t="n">
        <v>1</v>
      </c>
      <c r="T2387" t="inlineStr">
        <is>
          <t>Yes</t>
        </is>
      </c>
      <c r="U2387" s="71" t="n">
        <v>12738</v>
      </c>
      <c r="V2387" s="71" t="n">
        <v>781</v>
      </c>
      <c r="W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RR102379</t>
        </is>
      </c>
      <c r="B2388" s="69" t="n">
        <v>45945</v>
      </c>
      <c r="C2388" s="70" t="n">
        <v>2025</v>
      </c>
      <c r="D2388" t="inlineStr">
        <is>
          <t>Oct</t>
        </is>
      </c>
      <c r="E2388" t="inlineStr">
        <is>
          <t>South</t>
        </is>
      </c>
      <c r="F2388" t="inlineStr">
        <is>
          <t>India</t>
        </is>
      </c>
      <c r="G2388" t="inlineStr">
        <is>
          <t>Electronics</t>
        </is>
      </c>
      <c r="H2388" t="inlineStr">
        <is>
          <t>Store walk-in</t>
        </is>
      </c>
      <c r="I2388" t="inlineStr">
        <is>
          <t>Member</t>
        </is>
      </c>
      <c r="J2388" t="inlineStr">
        <is>
          <t>Kofi Mensah</t>
        </is>
      </c>
      <c r="K2388" s="71" t="n">
        <v>218</v>
      </c>
      <c r="L2388" s="72" t="n">
        <v>8364.35</v>
      </c>
      <c r="M2388" s="72" t="n">
        <v>1823428.3</v>
      </c>
      <c r="N2388" s="72" t="n">
        <v>145874.26</v>
      </c>
      <c r="O2388" s="72" t="n">
        <v>1677554.04</v>
      </c>
      <c r="P2388" s="72" t="n">
        <v>1849510.14</v>
      </c>
      <c r="Q2388" s="72" t="n">
        <v>-171956.1</v>
      </c>
      <c r="R2388" t="inlineStr">
        <is>
          <t>Kerala</t>
        </is>
      </c>
      <c r="S2388" s="71" t="n">
        <v>3</v>
      </c>
      <c r="T2388" t="inlineStr">
        <is>
          <t>Yes</t>
        </is>
      </c>
      <c r="U2388" s="71" t="n">
        <v>563</v>
      </c>
      <c r="V2388" s="71" t="n">
        <v>200</v>
      </c>
      <c r="W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RR102380</t>
        </is>
      </c>
      <c r="B2389" s="69" t="n">
        <v>45945</v>
      </c>
      <c r="C2389" s="70" t="n">
        <v>2025</v>
      </c>
      <c r="D2389" t="inlineStr">
        <is>
          <t>Oct</t>
        </is>
      </c>
      <c r="E2389" t="inlineStr">
        <is>
          <t>North</t>
        </is>
      </c>
      <c r="F2389" t="inlineStr">
        <is>
          <t>India</t>
        </is>
      </c>
      <c r="G2389" t="inlineStr">
        <is>
          <t>Electronics</t>
        </is>
      </c>
      <c r="H2389" t="inlineStr">
        <is>
          <t>Store walk-in</t>
        </is>
      </c>
      <c r="I2389" t="inlineStr">
        <is>
          <t>Walk-in guest</t>
        </is>
      </c>
      <c r="J2389" t="inlineStr">
        <is>
          <t>Kofi Mensah</t>
        </is>
      </c>
      <c r="K2389" s="71" t="n">
        <v>194</v>
      </c>
      <c r="L2389" s="72" t="n">
        <v>10495.32</v>
      </c>
      <c r="M2389" s="72" t="n">
        <v>2036092.08</v>
      </c>
      <c r="N2389" s="72" t="n">
        <v>203609.21</v>
      </c>
      <c r="O2389" s="72" t="n">
        <v>1832482.87</v>
      </c>
      <c r="P2389" s="72" t="n">
        <v>1642073.65</v>
      </c>
      <c r="Q2389" s="72" t="n">
        <v>190409.22</v>
      </c>
      <c r="R2389" t="inlineStr">
        <is>
          <t>Delhi</t>
        </is>
      </c>
      <c r="S2389" s="71" t="n">
        <v>5</v>
      </c>
      <c r="T2389" t="inlineStr">
        <is>
          <t>Yes</t>
        </is>
      </c>
      <c r="U2389" s="71" t="n">
        <v>584</v>
      </c>
      <c r="V2389" s="71" t="n">
        <v>189</v>
      </c>
      <c r="W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RR102381</t>
        </is>
      </c>
      <c r="B2390" s="69" t="n">
        <v>45945</v>
      </c>
      <c r="C2390" s="70" t="n">
        <v>2025</v>
      </c>
      <c r="D2390" t="inlineStr">
        <is>
          <t>Oct</t>
        </is>
      </c>
      <c r="E2390" t="inlineStr">
        <is>
          <t>West</t>
        </is>
      </c>
      <c r="F2390" t="inlineStr">
        <is>
          <t>India</t>
        </is>
      </c>
      <c r="G2390" t="inlineStr">
        <is>
          <t>JioMart</t>
        </is>
      </c>
      <c r="H2390" t="inlineStr">
        <is>
          <t>Home delivery</t>
        </is>
      </c>
      <c r="I2390" t="inlineStr">
        <is>
          <t>Member</t>
        </is>
      </c>
      <c r="J2390" t="inlineStr">
        <is>
          <t>Zoya Ahmed</t>
        </is>
      </c>
      <c r="K2390" s="71" t="n">
        <v>2584</v>
      </c>
      <c r="L2390" s="72" t="n">
        <v>456.32</v>
      </c>
      <c r="M2390" s="72" t="n">
        <v>1179130.88</v>
      </c>
      <c r="N2390" s="72" t="n">
        <v>117913.09</v>
      </c>
      <c r="O2390" s="72" t="n">
        <v>1061217.79</v>
      </c>
      <c r="P2390" s="72" t="n">
        <v>902442.61</v>
      </c>
      <c r="Q2390" s="72" t="n">
        <v>158775.18</v>
      </c>
      <c r="R2390" t="inlineStr">
        <is>
          <t>Maharashtra</t>
        </is>
      </c>
      <c r="S2390" s="71" t="n">
        <v>1</v>
      </c>
      <c r="T2390" t="inlineStr">
        <is>
          <t>Yes</t>
        </is>
      </c>
      <c r="U2390" s="71" t="n">
        <v>5038</v>
      </c>
      <c r="V2390" s="71" t="n">
        <v>394</v>
      </c>
      <c r="W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RR102382</t>
        </is>
      </c>
      <c r="B2391" s="69" t="n">
        <v>45945</v>
      </c>
      <c r="C2391" s="70" t="n">
        <v>2025</v>
      </c>
      <c r="D2391" t="inlineStr">
        <is>
          <t>Oct</t>
        </is>
      </c>
      <c r="E2391" t="inlineStr">
        <is>
          <t>North</t>
        </is>
      </c>
      <c r="F2391" t="inlineStr">
        <is>
          <t>India</t>
        </is>
      </c>
      <c r="G2391" t="inlineStr">
        <is>
          <t>Electronics</t>
        </is>
      </c>
      <c r="H2391" t="inlineStr">
        <is>
          <t>Store walk-in</t>
        </is>
      </c>
      <c r="I2391" t="inlineStr">
        <is>
          <t>Member</t>
        </is>
      </c>
      <c r="J2391" t="inlineStr">
        <is>
          <t>Noah Smith</t>
        </is>
      </c>
      <c r="K2391" s="71" t="n">
        <v>174</v>
      </c>
      <c r="L2391" s="72" t="n">
        <v>9717.110000000001</v>
      </c>
      <c r="M2391" s="72" t="n">
        <v>1690777.14</v>
      </c>
      <c r="N2391" s="72" t="n">
        <v>84538.86</v>
      </c>
      <c r="O2391" s="72" t="n">
        <v>1606238.28</v>
      </c>
      <c r="P2391" s="72" t="n">
        <v>1452138.63</v>
      </c>
      <c r="Q2391" s="72" t="n">
        <v>154099.65</v>
      </c>
      <c r="R2391" t="inlineStr">
        <is>
          <t>Delhi</t>
        </is>
      </c>
      <c r="S2391" s="71" t="n">
        <v>8</v>
      </c>
      <c r="T2391" t="inlineStr">
        <is>
          <t>Yes</t>
        </is>
      </c>
      <c r="U2391" s="71" t="n">
        <v>335</v>
      </c>
      <c r="V2391" s="71" t="n">
        <v>127</v>
      </c>
      <c r="W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RR102383</t>
        </is>
      </c>
      <c r="B2392" s="69" t="n">
        <v>45945</v>
      </c>
      <c r="C2392" s="70" t="n">
        <v>2025</v>
      </c>
      <c r="D2392" t="inlineStr">
        <is>
          <t>Oct</t>
        </is>
      </c>
      <c r="E2392" t="inlineStr">
        <is>
          <t>West</t>
        </is>
      </c>
      <c r="F2392" t="inlineStr">
        <is>
          <t>India</t>
        </is>
      </c>
      <c r="G2392" t="inlineStr">
        <is>
          <t>JioMart</t>
        </is>
      </c>
      <c r="H2392" t="inlineStr">
        <is>
          <t>Home delivery</t>
        </is>
      </c>
      <c r="I2392" t="inlineStr">
        <is>
          <t>Walk-in guest</t>
        </is>
      </c>
      <c r="J2392" t="inlineStr">
        <is>
          <t>Olivia Brown</t>
        </is>
      </c>
      <c r="K2392" s="71" t="n">
        <v>4656</v>
      </c>
      <c r="L2392" s="72" t="n">
        <v>392.12</v>
      </c>
      <c r="M2392" s="72" t="n">
        <v>1825710.72</v>
      </c>
      <c r="N2392" s="72" t="n">
        <v>91285.53999999999</v>
      </c>
      <c r="O2392" s="72" t="n">
        <v>1734425.18</v>
      </c>
      <c r="P2392" s="72" t="n">
        <v>1502442.04</v>
      </c>
      <c r="Q2392" s="72" t="n">
        <v>231983.14</v>
      </c>
      <c r="R2392" t="inlineStr">
        <is>
          <t>Goa</t>
        </is>
      </c>
      <c r="S2392" s="71" t="n">
        <v>1</v>
      </c>
      <c r="T2392" t="inlineStr">
        <is>
          <t>Yes</t>
        </is>
      </c>
      <c r="U2392" s="71" t="n">
        <v>9591</v>
      </c>
      <c r="V2392" s="71" t="n">
        <v>542</v>
      </c>
      <c r="W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RR102384</t>
        </is>
      </c>
      <c r="B2393" s="69" t="n">
        <v>45946</v>
      </c>
      <c r="C2393" s="70" t="n">
        <v>2025</v>
      </c>
      <c r="D2393" t="inlineStr">
        <is>
          <t>Oct</t>
        </is>
      </c>
      <c r="E2393" t="inlineStr">
        <is>
          <t>West</t>
        </is>
      </c>
      <c r="F2393" t="inlineStr">
        <is>
          <t>India</t>
        </is>
      </c>
      <c r="G2393" t="inlineStr">
        <is>
          <t>Electronics</t>
        </is>
      </c>
      <c r="H2393" t="inlineStr">
        <is>
          <t>Home delivery</t>
        </is>
      </c>
      <c r="I2393" t="inlineStr">
        <is>
          <t>Member</t>
        </is>
      </c>
      <c r="J2393" t="inlineStr">
        <is>
          <t>Hiroshi Tanaka</t>
        </is>
      </c>
      <c r="K2393" s="71" t="n">
        <v>102</v>
      </c>
      <c r="L2393" s="72" t="n">
        <v>10191.44</v>
      </c>
      <c r="M2393" s="72" t="n">
        <v>1039526.88</v>
      </c>
      <c r="N2393" s="72" t="n">
        <v>155929.03</v>
      </c>
      <c r="O2393" s="72" t="n">
        <v>883597.85</v>
      </c>
      <c r="P2393" s="72" t="n">
        <v>820178.35</v>
      </c>
      <c r="Q2393" s="72" t="n">
        <v>63419.5</v>
      </c>
      <c r="R2393" t="inlineStr">
        <is>
          <t>Gujarat</t>
        </is>
      </c>
      <c r="S2393" s="71" t="n">
        <v>1</v>
      </c>
      <c r="T2393" t="inlineStr">
        <is>
          <t>Yes</t>
        </is>
      </c>
      <c r="U2393" s="71" t="n">
        <v>304</v>
      </c>
      <c r="V2393" s="71" t="n">
        <v>95</v>
      </c>
      <c r="W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RR102385</t>
        </is>
      </c>
      <c r="B2394" s="69" t="n">
        <v>45946</v>
      </c>
      <c r="C2394" s="70" t="n">
        <v>2025</v>
      </c>
      <c r="D2394" t="inlineStr">
        <is>
          <t>Oct</t>
        </is>
      </c>
      <c r="E2394" t="inlineStr">
        <is>
          <t>West</t>
        </is>
      </c>
      <c r="F2394" t="inlineStr">
        <is>
          <t>India</t>
        </is>
      </c>
      <c r="G2394" t="inlineStr">
        <is>
          <t>JioMart</t>
        </is>
      </c>
      <c r="H2394" t="inlineStr">
        <is>
          <t>Home delivery</t>
        </is>
      </c>
      <c r="I2394" t="inlineStr">
        <is>
          <t>Member</t>
        </is>
      </c>
      <c r="J2394" t="inlineStr">
        <is>
          <t>Zoya Ahmed</t>
        </is>
      </c>
      <c r="K2394" s="71" t="n">
        <v>2156</v>
      </c>
      <c r="L2394" s="72" t="n">
        <v>470.18</v>
      </c>
      <c r="M2394" s="72" t="n">
        <v>1013708.08</v>
      </c>
      <c r="N2394" s="72" t="n">
        <v>101370.81</v>
      </c>
      <c r="O2394" s="72" t="n">
        <v>912337.27</v>
      </c>
      <c r="P2394" s="72" t="n">
        <v>724907.99</v>
      </c>
      <c r="Q2394" s="72" t="n">
        <v>187429.28</v>
      </c>
      <c r="R2394" t="inlineStr">
        <is>
          <t>Goa</t>
        </is>
      </c>
      <c r="S2394" s="71" t="n">
        <v>3</v>
      </c>
      <c r="T2394" t="inlineStr">
        <is>
          <t>Yes</t>
        </is>
      </c>
      <c r="U2394" s="71" t="n">
        <v>3329</v>
      </c>
      <c r="V2394" s="71" t="n">
        <v>242</v>
      </c>
      <c r="W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RR102386</t>
        </is>
      </c>
      <c r="B2395" s="69" t="n">
        <v>45946</v>
      </c>
      <c r="C2395" s="70" t="n">
        <v>2025</v>
      </c>
      <c r="D2395" t="inlineStr">
        <is>
          <t>Oct</t>
        </is>
      </c>
      <c r="E2395" t="inlineStr">
        <is>
          <t>West</t>
        </is>
      </c>
      <c r="F2395" t="inlineStr">
        <is>
          <t>India</t>
        </is>
      </c>
      <c r="G2395" t="inlineStr">
        <is>
          <t>Grocery</t>
        </is>
      </c>
      <c r="H2395" t="inlineStr">
        <is>
          <t>Click &amp; collect</t>
        </is>
      </c>
      <c r="I2395" t="inlineStr">
        <is>
          <t>Member</t>
        </is>
      </c>
      <c r="J2395" t="inlineStr">
        <is>
          <t>Arjun Mehta</t>
        </is>
      </c>
      <c r="K2395" s="71" t="n">
        <v>2100</v>
      </c>
      <c r="L2395" s="72" t="n">
        <v>192.8</v>
      </c>
      <c r="M2395" s="72" t="n">
        <v>404880</v>
      </c>
      <c r="N2395" s="72" t="n">
        <v>60732</v>
      </c>
      <c r="O2395" s="72" t="n">
        <v>344148</v>
      </c>
      <c r="P2395" s="72" t="n">
        <v>303917.45</v>
      </c>
      <c r="Q2395" s="72" t="n">
        <v>40230.55</v>
      </c>
      <c r="R2395" t="inlineStr">
        <is>
          <t>Maharashtra</t>
        </is>
      </c>
      <c r="S2395" s="71" t="n">
        <v>8</v>
      </c>
      <c r="T2395" t="inlineStr">
        <is>
          <t>Yes</t>
        </is>
      </c>
      <c r="U2395" s="71" t="n">
        <v>664</v>
      </c>
      <c r="V2395" s="71" t="n">
        <v>237</v>
      </c>
      <c r="W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RR102387</t>
        </is>
      </c>
      <c r="B2396" s="69" t="n">
        <v>45946</v>
      </c>
      <c r="C2396" s="70" t="n">
        <v>2025</v>
      </c>
      <c r="D2396" t="inlineStr">
        <is>
          <t>Oct</t>
        </is>
      </c>
      <c r="E2396" t="inlineStr">
        <is>
          <t>West</t>
        </is>
      </c>
      <c r="F2396" t="inlineStr">
        <is>
          <t>India</t>
        </is>
      </c>
      <c r="G2396" t="inlineStr">
        <is>
          <t>Fashion</t>
        </is>
      </c>
      <c r="H2396" t="inlineStr">
        <is>
          <t>Store walk-in</t>
        </is>
      </c>
      <c r="I2396" t="inlineStr">
        <is>
          <t>Member</t>
        </is>
      </c>
      <c r="J2396" t="inlineStr">
        <is>
          <t>Hiroshi Tanaka</t>
        </is>
      </c>
      <c r="K2396" s="71" t="n">
        <v>1287</v>
      </c>
      <c r="L2396" s="72" t="n">
        <v>832.85</v>
      </c>
      <c r="M2396" s="72" t="n">
        <v>1071877.95</v>
      </c>
      <c r="N2396" s="72" t="n">
        <v>160781.69</v>
      </c>
      <c r="O2396" s="72" t="n">
        <v>911096.26</v>
      </c>
      <c r="P2396" s="72" t="n">
        <v>512306.07</v>
      </c>
      <c r="Q2396" s="72" t="n">
        <v>398790.19</v>
      </c>
      <c r="R2396" t="inlineStr">
        <is>
          <t>Maharashtra</t>
        </is>
      </c>
      <c r="S2396" s="71" t="n">
        <v>5</v>
      </c>
      <c r="T2396" t="inlineStr">
        <is>
          <t>Yes</t>
        </is>
      </c>
      <c r="U2396" s="71" t="n">
        <v>628</v>
      </c>
      <c r="V2396" s="71" t="n">
        <v>232</v>
      </c>
      <c r="W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RR102388</t>
        </is>
      </c>
      <c r="B2397" s="69" t="n">
        <v>45946</v>
      </c>
      <c r="C2397" s="70" t="n">
        <v>2025</v>
      </c>
      <c r="D2397" t="inlineStr">
        <is>
          <t>Oct</t>
        </is>
      </c>
      <c r="E2397" t="inlineStr">
        <is>
          <t>West</t>
        </is>
      </c>
      <c r="F2397" t="inlineStr">
        <is>
          <t>India</t>
        </is>
      </c>
      <c r="G2397" t="inlineStr">
        <is>
          <t>JioMart</t>
        </is>
      </c>
      <c r="H2397" t="inlineStr">
        <is>
          <t>Home delivery</t>
        </is>
      </c>
      <c r="I2397" t="inlineStr">
        <is>
          <t>Member</t>
        </is>
      </c>
      <c r="J2397" t="inlineStr">
        <is>
          <t>Ravindra Patil</t>
        </is>
      </c>
      <c r="K2397" s="71" t="n">
        <v>4703</v>
      </c>
      <c r="L2397" s="72" t="n">
        <v>460.4</v>
      </c>
      <c r="M2397" s="72" t="n">
        <v>2165261.2</v>
      </c>
      <c r="N2397" s="72" t="n">
        <v>173220.9</v>
      </c>
      <c r="O2397" s="72" t="n">
        <v>1992040.3</v>
      </c>
      <c r="P2397" s="72" t="n">
        <v>1633808.64</v>
      </c>
      <c r="Q2397" s="72" t="n">
        <v>358231.66</v>
      </c>
      <c r="R2397" t="inlineStr">
        <is>
          <t>Goa</t>
        </is>
      </c>
      <c r="S2397" s="71" t="n">
        <v>3</v>
      </c>
      <c r="T2397" t="inlineStr">
        <is>
          <t>Yes</t>
        </is>
      </c>
      <c r="U2397" s="71" t="n">
        <v>11847</v>
      </c>
      <c r="V2397" s="71" t="n">
        <v>674</v>
      </c>
      <c r="W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RR102389</t>
        </is>
      </c>
      <c r="B2398" s="69" t="n">
        <v>45946</v>
      </c>
      <c r="C2398" s="70" t="n">
        <v>2025</v>
      </c>
      <c r="D2398" t="inlineStr">
        <is>
          <t>Oct</t>
        </is>
      </c>
      <c r="E2398" t="inlineStr">
        <is>
          <t>West</t>
        </is>
      </c>
      <c r="F2398" t="inlineStr">
        <is>
          <t>India</t>
        </is>
      </c>
      <c r="G2398" t="inlineStr">
        <is>
          <t>Electronics</t>
        </is>
      </c>
      <c r="H2398" t="inlineStr">
        <is>
          <t>Store walk-in</t>
        </is>
      </c>
      <c r="I2398" t="inlineStr">
        <is>
          <t>Walk-in guest</t>
        </is>
      </c>
      <c r="J2398" t="inlineStr">
        <is>
          <t>Mei Lin</t>
        </is>
      </c>
      <c r="K2398" s="71" t="n">
        <v>226</v>
      </c>
      <c r="L2398" s="72" t="n">
        <v>9219.83</v>
      </c>
      <c r="M2398" s="72" t="n">
        <v>2083681.58</v>
      </c>
      <c r="N2398" s="72" t="n">
        <v>104184.08</v>
      </c>
      <c r="O2398" s="72" t="n">
        <v>1979497.5</v>
      </c>
      <c r="P2398" s="72" t="n">
        <v>1900151.45</v>
      </c>
      <c r="Q2398" s="72" t="n">
        <v>79346.05</v>
      </c>
      <c r="R2398" t="inlineStr">
        <is>
          <t>Maharashtra</t>
        </is>
      </c>
      <c r="S2398" s="71" t="n">
        <v>8</v>
      </c>
      <c r="T2398" t="inlineStr">
        <is>
          <t>Yes</t>
        </is>
      </c>
      <c r="U2398" s="71" t="n">
        <v>584</v>
      </c>
      <c r="V2398" s="71" t="n">
        <v>188</v>
      </c>
      <c r="W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RR102390</t>
        </is>
      </c>
      <c r="B2399" s="69" t="n">
        <v>45947</v>
      </c>
      <c r="C2399" s="70" t="n">
        <v>2025</v>
      </c>
      <c r="D2399" t="inlineStr">
        <is>
          <t>Oct</t>
        </is>
      </c>
      <c r="E2399" t="inlineStr">
        <is>
          <t>North</t>
        </is>
      </c>
      <c r="F2399" t="inlineStr">
        <is>
          <t>India</t>
        </is>
      </c>
      <c r="G2399" t="inlineStr">
        <is>
          <t>Fashion</t>
        </is>
      </c>
      <c r="H2399" t="inlineStr">
        <is>
          <t>Click &amp; collect</t>
        </is>
      </c>
      <c r="I2399" t="inlineStr">
        <is>
          <t>Walk-in guest</t>
        </is>
      </c>
      <c r="J2399" t="inlineStr">
        <is>
          <t>Shraddha Kulkarni</t>
        </is>
      </c>
      <c r="K2399" s="71" t="n">
        <v>1322</v>
      </c>
      <c r="L2399" s="72" t="n">
        <v>742.39</v>
      </c>
      <c r="M2399" s="72" t="n">
        <v>981439.58</v>
      </c>
      <c r="N2399" s="72" t="n">
        <v>98143.96000000001</v>
      </c>
      <c r="O2399" s="72" t="n">
        <v>883295.62</v>
      </c>
      <c r="P2399" s="72" t="n">
        <v>548297.08</v>
      </c>
      <c r="Q2399" s="72" t="n">
        <v>334998.54</v>
      </c>
      <c r="R2399" t="inlineStr">
        <is>
          <t>Uttar Pradesh</t>
        </is>
      </c>
      <c r="S2399" s="71" t="n">
        <v>2</v>
      </c>
      <c r="T2399" t="inlineStr">
        <is>
          <t>Yes</t>
        </is>
      </c>
      <c r="U2399" s="71" t="n">
        <v>464</v>
      </c>
      <c r="V2399" s="71" t="n">
        <v>173</v>
      </c>
      <c r="W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RR102391</t>
        </is>
      </c>
      <c r="B2400" s="69" t="n">
        <v>45947</v>
      </c>
      <c r="C2400" s="70" t="n">
        <v>2025</v>
      </c>
      <c r="D2400" t="inlineStr">
        <is>
          <t>Oct</t>
        </is>
      </c>
      <c r="E2400" t="inlineStr">
        <is>
          <t>South</t>
        </is>
      </c>
      <c r="F2400" t="inlineStr">
        <is>
          <t>India</t>
        </is>
      </c>
      <c r="G2400" t="inlineStr">
        <is>
          <t>JioMart</t>
        </is>
      </c>
      <c r="H2400" t="inlineStr">
        <is>
          <t>Home delivery</t>
        </is>
      </c>
      <c r="I2400" t="inlineStr">
        <is>
          <t>Member</t>
        </is>
      </c>
      <c r="J2400" t="inlineStr">
        <is>
          <t>Emma Clarke</t>
        </is>
      </c>
      <c r="K2400" s="71" t="n">
        <v>1202</v>
      </c>
      <c r="L2400" s="72" t="n">
        <v>409.15</v>
      </c>
      <c r="M2400" s="72" t="n">
        <v>491798.3</v>
      </c>
      <c r="N2400" s="72" t="n">
        <v>9835.969999999999</v>
      </c>
      <c r="O2400" s="72" t="n">
        <v>481962.33</v>
      </c>
      <c r="P2400" s="72" t="n">
        <v>410914.04</v>
      </c>
      <c r="Q2400" s="72" t="n">
        <v>71048.28999999999</v>
      </c>
      <c r="R2400" t="inlineStr">
        <is>
          <t>Karnataka</t>
        </is>
      </c>
      <c r="S2400" s="71" t="n">
        <v>0</v>
      </c>
      <c r="T2400" t="inlineStr">
        <is>
          <t>No</t>
        </is>
      </c>
      <c r="U2400" s="71" t="n">
        <v>4264</v>
      </c>
      <c r="V2400" s="71" t="n">
        <v>188</v>
      </c>
      <c r="W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RR102392</t>
        </is>
      </c>
      <c r="B2401" s="69" t="n">
        <v>45947</v>
      </c>
      <c r="C2401" s="70" t="n">
        <v>2025</v>
      </c>
      <c r="D2401" t="inlineStr">
        <is>
          <t>Oct</t>
        </is>
      </c>
      <c r="E2401" t="inlineStr">
        <is>
          <t>West</t>
        </is>
      </c>
      <c r="F2401" t="inlineStr">
        <is>
          <t>India</t>
        </is>
      </c>
      <c r="G2401" t="inlineStr">
        <is>
          <t>JioMart</t>
        </is>
      </c>
      <c r="H2401" t="inlineStr">
        <is>
          <t>Home delivery</t>
        </is>
      </c>
      <c r="I2401" t="inlineStr">
        <is>
          <t>Member</t>
        </is>
      </c>
      <c r="J2401" t="inlineStr">
        <is>
          <t>Ruhi Shaikh</t>
        </is>
      </c>
      <c r="K2401" s="71" t="n">
        <v>3651</v>
      </c>
      <c r="L2401" s="72" t="n">
        <v>386.41</v>
      </c>
      <c r="M2401" s="72" t="n">
        <v>1410782.91</v>
      </c>
      <c r="N2401" s="72" t="n">
        <v>141078.29</v>
      </c>
      <c r="O2401" s="72" t="n">
        <v>1269704.62</v>
      </c>
      <c r="P2401" s="72" t="n">
        <v>1255692.2</v>
      </c>
      <c r="Q2401" s="72" t="n">
        <v>14012.42</v>
      </c>
      <c r="R2401" t="inlineStr">
        <is>
          <t>Gujarat</t>
        </is>
      </c>
      <c r="S2401" s="71" t="n">
        <v>3</v>
      </c>
      <c r="T2401" t="inlineStr">
        <is>
          <t>Yes</t>
        </is>
      </c>
      <c r="U2401" s="71" t="n">
        <v>22847</v>
      </c>
      <c r="V2401" s="71" t="n">
        <v>1116</v>
      </c>
      <c r="W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RR102393</t>
        </is>
      </c>
      <c r="B2402" s="69" t="n">
        <v>45947</v>
      </c>
      <c r="C2402" s="70" t="n">
        <v>2025</v>
      </c>
      <c r="D2402" t="inlineStr">
        <is>
          <t>Oct</t>
        </is>
      </c>
      <c r="E2402" t="inlineStr">
        <is>
          <t>South</t>
        </is>
      </c>
      <c r="F2402" t="inlineStr">
        <is>
          <t>India</t>
        </is>
      </c>
      <c r="G2402" t="inlineStr">
        <is>
          <t>Grocery</t>
        </is>
      </c>
      <c r="H2402" t="inlineStr">
        <is>
          <t>Store walk-in</t>
        </is>
      </c>
      <c r="I2402" t="inlineStr">
        <is>
          <t>Walk-in guest</t>
        </is>
      </c>
      <c r="J2402" t="inlineStr">
        <is>
          <t>Hiroshi Tanaka</t>
        </is>
      </c>
      <c r="K2402" s="71" t="n">
        <v>4059</v>
      </c>
      <c r="L2402" s="72" t="n">
        <v>192.92</v>
      </c>
      <c r="M2402" s="72" t="n">
        <v>783062.28</v>
      </c>
      <c r="N2402" s="72" t="n">
        <v>15661.25</v>
      </c>
      <c r="O2402" s="72" t="n">
        <v>767401.03</v>
      </c>
      <c r="P2402" s="72" t="n">
        <v>610555.5600000001</v>
      </c>
      <c r="Q2402" s="72" t="n">
        <v>156845.47</v>
      </c>
      <c r="R2402" t="inlineStr">
        <is>
          <t>Karnataka</t>
        </is>
      </c>
      <c r="S2402" s="71" t="n">
        <v>0</v>
      </c>
      <c r="T2402" t="inlineStr">
        <is>
          <t>No</t>
        </is>
      </c>
      <c r="U2402" s="71" t="n">
        <v>1302</v>
      </c>
      <c r="V2402" s="71" t="n">
        <v>519</v>
      </c>
      <c r="W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RR102394</t>
        </is>
      </c>
      <c r="B2403" s="69" t="n">
        <v>45947</v>
      </c>
      <c r="C2403" s="70" t="n">
        <v>2025</v>
      </c>
      <c r="D2403" t="inlineStr">
        <is>
          <t>Oct</t>
        </is>
      </c>
      <c r="E2403" t="inlineStr">
        <is>
          <t>North</t>
        </is>
      </c>
      <c r="F2403" t="inlineStr">
        <is>
          <t>India</t>
        </is>
      </c>
      <c r="G2403" t="inlineStr">
        <is>
          <t>Fashion</t>
        </is>
      </c>
      <c r="H2403" t="inlineStr">
        <is>
          <t>Store walk-in</t>
        </is>
      </c>
      <c r="I2403" t="inlineStr">
        <is>
          <t>Walk-in guest</t>
        </is>
      </c>
      <c r="J2403" t="inlineStr">
        <is>
          <t>Arjun Mehta</t>
        </is>
      </c>
      <c r="K2403" s="71" t="n">
        <v>306</v>
      </c>
      <c r="L2403" s="72" t="n">
        <v>825.83</v>
      </c>
      <c r="M2403" s="72" t="n">
        <v>252703.98</v>
      </c>
      <c r="N2403" s="72" t="n">
        <v>37905.6</v>
      </c>
      <c r="O2403" s="72" t="n">
        <v>214798.38</v>
      </c>
      <c r="P2403" s="72" t="n">
        <v>127930.45</v>
      </c>
      <c r="Q2403" s="72" t="n">
        <v>86867.92999999999</v>
      </c>
      <c r="R2403" t="inlineStr">
        <is>
          <t>Punjab</t>
        </is>
      </c>
      <c r="S2403" s="71" t="n">
        <v>8</v>
      </c>
      <c r="T2403" t="inlineStr">
        <is>
          <t>Yes</t>
        </is>
      </c>
      <c r="U2403" s="71" t="n">
        <v>233</v>
      </c>
      <c r="V2403" s="71" t="n">
        <v>67</v>
      </c>
      <c r="W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RR102395</t>
        </is>
      </c>
      <c r="B2404" s="69" t="n">
        <v>45947</v>
      </c>
      <c r="C2404" s="70" t="n">
        <v>2025</v>
      </c>
      <c r="D2404" t="inlineStr">
        <is>
          <t>Oct</t>
        </is>
      </c>
      <c r="E2404" t="inlineStr">
        <is>
          <t>East</t>
        </is>
      </c>
      <c r="F2404" t="inlineStr">
        <is>
          <t>India</t>
        </is>
      </c>
      <c r="G2404" t="inlineStr">
        <is>
          <t>Electronics</t>
        </is>
      </c>
      <c r="H2404" t="inlineStr">
        <is>
          <t>Store walk-in</t>
        </is>
      </c>
      <c r="I2404" t="inlineStr">
        <is>
          <t>Member</t>
        </is>
      </c>
      <c r="J2404" t="inlineStr">
        <is>
          <t>Wei Chen</t>
        </is>
      </c>
      <c r="K2404" s="71" t="n">
        <v>203</v>
      </c>
      <c r="L2404" s="72" t="n">
        <v>10440.3</v>
      </c>
      <c r="M2404" s="72" t="n">
        <v>2119380.9</v>
      </c>
      <c r="N2404" s="72" t="n">
        <v>169550.47</v>
      </c>
      <c r="O2404" s="72" t="n">
        <v>1949830.43</v>
      </c>
      <c r="P2404" s="72" t="n">
        <v>1628701.82</v>
      </c>
      <c r="Q2404" s="72" t="n">
        <v>321128.61</v>
      </c>
      <c r="R2404" t="inlineStr">
        <is>
          <t>Bihar</t>
        </is>
      </c>
      <c r="S2404" s="71" t="n">
        <v>1</v>
      </c>
      <c r="T2404" t="inlineStr">
        <is>
          <t>Yes</t>
        </is>
      </c>
      <c r="U2404" s="71" t="n">
        <v>425</v>
      </c>
      <c r="V2404" s="71" t="n">
        <v>188</v>
      </c>
      <c r="W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RR102396</t>
        </is>
      </c>
      <c r="B2405" s="69" t="n">
        <v>45947</v>
      </c>
      <c r="C2405" s="70" t="n">
        <v>2025</v>
      </c>
      <c r="D2405" t="inlineStr">
        <is>
          <t>Oct</t>
        </is>
      </c>
      <c r="E2405" t="inlineStr">
        <is>
          <t>South</t>
        </is>
      </c>
      <c r="F2405" t="inlineStr">
        <is>
          <t>India</t>
        </is>
      </c>
      <c r="G2405" t="inlineStr">
        <is>
          <t>Electronics</t>
        </is>
      </c>
      <c r="H2405" t="inlineStr">
        <is>
          <t>Click &amp; collect</t>
        </is>
      </c>
      <c r="I2405" t="inlineStr">
        <is>
          <t>Member</t>
        </is>
      </c>
      <c r="J2405" t="inlineStr">
        <is>
          <t>Zoya Ahmed</t>
        </is>
      </c>
      <c r="K2405" s="71" t="n">
        <v>156</v>
      </c>
      <c r="L2405" s="72" t="n">
        <v>8431.450000000001</v>
      </c>
      <c r="M2405" s="72" t="n">
        <v>1315306.2</v>
      </c>
      <c r="N2405" s="72" t="n">
        <v>26306.12</v>
      </c>
      <c r="O2405" s="72" t="n">
        <v>1289000.08</v>
      </c>
      <c r="P2405" s="72" t="n">
        <v>1233312.8</v>
      </c>
      <c r="Q2405" s="72" t="n">
        <v>55687.28</v>
      </c>
      <c r="R2405" t="inlineStr">
        <is>
          <t>Telangana</t>
        </is>
      </c>
      <c r="S2405" s="71" t="n">
        <v>5</v>
      </c>
      <c r="T2405" t="inlineStr">
        <is>
          <t>Yes</t>
        </is>
      </c>
      <c r="U2405" s="71" t="n">
        <v>283</v>
      </c>
      <c r="V2405" s="71" t="n">
        <v>122</v>
      </c>
      <c r="W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RR102397</t>
        </is>
      </c>
      <c r="B2406" s="69" t="n">
        <v>45948</v>
      </c>
      <c r="C2406" s="70" t="n">
        <v>2025</v>
      </c>
      <c r="D2406" t="inlineStr">
        <is>
          <t>Oct</t>
        </is>
      </c>
      <c r="E2406" t="inlineStr">
        <is>
          <t>South</t>
        </is>
      </c>
      <c r="F2406" t="inlineStr">
        <is>
          <t>India</t>
        </is>
      </c>
      <c r="G2406" t="inlineStr">
        <is>
          <t>Electronics</t>
        </is>
      </c>
      <c r="H2406" t="inlineStr">
        <is>
          <t>Store walk-in</t>
        </is>
      </c>
      <c r="I2406" t="inlineStr">
        <is>
          <t>Walk-in guest</t>
        </is>
      </c>
      <c r="J2406" t="inlineStr">
        <is>
          <t>Hiroshi Tanaka</t>
        </is>
      </c>
      <c r="K2406" s="71" t="n">
        <v>230</v>
      </c>
      <c r="L2406" s="72" t="n">
        <v>10461.82</v>
      </c>
      <c r="M2406" s="72" t="n">
        <v>2406218.6</v>
      </c>
      <c r="N2406" s="72" t="n">
        <v>120310.93</v>
      </c>
      <c r="O2406" s="72" t="n">
        <v>2285907.67</v>
      </c>
      <c r="P2406" s="72" t="n">
        <v>1806580.39</v>
      </c>
      <c r="Q2406" s="72" t="n">
        <v>479327.28</v>
      </c>
      <c r="R2406" t="inlineStr">
        <is>
          <t>Karnataka</t>
        </is>
      </c>
      <c r="S2406" s="71" t="n">
        <v>0</v>
      </c>
      <c r="T2406" t="inlineStr">
        <is>
          <t>No</t>
        </is>
      </c>
      <c r="U2406" s="71" t="n">
        <v>581</v>
      </c>
      <c r="V2406" s="71" t="n">
        <v>182</v>
      </c>
      <c r="W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RR102398</t>
        </is>
      </c>
      <c r="B2407" s="69" t="n">
        <v>45948</v>
      </c>
      <c r="C2407" s="70" t="n">
        <v>2025</v>
      </c>
      <c r="D2407" t="inlineStr">
        <is>
          <t>Oct</t>
        </is>
      </c>
      <c r="E2407" t="inlineStr">
        <is>
          <t>South</t>
        </is>
      </c>
      <c r="F2407" t="inlineStr">
        <is>
          <t>India</t>
        </is>
      </c>
      <c r="G2407" t="inlineStr">
        <is>
          <t>JioMart</t>
        </is>
      </c>
      <c r="H2407" t="inlineStr">
        <is>
          <t>Home delivery</t>
        </is>
      </c>
      <c r="I2407" t="inlineStr">
        <is>
          <t>Walk-in guest</t>
        </is>
      </c>
      <c r="J2407" t="inlineStr">
        <is>
          <t>Amir Khan</t>
        </is>
      </c>
      <c r="K2407" s="71" t="n">
        <v>2277</v>
      </c>
      <c r="L2407" s="72" t="n">
        <v>414.56</v>
      </c>
      <c r="M2407" s="72" t="n">
        <v>943953.12</v>
      </c>
      <c r="N2407" s="72" t="n">
        <v>47197.66</v>
      </c>
      <c r="O2407" s="72" t="n">
        <v>896755.46</v>
      </c>
      <c r="P2407" s="72" t="n">
        <v>759729.13</v>
      </c>
      <c r="Q2407" s="72" t="n">
        <v>137026.33</v>
      </c>
      <c r="R2407" t="inlineStr">
        <is>
          <t>Karnataka</t>
        </is>
      </c>
      <c r="S2407" s="71" t="n">
        <v>0</v>
      </c>
      <c r="T2407" t="inlineStr">
        <is>
          <t>No</t>
        </is>
      </c>
      <c r="U2407" s="71" t="n">
        <v>5758</v>
      </c>
      <c r="V2407" s="71" t="n">
        <v>293</v>
      </c>
      <c r="W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RR102399</t>
        </is>
      </c>
      <c r="B2408" s="69" t="n">
        <v>45948</v>
      </c>
      <c r="C2408" s="70" t="n">
        <v>2025</v>
      </c>
      <c r="D2408" t="inlineStr">
        <is>
          <t>Oct</t>
        </is>
      </c>
      <c r="E2408" t="inlineStr">
        <is>
          <t>West</t>
        </is>
      </c>
      <c r="F2408" t="inlineStr">
        <is>
          <t>India</t>
        </is>
      </c>
      <c r="G2408" t="inlineStr">
        <is>
          <t>JioMart</t>
        </is>
      </c>
      <c r="H2408" t="inlineStr">
        <is>
          <t>Home delivery</t>
        </is>
      </c>
      <c r="I2408" t="inlineStr">
        <is>
          <t>Member</t>
        </is>
      </c>
      <c r="J2408" t="inlineStr">
        <is>
          <t>Aisha Bello</t>
        </is>
      </c>
      <c r="K2408" s="71" t="n">
        <v>3918</v>
      </c>
      <c r="L2408" s="72" t="n">
        <v>428.94</v>
      </c>
      <c r="M2408" s="72" t="n">
        <v>1680586.92</v>
      </c>
      <c r="N2408" s="72" t="n">
        <v>84029.35000000001</v>
      </c>
      <c r="O2408" s="72" t="n">
        <v>1596557.57</v>
      </c>
      <c r="P2408" s="72" t="n">
        <v>1353699.61</v>
      </c>
      <c r="Q2408" s="72" t="n">
        <v>242857.96</v>
      </c>
      <c r="R2408" t="inlineStr">
        <is>
          <t>Gujarat</t>
        </is>
      </c>
      <c r="S2408" s="71" t="n">
        <v>1</v>
      </c>
      <c r="T2408" t="inlineStr">
        <is>
          <t>Yes</t>
        </is>
      </c>
      <c r="U2408" s="71" t="n">
        <v>6393</v>
      </c>
      <c r="V2408" s="71" t="n">
        <v>458</v>
      </c>
      <c r="W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RR102400</t>
        </is>
      </c>
      <c r="B2409" s="69" t="n">
        <v>45948</v>
      </c>
      <c r="C2409" s="70" t="n">
        <v>2025</v>
      </c>
      <c r="D2409" t="inlineStr">
        <is>
          <t>Oct</t>
        </is>
      </c>
      <c r="E2409" t="inlineStr">
        <is>
          <t>West</t>
        </is>
      </c>
      <c r="F2409" t="inlineStr">
        <is>
          <t>India</t>
        </is>
      </c>
      <c r="G2409" t="inlineStr">
        <is>
          <t>Grocery</t>
        </is>
      </c>
      <c r="H2409" t="inlineStr">
        <is>
          <t>Store walk-in</t>
        </is>
      </c>
      <c r="I2409" t="inlineStr">
        <is>
          <t>Walk-in guest</t>
        </is>
      </c>
      <c r="J2409" t="inlineStr">
        <is>
          <t>Yuki Sato</t>
        </is>
      </c>
      <c r="K2409" s="71" t="n">
        <v>2356</v>
      </c>
      <c r="L2409" s="72" t="n">
        <v>194.78</v>
      </c>
      <c r="M2409" s="72" t="n">
        <v>458901.68</v>
      </c>
      <c r="N2409" s="72" t="n">
        <v>45890.17</v>
      </c>
      <c r="O2409" s="72" t="n">
        <v>413011.51</v>
      </c>
      <c r="P2409" s="72" t="n">
        <v>344923.1</v>
      </c>
      <c r="Q2409" s="72" t="n">
        <v>68088.41</v>
      </c>
      <c r="R2409" t="inlineStr">
        <is>
          <t>Gujarat</t>
        </is>
      </c>
      <c r="S2409" s="71" t="n">
        <v>0</v>
      </c>
      <c r="T2409" t="inlineStr">
        <is>
          <t>No</t>
        </is>
      </c>
      <c r="U2409" s="71" t="n">
        <v>1111</v>
      </c>
      <c r="V2409" s="71" t="n">
        <v>477</v>
      </c>
      <c r="W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RR102401</t>
        </is>
      </c>
      <c r="B2410" s="69" t="n">
        <v>45948</v>
      </c>
      <c r="C2410" s="70" t="n">
        <v>2025</v>
      </c>
      <c r="D2410" t="inlineStr">
        <is>
          <t>Oct</t>
        </is>
      </c>
      <c r="E2410" t="inlineStr">
        <is>
          <t>West</t>
        </is>
      </c>
      <c r="F2410" t="inlineStr">
        <is>
          <t>India</t>
        </is>
      </c>
      <c r="G2410" t="inlineStr">
        <is>
          <t>Grocery</t>
        </is>
      </c>
      <c r="H2410" t="inlineStr">
        <is>
          <t>Home delivery</t>
        </is>
      </c>
      <c r="I2410" t="inlineStr">
        <is>
          <t>Walk-in guest</t>
        </is>
      </c>
      <c r="J2410" t="inlineStr">
        <is>
          <t>Emma Clarke</t>
        </is>
      </c>
      <c r="K2410" s="71" t="n">
        <v>2679</v>
      </c>
      <c r="L2410" s="72" t="n">
        <v>192.83</v>
      </c>
      <c r="M2410" s="72" t="n">
        <v>516591.57</v>
      </c>
      <c r="N2410" s="72" t="n">
        <v>25829.58</v>
      </c>
      <c r="O2410" s="72" t="n">
        <v>490761.99</v>
      </c>
      <c r="P2410" s="72" t="n">
        <v>398563.07</v>
      </c>
      <c r="Q2410" s="72" t="n">
        <v>92198.92</v>
      </c>
      <c r="R2410" t="inlineStr">
        <is>
          <t>Maharashtra</t>
        </is>
      </c>
      <c r="S2410" s="71" t="n">
        <v>3</v>
      </c>
      <c r="T2410" t="inlineStr">
        <is>
          <t>Yes</t>
        </is>
      </c>
      <c r="U2410" s="71" t="n">
        <v>941</v>
      </c>
      <c r="V2410" s="71" t="n">
        <v>310</v>
      </c>
      <c r="W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RR102402</t>
        </is>
      </c>
      <c r="B2411" s="69" t="n">
        <v>45948</v>
      </c>
      <c r="C2411" s="70" t="n">
        <v>2025</v>
      </c>
      <c r="D2411" t="inlineStr">
        <is>
          <t>Oct</t>
        </is>
      </c>
      <c r="E2411" t="inlineStr">
        <is>
          <t>South</t>
        </is>
      </c>
      <c r="F2411" t="inlineStr">
        <is>
          <t>India</t>
        </is>
      </c>
      <c r="G2411" t="inlineStr">
        <is>
          <t>Grocery</t>
        </is>
      </c>
      <c r="H2411" t="inlineStr">
        <is>
          <t>Store walk-in</t>
        </is>
      </c>
      <c r="I2411" t="inlineStr">
        <is>
          <t>Walk-in guest</t>
        </is>
      </c>
      <c r="J2411" t="inlineStr">
        <is>
          <t>Aisha Bello</t>
        </is>
      </c>
      <c r="K2411" s="71" t="n">
        <v>2500</v>
      </c>
      <c r="L2411" s="72" t="n">
        <v>174.28</v>
      </c>
      <c r="M2411" s="72" t="n">
        <v>435700</v>
      </c>
      <c r="N2411" s="72" t="n">
        <v>65355</v>
      </c>
      <c r="O2411" s="72" t="n">
        <v>370345</v>
      </c>
      <c r="P2411" s="72" t="n">
        <v>372371.74</v>
      </c>
      <c r="Q2411" s="72" t="n">
        <v>-2026.74</v>
      </c>
      <c r="R2411" t="inlineStr">
        <is>
          <t>Kerala</t>
        </is>
      </c>
      <c r="S2411" s="71" t="n">
        <v>0</v>
      </c>
      <c r="T2411" t="inlineStr">
        <is>
          <t>No</t>
        </is>
      </c>
      <c r="U2411" s="71" t="n">
        <v>1540</v>
      </c>
      <c r="V2411" s="71" t="n">
        <v>562</v>
      </c>
      <c r="W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RR102403</t>
        </is>
      </c>
      <c r="B2412" s="69" t="n">
        <v>45948</v>
      </c>
      <c r="C2412" s="70" t="n">
        <v>2025</v>
      </c>
      <c r="D2412" t="inlineStr">
        <is>
          <t>Oct</t>
        </is>
      </c>
      <c r="E2412" t="inlineStr">
        <is>
          <t>West</t>
        </is>
      </c>
      <c r="F2412" t="inlineStr">
        <is>
          <t>India</t>
        </is>
      </c>
      <c r="G2412" t="inlineStr">
        <is>
          <t>Fashion</t>
        </is>
      </c>
      <c r="H2412" t="inlineStr">
        <is>
          <t>Store walk-in</t>
        </is>
      </c>
      <c r="I2412" t="inlineStr">
        <is>
          <t>Walk-in guest</t>
        </is>
      </c>
      <c r="J2412" t="inlineStr">
        <is>
          <t>Carlos Silva</t>
        </is>
      </c>
      <c r="K2412" s="71" t="n">
        <v>240</v>
      </c>
      <c r="L2412" s="72" t="n">
        <v>761.77</v>
      </c>
      <c r="M2412" s="72" t="n">
        <v>182824.8</v>
      </c>
      <c r="N2412" s="72" t="n">
        <v>9141.24</v>
      </c>
      <c r="O2412" s="72" t="n">
        <v>173683.56</v>
      </c>
      <c r="P2412" s="72" t="n">
        <v>98961.12</v>
      </c>
      <c r="Q2412" s="72" t="n">
        <v>74722.44</v>
      </c>
      <c r="R2412" t="inlineStr">
        <is>
          <t>Maharashtra</t>
        </is>
      </c>
      <c r="S2412" s="71" t="n">
        <v>1</v>
      </c>
      <c r="T2412" t="inlineStr">
        <is>
          <t>Yes</t>
        </is>
      </c>
      <c r="U2412" s="71" t="n">
        <v>78</v>
      </c>
      <c r="V2412" s="71" t="n">
        <v>31</v>
      </c>
      <c r="W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RR102404</t>
        </is>
      </c>
      <c r="B2413" s="69" t="n">
        <v>45948</v>
      </c>
      <c r="C2413" s="70" t="n">
        <v>2025</v>
      </c>
      <c r="D2413" t="inlineStr">
        <is>
          <t>Oct</t>
        </is>
      </c>
      <c r="E2413" t="inlineStr">
        <is>
          <t>West</t>
        </is>
      </c>
      <c r="F2413" t="inlineStr">
        <is>
          <t>India</t>
        </is>
      </c>
      <c r="G2413" t="inlineStr">
        <is>
          <t>JioMart</t>
        </is>
      </c>
      <c r="H2413" t="inlineStr">
        <is>
          <t>Home delivery</t>
        </is>
      </c>
      <c r="I2413" t="inlineStr">
        <is>
          <t>Member</t>
        </is>
      </c>
      <c r="J2413" t="inlineStr">
        <is>
          <t>Ana Costa</t>
        </is>
      </c>
      <c r="K2413" s="71" t="n">
        <v>4494</v>
      </c>
      <c r="L2413" s="72" t="n">
        <v>464.23</v>
      </c>
      <c r="M2413" s="72" t="n">
        <v>2086249.62</v>
      </c>
      <c r="N2413" s="72" t="n">
        <v>166899.97</v>
      </c>
      <c r="O2413" s="72" t="n">
        <v>1919349.65</v>
      </c>
      <c r="P2413" s="72" t="n">
        <v>1504581.59</v>
      </c>
      <c r="Q2413" s="72" t="n">
        <v>414768.06</v>
      </c>
      <c r="R2413" t="inlineStr">
        <is>
          <t>Gujarat</t>
        </is>
      </c>
      <c r="S2413" s="71" t="n">
        <v>2</v>
      </c>
      <c r="T2413" t="inlineStr">
        <is>
          <t>Yes</t>
        </is>
      </c>
      <c r="U2413" s="71" t="n">
        <v>9736</v>
      </c>
      <c r="V2413" s="71" t="n">
        <v>679</v>
      </c>
      <c r="W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RR102405</t>
        </is>
      </c>
      <c r="B2414" s="69" t="n">
        <v>45948</v>
      </c>
      <c r="C2414" s="70" t="n">
        <v>2025</v>
      </c>
      <c r="D2414" t="inlineStr">
        <is>
          <t>Oct</t>
        </is>
      </c>
      <c r="E2414" t="inlineStr">
        <is>
          <t>West</t>
        </is>
      </c>
      <c r="F2414" t="inlineStr">
        <is>
          <t>India</t>
        </is>
      </c>
      <c r="G2414" t="inlineStr">
        <is>
          <t>Grocery</t>
        </is>
      </c>
      <c r="H2414" t="inlineStr">
        <is>
          <t>Home delivery</t>
        </is>
      </c>
      <c r="I2414" t="inlineStr">
        <is>
          <t>Member</t>
        </is>
      </c>
      <c r="J2414" t="inlineStr">
        <is>
          <t>Yuki Sato</t>
        </is>
      </c>
      <c r="K2414" s="71" t="n">
        <v>3513</v>
      </c>
      <c r="L2414" s="72" t="n">
        <v>179.92</v>
      </c>
      <c r="M2414" s="72" t="n">
        <v>632058.96</v>
      </c>
      <c r="N2414" s="72" t="n">
        <v>31602.95</v>
      </c>
      <c r="O2414" s="72" t="n">
        <v>600456.01</v>
      </c>
      <c r="P2414" s="72" t="n">
        <v>504009.53</v>
      </c>
      <c r="Q2414" s="72" t="n">
        <v>96446.48</v>
      </c>
      <c r="R2414" t="inlineStr">
        <is>
          <t>Goa</t>
        </is>
      </c>
      <c r="S2414" s="71" t="n">
        <v>5</v>
      </c>
      <c r="T2414" t="inlineStr">
        <is>
          <t>Yes</t>
        </is>
      </c>
      <c r="U2414" s="71" t="n">
        <v>981</v>
      </c>
      <c r="V2414" s="71" t="n">
        <v>422</v>
      </c>
      <c r="W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RR102406</t>
        </is>
      </c>
      <c r="B2415" s="69" t="n">
        <v>45948</v>
      </c>
      <c r="C2415" s="70" t="n">
        <v>2025</v>
      </c>
      <c r="D2415" t="inlineStr">
        <is>
          <t>Oct</t>
        </is>
      </c>
      <c r="E2415" t="inlineStr">
        <is>
          <t>East</t>
        </is>
      </c>
      <c r="F2415" t="inlineStr">
        <is>
          <t>India</t>
        </is>
      </c>
      <c r="G2415" t="inlineStr">
        <is>
          <t>JioMart</t>
        </is>
      </c>
      <c r="H2415" t="inlineStr">
        <is>
          <t>Home delivery</t>
        </is>
      </c>
      <c r="I2415" t="inlineStr">
        <is>
          <t>Member</t>
        </is>
      </c>
      <c r="J2415" t="inlineStr">
        <is>
          <t>Emma Clarke</t>
        </is>
      </c>
      <c r="K2415" s="71" t="n">
        <v>4681</v>
      </c>
      <c r="L2415" s="72" t="n">
        <v>382.11</v>
      </c>
      <c r="M2415" s="72" t="n">
        <v>1788656.91</v>
      </c>
      <c r="N2415" s="72" t="n">
        <v>35773.14</v>
      </c>
      <c r="O2415" s="72" t="n">
        <v>1752883.77</v>
      </c>
      <c r="P2415" s="72" t="n">
        <v>1628937.2</v>
      </c>
      <c r="Q2415" s="72" t="n">
        <v>123946.57</v>
      </c>
      <c r="R2415" t="inlineStr">
        <is>
          <t>Odisha</t>
        </is>
      </c>
      <c r="S2415" s="71" t="n">
        <v>3</v>
      </c>
      <c r="T2415" t="inlineStr">
        <is>
          <t>Yes</t>
        </is>
      </c>
      <c r="U2415" s="71" t="n">
        <v>17313</v>
      </c>
      <c r="V2415" s="71" t="n">
        <v>1106</v>
      </c>
      <c r="W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RR102407</t>
        </is>
      </c>
      <c r="B2416" s="69" t="n">
        <v>45948</v>
      </c>
      <c r="C2416" s="70" t="n">
        <v>2025</v>
      </c>
      <c r="D2416" t="inlineStr">
        <is>
          <t>Oct</t>
        </is>
      </c>
      <c r="E2416" t="inlineStr">
        <is>
          <t>West</t>
        </is>
      </c>
      <c r="F2416" t="inlineStr">
        <is>
          <t>India</t>
        </is>
      </c>
      <c r="G2416" t="inlineStr">
        <is>
          <t>Grocery</t>
        </is>
      </c>
      <c r="H2416" t="inlineStr">
        <is>
          <t>Click &amp; collect</t>
        </is>
      </c>
      <c r="I2416" t="inlineStr">
        <is>
          <t>Walk-in guest</t>
        </is>
      </c>
      <c r="J2416" t="inlineStr">
        <is>
          <t>Noah Smith</t>
        </is>
      </c>
      <c r="K2416" s="71" t="n">
        <v>2746</v>
      </c>
      <c r="L2416" s="72" t="n">
        <v>192.3</v>
      </c>
      <c r="M2416" s="72" t="n">
        <v>528055.8</v>
      </c>
      <c r="N2416" s="72" t="n">
        <v>42244.46</v>
      </c>
      <c r="O2416" s="72" t="n">
        <v>485811.34</v>
      </c>
      <c r="P2416" s="72" t="n">
        <v>408789.15</v>
      </c>
      <c r="Q2416" s="72" t="n">
        <v>77022.19</v>
      </c>
      <c r="R2416" t="inlineStr">
        <is>
          <t>Goa</t>
        </is>
      </c>
      <c r="S2416" s="71" t="n">
        <v>0</v>
      </c>
      <c r="T2416" t="inlineStr">
        <is>
          <t>No</t>
        </is>
      </c>
      <c r="U2416" s="71" t="n">
        <v>1109</v>
      </c>
      <c r="V2416" s="71" t="n">
        <v>350</v>
      </c>
      <c r="W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RR102408</t>
        </is>
      </c>
      <c r="B2417" s="69" t="n">
        <v>45948</v>
      </c>
      <c r="C2417" s="70" t="n">
        <v>2025</v>
      </c>
      <c r="D2417" t="inlineStr">
        <is>
          <t>Oct</t>
        </is>
      </c>
      <c r="E2417" t="inlineStr">
        <is>
          <t>South</t>
        </is>
      </c>
      <c r="F2417" t="inlineStr">
        <is>
          <t>India</t>
        </is>
      </c>
      <c r="G2417" t="inlineStr">
        <is>
          <t>Grocery</t>
        </is>
      </c>
      <c r="H2417" t="inlineStr">
        <is>
          <t>Store walk-in</t>
        </is>
      </c>
      <c r="I2417" t="inlineStr">
        <is>
          <t>Member</t>
        </is>
      </c>
      <c r="J2417" t="inlineStr">
        <is>
          <t>Emma Clarke</t>
        </is>
      </c>
      <c r="K2417" s="71" t="n">
        <v>447</v>
      </c>
      <c r="L2417" s="72" t="n">
        <v>162.77</v>
      </c>
      <c r="M2417" s="72" t="n">
        <v>72758.19</v>
      </c>
      <c r="N2417" s="72" t="n">
        <v>3637.91</v>
      </c>
      <c r="O2417" s="72" t="n">
        <v>69120.28</v>
      </c>
      <c r="P2417" s="72" t="n">
        <v>66353.06</v>
      </c>
      <c r="Q2417" s="72" t="n">
        <v>2767.22</v>
      </c>
      <c r="R2417" t="inlineStr">
        <is>
          <t>Kerala</t>
        </is>
      </c>
      <c r="S2417" s="71" t="n">
        <v>1</v>
      </c>
      <c r="T2417" t="inlineStr">
        <is>
          <t>Yes</t>
        </is>
      </c>
      <c r="U2417" s="71" t="n">
        <v>289</v>
      </c>
      <c r="V2417" s="71" t="n">
        <v>81</v>
      </c>
      <c r="W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RR102409</t>
        </is>
      </c>
      <c r="B2418" s="69" t="n">
        <v>45949</v>
      </c>
      <c r="C2418" s="70" t="n">
        <v>2025</v>
      </c>
      <c r="D2418" t="inlineStr">
        <is>
          <t>Oct</t>
        </is>
      </c>
      <c r="E2418" t="inlineStr">
        <is>
          <t>West</t>
        </is>
      </c>
      <c r="F2418" t="inlineStr">
        <is>
          <t>India</t>
        </is>
      </c>
      <c r="G2418" t="inlineStr">
        <is>
          <t>Fashion</t>
        </is>
      </c>
      <c r="H2418" t="inlineStr">
        <is>
          <t>Store walk-in</t>
        </is>
      </c>
      <c r="I2418" t="inlineStr">
        <is>
          <t>Member</t>
        </is>
      </c>
      <c r="J2418" t="inlineStr">
        <is>
          <t>Carlos Silva</t>
        </is>
      </c>
      <c r="K2418" s="71" t="n">
        <v>622</v>
      </c>
      <c r="L2418" s="72" t="n">
        <v>792.4400000000001</v>
      </c>
      <c r="M2418" s="72" t="n">
        <v>492897.68</v>
      </c>
      <c r="N2418" s="72" t="n">
        <v>24644.88</v>
      </c>
      <c r="O2418" s="72" t="n">
        <v>468252.8</v>
      </c>
      <c r="P2418" s="72" t="n">
        <v>260589.81</v>
      </c>
      <c r="Q2418" s="72" t="n">
        <v>207662.99</v>
      </c>
      <c r="R2418" t="inlineStr">
        <is>
          <t>Maharashtra</t>
        </is>
      </c>
      <c r="S2418" s="71" t="n">
        <v>8</v>
      </c>
      <c r="T2418" t="inlineStr">
        <is>
          <t>Yes</t>
        </is>
      </c>
      <c r="U2418" s="71" t="n">
        <v>430</v>
      </c>
      <c r="V2418" s="71" t="n">
        <v>121</v>
      </c>
      <c r="W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RR102410</t>
        </is>
      </c>
      <c r="B2419" s="69" t="n">
        <v>45949</v>
      </c>
      <c r="C2419" s="70" t="n">
        <v>2025</v>
      </c>
      <c r="D2419" t="inlineStr">
        <is>
          <t>Oct</t>
        </is>
      </c>
      <c r="E2419" t="inlineStr">
        <is>
          <t>North</t>
        </is>
      </c>
      <c r="F2419" t="inlineStr">
        <is>
          <t>India</t>
        </is>
      </c>
      <c r="G2419" t="inlineStr">
        <is>
          <t>Grocery</t>
        </is>
      </c>
      <c r="H2419" t="inlineStr">
        <is>
          <t>Store walk-in</t>
        </is>
      </c>
      <c r="I2419" t="inlineStr">
        <is>
          <t>Member</t>
        </is>
      </c>
      <c r="J2419" t="inlineStr">
        <is>
          <t>Shraddha Kulkarni</t>
        </is>
      </c>
      <c r="K2419" s="71" t="n">
        <v>3610</v>
      </c>
      <c r="L2419" s="72" t="n">
        <v>176.69</v>
      </c>
      <c r="M2419" s="72" t="n">
        <v>637850.9</v>
      </c>
      <c r="N2419" s="72" t="n">
        <v>12757.02</v>
      </c>
      <c r="O2419" s="72" t="n">
        <v>625093.88</v>
      </c>
      <c r="P2419" s="72" t="n">
        <v>540951.24</v>
      </c>
      <c r="Q2419" s="72" t="n">
        <v>84142.64</v>
      </c>
      <c r="R2419" t="inlineStr">
        <is>
          <t>Punjab</t>
        </is>
      </c>
      <c r="S2419" s="71" t="n">
        <v>8</v>
      </c>
      <c r="T2419" t="inlineStr">
        <is>
          <t>Yes</t>
        </is>
      </c>
      <c r="U2419" s="71" t="n">
        <v>2038</v>
      </c>
      <c r="V2419" s="71" t="n">
        <v>601</v>
      </c>
      <c r="W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RR102411</t>
        </is>
      </c>
      <c r="B2420" s="69" t="n">
        <v>45949</v>
      </c>
      <c r="C2420" s="70" t="n">
        <v>2025</v>
      </c>
      <c r="D2420" t="inlineStr">
        <is>
          <t>Oct</t>
        </is>
      </c>
      <c r="E2420" t="inlineStr">
        <is>
          <t>South</t>
        </is>
      </c>
      <c r="F2420" t="inlineStr">
        <is>
          <t>India</t>
        </is>
      </c>
      <c r="G2420" t="inlineStr">
        <is>
          <t>JioMart</t>
        </is>
      </c>
      <c r="H2420" t="inlineStr">
        <is>
          <t>Home delivery</t>
        </is>
      </c>
      <c r="I2420" t="inlineStr">
        <is>
          <t>Member</t>
        </is>
      </c>
      <c r="J2420" t="inlineStr">
        <is>
          <t>Ruhi Shaikh</t>
        </is>
      </c>
      <c r="K2420" s="71" t="n">
        <v>2935</v>
      </c>
      <c r="L2420" s="72" t="n">
        <v>445.98</v>
      </c>
      <c r="M2420" s="72" t="n">
        <v>1308951.3</v>
      </c>
      <c r="N2420" s="72" t="n">
        <v>26179.03</v>
      </c>
      <c r="O2420" s="72" t="n">
        <v>1282772.27</v>
      </c>
      <c r="P2420" s="72" t="n">
        <v>1013744.36</v>
      </c>
      <c r="Q2420" s="72" t="n">
        <v>269027.91</v>
      </c>
      <c r="R2420" t="inlineStr">
        <is>
          <t>Karnataka</t>
        </is>
      </c>
      <c r="S2420" s="71" t="n">
        <v>8</v>
      </c>
      <c r="T2420" t="inlineStr">
        <is>
          <t>Yes</t>
        </is>
      </c>
      <c r="U2420" s="71" t="n">
        <v>13308</v>
      </c>
      <c r="V2420" s="71" t="n">
        <v>543</v>
      </c>
      <c r="W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RR102412</t>
        </is>
      </c>
      <c r="B2421" s="69" t="n">
        <v>45949</v>
      </c>
      <c r="C2421" s="70" t="n">
        <v>2025</v>
      </c>
      <c r="D2421" t="inlineStr">
        <is>
          <t>Oct</t>
        </is>
      </c>
      <c r="E2421" t="inlineStr">
        <is>
          <t>North</t>
        </is>
      </c>
      <c r="F2421" t="inlineStr">
        <is>
          <t>India</t>
        </is>
      </c>
      <c r="G2421" t="inlineStr">
        <is>
          <t>Fashion</t>
        </is>
      </c>
      <c r="H2421" t="inlineStr">
        <is>
          <t>Store walk-in</t>
        </is>
      </c>
      <c r="I2421" t="inlineStr">
        <is>
          <t>Walk-in guest</t>
        </is>
      </c>
      <c r="J2421" t="inlineStr">
        <is>
          <t>Yuki Sato</t>
        </is>
      </c>
      <c r="K2421" s="71" t="n">
        <v>1300</v>
      </c>
      <c r="L2421" s="72" t="n">
        <v>724.86</v>
      </c>
      <c r="M2421" s="72" t="n">
        <v>942318</v>
      </c>
      <c r="N2421" s="72" t="n">
        <v>141347.7</v>
      </c>
      <c r="O2421" s="72" t="n">
        <v>800970.3</v>
      </c>
      <c r="P2421" s="72" t="n">
        <v>545234.84</v>
      </c>
      <c r="Q2421" s="72" t="n">
        <v>255735.46</v>
      </c>
      <c r="R2421" t="inlineStr">
        <is>
          <t>Uttar Pradesh</t>
        </is>
      </c>
      <c r="S2421" s="71" t="n">
        <v>8</v>
      </c>
      <c r="T2421" t="inlineStr">
        <is>
          <t>Yes</t>
        </is>
      </c>
      <c r="U2421" s="71" t="n">
        <v>769</v>
      </c>
      <c r="V2421" s="71" t="n">
        <v>268</v>
      </c>
      <c r="W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RR102413</t>
        </is>
      </c>
      <c r="B2422" s="69" t="n">
        <v>45949</v>
      </c>
      <c r="C2422" s="70" t="n">
        <v>2025</v>
      </c>
      <c r="D2422" t="inlineStr">
        <is>
          <t>Oct</t>
        </is>
      </c>
      <c r="E2422" t="inlineStr">
        <is>
          <t>South</t>
        </is>
      </c>
      <c r="F2422" t="inlineStr">
        <is>
          <t>India</t>
        </is>
      </c>
      <c r="G2422" t="inlineStr">
        <is>
          <t>JioMart</t>
        </is>
      </c>
      <c r="H2422" t="inlineStr">
        <is>
          <t>Home delivery</t>
        </is>
      </c>
      <c r="I2422" t="inlineStr">
        <is>
          <t>Walk-in guest</t>
        </is>
      </c>
      <c r="J2422" t="inlineStr">
        <is>
          <t>Arjun Mehta</t>
        </is>
      </c>
      <c r="K2422" s="71" t="n">
        <v>697</v>
      </c>
      <c r="L2422" s="72" t="n">
        <v>459.84</v>
      </c>
      <c r="M2422" s="72" t="n">
        <v>320508.48</v>
      </c>
      <c r="N2422" s="72" t="n">
        <v>6410.17</v>
      </c>
      <c r="O2422" s="72" t="n">
        <v>314098.31</v>
      </c>
      <c r="P2422" s="72" t="n">
        <v>236256.96</v>
      </c>
      <c r="Q2422" s="72" t="n">
        <v>77841.35000000001</v>
      </c>
      <c r="R2422" t="inlineStr">
        <is>
          <t>Tamil Nadu</t>
        </is>
      </c>
      <c r="S2422" s="71" t="n">
        <v>5</v>
      </c>
      <c r="T2422" t="inlineStr">
        <is>
          <t>Yes</t>
        </is>
      </c>
      <c r="U2422" s="71" t="n">
        <v>1850</v>
      </c>
      <c r="V2422" s="71" t="n">
        <v>119</v>
      </c>
      <c r="W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RR102414</t>
        </is>
      </c>
      <c r="B2423" s="69" t="n">
        <v>45949</v>
      </c>
      <c r="C2423" s="70" t="n">
        <v>2025</v>
      </c>
      <c r="D2423" t="inlineStr">
        <is>
          <t>Oct</t>
        </is>
      </c>
      <c r="E2423" t="inlineStr">
        <is>
          <t>East</t>
        </is>
      </c>
      <c r="F2423" t="inlineStr">
        <is>
          <t>India</t>
        </is>
      </c>
      <c r="G2423" t="inlineStr">
        <is>
          <t>JioMart</t>
        </is>
      </c>
      <c r="H2423" t="inlineStr">
        <is>
          <t>Home delivery</t>
        </is>
      </c>
      <c r="I2423" t="inlineStr">
        <is>
          <t>Walk-in guest</t>
        </is>
      </c>
      <c r="J2423" t="inlineStr">
        <is>
          <t>Amir Khan</t>
        </is>
      </c>
      <c r="K2423" s="71" t="n">
        <v>1964</v>
      </c>
      <c r="L2423" s="72" t="n">
        <v>434.24</v>
      </c>
      <c r="M2423" s="72" t="n">
        <v>852847.36</v>
      </c>
      <c r="N2423" s="72" t="n">
        <v>68227.78999999999</v>
      </c>
      <c r="O2423" s="72" t="n">
        <v>784619.5699999999</v>
      </c>
      <c r="P2423" s="72" t="n">
        <v>664519.88</v>
      </c>
      <c r="Q2423" s="72" t="n">
        <v>120099.69</v>
      </c>
      <c r="R2423" t="inlineStr">
        <is>
          <t>West Bengal</t>
        </is>
      </c>
      <c r="S2423" s="71" t="n">
        <v>5</v>
      </c>
      <c r="T2423" t="inlineStr">
        <is>
          <t>Yes</t>
        </is>
      </c>
      <c r="U2423" s="71" t="n">
        <v>8505</v>
      </c>
      <c r="V2423" s="71" t="n">
        <v>475</v>
      </c>
      <c r="W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RR102415</t>
        </is>
      </c>
      <c r="B2424" s="69" t="n">
        <v>45949</v>
      </c>
      <c r="C2424" s="70" t="n">
        <v>2025</v>
      </c>
      <c r="D2424" t="inlineStr">
        <is>
          <t>Oct</t>
        </is>
      </c>
      <c r="E2424" t="inlineStr">
        <is>
          <t>North</t>
        </is>
      </c>
      <c r="F2424" t="inlineStr">
        <is>
          <t>India</t>
        </is>
      </c>
      <c r="G2424" t="inlineStr">
        <is>
          <t>Electronics</t>
        </is>
      </c>
      <c r="H2424" t="inlineStr">
        <is>
          <t>Home delivery</t>
        </is>
      </c>
      <c r="I2424" t="inlineStr">
        <is>
          <t>Member</t>
        </is>
      </c>
      <c r="J2424" t="inlineStr">
        <is>
          <t>Sophie Müller</t>
        </is>
      </c>
      <c r="K2424" s="71" t="n">
        <v>140</v>
      </c>
      <c r="L2424" s="72" t="n">
        <v>8992.35</v>
      </c>
      <c r="M2424" s="72" t="n">
        <v>1258929</v>
      </c>
      <c r="N2424" s="72" t="n">
        <v>25178.58</v>
      </c>
      <c r="O2424" s="72" t="n">
        <v>1233750.42</v>
      </c>
      <c r="P2424" s="72" t="n">
        <v>1144298.53</v>
      </c>
      <c r="Q2424" s="72" t="n">
        <v>89451.89</v>
      </c>
      <c r="R2424" t="inlineStr">
        <is>
          <t>Uttar Pradesh</t>
        </is>
      </c>
      <c r="S2424" s="71" t="n">
        <v>0</v>
      </c>
      <c r="T2424" t="inlineStr">
        <is>
          <t>No</t>
        </is>
      </c>
      <c r="U2424" s="71" t="n">
        <v>241</v>
      </c>
      <c r="V2424" s="71" t="n">
        <v>105</v>
      </c>
      <c r="W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RR102416</t>
        </is>
      </c>
      <c r="B2425" s="69" t="n">
        <v>45949</v>
      </c>
      <c r="C2425" s="70" t="n">
        <v>2025</v>
      </c>
      <c r="D2425" t="inlineStr">
        <is>
          <t>Oct</t>
        </is>
      </c>
      <c r="E2425" t="inlineStr">
        <is>
          <t>East</t>
        </is>
      </c>
      <c r="F2425" t="inlineStr">
        <is>
          <t>India</t>
        </is>
      </c>
      <c r="G2425" t="inlineStr">
        <is>
          <t>Electronics</t>
        </is>
      </c>
      <c r="H2425" t="inlineStr">
        <is>
          <t>Store walk-in</t>
        </is>
      </c>
      <c r="I2425" t="inlineStr">
        <is>
          <t>Member</t>
        </is>
      </c>
      <c r="J2425" t="inlineStr">
        <is>
          <t>Omar Haddad</t>
        </is>
      </c>
      <c r="K2425" s="71" t="n">
        <v>159</v>
      </c>
      <c r="L2425" s="72" t="n">
        <v>10349.28</v>
      </c>
      <c r="M2425" s="72" t="n">
        <v>1645535.52</v>
      </c>
      <c r="N2425" s="72" t="n">
        <v>131642.84</v>
      </c>
      <c r="O2425" s="72" t="n">
        <v>1513892.68</v>
      </c>
      <c r="P2425" s="72" t="n">
        <v>1272634.75</v>
      </c>
      <c r="Q2425" s="72" t="n">
        <v>241257.93</v>
      </c>
      <c r="R2425" t="inlineStr">
        <is>
          <t>Bihar</t>
        </is>
      </c>
      <c r="S2425" s="71" t="n">
        <v>3</v>
      </c>
      <c r="T2425" t="inlineStr">
        <is>
          <t>Yes</t>
        </is>
      </c>
      <c r="U2425" s="71" t="n">
        <v>332</v>
      </c>
      <c r="V2425" s="71" t="n">
        <v>147</v>
      </c>
      <c r="W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RR102417</t>
        </is>
      </c>
      <c r="B2426" s="69" t="n">
        <v>45949</v>
      </c>
      <c r="C2426" s="70" t="n">
        <v>2025</v>
      </c>
      <c r="D2426" t="inlineStr">
        <is>
          <t>Oct</t>
        </is>
      </c>
      <c r="E2426" t="inlineStr">
        <is>
          <t>South</t>
        </is>
      </c>
      <c r="F2426" t="inlineStr">
        <is>
          <t>India</t>
        </is>
      </c>
      <c r="G2426" t="inlineStr">
        <is>
          <t>Grocery</t>
        </is>
      </c>
      <c r="H2426" t="inlineStr">
        <is>
          <t>Store walk-in</t>
        </is>
      </c>
      <c r="I2426" t="inlineStr">
        <is>
          <t>Walk-in guest</t>
        </is>
      </c>
      <c r="J2426" t="inlineStr">
        <is>
          <t>Aisha Bello</t>
        </is>
      </c>
      <c r="K2426" s="71" t="n">
        <v>1253</v>
      </c>
      <c r="L2426" s="72" t="n">
        <v>178.7</v>
      </c>
      <c r="M2426" s="72" t="n">
        <v>223911.1</v>
      </c>
      <c r="N2426" s="72" t="n">
        <v>22391.11</v>
      </c>
      <c r="O2426" s="72" t="n">
        <v>201519.99</v>
      </c>
      <c r="P2426" s="72" t="n">
        <v>187570.79</v>
      </c>
      <c r="Q2426" s="72" t="n">
        <v>13949.2</v>
      </c>
      <c r="R2426" t="inlineStr">
        <is>
          <t>Telangana</t>
        </is>
      </c>
      <c r="S2426" s="71" t="n">
        <v>1</v>
      </c>
      <c r="T2426" t="inlineStr">
        <is>
          <t>Yes</t>
        </is>
      </c>
      <c r="U2426" s="71" t="n">
        <v>1271</v>
      </c>
      <c r="V2426" s="71" t="n">
        <v>397</v>
      </c>
      <c r="W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RR102418</t>
        </is>
      </c>
      <c r="B2427" s="69" t="n">
        <v>45949</v>
      </c>
      <c r="C2427" s="70" t="n">
        <v>2025</v>
      </c>
      <c r="D2427" t="inlineStr">
        <is>
          <t>Oct</t>
        </is>
      </c>
      <c r="E2427" t="inlineStr">
        <is>
          <t>West</t>
        </is>
      </c>
      <c r="F2427" t="inlineStr">
        <is>
          <t>India</t>
        </is>
      </c>
      <c r="G2427" t="inlineStr">
        <is>
          <t>Fashion</t>
        </is>
      </c>
      <c r="H2427" t="inlineStr">
        <is>
          <t>Store walk-in</t>
        </is>
      </c>
      <c r="I2427" t="inlineStr">
        <is>
          <t>Member</t>
        </is>
      </c>
      <c r="J2427" t="inlineStr">
        <is>
          <t>Kofi Mensah</t>
        </is>
      </c>
      <c r="K2427" s="71" t="n">
        <v>222</v>
      </c>
      <c r="L2427" s="72" t="n">
        <v>702.55</v>
      </c>
      <c r="M2427" s="72" t="n">
        <v>155966.1</v>
      </c>
      <c r="N2427" s="72" t="n">
        <v>15596.61</v>
      </c>
      <c r="O2427" s="72" t="n">
        <v>140369.49</v>
      </c>
      <c r="P2427" s="72" t="n">
        <v>95136.78</v>
      </c>
      <c r="Q2427" s="72" t="n">
        <v>45232.71</v>
      </c>
      <c r="R2427" t="inlineStr">
        <is>
          <t>Gujarat</t>
        </is>
      </c>
      <c r="S2427" s="71" t="n">
        <v>2</v>
      </c>
      <c r="T2427" t="inlineStr">
        <is>
          <t>Yes</t>
        </is>
      </c>
      <c r="U2427" s="71" t="n">
        <v>119</v>
      </c>
      <c r="V2427" s="71" t="n">
        <v>46</v>
      </c>
      <c r="W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RR102419</t>
        </is>
      </c>
      <c r="B2428" s="69" t="n">
        <v>45949</v>
      </c>
      <c r="C2428" s="70" t="n">
        <v>2025</v>
      </c>
      <c r="D2428" t="inlineStr">
        <is>
          <t>Oct</t>
        </is>
      </c>
      <c r="E2428" t="inlineStr">
        <is>
          <t>West</t>
        </is>
      </c>
      <c r="F2428" t="inlineStr">
        <is>
          <t>India</t>
        </is>
      </c>
      <c r="G2428" t="inlineStr">
        <is>
          <t>Grocery</t>
        </is>
      </c>
      <c r="H2428" t="inlineStr">
        <is>
          <t>Store walk-in</t>
        </is>
      </c>
      <c r="I2428" t="inlineStr">
        <is>
          <t>Walk-in guest</t>
        </is>
      </c>
      <c r="J2428" t="inlineStr">
        <is>
          <t>Shraddha Kulkarni</t>
        </is>
      </c>
      <c r="K2428" s="71" t="n">
        <v>3071</v>
      </c>
      <c r="L2428" s="72" t="n">
        <v>200.55</v>
      </c>
      <c r="M2428" s="72" t="n">
        <v>615889.05</v>
      </c>
      <c r="N2428" s="72" t="n">
        <v>12317.78</v>
      </c>
      <c r="O2428" s="72" t="n">
        <v>603571.27</v>
      </c>
      <c r="P2428" s="72" t="n">
        <v>455488.12</v>
      </c>
      <c r="Q2428" s="72" t="n">
        <v>148083.15</v>
      </c>
      <c r="R2428" t="inlineStr">
        <is>
          <t>Goa</t>
        </is>
      </c>
      <c r="S2428" s="71" t="n">
        <v>5</v>
      </c>
      <c r="T2428" t="inlineStr">
        <is>
          <t>Yes</t>
        </is>
      </c>
      <c r="U2428" s="71" t="n">
        <v>1615</v>
      </c>
      <c r="V2428" s="71" t="n">
        <v>469</v>
      </c>
      <c r="W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RR102420</t>
        </is>
      </c>
      <c r="B2429" s="69" t="n">
        <v>45949</v>
      </c>
      <c r="C2429" s="70" t="n">
        <v>2025</v>
      </c>
      <c r="D2429" t="inlineStr">
        <is>
          <t>Oct</t>
        </is>
      </c>
      <c r="E2429" t="inlineStr">
        <is>
          <t>West</t>
        </is>
      </c>
      <c r="F2429" t="inlineStr">
        <is>
          <t>India</t>
        </is>
      </c>
      <c r="G2429" t="inlineStr">
        <is>
          <t>JioMart</t>
        </is>
      </c>
      <c r="H2429" t="inlineStr">
        <is>
          <t>Home delivery</t>
        </is>
      </c>
      <c r="I2429" t="inlineStr">
        <is>
          <t>Walk-in guest</t>
        </is>
      </c>
      <c r="J2429" t="inlineStr">
        <is>
          <t>Liam O'Brien</t>
        </is>
      </c>
      <c r="K2429" s="71" t="n">
        <v>2821</v>
      </c>
      <c r="L2429" s="72" t="n">
        <v>460.23</v>
      </c>
      <c r="M2429" s="72" t="n">
        <v>1298308.83</v>
      </c>
      <c r="N2429" s="72" t="n">
        <v>64915.44</v>
      </c>
      <c r="O2429" s="72" t="n">
        <v>1233393.39</v>
      </c>
      <c r="P2429" s="72" t="n">
        <v>948313.73</v>
      </c>
      <c r="Q2429" s="72" t="n">
        <v>285079.66</v>
      </c>
      <c r="R2429" t="inlineStr">
        <is>
          <t>Maharashtra</t>
        </is>
      </c>
      <c r="S2429" s="71" t="n">
        <v>8</v>
      </c>
      <c r="T2429" t="inlineStr">
        <is>
          <t>Yes</t>
        </is>
      </c>
      <c r="U2429" s="71" t="n">
        <v>9251</v>
      </c>
      <c r="V2429" s="71" t="n">
        <v>515</v>
      </c>
      <c r="W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RR102421</t>
        </is>
      </c>
      <c r="B2430" s="69" t="n">
        <v>45949</v>
      </c>
      <c r="C2430" s="70" t="n">
        <v>2025</v>
      </c>
      <c r="D2430" t="inlineStr">
        <is>
          <t>Oct</t>
        </is>
      </c>
      <c r="E2430" t="inlineStr">
        <is>
          <t>North</t>
        </is>
      </c>
      <c r="F2430" t="inlineStr">
        <is>
          <t>India</t>
        </is>
      </c>
      <c r="G2430" t="inlineStr">
        <is>
          <t>Grocery</t>
        </is>
      </c>
      <c r="H2430" t="inlineStr">
        <is>
          <t>Home delivery</t>
        </is>
      </c>
      <c r="I2430" t="inlineStr">
        <is>
          <t>Member</t>
        </is>
      </c>
      <c r="J2430" t="inlineStr">
        <is>
          <t>Omar Haddad</t>
        </is>
      </c>
      <c r="K2430" s="71" t="n">
        <v>981</v>
      </c>
      <c r="L2430" s="72" t="n">
        <v>185.26</v>
      </c>
      <c r="M2430" s="72" t="n">
        <v>181740.06</v>
      </c>
      <c r="N2430" s="72" t="n">
        <v>3634.8</v>
      </c>
      <c r="O2430" s="72" t="n">
        <v>178105.26</v>
      </c>
      <c r="P2430" s="72" t="n">
        <v>149181.76</v>
      </c>
      <c r="Q2430" s="72" t="n">
        <v>28923.5</v>
      </c>
      <c r="R2430" t="inlineStr">
        <is>
          <t>Delhi</t>
        </is>
      </c>
      <c r="S2430" s="71" t="n">
        <v>8</v>
      </c>
      <c r="T2430" t="inlineStr">
        <is>
          <t>Yes</t>
        </is>
      </c>
      <c r="U2430" s="71" t="n">
        <v>499</v>
      </c>
      <c r="V2430" s="71" t="n">
        <v>153</v>
      </c>
      <c r="W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RR102422</t>
        </is>
      </c>
      <c r="B2431" s="69" t="n">
        <v>45949</v>
      </c>
      <c r="C2431" s="70" t="n">
        <v>2025</v>
      </c>
      <c r="D2431" t="inlineStr">
        <is>
          <t>Oct</t>
        </is>
      </c>
      <c r="E2431" t="inlineStr">
        <is>
          <t>East</t>
        </is>
      </c>
      <c r="F2431" t="inlineStr">
        <is>
          <t>India</t>
        </is>
      </c>
      <c r="G2431" t="inlineStr">
        <is>
          <t>Electronics</t>
        </is>
      </c>
      <c r="H2431" t="inlineStr">
        <is>
          <t>Store walk-in</t>
        </is>
      </c>
      <c r="I2431" t="inlineStr">
        <is>
          <t>Walk-in guest</t>
        </is>
      </c>
      <c r="J2431" t="inlineStr">
        <is>
          <t>Ruhi Shaikh</t>
        </is>
      </c>
      <c r="K2431" s="71" t="n">
        <v>217</v>
      </c>
      <c r="L2431" s="72" t="n">
        <v>9538.370000000001</v>
      </c>
      <c r="M2431" s="72" t="n">
        <v>2069826.29</v>
      </c>
      <c r="N2431" s="72" t="n">
        <v>103491.31</v>
      </c>
      <c r="O2431" s="72" t="n">
        <v>1966334.98</v>
      </c>
      <c r="P2431" s="72" t="n">
        <v>1834040.37</v>
      </c>
      <c r="Q2431" s="72" t="n">
        <v>132294.61</v>
      </c>
      <c r="R2431" t="inlineStr">
        <is>
          <t>West Bengal</t>
        </is>
      </c>
      <c r="S2431" s="71" t="n">
        <v>5</v>
      </c>
      <c r="T2431" t="inlineStr">
        <is>
          <t>Yes</t>
        </is>
      </c>
      <c r="U2431" s="71" t="n">
        <v>592</v>
      </c>
      <c r="V2431" s="71" t="n">
        <v>157</v>
      </c>
      <c r="W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RR102423</t>
        </is>
      </c>
      <c r="B2432" s="69" t="n">
        <v>45950</v>
      </c>
      <c r="C2432" s="70" t="n">
        <v>2025</v>
      </c>
      <c r="D2432" t="inlineStr">
        <is>
          <t>Oct</t>
        </is>
      </c>
      <c r="E2432" t="inlineStr">
        <is>
          <t>North</t>
        </is>
      </c>
      <c r="F2432" t="inlineStr">
        <is>
          <t>India</t>
        </is>
      </c>
      <c r="G2432" t="inlineStr">
        <is>
          <t>Grocery</t>
        </is>
      </c>
      <c r="H2432" t="inlineStr">
        <is>
          <t>Store walk-in</t>
        </is>
      </c>
      <c r="I2432" t="inlineStr">
        <is>
          <t>Walk-in guest</t>
        </is>
      </c>
      <c r="J2432" t="inlineStr">
        <is>
          <t>Wei Chen</t>
        </is>
      </c>
      <c r="K2432" s="71" t="n">
        <v>3163</v>
      </c>
      <c r="L2432" s="72" t="n">
        <v>167.62</v>
      </c>
      <c r="M2432" s="72" t="n">
        <v>530182.0600000001</v>
      </c>
      <c r="N2432" s="72" t="n">
        <v>10603.64</v>
      </c>
      <c r="O2432" s="72" t="n">
        <v>519578.42</v>
      </c>
      <c r="P2432" s="72" t="n">
        <v>467521.88</v>
      </c>
      <c r="Q2432" s="72" t="n">
        <v>52056.54</v>
      </c>
      <c r="R2432" t="inlineStr">
        <is>
          <t>Delhi</t>
        </is>
      </c>
      <c r="S2432" s="71" t="n">
        <v>3</v>
      </c>
      <c r="T2432" t="inlineStr">
        <is>
          <t>Yes</t>
        </is>
      </c>
      <c r="U2432" s="71" t="n">
        <v>1256</v>
      </c>
      <c r="V2432" s="71" t="n">
        <v>465</v>
      </c>
      <c r="W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RR102424</t>
        </is>
      </c>
      <c r="B2433" s="69" t="n">
        <v>45950</v>
      </c>
      <c r="C2433" s="70" t="n">
        <v>2025</v>
      </c>
      <c r="D2433" t="inlineStr">
        <is>
          <t>Oct</t>
        </is>
      </c>
      <c r="E2433" t="inlineStr">
        <is>
          <t>North</t>
        </is>
      </c>
      <c r="F2433" t="inlineStr">
        <is>
          <t>India</t>
        </is>
      </c>
      <c r="G2433" t="inlineStr">
        <is>
          <t>JioMart</t>
        </is>
      </c>
      <c r="H2433" t="inlineStr">
        <is>
          <t>Home delivery</t>
        </is>
      </c>
      <c r="I2433" t="inlineStr">
        <is>
          <t>Member</t>
        </is>
      </c>
      <c r="J2433" t="inlineStr">
        <is>
          <t>Sophie Müller</t>
        </is>
      </c>
      <c r="K2433" s="71" t="n">
        <v>4384</v>
      </c>
      <c r="L2433" s="72" t="n">
        <v>456.77</v>
      </c>
      <c r="M2433" s="72" t="n">
        <v>2002479.68</v>
      </c>
      <c r="N2433" s="72" t="n">
        <v>200247.97</v>
      </c>
      <c r="O2433" s="72" t="n">
        <v>1802231.71</v>
      </c>
      <c r="P2433" s="72" t="n">
        <v>1467192.36</v>
      </c>
      <c r="Q2433" s="72" t="n">
        <v>335039.35</v>
      </c>
      <c r="R2433" t="inlineStr">
        <is>
          <t>Rajasthan</t>
        </is>
      </c>
      <c r="S2433" s="71" t="n">
        <v>1</v>
      </c>
      <c r="T2433" t="inlineStr">
        <is>
          <t>Yes</t>
        </is>
      </c>
      <c r="U2433" s="71" t="n">
        <v>10606</v>
      </c>
      <c r="V2433" s="71" t="n">
        <v>541</v>
      </c>
      <c r="W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RR102425</t>
        </is>
      </c>
      <c r="B2434" s="69" t="n">
        <v>45950</v>
      </c>
      <c r="C2434" s="70" t="n">
        <v>2025</v>
      </c>
      <c r="D2434" t="inlineStr">
        <is>
          <t>Oct</t>
        </is>
      </c>
      <c r="E2434" t="inlineStr">
        <is>
          <t>West</t>
        </is>
      </c>
      <c r="F2434" t="inlineStr">
        <is>
          <t>India</t>
        </is>
      </c>
      <c r="G2434" t="inlineStr">
        <is>
          <t>Fashion</t>
        </is>
      </c>
      <c r="H2434" t="inlineStr">
        <is>
          <t>Store walk-in</t>
        </is>
      </c>
      <c r="I2434" t="inlineStr">
        <is>
          <t>Member</t>
        </is>
      </c>
      <c r="J2434" t="inlineStr">
        <is>
          <t>Fatima Al-Saud</t>
        </is>
      </c>
      <c r="K2434" s="71" t="n">
        <v>1217</v>
      </c>
      <c r="L2434" s="72" t="n">
        <v>728.9</v>
      </c>
      <c r="M2434" s="72" t="n">
        <v>887071.3</v>
      </c>
      <c r="N2434" s="72" t="n">
        <v>70965.7</v>
      </c>
      <c r="O2434" s="72" t="n">
        <v>816105.6</v>
      </c>
      <c r="P2434" s="72" t="n">
        <v>495470.88</v>
      </c>
      <c r="Q2434" s="72" t="n">
        <v>320634.72</v>
      </c>
      <c r="R2434" t="inlineStr">
        <is>
          <t>Maharashtra</t>
        </is>
      </c>
      <c r="S2434" s="71" t="n">
        <v>3</v>
      </c>
      <c r="T2434" t="inlineStr">
        <is>
          <t>Yes</t>
        </is>
      </c>
      <c r="U2434" s="71" t="n">
        <v>553</v>
      </c>
      <c r="V2434" s="71" t="n">
        <v>165</v>
      </c>
      <c r="W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RR102426</t>
        </is>
      </c>
      <c r="B2435" s="69" t="n">
        <v>45950</v>
      </c>
      <c r="C2435" s="70" t="n">
        <v>2025</v>
      </c>
      <c r="D2435" t="inlineStr">
        <is>
          <t>Oct</t>
        </is>
      </c>
      <c r="E2435" t="inlineStr">
        <is>
          <t>West</t>
        </is>
      </c>
      <c r="F2435" t="inlineStr">
        <is>
          <t>India</t>
        </is>
      </c>
      <c r="G2435" t="inlineStr">
        <is>
          <t>Grocery</t>
        </is>
      </c>
      <c r="H2435" t="inlineStr">
        <is>
          <t>Store walk-in</t>
        </is>
      </c>
      <c r="I2435" t="inlineStr">
        <is>
          <t>Walk-in guest</t>
        </is>
      </c>
      <c r="J2435" t="inlineStr">
        <is>
          <t>Sara Rossi</t>
        </is>
      </c>
      <c r="K2435" s="71" t="n">
        <v>689</v>
      </c>
      <c r="L2435" s="72" t="n">
        <v>190.47</v>
      </c>
      <c r="M2435" s="72" t="n">
        <v>131233.83</v>
      </c>
      <c r="N2435" s="72" t="n">
        <v>2624.68</v>
      </c>
      <c r="O2435" s="72" t="n">
        <v>128609.15</v>
      </c>
      <c r="P2435" s="72" t="n">
        <v>98746.89999999999</v>
      </c>
      <c r="Q2435" s="72" t="n">
        <v>29862.25</v>
      </c>
      <c r="R2435" t="inlineStr">
        <is>
          <t>Maharashtra</t>
        </is>
      </c>
      <c r="S2435" s="71" t="n">
        <v>5</v>
      </c>
      <c r="T2435" t="inlineStr">
        <is>
          <t>Yes</t>
        </is>
      </c>
      <c r="U2435" s="71" t="n">
        <v>763</v>
      </c>
      <c r="V2435" s="71" t="n">
        <v>225</v>
      </c>
      <c r="W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RR102427</t>
        </is>
      </c>
      <c r="B2436" s="69" t="n">
        <v>45950</v>
      </c>
      <c r="C2436" s="70" t="n">
        <v>2025</v>
      </c>
      <c r="D2436" t="inlineStr">
        <is>
          <t>Oct</t>
        </is>
      </c>
      <c r="E2436" t="inlineStr">
        <is>
          <t>East</t>
        </is>
      </c>
      <c r="F2436" t="inlineStr">
        <is>
          <t>India</t>
        </is>
      </c>
      <c r="G2436" t="inlineStr">
        <is>
          <t>JioMart</t>
        </is>
      </c>
      <c r="H2436" t="inlineStr">
        <is>
          <t>Home delivery</t>
        </is>
      </c>
      <c r="I2436" t="inlineStr">
        <is>
          <t>Member</t>
        </is>
      </c>
      <c r="J2436" t="inlineStr">
        <is>
          <t>Sara Rossi</t>
        </is>
      </c>
      <c r="K2436" s="71" t="n">
        <v>4209</v>
      </c>
      <c r="L2436" s="72" t="n">
        <v>373.19</v>
      </c>
      <c r="M2436" s="72" t="n">
        <v>1570756.71</v>
      </c>
      <c r="N2436" s="72" t="n">
        <v>78537.84</v>
      </c>
      <c r="O2436" s="72" t="n">
        <v>1492218.87</v>
      </c>
      <c r="P2436" s="72" t="n">
        <v>1426440.04</v>
      </c>
      <c r="Q2436" s="72" t="n">
        <v>65778.83</v>
      </c>
      <c r="R2436" t="inlineStr">
        <is>
          <t>West Bengal</t>
        </is>
      </c>
      <c r="S2436" s="71" t="n">
        <v>5</v>
      </c>
      <c r="T2436" t="inlineStr">
        <is>
          <t>Yes</t>
        </is>
      </c>
      <c r="U2436" s="71" t="n">
        <v>7873</v>
      </c>
      <c r="V2436" s="71" t="n">
        <v>523</v>
      </c>
      <c r="W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RR102428</t>
        </is>
      </c>
      <c r="B2437" s="69" t="n">
        <v>45950</v>
      </c>
      <c r="C2437" s="70" t="n">
        <v>2025</v>
      </c>
      <c r="D2437" t="inlineStr">
        <is>
          <t>Oct</t>
        </is>
      </c>
      <c r="E2437" t="inlineStr">
        <is>
          <t>South</t>
        </is>
      </c>
      <c r="F2437" t="inlineStr">
        <is>
          <t>India</t>
        </is>
      </c>
      <c r="G2437" t="inlineStr">
        <is>
          <t>Grocery</t>
        </is>
      </c>
      <c r="H2437" t="inlineStr">
        <is>
          <t>Store walk-in</t>
        </is>
      </c>
      <c r="I2437" t="inlineStr">
        <is>
          <t>Walk-in guest</t>
        </is>
      </c>
      <c r="J2437" t="inlineStr">
        <is>
          <t>Arjun Mehta</t>
        </is>
      </c>
      <c r="K2437" s="71" t="n">
        <v>2148</v>
      </c>
      <c r="L2437" s="72" t="n">
        <v>192.43</v>
      </c>
      <c r="M2437" s="72" t="n">
        <v>413339.64</v>
      </c>
      <c r="N2437" s="72" t="n">
        <v>62000.95</v>
      </c>
      <c r="O2437" s="72" t="n">
        <v>351338.69</v>
      </c>
      <c r="P2437" s="72" t="n">
        <v>311160.18</v>
      </c>
      <c r="Q2437" s="72" t="n">
        <v>40178.51</v>
      </c>
      <c r="R2437" t="inlineStr">
        <is>
          <t>Tamil Nadu</t>
        </is>
      </c>
      <c r="S2437" s="71" t="n">
        <v>1</v>
      </c>
      <c r="T2437" t="inlineStr">
        <is>
          <t>Yes</t>
        </is>
      </c>
      <c r="U2437" s="71" t="n">
        <v>1957</v>
      </c>
      <c r="V2437" s="71" t="n">
        <v>578</v>
      </c>
      <c r="W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RR102429</t>
        </is>
      </c>
      <c r="B2438" s="69" t="n">
        <v>45950</v>
      </c>
      <c r="C2438" s="70" t="n">
        <v>2025</v>
      </c>
      <c r="D2438" t="inlineStr">
        <is>
          <t>Oct</t>
        </is>
      </c>
      <c r="E2438" t="inlineStr">
        <is>
          <t>South</t>
        </is>
      </c>
      <c r="F2438" t="inlineStr">
        <is>
          <t>India</t>
        </is>
      </c>
      <c r="G2438" t="inlineStr">
        <is>
          <t>Grocery</t>
        </is>
      </c>
      <c r="H2438" t="inlineStr">
        <is>
          <t>Click &amp; collect</t>
        </is>
      </c>
      <c r="I2438" t="inlineStr">
        <is>
          <t>Member</t>
        </is>
      </c>
      <c r="J2438" t="inlineStr">
        <is>
          <t>Ravindra Patil</t>
        </is>
      </c>
      <c r="K2438" s="71" t="n">
        <v>3443</v>
      </c>
      <c r="L2438" s="72" t="n">
        <v>170.45</v>
      </c>
      <c r="M2438" s="72" t="n">
        <v>586859.35</v>
      </c>
      <c r="N2438" s="72" t="n">
        <v>58685.93</v>
      </c>
      <c r="O2438" s="72" t="n">
        <v>528173.42</v>
      </c>
      <c r="P2438" s="72" t="n">
        <v>518347.12</v>
      </c>
      <c r="Q2438" s="72" t="n">
        <v>9826.299999999999</v>
      </c>
      <c r="R2438" t="inlineStr">
        <is>
          <t>Karnataka</t>
        </is>
      </c>
      <c r="S2438" s="71" t="n">
        <v>8</v>
      </c>
      <c r="T2438" t="inlineStr">
        <is>
          <t>Yes</t>
        </is>
      </c>
      <c r="U2438" s="71" t="n">
        <v>2086</v>
      </c>
      <c r="V2438" s="71" t="n">
        <v>911</v>
      </c>
      <c r="W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RR102430</t>
        </is>
      </c>
      <c r="B2439" s="69" t="n">
        <v>45950</v>
      </c>
      <c r="C2439" s="70" t="n">
        <v>2025</v>
      </c>
      <c r="D2439" t="inlineStr">
        <is>
          <t>Oct</t>
        </is>
      </c>
      <c r="E2439" t="inlineStr">
        <is>
          <t>East</t>
        </is>
      </c>
      <c r="F2439" t="inlineStr">
        <is>
          <t>India</t>
        </is>
      </c>
      <c r="G2439" t="inlineStr">
        <is>
          <t>JioMart</t>
        </is>
      </c>
      <c r="H2439" t="inlineStr">
        <is>
          <t>Home delivery</t>
        </is>
      </c>
      <c r="I2439" t="inlineStr">
        <is>
          <t>Member</t>
        </is>
      </c>
      <c r="J2439" t="inlineStr">
        <is>
          <t>Arjun Mehta</t>
        </is>
      </c>
      <c r="K2439" s="71" t="n">
        <v>2319</v>
      </c>
      <c r="L2439" s="72" t="n">
        <v>405.19</v>
      </c>
      <c r="M2439" s="72" t="n">
        <v>939635.61</v>
      </c>
      <c r="N2439" s="72" t="n">
        <v>75170.85000000001</v>
      </c>
      <c r="O2439" s="72" t="n">
        <v>864464.76</v>
      </c>
      <c r="P2439" s="72" t="n">
        <v>803067.27</v>
      </c>
      <c r="Q2439" s="72" t="n">
        <v>61397.49</v>
      </c>
      <c r="R2439" t="inlineStr">
        <is>
          <t>Odisha</t>
        </is>
      </c>
      <c r="S2439" s="71" t="n">
        <v>2</v>
      </c>
      <c r="T2439" t="inlineStr">
        <is>
          <t>Yes</t>
        </is>
      </c>
      <c r="U2439" s="71" t="n">
        <v>10649</v>
      </c>
      <c r="V2439" s="71" t="n">
        <v>507</v>
      </c>
      <c r="W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RR102431</t>
        </is>
      </c>
      <c r="B2440" s="69" t="n">
        <v>45951</v>
      </c>
      <c r="C2440" s="70" t="n">
        <v>2025</v>
      </c>
      <c r="D2440" t="inlineStr">
        <is>
          <t>Oct</t>
        </is>
      </c>
      <c r="E2440" t="inlineStr">
        <is>
          <t>West</t>
        </is>
      </c>
      <c r="F2440" t="inlineStr">
        <is>
          <t>India</t>
        </is>
      </c>
      <c r="G2440" t="inlineStr">
        <is>
          <t>JioMart</t>
        </is>
      </c>
      <c r="H2440" t="inlineStr">
        <is>
          <t>Home delivery</t>
        </is>
      </c>
      <c r="I2440" t="inlineStr">
        <is>
          <t>Member</t>
        </is>
      </c>
      <c r="J2440" t="inlineStr">
        <is>
          <t>Arjun Mehta</t>
        </is>
      </c>
      <c r="K2440" s="71" t="n">
        <v>1557</v>
      </c>
      <c r="L2440" s="72" t="n">
        <v>465.94</v>
      </c>
      <c r="M2440" s="72" t="n">
        <v>725468.58</v>
      </c>
      <c r="N2440" s="72" t="n">
        <v>36273.43</v>
      </c>
      <c r="O2440" s="72" t="n">
        <v>689195.15</v>
      </c>
      <c r="P2440" s="72" t="n">
        <v>536774.11</v>
      </c>
      <c r="Q2440" s="72" t="n">
        <v>152421.04</v>
      </c>
      <c r="R2440" t="inlineStr">
        <is>
          <t>Gujarat</t>
        </is>
      </c>
      <c r="S2440" s="71" t="n">
        <v>3</v>
      </c>
      <c r="T2440" t="inlineStr">
        <is>
          <t>Yes</t>
        </is>
      </c>
      <c r="U2440" s="71" t="n">
        <v>8104</v>
      </c>
      <c r="V2440" s="71" t="n">
        <v>332</v>
      </c>
      <c r="W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RR102432</t>
        </is>
      </c>
      <c r="B2441" s="69" t="n">
        <v>45951</v>
      </c>
      <c r="C2441" s="70" t="n">
        <v>2025</v>
      </c>
      <c r="D2441" t="inlineStr">
        <is>
          <t>Oct</t>
        </is>
      </c>
      <c r="E2441" t="inlineStr">
        <is>
          <t>West</t>
        </is>
      </c>
      <c r="F2441" t="inlineStr">
        <is>
          <t>India</t>
        </is>
      </c>
      <c r="G2441" t="inlineStr">
        <is>
          <t>JioMart</t>
        </is>
      </c>
      <c r="H2441" t="inlineStr">
        <is>
          <t>Home delivery</t>
        </is>
      </c>
      <c r="I2441" t="inlineStr">
        <is>
          <t>Member</t>
        </is>
      </c>
      <c r="J2441" t="inlineStr">
        <is>
          <t>Amir Khan</t>
        </is>
      </c>
      <c r="K2441" s="71" t="n">
        <v>4722</v>
      </c>
      <c r="L2441" s="72" t="n">
        <v>441.29</v>
      </c>
      <c r="M2441" s="72" t="n">
        <v>2083771.38</v>
      </c>
      <c r="N2441" s="72" t="n">
        <v>166701.71</v>
      </c>
      <c r="O2441" s="72" t="n">
        <v>1917069.67</v>
      </c>
      <c r="P2441" s="72" t="n">
        <v>1530361.83</v>
      </c>
      <c r="Q2441" s="72" t="n">
        <v>386707.84</v>
      </c>
      <c r="R2441" t="inlineStr">
        <is>
          <t>Gujarat</t>
        </is>
      </c>
      <c r="S2441" s="71" t="n">
        <v>1</v>
      </c>
      <c r="T2441" t="inlineStr">
        <is>
          <t>Yes</t>
        </is>
      </c>
      <c r="U2441" s="71" t="n">
        <v>25517</v>
      </c>
      <c r="V2441" s="71" t="n">
        <v>1418</v>
      </c>
      <c r="W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RR102433</t>
        </is>
      </c>
      <c r="B2442" s="69" t="n">
        <v>45951</v>
      </c>
      <c r="C2442" s="70" t="n">
        <v>2025</v>
      </c>
      <c r="D2442" t="inlineStr">
        <is>
          <t>Oct</t>
        </is>
      </c>
      <c r="E2442" t="inlineStr">
        <is>
          <t>West</t>
        </is>
      </c>
      <c r="F2442" t="inlineStr">
        <is>
          <t>India</t>
        </is>
      </c>
      <c r="G2442" t="inlineStr">
        <is>
          <t>Fashion</t>
        </is>
      </c>
      <c r="H2442" t="inlineStr">
        <is>
          <t>Store walk-in</t>
        </is>
      </c>
      <c r="I2442" t="inlineStr">
        <is>
          <t>Walk-in guest</t>
        </is>
      </c>
      <c r="J2442" t="inlineStr">
        <is>
          <t>Fatima Al-Saud</t>
        </is>
      </c>
      <c r="K2442" s="71" t="n">
        <v>1014</v>
      </c>
      <c r="L2442" s="72" t="n">
        <v>784.04</v>
      </c>
      <c r="M2442" s="72" t="n">
        <v>795016.5600000001</v>
      </c>
      <c r="N2442" s="72" t="n">
        <v>15900.33</v>
      </c>
      <c r="O2442" s="72" t="n">
        <v>779116.23</v>
      </c>
      <c r="P2442" s="72" t="n">
        <v>426940.16</v>
      </c>
      <c r="Q2442" s="72" t="n">
        <v>352176.07</v>
      </c>
      <c r="R2442" t="inlineStr">
        <is>
          <t>Goa</t>
        </is>
      </c>
      <c r="S2442" s="71" t="n">
        <v>8</v>
      </c>
      <c r="T2442" t="inlineStr">
        <is>
          <t>Yes</t>
        </is>
      </c>
      <c r="U2442" s="71" t="n">
        <v>915</v>
      </c>
      <c r="V2442" s="71" t="n">
        <v>270</v>
      </c>
      <c r="W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RR102434</t>
        </is>
      </c>
      <c r="B2443" s="69" t="n">
        <v>45951</v>
      </c>
      <c r="C2443" s="70" t="n">
        <v>2025</v>
      </c>
      <c r="D2443" t="inlineStr">
        <is>
          <t>Oct</t>
        </is>
      </c>
      <c r="E2443" t="inlineStr">
        <is>
          <t>South</t>
        </is>
      </c>
      <c r="F2443" t="inlineStr">
        <is>
          <t>India</t>
        </is>
      </c>
      <c r="G2443" t="inlineStr">
        <is>
          <t>Fashion</t>
        </is>
      </c>
      <c r="H2443" t="inlineStr">
        <is>
          <t>Store walk-in</t>
        </is>
      </c>
      <c r="I2443" t="inlineStr">
        <is>
          <t>Member</t>
        </is>
      </c>
      <c r="J2443" t="inlineStr">
        <is>
          <t>Amir Khan</t>
        </is>
      </c>
      <c r="K2443" s="71" t="n">
        <v>274</v>
      </c>
      <c r="L2443" s="72" t="n">
        <v>667.8099999999999</v>
      </c>
      <c r="M2443" s="72" t="n">
        <v>182979.94</v>
      </c>
      <c r="N2443" s="72" t="n">
        <v>14638.4</v>
      </c>
      <c r="O2443" s="72" t="n">
        <v>168341.54</v>
      </c>
      <c r="P2443" s="72" t="n">
        <v>111264.74</v>
      </c>
      <c r="Q2443" s="72" t="n">
        <v>57076.8</v>
      </c>
      <c r="R2443" t="inlineStr">
        <is>
          <t>Kerala</t>
        </is>
      </c>
      <c r="S2443" s="71" t="n">
        <v>8</v>
      </c>
      <c r="T2443" t="inlineStr">
        <is>
          <t>Yes</t>
        </is>
      </c>
      <c r="U2443" s="71" t="n">
        <v>236</v>
      </c>
      <c r="V2443" s="71" t="n">
        <v>91</v>
      </c>
      <c r="W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RR102435</t>
        </is>
      </c>
      <c r="B2444" s="69" t="n">
        <v>45951</v>
      </c>
      <c r="C2444" s="70" t="n">
        <v>2025</v>
      </c>
      <c r="D2444" t="inlineStr">
        <is>
          <t>Oct</t>
        </is>
      </c>
      <c r="E2444" t="inlineStr">
        <is>
          <t>West</t>
        </is>
      </c>
      <c r="F2444" t="inlineStr">
        <is>
          <t>India</t>
        </is>
      </c>
      <c r="G2444" t="inlineStr">
        <is>
          <t>JioMart</t>
        </is>
      </c>
      <c r="H2444" t="inlineStr">
        <is>
          <t>Home delivery</t>
        </is>
      </c>
      <c r="I2444" t="inlineStr">
        <is>
          <t>Member</t>
        </is>
      </c>
      <c r="J2444" t="inlineStr">
        <is>
          <t>Hiroshi Tanaka</t>
        </is>
      </c>
      <c r="K2444" s="71" t="n">
        <v>4587</v>
      </c>
      <c r="L2444" s="72" t="n">
        <v>454.56</v>
      </c>
      <c r="M2444" s="72" t="n">
        <v>2085066.72</v>
      </c>
      <c r="N2444" s="72" t="n">
        <v>312760.01</v>
      </c>
      <c r="O2444" s="72" t="n">
        <v>1772306.71</v>
      </c>
      <c r="P2444" s="72" t="n">
        <v>1517300.96</v>
      </c>
      <c r="Q2444" s="72" t="n">
        <v>255005.75</v>
      </c>
      <c r="R2444" t="inlineStr">
        <is>
          <t>Maharashtra</t>
        </is>
      </c>
      <c r="S2444" s="71" t="n">
        <v>8</v>
      </c>
      <c r="T2444" t="inlineStr">
        <is>
          <t>Yes</t>
        </is>
      </c>
      <c r="U2444" s="71" t="n">
        <v>11113</v>
      </c>
      <c r="V2444" s="71" t="n">
        <v>797</v>
      </c>
      <c r="W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RR102436</t>
        </is>
      </c>
      <c r="B2445" s="69" t="n">
        <v>45951</v>
      </c>
      <c r="C2445" s="70" t="n">
        <v>2025</v>
      </c>
      <c r="D2445" t="inlineStr">
        <is>
          <t>Oct</t>
        </is>
      </c>
      <c r="E2445" t="inlineStr">
        <is>
          <t>South</t>
        </is>
      </c>
      <c r="F2445" t="inlineStr">
        <is>
          <t>India</t>
        </is>
      </c>
      <c r="G2445" t="inlineStr">
        <is>
          <t>Grocery</t>
        </is>
      </c>
      <c r="H2445" t="inlineStr">
        <is>
          <t>Store walk-in</t>
        </is>
      </c>
      <c r="I2445" t="inlineStr">
        <is>
          <t>Member</t>
        </is>
      </c>
      <c r="J2445" t="inlineStr">
        <is>
          <t>Shraddha Kulkarni</t>
        </is>
      </c>
      <c r="K2445" s="71" t="n">
        <v>1569</v>
      </c>
      <c r="L2445" s="72" t="n">
        <v>195.7</v>
      </c>
      <c r="M2445" s="72" t="n">
        <v>307053.3</v>
      </c>
      <c r="N2445" s="72" t="n">
        <v>24564.26</v>
      </c>
      <c r="O2445" s="72" t="n">
        <v>282489.04</v>
      </c>
      <c r="P2445" s="72" t="n">
        <v>229826.36</v>
      </c>
      <c r="Q2445" s="72" t="n">
        <v>52662.68</v>
      </c>
      <c r="R2445" t="inlineStr">
        <is>
          <t>Telangana</t>
        </is>
      </c>
      <c r="S2445" s="71" t="n">
        <v>8</v>
      </c>
      <c r="T2445" t="inlineStr">
        <is>
          <t>Yes</t>
        </is>
      </c>
      <c r="U2445" s="71" t="n">
        <v>477</v>
      </c>
      <c r="V2445" s="71" t="n">
        <v>204</v>
      </c>
      <c r="W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RR102437</t>
        </is>
      </c>
      <c r="B2446" s="69" t="n">
        <v>45951</v>
      </c>
      <c r="C2446" s="70" t="n">
        <v>2025</v>
      </c>
      <c r="D2446" t="inlineStr">
        <is>
          <t>Oct</t>
        </is>
      </c>
      <c r="E2446" t="inlineStr">
        <is>
          <t>North</t>
        </is>
      </c>
      <c r="F2446" t="inlineStr">
        <is>
          <t>India</t>
        </is>
      </c>
      <c r="G2446" t="inlineStr">
        <is>
          <t>Grocery</t>
        </is>
      </c>
      <c r="H2446" t="inlineStr">
        <is>
          <t>Store walk-in</t>
        </is>
      </c>
      <c r="I2446" t="inlineStr">
        <is>
          <t>Walk-in guest</t>
        </is>
      </c>
      <c r="J2446" t="inlineStr">
        <is>
          <t>Ana Costa</t>
        </is>
      </c>
      <c r="K2446" s="71" t="n">
        <v>906</v>
      </c>
      <c r="L2446" s="72" t="n">
        <v>159.66</v>
      </c>
      <c r="M2446" s="72" t="n">
        <v>144651.96</v>
      </c>
      <c r="N2446" s="72" t="n">
        <v>11572.16</v>
      </c>
      <c r="O2446" s="72" t="n">
        <v>133079.8</v>
      </c>
      <c r="P2446" s="72" t="n">
        <v>129369.04</v>
      </c>
      <c r="Q2446" s="72" t="n">
        <v>3710.76</v>
      </c>
      <c r="R2446" t="inlineStr">
        <is>
          <t>Uttar Pradesh</t>
        </is>
      </c>
      <c r="S2446" s="71" t="n">
        <v>0</v>
      </c>
      <c r="T2446" t="inlineStr">
        <is>
          <t>No</t>
        </is>
      </c>
      <c r="U2446" s="71" t="n">
        <v>283</v>
      </c>
      <c r="V2446" s="71" t="n">
        <v>108</v>
      </c>
      <c r="W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RR102438</t>
        </is>
      </c>
      <c r="B2447" s="69" t="n">
        <v>45951</v>
      </c>
      <c r="C2447" s="70" t="n">
        <v>2025</v>
      </c>
      <c r="D2447" t="inlineStr">
        <is>
          <t>Oct</t>
        </is>
      </c>
      <c r="E2447" t="inlineStr">
        <is>
          <t>North</t>
        </is>
      </c>
      <c r="F2447" t="inlineStr">
        <is>
          <t>India</t>
        </is>
      </c>
      <c r="G2447" t="inlineStr">
        <is>
          <t>JioMart</t>
        </is>
      </c>
      <c r="H2447" t="inlineStr">
        <is>
          <t>Home delivery</t>
        </is>
      </c>
      <c r="I2447" t="inlineStr">
        <is>
          <t>Member</t>
        </is>
      </c>
      <c r="J2447" t="inlineStr">
        <is>
          <t>Mei Lin</t>
        </is>
      </c>
      <c r="K2447" s="71" t="n">
        <v>1206</v>
      </c>
      <c r="L2447" s="72" t="n">
        <v>466.27</v>
      </c>
      <c r="M2447" s="72" t="n">
        <v>562321.62</v>
      </c>
      <c r="N2447" s="72" t="n">
        <v>44985.73</v>
      </c>
      <c r="O2447" s="72" t="n">
        <v>517335.89</v>
      </c>
      <c r="P2447" s="72" t="n">
        <v>390549.89</v>
      </c>
      <c r="Q2447" s="72" t="n">
        <v>126786</v>
      </c>
      <c r="R2447" t="inlineStr">
        <is>
          <t>Rajasthan</t>
        </is>
      </c>
      <c r="S2447" s="71" t="n">
        <v>3</v>
      </c>
      <c r="T2447" t="inlineStr">
        <is>
          <t>Yes</t>
        </is>
      </c>
      <c r="U2447" s="71" t="n">
        <v>4778</v>
      </c>
      <c r="V2447" s="71" t="n">
        <v>361</v>
      </c>
      <c r="W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RR102439</t>
        </is>
      </c>
      <c r="B2448" s="69" t="n">
        <v>45951</v>
      </c>
      <c r="C2448" s="70" t="n">
        <v>2025</v>
      </c>
      <c r="D2448" t="inlineStr">
        <is>
          <t>Oct</t>
        </is>
      </c>
      <c r="E2448" t="inlineStr">
        <is>
          <t>North</t>
        </is>
      </c>
      <c r="F2448" t="inlineStr">
        <is>
          <t>India</t>
        </is>
      </c>
      <c r="G2448" t="inlineStr">
        <is>
          <t>JioMart</t>
        </is>
      </c>
      <c r="H2448" t="inlineStr">
        <is>
          <t>Home delivery</t>
        </is>
      </c>
      <c r="I2448" t="inlineStr">
        <is>
          <t>Member</t>
        </is>
      </c>
      <c r="J2448" t="inlineStr">
        <is>
          <t>Mei Lin</t>
        </is>
      </c>
      <c r="K2448" s="71" t="n">
        <v>4527</v>
      </c>
      <c r="L2448" s="72" t="n">
        <v>440.34</v>
      </c>
      <c r="M2448" s="72" t="n">
        <v>1993419.18</v>
      </c>
      <c r="N2448" s="72" t="n">
        <v>159473.53</v>
      </c>
      <c r="O2448" s="72" t="n">
        <v>1833945.65</v>
      </c>
      <c r="P2448" s="72" t="n">
        <v>1523598.8</v>
      </c>
      <c r="Q2448" s="72" t="n">
        <v>310346.85</v>
      </c>
      <c r="R2448" t="inlineStr">
        <is>
          <t>Rajasthan</t>
        </is>
      </c>
      <c r="S2448" s="71" t="n">
        <v>8</v>
      </c>
      <c r="T2448" t="inlineStr">
        <is>
          <t>Yes</t>
        </is>
      </c>
      <c r="U2448" s="71" t="n">
        <v>24399</v>
      </c>
      <c r="V2448" s="71" t="n">
        <v>1393</v>
      </c>
      <c r="W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RR102440</t>
        </is>
      </c>
      <c r="B2449" s="69" t="n">
        <v>45951</v>
      </c>
      <c r="C2449" s="70" t="n">
        <v>2025</v>
      </c>
      <c r="D2449" t="inlineStr">
        <is>
          <t>Oct</t>
        </is>
      </c>
      <c r="E2449" t="inlineStr">
        <is>
          <t>North</t>
        </is>
      </c>
      <c r="F2449" t="inlineStr">
        <is>
          <t>India</t>
        </is>
      </c>
      <c r="G2449" t="inlineStr">
        <is>
          <t>Grocery</t>
        </is>
      </c>
      <c r="H2449" t="inlineStr">
        <is>
          <t>Store walk-in</t>
        </is>
      </c>
      <c r="I2449" t="inlineStr">
        <is>
          <t>Member</t>
        </is>
      </c>
      <c r="J2449" t="inlineStr">
        <is>
          <t>Sara Rossi</t>
        </is>
      </c>
      <c r="K2449" s="71" t="n">
        <v>743</v>
      </c>
      <c r="L2449" s="72" t="n">
        <v>159.12</v>
      </c>
      <c r="M2449" s="72" t="n">
        <v>118226.16</v>
      </c>
      <c r="N2449" s="72" t="n">
        <v>11822.62</v>
      </c>
      <c r="O2449" s="72" t="n">
        <v>106403.54</v>
      </c>
      <c r="P2449" s="72" t="n">
        <v>107935.54</v>
      </c>
      <c r="Q2449" s="72" t="n">
        <v>-1532</v>
      </c>
      <c r="R2449" t="inlineStr">
        <is>
          <t>Delhi</t>
        </is>
      </c>
      <c r="S2449" s="71" t="n">
        <v>1</v>
      </c>
      <c r="T2449" t="inlineStr">
        <is>
          <t>Yes</t>
        </is>
      </c>
      <c r="U2449" s="71" t="n">
        <v>480</v>
      </c>
      <c r="V2449" s="71" t="n">
        <v>154</v>
      </c>
      <c r="W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RR102441</t>
        </is>
      </c>
      <c r="B2450" s="69" t="n">
        <v>45951</v>
      </c>
      <c r="C2450" s="70" t="n">
        <v>2025</v>
      </c>
      <c r="D2450" t="inlineStr">
        <is>
          <t>Oct</t>
        </is>
      </c>
      <c r="E2450" t="inlineStr">
        <is>
          <t>South</t>
        </is>
      </c>
      <c r="F2450" t="inlineStr">
        <is>
          <t>India</t>
        </is>
      </c>
      <c r="G2450" t="inlineStr">
        <is>
          <t>Grocery</t>
        </is>
      </c>
      <c r="H2450" t="inlineStr">
        <is>
          <t>Store walk-in</t>
        </is>
      </c>
      <c r="I2450" t="inlineStr">
        <is>
          <t>Walk-in guest</t>
        </is>
      </c>
      <c r="J2450" t="inlineStr">
        <is>
          <t>Shraddha Kulkarni</t>
        </is>
      </c>
      <c r="K2450" s="71" t="n">
        <v>3607</v>
      </c>
      <c r="L2450" s="72" t="n">
        <v>176.07</v>
      </c>
      <c r="M2450" s="72" t="n">
        <v>635084.49</v>
      </c>
      <c r="N2450" s="72" t="n">
        <v>50806.76</v>
      </c>
      <c r="O2450" s="72" t="n">
        <v>584277.73</v>
      </c>
      <c r="P2450" s="72" t="n">
        <v>523677.6</v>
      </c>
      <c r="Q2450" s="72" t="n">
        <v>60600.13</v>
      </c>
      <c r="R2450" t="inlineStr">
        <is>
          <t>Karnataka</t>
        </is>
      </c>
      <c r="S2450" s="71" t="n">
        <v>1</v>
      </c>
      <c r="T2450" t="inlineStr">
        <is>
          <t>Yes</t>
        </is>
      </c>
      <c r="U2450" s="71" t="n">
        <v>1132</v>
      </c>
      <c r="V2450" s="71" t="n">
        <v>426</v>
      </c>
      <c r="W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RR102442</t>
        </is>
      </c>
      <c r="B2451" s="69" t="n">
        <v>45952</v>
      </c>
      <c r="C2451" s="70" t="n">
        <v>2025</v>
      </c>
      <c r="D2451" t="inlineStr">
        <is>
          <t>Oct</t>
        </is>
      </c>
      <c r="E2451" t="inlineStr">
        <is>
          <t>South</t>
        </is>
      </c>
      <c r="F2451" t="inlineStr">
        <is>
          <t>India</t>
        </is>
      </c>
      <c r="G2451" t="inlineStr">
        <is>
          <t>Fashion</t>
        </is>
      </c>
      <c r="H2451" t="inlineStr">
        <is>
          <t>Store walk-in</t>
        </is>
      </c>
      <c r="I2451" t="inlineStr">
        <is>
          <t>Walk-in guest</t>
        </is>
      </c>
      <c r="J2451" t="inlineStr">
        <is>
          <t>Liam O'Brien</t>
        </is>
      </c>
      <c r="K2451" s="71" t="n">
        <v>552</v>
      </c>
      <c r="L2451" s="72" t="n">
        <v>832.12</v>
      </c>
      <c r="M2451" s="72" t="n">
        <v>459330.24</v>
      </c>
      <c r="N2451" s="72" t="n">
        <v>22966.51</v>
      </c>
      <c r="O2451" s="72" t="n">
        <v>436363.73</v>
      </c>
      <c r="P2451" s="72" t="n">
        <v>231783.07</v>
      </c>
      <c r="Q2451" s="72" t="n">
        <v>204580.66</v>
      </c>
      <c r="R2451" t="inlineStr">
        <is>
          <t>Kerala</t>
        </is>
      </c>
      <c r="S2451" s="71" t="n">
        <v>8</v>
      </c>
      <c r="T2451" t="inlineStr">
        <is>
          <t>Yes</t>
        </is>
      </c>
      <c r="U2451" s="71" t="n">
        <v>235</v>
      </c>
      <c r="V2451" s="71" t="n">
        <v>67</v>
      </c>
      <c r="W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RR102443</t>
        </is>
      </c>
      <c r="B2452" s="69" t="n">
        <v>45952</v>
      </c>
      <c r="C2452" s="70" t="n">
        <v>2025</v>
      </c>
      <c r="D2452" t="inlineStr">
        <is>
          <t>Oct</t>
        </is>
      </c>
      <c r="E2452" t="inlineStr">
        <is>
          <t>West</t>
        </is>
      </c>
      <c r="F2452" t="inlineStr">
        <is>
          <t>India</t>
        </is>
      </c>
      <c r="G2452" t="inlineStr">
        <is>
          <t>Electronics</t>
        </is>
      </c>
      <c r="H2452" t="inlineStr">
        <is>
          <t>Store walk-in</t>
        </is>
      </c>
      <c r="I2452" t="inlineStr">
        <is>
          <t>Member</t>
        </is>
      </c>
      <c r="J2452" t="inlineStr">
        <is>
          <t>Fatima Al-Saud</t>
        </is>
      </c>
      <c r="K2452" s="71" t="n">
        <v>79</v>
      </c>
      <c r="L2452" s="72" t="n">
        <v>10296.03</v>
      </c>
      <c r="M2452" s="72" t="n">
        <v>813386.37</v>
      </c>
      <c r="N2452" s="72" t="n">
        <v>65070.91</v>
      </c>
      <c r="O2452" s="72" t="n">
        <v>748315.46</v>
      </c>
      <c r="P2452" s="72" t="n">
        <v>635877.52</v>
      </c>
      <c r="Q2452" s="72" t="n">
        <v>112437.94</v>
      </c>
      <c r="R2452" t="inlineStr">
        <is>
          <t>Gujarat</t>
        </is>
      </c>
      <c r="S2452" s="71" t="n">
        <v>3</v>
      </c>
      <c r="T2452" t="inlineStr">
        <is>
          <t>Yes</t>
        </is>
      </c>
      <c r="U2452" s="71" t="n">
        <v>164</v>
      </c>
      <c r="V2452" s="71" t="n">
        <v>68</v>
      </c>
      <c r="W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RR102444</t>
        </is>
      </c>
      <c r="B2453" s="69" t="n">
        <v>45952</v>
      </c>
      <c r="C2453" s="70" t="n">
        <v>2025</v>
      </c>
      <c r="D2453" t="inlineStr">
        <is>
          <t>Oct</t>
        </is>
      </c>
      <c r="E2453" t="inlineStr">
        <is>
          <t>West</t>
        </is>
      </c>
      <c r="F2453" t="inlineStr">
        <is>
          <t>India</t>
        </is>
      </c>
      <c r="G2453" t="inlineStr">
        <is>
          <t>Grocery</t>
        </is>
      </c>
      <c r="H2453" t="inlineStr">
        <is>
          <t>Click &amp; collect</t>
        </is>
      </c>
      <c r="I2453" t="inlineStr">
        <is>
          <t>Member</t>
        </is>
      </c>
      <c r="J2453" t="inlineStr">
        <is>
          <t>Kofi Mensah</t>
        </is>
      </c>
      <c r="K2453" s="71" t="n">
        <v>4426</v>
      </c>
      <c r="L2453" s="72" t="n">
        <v>164.45</v>
      </c>
      <c r="M2453" s="72" t="n">
        <v>727855.7</v>
      </c>
      <c r="N2453" s="72" t="n">
        <v>109178.35</v>
      </c>
      <c r="O2453" s="72" t="n">
        <v>618677.35</v>
      </c>
      <c r="P2453" s="72" t="n">
        <v>665956.09</v>
      </c>
      <c r="Q2453" s="72" t="n">
        <v>-47278.74</v>
      </c>
      <c r="R2453" t="inlineStr">
        <is>
          <t>Goa</t>
        </is>
      </c>
      <c r="S2453" s="71" t="n">
        <v>5</v>
      </c>
      <c r="T2453" t="inlineStr">
        <is>
          <t>Yes</t>
        </is>
      </c>
      <c r="U2453" s="71" t="n">
        <v>1623</v>
      </c>
      <c r="V2453" s="71" t="n">
        <v>495</v>
      </c>
      <c r="W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RR102445</t>
        </is>
      </c>
      <c r="B2454" s="69" t="n">
        <v>45952</v>
      </c>
      <c r="C2454" s="70" t="n">
        <v>2025</v>
      </c>
      <c r="D2454" t="inlineStr">
        <is>
          <t>Oct</t>
        </is>
      </c>
      <c r="E2454" t="inlineStr">
        <is>
          <t>South</t>
        </is>
      </c>
      <c r="F2454" t="inlineStr">
        <is>
          <t>India</t>
        </is>
      </c>
      <c r="G2454" t="inlineStr">
        <is>
          <t>Fashion</t>
        </is>
      </c>
      <c r="H2454" t="inlineStr">
        <is>
          <t>Store walk-in</t>
        </is>
      </c>
      <c r="I2454" t="inlineStr">
        <is>
          <t>Walk-in guest</t>
        </is>
      </c>
      <c r="J2454" t="inlineStr">
        <is>
          <t>Priya Nair</t>
        </is>
      </c>
      <c r="K2454" s="71" t="n">
        <v>479</v>
      </c>
      <c r="L2454" s="72" t="n">
        <v>752.05</v>
      </c>
      <c r="M2454" s="72" t="n">
        <v>360231.95</v>
      </c>
      <c r="N2454" s="72" t="n">
        <v>54034.79</v>
      </c>
      <c r="O2454" s="72" t="n">
        <v>306197.16</v>
      </c>
      <c r="P2454" s="72" t="n">
        <v>195551.67</v>
      </c>
      <c r="Q2454" s="72" t="n">
        <v>110645.49</v>
      </c>
      <c r="R2454" t="inlineStr">
        <is>
          <t>Karnataka</t>
        </is>
      </c>
      <c r="S2454" s="71" t="n">
        <v>3</v>
      </c>
      <c r="T2454" t="inlineStr">
        <is>
          <t>Yes</t>
        </is>
      </c>
      <c r="U2454" s="71" t="n">
        <v>176</v>
      </c>
      <c r="V2454" s="71" t="n">
        <v>59</v>
      </c>
      <c r="W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RR102446</t>
        </is>
      </c>
      <c r="B2455" s="69" t="n">
        <v>45952</v>
      </c>
      <c r="C2455" s="70" t="n">
        <v>2025</v>
      </c>
      <c r="D2455" t="inlineStr">
        <is>
          <t>Oct</t>
        </is>
      </c>
      <c r="E2455" t="inlineStr">
        <is>
          <t>North</t>
        </is>
      </c>
      <c r="F2455" t="inlineStr">
        <is>
          <t>India</t>
        </is>
      </c>
      <c r="G2455" t="inlineStr">
        <is>
          <t>Electronics</t>
        </is>
      </c>
      <c r="H2455" t="inlineStr">
        <is>
          <t>Store walk-in</t>
        </is>
      </c>
      <c r="I2455" t="inlineStr">
        <is>
          <t>Member</t>
        </is>
      </c>
      <c r="J2455" t="inlineStr">
        <is>
          <t>Shraddha Kulkarni</t>
        </is>
      </c>
      <c r="K2455" s="71" t="n">
        <v>85</v>
      </c>
      <c r="L2455" s="72" t="n">
        <v>8373.780000000001</v>
      </c>
      <c r="M2455" s="72" t="n">
        <v>711771.3</v>
      </c>
      <c r="N2455" s="72" t="n">
        <v>14235.43</v>
      </c>
      <c r="O2455" s="72" t="n">
        <v>697535.87</v>
      </c>
      <c r="P2455" s="72" t="n">
        <v>693230.53</v>
      </c>
      <c r="Q2455" s="72" t="n">
        <v>4305.34</v>
      </c>
      <c r="R2455" t="inlineStr">
        <is>
          <t>Delhi</t>
        </is>
      </c>
      <c r="S2455" s="71" t="n">
        <v>5</v>
      </c>
      <c r="T2455" t="inlineStr">
        <is>
          <t>Yes</t>
        </is>
      </c>
      <c r="U2455" s="71" t="n">
        <v>200</v>
      </c>
      <c r="V2455" s="71" t="n">
        <v>64</v>
      </c>
      <c r="W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RR102447</t>
        </is>
      </c>
      <c r="B2456" s="69" t="n">
        <v>45952</v>
      </c>
      <c r="C2456" s="70" t="n">
        <v>2025</v>
      </c>
      <c r="D2456" t="inlineStr">
        <is>
          <t>Oct</t>
        </is>
      </c>
      <c r="E2456" t="inlineStr">
        <is>
          <t>West</t>
        </is>
      </c>
      <c r="F2456" t="inlineStr">
        <is>
          <t>India</t>
        </is>
      </c>
      <c r="G2456" t="inlineStr">
        <is>
          <t>Grocery</t>
        </is>
      </c>
      <c r="H2456" t="inlineStr">
        <is>
          <t>Store walk-in</t>
        </is>
      </c>
      <c r="I2456" t="inlineStr">
        <is>
          <t>Walk-in guest</t>
        </is>
      </c>
      <c r="J2456" t="inlineStr">
        <is>
          <t>Liam O'Brien</t>
        </is>
      </c>
      <c r="K2456" s="71" t="n">
        <v>2032</v>
      </c>
      <c r="L2456" s="72" t="n">
        <v>165.69</v>
      </c>
      <c r="M2456" s="72" t="n">
        <v>336682.08</v>
      </c>
      <c r="N2456" s="72" t="n">
        <v>16834.1</v>
      </c>
      <c r="O2456" s="72" t="n">
        <v>319847.98</v>
      </c>
      <c r="P2456" s="72" t="n">
        <v>302888.46</v>
      </c>
      <c r="Q2456" s="72" t="n">
        <v>16959.52</v>
      </c>
      <c r="R2456" t="inlineStr">
        <is>
          <t>Goa</t>
        </is>
      </c>
      <c r="S2456" s="71" t="n">
        <v>3</v>
      </c>
      <c r="T2456" t="inlineStr">
        <is>
          <t>Yes</t>
        </is>
      </c>
      <c r="U2456" s="71" t="n">
        <v>1151</v>
      </c>
      <c r="V2456" s="71" t="n">
        <v>294</v>
      </c>
      <c r="W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RR102448</t>
        </is>
      </c>
      <c r="B2457" s="69" t="n">
        <v>45952</v>
      </c>
      <c r="C2457" s="70" t="n">
        <v>2025</v>
      </c>
      <c r="D2457" t="inlineStr">
        <is>
          <t>Oct</t>
        </is>
      </c>
      <c r="E2457" t="inlineStr">
        <is>
          <t>South</t>
        </is>
      </c>
      <c r="F2457" t="inlineStr">
        <is>
          <t>India</t>
        </is>
      </c>
      <c r="G2457" t="inlineStr">
        <is>
          <t>JioMart</t>
        </is>
      </c>
      <c r="H2457" t="inlineStr">
        <is>
          <t>Home delivery</t>
        </is>
      </c>
      <c r="I2457" t="inlineStr">
        <is>
          <t>Walk-in guest</t>
        </is>
      </c>
      <c r="J2457" t="inlineStr">
        <is>
          <t>Hiroshi Tanaka</t>
        </is>
      </c>
      <c r="K2457" s="71" t="n">
        <v>4245</v>
      </c>
      <c r="L2457" s="72" t="n">
        <v>443.65</v>
      </c>
      <c r="M2457" s="72" t="n">
        <v>1883294.25</v>
      </c>
      <c r="N2457" s="72" t="n">
        <v>94164.71000000001</v>
      </c>
      <c r="O2457" s="72" t="n">
        <v>1789129.54</v>
      </c>
      <c r="P2457" s="72" t="n">
        <v>1400009.09</v>
      </c>
      <c r="Q2457" s="72" t="n">
        <v>389120.45</v>
      </c>
      <c r="R2457" t="inlineStr">
        <is>
          <t>Tamil Nadu</t>
        </is>
      </c>
      <c r="S2457" s="71" t="n">
        <v>8</v>
      </c>
      <c r="T2457" t="inlineStr">
        <is>
          <t>Yes</t>
        </is>
      </c>
      <c r="U2457" s="71" t="n">
        <v>21842</v>
      </c>
      <c r="V2457" s="71" t="n">
        <v>894</v>
      </c>
      <c r="W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RR102449</t>
        </is>
      </c>
      <c r="B2458" s="69" t="n">
        <v>45952</v>
      </c>
      <c r="C2458" s="70" t="n">
        <v>2025</v>
      </c>
      <c r="D2458" t="inlineStr">
        <is>
          <t>Oct</t>
        </is>
      </c>
      <c r="E2458" t="inlineStr">
        <is>
          <t>East</t>
        </is>
      </c>
      <c r="F2458" t="inlineStr">
        <is>
          <t>India</t>
        </is>
      </c>
      <c r="G2458" t="inlineStr">
        <is>
          <t>Grocery</t>
        </is>
      </c>
      <c r="H2458" t="inlineStr">
        <is>
          <t>Home delivery</t>
        </is>
      </c>
      <c r="I2458" t="inlineStr">
        <is>
          <t>Walk-in guest</t>
        </is>
      </c>
      <c r="J2458" t="inlineStr">
        <is>
          <t>Emma Clarke</t>
        </is>
      </c>
      <c r="K2458" s="71" t="n">
        <v>3772</v>
      </c>
      <c r="L2458" s="72" t="n">
        <v>159.16</v>
      </c>
      <c r="M2458" s="72" t="n">
        <v>600351.52</v>
      </c>
      <c r="N2458" s="72" t="n">
        <v>12007.03</v>
      </c>
      <c r="O2458" s="72" t="n">
        <v>588344.49</v>
      </c>
      <c r="P2458" s="72" t="n">
        <v>572451.66</v>
      </c>
      <c r="Q2458" s="72" t="n">
        <v>15892.83</v>
      </c>
      <c r="R2458" t="inlineStr">
        <is>
          <t>West Bengal</t>
        </is>
      </c>
      <c r="S2458" s="71" t="n">
        <v>1</v>
      </c>
      <c r="T2458" t="inlineStr">
        <is>
          <t>Yes</t>
        </is>
      </c>
      <c r="U2458" s="71" t="n">
        <v>2350</v>
      </c>
      <c r="V2458" s="71" t="n">
        <v>683</v>
      </c>
      <c r="W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RR102450</t>
        </is>
      </c>
      <c r="B2459" s="69" t="n">
        <v>45952</v>
      </c>
      <c r="C2459" s="70" t="n">
        <v>2025</v>
      </c>
      <c r="D2459" t="inlineStr">
        <is>
          <t>Oct</t>
        </is>
      </c>
      <c r="E2459" t="inlineStr">
        <is>
          <t>North</t>
        </is>
      </c>
      <c r="F2459" t="inlineStr">
        <is>
          <t>India</t>
        </is>
      </c>
      <c r="G2459" t="inlineStr">
        <is>
          <t>JioMart</t>
        </is>
      </c>
      <c r="H2459" t="inlineStr">
        <is>
          <t>Home delivery</t>
        </is>
      </c>
      <c r="I2459" t="inlineStr">
        <is>
          <t>Walk-in guest</t>
        </is>
      </c>
      <c r="J2459" t="inlineStr">
        <is>
          <t>Shraddha Kulkarni</t>
        </is>
      </c>
      <c r="K2459" s="71" t="n">
        <v>3786</v>
      </c>
      <c r="L2459" s="72" t="n">
        <v>397.27</v>
      </c>
      <c r="M2459" s="72" t="n">
        <v>1504064.22</v>
      </c>
      <c r="N2459" s="72" t="n">
        <v>120325.14</v>
      </c>
      <c r="O2459" s="72" t="n">
        <v>1383739.08</v>
      </c>
      <c r="P2459" s="72" t="n">
        <v>1270951.82</v>
      </c>
      <c r="Q2459" s="72" t="n">
        <v>112787.26</v>
      </c>
      <c r="R2459" t="inlineStr">
        <is>
          <t>Uttar Pradesh</t>
        </is>
      </c>
      <c r="S2459" s="71" t="n">
        <v>0</v>
      </c>
      <c r="T2459" t="inlineStr">
        <is>
          <t>No</t>
        </is>
      </c>
      <c r="U2459" s="71" t="n">
        <v>11743</v>
      </c>
      <c r="V2459" s="71" t="n">
        <v>938</v>
      </c>
      <c r="W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RR102451</t>
        </is>
      </c>
      <c r="B2460" s="69" t="n">
        <v>45953</v>
      </c>
      <c r="C2460" s="70" t="n">
        <v>2025</v>
      </c>
      <c r="D2460" t="inlineStr">
        <is>
          <t>Oct</t>
        </is>
      </c>
      <c r="E2460" t="inlineStr">
        <is>
          <t>South</t>
        </is>
      </c>
      <c r="F2460" t="inlineStr">
        <is>
          <t>India</t>
        </is>
      </c>
      <c r="G2460" t="inlineStr">
        <is>
          <t>JioMart</t>
        </is>
      </c>
      <c r="H2460" t="inlineStr">
        <is>
          <t>Home delivery</t>
        </is>
      </c>
      <c r="I2460" t="inlineStr">
        <is>
          <t>Walk-in guest</t>
        </is>
      </c>
      <c r="J2460" t="inlineStr">
        <is>
          <t>Ana Costa</t>
        </is>
      </c>
      <c r="K2460" s="71" t="n">
        <v>2959</v>
      </c>
      <c r="L2460" s="72" t="n">
        <v>448.43</v>
      </c>
      <c r="M2460" s="72" t="n">
        <v>1326904.37</v>
      </c>
      <c r="N2460" s="72" t="n">
        <v>66345.22</v>
      </c>
      <c r="O2460" s="72" t="n">
        <v>1260559.15</v>
      </c>
      <c r="P2460" s="72" t="n">
        <v>1007153.7</v>
      </c>
      <c r="Q2460" s="72" t="n">
        <v>253405.45</v>
      </c>
      <c r="R2460" t="inlineStr">
        <is>
          <t>Karnataka</t>
        </is>
      </c>
      <c r="S2460" s="71" t="n">
        <v>5</v>
      </c>
      <c r="T2460" t="inlineStr">
        <is>
          <t>Yes</t>
        </is>
      </c>
      <c r="U2460" s="71" t="n">
        <v>8559</v>
      </c>
      <c r="V2460" s="71" t="n">
        <v>450</v>
      </c>
      <c r="W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RR102452</t>
        </is>
      </c>
      <c r="B2461" s="69" t="n">
        <v>45953</v>
      </c>
      <c r="C2461" s="70" t="n">
        <v>2025</v>
      </c>
      <c r="D2461" t="inlineStr">
        <is>
          <t>Oct</t>
        </is>
      </c>
      <c r="E2461" t="inlineStr">
        <is>
          <t>East</t>
        </is>
      </c>
      <c r="F2461" t="inlineStr">
        <is>
          <t>India</t>
        </is>
      </c>
      <c r="G2461" t="inlineStr">
        <is>
          <t>Electronics</t>
        </is>
      </c>
      <c r="H2461" t="inlineStr">
        <is>
          <t>Store walk-in</t>
        </is>
      </c>
      <c r="I2461" t="inlineStr">
        <is>
          <t>Walk-in guest</t>
        </is>
      </c>
      <c r="J2461" t="inlineStr">
        <is>
          <t>Ana Costa</t>
        </is>
      </c>
      <c r="K2461" s="71" t="n">
        <v>83</v>
      </c>
      <c r="L2461" s="72" t="n">
        <v>10015.3</v>
      </c>
      <c r="M2461" s="72" t="n">
        <v>831269.9</v>
      </c>
      <c r="N2461" s="72" t="n">
        <v>66501.59</v>
      </c>
      <c r="O2461" s="72" t="n">
        <v>764768.3100000001</v>
      </c>
      <c r="P2461" s="72" t="n">
        <v>679348.61</v>
      </c>
      <c r="Q2461" s="72" t="n">
        <v>85419.7</v>
      </c>
      <c r="R2461" t="inlineStr">
        <is>
          <t>Bihar</t>
        </is>
      </c>
      <c r="S2461" s="71" t="n">
        <v>8</v>
      </c>
      <c r="T2461" t="inlineStr">
        <is>
          <t>Yes</t>
        </is>
      </c>
      <c r="U2461" s="71" t="n">
        <v>183</v>
      </c>
      <c r="V2461" s="71" t="n">
        <v>62</v>
      </c>
      <c r="W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RR102453</t>
        </is>
      </c>
      <c r="B2462" s="69" t="n">
        <v>45953</v>
      </c>
      <c r="C2462" s="70" t="n">
        <v>2025</v>
      </c>
      <c r="D2462" t="inlineStr">
        <is>
          <t>Oct</t>
        </is>
      </c>
      <c r="E2462" t="inlineStr">
        <is>
          <t>East</t>
        </is>
      </c>
      <c r="F2462" t="inlineStr">
        <is>
          <t>India</t>
        </is>
      </c>
      <c r="G2462" t="inlineStr">
        <is>
          <t>JioMart</t>
        </is>
      </c>
      <c r="H2462" t="inlineStr">
        <is>
          <t>Home delivery</t>
        </is>
      </c>
      <c r="I2462" t="inlineStr">
        <is>
          <t>Walk-in guest</t>
        </is>
      </c>
      <c r="J2462" t="inlineStr">
        <is>
          <t>Arjun Mehta</t>
        </is>
      </c>
      <c r="K2462" s="71" t="n">
        <v>2263</v>
      </c>
      <c r="L2462" s="72" t="n">
        <v>447.55</v>
      </c>
      <c r="M2462" s="72" t="n">
        <v>1012805.65</v>
      </c>
      <c r="N2462" s="72" t="n">
        <v>50640.28</v>
      </c>
      <c r="O2462" s="72" t="n">
        <v>962165.37</v>
      </c>
      <c r="P2462" s="72" t="n">
        <v>741874.83</v>
      </c>
      <c r="Q2462" s="72" t="n">
        <v>220290.54</v>
      </c>
      <c r="R2462" t="inlineStr">
        <is>
          <t>West Bengal</t>
        </is>
      </c>
      <c r="S2462" s="71" t="n">
        <v>2</v>
      </c>
      <c r="T2462" t="inlineStr">
        <is>
          <t>Yes</t>
        </is>
      </c>
      <c r="U2462" s="71" t="n">
        <v>5735</v>
      </c>
      <c r="V2462" s="71" t="n">
        <v>269</v>
      </c>
      <c r="W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RR102454</t>
        </is>
      </c>
      <c r="B2463" s="69" t="n">
        <v>45953</v>
      </c>
      <c r="C2463" s="70" t="n">
        <v>2025</v>
      </c>
      <c r="D2463" t="inlineStr">
        <is>
          <t>Oct</t>
        </is>
      </c>
      <c r="E2463" t="inlineStr">
        <is>
          <t>South</t>
        </is>
      </c>
      <c r="F2463" t="inlineStr">
        <is>
          <t>India</t>
        </is>
      </c>
      <c r="G2463" t="inlineStr">
        <is>
          <t>Grocery</t>
        </is>
      </c>
      <c r="H2463" t="inlineStr">
        <is>
          <t>Store walk-in</t>
        </is>
      </c>
      <c r="I2463" t="inlineStr">
        <is>
          <t>Walk-in guest</t>
        </is>
      </c>
      <c r="J2463" t="inlineStr">
        <is>
          <t>Sophie Müller</t>
        </is>
      </c>
      <c r="K2463" s="71" t="n">
        <v>1066</v>
      </c>
      <c r="L2463" s="72" t="n">
        <v>190.84</v>
      </c>
      <c r="M2463" s="72" t="n">
        <v>203435.44</v>
      </c>
      <c r="N2463" s="72" t="n">
        <v>10171.77</v>
      </c>
      <c r="O2463" s="72" t="n">
        <v>193263.67</v>
      </c>
      <c r="P2463" s="72" t="n">
        <v>151438.15</v>
      </c>
      <c r="Q2463" s="72" t="n">
        <v>41825.52</v>
      </c>
      <c r="R2463" t="inlineStr">
        <is>
          <t>Tamil Nadu</t>
        </is>
      </c>
      <c r="S2463" s="71" t="n">
        <v>1</v>
      </c>
      <c r="T2463" t="inlineStr">
        <is>
          <t>Yes</t>
        </is>
      </c>
      <c r="U2463" s="71" t="n">
        <v>967</v>
      </c>
      <c r="V2463" s="71" t="n">
        <v>311</v>
      </c>
      <c r="W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RR102455</t>
        </is>
      </c>
      <c r="B2464" s="69" t="n">
        <v>45953</v>
      </c>
      <c r="C2464" s="70" t="n">
        <v>2025</v>
      </c>
      <c r="D2464" t="inlineStr">
        <is>
          <t>Oct</t>
        </is>
      </c>
      <c r="E2464" t="inlineStr">
        <is>
          <t>South</t>
        </is>
      </c>
      <c r="F2464" t="inlineStr">
        <is>
          <t>India</t>
        </is>
      </c>
      <c r="G2464" t="inlineStr">
        <is>
          <t>Electronics</t>
        </is>
      </c>
      <c r="H2464" t="inlineStr">
        <is>
          <t>Store walk-in</t>
        </is>
      </c>
      <c r="I2464" t="inlineStr">
        <is>
          <t>Member</t>
        </is>
      </c>
      <c r="J2464" t="inlineStr">
        <is>
          <t>Aisha Bello</t>
        </is>
      </c>
      <c r="K2464" s="71" t="n">
        <v>152</v>
      </c>
      <c r="L2464" s="72" t="n">
        <v>10433.71</v>
      </c>
      <c r="M2464" s="72" t="n">
        <v>1585923.92</v>
      </c>
      <c r="N2464" s="72" t="n">
        <v>31718.48</v>
      </c>
      <c r="O2464" s="72" t="n">
        <v>1554205.44</v>
      </c>
      <c r="P2464" s="72" t="n">
        <v>1279329.17</v>
      </c>
      <c r="Q2464" s="72" t="n">
        <v>274876.27</v>
      </c>
      <c r="R2464" t="inlineStr">
        <is>
          <t>Karnataka</t>
        </is>
      </c>
      <c r="S2464" s="71" t="n">
        <v>8</v>
      </c>
      <c r="T2464" t="inlineStr">
        <is>
          <t>Yes</t>
        </is>
      </c>
      <c r="U2464" s="71" t="n">
        <v>384</v>
      </c>
      <c r="V2464" s="71" t="n">
        <v>113</v>
      </c>
      <c r="W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RR102456</t>
        </is>
      </c>
      <c r="B2465" s="69" t="n">
        <v>45953</v>
      </c>
      <c r="C2465" s="70" t="n">
        <v>2025</v>
      </c>
      <c r="D2465" t="inlineStr">
        <is>
          <t>Oct</t>
        </is>
      </c>
      <c r="E2465" t="inlineStr">
        <is>
          <t>South</t>
        </is>
      </c>
      <c r="F2465" t="inlineStr">
        <is>
          <t>India</t>
        </is>
      </c>
      <c r="G2465" t="inlineStr">
        <is>
          <t>JioMart</t>
        </is>
      </c>
      <c r="H2465" t="inlineStr">
        <is>
          <t>Home delivery</t>
        </is>
      </c>
      <c r="I2465" t="inlineStr">
        <is>
          <t>Member</t>
        </is>
      </c>
      <c r="J2465" t="inlineStr">
        <is>
          <t>Liam O'Brien</t>
        </is>
      </c>
      <c r="K2465" s="71" t="n">
        <v>604</v>
      </c>
      <c r="L2465" s="72" t="n">
        <v>411.27</v>
      </c>
      <c r="M2465" s="72" t="n">
        <v>248407.08</v>
      </c>
      <c r="N2465" s="72" t="n">
        <v>4968.14</v>
      </c>
      <c r="O2465" s="72" t="n">
        <v>243438.94</v>
      </c>
      <c r="P2465" s="72" t="n">
        <v>198451.71</v>
      </c>
      <c r="Q2465" s="72" t="n">
        <v>44987.23</v>
      </c>
      <c r="R2465" t="inlineStr">
        <is>
          <t>Tamil Nadu</t>
        </is>
      </c>
      <c r="S2465" s="71" t="n">
        <v>2</v>
      </c>
      <c r="T2465" t="inlineStr">
        <is>
          <t>Yes</t>
        </is>
      </c>
      <c r="U2465" s="71" t="n">
        <v>2111</v>
      </c>
      <c r="V2465" s="71" t="n">
        <v>113</v>
      </c>
      <c r="W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RR102457</t>
        </is>
      </c>
      <c r="B2466" s="69" t="n">
        <v>45954</v>
      </c>
      <c r="C2466" s="70" t="n">
        <v>2025</v>
      </c>
      <c r="D2466" t="inlineStr">
        <is>
          <t>Oct</t>
        </is>
      </c>
      <c r="E2466" t="inlineStr">
        <is>
          <t>North</t>
        </is>
      </c>
      <c r="F2466" t="inlineStr">
        <is>
          <t>India</t>
        </is>
      </c>
      <c r="G2466" t="inlineStr">
        <is>
          <t>JioMart</t>
        </is>
      </c>
      <c r="H2466" t="inlineStr">
        <is>
          <t>Home delivery</t>
        </is>
      </c>
      <c r="I2466" t="inlineStr">
        <is>
          <t>Member</t>
        </is>
      </c>
      <c r="J2466" t="inlineStr">
        <is>
          <t>Hiroshi Tanaka</t>
        </is>
      </c>
      <c r="K2466" s="71" t="n">
        <v>2777</v>
      </c>
      <c r="L2466" s="72" t="n">
        <v>463.7</v>
      </c>
      <c r="M2466" s="72" t="n">
        <v>1287694.9</v>
      </c>
      <c r="N2466" s="72" t="n">
        <v>193154.23</v>
      </c>
      <c r="O2466" s="72" t="n">
        <v>1094540.67</v>
      </c>
      <c r="P2466" s="72" t="n">
        <v>905542.22</v>
      </c>
      <c r="Q2466" s="72" t="n">
        <v>188998.45</v>
      </c>
      <c r="R2466" t="inlineStr">
        <is>
          <t>Uttar Pradesh</t>
        </is>
      </c>
      <c r="S2466" s="71" t="n">
        <v>5</v>
      </c>
      <c r="T2466" t="inlineStr">
        <is>
          <t>Yes</t>
        </is>
      </c>
      <c r="U2466" s="71" t="n">
        <v>6188</v>
      </c>
      <c r="V2466" s="71" t="n">
        <v>462</v>
      </c>
      <c r="W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RR102458</t>
        </is>
      </c>
      <c r="B2467" s="69" t="n">
        <v>45954</v>
      </c>
      <c r="C2467" s="70" t="n">
        <v>2025</v>
      </c>
      <c r="D2467" t="inlineStr">
        <is>
          <t>Oct</t>
        </is>
      </c>
      <c r="E2467" t="inlineStr">
        <is>
          <t>West</t>
        </is>
      </c>
      <c r="F2467" t="inlineStr">
        <is>
          <t>India</t>
        </is>
      </c>
      <c r="G2467" t="inlineStr">
        <is>
          <t>Fashion</t>
        </is>
      </c>
      <c r="H2467" t="inlineStr">
        <is>
          <t>Store walk-in</t>
        </is>
      </c>
      <c r="I2467" t="inlineStr">
        <is>
          <t>Walk-in guest</t>
        </is>
      </c>
      <c r="J2467" t="inlineStr">
        <is>
          <t>Priya Nair</t>
        </is>
      </c>
      <c r="K2467" s="71" t="n">
        <v>310</v>
      </c>
      <c r="L2467" s="72" t="n">
        <v>765.03</v>
      </c>
      <c r="M2467" s="72" t="n">
        <v>237159.3</v>
      </c>
      <c r="N2467" s="72" t="n">
        <v>4743.19</v>
      </c>
      <c r="O2467" s="72" t="n">
        <v>232416.11</v>
      </c>
      <c r="P2467" s="72" t="n">
        <v>132801.42</v>
      </c>
      <c r="Q2467" s="72" t="n">
        <v>99614.69</v>
      </c>
      <c r="R2467" t="inlineStr">
        <is>
          <t>Goa</t>
        </is>
      </c>
      <c r="S2467" s="71" t="n">
        <v>0</v>
      </c>
      <c r="T2467" t="inlineStr">
        <is>
          <t>No</t>
        </is>
      </c>
      <c r="U2467" s="71" t="n">
        <v>106</v>
      </c>
      <c r="V2467" s="71" t="n">
        <v>42</v>
      </c>
      <c r="W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RR102459</t>
        </is>
      </c>
      <c r="B2468" s="69" t="n">
        <v>45954</v>
      </c>
      <c r="C2468" s="70" t="n">
        <v>2025</v>
      </c>
      <c r="D2468" t="inlineStr">
        <is>
          <t>Oct</t>
        </is>
      </c>
      <c r="E2468" t="inlineStr">
        <is>
          <t>North</t>
        </is>
      </c>
      <c r="F2468" t="inlineStr">
        <is>
          <t>India</t>
        </is>
      </c>
      <c r="G2468" t="inlineStr">
        <is>
          <t>JioMart</t>
        </is>
      </c>
      <c r="H2468" t="inlineStr">
        <is>
          <t>Home delivery</t>
        </is>
      </c>
      <c r="I2468" t="inlineStr">
        <is>
          <t>Member</t>
        </is>
      </c>
      <c r="J2468" t="inlineStr">
        <is>
          <t>Lucas Martin</t>
        </is>
      </c>
      <c r="K2468" s="71" t="n">
        <v>2057</v>
      </c>
      <c r="L2468" s="72" t="n">
        <v>446.83</v>
      </c>
      <c r="M2468" s="72" t="n">
        <v>919129.3100000001</v>
      </c>
      <c r="N2468" s="72" t="n">
        <v>137869.4</v>
      </c>
      <c r="O2468" s="72" t="n">
        <v>781259.91</v>
      </c>
      <c r="P2468" s="72" t="n">
        <v>665890.12</v>
      </c>
      <c r="Q2468" s="72" t="n">
        <v>115369.79</v>
      </c>
      <c r="R2468" t="inlineStr">
        <is>
          <t>Delhi</t>
        </is>
      </c>
      <c r="S2468" s="71" t="n">
        <v>2</v>
      </c>
      <c r="T2468" t="inlineStr">
        <is>
          <t>Yes</t>
        </is>
      </c>
      <c r="U2468" s="71" t="n">
        <v>7752</v>
      </c>
      <c r="V2468" s="71" t="n">
        <v>592</v>
      </c>
      <c r="W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RR102460</t>
        </is>
      </c>
      <c r="B2469" s="69" t="n">
        <v>45954</v>
      </c>
      <c r="C2469" s="70" t="n">
        <v>2025</v>
      </c>
      <c r="D2469" t="inlineStr">
        <is>
          <t>Oct</t>
        </is>
      </c>
      <c r="E2469" t="inlineStr">
        <is>
          <t>South</t>
        </is>
      </c>
      <c r="F2469" t="inlineStr">
        <is>
          <t>India</t>
        </is>
      </c>
      <c r="G2469" t="inlineStr">
        <is>
          <t>JioMart</t>
        </is>
      </c>
      <c r="H2469" t="inlineStr">
        <is>
          <t>Home delivery</t>
        </is>
      </c>
      <c r="I2469" t="inlineStr">
        <is>
          <t>Member</t>
        </is>
      </c>
      <c r="J2469" t="inlineStr">
        <is>
          <t>Priya Nair</t>
        </is>
      </c>
      <c r="K2469" s="71" t="n">
        <v>3226</v>
      </c>
      <c r="L2469" s="72" t="n">
        <v>440.84</v>
      </c>
      <c r="M2469" s="72" t="n">
        <v>1422149.84</v>
      </c>
      <c r="N2469" s="72" t="n">
        <v>28443</v>
      </c>
      <c r="O2469" s="72" t="n">
        <v>1393706.84</v>
      </c>
      <c r="P2469" s="72" t="n">
        <v>1048220.93</v>
      </c>
      <c r="Q2469" s="72" t="n">
        <v>345485.91</v>
      </c>
      <c r="R2469" t="inlineStr">
        <is>
          <t>Kerala</t>
        </is>
      </c>
      <c r="S2469" s="71" t="n">
        <v>1</v>
      </c>
      <c r="T2469" t="inlineStr">
        <is>
          <t>Yes</t>
        </is>
      </c>
      <c r="U2469" s="71" t="n">
        <v>6648</v>
      </c>
      <c r="V2469" s="71" t="n">
        <v>379</v>
      </c>
      <c r="W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RR102461</t>
        </is>
      </c>
      <c r="B2470" s="69" t="n">
        <v>45954</v>
      </c>
      <c r="C2470" s="70" t="n">
        <v>2025</v>
      </c>
      <c r="D2470" t="inlineStr">
        <is>
          <t>Oct</t>
        </is>
      </c>
      <c r="E2470" t="inlineStr">
        <is>
          <t>East</t>
        </is>
      </c>
      <c r="F2470" t="inlineStr">
        <is>
          <t>India</t>
        </is>
      </c>
      <c r="G2470" t="inlineStr">
        <is>
          <t>JioMart</t>
        </is>
      </c>
      <c r="H2470" t="inlineStr">
        <is>
          <t>Home delivery</t>
        </is>
      </c>
      <c r="I2470" t="inlineStr">
        <is>
          <t>Walk-in guest</t>
        </is>
      </c>
      <c r="J2470" t="inlineStr">
        <is>
          <t>Aisha Bello</t>
        </is>
      </c>
      <c r="K2470" s="71" t="n">
        <v>3939</v>
      </c>
      <c r="L2470" s="72" t="n">
        <v>435.26</v>
      </c>
      <c r="M2470" s="72" t="n">
        <v>1714489.14</v>
      </c>
      <c r="N2470" s="72" t="n">
        <v>137159.13</v>
      </c>
      <c r="O2470" s="72" t="n">
        <v>1577330.01</v>
      </c>
      <c r="P2470" s="72" t="n">
        <v>1292256.26</v>
      </c>
      <c r="Q2470" s="72" t="n">
        <v>285073.75</v>
      </c>
      <c r="R2470" t="inlineStr">
        <is>
          <t>West Bengal</t>
        </is>
      </c>
      <c r="S2470" s="71" t="n">
        <v>8</v>
      </c>
      <c r="T2470" t="inlineStr">
        <is>
          <t>Yes</t>
        </is>
      </c>
      <c r="U2470" s="71" t="n">
        <v>6319</v>
      </c>
      <c r="V2470" s="71" t="n">
        <v>470</v>
      </c>
      <c r="W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RR102462</t>
        </is>
      </c>
      <c r="B2471" s="69" t="n">
        <v>45955</v>
      </c>
      <c r="C2471" s="70" t="n">
        <v>2025</v>
      </c>
      <c r="D2471" t="inlineStr">
        <is>
          <t>Oct</t>
        </is>
      </c>
      <c r="E2471" t="inlineStr">
        <is>
          <t>South</t>
        </is>
      </c>
      <c r="F2471" t="inlineStr">
        <is>
          <t>India</t>
        </is>
      </c>
      <c r="G2471" t="inlineStr">
        <is>
          <t>Grocery</t>
        </is>
      </c>
      <c r="H2471" t="inlineStr">
        <is>
          <t>Store walk-in</t>
        </is>
      </c>
      <c r="I2471" t="inlineStr">
        <is>
          <t>Walk-in guest</t>
        </is>
      </c>
      <c r="J2471" t="inlineStr">
        <is>
          <t>Yuki Sato</t>
        </is>
      </c>
      <c r="K2471" s="71" t="n">
        <v>4233</v>
      </c>
      <c r="L2471" s="72" t="n">
        <v>192.81</v>
      </c>
      <c r="M2471" s="72" t="n">
        <v>816164.73</v>
      </c>
      <c r="N2471" s="72" t="n">
        <v>16323.29</v>
      </c>
      <c r="O2471" s="72" t="n">
        <v>799841.4399999999</v>
      </c>
      <c r="P2471" s="72" t="n">
        <v>647319.39</v>
      </c>
      <c r="Q2471" s="72" t="n">
        <v>152522.05</v>
      </c>
      <c r="R2471" t="inlineStr">
        <is>
          <t>Tamil Nadu</t>
        </is>
      </c>
      <c r="S2471" s="71" t="n">
        <v>1</v>
      </c>
      <c r="T2471" t="inlineStr">
        <is>
          <t>Yes</t>
        </is>
      </c>
      <c r="U2471" s="71" t="n">
        <v>2139</v>
      </c>
      <c r="V2471" s="71" t="n">
        <v>674</v>
      </c>
      <c r="W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RR102463</t>
        </is>
      </c>
      <c r="B2472" s="69" t="n">
        <v>45955</v>
      </c>
      <c r="C2472" s="70" t="n">
        <v>2025</v>
      </c>
      <c r="D2472" t="inlineStr">
        <is>
          <t>Oct</t>
        </is>
      </c>
      <c r="E2472" t="inlineStr">
        <is>
          <t>East</t>
        </is>
      </c>
      <c r="F2472" t="inlineStr">
        <is>
          <t>India</t>
        </is>
      </c>
      <c r="G2472" t="inlineStr">
        <is>
          <t>Grocery</t>
        </is>
      </c>
      <c r="H2472" t="inlineStr">
        <is>
          <t>Store walk-in</t>
        </is>
      </c>
      <c r="I2472" t="inlineStr">
        <is>
          <t>Member</t>
        </is>
      </c>
      <c r="J2472" t="inlineStr">
        <is>
          <t>Mei Lin</t>
        </is>
      </c>
      <c r="K2472" s="71" t="n">
        <v>3722</v>
      </c>
      <c r="L2472" s="72" t="n">
        <v>190.06</v>
      </c>
      <c r="M2472" s="72" t="n">
        <v>707403.3199999999</v>
      </c>
      <c r="N2472" s="72" t="n">
        <v>14148.07</v>
      </c>
      <c r="O2472" s="72" t="n">
        <v>693255.25</v>
      </c>
      <c r="P2472" s="72" t="n">
        <v>532758.29</v>
      </c>
      <c r="Q2472" s="72" t="n">
        <v>160496.96</v>
      </c>
      <c r="R2472" t="inlineStr">
        <is>
          <t>Odisha</t>
        </is>
      </c>
      <c r="S2472" s="71" t="n">
        <v>2</v>
      </c>
      <c r="T2472" t="inlineStr">
        <is>
          <t>Yes</t>
        </is>
      </c>
      <c r="U2472" s="71" t="n">
        <v>2549</v>
      </c>
      <c r="V2472" s="71" t="n">
        <v>760</v>
      </c>
      <c r="W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RR102464</t>
        </is>
      </c>
      <c r="B2473" s="69" t="n">
        <v>45955</v>
      </c>
      <c r="C2473" s="70" t="n">
        <v>2025</v>
      </c>
      <c r="D2473" t="inlineStr">
        <is>
          <t>Oct</t>
        </is>
      </c>
      <c r="E2473" t="inlineStr">
        <is>
          <t>North</t>
        </is>
      </c>
      <c r="F2473" t="inlineStr">
        <is>
          <t>India</t>
        </is>
      </c>
      <c r="G2473" t="inlineStr">
        <is>
          <t>JioMart</t>
        </is>
      </c>
      <c r="H2473" t="inlineStr">
        <is>
          <t>Home delivery</t>
        </is>
      </c>
      <c r="I2473" t="inlineStr">
        <is>
          <t>Member</t>
        </is>
      </c>
      <c r="J2473" t="inlineStr">
        <is>
          <t>Sophie Müller</t>
        </is>
      </c>
      <c r="K2473" s="71" t="n">
        <v>4382</v>
      </c>
      <c r="L2473" s="72" t="n">
        <v>380.99</v>
      </c>
      <c r="M2473" s="72" t="n">
        <v>1669498.18</v>
      </c>
      <c r="N2473" s="72" t="n">
        <v>166949.82</v>
      </c>
      <c r="O2473" s="72" t="n">
        <v>1502548.36</v>
      </c>
      <c r="P2473" s="72" t="n">
        <v>1486020.48</v>
      </c>
      <c r="Q2473" s="72" t="n">
        <v>16527.88</v>
      </c>
      <c r="R2473" t="inlineStr">
        <is>
          <t>Uttar Pradesh</t>
        </is>
      </c>
      <c r="S2473" s="71" t="n">
        <v>1</v>
      </c>
      <c r="T2473" t="inlineStr">
        <is>
          <t>Yes</t>
        </is>
      </c>
      <c r="U2473" s="71" t="n">
        <v>10786</v>
      </c>
      <c r="V2473" s="71" t="n">
        <v>721</v>
      </c>
      <c r="W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RR102465</t>
        </is>
      </c>
      <c r="B2474" s="69" t="n">
        <v>45955</v>
      </c>
      <c r="C2474" s="70" t="n">
        <v>2025</v>
      </c>
      <c r="D2474" t="inlineStr">
        <is>
          <t>Oct</t>
        </is>
      </c>
      <c r="E2474" t="inlineStr">
        <is>
          <t>West</t>
        </is>
      </c>
      <c r="F2474" t="inlineStr">
        <is>
          <t>India</t>
        </is>
      </c>
      <c r="G2474" t="inlineStr">
        <is>
          <t>Electronics</t>
        </is>
      </c>
      <c r="H2474" t="inlineStr">
        <is>
          <t>Store walk-in</t>
        </is>
      </c>
      <c r="I2474" t="inlineStr">
        <is>
          <t>Walk-in guest</t>
        </is>
      </c>
      <c r="J2474" t="inlineStr">
        <is>
          <t>Ravindra Patil</t>
        </is>
      </c>
      <c r="K2474" s="71" t="n">
        <v>172</v>
      </c>
      <c r="L2474" s="72" t="n">
        <v>10042.62</v>
      </c>
      <c r="M2474" s="72" t="n">
        <v>1727330.64</v>
      </c>
      <c r="N2474" s="72" t="n">
        <v>86366.53</v>
      </c>
      <c r="O2474" s="72" t="n">
        <v>1640964.11</v>
      </c>
      <c r="P2474" s="72" t="n">
        <v>1377048.12</v>
      </c>
      <c r="Q2474" s="72" t="n">
        <v>263915.99</v>
      </c>
      <c r="R2474" t="inlineStr">
        <is>
          <t>Goa</t>
        </is>
      </c>
      <c r="S2474" s="71" t="n">
        <v>3</v>
      </c>
      <c r="T2474" t="inlineStr">
        <is>
          <t>Yes</t>
        </is>
      </c>
      <c r="U2474" s="71" t="n">
        <v>359</v>
      </c>
      <c r="V2474" s="71" t="n">
        <v>150</v>
      </c>
      <c r="W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RR102466</t>
        </is>
      </c>
      <c r="B2475" s="69" t="n">
        <v>45955</v>
      </c>
      <c r="C2475" s="70" t="n">
        <v>2025</v>
      </c>
      <c r="D2475" t="inlineStr">
        <is>
          <t>Oct</t>
        </is>
      </c>
      <c r="E2475" t="inlineStr">
        <is>
          <t>North</t>
        </is>
      </c>
      <c r="F2475" t="inlineStr">
        <is>
          <t>India</t>
        </is>
      </c>
      <c r="G2475" t="inlineStr">
        <is>
          <t>Grocery</t>
        </is>
      </c>
      <c r="H2475" t="inlineStr">
        <is>
          <t>Store walk-in</t>
        </is>
      </c>
      <c r="I2475" t="inlineStr">
        <is>
          <t>Member</t>
        </is>
      </c>
      <c r="J2475" t="inlineStr">
        <is>
          <t>Amir Khan</t>
        </is>
      </c>
      <c r="K2475" s="71" t="n">
        <v>1993</v>
      </c>
      <c r="L2475" s="72" t="n">
        <v>167.07</v>
      </c>
      <c r="M2475" s="72" t="n">
        <v>332970.51</v>
      </c>
      <c r="N2475" s="72" t="n">
        <v>6659.41</v>
      </c>
      <c r="O2475" s="72" t="n">
        <v>326311.1</v>
      </c>
      <c r="P2475" s="72" t="n">
        <v>288015.83</v>
      </c>
      <c r="Q2475" s="72" t="n">
        <v>38295.27</v>
      </c>
      <c r="R2475" t="inlineStr">
        <is>
          <t>Punjab</t>
        </is>
      </c>
      <c r="S2475" s="71" t="n">
        <v>2</v>
      </c>
      <c r="T2475" t="inlineStr">
        <is>
          <t>Yes</t>
        </is>
      </c>
      <c r="U2475" s="71" t="n">
        <v>1782</v>
      </c>
      <c r="V2475" s="71" t="n">
        <v>524</v>
      </c>
      <c r="W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RR102467</t>
        </is>
      </c>
      <c r="B2476" s="69" t="n">
        <v>45955</v>
      </c>
      <c r="C2476" s="70" t="n">
        <v>2025</v>
      </c>
      <c r="D2476" t="inlineStr">
        <is>
          <t>Oct</t>
        </is>
      </c>
      <c r="E2476" t="inlineStr">
        <is>
          <t>West</t>
        </is>
      </c>
      <c r="F2476" t="inlineStr">
        <is>
          <t>India</t>
        </is>
      </c>
      <c r="G2476" t="inlineStr">
        <is>
          <t>Grocery</t>
        </is>
      </c>
      <c r="H2476" t="inlineStr">
        <is>
          <t>Home delivery</t>
        </is>
      </c>
      <c r="I2476" t="inlineStr">
        <is>
          <t>Member</t>
        </is>
      </c>
      <c r="J2476" t="inlineStr">
        <is>
          <t>Liam O'Brien</t>
        </is>
      </c>
      <c r="K2476" s="71" t="n">
        <v>2057</v>
      </c>
      <c r="L2476" s="72" t="n">
        <v>194.17</v>
      </c>
      <c r="M2476" s="72" t="n">
        <v>399407.69</v>
      </c>
      <c r="N2476" s="72" t="n">
        <v>59911.15</v>
      </c>
      <c r="O2476" s="72" t="n">
        <v>339496.54</v>
      </c>
      <c r="P2476" s="72" t="n">
        <v>301437.63</v>
      </c>
      <c r="Q2476" s="72" t="n">
        <v>38058.91</v>
      </c>
      <c r="R2476" t="inlineStr">
        <is>
          <t>Goa</t>
        </is>
      </c>
      <c r="S2476" s="71" t="n">
        <v>2</v>
      </c>
      <c r="T2476" t="inlineStr">
        <is>
          <t>Yes</t>
        </is>
      </c>
      <c r="U2476" s="71" t="n">
        <v>1331</v>
      </c>
      <c r="V2476" s="71" t="n">
        <v>594</v>
      </c>
      <c r="W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RR102468</t>
        </is>
      </c>
      <c r="B2477" s="69" t="n">
        <v>45955</v>
      </c>
      <c r="C2477" s="70" t="n">
        <v>2025</v>
      </c>
      <c r="D2477" t="inlineStr">
        <is>
          <t>Oct</t>
        </is>
      </c>
      <c r="E2477" t="inlineStr">
        <is>
          <t>West</t>
        </is>
      </c>
      <c r="F2477" t="inlineStr">
        <is>
          <t>India</t>
        </is>
      </c>
      <c r="G2477" t="inlineStr">
        <is>
          <t>Electronics</t>
        </is>
      </c>
      <c r="H2477" t="inlineStr">
        <is>
          <t>Store walk-in</t>
        </is>
      </c>
      <c r="I2477" t="inlineStr">
        <is>
          <t>Member</t>
        </is>
      </c>
      <c r="J2477" t="inlineStr">
        <is>
          <t>Carlos Silva</t>
        </is>
      </c>
      <c r="K2477" s="71" t="n">
        <v>72</v>
      </c>
      <c r="L2477" s="72" t="n">
        <v>8739.23</v>
      </c>
      <c r="M2477" s="72" t="n">
        <v>629224.5600000001</v>
      </c>
      <c r="N2477" s="72" t="n">
        <v>94383.67999999999</v>
      </c>
      <c r="O2477" s="72" t="n">
        <v>534840.88</v>
      </c>
      <c r="P2477" s="72" t="n">
        <v>581102.47</v>
      </c>
      <c r="Q2477" s="72" t="n">
        <v>-46261.59</v>
      </c>
      <c r="R2477" t="inlineStr">
        <is>
          <t>Goa</t>
        </is>
      </c>
      <c r="S2477" s="71" t="n">
        <v>2</v>
      </c>
      <c r="T2477" t="inlineStr">
        <is>
          <t>Yes</t>
        </is>
      </c>
      <c r="U2477" s="71" t="n">
        <v>153</v>
      </c>
      <c r="V2477" s="71" t="n">
        <v>58</v>
      </c>
      <c r="W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RR102469</t>
        </is>
      </c>
      <c r="B2478" s="69" t="n">
        <v>45955</v>
      </c>
      <c r="C2478" s="70" t="n">
        <v>2025</v>
      </c>
      <c r="D2478" t="inlineStr">
        <is>
          <t>Oct</t>
        </is>
      </c>
      <c r="E2478" t="inlineStr">
        <is>
          <t>East</t>
        </is>
      </c>
      <c r="F2478" t="inlineStr">
        <is>
          <t>India</t>
        </is>
      </c>
      <c r="G2478" t="inlineStr">
        <is>
          <t>Fashion</t>
        </is>
      </c>
      <c r="H2478" t="inlineStr">
        <is>
          <t>Store walk-in</t>
        </is>
      </c>
      <c r="I2478" t="inlineStr">
        <is>
          <t>Member</t>
        </is>
      </c>
      <c r="J2478" t="inlineStr">
        <is>
          <t>Shraddha Kulkarni</t>
        </is>
      </c>
      <c r="K2478" s="71" t="n">
        <v>1215</v>
      </c>
      <c r="L2478" s="72" t="n">
        <v>675.99</v>
      </c>
      <c r="M2478" s="72" t="n">
        <v>821327.85</v>
      </c>
      <c r="N2478" s="72" t="n">
        <v>123199.18</v>
      </c>
      <c r="O2478" s="72" t="n">
        <v>698128.67</v>
      </c>
      <c r="P2478" s="72" t="n">
        <v>507178.74</v>
      </c>
      <c r="Q2478" s="72" t="n">
        <v>190949.93</v>
      </c>
      <c r="R2478" t="inlineStr">
        <is>
          <t>Bihar</t>
        </is>
      </c>
      <c r="S2478" s="71" t="n">
        <v>3</v>
      </c>
      <c r="T2478" t="inlineStr">
        <is>
          <t>Yes</t>
        </is>
      </c>
      <c r="U2478" s="71" t="n">
        <v>705</v>
      </c>
      <c r="V2478" s="71" t="n">
        <v>255</v>
      </c>
      <c r="W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RR102470</t>
        </is>
      </c>
      <c r="B2479" s="69" t="n">
        <v>45956</v>
      </c>
      <c r="C2479" s="70" t="n">
        <v>2025</v>
      </c>
      <c r="D2479" t="inlineStr">
        <is>
          <t>Oct</t>
        </is>
      </c>
      <c r="E2479" t="inlineStr">
        <is>
          <t>East</t>
        </is>
      </c>
      <c r="F2479" t="inlineStr">
        <is>
          <t>India</t>
        </is>
      </c>
      <c r="G2479" t="inlineStr">
        <is>
          <t>Grocery</t>
        </is>
      </c>
      <c r="H2479" t="inlineStr">
        <is>
          <t>Store walk-in</t>
        </is>
      </c>
      <c r="I2479" t="inlineStr">
        <is>
          <t>Walk-in guest</t>
        </is>
      </c>
      <c r="J2479" t="inlineStr">
        <is>
          <t>Arjun Mehta</t>
        </is>
      </c>
      <c r="K2479" s="71" t="n">
        <v>4490</v>
      </c>
      <c r="L2479" s="72" t="n">
        <v>178.48</v>
      </c>
      <c r="M2479" s="72" t="n">
        <v>801375.2</v>
      </c>
      <c r="N2479" s="72" t="n">
        <v>80137.52</v>
      </c>
      <c r="O2479" s="72" t="n">
        <v>721237.6800000001</v>
      </c>
      <c r="P2479" s="72" t="n">
        <v>681074.63</v>
      </c>
      <c r="Q2479" s="72" t="n">
        <v>40163.05</v>
      </c>
      <c r="R2479" t="inlineStr">
        <is>
          <t>Odisha</t>
        </is>
      </c>
      <c r="S2479" s="71" t="n">
        <v>3</v>
      </c>
      <c r="T2479" t="inlineStr">
        <is>
          <t>Yes</t>
        </is>
      </c>
      <c r="U2479" s="71" t="n">
        <v>3861</v>
      </c>
      <c r="V2479" s="71" t="n">
        <v>1495</v>
      </c>
      <c r="W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RR102471</t>
        </is>
      </c>
      <c r="B2480" s="69" t="n">
        <v>45956</v>
      </c>
      <c r="C2480" s="70" t="n">
        <v>2025</v>
      </c>
      <c r="D2480" t="inlineStr">
        <is>
          <t>Oct</t>
        </is>
      </c>
      <c r="E2480" t="inlineStr">
        <is>
          <t>East</t>
        </is>
      </c>
      <c r="F2480" t="inlineStr">
        <is>
          <t>India</t>
        </is>
      </c>
      <c r="G2480" t="inlineStr">
        <is>
          <t>Fashion</t>
        </is>
      </c>
      <c r="H2480" t="inlineStr">
        <is>
          <t>Store walk-in</t>
        </is>
      </c>
      <c r="I2480" t="inlineStr">
        <is>
          <t>Member</t>
        </is>
      </c>
      <c r="J2480" t="inlineStr">
        <is>
          <t>Lucas Martin</t>
        </is>
      </c>
      <c r="K2480" s="71" t="n">
        <v>709</v>
      </c>
      <c r="L2480" s="72" t="n">
        <v>813.8099999999999</v>
      </c>
      <c r="M2480" s="72" t="n">
        <v>576991.29</v>
      </c>
      <c r="N2480" s="72" t="n">
        <v>57699.13</v>
      </c>
      <c r="O2480" s="72" t="n">
        <v>519292.16</v>
      </c>
      <c r="P2480" s="72" t="n">
        <v>288982.56</v>
      </c>
      <c r="Q2480" s="72" t="n">
        <v>230309.6</v>
      </c>
      <c r="R2480" t="inlineStr">
        <is>
          <t>Bihar</t>
        </is>
      </c>
      <c r="S2480" s="71" t="n">
        <v>5</v>
      </c>
      <c r="T2480" t="inlineStr">
        <is>
          <t>Yes</t>
        </is>
      </c>
      <c r="U2480" s="71" t="n">
        <v>347</v>
      </c>
      <c r="V2480" s="71" t="n">
        <v>101</v>
      </c>
      <c r="W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RR102472</t>
        </is>
      </c>
      <c r="B2481" s="69" t="n">
        <v>45956</v>
      </c>
      <c r="C2481" s="70" t="n">
        <v>2025</v>
      </c>
      <c r="D2481" t="inlineStr">
        <is>
          <t>Oct</t>
        </is>
      </c>
      <c r="E2481" t="inlineStr">
        <is>
          <t>South</t>
        </is>
      </c>
      <c r="F2481" t="inlineStr">
        <is>
          <t>India</t>
        </is>
      </c>
      <c r="G2481" t="inlineStr">
        <is>
          <t>Fashion</t>
        </is>
      </c>
      <c r="H2481" t="inlineStr">
        <is>
          <t>Store walk-in</t>
        </is>
      </c>
      <c r="I2481" t="inlineStr">
        <is>
          <t>Walk-in guest</t>
        </is>
      </c>
      <c r="J2481" t="inlineStr">
        <is>
          <t>Ruhi Shaikh</t>
        </is>
      </c>
      <c r="K2481" s="71" t="n">
        <v>602</v>
      </c>
      <c r="L2481" s="72" t="n">
        <v>785.1799999999999</v>
      </c>
      <c r="M2481" s="72" t="n">
        <v>472678.36</v>
      </c>
      <c r="N2481" s="72" t="n">
        <v>70901.75</v>
      </c>
      <c r="O2481" s="72" t="n">
        <v>401776.61</v>
      </c>
      <c r="P2481" s="72" t="n">
        <v>250019.9</v>
      </c>
      <c r="Q2481" s="72" t="n">
        <v>151756.71</v>
      </c>
      <c r="R2481" t="inlineStr">
        <is>
          <t>Tamil Nadu</t>
        </is>
      </c>
      <c r="S2481" s="71" t="n">
        <v>0</v>
      </c>
      <c r="T2481" t="inlineStr">
        <is>
          <t>No</t>
        </is>
      </c>
      <c r="U2481" s="71" t="n">
        <v>344</v>
      </c>
      <c r="V2481" s="71" t="n">
        <v>106</v>
      </c>
      <c r="W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RR102473</t>
        </is>
      </c>
      <c r="B2482" s="69" t="n">
        <v>45956</v>
      </c>
      <c r="C2482" s="70" t="n">
        <v>2025</v>
      </c>
      <c r="D2482" t="inlineStr">
        <is>
          <t>Oct</t>
        </is>
      </c>
      <c r="E2482" t="inlineStr">
        <is>
          <t>South</t>
        </is>
      </c>
      <c r="F2482" t="inlineStr">
        <is>
          <t>India</t>
        </is>
      </c>
      <c r="G2482" t="inlineStr">
        <is>
          <t>Grocery</t>
        </is>
      </c>
      <c r="H2482" t="inlineStr">
        <is>
          <t>Store walk-in</t>
        </is>
      </c>
      <c r="I2482" t="inlineStr">
        <is>
          <t>Walk-in guest</t>
        </is>
      </c>
      <c r="J2482" t="inlineStr">
        <is>
          <t>Sara Rossi</t>
        </is>
      </c>
      <c r="K2482" s="71" t="n">
        <v>965</v>
      </c>
      <c r="L2482" s="72" t="n">
        <v>185.87</v>
      </c>
      <c r="M2482" s="72" t="n">
        <v>179364.55</v>
      </c>
      <c r="N2482" s="72" t="n">
        <v>8968.23</v>
      </c>
      <c r="O2482" s="72" t="n">
        <v>170396.32</v>
      </c>
      <c r="P2482" s="72" t="n">
        <v>144226.47</v>
      </c>
      <c r="Q2482" s="72" t="n">
        <v>26169.85</v>
      </c>
      <c r="R2482" t="inlineStr">
        <is>
          <t>Tamil Nadu</t>
        </is>
      </c>
      <c r="S2482" s="71" t="n">
        <v>8</v>
      </c>
      <c r="T2482" t="inlineStr">
        <is>
          <t>Yes</t>
        </is>
      </c>
      <c r="U2482" s="71" t="n">
        <v>427</v>
      </c>
      <c r="V2482" s="71" t="n">
        <v>109</v>
      </c>
      <c r="W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RR102474</t>
        </is>
      </c>
      <c r="B2483" s="69" t="n">
        <v>45956</v>
      </c>
      <c r="C2483" s="70" t="n">
        <v>2025</v>
      </c>
      <c r="D2483" t="inlineStr">
        <is>
          <t>Oct</t>
        </is>
      </c>
      <c r="E2483" t="inlineStr">
        <is>
          <t>East</t>
        </is>
      </c>
      <c r="F2483" t="inlineStr">
        <is>
          <t>India</t>
        </is>
      </c>
      <c r="G2483" t="inlineStr">
        <is>
          <t>Fashion</t>
        </is>
      </c>
      <c r="H2483" t="inlineStr">
        <is>
          <t>Store walk-in</t>
        </is>
      </c>
      <c r="I2483" t="inlineStr">
        <is>
          <t>Walk-in guest</t>
        </is>
      </c>
      <c r="J2483" t="inlineStr">
        <is>
          <t>Amir Khan</t>
        </is>
      </c>
      <c r="K2483" s="71" t="n">
        <v>1020</v>
      </c>
      <c r="L2483" s="72" t="n">
        <v>719.74</v>
      </c>
      <c r="M2483" s="72" t="n">
        <v>734134.8</v>
      </c>
      <c r="N2483" s="72" t="n">
        <v>14682.7</v>
      </c>
      <c r="O2483" s="72" t="n">
        <v>719452.1</v>
      </c>
      <c r="P2483" s="72" t="n">
        <v>426632.01</v>
      </c>
      <c r="Q2483" s="72" t="n">
        <v>292820.09</v>
      </c>
      <c r="R2483" t="inlineStr">
        <is>
          <t>Bihar</t>
        </is>
      </c>
      <c r="S2483" s="71" t="n">
        <v>8</v>
      </c>
      <c r="T2483" t="inlineStr">
        <is>
          <t>Yes</t>
        </is>
      </c>
      <c r="U2483" s="71" t="n">
        <v>458</v>
      </c>
      <c r="V2483" s="71" t="n">
        <v>120</v>
      </c>
      <c r="W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RR102475</t>
        </is>
      </c>
      <c r="B2484" s="69" t="n">
        <v>45956</v>
      </c>
      <c r="C2484" s="70" t="n">
        <v>2025</v>
      </c>
      <c r="D2484" t="inlineStr">
        <is>
          <t>Oct</t>
        </is>
      </c>
      <c r="E2484" t="inlineStr">
        <is>
          <t>East</t>
        </is>
      </c>
      <c r="F2484" t="inlineStr">
        <is>
          <t>India</t>
        </is>
      </c>
      <c r="G2484" t="inlineStr">
        <is>
          <t>Grocery</t>
        </is>
      </c>
      <c r="H2484" t="inlineStr">
        <is>
          <t>Store walk-in</t>
        </is>
      </c>
      <c r="I2484" t="inlineStr">
        <is>
          <t>Member</t>
        </is>
      </c>
      <c r="J2484" t="inlineStr">
        <is>
          <t>Ravindra Patil</t>
        </is>
      </c>
      <c r="K2484" s="71" t="n">
        <v>2789</v>
      </c>
      <c r="L2484" s="72" t="n">
        <v>173.74</v>
      </c>
      <c r="M2484" s="72" t="n">
        <v>484560.86</v>
      </c>
      <c r="N2484" s="72" t="n">
        <v>9691.219999999999</v>
      </c>
      <c r="O2484" s="72" t="n">
        <v>474869.64</v>
      </c>
      <c r="P2484" s="72" t="n">
        <v>425621.64</v>
      </c>
      <c r="Q2484" s="72" t="n">
        <v>49248</v>
      </c>
      <c r="R2484" t="inlineStr">
        <is>
          <t>Bihar</t>
        </is>
      </c>
      <c r="S2484" s="71" t="n">
        <v>5</v>
      </c>
      <c r="T2484" t="inlineStr">
        <is>
          <t>Yes</t>
        </is>
      </c>
      <c r="U2484" s="71" t="n">
        <v>2285</v>
      </c>
      <c r="V2484" s="71" t="n">
        <v>604</v>
      </c>
      <c r="W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RR102476</t>
        </is>
      </c>
      <c r="B2485" s="69" t="n">
        <v>45956</v>
      </c>
      <c r="C2485" s="70" t="n">
        <v>2025</v>
      </c>
      <c r="D2485" t="inlineStr">
        <is>
          <t>Oct</t>
        </is>
      </c>
      <c r="E2485" t="inlineStr">
        <is>
          <t>West</t>
        </is>
      </c>
      <c r="F2485" t="inlineStr">
        <is>
          <t>India</t>
        </is>
      </c>
      <c r="G2485" t="inlineStr">
        <is>
          <t>Electronics</t>
        </is>
      </c>
      <c r="H2485" t="inlineStr">
        <is>
          <t>Store walk-in</t>
        </is>
      </c>
      <c r="I2485" t="inlineStr">
        <is>
          <t>Walk-in guest</t>
        </is>
      </c>
      <c r="J2485" t="inlineStr">
        <is>
          <t>Sara Rossi</t>
        </is>
      </c>
      <c r="K2485" s="71" t="n">
        <v>86</v>
      </c>
      <c r="L2485" s="72" t="n">
        <v>8489.6</v>
      </c>
      <c r="M2485" s="72" t="n">
        <v>730105.6</v>
      </c>
      <c r="N2485" s="72" t="n">
        <v>73010.56</v>
      </c>
      <c r="O2485" s="72" t="n">
        <v>657095.04</v>
      </c>
      <c r="P2485" s="72" t="n">
        <v>681452.14</v>
      </c>
      <c r="Q2485" s="72" t="n">
        <v>-24357.1</v>
      </c>
      <c r="R2485" t="inlineStr">
        <is>
          <t>Gujarat</t>
        </is>
      </c>
      <c r="S2485" s="71" t="n">
        <v>3</v>
      </c>
      <c r="T2485" t="inlineStr">
        <is>
          <t>Yes</t>
        </is>
      </c>
      <c r="U2485" s="71" t="n">
        <v>227</v>
      </c>
      <c r="V2485" s="71" t="n">
        <v>82</v>
      </c>
      <c r="W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RR102477</t>
        </is>
      </c>
      <c r="B2486" s="69" t="n">
        <v>45956</v>
      </c>
      <c r="C2486" s="70" t="n">
        <v>2025</v>
      </c>
      <c r="D2486" t="inlineStr">
        <is>
          <t>Oct</t>
        </is>
      </c>
      <c r="E2486" t="inlineStr">
        <is>
          <t>West</t>
        </is>
      </c>
      <c r="F2486" t="inlineStr">
        <is>
          <t>India</t>
        </is>
      </c>
      <c r="G2486" t="inlineStr">
        <is>
          <t>Electronics</t>
        </is>
      </c>
      <c r="H2486" t="inlineStr">
        <is>
          <t>Store walk-in</t>
        </is>
      </c>
      <c r="I2486" t="inlineStr">
        <is>
          <t>Walk-in guest</t>
        </is>
      </c>
      <c r="J2486" t="inlineStr">
        <is>
          <t>Sophie Müller</t>
        </is>
      </c>
      <c r="K2486" s="71" t="n">
        <v>152</v>
      </c>
      <c r="L2486" s="72" t="n">
        <v>9821.32</v>
      </c>
      <c r="M2486" s="72" t="n">
        <v>1492840.64</v>
      </c>
      <c r="N2486" s="72" t="n">
        <v>119427.25</v>
      </c>
      <c r="O2486" s="72" t="n">
        <v>1373413.39</v>
      </c>
      <c r="P2486" s="72" t="n">
        <v>1226123.13</v>
      </c>
      <c r="Q2486" s="72" t="n">
        <v>147290.26</v>
      </c>
      <c r="R2486" t="inlineStr">
        <is>
          <t>Goa</t>
        </is>
      </c>
      <c r="S2486" s="71" t="n">
        <v>8</v>
      </c>
      <c r="T2486" t="inlineStr">
        <is>
          <t>Yes</t>
        </is>
      </c>
      <c r="U2486" s="71" t="n">
        <v>390</v>
      </c>
      <c r="V2486" s="71" t="n">
        <v>145</v>
      </c>
      <c r="W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RR102478</t>
        </is>
      </c>
      <c r="B2487" s="69" t="n">
        <v>45956</v>
      </c>
      <c r="C2487" s="70" t="n">
        <v>2025</v>
      </c>
      <c r="D2487" t="inlineStr">
        <is>
          <t>Oct</t>
        </is>
      </c>
      <c r="E2487" t="inlineStr">
        <is>
          <t>West</t>
        </is>
      </c>
      <c r="F2487" t="inlineStr">
        <is>
          <t>India</t>
        </is>
      </c>
      <c r="G2487" t="inlineStr">
        <is>
          <t>Electronics</t>
        </is>
      </c>
      <c r="H2487" t="inlineStr">
        <is>
          <t>Store walk-in</t>
        </is>
      </c>
      <c r="I2487" t="inlineStr">
        <is>
          <t>Member</t>
        </is>
      </c>
      <c r="J2487" t="inlineStr">
        <is>
          <t>Liam O'Brien</t>
        </is>
      </c>
      <c r="K2487" s="71" t="n">
        <v>59</v>
      </c>
      <c r="L2487" s="72" t="n">
        <v>8893.299999999999</v>
      </c>
      <c r="M2487" s="72" t="n">
        <v>524704.7</v>
      </c>
      <c r="N2487" s="72" t="n">
        <v>52470.47</v>
      </c>
      <c r="O2487" s="72" t="n">
        <v>472234.23</v>
      </c>
      <c r="P2487" s="72" t="n">
        <v>495812.21</v>
      </c>
      <c r="Q2487" s="72" t="n">
        <v>-23577.98</v>
      </c>
      <c r="R2487" t="inlineStr">
        <is>
          <t>Gujarat</t>
        </is>
      </c>
      <c r="S2487" s="71" t="n">
        <v>0</v>
      </c>
      <c r="T2487" t="inlineStr">
        <is>
          <t>No</t>
        </is>
      </c>
      <c r="U2487" s="71" t="n">
        <v>114</v>
      </c>
      <c r="V2487" s="71" t="n">
        <v>45</v>
      </c>
      <c r="W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RR102479</t>
        </is>
      </c>
      <c r="B2488" s="69" t="n">
        <v>45956</v>
      </c>
      <c r="C2488" s="70" t="n">
        <v>2025</v>
      </c>
      <c r="D2488" t="inlineStr">
        <is>
          <t>Oct</t>
        </is>
      </c>
      <c r="E2488" t="inlineStr">
        <is>
          <t>West</t>
        </is>
      </c>
      <c r="F2488" t="inlineStr">
        <is>
          <t>India</t>
        </is>
      </c>
      <c r="G2488" t="inlineStr">
        <is>
          <t>Fashion</t>
        </is>
      </c>
      <c r="H2488" t="inlineStr">
        <is>
          <t>Store walk-in</t>
        </is>
      </c>
      <c r="I2488" t="inlineStr">
        <is>
          <t>Member</t>
        </is>
      </c>
      <c r="J2488" t="inlineStr">
        <is>
          <t>Ana Costa</t>
        </is>
      </c>
      <c r="K2488" s="71" t="n">
        <v>1096</v>
      </c>
      <c r="L2488" s="72" t="n">
        <v>689.78</v>
      </c>
      <c r="M2488" s="72" t="n">
        <v>755998.88</v>
      </c>
      <c r="N2488" s="72" t="n">
        <v>15119.98</v>
      </c>
      <c r="O2488" s="72" t="n">
        <v>740878.9</v>
      </c>
      <c r="P2488" s="72" t="n">
        <v>459687.69</v>
      </c>
      <c r="Q2488" s="72" t="n">
        <v>281191.21</v>
      </c>
      <c r="R2488" t="inlineStr">
        <is>
          <t>Gujarat</t>
        </is>
      </c>
      <c r="S2488" s="71" t="n">
        <v>1</v>
      </c>
      <c r="T2488" t="inlineStr">
        <is>
          <t>Yes</t>
        </is>
      </c>
      <c r="U2488" s="71" t="n">
        <v>513</v>
      </c>
      <c r="V2488" s="71" t="n">
        <v>163</v>
      </c>
      <c r="W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RR102480</t>
        </is>
      </c>
      <c r="B2489" s="69" t="n">
        <v>45956</v>
      </c>
      <c r="C2489" s="70" t="n">
        <v>2025</v>
      </c>
      <c r="D2489" t="inlineStr">
        <is>
          <t>Oct</t>
        </is>
      </c>
      <c r="E2489" t="inlineStr">
        <is>
          <t>North</t>
        </is>
      </c>
      <c r="F2489" t="inlineStr">
        <is>
          <t>India</t>
        </is>
      </c>
      <c r="G2489" t="inlineStr">
        <is>
          <t>JioMart</t>
        </is>
      </c>
      <c r="H2489" t="inlineStr">
        <is>
          <t>Home delivery</t>
        </is>
      </c>
      <c r="I2489" t="inlineStr">
        <is>
          <t>Member</t>
        </is>
      </c>
      <c r="J2489" t="inlineStr">
        <is>
          <t>Mei Lin</t>
        </is>
      </c>
      <c r="K2489" s="71" t="n">
        <v>855</v>
      </c>
      <c r="L2489" s="72" t="n">
        <v>369.9</v>
      </c>
      <c r="M2489" s="72" t="n">
        <v>316264.5</v>
      </c>
      <c r="N2489" s="72" t="n">
        <v>31626.45</v>
      </c>
      <c r="O2489" s="72" t="n">
        <v>284638.05</v>
      </c>
      <c r="P2489" s="72" t="n">
        <v>297969.81</v>
      </c>
      <c r="Q2489" s="72" t="n">
        <v>-13331.76</v>
      </c>
      <c r="R2489" t="inlineStr">
        <is>
          <t>Delhi</t>
        </is>
      </c>
      <c r="S2489" s="71" t="n">
        <v>2</v>
      </c>
      <c r="T2489" t="inlineStr">
        <is>
          <t>Yes</t>
        </is>
      </c>
      <c r="U2489" s="71" t="n">
        <v>2500</v>
      </c>
      <c r="V2489" s="71" t="n">
        <v>189</v>
      </c>
      <c r="W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RR102481</t>
        </is>
      </c>
      <c r="B2490" s="69" t="n">
        <v>45956</v>
      </c>
      <c r="C2490" s="70" t="n">
        <v>2025</v>
      </c>
      <c r="D2490" t="inlineStr">
        <is>
          <t>Oct</t>
        </is>
      </c>
      <c r="E2490" t="inlineStr">
        <is>
          <t>South</t>
        </is>
      </c>
      <c r="F2490" t="inlineStr">
        <is>
          <t>India</t>
        </is>
      </c>
      <c r="G2490" t="inlineStr">
        <is>
          <t>Grocery</t>
        </is>
      </c>
      <c r="H2490" t="inlineStr">
        <is>
          <t>Store walk-in</t>
        </is>
      </c>
      <c r="I2490" t="inlineStr">
        <is>
          <t>Walk-in guest</t>
        </is>
      </c>
      <c r="J2490" t="inlineStr">
        <is>
          <t>Aisha Bello</t>
        </is>
      </c>
      <c r="K2490" s="71" t="n">
        <v>3364</v>
      </c>
      <c r="L2490" s="72" t="n">
        <v>161.77</v>
      </c>
      <c r="M2490" s="72" t="n">
        <v>544194.28</v>
      </c>
      <c r="N2490" s="72" t="n">
        <v>27209.71</v>
      </c>
      <c r="O2490" s="72" t="n">
        <v>516984.57</v>
      </c>
      <c r="P2490" s="72" t="n">
        <v>496305.53</v>
      </c>
      <c r="Q2490" s="72" t="n">
        <v>20679.04</v>
      </c>
      <c r="R2490" t="inlineStr">
        <is>
          <t>Telangana</t>
        </is>
      </c>
      <c r="S2490" s="71" t="n">
        <v>3</v>
      </c>
      <c r="T2490" t="inlineStr">
        <is>
          <t>Yes</t>
        </is>
      </c>
      <c r="U2490" s="71" t="n">
        <v>2546</v>
      </c>
      <c r="V2490" s="71" t="n">
        <v>778</v>
      </c>
      <c r="W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RR102482</t>
        </is>
      </c>
      <c r="B2491" s="69" t="n">
        <v>45956</v>
      </c>
      <c r="C2491" s="70" t="n">
        <v>2025</v>
      </c>
      <c r="D2491" t="inlineStr">
        <is>
          <t>Oct</t>
        </is>
      </c>
      <c r="E2491" t="inlineStr">
        <is>
          <t>North</t>
        </is>
      </c>
      <c r="F2491" t="inlineStr">
        <is>
          <t>India</t>
        </is>
      </c>
      <c r="G2491" t="inlineStr">
        <is>
          <t>Grocery</t>
        </is>
      </c>
      <c r="H2491" t="inlineStr">
        <is>
          <t>Store walk-in</t>
        </is>
      </c>
      <c r="I2491" t="inlineStr">
        <is>
          <t>Member</t>
        </is>
      </c>
      <c r="J2491" t="inlineStr">
        <is>
          <t>Wei Chen</t>
        </is>
      </c>
      <c r="K2491" s="71" t="n">
        <v>1754</v>
      </c>
      <c r="L2491" s="72" t="n">
        <v>200.59</v>
      </c>
      <c r="M2491" s="72" t="n">
        <v>351834.86</v>
      </c>
      <c r="N2491" s="72" t="n">
        <v>17591.74</v>
      </c>
      <c r="O2491" s="72" t="n">
        <v>334243.12</v>
      </c>
      <c r="P2491" s="72" t="n">
        <v>263195.07</v>
      </c>
      <c r="Q2491" s="72" t="n">
        <v>71048.05</v>
      </c>
      <c r="R2491" t="inlineStr">
        <is>
          <t>Uttar Pradesh</t>
        </is>
      </c>
      <c r="S2491" s="71" t="n">
        <v>2</v>
      </c>
      <c r="T2491" t="inlineStr">
        <is>
          <t>Yes</t>
        </is>
      </c>
      <c r="U2491" s="71" t="n">
        <v>769</v>
      </c>
      <c r="V2491" s="71" t="n">
        <v>203</v>
      </c>
      <c r="W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RR102483</t>
        </is>
      </c>
      <c r="B2492" s="69" t="n">
        <v>45957</v>
      </c>
      <c r="C2492" s="70" t="n">
        <v>2025</v>
      </c>
      <c r="D2492" t="inlineStr">
        <is>
          <t>Oct</t>
        </is>
      </c>
      <c r="E2492" t="inlineStr">
        <is>
          <t>East</t>
        </is>
      </c>
      <c r="F2492" t="inlineStr">
        <is>
          <t>India</t>
        </is>
      </c>
      <c r="G2492" t="inlineStr">
        <is>
          <t>Grocery</t>
        </is>
      </c>
      <c r="H2492" t="inlineStr">
        <is>
          <t>Store walk-in</t>
        </is>
      </c>
      <c r="I2492" t="inlineStr">
        <is>
          <t>Walk-in guest</t>
        </is>
      </c>
      <c r="J2492" t="inlineStr">
        <is>
          <t>Lucas Martin</t>
        </is>
      </c>
      <c r="K2492" s="71" t="n">
        <v>4217</v>
      </c>
      <c r="L2492" s="72" t="n">
        <v>176.06</v>
      </c>
      <c r="M2492" s="72" t="n">
        <v>742445.02</v>
      </c>
      <c r="N2492" s="72" t="n">
        <v>37122.25</v>
      </c>
      <c r="O2492" s="72" t="n">
        <v>705322.77</v>
      </c>
      <c r="P2492" s="72" t="n">
        <v>598585.23</v>
      </c>
      <c r="Q2492" s="72" t="n">
        <v>106737.54</v>
      </c>
      <c r="R2492" t="inlineStr">
        <is>
          <t>Bihar</t>
        </is>
      </c>
      <c r="S2492" s="71" t="n">
        <v>2</v>
      </c>
      <c r="T2492" t="inlineStr">
        <is>
          <t>Yes</t>
        </is>
      </c>
      <c r="U2492" s="71" t="n">
        <v>1145</v>
      </c>
      <c r="V2492" s="71" t="n">
        <v>475</v>
      </c>
      <c r="W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RR102484</t>
        </is>
      </c>
      <c r="B2493" s="69" t="n">
        <v>45957</v>
      </c>
      <c r="C2493" s="70" t="n">
        <v>2025</v>
      </c>
      <c r="D2493" t="inlineStr">
        <is>
          <t>Oct</t>
        </is>
      </c>
      <c r="E2493" t="inlineStr">
        <is>
          <t>East</t>
        </is>
      </c>
      <c r="F2493" t="inlineStr">
        <is>
          <t>India</t>
        </is>
      </c>
      <c r="G2493" t="inlineStr">
        <is>
          <t>JioMart</t>
        </is>
      </c>
      <c r="H2493" t="inlineStr">
        <is>
          <t>Home delivery</t>
        </is>
      </c>
      <c r="I2493" t="inlineStr">
        <is>
          <t>Member</t>
        </is>
      </c>
      <c r="J2493" t="inlineStr">
        <is>
          <t>Kofi Mensah</t>
        </is>
      </c>
      <c r="K2493" s="71" t="n">
        <v>4446</v>
      </c>
      <c r="L2493" s="72" t="n">
        <v>437.29</v>
      </c>
      <c r="M2493" s="72" t="n">
        <v>1944191.34</v>
      </c>
      <c r="N2493" s="72" t="n">
        <v>155535.31</v>
      </c>
      <c r="O2493" s="72" t="n">
        <v>1788656.03</v>
      </c>
      <c r="P2493" s="72" t="n">
        <v>1457396.55</v>
      </c>
      <c r="Q2493" s="72" t="n">
        <v>331259.48</v>
      </c>
      <c r="R2493" t="inlineStr">
        <is>
          <t>Odisha</t>
        </is>
      </c>
      <c r="S2493" s="71" t="n">
        <v>3</v>
      </c>
      <c r="T2493" t="inlineStr">
        <is>
          <t>Yes</t>
        </is>
      </c>
      <c r="U2493" s="71" t="n">
        <v>6983</v>
      </c>
      <c r="V2493" s="71" t="n">
        <v>534</v>
      </c>
      <c r="W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RR102485</t>
        </is>
      </c>
      <c r="B2494" s="69" t="n">
        <v>45957</v>
      </c>
      <c r="C2494" s="70" t="n">
        <v>2025</v>
      </c>
      <c r="D2494" t="inlineStr">
        <is>
          <t>Oct</t>
        </is>
      </c>
      <c r="E2494" t="inlineStr">
        <is>
          <t>West</t>
        </is>
      </c>
      <c r="F2494" t="inlineStr">
        <is>
          <t>India</t>
        </is>
      </c>
      <c r="G2494" t="inlineStr">
        <is>
          <t>Fashion</t>
        </is>
      </c>
      <c r="H2494" t="inlineStr">
        <is>
          <t>Store walk-in</t>
        </is>
      </c>
      <c r="I2494" t="inlineStr">
        <is>
          <t>Walk-in guest</t>
        </is>
      </c>
      <c r="J2494" t="inlineStr">
        <is>
          <t>Liam O'Brien</t>
        </is>
      </c>
      <c r="K2494" s="71" t="n">
        <v>544</v>
      </c>
      <c r="L2494" s="72" t="n">
        <v>727.1900000000001</v>
      </c>
      <c r="M2494" s="72" t="n">
        <v>395591.36</v>
      </c>
      <c r="N2494" s="72" t="n">
        <v>31647.31</v>
      </c>
      <c r="O2494" s="72" t="n">
        <v>363944.05</v>
      </c>
      <c r="P2494" s="72" t="n">
        <v>216021.16</v>
      </c>
      <c r="Q2494" s="72" t="n">
        <v>147922.89</v>
      </c>
      <c r="R2494" t="inlineStr">
        <is>
          <t>Goa</t>
        </is>
      </c>
      <c r="S2494" s="71" t="n">
        <v>1</v>
      </c>
      <c r="T2494" t="inlineStr">
        <is>
          <t>Yes</t>
        </is>
      </c>
      <c r="U2494" s="71" t="n">
        <v>530</v>
      </c>
      <c r="V2494" s="71" t="n">
        <v>171</v>
      </c>
      <c r="W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RR102486</t>
        </is>
      </c>
      <c r="B2495" s="69" t="n">
        <v>45957</v>
      </c>
      <c r="C2495" s="70" t="n">
        <v>2025</v>
      </c>
      <c r="D2495" t="inlineStr">
        <is>
          <t>Oct</t>
        </is>
      </c>
      <c r="E2495" t="inlineStr">
        <is>
          <t>West</t>
        </is>
      </c>
      <c r="F2495" t="inlineStr">
        <is>
          <t>India</t>
        </is>
      </c>
      <c r="G2495" t="inlineStr">
        <is>
          <t>JioMart</t>
        </is>
      </c>
      <c r="H2495" t="inlineStr">
        <is>
          <t>Home delivery</t>
        </is>
      </c>
      <c r="I2495" t="inlineStr">
        <is>
          <t>Member</t>
        </is>
      </c>
      <c r="J2495" t="inlineStr">
        <is>
          <t>Liam O'Brien</t>
        </is>
      </c>
      <c r="K2495" s="71" t="n">
        <v>2398</v>
      </c>
      <c r="L2495" s="72" t="n">
        <v>388.66</v>
      </c>
      <c r="M2495" s="72" t="n">
        <v>932006.6800000001</v>
      </c>
      <c r="N2495" s="72" t="n">
        <v>139801</v>
      </c>
      <c r="O2495" s="72" t="n">
        <v>792205.6800000001</v>
      </c>
      <c r="P2495" s="72" t="n">
        <v>821075.46</v>
      </c>
      <c r="Q2495" s="72" t="n">
        <v>-28869.78</v>
      </c>
      <c r="R2495" t="inlineStr">
        <is>
          <t>Gujarat</t>
        </is>
      </c>
      <c r="S2495" s="71" t="n">
        <v>5</v>
      </c>
      <c r="T2495" t="inlineStr">
        <is>
          <t>Yes</t>
        </is>
      </c>
      <c r="U2495" s="71" t="n">
        <v>5340</v>
      </c>
      <c r="V2495" s="71" t="n">
        <v>301</v>
      </c>
      <c r="W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RR102487</t>
        </is>
      </c>
      <c r="B2496" s="69" t="n">
        <v>45957</v>
      </c>
      <c r="C2496" s="70" t="n">
        <v>2025</v>
      </c>
      <c r="D2496" t="inlineStr">
        <is>
          <t>Oct</t>
        </is>
      </c>
      <c r="E2496" t="inlineStr">
        <is>
          <t>East</t>
        </is>
      </c>
      <c r="F2496" t="inlineStr">
        <is>
          <t>India</t>
        </is>
      </c>
      <c r="G2496" t="inlineStr">
        <is>
          <t>Electronics</t>
        </is>
      </c>
      <c r="H2496" t="inlineStr">
        <is>
          <t>Store walk-in</t>
        </is>
      </c>
      <c r="I2496" t="inlineStr">
        <is>
          <t>Member</t>
        </is>
      </c>
      <c r="J2496" t="inlineStr">
        <is>
          <t>Shraddha Kulkarni</t>
        </is>
      </c>
      <c r="K2496" s="71" t="n">
        <v>230</v>
      </c>
      <c r="L2496" s="72" t="n">
        <v>9399.450000000001</v>
      </c>
      <c r="M2496" s="72" t="n">
        <v>2161873.5</v>
      </c>
      <c r="N2496" s="72" t="n">
        <v>172949.88</v>
      </c>
      <c r="O2496" s="72" t="n">
        <v>1988923.62</v>
      </c>
      <c r="P2496" s="72" t="n">
        <v>1848887.85</v>
      </c>
      <c r="Q2496" s="72" t="n">
        <v>140035.77</v>
      </c>
      <c r="R2496" t="inlineStr">
        <is>
          <t>West Bengal</t>
        </is>
      </c>
      <c r="S2496" s="71" t="n">
        <v>0</v>
      </c>
      <c r="T2496" t="inlineStr">
        <is>
          <t>No</t>
        </is>
      </c>
      <c r="U2496" s="71" t="n">
        <v>451</v>
      </c>
      <c r="V2496" s="71" t="n">
        <v>174</v>
      </c>
      <c r="W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RR102488</t>
        </is>
      </c>
      <c r="B2497" s="69" t="n">
        <v>45957</v>
      </c>
      <c r="C2497" s="70" t="n">
        <v>2025</v>
      </c>
      <c r="D2497" t="inlineStr">
        <is>
          <t>Oct</t>
        </is>
      </c>
      <c r="E2497" t="inlineStr">
        <is>
          <t>South</t>
        </is>
      </c>
      <c r="F2497" t="inlineStr">
        <is>
          <t>India</t>
        </is>
      </c>
      <c r="G2497" t="inlineStr">
        <is>
          <t>Fashion</t>
        </is>
      </c>
      <c r="H2497" t="inlineStr">
        <is>
          <t>Click &amp; collect</t>
        </is>
      </c>
      <c r="I2497" t="inlineStr">
        <is>
          <t>Member</t>
        </is>
      </c>
      <c r="J2497" t="inlineStr">
        <is>
          <t>Wei Chen</t>
        </is>
      </c>
      <c r="K2497" s="71" t="n">
        <v>550</v>
      </c>
      <c r="L2497" s="72" t="n">
        <v>681.24</v>
      </c>
      <c r="M2497" s="72" t="n">
        <v>374682</v>
      </c>
      <c r="N2497" s="72" t="n">
        <v>18734.1</v>
      </c>
      <c r="O2497" s="72" t="n">
        <v>355947.9</v>
      </c>
      <c r="P2497" s="72" t="n">
        <v>231338.22</v>
      </c>
      <c r="Q2497" s="72" t="n">
        <v>124609.68</v>
      </c>
      <c r="R2497" t="inlineStr">
        <is>
          <t>Telangana</t>
        </is>
      </c>
      <c r="S2497" s="71" t="n">
        <v>0</v>
      </c>
      <c r="T2497" t="inlineStr">
        <is>
          <t>No</t>
        </is>
      </c>
      <c r="U2497" s="71" t="n">
        <v>187</v>
      </c>
      <c r="V2497" s="71" t="n">
        <v>70</v>
      </c>
      <c r="W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RR102489</t>
        </is>
      </c>
      <c r="B2498" s="69" t="n">
        <v>45957</v>
      </c>
      <c r="C2498" s="70" t="n">
        <v>2025</v>
      </c>
      <c r="D2498" t="inlineStr">
        <is>
          <t>Oct</t>
        </is>
      </c>
      <c r="E2498" t="inlineStr">
        <is>
          <t>South</t>
        </is>
      </c>
      <c r="F2498" t="inlineStr">
        <is>
          <t>India</t>
        </is>
      </c>
      <c r="G2498" t="inlineStr">
        <is>
          <t>Grocery</t>
        </is>
      </c>
      <c r="H2498" t="inlineStr">
        <is>
          <t>Store walk-in</t>
        </is>
      </c>
      <c r="I2498" t="inlineStr">
        <is>
          <t>Member</t>
        </is>
      </c>
      <c r="J2498" t="inlineStr">
        <is>
          <t>Wei Chen</t>
        </is>
      </c>
      <c r="K2498" s="71" t="n">
        <v>4221</v>
      </c>
      <c r="L2498" s="72" t="n">
        <v>194.56</v>
      </c>
      <c r="M2498" s="72" t="n">
        <v>821237.76</v>
      </c>
      <c r="N2498" s="72" t="n">
        <v>16424.76</v>
      </c>
      <c r="O2498" s="72" t="n">
        <v>804813</v>
      </c>
      <c r="P2498" s="72" t="n">
        <v>600543.62</v>
      </c>
      <c r="Q2498" s="72" t="n">
        <v>204269.38</v>
      </c>
      <c r="R2498" t="inlineStr">
        <is>
          <t>Kerala</t>
        </is>
      </c>
      <c r="S2498" s="71" t="n">
        <v>3</v>
      </c>
      <c r="T2498" t="inlineStr">
        <is>
          <t>Yes</t>
        </is>
      </c>
      <c r="U2498" s="71" t="n">
        <v>2082</v>
      </c>
      <c r="V2498" s="71" t="n">
        <v>865</v>
      </c>
      <c r="W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RR102490</t>
        </is>
      </c>
      <c r="B2499" s="69" t="n">
        <v>45957</v>
      </c>
      <c r="C2499" s="70" t="n">
        <v>2025</v>
      </c>
      <c r="D2499" t="inlineStr">
        <is>
          <t>Oct</t>
        </is>
      </c>
      <c r="E2499" t="inlineStr">
        <is>
          <t>South</t>
        </is>
      </c>
      <c r="F2499" t="inlineStr">
        <is>
          <t>India</t>
        </is>
      </c>
      <c r="G2499" t="inlineStr">
        <is>
          <t>JioMart</t>
        </is>
      </c>
      <c r="H2499" t="inlineStr">
        <is>
          <t>Home delivery</t>
        </is>
      </c>
      <c r="I2499" t="inlineStr">
        <is>
          <t>Member</t>
        </is>
      </c>
      <c r="J2499" t="inlineStr">
        <is>
          <t>Priya Nair</t>
        </is>
      </c>
      <c r="K2499" s="71" t="n">
        <v>2669</v>
      </c>
      <c r="L2499" s="72" t="n">
        <v>399.76</v>
      </c>
      <c r="M2499" s="72" t="n">
        <v>1066959.44</v>
      </c>
      <c r="N2499" s="72" t="n">
        <v>21339.19</v>
      </c>
      <c r="O2499" s="72" t="n">
        <v>1045620.25</v>
      </c>
      <c r="P2499" s="72" t="n">
        <v>892622.86</v>
      </c>
      <c r="Q2499" s="72" t="n">
        <v>152997.39</v>
      </c>
      <c r="R2499" t="inlineStr">
        <is>
          <t>Telangana</t>
        </is>
      </c>
      <c r="S2499" s="71" t="n">
        <v>8</v>
      </c>
      <c r="T2499" t="inlineStr">
        <is>
          <t>Yes</t>
        </is>
      </c>
      <c r="U2499" s="71" t="n">
        <v>8484</v>
      </c>
      <c r="V2499" s="71" t="n">
        <v>529</v>
      </c>
      <c r="W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RR102491</t>
        </is>
      </c>
      <c r="B2500" s="69" t="n">
        <v>45958</v>
      </c>
      <c r="C2500" s="70" t="n">
        <v>2025</v>
      </c>
      <c r="D2500" t="inlineStr">
        <is>
          <t>Oct</t>
        </is>
      </c>
      <c r="E2500" t="inlineStr">
        <is>
          <t>East</t>
        </is>
      </c>
      <c r="F2500" t="inlineStr">
        <is>
          <t>India</t>
        </is>
      </c>
      <c r="G2500" t="inlineStr">
        <is>
          <t>Grocery</t>
        </is>
      </c>
      <c r="H2500" t="inlineStr">
        <is>
          <t>Store walk-in</t>
        </is>
      </c>
      <c r="I2500" t="inlineStr">
        <is>
          <t>Walk-in guest</t>
        </is>
      </c>
      <c r="J2500" t="inlineStr">
        <is>
          <t>Kofi Mensah</t>
        </is>
      </c>
      <c r="K2500" s="71" t="n">
        <v>3201</v>
      </c>
      <c r="L2500" s="72" t="n">
        <v>172.66</v>
      </c>
      <c r="M2500" s="72" t="n">
        <v>552684.66</v>
      </c>
      <c r="N2500" s="72" t="n">
        <v>44214.77</v>
      </c>
      <c r="O2500" s="72" t="n">
        <v>508469.89</v>
      </c>
      <c r="P2500" s="72" t="n">
        <v>490752.68</v>
      </c>
      <c r="Q2500" s="72" t="n">
        <v>17717.21</v>
      </c>
      <c r="R2500" t="inlineStr">
        <is>
          <t>West Bengal</t>
        </is>
      </c>
      <c r="S2500" s="71" t="n">
        <v>1</v>
      </c>
      <c r="T2500" t="inlineStr">
        <is>
          <t>Yes</t>
        </is>
      </c>
      <c r="U2500" s="71" t="n">
        <v>838</v>
      </c>
      <c r="V2500" s="71" t="n">
        <v>358</v>
      </c>
      <c r="W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RR102492</t>
        </is>
      </c>
      <c r="B2501" s="69" t="n">
        <v>45958</v>
      </c>
      <c r="C2501" s="70" t="n">
        <v>2025</v>
      </c>
      <c r="D2501" t="inlineStr">
        <is>
          <t>Oct</t>
        </is>
      </c>
      <c r="E2501" t="inlineStr">
        <is>
          <t>North</t>
        </is>
      </c>
      <c r="F2501" t="inlineStr">
        <is>
          <t>India</t>
        </is>
      </c>
      <c r="G2501" t="inlineStr">
        <is>
          <t>Electronics</t>
        </is>
      </c>
      <c r="H2501" t="inlineStr">
        <is>
          <t>Store walk-in</t>
        </is>
      </c>
      <c r="I2501" t="inlineStr">
        <is>
          <t>Member</t>
        </is>
      </c>
      <c r="J2501" t="inlineStr">
        <is>
          <t>Sara Rossi</t>
        </is>
      </c>
      <c r="K2501" s="71" t="n">
        <v>46</v>
      </c>
      <c r="L2501" s="72" t="n">
        <v>8836.629999999999</v>
      </c>
      <c r="M2501" s="72" t="n">
        <v>406484.98</v>
      </c>
      <c r="N2501" s="72" t="n">
        <v>32518.8</v>
      </c>
      <c r="O2501" s="72" t="n">
        <v>373966.18</v>
      </c>
      <c r="P2501" s="72" t="n">
        <v>382618.38</v>
      </c>
      <c r="Q2501" s="72" t="n">
        <v>-8652.200000000001</v>
      </c>
      <c r="R2501" t="inlineStr">
        <is>
          <t>Delhi</t>
        </is>
      </c>
      <c r="S2501" s="71" t="n">
        <v>0</v>
      </c>
      <c r="T2501" t="inlineStr">
        <is>
          <t>No</t>
        </is>
      </c>
      <c r="U2501" s="71" t="n">
        <v>102</v>
      </c>
      <c r="V2501" s="71" t="n">
        <v>42</v>
      </c>
      <c r="W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RR102493</t>
        </is>
      </c>
      <c r="B2502" s="69" t="n">
        <v>45958</v>
      </c>
      <c r="C2502" s="70" t="n">
        <v>2025</v>
      </c>
      <c r="D2502" t="inlineStr">
        <is>
          <t>Oct</t>
        </is>
      </c>
      <c r="E2502" t="inlineStr">
        <is>
          <t>West</t>
        </is>
      </c>
      <c r="F2502" t="inlineStr">
        <is>
          <t>India</t>
        </is>
      </c>
      <c r="G2502" t="inlineStr">
        <is>
          <t>Fashion</t>
        </is>
      </c>
      <c r="H2502" t="inlineStr">
        <is>
          <t>Store walk-in</t>
        </is>
      </c>
      <c r="I2502" t="inlineStr">
        <is>
          <t>Member</t>
        </is>
      </c>
      <c r="J2502" t="inlineStr">
        <is>
          <t>Mei Lin</t>
        </is>
      </c>
      <c r="K2502" s="71" t="n">
        <v>361</v>
      </c>
      <c r="L2502" s="72" t="n">
        <v>735.76</v>
      </c>
      <c r="M2502" s="72" t="n">
        <v>265609.36</v>
      </c>
      <c r="N2502" s="72" t="n">
        <v>13280.47</v>
      </c>
      <c r="O2502" s="72" t="n">
        <v>252328.89</v>
      </c>
      <c r="P2502" s="72" t="n">
        <v>144266.17</v>
      </c>
      <c r="Q2502" s="72" t="n">
        <v>108062.72</v>
      </c>
      <c r="R2502" t="inlineStr">
        <is>
          <t>Goa</t>
        </is>
      </c>
      <c r="S2502" s="71" t="n">
        <v>2</v>
      </c>
      <c r="T2502" t="inlineStr">
        <is>
          <t>Yes</t>
        </is>
      </c>
      <c r="U2502" s="71" t="n">
        <v>145</v>
      </c>
      <c r="V2502" s="71" t="n">
        <v>47</v>
      </c>
      <c r="W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RR102494</t>
        </is>
      </c>
      <c r="B2503" s="69" t="n">
        <v>45958</v>
      </c>
      <c r="C2503" s="70" t="n">
        <v>2025</v>
      </c>
      <c r="D2503" t="inlineStr">
        <is>
          <t>Oct</t>
        </is>
      </c>
      <c r="E2503" t="inlineStr">
        <is>
          <t>North</t>
        </is>
      </c>
      <c r="F2503" t="inlineStr">
        <is>
          <t>India</t>
        </is>
      </c>
      <c r="G2503" t="inlineStr">
        <is>
          <t>Electronics</t>
        </is>
      </c>
      <c r="H2503" t="inlineStr">
        <is>
          <t>Store walk-in</t>
        </is>
      </c>
      <c r="I2503" t="inlineStr">
        <is>
          <t>Member</t>
        </is>
      </c>
      <c r="J2503" t="inlineStr">
        <is>
          <t>Ravindra Patil</t>
        </is>
      </c>
      <c r="K2503" s="71" t="n">
        <v>161</v>
      </c>
      <c r="L2503" s="72" t="n">
        <v>8652.969999999999</v>
      </c>
      <c r="M2503" s="72" t="n">
        <v>1393128.17</v>
      </c>
      <c r="N2503" s="72" t="n">
        <v>139312.82</v>
      </c>
      <c r="O2503" s="72" t="n">
        <v>1253815.35</v>
      </c>
      <c r="P2503" s="72" t="n">
        <v>1266388.22</v>
      </c>
      <c r="Q2503" s="72" t="n">
        <v>-12572.87</v>
      </c>
      <c r="R2503" t="inlineStr">
        <is>
          <t>Punjab</t>
        </is>
      </c>
      <c r="S2503" s="71" t="n">
        <v>2</v>
      </c>
      <c r="T2503" t="inlineStr">
        <is>
          <t>Yes</t>
        </is>
      </c>
      <c r="U2503" s="71" t="n">
        <v>283</v>
      </c>
      <c r="V2503" s="71" t="n">
        <v>116</v>
      </c>
      <c r="W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RR102495</t>
        </is>
      </c>
      <c r="B2504" s="69" t="n">
        <v>45958</v>
      </c>
      <c r="C2504" s="70" t="n">
        <v>2025</v>
      </c>
      <c r="D2504" t="inlineStr">
        <is>
          <t>Oct</t>
        </is>
      </c>
      <c r="E2504" t="inlineStr">
        <is>
          <t>South</t>
        </is>
      </c>
      <c r="F2504" t="inlineStr">
        <is>
          <t>India</t>
        </is>
      </c>
      <c r="G2504" t="inlineStr">
        <is>
          <t>JioMart</t>
        </is>
      </c>
      <c r="H2504" t="inlineStr">
        <is>
          <t>Home delivery</t>
        </is>
      </c>
      <c r="I2504" t="inlineStr">
        <is>
          <t>Member</t>
        </is>
      </c>
      <c r="J2504" t="inlineStr">
        <is>
          <t>Aisha Bello</t>
        </is>
      </c>
      <c r="K2504" s="71" t="n">
        <v>4069</v>
      </c>
      <c r="L2504" s="72" t="n">
        <v>396.64</v>
      </c>
      <c r="M2504" s="72" t="n">
        <v>1613928.16</v>
      </c>
      <c r="N2504" s="72" t="n">
        <v>242089.22</v>
      </c>
      <c r="O2504" s="72" t="n">
        <v>1371838.94</v>
      </c>
      <c r="P2504" s="72" t="n">
        <v>1413111.91</v>
      </c>
      <c r="Q2504" s="72" t="n">
        <v>-41272.97</v>
      </c>
      <c r="R2504" t="inlineStr">
        <is>
          <t>Tamil Nadu</t>
        </is>
      </c>
      <c r="S2504" s="71" t="n">
        <v>0</v>
      </c>
      <c r="T2504" t="inlineStr">
        <is>
          <t>No</t>
        </is>
      </c>
      <c r="U2504" s="71" t="n">
        <v>11904</v>
      </c>
      <c r="V2504" s="71" t="n">
        <v>659</v>
      </c>
      <c r="W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RR102496</t>
        </is>
      </c>
      <c r="B2505" s="69" t="n">
        <v>45958</v>
      </c>
      <c r="C2505" s="70" t="n">
        <v>2025</v>
      </c>
      <c r="D2505" t="inlineStr">
        <is>
          <t>Oct</t>
        </is>
      </c>
      <c r="E2505" t="inlineStr">
        <is>
          <t>North</t>
        </is>
      </c>
      <c r="F2505" t="inlineStr">
        <is>
          <t>India</t>
        </is>
      </c>
      <c r="G2505" t="inlineStr">
        <is>
          <t>Grocery</t>
        </is>
      </c>
      <c r="H2505" t="inlineStr">
        <is>
          <t>Click &amp; collect</t>
        </is>
      </c>
      <c r="I2505" t="inlineStr">
        <is>
          <t>Member</t>
        </is>
      </c>
      <c r="J2505" t="inlineStr">
        <is>
          <t>Ravindra Patil</t>
        </is>
      </c>
      <c r="K2505" s="71" t="n">
        <v>1894</v>
      </c>
      <c r="L2505" s="72" t="n">
        <v>174.51</v>
      </c>
      <c r="M2505" s="72" t="n">
        <v>330521.94</v>
      </c>
      <c r="N2505" s="72" t="n">
        <v>33052.19</v>
      </c>
      <c r="O2505" s="72" t="n">
        <v>297469.75</v>
      </c>
      <c r="P2505" s="72" t="n">
        <v>286848.2</v>
      </c>
      <c r="Q2505" s="72" t="n">
        <v>10621.55</v>
      </c>
      <c r="R2505" t="inlineStr">
        <is>
          <t>Rajasthan</t>
        </is>
      </c>
      <c r="S2505" s="71" t="n">
        <v>1</v>
      </c>
      <c r="T2505" t="inlineStr">
        <is>
          <t>Yes</t>
        </is>
      </c>
      <c r="U2505" s="71" t="n">
        <v>954</v>
      </c>
      <c r="V2505" s="71" t="n">
        <v>358</v>
      </c>
      <c r="W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RR102497</t>
        </is>
      </c>
      <c r="B2506" s="69" t="n">
        <v>45958</v>
      </c>
      <c r="C2506" s="70" t="n">
        <v>2025</v>
      </c>
      <c r="D2506" t="inlineStr">
        <is>
          <t>Oct</t>
        </is>
      </c>
      <c r="E2506" t="inlineStr">
        <is>
          <t>South</t>
        </is>
      </c>
      <c r="F2506" t="inlineStr">
        <is>
          <t>India</t>
        </is>
      </c>
      <c r="G2506" t="inlineStr">
        <is>
          <t>JioMart</t>
        </is>
      </c>
      <c r="H2506" t="inlineStr">
        <is>
          <t>Home delivery</t>
        </is>
      </c>
      <c r="I2506" t="inlineStr">
        <is>
          <t>Walk-in guest</t>
        </is>
      </c>
      <c r="J2506" t="inlineStr">
        <is>
          <t>Carlos Silva</t>
        </is>
      </c>
      <c r="K2506" s="71" t="n">
        <v>2928</v>
      </c>
      <c r="L2506" s="72" t="n">
        <v>467.62</v>
      </c>
      <c r="M2506" s="72" t="n">
        <v>1369191.36</v>
      </c>
      <c r="N2506" s="72" t="n">
        <v>136919.14</v>
      </c>
      <c r="O2506" s="72" t="n">
        <v>1232272.22</v>
      </c>
      <c r="P2506" s="72" t="n">
        <v>962369.9300000001</v>
      </c>
      <c r="Q2506" s="72" t="n">
        <v>269902.29</v>
      </c>
      <c r="R2506" t="inlineStr">
        <is>
          <t>Karnataka</t>
        </is>
      </c>
      <c r="S2506" s="71" t="n">
        <v>8</v>
      </c>
      <c r="T2506" t="inlineStr">
        <is>
          <t>Yes</t>
        </is>
      </c>
      <c r="U2506" s="71" t="n">
        <v>9079</v>
      </c>
      <c r="V2506" s="71" t="n">
        <v>427</v>
      </c>
      <c r="W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RR102498</t>
        </is>
      </c>
      <c r="B2507" s="69" t="n">
        <v>45958</v>
      </c>
      <c r="C2507" s="70" t="n">
        <v>2025</v>
      </c>
      <c r="D2507" t="inlineStr">
        <is>
          <t>Oct</t>
        </is>
      </c>
      <c r="E2507" t="inlineStr">
        <is>
          <t>North</t>
        </is>
      </c>
      <c r="F2507" t="inlineStr">
        <is>
          <t>India</t>
        </is>
      </c>
      <c r="G2507" t="inlineStr">
        <is>
          <t>JioMart</t>
        </is>
      </c>
      <c r="H2507" t="inlineStr">
        <is>
          <t>Home delivery</t>
        </is>
      </c>
      <c r="I2507" t="inlineStr">
        <is>
          <t>Member</t>
        </is>
      </c>
      <c r="J2507" t="inlineStr">
        <is>
          <t>Emma Clarke</t>
        </is>
      </c>
      <c r="K2507" s="71" t="n">
        <v>4472</v>
      </c>
      <c r="L2507" s="72" t="n">
        <v>412.34</v>
      </c>
      <c r="M2507" s="72" t="n">
        <v>1843984.48</v>
      </c>
      <c r="N2507" s="72" t="n">
        <v>147518.76</v>
      </c>
      <c r="O2507" s="72" t="n">
        <v>1696465.72</v>
      </c>
      <c r="P2507" s="72" t="n">
        <v>1519413.72</v>
      </c>
      <c r="Q2507" s="72" t="n">
        <v>177052</v>
      </c>
      <c r="R2507" t="inlineStr">
        <is>
          <t>Punjab</t>
        </is>
      </c>
      <c r="S2507" s="71" t="n">
        <v>1</v>
      </c>
      <c r="T2507" t="inlineStr">
        <is>
          <t>Yes</t>
        </is>
      </c>
      <c r="U2507" s="71" t="n">
        <v>13498</v>
      </c>
      <c r="V2507" s="71" t="n">
        <v>752</v>
      </c>
      <c r="W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RR102499</t>
        </is>
      </c>
      <c r="B2508" s="69" t="n">
        <v>45958</v>
      </c>
      <c r="C2508" s="70" t="n">
        <v>2025</v>
      </c>
      <c r="D2508" t="inlineStr">
        <is>
          <t>Oct</t>
        </is>
      </c>
      <c r="E2508" t="inlineStr">
        <is>
          <t>West</t>
        </is>
      </c>
      <c r="F2508" t="inlineStr">
        <is>
          <t>India</t>
        </is>
      </c>
      <c r="G2508" t="inlineStr">
        <is>
          <t>Electronics</t>
        </is>
      </c>
      <c r="H2508" t="inlineStr">
        <is>
          <t>Store walk-in</t>
        </is>
      </c>
      <c r="I2508" t="inlineStr">
        <is>
          <t>Walk-in guest</t>
        </is>
      </c>
      <c r="J2508" t="inlineStr">
        <is>
          <t>Lucas Martin</t>
        </is>
      </c>
      <c r="K2508" s="71" t="n">
        <v>46</v>
      </c>
      <c r="L2508" s="72" t="n">
        <v>8391.879999999999</v>
      </c>
      <c r="M2508" s="72" t="n">
        <v>386026.48</v>
      </c>
      <c r="N2508" s="72" t="n">
        <v>57903.97</v>
      </c>
      <c r="O2508" s="72" t="n">
        <v>328122.51</v>
      </c>
      <c r="P2508" s="72" t="n">
        <v>364195.93</v>
      </c>
      <c r="Q2508" s="72" t="n">
        <v>-36073.42</v>
      </c>
      <c r="R2508" t="inlineStr">
        <is>
          <t>Gujarat</t>
        </is>
      </c>
      <c r="S2508" s="71" t="n">
        <v>2</v>
      </c>
      <c r="T2508" t="inlineStr">
        <is>
          <t>Yes</t>
        </is>
      </c>
      <c r="U2508" s="71" t="n">
        <v>122</v>
      </c>
      <c r="V2508" s="71" t="n">
        <v>34</v>
      </c>
      <c r="W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RR102500</t>
        </is>
      </c>
      <c r="B2509" s="69" t="n">
        <v>45958</v>
      </c>
      <c r="C2509" s="70" t="n">
        <v>2025</v>
      </c>
      <c r="D2509" t="inlineStr">
        <is>
          <t>Oct</t>
        </is>
      </c>
      <c r="E2509" t="inlineStr">
        <is>
          <t>North</t>
        </is>
      </c>
      <c r="F2509" t="inlineStr">
        <is>
          <t>India</t>
        </is>
      </c>
      <c r="G2509" t="inlineStr">
        <is>
          <t>Electronics</t>
        </is>
      </c>
      <c r="H2509" t="inlineStr">
        <is>
          <t>Store walk-in</t>
        </is>
      </c>
      <c r="I2509" t="inlineStr">
        <is>
          <t>Walk-in guest</t>
        </is>
      </c>
      <c r="J2509" t="inlineStr">
        <is>
          <t>Olivia Brown</t>
        </is>
      </c>
      <c r="K2509" s="71" t="n">
        <v>22</v>
      </c>
      <c r="L2509" s="72" t="n">
        <v>9570.809999999999</v>
      </c>
      <c r="M2509" s="72" t="n">
        <v>210557.82</v>
      </c>
      <c r="N2509" s="72" t="n">
        <v>21055.78</v>
      </c>
      <c r="O2509" s="72" t="n">
        <v>189502.04</v>
      </c>
      <c r="P2509" s="72" t="n">
        <v>186346.36</v>
      </c>
      <c r="Q2509" s="72" t="n">
        <v>3155.68</v>
      </c>
      <c r="R2509" t="inlineStr">
        <is>
          <t>Punjab</t>
        </is>
      </c>
      <c r="S2509" s="71" t="n">
        <v>0</v>
      </c>
      <c r="T2509" t="inlineStr">
        <is>
          <t>No</t>
        </is>
      </c>
      <c r="U2509" s="71" t="n">
        <v>57</v>
      </c>
      <c r="V2509" s="71" t="n">
        <v>21</v>
      </c>
      <c r="W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RR102501</t>
        </is>
      </c>
      <c r="B2510" s="69" t="n">
        <v>45962</v>
      </c>
      <c r="C2510" s="70" t="n">
        <v>2025</v>
      </c>
      <c r="D2510" t="inlineStr">
        <is>
          <t>Nov</t>
        </is>
      </c>
      <c r="E2510" t="inlineStr">
        <is>
          <t>South</t>
        </is>
      </c>
      <c r="F2510" t="inlineStr">
        <is>
          <t>India</t>
        </is>
      </c>
      <c r="G2510" t="inlineStr">
        <is>
          <t>Grocery</t>
        </is>
      </c>
      <c r="H2510" t="inlineStr">
        <is>
          <t>Store walk-in</t>
        </is>
      </c>
      <c r="I2510" t="inlineStr">
        <is>
          <t>Member</t>
        </is>
      </c>
      <c r="J2510" t="inlineStr">
        <is>
          <t>Zoya Ahmed</t>
        </is>
      </c>
      <c r="K2510" s="71" t="n">
        <v>1098</v>
      </c>
      <c r="L2510" s="72" t="n">
        <v>176.07</v>
      </c>
      <c r="M2510" s="72" t="n">
        <v>193324.86</v>
      </c>
      <c r="N2510" s="72" t="n">
        <v>28998.73</v>
      </c>
      <c r="O2510" s="72" t="n">
        <v>164326.13</v>
      </c>
      <c r="P2510" s="72" t="n">
        <v>165164.78</v>
      </c>
      <c r="Q2510" s="72" t="n">
        <v>-838.65</v>
      </c>
      <c r="R2510" t="inlineStr">
        <is>
          <t>Tamil Nadu</t>
        </is>
      </c>
      <c r="S2510" s="71" t="n">
        <v>2</v>
      </c>
      <c r="T2510" t="inlineStr">
        <is>
          <t>Yes</t>
        </is>
      </c>
      <c r="U2510" s="71" t="n">
        <v>278</v>
      </c>
      <c r="V2510" s="71" t="n">
        <v>123</v>
      </c>
      <c r="W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RR102502</t>
        </is>
      </c>
      <c r="B2511" s="69" t="n">
        <v>45962</v>
      </c>
      <c r="C2511" s="70" t="n">
        <v>2025</v>
      </c>
      <c r="D2511" t="inlineStr">
        <is>
          <t>Nov</t>
        </is>
      </c>
      <c r="E2511" t="inlineStr">
        <is>
          <t>West</t>
        </is>
      </c>
      <c r="F2511" t="inlineStr">
        <is>
          <t>India</t>
        </is>
      </c>
      <c r="G2511" t="inlineStr">
        <is>
          <t>JioMart</t>
        </is>
      </c>
      <c r="H2511" t="inlineStr">
        <is>
          <t>Home delivery</t>
        </is>
      </c>
      <c r="I2511" t="inlineStr">
        <is>
          <t>Walk-in guest</t>
        </is>
      </c>
      <c r="J2511" t="inlineStr">
        <is>
          <t>Lucas Martin</t>
        </is>
      </c>
      <c r="K2511" s="71" t="n">
        <v>2094</v>
      </c>
      <c r="L2511" s="72" t="n">
        <v>397.91</v>
      </c>
      <c r="M2511" s="72" t="n">
        <v>833223.54</v>
      </c>
      <c r="N2511" s="72" t="n">
        <v>124983.53</v>
      </c>
      <c r="O2511" s="72" t="n">
        <v>708240.01</v>
      </c>
      <c r="P2511" s="72" t="n">
        <v>717516.26</v>
      </c>
      <c r="Q2511" s="72" t="n">
        <v>-9276.25</v>
      </c>
      <c r="R2511" t="inlineStr">
        <is>
          <t>Goa</t>
        </is>
      </c>
      <c r="S2511" s="71" t="n">
        <v>5</v>
      </c>
      <c r="T2511" t="inlineStr">
        <is>
          <t>Yes</t>
        </is>
      </c>
      <c r="U2511" s="71" t="n">
        <v>13195</v>
      </c>
      <c r="V2511" s="71" t="n">
        <v>620</v>
      </c>
      <c r="W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RR102503</t>
        </is>
      </c>
      <c r="B2512" s="69" t="n">
        <v>45962</v>
      </c>
      <c r="C2512" s="70" t="n">
        <v>2025</v>
      </c>
      <c r="D2512" t="inlineStr">
        <is>
          <t>Nov</t>
        </is>
      </c>
      <c r="E2512" t="inlineStr">
        <is>
          <t>West</t>
        </is>
      </c>
      <c r="F2512" t="inlineStr">
        <is>
          <t>India</t>
        </is>
      </c>
      <c r="G2512" t="inlineStr">
        <is>
          <t>Grocery</t>
        </is>
      </c>
      <c r="H2512" t="inlineStr">
        <is>
          <t>Store walk-in</t>
        </is>
      </c>
      <c r="I2512" t="inlineStr">
        <is>
          <t>Member</t>
        </is>
      </c>
      <c r="J2512" t="inlineStr">
        <is>
          <t>Ruhi Shaikh</t>
        </is>
      </c>
      <c r="K2512" s="71" t="n">
        <v>1072</v>
      </c>
      <c r="L2512" s="72" t="n">
        <v>167.22</v>
      </c>
      <c r="M2512" s="72" t="n">
        <v>179259.84</v>
      </c>
      <c r="N2512" s="72" t="n">
        <v>8962.99</v>
      </c>
      <c r="O2512" s="72" t="n">
        <v>170296.85</v>
      </c>
      <c r="P2512" s="72" t="n">
        <v>162869.54</v>
      </c>
      <c r="Q2512" s="72" t="n">
        <v>7427.31</v>
      </c>
      <c r="R2512" t="inlineStr">
        <is>
          <t>Maharashtra</t>
        </is>
      </c>
      <c r="S2512" s="71" t="n">
        <v>0</v>
      </c>
      <c r="T2512" t="inlineStr">
        <is>
          <t>No</t>
        </is>
      </c>
      <c r="U2512" s="71" t="n">
        <v>629</v>
      </c>
      <c r="V2512" s="71" t="n">
        <v>246</v>
      </c>
      <c r="W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RR102504</t>
        </is>
      </c>
      <c r="B2513" s="69" t="n">
        <v>45962</v>
      </c>
      <c r="C2513" s="70" t="n">
        <v>2025</v>
      </c>
      <c r="D2513" t="inlineStr">
        <is>
          <t>Nov</t>
        </is>
      </c>
      <c r="E2513" t="inlineStr">
        <is>
          <t>East</t>
        </is>
      </c>
      <c r="F2513" t="inlineStr">
        <is>
          <t>India</t>
        </is>
      </c>
      <c r="G2513" t="inlineStr">
        <is>
          <t>JioMart</t>
        </is>
      </c>
      <c r="H2513" t="inlineStr">
        <is>
          <t>Home delivery</t>
        </is>
      </c>
      <c r="I2513" t="inlineStr">
        <is>
          <t>Walk-in guest</t>
        </is>
      </c>
      <c r="J2513" t="inlineStr">
        <is>
          <t>Omar Haddad</t>
        </is>
      </c>
      <c r="K2513" s="71" t="n">
        <v>3115</v>
      </c>
      <c r="L2513" s="72" t="n">
        <v>394.65</v>
      </c>
      <c r="M2513" s="72" t="n">
        <v>1229334.75</v>
      </c>
      <c r="N2513" s="72" t="n">
        <v>98346.78</v>
      </c>
      <c r="O2513" s="72" t="n">
        <v>1130987.97</v>
      </c>
      <c r="P2513" s="72" t="n">
        <v>1033037.57</v>
      </c>
      <c r="Q2513" s="72" t="n">
        <v>97950.39999999999</v>
      </c>
      <c r="R2513" t="inlineStr">
        <is>
          <t>Odisha</t>
        </is>
      </c>
      <c r="S2513" s="71" t="n">
        <v>1</v>
      </c>
      <c r="T2513" t="inlineStr">
        <is>
          <t>Yes</t>
        </is>
      </c>
      <c r="U2513" s="71" t="n">
        <v>9288</v>
      </c>
      <c r="V2513" s="71" t="n">
        <v>477</v>
      </c>
      <c r="W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RR102505</t>
        </is>
      </c>
      <c r="B2514" s="69" t="n">
        <v>45962</v>
      </c>
      <c r="C2514" s="70" t="n">
        <v>2025</v>
      </c>
      <c r="D2514" t="inlineStr">
        <is>
          <t>Nov</t>
        </is>
      </c>
      <c r="E2514" t="inlineStr">
        <is>
          <t>North</t>
        </is>
      </c>
      <c r="F2514" t="inlineStr">
        <is>
          <t>India</t>
        </is>
      </c>
      <c r="G2514" t="inlineStr">
        <is>
          <t>Grocery</t>
        </is>
      </c>
      <c r="H2514" t="inlineStr">
        <is>
          <t>Store walk-in</t>
        </is>
      </c>
      <c r="I2514" t="inlineStr">
        <is>
          <t>Member</t>
        </is>
      </c>
      <c r="J2514" t="inlineStr">
        <is>
          <t>Fatima Al-Saud</t>
        </is>
      </c>
      <c r="K2514" s="71" t="n">
        <v>3175</v>
      </c>
      <c r="L2514" s="72" t="n">
        <v>175.61</v>
      </c>
      <c r="M2514" s="72" t="n">
        <v>557561.75</v>
      </c>
      <c r="N2514" s="72" t="n">
        <v>83634.25999999999</v>
      </c>
      <c r="O2514" s="72" t="n">
        <v>473927.49</v>
      </c>
      <c r="P2514" s="72" t="n">
        <v>461964.84</v>
      </c>
      <c r="Q2514" s="72" t="n">
        <v>11962.65</v>
      </c>
      <c r="R2514" t="inlineStr">
        <is>
          <t>Rajasthan</t>
        </is>
      </c>
      <c r="S2514" s="71" t="n">
        <v>2</v>
      </c>
      <c r="T2514" t="inlineStr">
        <is>
          <t>Yes</t>
        </is>
      </c>
      <c r="U2514" s="71" t="n">
        <v>1868</v>
      </c>
      <c r="V2514" s="71" t="n">
        <v>640</v>
      </c>
      <c r="W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RR102506</t>
        </is>
      </c>
      <c r="B2515" s="69" t="n">
        <v>45962</v>
      </c>
      <c r="C2515" s="70" t="n">
        <v>2025</v>
      </c>
      <c r="D2515" t="inlineStr">
        <is>
          <t>Nov</t>
        </is>
      </c>
      <c r="E2515" t="inlineStr">
        <is>
          <t>North</t>
        </is>
      </c>
      <c r="F2515" t="inlineStr">
        <is>
          <t>India</t>
        </is>
      </c>
      <c r="G2515" t="inlineStr">
        <is>
          <t>Electronics</t>
        </is>
      </c>
      <c r="H2515" t="inlineStr">
        <is>
          <t>Store walk-in</t>
        </is>
      </c>
      <c r="I2515" t="inlineStr">
        <is>
          <t>Walk-in guest</t>
        </is>
      </c>
      <c r="J2515" t="inlineStr">
        <is>
          <t>Ravindra Patil</t>
        </is>
      </c>
      <c r="K2515" s="71" t="n">
        <v>135</v>
      </c>
      <c r="L2515" s="72" t="n">
        <v>8833.559999999999</v>
      </c>
      <c r="M2515" s="72" t="n">
        <v>1192530.6</v>
      </c>
      <c r="N2515" s="72" t="n">
        <v>95402.45</v>
      </c>
      <c r="O2515" s="72" t="n">
        <v>1097128.15</v>
      </c>
      <c r="P2515" s="72" t="n">
        <v>1141094.84</v>
      </c>
      <c r="Q2515" s="72" t="n">
        <v>-43966.69</v>
      </c>
      <c r="R2515" t="inlineStr">
        <is>
          <t>Delhi</t>
        </is>
      </c>
      <c r="S2515" s="71" t="n">
        <v>0</v>
      </c>
      <c r="T2515" t="inlineStr">
        <is>
          <t>No</t>
        </is>
      </c>
      <c r="U2515" s="71" t="n">
        <v>273</v>
      </c>
      <c r="V2515" s="71" t="n">
        <v>111</v>
      </c>
      <c r="W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RR102507</t>
        </is>
      </c>
      <c r="B2516" s="69" t="n">
        <v>45962</v>
      </c>
      <c r="C2516" s="70" t="n">
        <v>2025</v>
      </c>
      <c r="D2516" t="inlineStr">
        <is>
          <t>Nov</t>
        </is>
      </c>
      <c r="E2516" t="inlineStr">
        <is>
          <t>South</t>
        </is>
      </c>
      <c r="F2516" t="inlineStr">
        <is>
          <t>India</t>
        </is>
      </c>
      <c r="G2516" t="inlineStr">
        <is>
          <t>Grocery</t>
        </is>
      </c>
      <c r="H2516" t="inlineStr">
        <is>
          <t>Store walk-in</t>
        </is>
      </c>
      <c r="I2516" t="inlineStr">
        <is>
          <t>Member</t>
        </is>
      </c>
      <c r="J2516" t="inlineStr">
        <is>
          <t>Wei Chen</t>
        </is>
      </c>
      <c r="K2516" s="71" t="n">
        <v>3814</v>
      </c>
      <c r="L2516" s="72" t="n">
        <v>166.36</v>
      </c>
      <c r="M2516" s="72" t="n">
        <v>634497.04</v>
      </c>
      <c r="N2516" s="72" t="n">
        <v>12689.94</v>
      </c>
      <c r="O2516" s="72" t="n">
        <v>621807.1</v>
      </c>
      <c r="P2516" s="72" t="n">
        <v>557682.46</v>
      </c>
      <c r="Q2516" s="72" t="n">
        <v>64124.64</v>
      </c>
      <c r="R2516" t="inlineStr">
        <is>
          <t>Kerala</t>
        </is>
      </c>
      <c r="S2516" s="71" t="n">
        <v>1</v>
      </c>
      <c r="T2516" t="inlineStr">
        <is>
          <t>Yes</t>
        </is>
      </c>
      <c r="U2516" s="71" t="n">
        <v>3541</v>
      </c>
      <c r="V2516" s="71" t="n">
        <v>1158</v>
      </c>
      <c r="W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RR102508</t>
        </is>
      </c>
      <c r="B2517" s="69" t="n">
        <v>45962</v>
      </c>
      <c r="C2517" s="70" t="n">
        <v>2025</v>
      </c>
      <c r="D2517" t="inlineStr">
        <is>
          <t>Nov</t>
        </is>
      </c>
      <c r="E2517" t="inlineStr">
        <is>
          <t>West</t>
        </is>
      </c>
      <c r="F2517" t="inlineStr">
        <is>
          <t>India</t>
        </is>
      </c>
      <c r="G2517" t="inlineStr">
        <is>
          <t>Grocery</t>
        </is>
      </c>
      <c r="H2517" t="inlineStr">
        <is>
          <t>Store walk-in</t>
        </is>
      </c>
      <c r="I2517" t="inlineStr">
        <is>
          <t>Member</t>
        </is>
      </c>
      <c r="J2517" t="inlineStr">
        <is>
          <t>Arjun Mehta</t>
        </is>
      </c>
      <c r="K2517" s="71" t="n">
        <v>4741</v>
      </c>
      <c r="L2517" s="72" t="n">
        <v>173.23</v>
      </c>
      <c r="M2517" s="72" t="n">
        <v>821283.4300000001</v>
      </c>
      <c r="N2517" s="72" t="n">
        <v>16425.67</v>
      </c>
      <c r="O2517" s="72" t="n">
        <v>804857.76</v>
      </c>
      <c r="P2517" s="72" t="n">
        <v>674818.58</v>
      </c>
      <c r="Q2517" s="72" t="n">
        <v>130039.18</v>
      </c>
      <c r="R2517" t="inlineStr">
        <is>
          <t>Goa</t>
        </is>
      </c>
      <c r="S2517" s="71" t="n">
        <v>2</v>
      </c>
      <c r="T2517" t="inlineStr">
        <is>
          <t>Yes</t>
        </is>
      </c>
      <c r="U2517" s="71" t="n">
        <v>3408</v>
      </c>
      <c r="V2517" s="71" t="n">
        <v>935</v>
      </c>
      <c r="W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RR102509</t>
        </is>
      </c>
      <c r="B2518" s="69" t="n">
        <v>45962</v>
      </c>
      <c r="C2518" s="70" t="n">
        <v>2025</v>
      </c>
      <c r="D2518" t="inlineStr">
        <is>
          <t>Nov</t>
        </is>
      </c>
      <c r="E2518" t="inlineStr">
        <is>
          <t>West</t>
        </is>
      </c>
      <c r="F2518" t="inlineStr">
        <is>
          <t>India</t>
        </is>
      </c>
      <c r="G2518" t="inlineStr">
        <is>
          <t>Fashion</t>
        </is>
      </c>
      <c r="H2518" t="inlineStr">
        <is>
          <t>Store walk-in</t>
        </is>
      </c>
      <c r="I2518" t="inlineStr">
        <is>
          <t>Member</t>
        </is>
      </c>
      <c r="J2518" t="inlineStr">
        <is>
          <t>Ravindra Patil</t>
        </is>
      </c>
      <c r="K2518" s="71" t="n">
        <v>1341</v>
      </c>
      <c r="L2518" s="72" t="n">
        <v>824.01</v>
      </c>
      <c r="M2518" s="72" t="n">
        <v>1104997.41</v>
      </c>
      <c r="N2518" s="72" t="n">
        <v>88399.78999999999</v>
      </c>
      <c r="O2518" s="72" t="n">
        <v>1016597.62</v>
      </c>
      <c r="P2518" s="72" t="n">
        <v>538260.86</v>
      </c>
      <c r="Q2518" s="72" t="n">
        <v>478336.76</v>
      </c>
      <c r="R2518" t="inlineStr">
        <is>
          <t>Maharashtra</t>
        </is>
      </c>
      <c r="S2518" s="71" t="n">
        <v>2</v>
      </c>
      <c r="T2518" t="inlineStr">
        <is>
          <t>Yes</t>
        </is>
      </c>
      <c r="U2518" s="71" t="n">
        <v>860</v>
      </c>
      <c r="V2518" s="71" t="n">
        <v>316</v>
      </c>
      <c r="W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RR102510</t>
        </is>
      </c>
      <c r="B2519" s="69" t="n">
        <v>45962</v>
      </c>
      <c r="C2519" s="70" t="n">
        <v>2025</v>
      </c>
      <c r="D2519" t="inlineStr">
        <is>
          <t>Nov</t>
        </is>
      </c>
      <c r="E2519" t="inlineStr">
        <is>
          <t>North</t>
        </is>
      </c>
      <c r="F2519" t="inlineStr">
        <is>
          <t>India</t>
        </is>
      </c>
      <c r="G2519" t="inlineStr">
        <is>
          <t>Grocery</t>
        </is>
      </c>
      <c r="H2519" t="inlineStr">
        <is>
          <t>Home delivery</t>
        </is>
      </c>
      <c r="I2519" t="inlineStr">
        <is>
          <t>Member</t>
        </is>
      </c>
      <c r="J2519" t="inlineStr">
        <is>
          <t>Zoya Ahmed</t>
        </is>
      </c>
      <c r="K2519" s="71" t="n">
        <v>4543</v>
      </c>
      <c r="L2519" s="72" t="n">
        <v>163.38</v>
      </c>
      <c r="M2519" s="72" t="n">
        <v>742235.34</v>
      </c>
      <c r="N2519" s="72" t="n">
        <v>74223.53</v>
      </c>
      <c r="O2519" s="72" t="n">
        <v>668011.8100000001</v>
      </c>
      <c r="P2519" s="72" t="n">
        <v>646432.63</v>
      </c>
      <c r="Q2519" s="72" t="n">
        <v>21579.18</v>
      </c>
      <c r="R2519" t="inlineStr">
        <is>
          <t>Punjab</t>
        </is>
      </c>
      <c r="S2519" s="71" t="n">
        <v>5</v>
      </c>
      <c r="T2519" t="inlineStr">
        <is>
          <t>Yes</t>
        </is>
      </c>
      <c r="U2519" s="71" t="n">
        <v>2131</v>
      </c>
      <c r="V2519" s="71" t="n">
        <v>846</v>
      </c>
      <c r="W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RR102511</t>
        </is>
      </c>
      <c r="B2520" s="69" t="n">
        <v>45962</v>
      </c>
      <c r="C2520" s="70" t="n">
        <v>2025</v>
      </c>
      <c r="D2520" t="inlineStr">
        <is>
          <t>Nov</t>
        </is>
      </c>
      <c r="E2520" t="inlineStr">
        <is>
          <t>South</t>
        </is>
      </c>
      <c r="F2520" t="inlineStr">
        <is>
          <t>India</t>
        </is>
      </c>
      <c r="G2520" t="inlineStr">
        <is>
          <t>Grocery</t>
        </is>
      </c>
      <c r="H2520" t="inlineStr">
        <is>
          <t>Store walk-in</t>
        </is>
      </c>
      <c r="I2520" t="inlineStr">
        <is>
          <t>Walk-in guest</t>
        </is>
      </c>
      <c r="J2520" t="inlineStr">
        <is>
          <t>Zoya Ahmed</t>
        </is>
      </c>
      <c r="K2520" s="71" t="n">
        <v>3111</v>
      </c>
      <c r="L2520" s="72" t="n">
        <v>178.95</v>
      </c>
      <c r="M2520" s="72" t="n">
        <v>556713.45</v>
      </c>
      <c r="N2520" s="72" t="n">
        <v>27835.67</v>
      </c>
      <c r="O2520" s="72" t="n">
        <v>528877.78</v>
      </c>
      <c r="P2520" s="72" t="n">
        <v>457600.86</v>
      </c>
      <c r="Q2520" s="72" t="n">
        <v>71276.92</v>
      </c>
      <c r="R2520" t="inlineStr">
        <is>
          <t>Kerala</t>
        </is>
      </c>
      <c r="S2520" s="71" t="n">
        <v>1</v>
      </c>
      <c r="T2520" t="inlineStr">
        <is>
          <t>Yes</t>
        </is>
      </c>
      <c r="U2520" s="71" t="n">
        <v>1052</v>
      </c>
      <c r="V2520" s="71" t="n">
        <v>384</v>
      </c>
      <c r="W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RR102512</t>
        </is>
      </c>
      <c r="B2521" s="69" t="n">
        <v>45963</v>
      </c>
      <c r="C2521" s="70" t="n">
        <v>2025</v>
      </c>
      <c r="D2521" t="inlineStr">
        <is>
          <t>Nov</t>
        </is>
      </c>
      <c r="E2521" t="inlineStr">
        <is>
          <t>North</t>
        </is>
      </c>
      <c r="F2521" t="inlineStr">
        <is>
          <t>India</t>
        </is>
      </c>
      <c r="G2521" t="inlineStr">
        <is>
          <t>Electronics</t>
        </is>
      </c>
      <c r="H2521" t="inlineStr">
        <is>
          <t>Store walk-in</t>
        </is>
      </c>
      <c r="I2521" t="inlineStr">
        <is>
          <t>Member</t>
        </is>
      </c>
      <c r="J2521" t="inlineStr">
        <is>
          <t>Ruhi Shaikh</t>
        </is>
      </c>
      <c r="K2521" s="71" t="n">
        <v>98</v>
      </c>
      <c r="L2521" s="72" t="n">
        <v>9416.02</v>
      </c>
      <c r="M2521" s="72" t="n">
        <v>922769.96</v>
      </c>
      <c r="N2521" s="72" t="n">
        <v>18455.4</v>
      </c>
      <c r="O2521" s="72" t="n">
        <v>904314.5600000001</v>
      </c>
      <c r="P2521" s="72" t="n">
        <v>773923.02</v>
      </c>
      <c r="Q2521" s="72" t="n">
        <v>130391.54</v>
      </c>
      <c r="R2521" t="inlineStr">
        <is>
          <t>Rajasthan</t>
        </is>
      </c>
      <c r="S2521" s="71" t="n">
        <v>3</v>
      </c>
      <c r="T2521" t="inlineStr">
        <is>
          <t>Yes</t>
        </is>
      </c>
      <c r="U2521" s="71" t="n">
        <v>287</v>
      </c>
      <c r="V2521" s="71" t="n">
        <v>75</v>
      </c>
      <c r="W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RR102513</t>
        </is>
      </c>
      <c r="B2522" s="69" t="n">
        <v>45963</v>
      </c>
      <c r="C2522" s="70" t="n">
        <v>2025</v>
      </c>
      <c r="D2522" t="inlineStr">
        <is>
          <t>Nov</t>
        </is>
      </c>
      <c r="E2522" t="inlineStr">
        <is>
          <t>West</t>
        </is>
      </c>
      <c r="F2522" t="inlineStr">
        <is>
          <t>India</t>
        </is>
      </c>
      <c r="G2522" t="inlineStr">
        <is>
          <t>Grocery</t>
        </is>
      </c>
      <c r="H2522" t="inlineStr">
        <is>
          <t>Store walk-in</t>
        </is>
      </c>
      <c r="I2522" t="inlineStr">
        <is>
          <t>Member</t>
        </is>
      </c>
      <c r="J2522" t="inlineStr">
        <is>
          <t>Carlos Silva</t>
        </is>
      </c>
      <c r="K2522" s="71" t="n">
        <v>4145</v>
      </c>
      <c r="L2522" s="72" t="n">
        <v>162.31</v>
      </c>
      <c r="M2522" s="72" t="n">
        <v>672774.95</v>
      </c>
      <c r="N2522" s="72" t="n">
        <v>33638.75</v>
      </c>
      <c r="O2522" s="72" t="n">
        <v>639136.2</v>
      </c>
      <c r="P2522" s="72" t="n">
        <v>589910.29</v>
      </c>
      <c r="Q2522" s="72" t="n">
        <v>49225.91</v>
      </c>
      <c r="R2522" t="inlineStr">
        <is>
          <t>Goa</t>
        </is>
      </c>
      <c r="S2522" s="71" t="n">
        <v>8</v>
      </c>
      <c r="T2522" t="inlineStr">
        <is>
          <t>Yes</t>
        </is>
      </c>
      <c r="U2522" s="71" t="n">
        <v>1518</v>
      </c>
      <c r="V2522" s="71" t="n">
        <v>542</v>
      </c>
      <c r="W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RR102514</t>
        </is>
      </c>
      <c r="B2523" s="69" t="n">
        <v>45963</v>
      </c>
      <c r="C2523" s="70" t="n">
        <v>2025</v>
      </c>
      <c r="D2523" t="inlineStr">
        <is>
          <t>Nov</t>
        </is>
      </c>
      <c r="E2523" t="inlineStr">
        <is>
          <t>West</t>
        </is>
      </c>
      <c r="F2523" t="inlineStr">
        <is>
          <t>India</t>
        </is>
      </c>
      <c r="G2523" t="inlineStr">
        <is>
          <t>JioMart</t>
        </is>
      </c>
      <c r="H2523" t="inlineStr">
        <is>
          <t>Home delivery</t>
        </is>
      </c>
      <c r="I2523" t="inlineStr">
        <is>
          <t>Walk-in guest</t>
        </is>
      </c>
      <c r="J2523" t="inlineStr">
        <is>
          <t>Emma Clarke</t>
        </is>
      </c>
      <c r="K2523" s="71" t="n">
        <v>2819</v>
      </c>
      <c r="L2523" s="72" t="n">
        <v>436.1</v>
      </c>
      <c r="M2523" s="72" t="n">
        <v>1229365.9</v>
      </c>
      <c r="N2523" s="72" t="n">
        <v>24587.32</v>
      </c>
      <c r="O2523" s="72" t="n">
        <v>1204778.58</v>
      </c>
      <c r="P2523" s="72" t="n">
        <v>923720.33</v>
      </c>
      <c r="Q2523" s="72" t="n">
        <v>281058.25</v>
      </c>
      <c r="R2523" t="inlineStr">
        <is>
          <t>Gujarat</t>
        </is>
      </c>
      <c r="S2523" s="71" t="n">
        <v>0</v>
      </c>
      <c r="T2523" t="inlineStr">
        <is>
          <t>No</t>
        </is>
      </c>
      <c r="U2523" s="71" t="n">
        <v>11369</v>
      </c>
      <c r="V2523" s="71" t="n">
        <v>526</v>
      </c>
      <c r="W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RR102515</t>
        </is>
      </c>
      <c r="B2524" s="69" t="n">
        <v>45963</v>
      </c>
      <c r="C2524" s="70" t="n">
        <v>2025</v>
      </c>
      <c r="D2524" t="inlineStr">
        <is>
          <t>Nov</t>
        </is>
      </c>
      <c r="E2524" t="inlineStr">
        <is>
          <t>West</t>
        </is>
      </c>
      <c r="F2524" t="inlineStr">
        <is>
          <t>India</t>
        </is>
      </c>
      <c r="G2524" t="inlineStr">
        <is>
          <t>JioMart</t>
        </is>
      </c>
      <c r="H2524" t="inlineStr">
        <is>
          <t>Home delivery</t>
        </is>
      </c>
      <c r="I2524" t="inlineStr">
        <is>
          <t>Walk-in guest</t>
        </is>
      </c>
      <c r="J2524" t="inlineStr">
        <is>
          <t>Ana Costa</t>
        </is>
      </c>
      <c r="K2524" s="71" t="n">
        <v>2529</v>
      </c>
      <c r="L2524" s="72" t="n">
        <v>419.49</v>
      </c>
      <c r="M2524" s="72" t="n">
        <v>1060890.21</v>
      </c>
      <c r="N2524" s="72" t="n">
        <v>53044.51</v>
      </c>
      <c r="O2524" s="72" t="n">
        <v>1007845.7</v>
      </c>
      <c r="P2524" s="72" t="n">
        <v>847578.0699999999</v>
      </c>
      <c r="Q2524" s="72" t="n">
        <v>160267.63</v>
      </c>
      <c r="R2524" t="inlineStr">
        <is>
          <t>Goa</t>
        </is>
      </c>
      <c r="S2524" s="71" t="n">
        <v>1</v>
      </c>
      <c r="T2524" t="inlineStr">
        <is>
          <t>Yes</t>
        </is>
      </c>
      <c r="U2524" s="71" t="n">
        <v>10317</v>
      </c>
      <c r="V2524" s="71" t="n">
        <v>796</v>
      </c>
      <c r="W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RR102516</t>
        </is>
      </c>
      <c r="B2525" s="69" t="n">
        <v>45963</v>
      </c>
      <c r="C2525" s="70" t="n">
        <v>2025</v>
      </c>
      <c r="D2525" t="inlineStr">
        <is>
          <t>Nov</t>
        </is>
      </c>
      <c r="E2525" t="inlineStr">
        <is>
          <t>West</t>
        </is>
      </c>
      <c r="F2525" t="inlineStr">
        <is>
          <t>India</t>
        </is>
      </c>
      <c r="G2525" t="inlineStr">
        <is>
          <t>Grocery</t>
        </is>
      </c>
      <c r="H2525" t="inlineStr">
        <is>
          <t>Store walk-in</t>
        </is>
      </c>
      <c r="I2525" t="inlineStr">
        <is>
          <t>Member</t>
        </is>
      </c>
      <c r="J2525" t="inlineStr">
        <is>
          <t>Sara Rossi</t>
        </is>
      </c>
      <c r="K2525" s="71" t="n">
        <v>4400</v>
      </c>
      <c r="L2525" s="72" t="n">
        <v>161.33</v>
      </c>
      <c r="M2525" s="72" t="n">
        <v>709852</v>
      </c>
      <c r="N2525" s="72" t="n">
        <v>14197.04</v>
      </c>
      <c r="O2525" s="72" t="n">
        <v>695654.96</v>
      </c>
      <c r="P2525" s="72" t="n">
        <v>634224.87</v>
      </c>
      <c r="Q2525" s="72" t="n">
        <v>61430.09</v>
      </c>
      <c r="R2525" t="inlineStr">
        <is>
          <t>Gujarat</t>
        </is>
      </c>
      <c r="S2525" s="71" t="n">
        <v>1</v>
      </c>
      <c r="T2525" t="inlineStr">
        <is>
          <t>Yes</t>
        </is>
      </c>
      <c r="U2525" s="71" t="n">
        <v>1675</v>
      </c>
      <c r="V2525" s="71" t="n">
        <v>513</v>
      </c>
      <c r="W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RR102517</t>
        </is>
      </c>
      <c r="B2526" s="69" t="n">
        <v>45963</v>
      </c>
      <c r="C2526" s="70" t="n">
        <v>2025</v>
      </c>
      <c r="D2526" t="inlineStr">
        <is>
          <t>Nov</t>
        </is>
      </c>
      <c r="E2526" t="inlineStr">
        <is>
          <t>West</t>
        </is>
      </c>
      <c r="F2526" t="inlineStr">
        <is>
          <t>India</t>
        </is>
      </c>
      <c r="G2526" t="inlineStr">
        <is>
          <t>Grocery</t>
        </is>
      </c>
      <c r="H2526" t="inlineStr">
        <is>
          <t>Store walk-in</t>
        </is>
      </c>
      <c r="I2526" t="inlineStr">
        <is>
          <t>Member</t>
        </is>
      </c>
      <c r="J2526" t="inlineStr">
        <is>
          <t>Olivia Brown</t>
        </is>
      </c>
      <c r="K2526" s="71" t="n">
        <v>4790</v>
      </c>
      <c r="L2526" s="72" t="n">
        <v>168.43</v>
      </c>
      <c r="M2526" s="72" t="n">
        <v>806779.7</v>
      </c>
      <c r="N2526" s="72" t="n">
        <v>121016.95</v>
      </c>
      <c r="O2526" s="72" t="n">
        <v>685762.75</v>
      </c>
      <c r="P2526" s="72" t="n">
        <v>688508.27</v>
      </c>
      <c r="Q2526" s="72" t="n">
        <v>-2745.52</v>
      </c>
      <c r="R2526" t="inlineStr">
        <is>
          <t>Goa</t>
        </is>
      </c>
      <c r="S2526" s="71" t="n">
        <v>0</v>
      </c>
      <c r="T2526" t="inlineStr">
        <is>
          <t>No</t>
        </is>
      </c>
      <c r="U2526" s="71" t="n">
        <v>2617</v>
      </c>
      <c r="V2526" s="71" t="n">
        <v>750</v>
      </c>
      <c r="W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RR102518</t>
        </is>
      </c>
      <c r="B2527" s="69" t="n">
        <v>45963</v>
      </c>
      <c r="C2527" s="70" t="n">
        <v>2025</v>
      </c>
      <c r="D2527" t="inlineStr">
        <is>
          <t>Nov</t>
        </is>
      </c>
      <c r="E2527" t="inlineStr">
        <is>
          <t>East</t>
        </is>
      </c>
      <c r="F2527" t="inlineStr">
        <is>
          <t>India</t>
        </is>
      </c>
      <c r="G2527" t="inlineStr">
        <is>
          <t>JioMart</t>
        </is>
      </c>
      <c r="H2527" t="inlineStr">
        <is>
          <t>Home delivery</t>
        </is>
      </c>
      <c r="I2527" t="inlineStr">
        <is>
          <t>Member</t>
        </is>
      </c>
      <c r="J2527" t="inlineStr">
        <is>
          <t>Lucas Martin</t>
        </is>
      </c>
      <c r="K2527" s="71" t="n">
        <v>3009</v>
      </c>
      <c r="L2527" s="72" t="n">
        <v>370.49</v>
      </c>
      <c r="M2527" s="72" t="n">
        <v>1114804.41</v>
      </c>
      <c r="N2527" s="72" t="n">
        <v>111480.44</v>
      </c>
      <c r="O2527" s="72" t="n">
        <v>1003323.97</v>
      </c>
      <c r="P2527" s="72" t="n">
        <v>990208.75</v>
      </c>
      <c r="Q2527" s="72" t="n">
        <v>13115.22</v>
      </c>
      <c r="R2527" t="inlineStr">
        <is>
          <t>Bihar</t>
        </is>
      </c>
      <c r="S2527" s="71" t="n">
        <v>2</v>
      </c>
      <c r="T2527" t="inlineStr">
        <is>
          <t>Yes</t>
        </is>
      </c>
      <c r="U2527" s="71" t="n">
        <v>5600</v>
      </c>
      <c r="V2527" s="71" t="n">
        <v>403</v>
      </c>
      <c r="W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RR102519</t>
        </is>
      </c>
      <c r="B2528" s="69" t="n">
        <v>45964</v>
      </c>
      <c r="C2528" s="70" t="n">
        <v>2025</v>
      </c>
      <c r="D2528" t="inlineStr">
        <is>
          <t>Nov</t>
        </is>
      </c>
      <c r="E2528" t="inlineStr">
        <is>
          <t>North</t>
        </is>
      </c>
      <c r="F2528" t="inlineStr">
        <is>
          <t>India</t>
        </is>
      </c>
      <c r="G2528" t="inlineStr">
        <is>
          <t>Grocery</t>
        </is>
      </c>
      <c r="H2528" t="inlineStr">
        <is>
          <t>Store walk-in</t>
        </is>
      </c>
      <c r="I2528" t="inlineStr">
        <is>
          <t>Member</t>
        </is>
      </c>
      <c r="J2528" t="inlineStr">
        <is>
          <t>Zoya Ahmed</t>
        </is>
      </c>
      <c r="K2528" s="71" t="n">
        <v>2098</v>
      </c>
      <c r="L2528" s="72" t="n">
        <v>159.41</v>
      </c>
      <c r="M2528" s="72" t="n">
        <v>334442.18</v>
      </c>
      <c r="N2528" s="72" t="n">
        <v>50166.33</v>
      </c>
      <c r="O2528" s="72" t="n">
        <v>284275.85</v>
      </c>
      <c r="P2528" s="72" t="n">
        <v>313090.05</v>
      </c>
      <c r="Q2528" s="72" t="n">
        <v>-28814.2</v>
      </c>
      <c r="R2528" t="inlineStr">
        <is>
          <t>Punjab</t>
        </is>
      </c>
      <c r="S2528" s="71" t="n">
        <v>0</v>
      </c>
      <c r="T2528" t="inlineStr">
        <is>
          <t>No</t>
        </is>
      </c>
      <c r="U2528" s="71" t="n">
        <v>729</v>
      </c>
      <c r="V2528" s="71" t="n">
        <v>297</v>
      </c>
      <c r="W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RR102520</t>
        </is>
      </c>
      <c r="B2529" s="69" t="n">
        <v>45964</v>
      </c>
      <c r="C2529" s="70" t="n">
        <v>2025</v>
      </c>
      <c r="D2529" t="inlineStr">
        <is>
          <t>Nov</t>
        </is>
      </c>
      <c r="E2529" t="inlineStr">
        <is>
          <t>East</t>
        </is>
      </c>
      <c r="F2529" t="inlineStr">
        <is>
          <t>India</t>
        </is>
      </c>
      <c r="G2529" t="inlineStr">
        <is>
          <t>Grocery</t>
        </is>
      </c>
      <c r="H2529" t="inlineStr">
        <is>
          <t>Store walk-in</t>
        </is>
      </c>
      <c r="I2529" t="inlineStr">
        <is>
          <t>Member</t>
        </is>
      </c>
      <c r="J2529" t="inlineStr">
        <is>
          <t>Shraddha Kulkarni</t>
        </is>
      </c>
      <c r="K2529" s="71" t="n">
        <v>3860</v>
      </c>
      <c r="L2529" s="72" t="n">
        <v>192.85</v>
      </c>
      <c r="M2529" s="72" t="n">
        <v>744401</v>
      </c>
      <c r="N2529" s="72" t="n">
        <v>14888.02</v>
      </c>
      <c r="O2529" s="72" t="n">
        <v>729512.98</v>
      </c>
      <c r="P2529" s="72" t="n">
        <v>586694.9</v>
      </c>
      <c r="Q2529" s="72" t="n">
        <v>142818.08</v>
      </c>
      <c r="R2529" t="inlineStr">
        <is>
          <t>Odisha</t>
        </is>
      </c>
      <c r="S2529" s="71" t="n">
        <v>5</v>
      </c>
      <c r="T2529" t="inlineStr">
        <is>
          <t>Yes</t>
        </is>
      </c>
      <c r="U2529" s="71" t="n">
        <v>1898</v>
      </c>
      <c r="V2529" s="71" t="n">
        <v>728</v>
      </c>
      <c r="W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RR102521</t>
        </is>
      </c>
      <c r="B2530" s="69" t="n">
        <v>45964</v>
      </c>
      <c r="C2530" s="70" t="n">
        <v>2025</v>
      </c>
      <c r="D2530" t="inlineStr">
        <is>
          <t>Nov</t>
        </is>
      </c>
      <c r="E2530" t="inlineStr">
        <is>
          <t>North</t>
        </is>
      </c>
      <c r="F2530" t="inlineStr">
        <is>
          <t>India</t>
        </is>
      </c>
      <c r="G2530" t="inlineStr">
        <is>
          <t>JioMart</t>
        </is>
      </c>
      <c r="H2530" t="inlineStr">
        <is>
          <t>Home delivery</t>
        </is>
      </c>
      <c r="I2530" t="inlineStr">
        <is>
          <t>Walk-in guest</t>
        </is>
      </c>
      <c r="J2530" t="inlineStr">
        <is>
          <t>Priya Nair</t>
        </is>
      </c>
      <c r="K2530" s="71" t="n">
        <v>803</v>
      </c>
      <c r="L2530" s="72" t="n">
        <v>386.41</v>
      </c>
      <c r="M2530" s="72" t="n">
        <v>310287.23</v>
      </c>
      <c r="N2530" s="72" t="n">
        <v>24822.98</v>
      </c>
      <c r="O2530" s="72" t="n">
        <v>285464.25</v>
      </c>
      <c r="P2530" s="72" t="n">
        <v>270154.06</v>
      </c>
      <c r="Q2530" s="72" t="n">
        <v>15310.19</v>
      </c>
      <c r="R2530" t="inlineStr">
        <is>
          <t>Punjab</t>
        </is>
      </c>
      <c r="S2530" s="71" t="n">
        <v>3</v>
      </c>
      <c r="T2530" t="inlineStr">
        <is>
          <t>Yes</t>
        </is>
      </c>
      <c r="U2530" s="71" t="n">
        <v>2895</v>
      </c>
      <c r="V2530" s="71" t="n">
        <v>226</v>
      </c>
      <c r="W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RR102522</t>
        </is>
      </c>
      <c r="B2531" s="69" t="n">
        <v>45964</v>
      </c>
      <c r="C2531" s="70" t="n">
        <v>2025</v>
      </c>
      <c r="D2531" t="inlineStr">
        <is>
          <t>Nov</t>
        </is>
      </c>
      <c r="E2531" t="inlineStr">
        <is>
          <t>North</t>
        </is>
      </c>
      <c r="F2531" t="inlineStr">
        <is>
          <t>India</t>
        </is>
      </c>
      <c r="G2531" t="inlineStr">
        <is>
          <t>JioMart</t>
        </is>
      </c>
      <c r="H2531" t="inlineStr">
        <is>
          <t>Home delivery</t>
        </is>
      </c>
      <c r="I2531" t="inlineStr">
        <is>
          <t>Member</t>
        </is>
      </c>
      <c r="J2531" t="inlineStr">
        <is>
          <t>Yuki Sato</t>
        </is>
      </c>
      <c r="K2531" s="71" t="n">
        <v>1862</v>
      </c>
      <c r="L2531" s="72" t="n">
        <v>387.96</v>
      </c>
      <c r="M2531" s="72" t="n">
        <v>722381.52</v>
      </c>
      <c r="N2531" s="72" t="n">
        <v>36119.08</v>
      </c>
      <c r="O2531" s="72" t="n">
        <v>686262.4399999999</v>
      </c>
      <c r="P2531" s="72" t="n">
        <v>621512.1</v>
      </c>
      <c r="Q2531" s="72" t="n">
        <v>64750.34</v>
      </c>
      <c r="R2531" t="inlineStr">
        <is>
          <t>Delhi</t>
        </is>
      </c>
      <c r="S2531" s="71" t="n">
        <v>2</v>
      </c>
      <c r="T2531" t="inlineStr">
        <is>
          <t>Yes</t>
        </is>
      </c>
      <c r="U2531" s="71" t="n">
        <v>4107</v>
      </c>
      <c r="V2531" s="71" t="n">
        <v>236</v>
      </c>
      <c r="W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RR102523</t>
        </is>
      </c>
      <c r="B2532" s="69" t="n">
        <v>45964</v>
      </c>
      <c r="C2532" s="70" t="n">
        <v>2025</v>
      </c>
      <c r="D2532" t="inlineStr">
        <is>
          <t>Nov</t>
        </is>
      </c>
      <c r="E2532" t="inlineStr">
        <is>
          <t>North</t>
        </is>
      </c>
      <c r="F2532" t="inlineStr">
        <is>
          <t>India</t>
        </is>
      </c>
      <c r="G2532" t="inlineStr">
        <is>
          <t>Grocery</t>
        </is>
      </c>
      <c r="H2532" t="inlineStr">
        <is>
          <t>Store walk-in</t>
        </is>
      </c>
      <c r="I2532" t="inlineStr">
        <is>
          <t>Member</t>
        </is>
      </c>
      <c r="J2532" t="inlineStr">
        <is>
          <t>Arjun Mehta</t>
        </is>
      </c>
      <c r="K2532" s="71" t="n">
        <v>4513</v>
      </c>
      <c r="L2532" s="72" t="n">
        <v>171.26</v>
      </c>
      <c r="M2532" s="72" t="n">
        <v>772896.38</v>
      </c>
      <c r="N2532" s="72" t="n">
        <v>115934.46</v>
      </c>
      <c r="O2532" s="72" t="n">
        <v>656961.92</v>
      </c>
      <c r="P2532" s="72" t="n">
        <v>640126.22</v>
      </c>
      <c r="Q2532" s="72" t="n">
        <v>16835.7</v>
      </c>
      <c r="R2532" t="inlineStr">
        <is>
          <t>Uttar Pradesh</t>
        </is>
      </c>
      <c r="S2532" s="71" t="n">
        <v>8</v>
      </c>
      <c r="T2532" t="inlineStr">
        <is>
          <t>Yes</t>
        </is>
      </c>
      <c r="U2532" s="71" t="n">
        <v>1508</v>
      </c>
      <c r="V2532" s="71" t="n">
        <v>679</v>
      </c>
      <c r="W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RR102524</t>
        </is>
      </c>
      <c r="B2533" s="69" t="n">
        <v>45964</v>
      </c>
      <c r="C2533" s="70" t="n">
        <v>2025</v>
      </c>
      <c r="D2533" t="inlineStr">
        <is>
          <t>Nov</t>
        </is>
      </c>
      <c r="E2533" t="inlineStr">
        <is>
          <t>West</t>
        </is>
      </c>
      <c r="F2533" t="inlineStr">
        <is>
          <t>India</t>
        </is>
      </c>
      <c r="G2533" t="inlineStr">
        <is>
          <t>Fashion</t>
        </is>
      </c>
      <c r="H2533" t="inlineStr">
        <is>
          <t>Store walk-in</t>
        </is>
      </c>
      <c r="I2533" t="inlineStr">
        <is>
          <t>Walk-in guest</t>
        </is>
      </c>
      <c r="J2533" t="inlineStr">
        <is>
          <t>Wei Chen</t>
        </is>
      </c>
      <c r="K2533" s="71" t="n">
        <v>1203</v>
      </c>
      <c r="L2533" s="72" t="n">
        <v>662.8099999999999</v>
      </c>
      <c r="M2533" s="72" t="n">
        <v>797360.4300000001</v>
      </c>
      <c r="N2533" s="72" t="n">
        <v>63788.83</v>
      </c>
      <c r="O2533" s="72" t="n">
        <v>733571.6</v>
      </c>
      <c r="P2533" s="72" t="n">
        <v>487513.47</v>
      </c>
      <c r="Q2533" s="72" t="n">
        <v>246058.13</v>
      </c>
      <c r="R2533" t="inlineStr">
        <is>
          <t>Maharashtra</t>
        </is>
      </c>
      <c r="S2533" s="71" t="n">
        <v>1</v>
      </c>
      <c r="T2533" t="inlineStr">
        <is>
          <t>Yes</t>
        </is>
      </c>
      <c r="U2533" s="71" t="n">
        <v>421</v>
      </c>
      <c r="V2533" s="71" t="n">
        <v>162</v>
      </c>
      <c r="W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RR102525</t>
        </is>
      </c>
      <c r="B2534" s="69" t="n">
        <v>45964</v>
      </c>
      <c r="C2534" s="70" t="n">
        <v>2025</v>
      </c>
      <c r="D2534" t="inlineStr">
        <is>
          <t>Nov</t>
        </is>
      </c>
      <c r="E2534" t="inlineStr">
        <is>
          <t>North</t>
        </is>
      </c>
      <c r="F2534" t="inlineStr">
        <is>
          <t>India</t>
        </is>
      </c>
      <c r="G2534" t="inlineStr">
        <is>
          <t>Grocery</t>
        </is>
      </c>
      <c r="H2534" t="inlineStr">
        <is>
          <t>Store walk-in</t>
        </is>
      </c>
      <c r="I2534" t="inlineStr">
        <is>
          <t>Member</t>
        </is>
      </c>
      <c r="J2534" t="inlineStr">
        <is>
          <t>Shraddha Kulkarni</t>
        </is>
      </c>
      <c r="K2534" s="71" t="n">
        <v>2668</v>
      </c>
      <c r="L2534" s="72" t="n">
        <v>165.11</v>
      </c>
      <c r="M2534" s="72" t="n">
        <v>440513.48</v>
      </c>
      <c r="N2534" s="72" t="n">
        <v>22025.67</v>
      </c>
      <c r="O2534" s="72" t="n">
        <v>418487.81</v>
      </c>
      <c r="P2534" s="72" t="n">
        <v>407807.21</v>
      </c>
      <c r="Q2534" s="72" t="n">
        <v>10680.6</v>
      </c>
      <c r="R2534" t="inlineStr">
        <is>
          <t>Delhi</t>
        </is>
      </c>
      <c r="S2534" s="71" t="n">
        <v>0</v>
      </c>
      <c r="T2534" t="inlineStr">
        <is>
          <t>No</t>
        </is>
      </c>
      <c r="U2534" s="71" t="n">
        <v>1007</v>
      </c>
      <c r="V2534" s="71" t="n">
        <v>342</v>
      </c>
      <c r="W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RR102526</t>
        </is>
      </c>
      <c r="B2535" s="69" t="n">
        <v>45964</v>
      </c>
      <c r="C2535" s="70" t="n">
        <v>2025</v>
      </c>
      <c r="D2535" t="inlineStr">
        <is>
          <t>Nov</t>
        </is>
      </c>
      <c r="E2535" t="inlineStr">
        <is>
          <t>West</t>
        </is>
      </c>
      <c r="F2535" t="inlineStr">
        <is>
          <t>India</t>
        </is>
      </c>
      <c r="G2535" t="inlineStr">
        <is>
          <t>JioMart</t>
        </is>
      </c>
      <c r="H2535" t="inlineStr">
        <is>
          <t>Home delivery</t>
        </is>
      </c>
      <c r="I2535" t="inlineStr">
        <is>
          <t>Member</t>
        </is>
      </c>
      <c r="J2535" t="inlineStr">
        <is>
          <t>Kofi Mensah</t>
        </is>
      </c>
      <c r="K2535" s="71" t="n">
        <v>3576</v>
      </c>
      <c r="L2535" s="72" t="n">
        <v>393.68</v>
      </c>
      <c r="M2535" s="72" t="n">
        <v>1407799.68</v>
      </c>
      <c r="N2535" s="72" t="n">
        <v>112623.97</v>
      </c>
      <c r="O2535" s="72" t="n">
        <v>1295175.71</v>
      </c>
      <c r="P2535" s="72" t="n">
        <v>1160293.23</v>
      </c>
      <c r="Q2535" s="72" t="n">
        <v>134882.48</v>
      </c>
      <c r="R2535" t="inlineStr">
        <is>
          <t>Gujarat</t>
        </is>
      </c>
      <c r="S2535" s="71" t="n">
        <v>5</v>
      </c>
      <c r="T2535" t="inlineStr">
        <is>
          <t>Yes</t>
        </is>
      </c>
      <c r="U2535" s="71" t="n">
        <v>17340</v>
      </c>
      <c r="V2535" s="71" t="n">
        <v>1004</v>
      </c>
      <c r="W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RR102527</t>
        </is>
      </c>
      <c r="B2536" s="69" t="n">
        <v>45964</v>
      </c>
      <c r="C2536" s="70" t="n">
        <v>2025</v>
      </c>
      <c r="D2536" t="inlineStr">
        <is>
          <t>Nov</t>
        </is>
      </c>
      <c r="E2536" t="inlineStr">
        <is>
          <t>South</t>
        </is>
      </c>
      <c r="F2536" t="inlineStr">
        <is>
          <t>India</t>
        </is>
      </c>
      <c r="G2536" t="inlineStr">
        <is>
          <t>JioMart</t>
        </is>
      </c>
      <c r="H2536" t="inlineStr">
        <is>
          <t>Home delivery</t>
        </is>
      </c>
      <c r="I2536" t="inlineStr">
        <is>
          <t>Walk-in guest</t>
        </is>
      </c>
      <c r="J2536" t="inlineStr">
        <is>
          <t>Lucas Martin</t>
        </is>
      </c>
      <c r="K2536" s="71" t="n">
        <v>3214</v>
      </c>
      <c r="L2536" s="72" t="n">
        <v>462.79</v>
      </c>
      <c r="M2536" s="72" t="n">
        <v>1487407.06</v>
      </c>
      <c r="N2536" s="72" t="n">
        <v>118992.56</v>
      </c>
      <c r="O2536" s="72" t="n">
        <v>1368414.5</v>
      </c>
      <c r="P2536" s="72" t="n">
        <v>1037743.68</v>
      </c>
      <c r="Q2536" s="72" t="n">
        <v>330670.82</v>
      </c>
      <c r="R2536" t="inlineStr">
        <is>
          <t>Karnataka</t>
        </is>
      </c>
      <c r="S2536" s="71" t="n">
        <v>1</v>
      </c>
      <c r="T2536" t="inlineStr">
        <is>
          <t>Yes</t>
        </is>
      </c>
      <c r="U2536" s="71" t="n">
        <v>22314</v>
      </c>
      <c r="V2536" s="71" t="n">
        <v>1000</v>
      </c>
      <c r="W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RR102528</t>
        </is>
      </c>
      <c r="B2537" s="69" t="n">
        <v>45964</v>
      </c>
      <c r="C2537" s="70" t="n">
        <v>2025</v>
      </c>
      <c r="D2537" t="inlineStr">
        <is>
          <t>Nov</t>
        </is>
      </c>
      <c r="E2537" t="inlineStr">
        <is>
          <t>South</t>
        </is>
      </c>
      <c r="F2537" t="inlineStr">
        <is>
          <t>India</t>
        </is>
      </c>
      <c r="G2537" t="inlineStr">
        <is>
          <t>Grocery</t>
        </is>
      </c>
      <c r="H2537" t="inlineStr">
        <is>
          <t>Home delivery</t>
        </is>
      </c>
      <c r="I2537" t="inlineStr">
        <is>
          <t>Member</t>
        </is>
      </c>
      <c r="J2537" t="inlineStr">
        <is>
          <t>Hiroshi Tanaka</t>
        </is>
      </c>
      <c r="K2537" s="71" t="n">
        <v>2738</v>
      </c>
      <c r="L2537" s="72" t="n">
        <v>193.48</v>
      </c>
      <c r="M2537" s="72" t="n">
        <v>529748.24</v>
      </c>
      <c r="N2537" s="72" t="n">
        <v>52974.82</v>
      </c>
      <c r="O2537" s="72" t="n">
        <v>476773.42</v>
      </c>
      <c r="P2537" s="72" t="n">
        <v>420183.81</v>
      </c>
      <c r="Q2537" s="72" t="n">
        <v>56589.61</v>
      </c>
      <c r="R2537" t="inlineStr">
        <is>
          <t>Karnataka</t>
        </is>
      </c>
      <c r="S2537" s="71" t="n">
        <v>5</v>
      </c>
      <c r="T2537" t="inlineStr">
        <is>
          <t>Yes</t>
        </is>
      </c>
      <c r="U2537" s="71" t="n">
        <v>2515</v>
      </c>
      <c r="V2537" s="71" t="n">
        <v>702</v>
      </c>
      <c r="W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RR102529</t>
        </is>
      </c>
      <c r="B2538" s="69" t="n">
        <v>45964</v>
      </c>
      <c r="C2538" s="70" t="n">
        <v>2025</v>
      </c>
      <c r="D2538" t="inlineStr">
        <is>
          <t>Nov</t>
        </is>
      </c>
      <c r="E2538" t="inlineStr">
        <is>
          <t>West</t>
        </is>
      </c>
      <c r="F2538" t="inlineStr">
        <is>
          <t>India</t>
        </is>
      </c>
      <c r="G2538" t="inlineStr">
        <is>
          <t>JioMart</t>
        </is>
      </c>
      <c r="H2538" t="inlineStr">
        <is>
          <t>Home delivery</t>
        </is>
      </c>
      <c r="I2538" t="inlineStr">
        <is>
          <t>Member</t>
        </is>
      </c>
      <c r="J2538" t="inlineStr">
        <is>
          <t>Aisha Bello</t>
        </is>
      </c>
      <c r="K2538" s="71" t="n">
        <v>1450</v>
      </c>
      <c r="L2538" s="72" t="n">
        <v>467.43</v>
      </c>
      <c r="M2538" s="72" t="n">
        <v>677773.5</v>
      </c>
      <c r="N2538" s="72" t="n">
        <v>33888.68</v>
      </c>
      <c r="O2538" s="72" t="n">
        <v>643884.8199999999</v>
      </c>
      <c r="P2538" s="72" t="n">
        <v>492902.26</v>
      </c>
      <c r="Q2538" s="72" t="n">
        <v>150982.56</v>
      </c>
      <c r="R2538" t="inlineStr">
        <is>
          <t>Goa</t>
        </is>
      </c>
      <c r="S2538" s="71" t="n">
        <v>0</v>
      </c>
      <c r="T2538" t="inlineStr">
        <is>
          <t>No</t>
        </is>
      </c>
      <c r="U2538" s="71" t="n">
        <v>8889</v>
      </c>
      <c r="V2538" s="71" t="n">
        <v>449</v>
      </c>
      <c r="W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RR102530</t>
        </is>
      </c>
      <c r="B2539" s="69" t="n">
        <v>45965</v>
      </c>
      <c r="C2539" s="70" t="n">
        <v>2025</v>
      </c>
      <c r="D2539" t="inlineStr">
        <is>
          <t>Nov</t>
        </is>
      </c>
      <c r="E2539" t="inlineStr">
        <is>
          <t>South</t>
        </is>
      </c>
      <c r="F2539" t="inlineStr">
        <is>
          <t>India</t>
        </is>
      </c>
      <c r="G2539" t="inlineStr">
        <is>
          <t>JioMart</t>
        </is>
      </c>
      <c r="H2539" t="inlineStr">
        <is>
          <t>Home delivery</t>
        </is>
      </c>
      <c r="I2539" t="inlineStr">
        <is>
          <t>Member</t>
        </is>
      </c>
      <c r="J2539" t="inlineStr">
        <is>
          <t>Wei Chen</t>
        </is>
      </c>
      <c r="K2539" s="71" t="n">
        <v>1255</v>
      </c>
      <c r="L2539" s="72" t="n">
        <v>377.33</v>
      </c>
      <c r="M2539" s="72" t="n">
        <v>473549.15</v>
      </c>
      <c r="N2539" s="72" t="n">
        <v>47354.92</v>
      </c>
      <c r="O2539" s="72" t="n">
        <v>426194.23</v>
      </c>
      <c r="P2539" s="72" t="n">
        <v>408081.81</v>
      </c>
      <c r="Q2539" s="72" t="n">
        <v>18112.42</v>
      </c>
      <c r="R2539" t="inlineStr">
        <is>
          <t>Tamil Nadu</t>
        </is>
      </c>
      <c r="S2539" s="71" t="n">
        <v>5</v>
      </c>
      <c r="T2539" t="inlineStr">
        <is>
          <t>Yes</t>
        </is>
      </c>
      <c r="U2539" s="71" t="n">
        <v>2231</v>
      </c>
      <c r="V2539" s="71" t="n">
        <v>155</v>
      </c>
      <c r="W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RR102531</t>
        </is>
      </c>
      <c r="B2540" s="69" t="n">
        <v>45965</v>
      </c>
      <c r="C2540" s="70" t="n">
        <v>2025</v>
      </c>
      <c r="D2540" t="inlineStr">
        <is>
          <t>Nov</t>
        </is>
      </c>
      <c r="E2540" t="inlineStr">
        <is>
          <t>West</t>
        </is>
      </c>
      <c r="F2540" t="inlineStr">
        <is>
          <t>India</t>
        </is>
      </c>
      <c r="G2540" t="inlineStr">
        <is>
          <t>Grocery</t>
        </is>
      </c>
      <c r="H2540" t="inlineStr">
        <is>
          <t>Home delivery</t>
        </is>
      </c>
      <c r="I2540" t="inlineStr">
        <is>
          <t>Member</t>
        </is>
      </c>
      <c r="J2540" t="inlineStr">
        <is>
          <t>Mei Lin</t>
        </is>
      </c>
      <c r="K2540" s="71" t="n">
        <v>1452</v>
      </c>
      <c r="L2540" s="72" t="n">
        <v>162.2</v>
      </c>
      <c r="M2540" s="72" t="n">
        <v>235514.4</v>
      </c>
      <c r="N2540" s="72" t="n">
        <v>23551.44</v>
      </c>
      <c r="O2540" s="72" t="n">
        <v>211962.96</v>
      </c>
      <c r="P2540" s="72" t="n">
        <v>215048.75</v>
      </c>
      <c r="Q2540" s="72" t="n">
        <v>-3085.79</v>
      </c>
      <c r="R2540" t="inlineStr">
        <is>
          <t>Gujarat</t>
        </is>
      </c>
      <c r="S2540" s="71" t="n">
        <v>1</v>
      </c>
      <c r="T2540" t="inlineStr">
        <is>
          <t>Yes</t>
        </is>
      </c>
      <c r="U2540" s="71" t="n">
        <v>574</v>
      </c>
      <c r="V2540" s="71" t="n">
        <v>173</v>
      </c>
      <c r="W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RR102532</t>
        </is>
      </c>
      <c r="B2541" s="69" t="n">
        <v>45965</v>
      </c>
      <c r="C2541" s="70" t="n">
        <v>2025</v>
      </c>
      <c r="D2541" t="inlineStr">
        <is>
          <t>Nov</t>
        </is>
      </c>
      <c r="E2541" t="inlineStr">
        <is>
          <t>South</t>
        </is>
      </c>
      <c r="F2541" t="inlineStr">
        <is>
          <t>India</t>
        </is>
      </c>
      <c r="G2541" t="inlineStr">
        <is>
          <t>Grocery</t>
        </is>
      </c>
      <c r="H2541" t="inlineStr">
        <is>
          <t>Store walk-in</t>
        </is>
      </c>
      <c r="I2541" t="inlineStr">
        <is>
          <t>Walk-in guest</t>
        </is>
      </c>
      <c r="J2541" t="inlineStr">
        <is>
          <t>Wei Chen</t>
        </is>
      </c>
      <c r="K2541" s="71" t="n">
        <v>2848</v>
      </c>
      <c r="L2541" s="72" t="n">
        <v>173.23</v>
      </c>
      <c r="M2541" s="72" t="n">
        <v>493359.04</v>
      </c>
      <c r="N2541" s="72" t="n">
        <v>9867.18</v>
      </c>
      <c r="O2541" s="72" t="n">
        <v>483491.86</v>
      </c>
      <c r="P2541" s="72" t="n">
        <v>412766.64</v>
      </c>
      <c r="Q2541" s="72" t="n">
        <v>70725.22</v>
      </c>
      <c r="R2541" t="inlineStr">
        <is>
          <t>Telangana</t>
        </is>
      </c>
      <c r="S2541" s="71" t="n">
        <v>5</v>
      </c>
      <c r="T2541" t="inlineStr">
        <is>
          <t>Yes</t>
        </is>
      </c>
      <c r="U2541" s="71" t="n">
        <v>1305</v>
      </c>
      <c r="V2541" s="71" t="n">
        <v>499</v>
      </c>
      <c r="W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RR102533</t>
        </is>
      </c>
      <c r="B2542" s="69" t="n">
        <v>45965</v>
      </c>
      <c r="C2542" s="70" t="n">
        <v>2025</v>
      </c>
      <c r="D2542" t="inlineStr">
        <is>
          <t>Nov</t>
        </is>
      </c>
      <c r="E2542" t="inlineStr">
        <is>
          <t>North</t>
        </is>
      </c>
      <c r="F2542" t="inlineStr">
        <is>
          <t>India</t>
        </is>
      </c>
      <c r="G2542" t="inlineStr">
        <is>
          <t>JioMart</t>
        </is>
      </c>
      <c r="H2542" t="inlineStr">
        <is>
          <t>Home delivery</t>
        </is>
      </c>
      <c r="I2542" t="inlineStr">
        <is>
          <t>Walk-in guest</t>
        </is>
      </c>
      <c r="J2542" t="inlineStr">
        <is>
          <t>Mei Lin</t>
        </is>
      </c>
      <c r="K2542" s="71" t="n">
        <v>2351</v>
      </c>
      <c r="L2542" s="72" t="n">
        <v>404.83</v>
      </c>
      <c r="M2542" s="72" t="n">
        <v>951755.33</v>
      </c>
      <c r="N2542" s="72" t="n">
        <v>19035.11</v>
      </c>
      <c r="O2542" s="72" t="n">
        <v>932720.22</v>
      </c>
      <c r="P2542" s="72" t="n">
        <v>758420.4399999999</v>
      </c>
      <c r="Q2542" s="72" t="n">
        <v>174299.78</v>
      </c>
      <c r="R2542" t="inlineStr">
        <is>
          <t>Uttar Pradesh</t>
        </is>
      </c>
      <c r="S2542" s="71" t="n">
        <v>0</v>
      </c>
      <c r="T2542" t="inlineStr">
        <is>
          <t>No</t>
        </is>
      </c>
      <c r="U2542" s="71" t="n">
        <v>6917</v>
      </c>
      <c r="V2542" s="71" t="n">
        <v>490</v>
      </c>
      <c r="W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RR102534</t>
        </is>
      </c>
      <c r="B2543" s="69" t="n">
        <v>45965</v>
      </c>
      <c r="C2543" s="70" t="n">
        <v>2025</v>
      </c>
      <c r="D2543" t="inlineStr">
        <is>
          <t>Nov</t>
        </is>
      </c>
      <c r="E2543" t="inlineStr">
        <is>
          <t>East</t>
        </is>
      </c>
      <c r="F2543" t="inlineStr">
        <is>
          <t>India</t>
        </is>
      </c>
      <c r="G2543" t="inlineStr">
        <is>
          <t>JioMart</t>
        </is>
      </c>
      <c r="H2543" t="inlineStr">
        <is>
          <t>Home delivery</t>
        </is>
      </c>
      <c r="I2543" t="inlineStr">
        <is>
          <t>Member</t>
        </is>
      </c>
      <c r="J2543" t="inlineStr">
        <is>
          <t>Ruhi Shaikh</t>
        </is>
      </c>
      <c r="K2543" s="71" t="n">
        <v>2052</v>
      </c>
      <c r="L2543" s="72" t="n">
        <v>410.29</v>
      </c>
      <c r="M2543" s="72" t="n">
        <v>841915.08</v>
      </c>
      <c r="N2543" s="72" t="n">
        <v>42095.75</v>
      </c>
      <c r="O2543" s="72" t="n">
        <v>799819.33</v>
      </c>
      <c r="P2543" s="72" t="n">
        <v>672143.29</v>
      </c>
      <c r="Q2543" s="72" t="n">
        <v>127676.04</v>
      </c>
      <c r="R2543" t="inlineStr">
        <is>
          <t>Bihar</t>
        </is>
      </c>
      <c r="S2543" s="71" t="n">
        <v>3</v>
      </c>
      <c r="T2543" t="inlineStr">
        <is>
          <t>Yes</t>
        </is>
      </c>
      <c r="U2543" s="71" t="n">
        <v>8635</v>
      </c>
      <c r="V2543" s="71" t="n">
        <v>557</v>
      </c>
      <c r="W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RR102535</t>
        </is>
      </c>
      <c r="B2544" s="69" t="n">
        <v>45965</v>
      </c>
      <c r="C2544" s="70" t="n">
        <v>2025</v>
      </c>
      <c r="D2544" t="inlineStr">
        <is>
          <t>Nov</t>
        </is>
      </c>
      <c r="E2544" t="inlineStr">
        <is>
          <t>North</t>
        </is>
      </c>
      <c r="F2544" t="inlineStr">
        <is>
          <t>India</t>
        </is>
      </c>
      <c r="G2544" t="inlineStr">
        <is>
          <t>Fashion</t>
        </is>
      </c>
      <c r="H2544" t="inlineStr">
        <is>
          <t>Store walk-in</t>
        </is>
      </c>
      <c r="I2544" t="inlineStr">
        <is>
          <t>Walk-in guest</t>
        </is>
      </c>
      <c r="J2544" t="inlineStr">
        <is>
          <t>Wei Chen</t>
        </is>
      </c>
      <c r="K2544" s="71" t="n">
        <v>1380</v>
      </c>
      <c r="L2544" s="72" t="n">
        <v>825.3</v>
      </c>
      <c r="M2544" s="72" t="n">
        <v>1138914</v>
      </c>
      <c r="N2544" s="72" t="n">
        <v>22778.28</v>
      </c>
      <c r="O2544" s="72" t="n">
        <v>1116135.72</v>
      </c>
      <c r="P2544" s="72" t="n">
        <v>575173.41</v>
      </c>
      <c r="Q2544" s="72" t="n">
        <v>540962.3100000001</v>
      </c>
      <c r="R2544" t="inlineStr">
        <is>
          <t>Rajasthan</t>
        </is>
      </c>
      <c r="S2544" s="71" t="n">
        <v>1</v>
      </c>
      <c r="T2544" t="inlineStr">
        <is>
          <t>Yes</t>
        </is>
      </c>
      <c r="U2544" s="71" t="n">
        <v>758</v>
      </c>
      <c r="V2544" s="71" t="n">
        <v>299</v>
      </c>
      <c r="W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RR102536</t>
        </is>
      </c>
      <c r="B2545" s="69" t="n">
        <v>45965</v>
      </c>
      <c r="C2545" s="70" t="n">
        <v>2025</v>
      </c>
      <c r="D2545" t="inlineStr">
        <is>
          <t>Nov</t>
        </is>
      </c>
      <c r="E2545" t="inlineStr">
        <is>
          <t>West</t>
        </is>
      </c>
      <c r="F2545" t="inlineStr">
        <is>
          <t>India</t>
        </is>
      </c>
      <c r="G2545" t="inlineStr">
        <is>
          <t>Grocery</t>
        </is>
      </c>
      <c r="H2545" t="inlineStr">
        <is>
          <t>Store walk-in</t>
        </is>
      </c>
      <c r="I2545" t="inlineStr">
        <is>
          <t>Walk-in guest</t>
        </is>
      </c>
      <c r="J2545" t="inlineStr">
        <is>
          <t>Sophie Müller</t>
        </is>
      </c>
      <c r="K2545" s="71" t="n">
        <v>4256</v>
      </c>
      <c r="L2545" s="72" t="n">
        <v>194.7</v>
      </c>
      <c r="M2545" s="72" t="n">
        <v>828643.2</v>
      </c>
      <c r="N2545" s="72" t="n">
        <v>124296.48</v>
      </c>
      <c r="O2545" s="72" t="n">
        <v>704346.72</v>
      </c>
      <c r="P2545" s="72" t="n">
        <v>606501.98</v>
      </c>
      <c r="Q2545" s="72" t="n">
        <v>97844.74000000001</v>
      </c>
      <c r="R2545" t="inlineStr">
        <is>
          <t>Maharashtra</t>
        </is>
      </c>
      <c r="S2545" s="71" t="n">
        <v>3</v>
      </c>
      <c r="T2545" t="inlineStr">
        <is>
          <t>Yes</t>
        </is>
      </c>
      <c r="U2545" s="71" t="n">
        <v>2296</v>
      </c>
      <c r="V2545" s="71" t="n">
        <v>923</v>
      </c>
      <c r="W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RR102537</t>
        </is>
      </c>
      <c r="B2546" s="69" t="n">
        <v>45965</v>
      </c>
      <c r="C2546" s="70" t="n">
        <v>2025</v>
      </c>
      <c r="D2546" t="inlineStr">
        <is>
          <t>Nov</t>
        </is>
      </c>
      <c r="E2546" t="inlineStr">
        <is>
          <t>West</t>
        </is>
      </c>
      <c r="F2546" t="inlineStr">
        <is>
          <t>India</t>
        </is>
      </c>
      <c r="G2546" t="inlineStr">
        <is>
          <t>JioMart</t>
        </is>
      </c>
      <c r="H2546" t="inlineStr">
        <is>
          <t>Home delivery</t>
        </is>
      </c>
      <c r="I2546" t="inlineStr">
        <is>
          <t>Member</t>
        </is>
      </c>
      <c r="J2546" t="inlineStr">
        <is>
          <t>Liam O'Brien</t>
        </is>
      </c>
      <c r="K2546" s="71" t="n">
        <v>2906</v>
      </c>
      <c r="L2546" s="72" t="n">
        <v>438.03</v>
      </c>
      <c r="M2546" s="72" t="n">
        <v>1272915.18</v>
      </c>
      <c r="N2546" s="72" t="n">
        <v>190937.28</v>
      </c>
      <c r="O2546" s="72" t="n">
        <v>1081977.9</v>
      </c>
      <c r="P2546" s="72" t="n">
        <v>985794.1899999999</v>
      </c>
      <c r="Q2546" s="72" t="n">
        <v>96183.71000000001</v>
      </c>
      <c r="R2546" t="inlineStr">
        <is>
          <t>Gujarat</t>
        </is>
      </c>
      <c r="S2546" s="71" t="n">
        <v>0</v>
      </c>
      <c r="T2546" t="inlineStr">
        <is>
          <t>No</t>
        </is>
      </c>
      <c r="U2546" s="71" t="n">
        <v>17005</v>
      </c>
      <c r="V2546" s="71" t="n">
        <v>693</v>
      </c>
      <c r="W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RR102538</t>
        </is>
      </c>
      <c r="B2547" s="69" t="n">
        <v>45965</v>
      </c>
      <c r="C2547" s="70" t="n">
        <v>2025</v>
      </c>
      <c r="D2547" t="inlineStr">
        <is>
          <t>Nov</t>
        </is>
      </c>
      <c r="E2547" t="inlineStr">
        <is>
          <t>North</t>
        </is>
      </c>
      <c r="F2547" t="inlineStr">
        <is>
          <t>India</t>
        </is>
      </c>
      <c r="G2547" t="inlineStr">
        <is>
          <t>JioMart</t>
        </is>
      </c>
      <c r="H2547" t="inlineStr">
        <is>
          <t>Home delivery</t>
        </is>
      </c>
      <c r="I2547" t="inlineStr">
        <is>
          <t>Walk-in guest</t>
        </is>
      </c>
      <c r="J2547" t="inlineStr">
        <is>
          <t>Sophie Müller</t>
        </is>
      </c>
      <c r="K2547" s="71" t="n">
        <v>3837</v>
      </c>
      <c r="L2547" s="72" t="n">
        <v>412.91</v>
      </c>
      <c r="M2547" s="72" t="n">
        <v>1584335.67</v>
      </c>
      <c r="N2547" s="72" t="n">
        <v>126746.85</v>
      </c>
      <c r="O2547" s="72" t="n">
        <v>1457588.82</v>
      </c>
      <c r="P2547" s="72" t="n">
        <v>1257071.09</v>
      </c>
      <c r="Q2547" s="72" t="n">
        <v>200517.73</v>
      </c>
      <c r="R2547" t="inlineStr">
        <is>
          <t>Uttar Pradesh</t>
        </is>
      </c>
      <c r="S2547" s="71" t="n">
        <v>5</v>
      </c>
      <c r="T2547" t="inlineStr">
        <is>
          <t>Yes</t>
        </is>
      </c>
      <c r="U2547" s="71" t="n">
        <v>7839</v>
      </c>
      <c r="V2547" s="71" t="n">
        <v>563</v>
      </c>
      <c r="W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RR102539</t>
        </is>
      </c>
      <c r="B2548" s="69" t="n">
        <v>45965</v>
      </c>
      <c r="C2548" s="70" t="n">
        <v>2025</v>
      </c>
      <c r="D2548" t="inlineStr">
        <is>
          <t>Nov</t>
        </is>
      </c>
      <c r="E2548" t="inlineStr">
        <is>
          <t>North</t>
        </is>
      </c>
      <c r="F2548" t="inlineStr">
        <is>
          <t>India</t>
        </is>
      </c>
      <c r="G2548" t="inlineStr">
        <is>
          <t>JioMart</t>
        </is>
      </c>
      <c r="H2548" t="inlineStr">
        <is>
          <t>Home delivery</t>
        </is>
      </c>
      <c r="I2548" t="inlineStr">
        <is>
          <t>Walk-in guest</t>
        </is>
      </c>
      <c r="J2548" t="inlineStr">
        <is>
          <t>Ana Costa</t>
        </is>
      </c>
      <c r="K2548" s="71" t="n">
        <v>1531</v>
      </c>
      <c r="L2548" s="72" t="n">
        <v>393.58</v>
      </c>
      <c r="M2548" s="72" t="n">
        <v>602570.98</v>
      </c>
      <c r="N2548" s="72" t="n">
        <v>48205.68</v>
      </c>
      <c r="O2548" s="72" t="n">
        <v>554365.3</v>
      </c>
      <c r="P2548" s="72" t="n">
        <v>528850.39</v>
      </c>
      <c r="Q2548" s="72" t="n">
        <v>25514.91</v>
      </c>
      <c r="R2548" t="inlineStr">
        <is>
          <t>Uttar Pradesh</t>
        </is>
      </c>
      <c r="S2548" s="71" t="n">
        <v>2</v>
      </c>
      <c r="T2548" t="inlineStr">
        <is>
          <t>Yes</t>
        </is>
      </c>
      <c r="U2548" s="71" t="n">
        <v>2552</v>
      </c>
      <c r="V2548" s="71" t="n">
        <v>174</v>
      </c>
      <c r="W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RR102540</t>
        </is>
      </c>
      <c r="B2549" s="69" t="n">
        <v>45966</v>
      </c>
      <c r="C2549" s="70" t="n">
        <v>2025</v>
      </c>
      <c r="D2549" t="inlineStr">
        <is>
          <t>Nov</t>
        </is>
      </c>
      <c r="E2549" t="inlineStr">
        <is>
          <t>East</t>
        </is>
      </c>
      <c r="F2549" t="inlineStr">
        <is>
          <t>India</t>
        </is>
      </c>
      <c r="G2549" t="inlineStr">
        <is>
          <t>Fashion</t>
        </is>
      </c>
      <c r="H2549" t="inlineStr">
        <is>
          <t>Store walk-in</t>
        </is>
      </c>
      <c r="I2549" t="inlineStr">
        <is>
          <t>Walk-in guest</t>
        </is>
      </c>
      <c r="J2549" t="inlineStr">
        <is>
          <t>Mei Lin</t>
        </is>
      </c>
      <c r="K2549" s="71" t="n">
        <v>1323</v>
      </c>
      <c r="L2549" s="72" t="n">
        <v>669.14</v>
      </c>
      <c r="M2549" s="72" t="n">
        <v>885272.22</v>
      </c>
      <c r="N2549" s="72" t="n">
        <v>70821.78</v>
      </c>
      <c r="O2549" s="72" t="n">
        <v>814450.4399999999</v>
      </c>
      <c r="P2549" s="72" t="n">
        <v>552839.29</v>
      </c>
      <c r="Q2549" s="72" t="n">
        <v>261611.15</v>
      </c>
      <c r="R2549" t="inlineStr">
        <is>
          <t>Odisha</t>
        </is>
      </c>
      <c r="S2549" s="71" t="n">
        <v>5</v>
      </c>
      <c r="T2549" t="inlineStr">
        <is>
          <t>Yes</t>
        </is>
      </c>
      <c r="U2549" s="71" t="n">
        <v>500</v>
      </c>
      <c r="V2549" s="71" t="n">
        <v>155</v>
      </c>
      <c r="W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RR102541</t>
        </is>
      </c>
      <c r="B2550" s="69" t="n">
        <v>45966</v>
      </c>
      <c r="C2550" s="70" t="n">
        <v>2025</v>
      </c>
      <c r="D2550" t="inlineStr">
        <is>
          <t>Nov</t>
        </is>
      </c>
      <c r="E2550" t="inlineStr">
        <is>
          <t>West</t>
        </is>
      </c>
      <c r="F2550" t="inlineStr">
        <is>
          <t>India</t>
        </is>
      </c>
      <c r="G2550" t="inlineStr">
        <is>
          <t>Fashion</t>
        </is>
      </c>
      <c r="H2550" t="inlineStr">
        <is>
          <t>Home delivery</t>
        </is>
      </c>
      <c r="I2550" t="inlineStr">
        <is>
          <t>Member</t>
        </is>
      </c>
      <c r="J2550" t="inlineStr">
        <is>
          <t>Ruhi Shaikh</t>
        </is>
      </c>
      <c r="K2550" s="71" t="n">
        <v>1459</v>
      </c>
      <c r="L2550" s="72" t="n">
        <v>798.83</v>
      </c>
      <c r="M2550" s="72" t="n">
        <v>1165492.97</v>
      </c>
      <c r="N2550" s="72" t="n">
        <v>58274.65</v>
      </c>
      <c r="O2550" s="72" t="n">
        <v>1107218.32</v>
      </c>
      <c r="P2550" s="72" t="n">
        <v>589384.39</v>
      </c>
      <c r="Q2550" s="72" t="n">
        <v>517833.93</v>
      </c>
      <c r="R2550" t="inlineStr">
        <is>
          <t>Goa</t>
        </is>
      </c>
      <c r="S2550" s="71" t="n">
        <v>3</v>
      </c>
      <c r="T2550" t="inlineStr">
        <is>
          <t>Yes</t>
        </is>
      </c>
      <c r="U2550" s="71" t="n">
        <v>1863</v>
      </c>
      <c r="V2550" s="71" t="n">
        <v>479</v>
      </c>
      <c r="W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RR102542</t>
        </is>
      </c>
      <c r="B2551" s="69" t="n">
        <v>45966</v>
      </c>
      <c r="C2551" s="70" t="n">
        <v>2025</v>
      </c>
      <c r="D2551" t="inlineStr">
        <is>
          <t>Nov</t>
        </is>
      </c>
      <c r="E2551" t="inlineStr">
        <is>
          <t>South</t>
        </is>
      </c>
      <c r="F2551" t="inlineStr">
        <is>
          <t>India</t>
        </is>
      </c>
      <c r="G2551" t="inlineStr">
        <is>
          <t>Grocery</t>
        </is>
      </c>
      <c r="H2551" t="inlineStr">
        <is>
          <t>Store walk-in</t>
        </is>
      </c>
      <c r="I2551" t="inlineStr">
        <is>
          <t>Member</t>
        </is>
      </c>
      <c r="J2551" t="inlineStr">
        <is>
          <t>Sara Rossi</t>
        </is>
      </c>
      <c r="K2551" s="71" t="n">
        <v>4649</v>
      </c>
      <c r="L2551" s="72" t="n">
        <v>197.18</v>
      </c>
      <c r="M2551" s="72" t="n">
        <v>916689.8199999999</v>
      </c>
      <c r="N2551" s="72" t="n">
        <v>45834.49</v>
      </c>
      <c r="O2551" s="72" t="n">
        <v>870855.33</v>
      </c>
      <c r="P2551" s="72" t="n">
        <v>688623.8199999999</v>
      </c>
      <c r="Q2551" s="72" t="n">
        <v>182231.51</v>
      </c>
      <c r="R2551" t="inlineStr">
        <is>
          <t>Karnataka</t>
        </is>
      </c>
      <c r="S2551" s="71" t="n">
        <v>1</v>
      </c>
      <c r="T2551" t="inlineStr">
        <is>
          <t>Yes</t>
        </is>
      </c>
      <c r="U2551" s="71" t="n">
        <v>2037</v>
      </c>
      <c r="V2551" s="71" t="n">
        <v>859</v>
      </c>
      <c r="W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RR102543</t>
        </is>
      </c>
      <c r="B2552" s="69" t="n">
        <v>45966</v>
      </c>
      <c r="C2552" s="70" t="n">
        <v>2025</v>
      </c>
      <c r="D2552" t="inlineStr">
        <is>
          <t>Nov</t>
        </is>
      </c>
      <c r="E2552" t="inlineStr">
        <is>
          <t>North</t>
        </is>
      </c>
      <c r="F2552" t="inlineStr">
        <is>
          <t>India</t>
        </is>
      </c>
      <c r="G2552" t="inlineStr">
        <is>
          <t>Fashion</t>
        </is>
      </c>
      <c r="H2552" t="inlineStr">
        <is>
          <t>Store walk-in</t>
        </is>
      </c>
      <c r="I2552" t="inlineStr">
        <is>
          <t>Member</t>
        </is>
      </c>
      <c r="J2552" t="inlineStr">
        <is>
          <t>Kofi Mensah</t>
        </is>
      </c>
      <c r="K2552" s="71" t="n">
        <v>156</v>
      </c>
      <c r="L2552" s="72" t="n">
        <v>774.3200000000001</v>
      </c>
      <c r="M2552" s="72" t="n">
        <v>120793.92</v>
      </c>
      <c r="N2552" s="72" t="n">
        <v>9663.51</v>
      </c>
      <c r="O2552" s="72" t="n">
        <v>111130.41</v>
      </c>
      <c r="P2552" s="72" t="n">
        <v>64801.85</v>
      </c>
      <c r="Q2552" s="72" t="n">
        <v>46328.56</v>
      </c>
      <c r="R2552" t="inlineStr">
        <is>
          <t>Rajasthan</t>
        </is>
      </c>
      <c r="S2552" s="71" t="n">
        <v>2</v>
      </c>
      <c r="T2552" t="inlineStr">
        <is>
          <t>Yes</t>
        </is>
      </c>
      <c r="U2552" s="71" t="n">
        <v>129</v>
      </c>
      <c r="V2552" s="71" t="n">
        <v>46</v>
      </c>
      <c r="W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RR102544</t>
        </is>
      </c>
      <c r="B2553" s="69" t="n">
        <v>45966</v>
      </c>
      <c r="C2553" s="70" t="n">
        <v>2025</v>
      </c>
      <c r="D2553" t="inlineStr">
        <is>
          <t>Nov</t>
        </is>
      </c>
      <c r="E2553" t="inlineStr">
        <is>
          <t>North</t>
        </is>
      </c>
      <c r="F2553" t="inlineStr">
        <is>
          <t>India</t>
        </is>
      </c>
      <c r="G2553" t="inlineStr">
        <is>
          <t>Grocery</t>
        </is>
      </c>
      <c r="H2553" t="inlineStr">
        <is>
          <t>Store walk-in</t>
        </is>
      </c>
      <c r="I2553" t="inlineStr">
        <is>
          <t>Member</t>
        </is>
      </c>
      <c r="J2553" t="inlineStr">
        <is>
          <t>Omar Haddad</t>
        </is>
      </c>
      <c r="K2553" s="71" t="n">
        <v>1040</v>
      </c>
      <c r="L2553" s="72" t="n">
        <v>200.22</v>
      </c>
      <c r="M2553" s="72" t="n">
        <v>208228.8</v>
      </c>
      <c r="N2553" s="72" t="n">
        <v>31234.32</v>
      </c>
      <c r="O2553" s="72" t="n">
        <v>176994.48</v>
      </c>
      <c r="P2553" s="72" t="n">
        <v>149460.67</v>
      </c>
      <c r="Q2553" s="72" t="n">
        <v>27533.81</v>
      </c>
      <c r="R2553" t="inlineStr">
        <is>
          <t>Uttar Pradesh</t>
        </is>
      </c>
      <c r="S2553" s="71" t="n">
        <v>3</v>
      </c>
      <c r="T2553" t="inlineStr">
        <is>
          <t>Yes</t>
        </is>
      </c>
      <c r="U2553" s="71" t="n">
        <v>526</v>
      </c>
      <c r="V2553" s="71" t="n">
        <v>195</v>
      </c>
      <c r="W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RR102545</t>
        </is>
      </c>
      <c r="B2554" s="69" t="n">
        <v>45966</v>
      </c>
      <c r="C2554" s="70" t="n">
        <v>2025</v>
      </c>
      <c r="D2554" t="inlineStr">
        <is>
          <t>Nov</t>
        </is>
      </c>
      <c r="E2554" t="inlineStr">
        <is>
          <t>South</t>
        </is>
      </c>
      <c r="F2554" t="inlineStr">
        <is>
          <t>India</t>
        </is>
      </c>
      <c r="G2554" t="inlineStr">
        <is>
          <t>Grocery</t>
        </is>
      </c>
      <c r="H2554" t="inlineStr">
        <is>
          <t>Store walk-in</t>
        </is>
      </c>
      <c r="I2554" t="inlineStr">
        <is>
          <t>Walk-in guest</t>
        </is>
      </c>
      <c r="J2554" t="inlineStr">
        <is>
          <t>Ruhi Shaikh</t>
        </is>
      </c>
      <c r="K2554" s="71" t="n">
        <v>4634</v>
      </c>
      <c r="L2554" s="72" t="n">
        <v>190.36</v>
      </c>
      <c r="M2554" s="72" t="n">
        <v>882128.24</v>
      </c>
      <c r="N2554" s="72" t="n">
        <v>44106.41</v>
      </c>
      <c r="O2554" s="72" t="n">
        <v>838021.83</v>
      </c>
      <c r="P2554" s="72" t="n">
        <v>708204.29</v>
      </c>
      <c r="Q2554" s="72" t="n">
        <v>129817.54</v>
      </c>
      <c r="R2554" t="inlineStr">
        <is>
          <t>Kerala</t>
        </is>
      </c>
      <c r="S2554" s="71" t="n">
        <v>1</v>
      </c>
      <c r="T2554" t="inlineStr">
        <is>
          <t>Yes</t>
        </is>
      </c>
      <c r="U2554" s="71" t="n">
        <v>1566</v>
      </c>
      <c r="V2554" s="71" t="n">
        <v>579</v>
      </c>
      <c r="W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RR102546</t>
        </is>
      </c>
      <c r="B2555" s="69" t="n">
        <v>45966</v>
      </c>
      <c r="C2555" s="70" t="n">
        <v>2025</v>
      </c>
      <c r="D2555" t="inlineStr">
        <is>
          <t>Nov</t>
        </is>
      </c>
      <c r="E2555" t="inlineStr">
        <is>
          <t>South</t>
        </is>
      </c>
      <c r="F2555" t="inlineStr">
        <is>
          <t>India</t>
        </is>
      </c>
      <c r="G2555" t="inlineStr">
        <is>
          <t>JioMart</t>
        </is>
      </c>
      <c r="H2555" t="inlineStr">
        <is>
          <t>Home delivery</t>
        </is>
      </c>
      <c r="I2555" t="inlineStr">
        <is>
          <t>Member</t>
        </is>
      </c>
      <c r="J2555" t="inlineStr">
        <is>
          <t>Ravindra Patil</t>
        </is>
      </c>
      <c r="K2555" s="71" t="n">
        <v>952</v>
      </c>
      <c r="L2555" s="72" t="n">
        <v>444.72</v>
      </c>
      <c r="M2555" s="72" t="n">
        <v>423373.44</v>
      </c>
      <c r="N2555" s="72" t="n">
        <v>33869.88</v>
      </c>
      <c r="O2555" s="72" t="n">
        <v>389503.56</v>
      </c>
      <c r="P2555" s="72" t="n">
        <v>326794.39</v>
      </c>
      <c r="Q2555" s="72" t="n">
        <v>62709.17</v>
      </c>
      <c r="R2555" t="inlineStr">
        <is>
          <t>Karnataka</t>
        </is>
      </c>
      <c r="S2555" s="71" t="n">
        <v>0</v>
      </c>
      <c r="T2555" t="inlineStr">
        <is>
          <t>No</t>
        </is>
      </c>
      <c r="U2555" s="71" t="n">
        <v>2867</v>
      </c>
      <c r="V2555" s="71" t="n">
        <v>176</v>
      </c>
      <c r="W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RR102547</t>
        </is>
      </c>
      <c r="B2556" s="69" t="n">
        <v>45966</v>
      </c>
      <c r="C2556" s="70" t="n">
        <v>2025</v>
      </c>
      <c r="D2556" t="inlineStr">
        <is>
          <t>Nov</t>
        </is>
      </c>
      <c r="E2556" t="inlineStr">
        <is>
          <t>East</t>
        </is>
      </c>
      <c r="F2556" t="inlineStr">
        <is>
          <t>India</t>
        </is>
      </c>
      <c r="G2556" t="inlineStr">
        <is>
          <t>Grocery</t>
        </is>
      </c>
      <c r="H2556" t="inlineStr">
        <is>
          <t>Store walk-in</t>
        </is>
      </c>
      <c r="I2556" t="inlineStr">
        <is>
          <t>Member</t>
        </is>
      </c>
      <c r="J2556" t="inlineStr">
        <is>
          <t>Yuki Sato</t>
        </is>
      </c>
      <c r="K2556" s="71" t="n">
        <v>3021</v>
      </c>
      <c r="L2556" s="72" t="n">
        <v>192.05</v>
      </c>
      <c r="M2556" s="72" t="n">
        <v>580183.05</v>
      </c>
      <c r="N2556" s="72" t="n">
        <v>11603.66</v>
      </c>
      <c r="O2556" s="72" t="n">
        <v>568579.39</v>
      </c>
      <c r="P2556" s="72" t="n">
        <v>452546.64</v>
      </c>
      <c r="Q2556" s="72" t="n">
        <v>116032.75</v>
      </c>
      <c r="R2556" t="inlineStr">
        <is>
          <t>West Bengal</t>
        </is>
      </c>
      <c r="S2556" s="71" t="n">
        <v>8</v>
      </c>
      <c r="T2556" t="inlineStr">
        <is>
          <t>Yes</t>
        </is>
      </c>
      <c r="U2556" s="71" t="n">
        <v>1457</v>
      </c>
      <c r="V2556" s="71" t="n">
        <v>564</v>
      </c>
      <c r="W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RR102548</t>
        </is>
      </c>
      <c r="B2557" s="69" t="n">
        <v>45966</v>
      </c>
      <c r="C2557" s="70" t="n">
        <v>2025</v>
      </c>
      <c r="D2557" t="inlineStr">
        <is>
          <t>Nov</t>
        </is>
      </c>
      <c r="E2557" t="inlineStr">
        <is>
          <t>West</t>
        </is>
      </c>
      <c r="F2557" t="inlineStr">
        <is>
          <t>India</t>
        </is>
      </c>
      <c r="G2557" t="inlineStr">
        <is>
          <t>Grocery</t>
        </is>
      </c>
      <c r="H2557" t="inlineStr">
        <is>
          <t>Store walk-in</t>
        </is>
      </c>
      <c r="I2557" t="inlineStr">
        <is>
          <t>Walk-in guest</t>
        </is>
      </c>
      <c r="J2557" t="inlineStr">
        <is>
          <t>Arjun Mehta</t>
        </is>
      </c>
      <c r="K2557" s="71" t="n">
        <v>3356</v>
      </c>
      <c r="L2557" s="72" t="n">
        <v>161.84</v>
      </c>
      <c r="M2557" s="72" t="n">
        <v>543135.04</v>
      </c>
      <c r="N2557" s="72" t="n">
        <v>10862.7</v>
      </c>
      <c r="O2557" s="72" t="n">
        <v>532272.34</v>
      </c>
      <c r="P2557" s="72" t="n">
        <v>506911.17</v>
      </c>
      <c r="Q2557" s="72" t="n">
        <v>25361.17</v>
      </c>
      <c r="R2557" t="inlineStr">
        <is>
          <t>Goa</t>
        </is>
      </c>
      <c r="S2557" s="71" t="n">
        <v>3</v>
      </c>
      <c r="T2557" t="inlineStr">
        <is>
          <t>Yes</t>
        </is>
      </c>
      <c r="U2557" s="71" t="n">
        <v>1033</v>
      </c>
      <c r="V2557" s="71" t="n">
        <v>426</v>
      </c>
      <c r="W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RR102549</t>
        </is>
      </c>
      <c r="B2558" s="69" t="n">
        <v>45966</v>
      </c>
      <c r="C2558" s="70" t="n">
        <v>2025</v>
      </c>
      <c r="D2558" t="inlineStr">
        <is>
          <t>Nov</t>
        </is>
      </c>
      <c r="E2558" t="inlineStr">
        <is>
          <t>North</t>
        </is>
      </c>
      <c r="F2558" t="inlineStr">
        <is>
          <t>India</t>
        </is>
      </c>
      <c r="G2558" t="inlineStr">
        <is>
          <t>Grocery</t>
        </is>
      </c>
      <c r="H2558" t="inlineStr">
        <is>
          <t>Store walk-in</t>
        </is>
      </c>
      <c r="I2558" t="inlineStr">
        <is>
          <t>Walk-in guest</t>
        </is>
      </c>
      <c r="J2558" t="inlineStr">
        <is>
          <t>Yuki Sato</t>
        </is>
      </c>
      <c r="K2558" s="71" t="n">
        <v>2231</v>
      </c>
      <c r="L2558" s="72" t="n">
        <v>163.4</v>
      </c>
      <c r="M2558" s="72" t="n">
        <v>364545.4</v>
      </c>
      <c r="N2558" s="72" t="n">
        <v>7290.91</v>
      </c>
      <c r="O2558" s="72" t="n">
        <v>357254.49</v>
      </c>
      <c r="P2558" s="72" t="n">
        <v>327409.66</v>
      </c>
      <c r="Q2558" s="72" t="n">
        <v>29844.83</v>
      </c>
      <c r="R2558" t="inlineStr">
        <is>
          <t>Rajasthan</t>
        </is>
      </c>
      <c r="S2558" s="71" t="n">
        <v>8</v>
      </c>
      <c r="T2558" t="inlineStr">
        <is>
          <t>Yes</t>
        </is>
      </c>
      <c r="U2558" s="71" t="n">
        <v>1204</v>
      </c>
      <c r="V2558" s="71" t="n">
        <v>386</v>
      </c>
      <c r="W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RR102550</t>
        </is>
      </c>
      <c r="B2559" s="69" t="n">
        <v>45966</v>
      </c>
      <c r="C2559" s="70" t="n">
        <v>2025</v>
      </c>
      <c r="D2559" t="inlineStr">
        <is>
          <t>Nov</t>
        </is>
      </c>
      <c r="E2559" t="inlineStr">
        <is>
          <t>South</t>
        </is>
      </c>
      <c r="F2559" t="inlineStr">
        <is>
          <t>India</t>
        </is>
      </c>
      <c r="G2559" t="inlineStr">
        <is>
          <t>Electronics</t>
        </is>
      </c>
      <c r="H2559" t="inlineStr">
        <is>
          <t>Store walk-in</t>
        </is>
      </c>
      <c r="I2559" t="inlineStr">
        <is>
          <t>Walk-in guest</t>
        </is>
      </c>
      <c r="J2559" t="inlineStr">
        <is>
          <t>Wei Chen</t>
        </is>
      </c>
      <c r="K2559" s="71" t="n">
        <v>139</v>
      </c>
      <c r="L2559" s="72" t="n">
        <v>10630.08</v>
      </c>
      <c r="M2559" s="72" t="n">
        <v>1477581.12</v>
      </c>
      <c r="N2559" s="72" t="n">
        <v>73879.06</v>
      </c>
      <c r="O2559" s="72" t="n">
        <v>1403702.06</v>
      </c>
      <c r="P2559" s="72" t="n">
        <v>1120459.61</v>
      </c>
      <c r="Q2559" s="72" t="n">
        <v>283242.45</v>
      </c>
      <c r="R2559" t="inlineStr">
        <is>
          <t>Kerala</t>
        </is>
      </c>
      <c r="S2559" s="71" t="n">
        <v>1</v>
      </c>
      <c r="T2559" t="inlineStr">
        <is>
          <t>Yes</t>
        </is>
      </c>
      <c r="U2559" s="71" t="n">
        <v>484</v>
      </c>
      <c r="V2559" s="71" t="n">
        <v>130</v>
      </c>
      <c r="W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RR102551</t>
        </is>
      </c>
      <c r="B2560" s="69" t="n">
        <v>45966</v>
      </c>
      <c r="C2560" s="70" t="n">
        <v>2025</v>
      </c>
      <c r="D2560" t="inlineStr">
        <is>
          <t>Nov</t>
        </is>
      </c>
      <c r="E2560" t="inlineStr">
        <is>
          <t>West</t>
        </is>
      </c>
      <c r="F2560" t="inlineStr">
        <is>
          <t>India</t>
        </is>
      </c>
      <c r="G2560" t="inlineStr">
        <is>
          <t>Grocery</t>
        </is>
      </c>
      <c r="H2560" t="inlineStr">
        <is>
          <t>Click &amp; collect</t>
        </is>
      </c>
      <c r="I2560" t="inlineStr">
        <is>
          <t>Walk-in guest</t>
        </is>
      </c>
      <c r="J2560" t="inlineStr">
        <is>
          <t>Kofi Mensah</t>
        </is>
      </c>
      <c r="K2560" s="71" t="n">
        <v>915</v>
      </c>
      <c r="L2560" s="72" t="n">
        <v>190.65</v>
      </c>
      <c r="M2560" s="72" t="n">
        <v>174444.75</v>
      </c>
      <c r="N2560" s="72" t="n">
        <v>26166.71</v>
      </c>
      <c r="O2560" s="72" t="n">
        <v>148278.04</v>
      </c>
      <c r="P2560" s="72" t="n">
        <v>130845.5</v>
      </c>
      <c r="Q2560" s="72" t="n">
        <v>17432.54</v>
      </c>
      <c r="R2560" t="inlineStr">
        <is>
          <t>Gujarat</t>
        </is>
      </c>
      <c r="S2560" s="71" t="n">
        <v>1</v>
      </c>
      <c r="T2560" t="inlineStr">
        <is>
          <t>Yes</t>
        </is>
      </c>
      <c r="U2560" s="71" t="n">
        <v>396</v>
      </c>
      <c r="V2560" s="71" t="n">
        <v>135</v>
      </c>
      <c r="W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RR102552</t>
        </is>
      </c>
      <c r="B2561" s="69" t="n">
        <v>45966</v>
      </c>
      <c r="C2561" s="70" t="n">
        <v>2025</v>
      </c>
      <c r="D2561" t="inlineStr">
        <is>
          <t>Nov</t>
        </is>
      </c>
      <c r="E2561" t="inlineStr">
        <is>
          <t>West</t>
        </is>
      </c>
      <c r="F2561" t="inlineStr">
        <is>
          <t>India</t>
        </is>
      </c>
      <c r="G2561" t="inlineStr">
        <is>
          <t>Electronics</t>
        </is>
      </c>
      <c r="H2561" t="inlineStr">
        <is>
          <t>Store walk-in</t>
        </is>
      </c>
      <c r="I2561" t="inlineStr">
        <is>
          <t>Member</t>
        </is>
      </c>
      <c r="J2561" t="inlineStr">
        <is>
          <t>Ravindra Patil</t>
        </is>
      </c>
      <c r="K2561" s="71" t="n">
        <v>85</v>
      </c>
      <c r="L2561" s="72" t="n">
        <v>8427.629999999999</v>
      </c>
      <c r="M2561" s="72" t="n">
        <v>716348.55</v>
      </c>
      <c r="N2561" s="72" t="n">
        <v>57307.88</v>
      </c>
      <c r="O2561" s="72" t="n">
        <v>659040.67</v>
      </c>
      <c r="P2561" s="72" t="n">
        <v>686667.95</v>
      </c>
      <c r="Q2561" s="72" t="n">
        <v>-27627.28</v>
      </c>
      <c r="R2561" t="inlineStr">
        <is>
          <t>Goa</t>
        </is>
      </c>
      <c r="S2561" s="71" t="n">
        <v>3</v>
      </c>
      <c r="T2561" t="inlineStr">
        <is>
          <t>Yes</t>
        </is>
      </c>
      <c r="U2561" s="71" t="n">
        <v>201</v>
      </c>
      <c r="V2561" s="71" t="n">
        <v>62</v>
      </c>
      <c r="W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RR102553</t>
        </is>
      </c>
      <c r="B2562" s="69" t="n">
        <v>45967</v>
      </c>
      <c r="C2562" s="70" t="n">
        <v>2025</v>
      </c>
      <c r="D2562" t="inlineStr">
        <is>
          <t>Nov</t>
        </is>
      </c>
      <c r="E2562" t="inlineStr">
        <is>
          <t>West</t>
        </is>
      </c>
      <c r="F2562" t="inlineStr">
        <is>
          <t>India</t>
        </is>
      </c>
      <c r="G2562" t="inlineStr">
        <is>
          <t>JioMart</t>
        </is>
      </c>
      <c r="H2562" t="inlineStr">
        <is>
          <t>Home delivery</t>
        </is>
      </c>
      <c r="I2562" t="inlineStr">
        <is>
          <t>Walk-in guest</t>
        </is>
      </c>
      <c r="J2562" t="inlineStr">
        <is>
          <t>Priya Nair</t>
        </is>
      </c>
      <c r="K2562" s="71" t="n">
        <v>3299</v>
      </c>
      <c r="L2562" s="72" t="n">
        <v>381.03</v>
      </c>
      <c r="M2562" s="72" t="n">
        <v>1257017.97</v>
      </c>
      <c r="N2562" s="72" t="n">
        <v>62850.9</v>
      </c>
      <c r="O2562" s="72" t="n">
        <v>1194167.07</v>
      </c>
      <c r="P2562" s="72" t="n">
        <v>1132791.92</v>
      </c>
      <c r="Q2562" s="72" t="n">
        <v>61375.15</v>
      </c>
      <c r="R2562" t="inlineStr">
        <is>
          <t>Maharashtra</t>
        </is>
      </c>
      <c r="S2562" s="71" t="n">
        <v>5</v>
      </c>
      <c r="T2562" t="inlineStr">
        <is>
          <t>Yes</t>
        </is>
      </c>
      <c r="U2562" s="71" t="n">
        <v>10830</v>
      </c>
      <c r="V2562" s="71" t="n">
        <v>460</v>
      </c>
      <c r="W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RR102554</t>
        </is>
      </c>
      <c r="B2563" s="69" t="n">
        <v>45967</v>
      </c>
      <c r="C2563" s="70" t="n">
        <v>2025</v>
      </c>
      <c r="D2563" t="inlineStr">
        <is>
          <t>Nov</t>
        </is>
      </c>
      <c r="E2563" t="inlineStr">
        <is>
          <t>South</t>
        </is>
      </c>
      <c r="F2563" t="inlineStr">
        <is>
          <t>India</t>
        </is>
      </c>
      <c r="G2563" t="inlineStr">
        <is>
          <t>Grocery</t>
        </is>
      </c>
      <c r="H2563" t="inlineStr">
        <is>
          <t>Store walk-in</t>
        </is>
      </c>
      <c r="I2563" t="inlineStr">
        <is>
          <t>Member</t>
        </is>
      </c>
      <c r="J2563" t="inlineStr">
        <is>
          <t>Liam O'Brien</t>
        </is>
      </c>
      <c r="K2563" s="71" t="n">
        <v>3231</v>
      </c>
      <c r="L2563" s="72" t="n">
        <v>164.67</v>
      </c>
      <c r="M2563" s="72" t="n">
        <v>532048.77</v>
      </c>
      <c r="N2563" s="72" t="n">
        <v>42563.9</v>
      </c>
      <c r="O2563" s="72" t="n">
        <v>489484.87</v>
      </c>
      <c r="P2563" s="72" t="n">
        <v>489269.59</v>
      </c>
      <c r="Q2563" s="72" t="n">
        <v>215.28</v>
      </c>
      <c r="R2563" t="inlineStr">
        <is>
          <t>Tamil Nadu</t>
        </is>
      </c>
      <c r="S2563" s="71" t="n">
        <v>8</v>
      </c>
      <c r="T2563" t="inlineStr">
        <is>
          <t>Yes</t>
        </is>
      </c>
      <c r="U2563" s="71" t="n">
        <v>2309</v>
      </c>
      <c r="V2563" s="71" t="n">
        <v>675</v>
      </c>
      <c r="W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RR102555</t>
        </is>
      </c>
      <c r="B2564" s="69" t="n">
        <v>45967</v>
      </c>
      <c r="C2564" s="70" t="n">
        <v>2025</v>
      </c>
      <c r="D2564" t="inlineStr">
        <is>
          <t>Nov</t>
        </is>
      </c>
      <c r="E2564" t="inlineStr">
        <is>
          <t>North</t>
        </is>
      </c>
      <c r="F2564" t="inlineStr">
        <is>
          <t>India</t>
        </is>
      </c>
      <c r="G2564" t="inlineStr">
        <is>
          <t>Fashion</t>
        </is>
      </c>
      <c r="H2564" t="inlineStr">
        <is>
          <t>Store walk-in</t>
        </is>
      </c>
      <c r="I2564" t="inlineStr">
        <is>
          <t>Member</t>
        </is>
      </c>
      <c r="J2564" t="inlineStr">
        <is>
          <t>Ravindra Patil</t>
        </is>
      </c>
      <c r="K2564" s="71" t="n">
        <v>1276</v>
      </c>
      <c r="L2564" s="72" t="n">
        <v>677.3200000000001</v>
      </c>
      <c r="M2564" s="72" t="n">
        <v>864260.3199999999</v>
      </c>
      <c r="N2564" s="72" t="n">
        <v>86426.03</v>
      </c>
      <c r="O2564" s="72" t="n">
        <v>777834.29</v>
      </c>
      <c r="P2564" s="72" t="n">
        <v>533710.8</v>
      </c>
      <c r="Q2564" s="72" t="n">
        <v>244123.49</v>
      </c>
      <c r="R2564" t="inlineStr">
        <is>
          <t>Punjab</t>
        </is>
      </c>
      <c r="S2564" s="71" t="n">
        <v>5</v>
      </c>
      <c r="T2564" t="inlineStr">
        <is>
          <t>Yes</t>
        </is>
      </c>
      <c r="U2564" s="71" t="n">
        <v>766</v>
      </c>
      <c r="V2564" s="71" t="n">
        <v>257</v>
      </c>
      <c r="W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RR102556</t>
        </is>
      </c>
      <c r="B2565" s="69" t="n">
        <v>45967</v>
      </c>
      <c r="C2565" s="70" t="n">
        <v>2025</v>
      </c>
      <c r="D2565" t="inlineStr">
        <is>
          <t>Nov</t>
        </is>
      </c>
      <c r="E2565" t="inlineStr">
        <is>
          <t>North</t>
        </is>
      </c>
      <c r="F2565" t="inlineStr">
        <is>
          <t>India</t>
        </is>
      </c>
      <c r="G2565" t="inlineStr">
        <is>
          <t>Grocery</t>
        </is>
      </c>
      <c r="H2565" t="inlineStr">
        <is>
          <t>Store walk-in</t>
        </is>
      </c>
      <c r="I2565" t="inlineStr">
        <is>
          <t>Member</t>
        </is>
      </c>
      <c r="J2565" t="inlineStr">
        <is>
          <t>Aisha Bello</t>
        </is>
      </c>
      <c r="K2565" s="71" t="n">
        <v>2739</v>
      </c>
      <c r="L2565" s="72" t="n">
        <v>173.61</v>
      </c>
      <c r="M2565" s="72" t="n">
        <v>475517.79</v>
      </c>
      <c r="N2565" s="72" t="n">
        <v>47551.78</v>
      </c>
      <c r="O2565" s="72" t="n">
        <v>427966.01</v>
      </c>
      <c r="P2565" s="72" t="n">
        <v>394006.07</v>
      </c>
      <c r="Q2565" s="72" t="n">
        <v>33959.94</v>
      </c>
      <c r="R2565" t="inlineStr">
        <is>
          <t>Rajasthan</t>
        </is>
      </c>
      <c r="S2565" s="71" t="n">
        <v>3</v>
      </c>
      <c r="T2565" t="inlineStr">
        <is>
          <t>Yes</t>
        </is>
      </c>
      <c r="U2565" s="71" t="n">
        <v>1668</v>
      </c>
      <c r="V2565" s="71" t="n">
        <v>673</v>
      </c>
      <c r="W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RR102557</t>
        </is>
      </c>
      <c r="B2566" s="69" t="n">
        <v>45967</v>
      </c>
      <c r="C2566" s="70" t="n">
        <v>2025</v>
      </c>
      <c r="D2566" t="inlineStr">
        <is>
          <t>Nov</t>
        </is>
      </c>
      <c r="E2566" t="inlineStr">
        <is>
          <t>South</t>
        </is>
      </c>
      <c r="F2566" t="inlineStr">
        <is>
          <t>India</t>
        </is>
      </c>
      <c r="G2566" t="inlineStr">
        <is>
          <t>Grocery</t>
        </is>
      </c>
      <c r="H2566" t="inlineStr">
        <is>
          <t>Store walk-in</t>
        </is>
      </c>
      <c r="I2566" t="inlineStr">
        <is>
          <t>Walk-in guest</t>
        </is>
      </c>
      <c r="J2566" t="inlineStr">
        <is>
          <t>Yuki Sato</t>
        </is>
      </c>
      <c r="K2566" s="71" t="n">
        <v>2014</v>
      </c>
      <c r="L2566" s="72" t="n">
        <v>179.28</v>
      </c>
      <c r="M2566" s="72" t="n">
        <v>361069.92</v>
      </c>
      <c r="N2566" s="72" t="n">
        <v>28885.59</v>
      </c>
      <c r="O2566" s="72" t="n">
        <v>332184.33</v>
      </c>
      <c r="P2566" s="72" t="n">
        <v>292742</v>
      </c>
      <c r="Q2566" s="72" t="n">
        <v>39442.33</v>
      </c>
      <c r="R2566" t="inlineStr">
        <is>
          <t>Karnataka</t>
        </is>
      </c>
      <c r="S2566" s="71" t="n">
        <v>3</v>
      </c>
      <c r="T2566" t="inlineStr">
        <is>
          <t>Yes</t>
        </is>
      </c>
      <c r="U2566" s="71" t="n">
        <v>1408</v>
      </c>
      <c r="V2566" s="71" t="n">
        <v>383</v>
      </c>
      <c r="W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RR102558</t>
        </is>
      </c>
      <c r="B2567" s="69" t="n">
        <v>45967</v>
      </c>
      <c r="C2567" s="70" t="n">
        <v>2025</v>
      </c>
      <c r="D2567" t="inlineStr">
        <is>
          <t>Nov</t>
        </is>
      </c>
      <c r="E2567" t="inlineStr">
        <is>
          <t>South</t>
        </is>
      </c>
      <c r="F2567" t="inlineStr">
        <is>
          <t>India</t>
        </is>
      </c>
      <c r="G2567" t="inlineStr">
        <is>
          <t>Grocery</t>
        </is>
      </c>
      <c r="H2567" t="inlineStr">
        <is>
          <t>Store walk-in</t>
        </is>
      </c>
      <c r="I2567" t="inlineStr">
        <is>
          <t>Walk-in guest</t>
        </is>
      </c>
      <c r="J2567" t="inlineStr">
        <is>
          <t>Arjun Mehta</t>
        </is>
      </c>
      <c r="K2567" s="71" t="n">
        <v>3214</v>
      </c>
      <c r="L2567" s="72" t="n">
        <v>179.65</v>
      </c>
      <c r="M2567" s="72" t="n">
        <v>577395.1</v>
      </c>
      <c r="N2567" s="72" t="n">
        <v>57739.51</v>
      </c>
      <c r="O2567" s="72" t="n">
        <v>519655.59</v>
      </c>
      <c r="P2567" s="72" t="n">
        <v>456146.51</v>
      </c>
      <c r="Q2567" s="72" t="n">
        <v>63509.08</v>
      </c>
      <c r="R2567" t="inlineStr">
        <is>
          <t>Karnataka</t>
        </is>
      </c>
      <c r="S2567" s="71" t="n">
        <v>3</v>
      </c>
      <c r="T2567" t="inlineStr">
        <is>
          <t>Yes</t>
        </is>
      </c>
      <c r="U2567" s="71" t="n">
        <v>1131</v>
      </c>
      <c r="V2567" s="71" t="n">
        <v>488</v>
      </c>
      <c r="W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RR102559</t>
        </is>
      </c>
      <c r="B2568" s="69" t="n">
        <v>45967</v>
      </c>
      <c r="C2568" s="70" t="n">
        <v>2025</v>
      </c>
      <c r="D2568" t="inlineStr">
        <is>
          <t>Nov</t>
        </is>
      </c>
      <c r="E2568" t="inlineStr">
        <is>
          <t>South</t>
        </is>
      </c>
      <c r="F2568" t="inlineStr">
        <is>
          <t>India</t>
        </is>
      </c>
      <c r="G2568" t="inlineStr">
        <is>
          <t>Electronics</t>
        </is>
      </c>
      <c r="H2568" t="inlineStr">
        <is>
          <t>Store walk-in</t>
        </is>
      </c>
      <c r="I2568" t="inlineStr">
        <is>
          <t>Member</t>
        </is>
      </c>
      <c r="J2568" t="inlineStr">
        <is>
          <t>Omar Haddad</t>
        </is>
      </c>
      <c r="K2568" s="71" t="n">
        <v>151</v>
      </c>
      <c r="L2568" s="72" t="n">
        <v>9812.969999999999</v>
      </c>
      <c r="M2568" s="72" t="n">
        <v>1481758.47</v>
      </c>
      <c r="N2568" s="72" t="n">
        <v>148175.85</v>
      </c>
      <c r="O2568" s="72" t="n">
        <v>1333582.62</v>
      </c>
      <c r="P2568" s="72" t="n">
        <v>1187935.08</v>
      </c>
      <c r="Q2568" s="72" t="n">
        <v>145647.54</v>
      </c>
      <c r="R2568" t="inlineStr">
        <is>
          <t>Telangana</t>
        </is>
      </c>
      <c r="S2568" s="71" t="n">
        <v>2</v>
      </c>
      <c r="T2568" t="inlineStr">
        <is>
          <t>Yes</t>
        </is>
      </c>
      <c r="U2568" s="71" t="n">
        <v>367</v>
      </c>
      <c r="V2568" s="71" t="n">
        <v>133</v>
      </c>
      <c r="W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RR102560</t>
        </is>
      </c>
      <c r="B2569" s="69" t="n">
        <v>45967</v>
      </c>
      <c r="C2569" s="70" t="n">
        <v>2025</v>
      </c>
      <c r="D2569" t="inlineStr">
        <is>
          <t>Nov</t>
        </is>
      </c>
      <c r="E2569" t="inlineStr">
        <is>
          <t>South</t>
        </is>
      </c>
      <c r="F2569" t="inlineStr">
        <is>
          <t>India</t>
        </is>
      </c>
      <c r="G2569" t="inlineStr">
        <is>
          <t>Fashion</t>
        </is>
      </c>
      <c r="H2569" t="inlineStr">
        <is>
          <t>Store walk-in</t>
        </is>
      </c>
      <c r="I2569" t="inlineStr">
        <is>
          <t>Member</t>
        </is>
      </c>
      <c r="J2569" t="inlineStr">
        <is>
          <t>Liam O'Brien</t>
        </is>
      </c>
      <c r="K2569" s="71" t="n">
        <v>822</v>
      </c>
      <c r="L2569" s="72" t="n">
        <v>747.37</v>
      </c>
      <c r="M2569" s="72" t="n">
        <v>614338.14</v>
      </c>
      <c r="N2569" s="72" t="n">
        <v>61433.81</v>
      </c>
      <c r="O2569" s="72" t="n">
        <v>552904.33</v>
      </c>
      <c r="P2569" s="72" t="n">
        <v>328544.25</v>
      </c>
      <c r="Q2569" s="72" t="n">
        <v>224360.08</v>
      </c>
      <c r="R2569" t="inlineStr">
        <is>
          <t>Tamil Nadu</t>
        </is>
      </c>
      <c r="S2569" s="71" t="n">
        <v>5</v>
      </c>
      <c r="T2569" t="inlineStr">
        <is>
          <t>Yes</t>
        </is>
      </c>
      <c r="U2569" s="71" t="n">
        <v>512</v>
      </c>
      <c r="V2569" s="71" t="n">
        <v>154</v>
      </c>
      <c r="W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RR102561</t>
        </is>
      </c>
      <c r="B2570" s="69" t="n">
        <v>45968</v>
      </c>
      <c r="C2570" s="70" t="n">
        <v>2025</v>
      </c>
      <c r="D2570" t="inlineStr">
        <is>
          <t>Nov</t>
        </is>
      </c>
      <c r="E2570" t="inlineStr">
        <is>
          <t>East</t>
        </is>
      </c>
      <c r="F2570" t="inlineStr">
        <is>
          <t>India</t>
        </is>
      </c>
      <c r="G2570" t="inlineStr">
        <is>
          <t>Fashion</t>
        </is>
      </c>
      <c r="H2570" t="inlineStr">
        <is>
          <t>Store walk-in</t>
        </is>
      </c>
      <c r="I2570" t="inlineStr">
        <is>
          <t>Member</t>
        </is>
      </c>
      <c r="J2570" t="inlineStr">
        <is>
          <t>Ana Costa</t>
        </is>
      </c>
      <c r="K2570" s="71" t="n">
        <v>668</v>
      </c>
      <c r="L2570" s="72" t="n">
        <v>687.1</v>
      </c>
      <c r="M2570" s="72" t="n">
        <v>458982.8</v>
      </c>
      <c r="N2570" s="72" t="n">
        <v>45898.28</v>
      </c>
      <c r="O2570" s="72" t="n">
        <v>413084.52</v>
      </c>
      <c r="P2570" s="72" t="n">
        <v>283229.27</v>
      </c>
      <c r="Q2570" s="72" t="n">
        <v>129855.25</v>
      </c>
      <c r="R2570" t="inlineStr">
        <is>
          <t>Odisha</t>
        </is>
      </c>
      <c r="S2570" s="71" t="n">
        <v>1</v>
      </c>
      <c r="T2570" t="inlineStr">
        <is>
          <t>Yes</t>
        </is>
      </c>
      <c r="U2570" s="71" t="n">
        <v>364</v>
      </c>
      <c r="V2570" s="71" t="n">
        <v>112</v>
      </c>
      <c r="W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RR102562</t>
        </is>
      </c>
      <c r="B2571" s="69" t="n">
        <v>45968</v>
      </c>
      <c r="C2571" s="70" t="n">
        <v>2025</v>
      </c>
      <c r="D2571" t="inlineStr">
        <is>
          <t>Nov</t>
        </is>
      </c>
      <c r="E2571" t="inlineStr">
        <is>
          <t>South</t>
        </is>
      </c>
      <c r="F2571" t="inlineStr">
        <is>
          <t>India</t>
        </is>
      </c>
      <c r="G2571" t="inlineStr">
        <is>
          <t>Grocery</t>
        </is>
      </c>
      <c r="H2571" t="inlineStr">
        <is>
          <t>Store walk-in</t>
        </is>
      </c>
      <c r="I2571" t="inlineStr">
        <is>
          <t>Member</t>
        </is>
      </c>
      <c r="J2571" t="inlineStr">
        <is>
          <t>Carlos Silva</t>
        </is>
      </c>
      <c r="K2571" s="71" t="n">
        <v>673</v>
      </c>
      <c r="L2571" s="72" t="n">
        <v>200.56</v>
      </c>
      <c r="M2571" s="72" t="n">
        <v>134976.88</v>
      </c>
      <c r="N2571" s="72" t="n">
        <v>10798.15</v>
      </c>
      <c r="O2571" s="72" t="n">
        <v>124178.73</v>
      </c>
      <c r="P2571" s="72" t="n">
        <v>102046.37</v>
      </c>
      <c r="Q2571" s="72" t="n">
        <v>22132.36</v>
      </c>
      <c r="R2571" t="inlineStr">
        <is>
          <t>Tamil Nadu</t>
        </is>
      </c>
      <c r="S2571" s="71" t="n">
        <v>8</v>
      </c>
      <c r="T2571" t="inlineStr">
        <is>
          <t>Yes</t>
        </is>
      </c>
      <c r="U2571" s="71" t="n">
        <v>288</v>
      </c>
      <c r="V2571" s="71" t="n">
        <v>122</v>
      </c>
      <c r="W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RR102563</t>
        </is>
      </c>
      <c r="B2572" s="69" t="n">
        <v>45968</v>
      </c>
      <c r="C2572" s="70" t="n">
        <v>2025</v>
      </c>
      <c r="D2572" t="inlineStr">
        <is>
          <t>Nov</t>
        </is>
      </c>
      <c r="E2572" t="inlineStr">
        <is>
          <t>South</t>
        </is>
      </c>
      <c r="F2572" t="inlineStr">
        <is>
          <t>India</t>
        </is>
      </c>
      <c r="G2572" t="inlineStr">
        <is>
          <t>Grocery</t>
        </is>
      </c>
      <c r="H2572" t="inlineStr">
        <is>
          <t>Store walk-in</t>
        </is>
      </c>
      <c r="I2572" t="inlineStr">
        <is>
          <t>Member</t>
        </is>
      </c>
      <c r="J2572" t="inlineStr">
        <is>
          <t>Liam O'Brien</t>
        </is>
      </c>
      <c r="K2572" s="71" t="n">
        <v>1052</v>
      </c>
      <c r="L2572" s="72" t="n">
        <v>167.19</v>
      </c>
      <c r="M2572" s="72" t="n">
        <v>175883.88</v>
      </c>
      <c r="N2572" s="72" t="n">
        <v>8794.190000000001</v>
      </c>
      <c r="O2572" s="72" t="n">
        <v>167089.69</v>
      </c>
      <c r="P2572" s="72" t="n">
        <v>160205.89</v>
      </c>
      <c r="Q2572" s="72" t="n">
        <v>6883.8</v>
      </c>
      <c r="R2572" t="inlineStr">
        <is>
          <t>Kerala</t>
        </is>
      </c>
      <c r="S2572" s="71" t="n">
        <v>0</v>
      </c>
      <c r="T2572" t="inlineStr">
        <is>
          <t>No</t>
        </is>
      </c>
      <c r="U2572" s="71" t="n">
        <v>537</v>
      </c>
      <c r="V2572" s="71" t="n">
        <v>169</v>
      </c>
      <c r="W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RR102564</t>
        </is>
      </c>
      <c r="B2573" s="69" t="n">
        <v>45968</v>
      </c>
      <c r="C2573" s="70" t="n">
        <v>2025</v>
      </c>
      <c r="D2573" t="inlineStr">
        <is>
          <t>Nov</t>
        </is>
      </c>
      <c r="E2573" t="inlineStr">
        <is>
          <t>West</t>
        </is>
      </c>
      <c r="F2573" t="inlineStr">
        <is>
          <t>India</t>
        </is>
      </c>
      <c r="G2573" t="inlineStr">
        <is>
          <t>Grocery</t>
        </is>
      </c>
      <c r="H2573" t="inlineStr">
        <is>
          <t>Home delivery</t>
        </is>
      </c>
      <c r="I2573" t="inlineStr">
        <is>
          <t>Member</t>
        </is>
      </c>
      <c r="J2573" t="inlineStr">
        <is>
          <t>Shraddha Kulkarni</t>
        </is>
      </c>
      <c r="K2573" s="71" t="n">
        <v>715</v>
      </c>
      <c r="L2573" s="72" t="n">
        <v>165.18</v>
      </c>
      <c r="M2573" s="72" t="n">
        <v>118103.7</v>
      </c>
      <c r="N2573" s="72" t="n">
        <v>5905.19</v>
      </c>
      <c r="O2573" s="72" t="n">
        <v>112198.51</v>
      </c>
      <c r="P2573" s="72" t="n">
        <v>103833.13</v>
      </c>
      <c r="Q2573" s="72" t="n">
        <v>8365.379999999999</v>
      </c>
      <c r="R2573" t="inlineStr">
        <is>
          <t>Gujarat</t>
        </is>
      </c>
      <c r="S2573" s="71" t="n">
        <v>3</v>
      </c>
      <c r="T2573" t="inlineStr">
        <is>
          <t>Yes</t>
        </is>
      </c>
      <c r="U2573" s="71" t="n">
        <v>568</v>
      </c>
      <c r="V2573" s="71" t="n">
        <v>230</v>
      </c>
      <c r="W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RR102565</t>
        </is>
      </c>
      <c r="B2574" s="69" t="n">
        <v>45968</v>
      </c>
      <c r="C2574" s="70" t="n">
        <v>2025</v>
      </c>
      <c r="D2574" t="inlineStr">
        <is>
          <t>Nov</t>
        </is>
      </c>
      <c r="E2574" t="inlineStr">
        <is>
          <t>South</t>
        </is>
      </c>
      <c r="F2574" t="inlineStr">
        <is>
          <t>India</t>
        </is>
      </c>
      <c r="G2574" t="inlineStr">
        <is>
          <t>JioMart</t>
        </is>
      </c>
      <c r="H2574" t="inlineStr">
        <is>
          <t>Home delivery</t>
        </is>
      </c>
      <c r="I2574" t="inlineStr">
        <is>
          <t>Member</t>
        </is>
      </c>
      <c r="J2574" t="inlineStr">
        <is>
          <t>Zoya Ahmed</t>
        </is>
      </c>
      <c r="K2574" s="71" t="n">
        <v>1761</v>
      </c>
      <c r="L2574" s="72" t="n">
        <v>465.08</v>
      </c>
      <c r="M2574" s="72" t="n">
        <v>819005.88</v>
      </c>
      <c r="N2574" s="72" t="n">
        <v>65520.47</v>
      </c>
      <c r="O2574" s="72" t="n">
        <v>753485.41</v>
      </c>
      <c r="P2574" s="72" t="n">
        <v>575308.5</v>
      </c>
      <c r="Q2574" s="72" t="n">
        <v>178176.91</v>
      </c>
      <c r="R2574" t="inlineStr">
        <is>
          <t>Tamil Nadu</t>
        </is>
      </c>
      <c r="S2574" s="71" t="n">
        <v>8</v>
      </c>
      <c r="T2574" t="inlineStr">
        <is>
          <t>Yes</t>
        </is>
      </c>
      <c r="U2574" s="71" t="n">
        <v>6087</v>
      </c>
      <c r="V2574" s="71" t="n">
        <v>313</v>
      </c>
      <c r="W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RR102566</t>
        </is>
      </c>
      <c r="B2575" s="69" t="n">
        <v>45968</v>
      </c>
      <c r="C2575" s="70" t="n">
        <v>2025</v>
      </c>
      <c r="D2575" t="inlineStr">
        <is>
          <t>Nov</t>
        </is>
      </c>
      <c r="E2575" t="inlineStr">
        <is>
          <t>West</t>
        </is>
      </c>
      <c r="F2575" t="inlineStr">
        <is>
          <t>India</t>
        </is>
      </c>
      <c r="G2575" t="inlineStr">
        <is>
          <t>Fashion</t>
        </is>
      </c>
      <c r="H2575" t="inlineStr">
        <is>
          <t>Store walk-in</t>
        </is>
      </c>
      <c r="I2575" t="inlineStr">
        <is>
          <t>Member</t>
        </is>
      </c>
      <c r="J2575" t="inlineStr">
        <is>
          <t>Ravindra Patil</t>
        </is>
      </c>
      <c r="K2575" s="71" t="n">
        <v>1430</v>
      </c>
      <c r="L2575" s="72" t="n">
        <v>670.85</v>
      </c>
      <c r="M2575" s="72" t="n">
        <v>959315.5</v>
      </c>
      <c r="N2575" s="72" t="n">
        <v>19186.31</v>
      </c>
      <c r="O2575" s="72" t="n">
        <v>940129.1899999999</v>
      </c>
      <c r="P2575" s="72" t="n">
        <v>600785.0699999999</v>
      </c>
      <c r="Q2575" s="72" t="n">
        <v>339344.12</v>
      </c>
      <c r="R2575" t="inlineStr">
        <is>
          <t>Goa</t>
        </is>
      </c>
      <c r="S2575" s="71" t="n">
        <v>5</v>
      </c>
      <c r="T2575" t="inlineStr">
        <is>
          <t>Yes</t>
        </is>
      </c>
      <c r="U2575" s="71" t="n">
        <v>486</v>
      </c>
      <c r="V2575" s="71" t="n">
        <v>197</v>
      </c>
      <c r="W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RR102567</t>
        </is>
      </c>
      <c r="B2576" s="69" t="n">
        <v>45968</v>
      </c>
      <c r="C2576" s="70" t="n">
        <v>2025</v>
      </c>
      <c r="D2576" t="inlineStr">
        <is>
          <t>Nov</t>
        </is>
      </c>
      <c r="E2576" t="inlineStr">
        <is>
          <t>South</t>
        </is>
      </c>
      <c r="F2576" t="inlineStr">
        <is>
          <t>India</t>
        </is>
      </c>
      <c r="G2576" t="inlineStr">
        <is>
          <t>Electronics</t>
        </is>
      </c>
      <c r="H2576" t="inlineStr">
        <is>
          <t>Store walk-in</t>
        </is>
      </c>
      <c r="I2576" t="inlineStr">
        <is>
          <t>Member</t>
        </is>
      </c>
      <c r="J2576" t="inlineStr">
        <is>
          <t>Mei Lin</t>
        </is>
      </c>
      <c r="K2576" s="71" t="n">
        <v>97</v>
      </c>
      <c r="L2576" s="72" t="n">
        <v>9077.459999999999</v>
      </c>
      <c r="M2576" s="72" t="n">
        <v>880513.62</v>
      </c>
      <c r="N2576" s="72" t="n">
        <v>132077.04</v>
      </c>
      <c r="O2576" s="72" t="n">
        <v>748436.58</v>
      </c>
      <c r="P2576" s="72" t="n">
        <v>803620.59</v>
      </c>
      <c r="Q2576" s="72" t="n">
        <v>-55184.01</v>
      </c>
      <c r="R2576" t="inlineStr">
        <is>
          <t>Telangana</t>
        </is>
      </c>
      <c r="S2576" s="71" t="n">
        <v>0</v>
      </c>
      <c r="T2576" t="inlineStr">
        <is>
          <t>No</t>
        </is>
      </c>
      <c r="U2576" s="71" t="n">
        <v>169</v>
      </c>
      <c r="V2576" s="71" t="n">
        <v>75</v>
      </c>
      <c r="W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RR102568</t>
        </is>
      </c>
      <c r="B2577" s="69" t="n">
        <v>45968</v>
      </c>
      <c r="C2577" s="70" t="n">
        <v>2025</v>
      </c>
      <c r="D2577" t="inlineStr">
        <is>
          <t>Nov</t>
        </is>
      </c>
      <c r="E2577" t="inlineStr">
        <is>
          <t>North</t>
        </is>
      </c>
      <c r="F2577" t="inlineStr">
        <is>
          <t>India</t>
        </is>
      </c>
      <c r="G2577" t="inlineStr">
        <is>
          <t>JioMart</t>
        </is>
      </c>
      <c r="H2577" t="inlineStr">
        <is>
          <t>Home delivery</t>
        </is>
      </c>
      <c r="I2577" t="inlineStr">
        <is>
          <t>Walk-in guest</t>
        </is>
      </c>
      <c r="J2577" t="inlineStr">
        <is>
          <t>Sara Rossi</t>
        </is>
      </c>
      <c r="K2577" s="71" t="n">
        <v>739</v>
      </c>
      <c r="L2577" s="72" t="n">
        <v>382.18</v>
      </c>
      <c r="M2577" s="72" t="n">
        <v>282431.02</v>
      </c>
      <c r="N2577" s="72" t="n">
        <v>5648.62</v>
      </c>
      <c r="O2577" s="72" t="n">
        <v>276782.4</v>
      </c>
      <c r="P2577" s="72" t="n">
        <v>255314.49</v>
      </c>
      <c r="Q2577" s="72" t="n">
        <v>21467.91</v>
      </c>
      <c r="R2577" t="inlineStr">
        <is>
          <t>Punjab</t>
        </is>
      </c>
      <c r="S2577" s="71" t="n">
        <v>1</v>
      </c>
      <c r="T2577" t="inlineStr">
        <is>
          <t>Yes</t>
        </is>
      </c>
      <c r="U2577" s="71" t="n">
        <v>2492</v>
      </c>
      <c r="V2577" s="71" t="n">
        <v>159</v>
      </c>
      <c r="W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RR102569</t>
        </is>
      </c>
      <c r="B2578" s="69" t="n">
        <v>45968</v>
      </c>
      <c r="C2578" s="70" t="n">
        <v>2025</v>
      </c>
      <c r="D2578" t="inlineStr">
        <is>
          <t>Nov</t>
        </is>
      </c>
      <c r="E2578" t="inlineStr">
        <is>
          <t>East</t>
        </is>
      </c>
      <c r="F2578" t="inlineStr">
        <is>
          <t>India</t>
        </is>
      </c>
      <c r="G2578" t="inlineStr">
        <is>
          <t>Grocery</t>
        </is>
      </c>
      <c r="H2578" t="inlineStr">
        <is>
          <t>Store walk-in</t>
        </is>
      </c>
      <c r="I2578" t="inlineStr">
        <is>
          <t>Member</t>
        </is>
      </c>
      <c r="J2578" t="inlineStr">
        <is>
          <t>Omar Haddad</t>
        </is>
      </c>
      <c r="K2578" s="71" t="n">
        <v>1353</v>
      </c>
      <c r="L2578" s="72" t="n">
        <v>186.9</v>
      </c>
      <c r="M2578" s="72" t="n">
        <v>252875.7</v>
      </c>
      <c r="N2578" s="72" t="n">
        <v>12643.79</v>
      </c>
      <c r="O2578" s="72" t="n">
        <v>240231.91</v>
      </c>
      <c r="P2578" s="72" t="n">
        <v>192933.6</v>
      </c>
      <c r="Q2578" s="72" t="n">
        <v>47298.31</v>
      </c>
      <c r="R2578" t="inlineStr">
        <is>
          <t>Bihar</t>
        </is>
      </c>
      <c r="S2578" s="71" t="n">
        <v>8</v>
      </c>
      <c r="T2578" t="inlineStr">
        <is>
          <t>Yes</t>
        </is>
      </c>
      <c r="U2578" s="71" t="n">
        <v>594</v>
      </c>
      <c r="V2578" s="71" t="n">
        <v>224</v>
      </c>
      <c r="W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RR102570</t>
        </is>
      </c>
      <c r="B2579" s="69" t="n">
        <v>45969</v>
      </c>
      <c r="C2579" s="70" t="n">
        <v>2025</v>
      </c>
      <c r="D2579" t="inlineStr">
        <is>
          <t>Nov</t>
        </is>
      </c>
      <c r="E2579" t="inlineStr">
        <is>
          <t>North</t>
        </is>
      </c>
      <c r="F2579" t="inlineStr">
        <is>
          <t>India</t>
        </is>
      </c>
      <c r="G2579" t="inlineStr">
        <is>
          <t>Grocery</t>
        </is>
      </c>
      <c r="H2579" t="inlineStr">
        <is>
          <t>Click &amp; collect</t>
        </is>
      </c>
      <c r="I2579" t="inlineStr">
        <is>
          <t>Member</t>
        </is>
      </c>
      <c r="J2579" t="inlineStr">
        <is>
          <t>Amir Khan</t>
        </is>
      </c>
      <c r="K2579" s="71" t="n">
        <v>1016</v>
      </c>
      <c r="L2579" s="72" t="n">
        <v>185.85</v>
      </c>
      <c r="M2579" s="72" t="n">
        <v>188823.6</v>
      </c>
      <c r="N2579" s="72" t="n">
        <v>18882.36</v>
      </c>
      <c r="O2579" s="72" t="n">
        <v>169941.24</v>
      </c>
      <c r="P2579" s="72" t="n">
        <v>146517.25</v>
      </c>
      <c r="Q2579" s="72" t="n">
        <v>23423.99</v>
      </c>
      <c r="R2579" t="inlineStr">
        <is>
          <t>Punjab</t>
        </is>
      </c>
      <c r="S2579" s="71" t="n">
        <v>3</v>
      </c>
      <c r="T2579" t="inlineStr">
        <is>
          <t>Yes</t>
        </is>
      </c>
      <c r="U2579" s="71" t="n">
        <v>442</v>
      </c>
      <c r="V2579" s="71" t="n">
        <v>183</v>
      </c>
      <c r="W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RR102571</t>
        </is>
      </c>
      <c r="B2580" s="69" t="n">
        <v>45969</v>
      </c>
      <c r="C2580" s="70" t="n">
        <v>2025</v>
      </c>
      <c r="D2580" t="inlineStr">
        <is>
          <t>Nov</t>
        </is>
      </c>
      <c r="E2580" t="inlineStr">
        <is>
          <t>West</t>
        </is>
      </c>
      <c r="F2580" t="inlineStr">
        <is>
          <t>India</t>
        </is>
      </c>
      <c r="G2580" t="inlineStr">
        <is>
          <t>JioMart</t>
        </is>
      </c>
      <c r="H2580" t="inlineStr">
        <is>
          <t>Home delivery</t>
        </is>
      </c>
      <c r="I2580" t="inlineStr">
        <is>
          <t>Member</t>
        </is>
      </c>
      <c r="J2580" t="inlineStr">
        <is>
          <t>Liam O'Brien</t>
        </is>
      </c>
      <c r="K2580" s="71" t="n">
        <v>4304</v>
      </c>
      <c r="L2580" s="72" t="n">
        <v>401.18</v>
      </c>
      <c r="M2580" s="72" t="n">
        <v>1726678.72</v>
      </c>
      <c r="N2580" s="72" t="n">
        <v>34533.57</v>
      </c>
      <c r="O2580" s="72" t="n">
        <v>1692145.15</v>
      </c>
      <c r="P2580" s="72" t="n">
        <v>1463813.69</v>
      </c>
      <c r="Q2580" s="72" t="n">
        <v>228331.46</v>
      </c>
      <c r="R2580" t="inlineStr">
        <is>
          <t>Maharashtra</t>
        </is>
      </c>
      <c r="S2580" s="71" t="n">
        <v>2</v>
      </c>
      <c r="T2580" t="inlineStr">
        <is>
          <t>Yes</t>
        </is>
      </c>
      <c r="U2580" s="71" t="n">
        <v>20936</v>
      </c>
      <c r="V2580" s="71" t="n">
        <v>1210</v>
      </c>
      <c r="W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RR102572</t>
        </is>
      </c>
      <c r="B2581" s="69" t="n">
        <v>45969</v>
      </c>
      <c r="C2581" s="70" t="n">
        <v>2025</v>
      </c>
      <c r="D2581" t="inlineStr">
        <is>
          <t>Nov</t>
        </is>
      </c>
      <c r="E2581" t="inlineStr">
        <is>
          <t>West</t>
        </is>
      </c>
      <c r="F2581" t="inlineStr">
        <is>
          <t>India</t>
        </is>
      </c>
      <c r="G2581" t="inlineStr">
        <is>
          <t>Grocery</t>
        </is>
      </c>
      <c r="H2581" t="inlineStr">
        <is>
          <t>Store walk-in</t>
        </is>
      </c>
      <c r="I2581" t="inlineStr">
        <is>
          <t>Walk-in guest</t>
        </is>
      </c>
      <c r="J2581" t="inlineStr">
        <is>
          <t>Priya Nair</t>
        </is>
      </c>
      <c r="K2581" s="71" t="n">
        <v>2812</v>
      </c>
      <c r="L2581" s="72" t="n">
        <v>200.94</v>
      </c>
      <c r="M2581" s="72" t="n">
        <v>565043.28</v>
      </c>
      <c r="N2581" s="72" t="n">
        <v>56504.33</v>
      </c>
      <c r="O2581" s="72" t="n">
        <v>508538.95</v>
      </c>
      <c r="P2581" s="72" t="n">
        <v>411757.62</v>
      </c>
      <c r="Q2581" s="72" t="n">
        <v>96781.33</v>
      </c>
      <c r="R2581" t="inlineStr">
        <is>
          <t>Goa</t>
        </is>
      </c>
      <c r="S2581" s="71" t="n">
        <v>3</v>
      </c>
      <c r="T2581" t="inlineStr">
        <is>
          <t>Yes</t>
        </is>
      </c>
      <c r="U2581" s="71" t="n">
        <v>1744</v>
      </c>
      <c r="V2581" s="71" t="n">
        <v>618</v>
      </c>
      <c r="W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RR102573</t>
        </is>
      </c>
      <c r="B2582" s="69" t="n">
        <v>45969</v>
      </c>
      <c r="C2582" s="70" t="n">
        <v>2025</v>
      </c>
      <c r="D2582" t="inlineStr">
        <is>
          <t>Nov</t>
        </is>
      </c>
      <c r="E2582" t="inlineStr">
        <is>
          <t>West</t>
        </is>
      </c>
      <c r="F2582" t="inlineStr">
        <is>
          <t>India</t>
        </is>
      </c>
      <c r="G2582" t="inlineStr">
        <is>
          <t>Fashion</t>
        </is>
      </c>
      <c r="H2582" t="inlineStr">
        <is>
          <t>Click &amp; collect</t>
        </is>
      </c>
      <c r="I2582" t="inlineStr">
        <is>
          <t>Member</t>
        </is>
      </c>
      <c r="J2582" t="inlineStr">
        <is>
          <t>Emma Clarke</t>
        </is>
      </c>
      <c r="K2582" s="71" t="n">
        <v>734</v>
      </c>
      <c r="L2582" s="72" t="n">
        <v>770.46</v>
      </c>
      <c r="M2582" s="72" t="n">
        <v>565517.64</v>
      </c>
      <c r="N2582" s="72" t="n">
        <v>11310.35</v>
      </c>
      <c r="O2582" s="72" t="n">
        <v>554207.29</v>
      </c>
      <c r="P2582" s="72" t="n">
        <v>294014.61</v>
      </c>
      <c r="Q2582" s="72" t="n">
        <v>260192.68</v>
      </c>
      <c r="R2582" t="inlineStr">
        <is>
          <t>Gujarat</t>
        </is>
      </c>
      <c r="S2582" s="71" t="n">
        <v>2</v>
      </c>
      <c r="T2582" t="inlineStr">
        <is>
          <t>Yes</t>
        </is>
      </c>
      <c r="U2582" s="71" t="n">
        <v>251</v>
      </c>
      <c r="V2582" s="71" t="n">
        <v>105</v>
      </c>
      <c r="W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RR102574</t>
        </is>
      </c>
      <c r="B2583" s="69" t="n">
        <v>45969</v>
      </c>
      <c r="C2583" s="70" t="n">
        <v>2025</v>
      </c>
      <c r="D2583" t="inlineStr">
        <is>
          <t>Nov</t>
        </is>
      </c>
      <c r="E2583" t="inlineStr">
        <is>
          <t>South</t>
        </is>
      </c>
      <c r="F2583" t="inlineStr">
        <is>
          <t>India</t>
        </is>
      </c>
      <c r="G2583" t="inlineStr">
        <is>
          <t>JioMart</t>
        </is>
      </c>
      <c r="H2583" t="inlineStr">
        <is>
          <t>Home delivery</t>
        </is>
      </c>
      <c r="I2583" t="inlineStr">
        <is>
          <t>Member</t>
        </is>
      </c>
      <c r="J2583" t="inlineStr">
        <is>
          <t>Aisha Bello</t>
        </is>
      </c>
      <c r="K2583" s="71" t="n">
        <v>3739</v>
      </c>
      <c r="L2583" s="72" t="n">
        <v>418.03</v>
      </c>
      <c r="M2583" s="72" t="n">
        <v>1563014.17</v>
      </c>
      <c r="N2583" s="72" t="n">
        <v>78150.71000000001</v>
      </c>
      <c r="O2583" s="72" t="n">
        <v>1484863.46</v>
      </c>
      <c r="P2583" s="72" t="n">
        <v>1269062.49</v>
      </c>
      <c r="Q2583" s="72" t="n">
        <v>215800.97</v>
      </c>
      <c r="R2583" t="inlineStr">
        <is>
          <t>Karnataka</t>
        </is>
      </c>
      <c r="S2583" s="71" t="n">
        <v>0</v>
      </c>
      <c r="T2583" t="inlineStr">
        <is>
          <t>No</t>
        </is>
      </c>
      <c r="U2583" s="71" t="n">
        <v>6800</v>
      </c>
      <c r="V2583" s="71" t="n">
        <v>476</v>
      </c>
      <c r="W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RR102575</t>
        </is>
      </c>
      <c r="B2584" s="69" t="n">
        <v>45969</v>
      </c>
      <c r="C2584" s="70" t="n">
        <v>2025</v>
      </c>
      <c r="D2584" t="inlineStr">
        <is>
          <t>Nov</t>
        </is>
      </c>
      <c r="E2584" t="inlineStr">
        <is>
          <t>North</t>
        </is>
      </c>
      <c r="F2584" t="inlineStr">
        <is>
          <t>India</t>
        </is>
      </c>
      <c r="G2584" t="inlineStr">
        <is>
          <t>JioMart</t>
        </is>
      </c>
      <c r="H2584" t="inlineStr">
        <is>
          <t>Home delivery</t>
        </is>
      </c>
      <c r="I2584" t="inlineStr">
        <is>
          <t>Walk-in guest</t>
        </is>
      </c>
      <c r="J2584" t="inlineStr">
        <is>
          <t>Lucas Martin</t>
        </is>
      </c>
      <c r="K2584" s="71" t="n">
        <v>917</v>
      </c>
      <c r="L2584" s="72" t="n">
        <v>379.89</v>
      </c>
      <c r="M2584" s="72" t="n">
        <v>348359.13</v>
      </c>
      <c r="N2584" s="72" t="n">
        <v>52253.87</v>
      </c>
      <c r="O2584" s="72" t="n">
        <v>296105.26</v>
      </c>
      <c r="P2584" s="72" t="n">
        <v>315843.96</v>
      </c>
      <c r="Q2584" s="72" t="n">
        <v>-19738.7</v>
      </c>
      <c r="R2584" t="inlineStr">
        <is>
          <t>Punjab</t>
        </is>
      </c>
      <c r="S2584" s="71" t="n">
        <v>3</v>
      </c>
      <c r="T2584" t="inlineStr">
        <is>
          <t>Yes</t>
        </is>
      </c>
      <c r="U2584" s="71" t="n">
        <v>2620</v>
      </c>
      <c r="V2584" s="71" t="n">
        <v>156</v>
      </c>
      <c r="W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RR102576</t>
        </is>
      </c>
      <c r="B2585" s="69" t="n">
        <v>45969</v>
      </c>
      <c r="C2585" s="70" t="n">
        <v>2025</v>
      </c>
      <c r="D2585" t="inlineStr">
        <is>
          <t>Nov</t>
        </is>
      </c>
      <c r="E2585" t="inlineStr">
        <is>
          <t>West</t>
        </is>
      </c>
      <c r="F2585" t="inlineStr">
        <is>
          <t>India</t>
        </is>
      </c>
      <c r="G2585" t="inlineStr">
        <is>
          <t>Fashion</t>
        </is>
      </c>
      <c r="H2585" t="inlineStr">
        <is>
          <t>Store walk-in</t>
        </is>
      </c>
      <c r="I2585" t="inlineStr">
        <is>
          <t>Member</t>
        </is>
      </c>
      <c r="J2585" t="inlineStr">
        <is>
          <t>Omar Haddad</t>
        </is>
      </c>
      <c r="K2585" s="71" t="n">
        <v>161</v>
      </c>
      <c r="L2585" s="72" t="n">
        <v>761.72</v>
      </c>
      <c r="M2585" s="72" t="n">
        <v>122636.92</v>
      </c>
      <c r="N2585" s="72" t="n">
        <v>18395.54</v>
      </c>
      <c r="O2585" s="72" t="n">
        <v>104241.38</v>
      </c>
      <c r="P2585" s="72" t="n">
        <v>66487.49000000001</v>
      </c>
      <c r="Q2585" s="72" t="n">
        <v>37753.89</v>
      </c>
      <c r="R2585" t="inlineStr">
        <is>
          <t>Maharashtra</t>
        </is>
      </c>
      <c r="S2585" s="71" t="n">
        <v>1</v>
      </c>
      <c r="T2585" t="inlineStr">
        <is>
          <t>Yes</t>
        </is>
      </c>
      <c r="U2585" s="71" t="n">
        <v>47</v>
      </c>
      <c r="V2585" s="71" t="n">
        <v>19</v>
      </c>
      <c r="W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RR102577</t>
        </is>
      </c>
      <c r="B2586" s="69" t="n">
        <v>45969</v>
      </c>
      <c r="C2586" s="70" t="n">
        <v>2025</v>
      </c>
      <c r="D2586" t="inlineStr">
        <is>
          <t>Nov</t>
        </is>
      </c>
      <c r="E2586" t="inlineStr">
        <is>
          <t>West</t>
        </is>
      </c>
      <c r="F2586" t="inlineStr">
        <is>
          <t>India</t>
        </is>
      </c>
      <c r="G2586" t="inlineStr">
        <is>
          <t>Grocery</t>
        </is>
      </c>
      <c r="H2586" t="inlineStr">
        <is>
          <t>Click &amp; collect</t>
        </is>
      </c>
      <c r="I2586" t="inlineStr">
        <is>
          <t>Walk-in guest</t>
        </is>
      </c>
      <c r="J2586" t="inlineStr">
        <is>
          <t>Ravindra Patil</t>
        </is>
      </c>
      <c r="K2586" s="71" t="n">
        <v>4841</v>
      </c>
      <c r="L2586" s="72" t="n">
        <v>189.62</v>
      </c>
      <c r="M2586" s="72" t="n">
        <v>917950.42</v>
      </c>
      <c r="N2586" s="72" t="n">
        <v>73436.03</v>
      </c>
      <c r="O2586" s="72" t="n">
        <v>844514.39</v>
      </c>
      <c r="P2586" s="72" t="n">
        <v>687934.92</v>
      </c>
      <c r="Q2586" s="72" t="n">
        <v>156579.47</v>
      </c>
      <c r="R2586" t="inlineStr">
        <is>
          <t>Maharashtra</t>
        </is>
      </c>
      <c r="S2586" s="71" t="n">
        <v>8</v>
      </c>
      <c r="T2586" t="inlineStr">
        <is>
          <t>Yes</t>
        </is>
      </c>
      <c r="U2586" s="71" t="n">
        <v>1394</v>
      </c>
      <c r="V2586" s="71" t="n">
        <v>584</v>
      </c>
      <c r="W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RR102578</t>
        </is>
      </c>
      <c r="B2587" s="69" t="n">
        <v>45969</v>
      </c>
      <c r="C2587" s="70" t="n">
        <v>2025</v>
      </c>
      <c r="D2587" t="inlineStr">
        <is>
          <t>Nov</t>
        </is>
      </c>
      <c r="E2587" t="inlineStr">
        <is>
          <t>North</t>
        </is>
      </c>
      <c r="F2587" t="inlineStr">
        <is>
          <t>India</t>
        </is>
      </c>
      <c r="G2587" t="inlineStr">
        <is>
          <t>Grocery</t>
        </is>
      </c>
      <c r="H2587" t="inlineStr">
        <is>
          <t>Store walk-in</t>
        </is>
      </c>
      <c r="I2587" t="inlineStr">
        <is>
          <t>Member</t>
        </is>
      </c>
      <c r="J2587" t="inlineStr">
        <is>
          <t>Ravindra Patil</t>
        </is>
      </c>
      <c r="K2587" s="71" t="n">
        <v>622</v>
      </c>
      <c r="L2587" s="72" t="n">
        <v>181.44</v>
      </c>
      <c r="M2587" s="72" t="n">
        <v>112855.68</v>
      </c>
      <c r="N2587" s="72" t="n">
        <v>11285.57</v>
      </c>
      <c r="O2587" s="72" t="n">
        <v>101570.11</v>
      </c>
      <c r="P2587" s="72" t="n">
        <v>92698.59</v>
      </c>
      <c r="Q2587" s="72" t="n">
        <v>8871.52</v>
      </c>
      <c r="R2587" t="inlineStr">
        <is>
          <t>Uttar Pradesh</t>
        </is>
      </c>
      <c r="S2587" s="71" t="n">
        <v>3</v>
      </c>
      <c r="T2587" t="inlineStr">
        <is>
          <t>Yes</t>
        </is>
      </c>
      <c r="U2587" s="71" t="n">
        <v>362</v>
      </c>
      <c r="V2587" s="71" t="n">
        <v>134</v>
      </c>
      <c r="W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RR102579</t>
        </is>
      </c>
      <c r="B2588" s="69" t="n">
        <v>45970</v>
      </c>
      <c r="C2588" s="70" t="n">
        <v>2025</v>
      </c>
      <c r="D2588" t="inlineStr">
        <is>
          <t>Nov</t>
        </is>
      </c>
      <c r="E2588" t="inlineStr">
        <is>
          <t>West</t>
        </is>
      </c>
      <c r="F2588" t="inlineStr">
        <is>
          <t>India</t>
        </is>
      </c>
      <c r="G2588" t="inlineStr">
        <is>
          <t>Fashion</t>
        </is>
      </c>
      <c r="H2588" t="inlineStr">
        <is>
          <t>Store walk-in</t>
        </is>
      </c>
      <c r="I2588" t="inlineStr">
        <is>
          <t>Member</t>
        </is>
      </c>
      <c r="J2588" t="inlineStr">
        <is>
          <t>Shraddha Kulkarni</t>
        </is>
      </c>
      <c r="K2588" s="71" t="n">
        <v>382</v>
      </c>
      <c r="L2588" s="72" t="n">
        <v>801.39</v>
      </c>
      <c r="M2588" s="72" t="n">
        <v>306130.98</v>
      </c>
      <c r="N2588" s="72" t="n">
        <v>15306.55</v>
      </c>
      <c r="O2588" s="72" t="n">
        <v>290824.43</v>
      </c>
      <c r="P2588" s="72" t="n">
        <v>159241.53</v>
      </c>
      <c r="Q2588" s="72" t="n">
        <v>131582.9</v>
      </c>
      <c r="R2588" t="inlineStr">
        <is>
          <t>Gujarat</t>
        </is>
      </c>
      <c r="S2588" s="71" t="n">
        <v>5</v>
      </c>
      <c r="T2588" t="inlineStr">
        <is>
          <t>Yes</t>
        </is>
      </c>
      <c r="U2588" s="71" t="n">
        <v>193</v>
      </c>
      <c r="V2588" s="71" t="n">
        <v>48</v>
      </c>
      <c r="W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RR102580</t>
        </is>
      </c>
      <c r="B2589" s="69" t="n">
        <v>45970</v>
      </c>
      <c r="C2589" s="70" t="n">
        <v>2025</v>
      </c>
      <c r="D2589" t="inlineStr">
        <is>
          <t>Nov</t>
        </is>
      </c>
      <c r="E2589" t="inlineStr">
        <is>
          <t>West</t>
        </is>
      </c>
      <c r="F2589" t="inlineStr">
        <is>
          <t>India</t>
        </is>
      </c>
      <c r="G2589" t="inlineStr">
        <is>
          <t>Electronics</t>
        </is>
      </c>
      <c r="H2589" t="inlineStr">
        <is>
          <t>Home delivery</t>
        </is>
      </c>
      <c r="I2589" t="inlineStr">
        <is>
          <t>Walk-in guest</t>
        </is>
      </c>
      <c r="J2589" t="inlineStr">
        <is>
          <t>Noah Smith</t>
        </is>
      </c>
      <c r="K2589" s="71" t="n">
        <v>219</v>
      </c>
      <c r="L2589" s="72" t="n">
        <v>10420.68</v>
      </c>
      <c r="M2589" s="72" t="n">
        <v>2282128.92</v>
      </c>
      <c r="N2589" s="72" t="n">
        <v>45642.58</v>
      </c>
      <c r="O2589" s="72" t="n">
        <v>2236486.34</v>
      </c>
      <c r="P2589" s="72" t="n">
        <v>1768686.3</v>
      </c>
      <c r="Q2589" s="72" t="n">
        <v>467800.04</v>
      </c>
      <c r="R2589" t="inlineStr">
        <is>
          <t>Maharashtra</t>
        </is>
      </c>
      <c r="S2589" s="71" t="n">
        <v>1</v>
      </c>
      <c r="T2589" t="inlineStr">
        <is>
          <t>Yes</t>
        </is>
      </c>
      <c r="U2589" s="71" t="n">
        <v>587</v>
      </c>
      <c r="V2589" s="71" t="n">
        <v>196</v>
      </c>
      <c r="W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RR102581</t>
        </is>
      </c>
      <c r="B2590" s="69" t="n">
        <v>45970</v>
      </c>
      <c r="C2590" s="70" t="n">
        <v>2025</v>
      </c>
      <c r="D2590" t="inlineStr">
        <is>
          <t>Nov</t>
        </is>
      </c>
      <c r="E2590" t="inlineStr">
        <is>
          <t>North</t>
        </is>
      </c>
      <c r="F2590" t="inlineStr">
        <is>
          <t>India</t>
        </is>
      </c>
      <c r="G2590" t="inlineStr">
        <is>
          <t>Grocery</t>
        </is>
      </c>
      <c r="H2590" t="inlineStr">
        <is>
          <t>Store walk-in</t>
        </is>
      </c>
      <c r="I2590" t="inlineStr">
        <is>
          <t>Walk-in guest</t>
        </is>
      </c>
      <c r="J2590" t="inlineStr">
        <is>
          <t>Noah Smith</t>
        </is>
      </c>
      <c r="K2590" s="71" t="n">
        <v>4706</v>
      </c>
      <c r="L2590" s="72" t="n">
        <v>193.18</v>
      </c>
      <c r="M2590" s="72" t="n">
        <v>909105.08</v>
      </c>
      <c r="N2590" s="72" t="n">
        <v>18182.1</v>
      </c>
      <c r="O2590" s="72" t="n">
        <v>890922.98</v>
      </c>
      <c r="P2590" s="72" t="n">
        <v>696068.7</v>
      </c>
      <c r="Q2590" s="72" t="n">
        <v>194854.28</v>
      </c>
      <c r="R2590" t="inlineStr">
        <is>
          <t>Delhi</t>
        </is>
      </c>
      <c r="S2590" s="71" t="n">
        <v>2</v>
      </c>
      <c r="T2590" t="inlineStr">
        <is>
          <t>Yes</t>
        </is>
      </c>
      <c r="U2590" s="71" t="n">
        <v>2280</v>
      </c>
      <c r="V2590" s="71" t="n">
        <v>658</v>
      </c>
      <c r="W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RR102582</t>
        </is>
      </c>
      <c r="B2591" s="69" t="n">
        <v>45970</v>
      </c>
      <c r="C2591" s="70" t="n">
        <v>2025</v>
      </c>
      <c r="D2591" t="inlineStr">
        <is>
          <t>Nov</t>
        </is>
      </c>
      <c r="E2591" t="inlineStr">
        <is>
          <t>North</t>
        </is>
      </c>
      <c r="F2591" t="inlineStr">
        <is>
          <t>India</t>
        </is>
      </c>
      <c r="G2591" t="inlineStr">
        <is>
          <t>Fashion</t>
        </is>
      </c>
      <c r="H2591" t="inlineStr">
        <is>
          <t>Store walk-in</t>
        </is>
      </c>
      <c r="I2591" t="inlineStr">
        <is>
          <t>Member</t>
        </is>
      </c>
      <c r="J2591" t="inlineStr">
        <is>
          <t>Olivia Brown</t>
        </is>
      </c>
      <c r="K2591" s="71" t="n">
        <v>148</v>
      </c>
      <c r="L2591" s="72" t="n">
        <v>725.88</v>
      </c>
      <c r="M2591" s="72" t="n">
        <v>107430.24</v>
      </c>
      <c r="N2591" s="72" t="n">
        <v>5371.51</v>
      </c>
      <c r="O2591" s="72" t="n">
        <v>102058.73</v>
      </c>
      <c r="P2591" s="72" t="n">
        <v>61363.26</v>
      </c>
      <c r="Q2591" s="72" t="n">
        <v>40695.47</v>
      </c>
      <c r="R2591" t="inlineStr">
        <is>
          <t>Punjab</t>
        </is>
      </c>
      <c r="S2591" s="71" t="n">
        <v>0</v>
      </c>
      <c r="T2591" t="inlineStr">
        <is>
          <t>No</t>
        </is>
      </c>
      <c r="U2591" s="71" t="n">
        <v>70</v>
      </c>
      <c r="V2591" s="71" t="n">
        <v>18</v>
      </c>
      <c r="W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RR102583</t>
        </is>
      </c>
      <c r="B2592" s="69" t="n">
        <v>45970</v>
      </c>
      <c r="C2592" s="70" t="n">
        <v>2025</v>
      </c>
      <c r="D2592" t="inlineStr">
        <is>
          <t>Nov</t>
        </is>
      </c>
      <c r="E2592" t="inlineStr">
        <is>
          <t>North</t>
        </is>
      </c>
      <c r="F2592" t="inlineStr">
        <is>
          <t>India</t>
        </is>
      </c>
      <c r="G2592" t="inlineStr">
        <is>
          <t>JioMart</t>
        </is>
      </c>
      <c r="H2592" t="inlineStr">
        <is>
          <t>Home delivery</t>
        </is>
      </c>
      <c r="I2592" t="inlineStr">
        <is>
          <t>Member</t>
        </is>
      </c>
      <c r="J2592" t="inlineStr">
        <is>
          <t>Ana Costa</t>
        </is>
      </c>
      <c r="K2592" s="71" t="n">
        <v>1196</v>
      </c>
      <c r="L2592" s="72" t="n">
        <v>431.91</v>
      </c>
      <c r="M2592" s="72" t="n">
        <v>516564.36</v>
      </c>
      <c r="N2592" s="72" t="n">
        <v>10331.29</v>
      </c>
      <c r="O2592" s="72" t="n">
        <v>506233.07</v>
      </c>
      <c r="P2592" s="72" t="n">
        <v>415063.99</v>
      </c>
      <c r="Q2592" s="72" t="n">
        <v>91169.08</v>
      </c>
      <c r="R2592" t="inlineStr">
        <is>
          <t>Uttar Pradesh</t>
        </is>
      </c>
      <c r="S2592" s="71" t="n">
        <v>1</v>
      </c>
      <c r="T2592" t="inlineStr">
        <is>
          <t>Yes</t>
        </is>
      </c>
      <c r="U2592" s="71" t="n">
        <v>3107</v>
      </c>
      <c r="V2592" s="71" t="n">
        <v>242</v>
      </c>
      <c r="W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RR102584</t>
        </is>
      </c>
      <c r="B2593" s="69" t="n">
        <v>45970</v>
      </c>
      <c r="C2593" s="70" t="n">
        <v>2025</v>
      </c>
      <c r="D2593" t="inlineStr">
        <is>
          <t>Nov</t>
        </is>
      </c>
      <c r="E2593" t="inlineStr">
        <is>
          <t>North</t>
        </is>
      </c>
      <c r="F2593" t="inlineStr">
        <is>
          <t>India</t>
        </is>
      </c>
      <c r="G2593" t="inlineStr">
        <is>
          <t>Grocery</t>
        </is>
      </c>
      <c r="H2593" t="inlineStr">
        <is>
          <t>Store walk-in</t>
        </is>
      </c>
      <c r="I2593" t="inlineStr">
        <is>
          <t>Walk-in guest</t>
        </is>
      </c>
      <c r="J2593" t="inlineStr">
        <is>
          <t>Hiroshi Tanaka</t>
        </is>
      </c>
      <c r="K2593" s="71" t="n">
        <v>1681</v>
      </c>
      <c r="L2593" s="72" t="n">
        <v>196.78</v>
      </c>
      <c r="M2593" s="72" t="n">
        <v>330787.18</v>
      </c>
      <c r="N2593" s="72" t="n">
        <v>16539.36</v>
      </c>
      <c r="O2593" s="72" t="n">
        <v>314247.82</v>
      </c>
      <c r="P2593" s="72" t="n">
        <v>243810.99</v>
      </c>
      <c r="Q2593" s="72" t="n">
        <v>70436.83</v>
      </c>
      <c r="R2593" t="inlineStr">
        <is>
          <t>Punjab</t>
        </is>
      </c>
      <c r="S2593" s="71" t="n">
        <v>1</v>
      </c>
      <c r="T2593" t="inlineStr">
        <is>
          <t>Yes</t>
        </is>
      </c>
      <c r="U2593" s="71" t="n">
        <v>748</v>
      </c>
      <c r="V2593" s="71" t="n">
        <v>262</v>
      </c>
      <c r="W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RR102585</t>
        </is>
      </c>
      <c r="B2594" s="69" t="n">
        <v>45970</v>
      </c>
      <c r="C2594" s="70" t="n">
        <v>2025</v>
      </c>
      <c r="D2594" t="inlineStr">
        <is>
          <t>Nov</t>
        </is>
      </c>
      <c r="E2594" t="inlineStr">
        <is>
          <t>West</t>
        </is>
      </c>
      <c r="F2594" t="inlineStr">
        <is>
          <t>India</t>
        </is>
      </c>
      <c r="G2594" t="inlineStr">
        <is>
          <t>JioMart</t>
        </is>
      </c>
      <c r="H2594" t="inlineStr">
        <is>
          <t>Home delivery</t>
        </is>
      </c>
      <c r="I2594" t="inlineStr">
        <is>
          <t>Member</t>
        </is>
      </c>
      <c r="J2594" t="inlineStr">
        <is>
          <t>Ruhi Shaikh</t>
        </is>
      </c>
      <c r="K2594" s="71" t="n">
        <v>3680</v>
      </c>
      <c r="L2594" s="72" t="n">
        <v>428.92</v>
      </c>
      <c r="M2594" s="72" t="n">
        <v>1578425.6</v>
      </c>
      <c r="N2594" s="72" t="n">
        <v>157842.56</v>
      </c>
      <c r="O2594" s="72" t="n">
        <v>1420583.04</v>
      </c>
      <c r="P2594" s="72" t="n">
        <v>1203020.45</v>
      </c>
      <c r="Q2594" s="72" t="n">
        <v>217562.59</v>
      </c>
      <c r="R2594" t="inlineStr">
        <is>
          <t>Gujarat</t>
        </is>
      </c>
      <c r="S2594" s="71" t="n">
        <v>2</v>
      </c>
      <c r="T2594" t="inlineStr">
        <is>
          <t>Yes</t>
        </is>
      </c>
      <c r="U2594" s="71" t="n">
        <v>13081</v>
      </c>
      <c r="V2594" s="71" t="n">
        <v>919</v>
      </c>
      <c r="W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RR102586</t>
        </is>
      </c>
      <c r="B2595" s="69" t="n">
        <v>45971</v>
      </c>
      <c r="C2595" s="70" t="n">
        <v>2025</v>
      </c>
      <c r="D2595" t="inlineStr">
        <is>
          <t>Nov</t>
        </is>
      </c>
      <c r="E2595" t="inlineStr">
        <is>
          <t>North</t>
        </is>
      </c>
      <c r="F2595" t="inlineStr">
        <is>
          <t>India</t>
        </is>
      </c>
      <c r="G2595" t="inlineStr">
        <is>
          <t>Electronics</t>
        </is>
      </c>
      <c r="H2595" t="inlineStr">
        <is>
          <t>Store walk-in</t>
        </is>
      </c>
      <c r="I2595" t="inlineStr">
        <is>
          <t>Member</t>
        </is>
      </c>
      <c r="J2595" t="inlineStr">
        <is>
          <t>Mei Lin</t>
        </is>
      </c>
      <c r="K2595" s="71" t="n">
        <v>110</v>
      </c>
      <c r="L2595" s="72" t="n">
        <v>10505.01</v>
      </c>
      <c r="M2595" s="72" t="n">
        <v>1155551.1</v>
      </c>
      <c r="N2595" s="72" t="n">
        <v>92444.09</v>
      </c>
      <c r="O2595" s="72" t="n">
        <v>1063107.01</v>
      </c>
      <c r="P2595" s="72" t="n">
        <v>871833.49</v>
      </c>
      <c r="Q2595" s="72" t="n">
        <v>191273.52</v>
      </c>
      <c r="R2595" t="inlineStr">
        <is>
          <t>Uttar Pradesh</t>
        </is>
      </c>
      <c r="S2595" s="71" t="n">
        <v>8</v>
      </c>
      <c r="T2595" t="inlineStr">
        <is>
          <t>Yes</t>
        </is>
      </c>
      <c r="U2595" s="71" t="n">
        <v>290</v>
      </c>
      <c r="V2595" s="71" t="n">
        <v>108</v>
      </c>
      <c r="W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RR102587</t>
        </is>
      </c>
      <c r="B2596" s="69" t="n">
        <v>45971</v>
      </c>
      <c r="C2596" s="70" t="n">
        <v>2025</v>
      </c>
      <c r="D2596" t="inlineStr">
        <is>
          <t>Nov</t>
        </is>
      </c>
      <c r="E2596" t="inlineStr">
        <is>
          <t>North</t>
        </is>
      </c>
      <c r="F2596" t="inlineStr">
        <is>
          <t>India</t>
        </is>
      </c>
      <c r="G2596" t="inlineStr">
        <is>
          <t>Electronics</t>
        </is>
      </c>
      <c r="H2596" t="inlineStr">
        <is>
          <t>Click &amp; collect</t>
        </is>
      </c>
      <c r="I2596" t="inlineStr">
        <is>
          <t>Walk-in guest</t>
        </is>
      </c>
      <c r="J2596" t="inlineStr">
        <is>
          <t>Fatima Al-Saud</t>
        </is>
      </c>
      <c r="K2596" s="71" t="n">
        <v>167</v>
      </c>
      <c r="L2596" s="72" t="n">
        <v>8702.76</v>
      </c>
      <c r="M2596" s="72" t="n">
        <v>1453360.92</v>
      </c>
      <c r="N2596" s="72" t="n">
        <v>29067.22</v>
      </c>
      <c r="O2596" s="72" t="n">
        <v>1424293.7</v>
      </c>
      <c r="P2596" s="72" t="n">
        <v>1310948.86</v>
      </c>
      <c r="Q2596" s="72" t="n">
        <v>113344.84</v>
      </c>
      <c r="R2596" t="inlineStr">
        <is>
          <t>Punjab</t>
        </is>
      </c>
      <c r="S2596" s="71" t="n">
        <v>1</v>
      </c>
      <c r="T2596" t="inlineStr">
        <is>
          <t>Yes</t>
        </is>
      </c>
      <c r="U2596" s="71" t="n">
        <v>553</v>
      </c>
      <c r="V2596" s="71" t="n">
        <v>146</v>
      </c>
      <c r="W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RR102588</t>
        </is>
      </c>
      <c r="B2597" s="69" t="n">
        <v>45971</v>
      </c>
      <c r="C2597" s="70" t="n">
        <v>2025</v>
      </c>
      <c r="D2597" t="inlineStr">
        <is>
          <t>Nov</t>
        </is>
      </c>
      <c r="E2597" t="inlineStr">
        <is>
          <t>South</t>
        </is>
      </c>
      <c r="F2597" t="inlineStr">
        <is>
          <t>India</t>
        </is>
      </c>
      <c r="G2597" t="inlineStr">
        <is>
          <t>Fashion</t>
        </is>
      </c>
      <c r="H2597" t="inlineStr">
        <is>
          <t>Store walk-in</t>
        </is>
      </c>
      <c r="I2597" t="inlineStr">
        <is>
          <t>Walk-in guest</t>
        </is>
      </c>
      <c r="J2597" t="inlineStr">
        <is>
          <t>Wei Chen</t>
        </is>
      </c>
      <c r="K2597" s="71" t="n">
        <v>915</v>
      </c>
      <c r="L2597" s="72" t="n">
        <v>703.1900000000001</v>
      </c>
      <c r="M2597" s="72" t="n">
        <v>643418.85</v>
      </c>
      <c r="N2597" s="72" t="n">
        <v>96512.83</v>
      </c>
      <c r="O2597" s="72" t="n">
        <v>546906.02</v>
      </c>
      <c r="P2597" s="72" t="n">
        <v>387854.34</v>
      </c>
      <c r="Q2597" s="72" t="n">
        <v>159051.68</v>
      </c>
      <c r="R2597" t="inlineStr">
        <is>
          <t>Telangana</t>
        </is>
      </c>
      <c r="S2597" s="71" t="n">
        <v>1</v>
      </c>
      <c r="T2597" t="inlineStr">
        <is>
          <t>Yes</t>
        </is>
      </c>
      <c r="U2597" s="71" t="n">
        <v>398</v>
      </c>
      <c r="V2597" s="71" t="n">
        <v>170</v>
      </c>
      <c r="W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RR102589</t>
        </is>
      </c>
      <c r="B2598" s="69" t="n">
        <v>45971</v>
      </c>
      <c r="C2598" s="70" t="n">
        <v>2025</v>
      </c>
      <c r="D2598" t="inlineStr">
        <is>
          <t>Nov</t>
        </is>
      </c>
      <c r="E2598" t="inlineStr">
        <is>
          <t>South</t>
        </is>
      </c>
      <c r="F2598" t="inlineStr">
        <is>
          <t>India</t>
        </is>
      </c>
      <c r="G2598" t="inlineStr">
        <is>
          <t>JioMart</t>
        </is>
      </c>
      <c r="H2598" t="inlineStr">
        <is>
          <t>Home delivery</t>
        </is>
      </c>
      <c r="I2598" t="inlineStr">
        <is>
          <t>Member</t>
        </is>
      </c>
      <c r="J2598" t="inlineStr">
        <is>
          <t>Sophie Müller</t>
        </is>
      </c>
      <c r="K2598" s="71" t="n">
        <v>4303</v>
      </c>
      <c r="L2598" s="72" t="n">
        <v>433.96</v>
      </c>
      <c r="M2598" s="72" t="n">
        <v>1867329.88</v>
      </c>
      <c r="N2598" s="72" t="n">
        <v>37346.6</v>
      </c>
      <c r="O2598" s="72" t="n">
        <v>1829983.28</v>
      </c>
      <c r="P2598" s="72" t="n">
        <v>1435050.4</v>
      </c>
      <c r="Q2598" s="72" t="n">
        <v>394932.88</v>
      </c>
      <c r="R2598" t="inlineStr">
        <is>
          <t>Tamil Nadu</t>
        </is>
      </c>
      <c r="S2598" s="71" t="n">
        <v>2</v>
      </c>
      <c r="T2598" t="inlineStr">
        <is>
          <t>Yes</t>
        </is>
      </c>
      <c r="U2598" s="71" t="n">
        <v>28449</v>
      </c>
      <c r="V2598" s="71" t="n">
        <v>1303</v>
      </c>
      <c r="W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RR102590</t>
        </is>
      </c>
      <c r="B2599" s="69" t="n">
        <v>45971</v>
      </c>
      <c r="C2599" s="70" t="n">
        <v>2025</v>
      </c>
      <c r="D2599" t="inlineStr">
        <is>
          <t>Nov</t>
        </is>
      </c>
      <c r="E2599" t="inlineStr">
        <is>
          <t>West</t>
        </is>
      </c>
      <c r="F2599" t="inlineStr">
        <is>
          <t>India</t>
        </is>
      </c>
      <c r="G2599" t="inlineStr">
        <is>
          <t>Grocery</t>
        </is>
      </c>
      <c r="H2599" t="inlineStr">
        <is>
          <t>Click &amp; collect</t>
        </is>
      </c>
      <c r="I2599" t="inlineStr">
        <is>
          <t>Member</t>
        </is>
      </c>
      <c r="J2599" t="inlineStr">
        <is>
          <t>Ruhi Shaikh</t>
        </is>
      </c>
      <c r="K2599" s="71" t="n">
        <v>3408</v>
      </c>
      <c r="L2599" s="72" t="n">
        <v>173.58</v>
      </c>
      <c r="M2599" s="72" t="n">
        <v>591560.64</v>
      </c>
      <c r="N2599" s="72" t="n">
        <v>29578.03</v>
      </c>
      <c r="O2599" s="72" t="n">
        <v>561982.61</v>
      </c>
      <c r="P2599" s="72" t="n">
        <v>511925.67</v>
      </c>
      <c r="Q2599" s="72" t="n">
        <v>50056.94</v>
      </c>
      <c r="R2599" t="inlineStr">
        <is>
          <t>Gujarat</t>
        </is>
      </c>
      <c r="S2599" s="71" t="n">
        <v>3</v>
      </c>
      <c r="T2599" t="inlineStr">
        <is>
          <t>Yes</t>
        </is>
      </c>
      <c r="U2599" s="71" t="n">
        <v>1609</v>
      </c>
      <c r="V2599" s="71" t="n">
        <v>681</v>
      </c>
      <c r="W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RR102591</t>
        </is>
      </c>
      <c r="B2600" s="69" t="n">
        <v>45971</v>
      </c>
      <c r="C2600" s="70" t="n">
        <v>2025</v>
      </c>
      <c r="D2600" t="inlineStr">
        <is>
          <t>Nov</t>
        </is>
      </c>
      <c r="E2600" t="inlineStr">
        <is>
          <t>North</t>
        </is>
      </c>
      <c r="F2600" t="inlineStr">
        <is>
          <t>India</t>
        </is>
      </c>
      <c r="G2600" t="inlineStr">
        <is>
          <t>Fashion</t>
        </is>
      </c>
      <c r="H2600" t="inlineStr">
        <is>
          <t>Click &amp; collect</t>
        </is>
      </c>
      <c r="I2600" t="inlineStr">
        <is>
          <t>Walk-in guest</t>
        </is>
      </c>
      <c r="J2600" t="inlineStr">
        <is>
          <t>Wei Chen</t>
        </is>
      </c>
      <c r="K2600" s="71" t="n">
        <v>1419</v>
      </c>
      <c r="L2600" s="72" t="n">
        <v>679.9400000000001</v>
      </c>
      <c r="M2600" s="72" t="n">
        <v>964834.86</v>
      </c>
      <c r="N2600" s="72" t="n">
        <v>48241.74</v>
      </c>
      <c r="O2600" s="72" t="n">
        <v>916593.12</v>
      </c>
      <c r="P2600" s="72" t="n">
        <v>562297.0699999999</v>
      </c>
      <c r="Q2600" s="72" t="n">
        <v>354296.05</v>
      </c>
      <c r="R2600" t="inlineStr">
        <is>
          <t>Delhi</t>
        </is>
      </c>
      <c r="S2600" s="71" t="n">
        <v>8</v>
      </c>
      <c r="T2600" t="inlineStr">
        <is>
          <t>Yes</t>
        </is>
      </c>
      <c r="U2600" s="71" t="n">
        <v>448</v>
      </c>
      <c r="V2600" s="71" t="n">
        <v>190</v>
      </c>
      <c r="W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RR102592</t>
        </is>
      </c>
      <c r="B2601" s="69" t="n">
        <v>45971</v>
      </c>
      <c r="C2601" s="70" t="n">
        <v>2025</v>
      </c>
      <c r="D2601" t="inlineStr">
        <is>
          <t>Nov</t>
        </is>
      </c>
      <c r="E2601" t="inlineStr">
        <is>
          <t>South</t>
        </is>
      </c>
      <c r="F2601" t="inlineStr">
        <is>
          <t>India</t>
        </is>
      </c>
      <c r="G2601" t="inlineStr">
        <is>
          <t>Electronics</t>
        </is>
      </c>
      <c r="H2601" t="inlineStr">
        <is>
          <t>Store walk-in</t>
        </is>
      </c>
      <c r="I2601" t="inlineStr">
        <is>
          <t>Member</t>
        </is>
      </c>
      <c r="J2601" t="inlineStr">
        <is>
          <t>Kofi Mensah</t>
        </is>
      </c>
      <c r="K2601" s="71" t="n">
        <v>34</v>
      </c>
      <c r="L2601" s="72" t="n">
        <v>9059.25</v>
      </c>
      <c r="M2601" s="72" t="n">
        <v>308014.5</v>
      </c>
      <c r="N2601" s="72" t="n">
        <v>24641.16</v>
      </c>
      <c r="O2601" s="72" t="n">
        <v>283373.34</v>
      </c>
      <c r="P2601" s="72" t="n">
        <v>280243.2</v>
      </c>
      <c r="Q2601" s="72" t="n">
        <v>3130.14</v>
      </c>
      <c r="R2601" t="inlineStr">
        <is>
          <t>Tamil Nadu</t>
        </is>
      </c>
      <c r="S2601" s="71" t="n">
        <v>2</v>
      </c>
      <c r="T2601" t="inlineStr">
        <is>
          <t>Yes</t>
        </is>
      </c>
      <c r="U2601" s="71" t="n">
        <v>70</v>
      </c>
      <c r="V2601" s="71" t="n">
        <v>25</v>
      </c>
      <c r="W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RR102593</t>
        </is>
      </c>
      <c r="B2602" s="69" t="n">
        <v>45971</v>
      </c>
      <c r="C2602" s="70" t="n">
        <v>2025</v>
      </c>
      <c r="D2602" t="inlineStr">
        <is>
          <t>Nov</t>
        </is>
      </c>
      <c r="E2602" t="inlineStr">
        <is>
          <t>East</t>
        </is>
      </c>
      <c r="F2602" t="inlineStr">
        <is>
          <t>India</t>
        </is>
      </c>
      <c r="G2602" t="inlineStr">
        <is>
          <t>Grocery</t>
        </is>
      </c>
      <c r="H2602" t="inlineStr">
        <is>
          <t>Click &amp; collect</t>
        </is>
      </c>
      <c r="I2602" t="inlineStr">
        <is>
          <t>Member</t>
        </is>
      </c>
      <c r="J2602" t="inlineStr">
        <is>
          <t>Sara Rossi</t>
        </is>
      </c>
      <c r="K2602" s="71" t="n">
        <v>2380</v>
      </c>
      <c r="L2602" s="72" t="n">
        <v>163.91</v>
      </c>
      <c r="M2602" s="72" t="n">
        <v>390105.8</v>
      </c>
      <c r="N2602" s="72" t="n">
        <v>7802.12</v>
      </c>
      <c r="O2602" s="72" t="n">
        <v>382303.68</v>
      </c>
      <c r="P2602" s="72" t="n">
        <v>359529.82</v>
      </c>
      <c r="Q2602" s="72" t="n">
        <v>22773.86</v>
      </c>
      <c r="R2602" t="inlineStr">
        <is>
          <t>West Bengal</t>
        </is>
      </c>
      <c r="S2602" s="71" t="n">
        <v>2</v>
      </c>
      <c r="T2602" t="inlineStr">
        <is>
          <t>Yes</t>
        </is>
      </c>
      <c r="U2602" s="71" t="n">
        <v>1725</v>
      </c>
      <c r="V2602" s="71" t="n">
        <v>643</v>
      </c>
      <c r="W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RR102594</t>
        </is>
      </c>
      <c r="B2603" s="69" t="n">
        <v>45971</v>
      </c>
      <c r="C2603" s="70" t="n">
        <v>2025</v>
      </c>
      <c r="D2603" t="inlineStr">
        <is>
          <t>Nov</t>
        </is>
      </c>
      <c r="E2603" t="inlineStr">
        <is>
          <t>South</t>
        </is>
      </c>
      <c r="F2603" t="inlineStr">
        <is>
          <t>India</t>
        </is>
      </c>
      <c r="G2603" t="inlineStr">
        <is>
          <t>Grocery</t>
        </is>
      </c>
      <c r="H2603" t="inlineStr">
        <is>
          <t>Click &amp; collect</t>
        </is>
      </c>
      <c r="I2603" t="inlineStr">
        <is>
          <t>Member</t>
        </is>
      </c>
      <c r="J2603" t="inlineStr">
        <is>
          <t>Mei Lin</t>
        </is>
      </c>
      <c r="K2603" s="71" t="n">
        <v>4256</v>
      </c>
      <c r="L2603" s="72" t="n">
        <v>159.15</v>
      </c>
      <c r="M2603" s="72" t="n">
        <v>677342.4</v>
      </c>
      <c r="N2603" s="72" t="n">
        <v>101601.36</v>
      </c>
      <c r="O2603" s="72" t="n">
        <v>575741.04</v>
      </c>
      <c r="P2603" s="72" t="n">
        <v>606554.5699999999</v>
      </c>
      <c r="Q2603" s="72" t="n">
        <v>-30813.53</v>
      </c>
      <c r="R2603" t="inlineStr">
        <is>
          <t>Tamil Nadu</t>
        </is>
      </c>
      <c r="S2603" s="71" t="n">
        <v>2</v>
      </c>
      <c r="T2603" t="inlineStr">
        <is>
          <t>Yes</t>
        </is>
      </c>
      <c r="U2603" s="71" t="n">
        <v>3670</v>
      </c>
      <c r="V2603" s="71" t="n">
        <v>1360</v>
      </c>
      <c r="W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RR102595</t>
        </is>
      </c>
      <c r="B2604" s="69" t="n">
        <v>45971</v>
      </c>
      <c r="C2604" s="70" t="n">
        <v>2025</v>
      </c>
      <c r="D2604" t="inlineStr">
        <is>
          <t>Nov</t>
        </is>
      </c>
      <c r="E2604" t="inlineStr">
        <is>
          <t>West</t>
        </is>
      </c>
      <c r="F2604" t="inlineStr">
        <is>
          <t>India</t>
        </is>
      </c>
      <c r="G2604" t="inlineStr">
        <is>
          <t>Grocery</t>
        </is>
      </c>
      <c r="H2604" t="inlineStr">
        <is>
          <t>Store walk-in</t>
        </is>
      </c>
      <c r="I2604" t="inlineStr">
        <is>
          <t>Walk-in guest</t>
        </is>
      </c>
      <c r="J2604" t="inlineStr">
        <is>
          <t>Carlos Silva</t>
        </is>
      </c>
      <c r="K2604" s="71" t="n">
        <v>2270</v>
      </c>
      <c r="L2604" s="72" t="n">
        <v>178.24</v>
      </c>
      <c r="M2604" s="72" t="n">
        <v>404604.8</v>
      </c>
      <c r="N2604" s="72" t="n">
        <v>40460.48</v>
      </c>
      <c r="O2604" s="72" t="n">
        <v>364144.32</v>
      </c>
      <c r="P2604" s="72" t="n">
        <v>336362.48</v>
      </c>
      <c r="Q2604" s="72" t="n">
        <v>27781.84</v>
      </c>
      <c r="R2604" t="inlineStr">
        <is>
          <t>Goa</t>
        </is>
      </c>
      <c r="S2604" s="71" t="n">
        <v>1</v>
      </c>
      <c r="T2604" t="inlineStr">
        <is>
          <t>Yes</t>
        </is>
      </c>
      <c r="U2604" s="71" t="n">
        <v>1664</v>
      </c>
      <c r="V2604" s="71" t="n">
        <v>484</v>
      </c>
      <c r="W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RR102596</t>
        </is>
      </c>
      <c r="B2605" s="69" t="n">
        <v>45971</v>
      </c>
      <c r="C2605" s="70" t="n">
        <v>2025</v>
      </c>
      <c r="D2605" t="inlineStr">
        <is>
          <t>Nov</t>
        </is>
      </c>
      <c r="E2605" t="inlineStr">
        <is>
          <t>West</t>
        </is>
      </c>
      <c r="F2605" t="inlineStr">
        <is>
          <t>India</t>
        </is>
      </c>
      <c r="G2605" t="inlineStr">
        <is>
          <t>Fashion</t>
        </is>
      </c>
      <c r="H2605" t="inlineStr">
        <is>
          <t>Store walk-in</t>
        </is>
      </c>
      <c r="I2605" t="inlineStr">
        <is>
          <t>Walk-in guest</t>
        </is>
      </c>
      <c r="J2605" t="inlineStr">
        <is>
          <t>Ana Costa</t>
        </is>
      </c>
      <c r="K2605" s="71" t="n">
        <v>1460</v>
      </c>
      <c r="L2605" s="72" t="n">
        <v>814.2</v>
      </c>
      <c r="M2605" s="72" t="n">
        <v>1188732</v>
      </c>
      <c r="N2605" s="72" t="n">
        <v>95098.56</v>
      </c>
      <c r="O2605" s="72" t="n">
        <v>1093633.44</v>
      </c>
      <c r="P2605" s="72" t="n">
        <v>620000.0699999999</v>
      </c>
      <c r="Q2605" s="72" t="n">
        <v>473633.37</v>
      </c>
      <c r="R2605" t="inlineStr">
        <is>
          <t>Maharashtra</t>
        </is>
      </c>
      <c r="S2605" s="71" t="n">
        <v>3</v>
      </c>
      <c r="T2605" t="inlineStr">
        <is>
          <t>Yes</t>
        </is>
      </c>
      <c r="U2605" s="71" t="n">
        <v>522</v>
      </c>
      <c r="V2605" s="71" t="n">
        <v>185</v>
      </c>
      <c r="W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RR102597</t>
        </is>
      </c>
      <c r="B2606" s="69" t="n">
        <v>45971</v>
      </c>
      <c r="C2606" s="70" t="n">
        <v>2025</v>
      </c>
      <c r="D2606" t="inlineStr">
        <is>
          <t>Nov</t>
        </is>
      </c>
      <c r="E2606" t="inlineStr">
        <is>
          <t>North</t>
        </is>
      </c>
      <c r="F2606" t="inlineStr">
        <is>
          <t>India</t>
        </is>
      </c>
      <c r="G2606" t="inlineStr">
        <is>
          <t>Grocery</t>
        </is>
      </c>
      <c r="H2606" t="inlineStr">
        <is>
          <t>Store walk-in</t>
        </is>
      </c>
      <c r="I2606" t="inlineStr">
        <is>
          <t>Member</t>
        </is>
      </c>
      <c r="J2606" t="inlineStr">
        <is>
          <t>Aisha Bello</t>
        </is>
      </c>
      <c r="K2606" s="71" t="n">
        <v>1993</v>
      </c>
      <c r="L2606" s="72" t="n">
        <v>165.75</v>
      </c>
      <c r="M2606" s="72" t="n">
        <v>330339.75</v>
      </c>
      <c r="N2606" s="72" t="n">
        <v>49550.96</v>
      </c>
      <c r="O2606" s="72" t="n">
        <v>280788.79</v>
      </c>
      <c r="P2606" s="72" t="n">
        <v>296722.91</v>
      </c>
      <c r="Q2606" s="72" t="n">
        <v>-15934.12</v>
      </c>
      <c r="R2606" t="inlineStr">
        <is>
          <t>Punjab</t>
        </is>
      </c>
      <c r="S2606" s="71" t="n">
        <v>3</v>
      </c>
      <c r="T2606" t="inlineStr">
        <is>
          <t>Yes</t>
        </is>
      </c>
      <c r="U2606" s="71" t="n">
        <v>811</v>
      </c>
      <c r="V2606" s="71" t="n">
        <v>267</v>
      </c>
      <c r="W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RR102598</t>
        </is>
      </c>
      <c r="B2607" s="69" t="n">
        <v>45971</v>
      </c>
      <c r="C2607" s="70" t="n">
        <v>2025</v>
      </c>
      <c r="D2607" t="inlineStr">
        <is>
          <t>Nov</t>
        </is>
      </c>
      <c r="E2607" t="inlineStr">
        <is>
          <t>North</t>
        </is>
      </c>
      <c r="F2607" t="inlineStr">
        <is>
          <t>India</t>
        </is>
      </c>
      <c r="G2607" t="inlineStr">
        <is>
          <t>Fashion</t>
        </is>
      </c>
      <c r="H2607" t="inlineStr">
        <is>
          <t>Store walk-in</t>
        </is>
      </c>
      <c r="I2607" t="inlineStr">
        <is>
          <t>Walk-in guest</t>
        </is>
      </c>
      <c r="J2607" t="inlineStr">
        <is>
          <t>Omar Haddad</t>
        </is>
      </c>
      <c r="K2607" s="71" t="n">
        <v>1601</v>
      </c>
      <c r="L2607" s="72" t="n">
        <v>696.3099999999999</v>
      </c>
      <c r="M2607" s="72" t="n">
        <v>1114792.31</v>
      </c>
      <c r="N2607" s="72" t="n">
        <v>55739.62</v>
      </c>
      <c r="O2607" s="72" t="n">
        <v>1059052.69</v>
      </c>
      <c r="P2607" s="72" t="n">
        <v>638404.71</v>
      </c>
      <c r="Q2607" s="72" t="n">
        <v>420647.98</v>
      </c>
      <c r="R2607" t="inlineStr">
        <is>
          <t>Delhi</t>
        </is>
      </c>
      <c r="S2607" s="71" t="n">
        <v>3</v>
      </c>
      <c r="T2607" t="inlineStr">
        <is>
          <t>Yes</t>
        </is>
      </c>
      <c r="U2607" s="71" t="n">
        <v>734</v>
      </c>
      <c r="V2607" s="71" t="n">
        <v>190</v>
      </c>
      <c r="W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RR102599</t>
        </is>
      </c>
      <c r="B2608" s="69" t="n">
        <v>45972</v>
      </c>
      <c r="C2608" s="70" t="n">
        <v>2025</v>
      </c>
      <c r="D2608" t="inlineStr">
        <is>
          <t>Nov</t>
        </is>
      </c>
      <c r="E2608" t="inlineStr">
        <is>
          <t>East</t>
        </is>
      </c>
      <c r="F2608" t="inlineStr">
        <is>
          <t>India</t>
        </is>
      </c>
      <c r="G2608" t="inlineStr">
        <is>
          <t>Grocery</t>
        </is>
      </c>
      <c r="H2608" t="inlineStr">
        <is>
          <t>Store walk-in</t>
        </is>
      </c>
      <c r="I2608" t="inlineStr">
        <is>
          <t>Walk-in guest</t>
        </is>
      </c>
      <c r="J2608" t="inlineStr">
        <is>
          <t>Zoya Ahmed</t>
        </is>
      </c>
      <c r="K2608" s="71" t="n">
        <v>1505</v>
      </c>
      <c r="L2608" s="72" t="n">
        <v>201.54</v>
      </c>
      <c r="M2608" s="72" t="n">
        <v>303317.7</v>
      </c>
      <c r="N2608" s="72" t="n">
        <v>45497.65</v>
      </c>
      <c r="O2608" s="72" t="n">
        <v>257820.05</v>
      </c>
      <c r="P2608" s="72" t="n">
        <v>229405.98</v>
      </c>
      <c r="Q2608" s="72" t="n">
        <v>28414.07</v>
      </c>
      <c r="R2608" t="inlineStr">
        <is>
          <t>Bihar</t>
        </is>
      </c>
      <c r="S2608" s="71" t="n">
        <v>5</v>
      </c>
      <c r="T2608" t="inlineStr">
        <is>
          <t>Yes</t>
        </is>
      </c>
      <c r="U2608" s="71" t="n">
        <v>890</v>
      </c>
      <c r="V2608" s="71" t="n">
        <v>297</v>
      </c>
      <c r="W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RR102600</t>
        </is>
      </c>
      <c r="B2609" s="69" t="n">
        <v>45972</v>
      </c>
      <c r="C2609" s="70" t="n">
        <v>2025</v>
      </c>
      <c r="D2609" t="inlineStr">
        <is>
          <t>Nov</t>
        </is>
      </c>
      <c r="E2609" t="inlineStr">
        <is>
          <t>North</t>
        </is>
      </c>
      <c r="F2609" t="inlineStr">
        <is>
          <t>India</t>
        </is>
      </c>
      <c r="G2609" t="inlineStr">
        <is>
          <t>JioMart</t>
        </is>
      </c>
      <c r="H2609" t="inlineStr">
        <is>
          <t>Home delivery</t>
        </is>
      </c>
      <c r="I2609" t="inlineStr">
        <is>
          <t>Walk-in guest</t>
        </is>
      </c>
      <c r="J2609" t="inlineStr">
        <is>
          <t>Sophie Müller</t>
        </is>
      </c>
      <c r="K2609" s="71" t="n">
        <v>2434</v>
      </c>
      <c r="L2609" s="72" t="n">
        <v>438.16</v>
      </c>
      <c r="M2609" s="72" t="n">
        <v>1066481.44</v>
      </c>
      <c r="N2609" s="72" t="n">
        <v>85318.52</v>
      </c>
      <c r="O2609" s="72" t="n">
        <v>981162.92</v>
      </c>
      <c r="P2609" s="72" t="n">
        <v>796177.4</v>
      </c>
      <c r="Q2609" s="72" t="n">
        <v>184985.52</v>
      </c>
      <c r="R2609" t="inlineStr">
        <is>
          <t>Delhi</t>
        </is>
      </c>
      <c r="S2609" s="71" t="n">
        <v>2</v>
      </c>
      <c r="T2609" t="inlineStr">
        <is>
          <t>Yes</t>
        </is>
      </c>
      <c r="U2609" s="71" t="n">
        <v>8965</v>
      </c>
      <c r="V2609" s="71" t="n">
        <v>487</v>
      </c>
      <c r="W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RR102601</t>
        </is>
      </c>
      <c r="B2610" s="69" t="n">
        <v>45972</v>
      </c>
      <c r="C2610" s="70" t="n">
        <v>2025</v>
      </c>
      <c r="D2610" t="inlineStr">
        <is>
          <t>Nov</t>
        </is>
      </c>
      <c r="E2610" t="inlineStr">
        <is>
          <t>East</t>
        </is>
      </c>
      <c r="F2610" t="inlineStr">
        <is>
          <t>India</t>
        </is>
      </c>
      <c r="G2610" t="inlineStr">
        <is>
          <t>Grocery</t>
        </is>
      </c>
      <c r="H2610" t="inlineStr">
        <is>
          <t>Store walk-in</t>
        </is>
      </c>
      <c r="I2610" t="inlineStr">
        <is>
          <t>Member</t>
        </is>
      </c>
      <c r="J2610" t="inlineStr">
        <is>
          <t>Shraddha Kulkarni</t>
        </is>
      </c>
      <c r="K2610" s="71" t="n">
        <v>2421</v>
      </c>
      <c r="L2610" s="72" t="n">
        <v>160.99</v>
      </c>
      <c r="M2610" s="72" t="n">
        <v>389756.79</v>
      </c>
      <c r="N2610" s="72" t="n">
        <v>31180.54</v>
      </c>
      <c r="O2610" s="72" t="n">
        <v>358576.25</v>
      </c>
      <c r="P2610" s="72" t="n">
        <v>361239.43</v>
      </c>
      <c r="Q2610" s="72" t="n">
        <v>-2663.18</v>
      </c>
      <c r="R2610" t="inlineStr">
        <is>
          <t>Odisha</t>
        </is>
      </c>
      <c r="S2610" s="71" t="n">
        <v>2</v>
      </c>
      <c r="T2610" t="inlineStr">
        <is>
          <t>Yes</t>
        </is>
      </c>
      <c r="U2610" s="71" t="n">
        <v>1338</v>
      </c>
      <c r="V2610" s="71" t="n">
        <v>382</v>
      </c>
      <c r="W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RR102602</t>
        </is>
      </c>
      <c r="B2611" s="69" t="n">
        <v>45972</v>
      </c>
      <c r="C2611" s="70" t="n">
        <v>2025</v>
      </c>
      <c r="D2611" t="inlineStr">
        <is>
          <t>Nov</t>
        </is>
      </c>
      <c r="E2611" t="inlineStr">
        <is>
          <t>South</t>
        </is>
      </c>
      <c r="F2611" t="inlineStr">
        <is>
          <t>India</t>
        </is>
      </c>
      <c r="G2611" t="inlineStr">
        <is>
          <t>JioMart</t>
        </is>
      </c>
      <c r="H2611" t="inlineStr">
        <is>
          <t>Home delivery</t>
        </is>
      </c>
      <c r="I2611" t="inlineStr">
        <is>
          <t>Member</t>
        </is>
      </c>
      <c r="J2611" t="inlineStr">
        <is>
          <t>Kofi Mensah</t>
        </is>
      </c>
      <c r="K2611" s="71" t="n">
        <v>3785</v>
      </c>
      <c r="L2611" s="72" t="n">
        <v>394.81</v>
      </c>
      <c r="M2611" s="72" t="n">
        <v>1494355.85</v>
      </c>
      <c r="N2611" s="72" t="n">
        <v>74717.78999999999</v>
      </c>
      <c r="O2611" s="72" t="n">
        <v>1419638.06</v>
      </c>
      <c r="P2611" s="72" t="n">
        <v>1222156.53</v>
      </c>
      <c r="Q2611" s="72" t="n">
        <v>197481.53</v>
      </c>
      <c r="R2611" t="inlineStr">
        <is>
          <t>Karnataka</t>
        </is>
      </c>
      <c r="S2611" s="71" t="n">
        <v>3</v>
      </c>
      <c r="T2611" t="inlineStr">
        <is>
          <t>Yes</t>
        </is>
      </c>
      <c r="U2611" s="71" t="n">
        <v>7702</v>
      </c>
      <c r="V2611" s="71" t="n">
        <v>574</v>
      </c>
      <c r="W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RR102603</t>
        </is>
      </c>
      <c r="B2612" s="69" t="n">
        <v>45972</v>
      </c>
      <c r="C2612" s="70" t="n">
        <v>2025</v>
      </c>
      <c r="D2612" t="inlineStr">
        <is>
          <t>Nov</t>
        </is>
      </c>
      <c r="E2612" t="inlineStr">
        <is>
          <t>West</t>
        </is>
      </c>
      <c r="F2612" t="inlineStr">
        <is>
          <t>India</t>
        </is>
      </c>
      <c r="G2612" t="inlineStr">
        <is>
          <t>Grocery</t>
        </is>
      </c>
      <c r="H2612" t="inlineStr">
        <is>
          <t>Store walk-in</t>
        </is>
      </c>
      <c r="I2612" t="inlineStr">
        <is>
          <t>Member</t>
        </is>
      </c>
      <c r="J2612" t="inlineStr">
        <is>
          <t>Ana Costa</t>
        </is>
      </c>
      <c r="K2612" s="71" t="n">
        <v>1871</v>
      </c>
      <c r="L2612" s="72" t="n">
        <v>168.84</v>
      </c>
      <c r="M2612" s="72" t="n">
        <v>315899.64</v>
      </c>
      <c r="N2612" s="72" t="n">
        <v>25271.97</v>
      </c>
      <c r="O2612" s="72" t="n">
        <v>290627.67</v>
      </c>
      <c r="P2612" s="72" t="n">
        <v>271338.72</v>
      </c>
      <c r="Q2612" s="72" t="n">
        <v>19288.95</v>
      </c>
      <c r="R2612" t="inlineStr">
        <is>
          <t>Goa</t>
        </is>
      </c>
      <c r="S2612" s="71" t="n">
        <v>8</v>
      </c>
      <c r="T2612" t="inlineStr">
        <is>
          <t>Yes</t>
        </is>
      </c>
      <c r="U2612" s="71" t="n">
        <v>1221</v>
      </c>
      <c r="V2612" s="71" t="n">
        <v>451</v>
      </c>
      <c r="W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RR102604</t>
        </is>
      </c>
      <c r="B2613" s="69" t="n">
        <v>45972</v>
      </c>
      <c r="C2613" s="70" t="n">
        <v>2025</v>
      </c>
      <c r="D2613" t="inlineStr">
        <is>
          <t>Nov</t>
        </is>
      </c>
      <c r="E2613" t="inlineStr">
        <is>
          <t>North</t>
        </is>
      </c>
      <c r="F2613" t="inlineStr">
        <is>
          <t>India</t>
        </is>
      </c>
      <c r="G2613" t="inlineStr">
        <is>
          <t>Electronics</t>
        </is>
      </c>
      <c r="H2613" t="inlineStr">
        <is>
          <t>Store walk-in</t>
        </is>
      </c>
      <c r="I2613" t="inlineStr">
        <is>
          <t>Member</t>
        </is>
      </c>
      <c r="J2613" t="inlineStr">
        <is>
          <t>Priya Nair</t>
        </is>
      </c>
      <c r="K2613" s="71" t="n">
        <v>201</v>
      </c>
      <c r="L2613" s="72" t="n">
        <v>8669.049999999999</v>
      </c>
      <c r="M2613" s="72" t="n">
        <v>1742479.05</v>
      </c>
      <c r="N2613" s="72" t="n">
        <v>139398.32</v>
      </c>
      <c r="O2613" s="72" t="n">
        <v>1603080.73</v>
      </c>
      <c r="P2613" s="72" t="n">
        <v>1638688.98</v>
      </c>
      <c r="Q2613" s="72" t="n">
        <v>-35608.25</v>
      </c>
      <c r="R2613" t="inlineStr">
        <is>
          <t>Delhi</t>
        </is>
      </c>
      <c r="S2613" s="71" t="n">
        <v>3</v>
      </c>
      <c r="T2613" t="inlineStr">
        <is>
          <t>Yes</t>
        </is>
      </c>
      <c r="U2613" s="71" t="n">
        <v>612</v>
      </c>
      <c r="V2613" s="71" t="n">
        <v>177</v>
      </c>
      <c r="W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RR102605</t>
        </is>
      </c>
      <c r="B2614" s="69" t="n">
        <v>45972</v>
      </c>
      <c r="C2614" s="70" t="n">
        <v>2025</v>
      </c>
      <c r="D2614" t="inlineStr">
        <is>
          <t>Nov</t>
        </is>
      </c>
      <c r="E2614" t="inlineStr">
        <is>
          <t>South</t>
        </is>
      </c>
      <c r="F2614" t="inlineStr">
        <is>
          <t>India</t>
        </is>
      </c>
      <c r="G2614" t="inlineStr">
        <is>
          <t>Grocery</t>
        </is>
      </c>
      <c r="H2614" t="inlineStr">
        <is>
          <t>Store walk-in</t>
        </is>
      </c>
      <c r="I2614" t="inlineStr">
        <is>
          <t>Walk-in guest</t>
        </is>
      </c>
      <c r="J2614" t="inlineStr">
        <is>
          <t>Aisha Bello</t>
        </is>
      </c>
      <c r="K2614" s="71" t="n">
        <v>2844</v>
      </c>
      <c r="L2614" s="72" t="n">
        <v>170.69</v>
      </c>
      <c r="M2614" s="72" t="n">
        <v>485442.36</v>
      </c>
      <c r="N2614" s="72" t="n">
        <v>9708.85</v>
      </c>
      <c r="O2614" s="72" t="n">
        <v>475733.51</v>
      </c>
      <c r="P2614" s="72" t="n">
        <v>422968.88</v>
      </c>
      <c r="Q2614" s="72" t="n">
        <v>52764.63</v>
      </c>
      <c r="R2614" t="inlineStr">
        <is>
          <t>Tamil Nadu</t>
        </is>
      </c>
      <c r="S2614" s="71" t="n">
        <v>1</v>
      </c>
      <c r="T2614" t="inlineStr">
        <is>
          <t>Yes</t>
        </is>
      </c>
      <c r="U2614" s="71" t="n">
        <v>1178</v>
      </c>
      <c r="V2614" s="71" t="n">
        <v>377</v>
      </c>
      <c r="W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RR102606</t>
        </is>
      </c>
      <c r="B2615" s="69" t="n">
        <v>45972</v>
      </c>
      <c r="C2615" s="70" t="n">
        <v>2025</v>
      </c>
      <c r="D2615" t="inlineStr">
        <is>
          <t>Nov</t>
        </is>
      </c>
      <c r="E2615" t="inlineStr">
        <is>
          <t>West</t>
        </is>
      </c>
      <c r="F2615" t="inlineStr">
        <is>
          <t>India</t>
        </is>
      </c>
      <c r="G2615" t="inlineStr">
        <is>
          <t>JioMart</t>
        </is>
      </c>
      <c r="H2615" t="inlineStr">
        <is>
          <t>Home delivery</t>
        </is>
      </c>
      <c r="I2615" t="inlineStr">
        <is>
          <t>Member</t>
        </is>
      </c>
      <c r="J2615" t="inlineStr">
        <is>
          <t>Liam O'Brien</t>
        </is>
      </c>
      <c r="K2615" s="71" t="n">
        <v>4862</v>
      </c>
      <c r="L2615" s="72" t="n">
        <v>438.01</v>
      </c>
      <c r="M2615" s="72" t="n">
        <v>2129604.62</v>
      </c>
      <c r="N2615" s="72" t="n">
        <v>212960.46</v>
      </c>
      <c r="O2615" s="72" t="n">
        <v>1916644.16</v>
      </c>
      <c r="P2615" s="72" t="n">
        <v>1571760.69</v>
      </c>
      <c r="Q2615" s="72" t="n">
        <v>344883.47</v>
      </c>
      <c r="R2615" t="inlineStr">
        <is>
          <t>Goa</t>
        </is>
      </c>
      <c r="S2615" s="71" t="n">
        <v>0</v>
      </c>
      <c r="T2615" t="inlineStr">
        <is>
          <t>No</t>
        </is>
      </c>
      <c r="U2615" s="71" t="n">
        <v>13192</v>
      </c>
      <c r="V2615" s="71" t="n">
        <v>880</v>
      </c>
      <c r="W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RR102607</t>
        </is>
      </c>
      <c r="B2616" s="69" t="n">
        <v>45972</v>
      </c>
      <c r="C2616" s="70" t="n">
        <v>2025</v>
      </c>
      <c r="D2616" t="inlineStr">
        <is>
          <t>Nov</t>
        </is>
      </c>
      <c r="E2616" t="inlineStr">
        <is>
          <t>East</t>
        </is>
      </c>
      <c r="F2616" t="inlineStr">
        <is>
          <t>India</t>
        </is>
      </c>
      <c r="G2616" t="inlineStr">
        <is>
          <t>Electronics</t>
        </is>
      </c>
      <c r="H2616" t="inlineStr">
        <is>
          <t>Store walk-in</t>
        </is>
      </c>
      <c r="I2616" t="inlineStr">
        <is>
          <t>Walk-in guest</t>
        </is>
      </c>
      <c r="J2616" t="inlineStr">
        <is>
          <t>Ravindra Patil</t>
        </is>
      </c>
      <c r="K2616" s="71" t="n">
        <v>176</v>
      </c>
      <c r="L2616" s="72" t="n">
        <v>9789.68</v>
      </c>
      <c r="M2616" s="72" t="n">
        <v>1722983.68</v>
      </c>
      <c r="N2616" s="72" t="n">
        <v>34459.67</v>
      </c>
      <c r="O2616" s="72" t="n">
        <v>1688524.01</v>
      </c>
      <c r="P2616" s="72" t="n">
        <v>1442844.73</v>
      </c>
      <c r="Q2616" s="72" t="n">
        <v>245679.28</v>
      </c>
      <c r="R2616" t="inlineStr">
        <is>
          <t>Odisha</t>
        </is>
      </c>
      <c r="S2616" s="71" t="n">
        <v>0</v>
      </c>
      <c r="T2616" t="inlineStr">
        <is>
          <t>No</t>
        </is>
      </c>
      <c r="U2616" s="71" t="n">
        <v>373</v>
      </c>
      <c r="V2616" s="71" t="n">
        <v>151</v>
      </c>
      <c r="W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RR102608</t>
        </is>
      </c>
      <c r="B2617" s="69" t="n">
        <v>45972</v>
      </c>
      <c r="C2617" s="70" t="n">
        <v>2025</v>
      </c>
      <c r="D2617" t="inlineStr">
        <is>
          <t>Nov</t>
        </is>
      </c>
      <c r="E2617" t="inlineStr">
        <is>
          <t>North</t>
        </is>
      </c>
      <c r="F2617" t="inlineStr">
        <is>
          <t>India</t>
        </is>
      </c>
      <c r="G2617" t="inlineStr">
        <is>
          <t>Electronics</t>
        </is>
      </c>
      <c r="H2617" t="inlineStr">
        <is>
          <t>Store walk-in</t>
        </is>
      </c>
      <c r="I2617" t="inlineStr">
        <is>
          <t>Walk-in guest</t>
        </is>
      </c>
      <c r="J2617" t="inlineStr">
        <is>
          <t>Noah Smith</t>
        </is>
      </c>
      <c r="K2617" s="71" t="n">
        <v>118</v>
      </c>
      <c r="L2617" s="72" t="n">
        <v>10422.43</v>
      </c>
      <c r="M2617" s="72" t="n">
        <v>1229846.74</v>
      </c>
      <c r="N2617" s="72" t="n">
        <v>98387.74000000001</v>
      </c>
      <c r="O2617" s="72" t="n">
        <v>1131459</v>
      </c>
      <c r="P2617" s="72" t="n">
        <v>998750.03</v>
      </c>
      <c r="Q2617" s="72" t="n">
        <v>132708.97</v>
      </c>
      <c r="R2617" t="inlineStr">
        <is>
          <t>Rajasthan</t>
        </is>
      </c>
      <c r="S2617" s="71" t="n">
        <v>5</v>
      </c>
      <c r="T2617" t="inlineStr">
        <is>
          <t>Yes</t>
        </is>
      </c>
      <c r="U2617" s="71" t="n">
        <v>358</v>
      </c>
      <c r="V2617" s="71" t="n">
        <v>95</v>
      </c>
      <c r="W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RR102609</t>
        </is>
      </c>
      <c r="B2618" s="69" t="n">
        <v>45972</v>
      </c>
      <c r="C2618" s="70" t="n">
        <v>2025</v>
      </c>
      <c r="D2618" t="inlineStr">
        <is>
          <t>Nov</t>
        </is>
      </c>
      <c r="E2618" t="inlineStr">
        <is>
          <t>West</t>
        </is>
      </c>
      <c r="F2618" t="inlineStr">
        <is>
          <t>India</t>
        </is>
      </c>
      <c r="G2618" t="inlineStr">
        <is>
          <t>Grocery</t>
        </is>
      </c>
      <c r="H2618" t="inlineStr">
        <is>
          <t>Store walk-in</t>
        </is>
      </c>
      <c r="I2618" t="inlineStr">
        <is>
          <t>Walk-in guest</t>
        </is>
      </c>
      <c r="J2618" t="inlineStr">
        <is>
          <t>Arjun Mehta</t>
        </is>
      </c>
      <c r="K2618" s="71" t="n">
        <v>870</v>
      </c>
      <c r="L2618" s="72" t="n">
        <v>160.93</v>
      </c>
      <c r="M2618" s="72" t="n">
        <v>140009.1</v>
      </c>
      <c r="N2618" s="72" t="n">
        <v>2800.18</v>
      </c>
      <c r="O2618" s="72" t="n">
        <v>137208.92</v>
      </c>
      <c r="P2618" s="72" t="n">
        <v>131666.69</v>
      </c>
      <c r="Q2618" s="72" t="n">
        <v>5542.23</v>
      </c>
      <c r="R2618" t="inlineStr">
        <is>
          <t>Gujarat</t>
        </is>
      </c>
      <c r="S2618" s="71" t="n">
        <v>5</v>
      </c>
      <c r="T2618" t="inlineStr">
        <is>
          <t>Yes</t>
        </is>
      </c>
      <c r="U2618" s="71" t="n">
        <v>390</v>
      </c>
      <c r="V2618" s="71" t="n">
        <v>133</v>
      </c>
      <c r="W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RR102610</t>
        </is>
      </c>
      <c r="B2619" s="69" t="n">
        <v>45972</v>
      </c>
      <c r="C2619" s="70" t="n">
        <v>2025</v>
      </c>
      <c r="D2619" t="inlineStr">
        <is>
          <t>Nov</t>
        </is>
      </c>
      <c r="E2619" t="inlineStr">
        <is>
          <t>West</t>
        </is>
      </c>
      <c r="F2619" t="inlineStr">
        <is>
          <t>India</t>
        </is>
      </c>
      <c r="G2619" t="inlineStr">
        <is>
          <t>Grocery</t>
        </is>
      </c>
      <c r="H2619" t="inlineStr">
        <is>
          <t>Store walk-in</t>
        </is>
      </c>
      <c r="I2619" t="inlineStr">
        <is>
          <t>Member</t>
        </is>
      </c>
      <c r="J2619" t="inlineStr">
        <is>
          <t>Priya Nair</t>
        </is>
      </c>
      <c r="K2619" s="71" t="n">
        <v>2255</v>
      </c>
      <c r="L2619" s="72" t="n">
        <v>180.51</v>
      </c>
      <c r="M2619" s="72" t="n">
        <v>407050.05</v>
      </c>
      <c r="N2619" s="72" t="n">
        <v>20352.5</v>
      </c>
      <c r="O2619" s="72" t="n">
        <v>386697.55</v>
      </c>
      <c r="P2619" s="72" t="n">
        <v>344248.58</v>
      </c>
      <c r="Q2619" s="72" t="n">
        <v>42448.97</v>
      </c>
      <c r="R2619" t="inlineStr">
        <is>
          <t>Goa</t>
        </is>
      </c>
      <c r="S2619" s="71" t="n">
        <v>1</v>
      </c>
      <c r="T2619" t="inlineStr">
        <is>
          <t>Yes</t>
        </is>
      </c>
      <c r="U2619" s="71" t="n">
        <v>1854</v>
      </c>
      <c r="V2619" s="71" t="n">
        <v>688</v>
      </c>
      <c r="W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RR102611</t>
        </is>
      </c>
      <c r="B2620" s="69" t="n">
        <v>45973</v>
      </c>
      <c r="C2620" s="70" t="n">
        <v>2025</v>
      </c>
      <c r="D2620" t="inlineStr">
        <is>
          <t>Nov</t>
        </is>
      </c>
      <c r="E2620" t="inlineStr">
        <is>
          <t>West</t>
        </is>
      </c>
      <c r="F2620" t="inlineStr">
        <is>
          <t>India</t>
        </is>
      </c>
      <c r="G2620" t="inlineStr">
        <is>
          <t>Grocery</t>
        </is>
      </c>
      <c r="H2620" t="inlineStr">
        <is>
          <t>Click &amp; collect</t>
        </is>
      </c>
      <c r="I2620" t="inlineStr">
        <is>
          <t>Member</t>
        </is>
      </c>
      <c r="J2620" t="inlineStr">
        <is>
          <t>Liam O'Brien</t>
        </is>
      </c>
      <c r="K2620" s="71" t="n">
        <v>4538</v>
      </c>
      <c r="L2620" s="72" t="n">
        <v>161.68</v>
      </c>
      <c r="M2620" s="72" t="n">
        <v>733703.84</v>
      </c>
      <c r="N2620" s="72" t="n">
        <v>36685.19</v>
      </c>
      <c r="O2620" s="72" t="n">
        <v>697018.65</v>
      </c>
      <c r="P2620" s="72" t="n">
        <v>644307.25</v>
      </c>
      <c r="Q2620" s="72" t="n">
        <v>52711.4</v>
      </c>
      <c r="R2620" t="inlineStr">
        <is>
          <t>Maharashtra</t>
        </is>
      </c>
      <c r="S2620" s="71" t="n">
        <v>5</v>
      </c>
      <c r="T2620" t="inlineStr">
        <is>
          <t>Yes</t>
        </is>
      </c>
      <c r="U2620" s="71" t="n">
        <v>1441</v>
      </c>
      <c r="V2620" s="71" t="n">
        <v>575</v>
      </c>
      <c r="W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RR102612</t>
        </is>
      </c>
      <c r="B2621" s="69" t="n">
        <v>45973</v>
      </c>
      <c r="C2621" s="70" t="n">
        <v>2025</v>
      </c>
      <c r="D2621" t="inlineStr">
        <is>
          <t>Nov</t>
        </is>
      </c>
      <c r="E2621" t="inlineStr">
        <is>
          <t>South</t>
        </is>
      </c>
      <c r="F2621" t="inlineStr">
        <is>
          <t>India</t>
        </is>
      </c>
      <c r="G2621" t="inlineStr">
        <is>
          <t>Fashion</t>
        </is>
      </c>
      <c r="H2621" t="inlineStr">
        <is>
          <t>Store walk-in</t>
        </is>
      </c>
      <c r="I2621" t="inlineStr">
        <is>
          <t>Member</t>
        </is>
      </c>
      <c r="J2621" t="inlineStr">
        <is>
          <t>Fatima Al-Saud</t>
        </is>
      </c>
      <c r="K2621" s="71" t="n">
        <v>1086</v>
      </c>
      <c r="L2621" s="72" t="n">
        <v>798.7</v>
      </c>
      <c r="M2621" s="72" t="n">
        <v>867388.2</v>
      </c>
      <c r="N2621" s="72" t="n">
        <v>69391.06</v>
      </c>
      <c r="O2621" s="72" t="n">
        <v>797997.14</v>
      </c>
      <c r="P2621" s="72" t="n">
        <v>456044.79</v>
      </c>
      <c r="Q2621" s="72" t="n">
        <v>341952.35</v>
      </c>
      <c r="R2621" t="inlineStr">
        <is>
          <t>Telangana</t>
        </is>
      </c>
      <c r="S2621" s="71" t="n">
        <v>0</v>
      </c>
      <c r="T2621" t="inlineStr">
        <is>
          <t>No</t>
        </is>
      </c>
      <c r="U2621" s="71" t="n">
        <v>463</v>
      </c>
      <c r="V2621" s="71" t="n">
        <v>197</v>
      </c>
      <c r="W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RR102613</t>
        </is>
      </c>
      <c r="B2622" s="69" t="n">
        <v>45973</v>
      </c>
      <c r="C2622" s="70" t="n">
        <v>2025</v>
      </c>
      <c r="D2622" t="inlineStr">
        <is>
          <t>Nov</t>
        </is>
      </c>
      <c r="E2622" t="inlineStr">
        <is>
          <t>West</t>
        </is>
      </c>
      <c r="F2622" t="inlineStr">
        <is>
          <t>India</t>
        </is>
      </c>
      <c r="G2622" t="inlineStr">
        <is>
          <t>Fashion</t>
        </is>
      </c>
      <c r="H2622" t="inlineStr">
        <is>
          <t>Store walk-in</t>
        </is>
      </c>
      <c r="I2622" t="inlineStr">
        <is>
          <t>Walk-in guest</t>
        </is>
      </c>
      <c r="J2622" t="inlineStr">
        <is>
          <t>Ravindra Patil</t>
        </is>
      </c>
      <c r="K2622" s="71" t="n">
        <v>765</v>
      </c>
      <c r="L2622" s="72" t="n">
        <v>816.86</v>
      </c>
      <c r="M2622" s="72" t="n">
        <v>624897.9</v>
      </c>
      <c r="N2622" s="72" t="n">
        <v>49991.83</v>
      </c>
      <c r="O2622" s="72" t="n">
        <v>574906.0699999999</v>
      </c>
      <c r="P2622" s="72" t="n">
        <v>308393.83</v>
      </c>
      <c r="Q2622" s="72" t="n">
        <v>266512.24</v>
      </c>
      <c r="R2622" t="inlineStr">
        <is>
          <t>Goa</t>
        </is>
      </c>
      <c r="S2622" s="71" t="n">
        <v>0</v>
      </c>
      <c r="T2622" t="inlineStr">
        <is>
          <t>No</t>
        </is>
      </c>
      <c r="U2622" s="71" t="n">
        <v>527</v>
      </c>
      <c r="V2622" s="71" t="n">
        <v>226</v>
      </c>
      <c r="W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RR102614</t>
        </is>
      </c>
      <c r="B2623" s="69" t="n">
        <v>45973</v>
      </c>
      <c r="C2623" s="70" t="n">
        <v>2025</v>
      </c>
      <c r="D2623" t="inlineStr">
        <is>
          <t>Nov</t>
        </is>
      </c>
      <c r="E2623" t="inlineStr">
        <is>
          <t>South</t>
        </is>
      </c>
      <c r="F2623" t="inlineStr">
        <is>
          <t>India</t>
        </is>
      </c>
      <c r="G2623" t="inlineStr">
        <is>
          <t>Fashion</t>
        </is>
      </c>
      <c r="H2623" t="inlineStr">
        <is>
          <t>Click &amp; collect</t>
        </is>
      </c>
      <c r="I2623" t="inlineStr">
        <is>
          <t>Walk-in guest</t>
        </is>
      </c>
      <c r="J2623" t="inlineStr">
        <is>
          <t>Arjun Mehta</t>
        </is>
      </c>
      <c r="K2623" s="71" t="n">
        <v>721</v>
      </c>
      <c r="L2623" s="72" t="n">
        <v>671.02</v>
      </c>
      <c r="M2623" s="72" t="n">
        <v>483805.42</v>
      </c>
      <c r="N2623" s="72" t="n">
        <v>24190.27</v>
      </c>
      <c r="O2623" s="72" t="n">
        <v>459615.15</v>
      </c>
      <c r="P2623" s="72" t="n">
        <v>291444.43</v>
      </c>
      <c r="Q2623" s="72" t="n">
        <v>168170.72</v>
      </c>
      <c r="R2623" t="inlineStr">
        <is>
          <t>Telangana</t>
        </is>
      </c>
      <c r="S2623" s="71" t="n">
        <v>5</v>
      </c>
      <c r="T2623" t="inlineStr">
        <is>
          <t>Yes</t>
        </is>
      </c>
      <c r="U2623" s="71" t="n">
        <v>312</v>
      </c>
      <c r="V2623" s="71" t="n">
        <v>85</v>
      </c>
      <c r="W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RR102615</t>
        </is>
      </c>
      <c r="B2624" s="69" t="n">
        <v>45973</v>
      </c>
      <c r="C2624" s="70" t="n">
        <v>2025</v>
      </c>
      <c r="D2624" t="inlineStr">
        <is>
          <t>Nov</t>
        </is>
      </c>
      <c r="E2624" t="inlineStr">
        <is>
          <t>East</t>
        </is>
      </c>
      <c r="F2624" t="inlineStr">
        <is>
          <t>India</t>
        </is>
      </c>
      <c r="G2624" t="inlineStr">
        <is>
          <t>Fashion</t>
        </is>
      </c>
      <c r="H2624" t="inlineStr">
        <is>
          <t>Home delivery</t>
        </is>
      </c>
      <c r="I2624" t="inlineStr">
        <is>
          <t>Member</t>
        </is>
      </c>
      <c r="J2624" t="inlineStr">
        <is>
          <t>Fatima Al-Saud</t>
        </is>
      </c>
      <c r="K2624" s="71" t="n">
        <v>505</v>
      </c>
      <c r="L2624" s="72" t="n">
        <v>748.1900000000001</v>
      </c>
      <c r="M2624" s="72" t="n">
        <v>377835.95</v>
      </c>
      <c r="N2624" s="72" t="n">
        <v>37783.6</v>
      </c>
      <c r="O2624" s="72" t="n">
        <v>340052.35</v>
      </c>
      <c r="P2624" s="72" t="n">
        <v>204184.64</v>
      </c>
      <c r="Q2624" s="72" t="n">
        <v>135867.71</v>
      </c>
      <c r="R2624" t="inlineStr">
        <is>
          <t>Bihar</t>
        </is>
      </c>
      <c r="S2624" s="71" t="n">
        <v>8</v>
      </c>
      <c r="T2624" t="inlineStr">
        <is>
          <t>Yes</t>
        </is>
      </c>
      <c r="U2624" s="71" t="n">
        <v>557</v>
      </c>
      <c r="V2624" s="71" t="n">
        <v>164</v>
      </c>
      <c r="W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RR102616</t>
        </is>
      </c>
      <c r="B2625" s="69" t="n">
        <v>45973</v>
      </c>
      <c r="C2625" s="70" t="n">
        <v>2025</v>
      </c>
      <c r="D2625" t="inlineStr">
        <is>
          <t>Nov</t>
        </is>
      </c>
      <c r="E2625" t="inlineStr">
        <is>
          <t>East</t>
        </is>
      </c>
      <c r="F2625" t="inlineStr">
        <is>
          <t>India</t>
        </is>
      </c>
      <c r="G2625" t="inlineStr">
        <is>
          <t>Grocery</t>
        </is>
      </c>
      <c r="H2625" t="inlineStr">
        <is>
          <t>Store walk-in</t>
        </is>
      </c>
      <c r="I2625" t="inlineStr">
        <is>
          <t>Member</t>
        </is>
      </c>
      <c r="J2625" t="inlineStr">
        <is>
          <t>Priya Nair</t>
        </is>
      </c>
      <c r="K2625" s="71" t="n">
        <v>3715</v>
      </c>
      <c r="L2625" s="72" t="n">
        <v>178.34</v>
      </c>
      <c r="M2625" s="72" t="n">
        <v>662533.1</v>
      </c>
      <c r="N2625" s="72" t="n">
        <v>33126.65</v>
      </c>
      <c r="O2625" s="72" t="n">
        <v>629406.45</v>
      </c>
      <c r="P2625" s="72" t="n">
        <v>549799.98</v>
      </c>
      <c r="Q2625" s="72" t="n">
        <v>79606.47</v>
      </c>
      <c r="R2625" t="inlineStr">
        <is>
          <t>Odisha</t>
        </is>
      </c>
      <c r="S2625" s="71" t="n">
        <v>0</v>
      </c>
      <c r="T2625" t="inlineStr">
        <is>
          <t>No</t>
        </is>
      </c>
      <c r="U2625" s="71" t="n">
        <v>1999</v>
      </c>
      <c r="V2625" s="71" t="n">
        <v>822</v>
      </c>
      <c r="W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RR102617</t>
        </is>
      </c>
      <c r="B2626" s="69" t="n">
        <v>45973</v>
      </c>
      <c r="C2626" s="70" t="n">
        <v>2025</v>
      </c>
      <c r="D2626" t="inlineStr">
        <is>
          <t>Nov</t>
        </is>
      </c>
      <c r="E2626" t="inlineStr">
        <is>
          <t>West</t>
        </is>
      </c>
      <c r="F2626" t="inlineStr">
        <is>
          <t>India</t>
        </is>
      </c>
      <c r="G2626" t="inlineStr">
        <is>
          <t>JioMart</t>
        </is>
      </c>
      <c r="H2626" t="inlineStr">
        <is>
          <t>Home delivery</t>
        </is>
      </c>
      <c r="I2626" t="inlineStr">
        <is>
          <t>Member</t>
        </is>
      </c>
      <c r="J2626" t="inlineStr">
        <is>
          <t>Ana Costa</t>
        </is>
      </c>
      <c r="K2626" s="71" t="n">
        <v>4366</v>
      </c>
      <c r="L2626" s="72" t="n">
        <v>420.26</v>
      </c>
      <c r="M2626" s="72" t="n">
        <v>1834855.16</v>
      </c>
      <c r="N2626" s="72" t="n">
        <v>275228.27</v>
      </c>
      <c r="O2626" s="72" t="n">
        <v>1559626.89</v>
      </c>
      <c r="P2626" s="72" t="n">
        <v>1470504.24</v>
      </c>
      <c r="Q2626" s="72" t="n">
        <v>89122.64999999999</v>
      </c>
      <c r="R2626" t="inlineStr">
        <is>
          <t>Maharashtra</t>
        </is>
      </c>
      <c r="S2626" s="71" t="n">
        <v>2</v>
      </c>
      <c r="T2626" t="inlineStr">
        <is>
          <t>Yes</t>
        </is>
      </c>
      <c r="U2626" s="71" t="n">
        <v>10732</v>
      </c>
      <c r="V2626" s="71" t="n">
        <v>702</v>
      </c>
      <c r="W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RR102618</t>
        </is>
      </c>
      <c r="B2627" s="69" t="n">
        <v>45973</v>
      </c>
      <c r="C2627" s="70" t="n">
        <v>2025</v>
      </c>
      <c r="D2627" t="inlineStr">
        <is>
          <t>Nov</t>
        </is>
      </c>
      <c r="E2627" t="inlineStr">
        <is>
          <t>North</t>
        </is>
      </c>
      <c r="F2627" t="inlineStr">
        <is>
          <t>India</t>
        </is>
      </c>
      <c r="G2627" t="inlineStr">
        <is>
          <t>JioMart</t>
        </is>
      </c>
      <c r="H2627" t="inlineStr">
        <is>
          <t>Home delivery</t>
        </is>
      </c>
      <c r="I2627" t="inlineStr">
        <is>
          <t>Member</t>
        </is>
      </c>
      <c r="J2627" t="inlineStr">
        <is>
          <t>Lucas Martin</t>
        </is>
      </c>
      <c r="K2627" s="71" t="n">
        <v>4679</v>
      </c>
      <c r="L2627" s="72" t="n">
        <v>370.62</v>
      </c>
      <c r="M2627" s="72" t="n">
        <v>1734130.98</v>
      </c>
      <c r="N2627" s="72" t="n">
        <v>138730.48</v>
      </c>
      <c r="O2627" s="72" t="n">
        <v>1595400.5</v>
      </c>
      <c r="P2627" s="72" t="n">
        <v>1533679.65</v>
      </c>
      <c r="Q2627" s="72" t="n">
        <v>61720.85</v>
      </c>
      <c r="R2627" t="inlineStr">
        <is>
          <t>Punjab</t>
        </is>
      </c>
      <c r="S2627" s="71" t="n">
        <v>3</v>
      </c>
      <c r="T2627" t="inlineStr">
        <is>
          <t>Yes</t>
        </is>
      </c>
      <c r="U2627" s="71" t="n">
        <v>9690</v>
      </c>
      <c r="V2627" s="71" t="n">
        <v>528</v>
      </c>
      <c r="W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RR102619</t>
        </is>
      </c>
      <c r="B2628" s="69" t="n">
        <v>45974</v>
      </c>
      <c r="C2628" s="70" t="n">
        <v>2025</v>
      </c>
      <c r="D2628" t="inlineStr">
        <is>
          <t>Nov</t>
        </is>
      </c>
      <c r="E2628" t="inlineStr">
        <is>
          <t>West</t>
        </is>
      </c>
      <c r="F2628" t="inlineStr">
        <is>
          <t>India</t>
        </is>
      </c>
      <c r="G2628" t="inlineStr">
        <is>
          <t>Grocery</t>
        </is>
      </c>
      <c r="H2628" t="inlineStr">
        <is>
          <t>Store walk-in</t>
        </is>
      </c>
      <c r="I2628" t="inlineStr">
        <is>
          <t>Member</t>
        </is>
      </c>
      <c r="J2628" t="inlineStr">
        <is>
          <t>Fatima Al-Saud</t>
        </is>
      </c>
      <c r="K2628" s="71" t="n">
        <v>1587</v>
      </c>
      <c r="L2628" s="72" t="n">
        <v>194.75</v>
      </c>
      <c r="M2628" s="72" t="n">
        <v>309068.25</v>
      </c>
      <c r="N2628" s="72" t="n">
        <v>46360.24</v>
      </c>
      <c r="O2628" s="72" t="n">
        <v>262708.01</v>
      </c>
      <c r="P2628" s="72" t="n">
        <v>227317.25</v>
      </c>
      <c r="Q2628" s="72" t="n">
        <v>35390.76</v>
      </c>
      <c r="R2628" t="inlineStr">
        <is>
          <t>Maharashtra</t>
        </is>
      </c>
      <c r="S2628" s="71" t="n">
        <v>8</v>
      </c>
      <c r="T2628" t="inlineStr">
        <is>
          <t>Yes</t>
        </is>
      </c>
      <c r="U2628" s="71" t="n">
        <v>1063</v>
      </c>
      <c r="V2628" s="71" t="n">
        <v>290</v>
      </c>
      <c r="W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RR102620</t>
        </is>
      </c>
      <c r="B2629" s="69" t="n">
        <v>45974</v>
      </c>
      <c r="C2629" s="70" t="n">
        <v>2025</v>
      </c>
      <c r="D2629" t="inlineStr">
        <is>
          <t>Nov</t>
        </is>
      </c>
      <c r="E2629" t="inlineStr">
        <is>
          <t>East</t>
        </is>
      </c>
      <c r="F2629" t="inlineStr">
        <is>
          <t>India</t>
        </is>
      </c>
      <c r="G2629" t="inlineStr">
        <is>
          <t>Electronics</t>
        </is>
      </c>
      <c r="H2629" t="inlineStr">
        <is>
          <t>Click &amp; collect</t>
        </is>
      </c>
      <c r="I2629" t="inlineStr">
        <is>
          <t>Member</t>
        </is>
      </c>
      <c r="J2629" t="inlineStr">
        <is>
          <t>Mei Lin</t>
        </is>
      </c>
      <c r="K2629" s="71" t="n">
        <v>119</v>
      </c>
      <c r="L2629" s="72" t="n">
        <v>9746.82</v>
      </c>
      <c r="M2629" s="72" t="n">
        <v>1159871.58</v>
      </c>
      <c r="N2629" s="72" t="n">
        <v>57993.58</v>
      </c>
      <c r="O2629" s="72" t="n">
        <v>1101878</v>
      </c>
      <c r="P2629" s="72" t="n">
        <v>986915.76</v>
      </c>
      <c r="Q2629" s="72" t="n">
        <v>114962.24</v>
      </c>
      <c r="R2629" t="inlineStr">
        <is>
          <t>Bihar</t>
        </is>
      </c>
      <c r="S2629" s="71" t="n">
        <v>3</v>
      </c>
      <c r="T2629" t="inlineStr">
        <is>
          <t>Yes</t>
        </is>
      </c>
      <c r="U2629" s="71" t="n">
        <v>291</v>
      </c>
      <c r="V2629" s="71" t="n">
        <v>101</v>
      </c>
      <c r="W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RR102621</t>
        </is>
      </c>
      <c r="B2630" s="69" t="n">
        <v>45974</v>
      </c>
      <c r="C2630" s="70" t="n">
        <v>2025</v>
      </c>
      <c r="D2630" t="inlineStr">
        <is>
          <t>Nov</t>
        </is>
      </c>
      <c r="E2630" t="inlineStr">
        <is>
          <t>South</t>
        </is>
      </c>
      <c r="F2630" t="inlineStr">
        <is>
          <t>India</t>
        </is>
      </c>
      <c r="G2630" t="inlineStr">
        <is>
          <t>Fashion</t>
        </is>
      </c>
      <c r="H2630" t="inlineStr">
        <is>
          <t>Click &amp; collect</t>
        </is>
      </c>
      <c r="I2630" t="inlineStr">
        <is>
          <t>Member</t>
        </is>
      </c>
      <c r="J2630" t="inlineStr">
        <is>
          <t>Amir Khan</t>
        </is>
      </c>
      <c r="K2630" s="71" t="n">
        <v>631</v>
      </c>
      <c r="L2630" s="72" t="n">
        <v>815.3099999999999</v>
      </c>
      <c r="M2630" s="72" t="n">
        <v>514460.61</v>
      </c>
      <c r="N2630" s="72" t="n">
        <v>25723.03</v>
      </c>
      <c r="O2630" s="72" t="n">
        <v>488737.58</v>
      </c>
      <c r="P2630" s="72" t="n">
        <v>251836.32</v>
      </c>
      <c r="Q2630" s="72" t="n">
        <v>236901.26</v>
      </c>
      <c r="R2630" t="inlineStr">
        <is>
          <t>Tamil Nadu</t>
        </is>
      </c>
      <c r="S2630" s="71" t="n">
        <v>5</v>
      </c>
      <c r="T2630" t="inlineStr">
        <is>
          <t>Yes</t>
        </is>
      </c>
      <c r="U2630" s="71" t="n">
        <v>219</v>
      </c>
      <c r="V2630" s="71" t="n">
        <v>93</v>
      </c>
      <c r="W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RR102622</t>
        </is>
      </c>
      <c r="B2631" s="69" t="n">
        <v>45974</v>
      </c>
      <c r="C2631" s="70" t="n">
        <v>2025</v>
      </c>
      <c r="D2631" t="inlineStr">
        <is>
          <t>Nov</t>
        </is>
      </c>
      <c r="E2631" t="inlineStr">
        <is>
          <t>West</t>
        </is>
      </c>
      <c r="F2631" t="inlineStr">
        <is>
          <t>India</t>
        </is>
      </c>
      <c r="G2631" t="inlineStr">
        <is>
          <t>Electronics</t>
        </is>
      </c>
      <c r="H2631" t="inlineStr">
        <is>
          <t>Store walk-in</t>
        </is>
      </c>
      <c r="I2631" t="inlineStr">
        <is>
          <t>Walk-in guest</t>
        </is>
      </c>
      <c r="J2631" t="inlineStr">
        <is>
          <t>Hiroshi Tanaka</t>
        </is>
      </c>
      <c r="K2631" s="71" t="n">
        <v>64</v>
      </c>
      <c r="L2631" s="72" t="n">
        <v>9247.35</v>
      </c>
      <c r="M2631" s="72" t="n">
        <v>591830.4</v>
      </c>
      <c r="N2631" s="72" t="n">
        <v>47346.43</v>
      </c>
      <c r="O2631" s="72" t="n">
        <v>544483.97</v>
      </c>
      <c r="P2631" s="72" t="n">
        <v>518405.84</v>
      </c>
      <c r="Q2631" s="72" t="n">
        <v>26078.13</v>
      </c>
      <c r="R2631" t="inlineStr">
        <is>
          <t>Gujarat</t>
        </is>
      </c>
      <c r="S2631" s="71" t="n">
        <v>5</v>
      </c>
      <c r="T2631" t="inlineStr">
        <is>
          <t>Yes</t>
        </is>
      </c>
      <c r="U2631" s="71" t="n">
        <v>148</v>
      </c>
      <c r="V2631" s="71" t="n">
        <v>61</v>
      </c>
      <c r="W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RR102623</t>
        </is>
      </c>
      <c r="B2632" s="69" t="n">
        <v>45974</v>
      </c>
      <c r="C2632" s="70" t="n">
        <v>2025</v>
      </c>
      <c r="D2632" t="inlineStr">
        <is>
          <t>Nov</t>
        </is>
      </c>
      <c r="E2632" t="inlineStr">
        <is>
          <t>North</t>
        </is>
      </c>
      <c r="F2632" t="inlineStr">
        <is>
          <t>India</t>
        </is>
      </c>
      <c r="G2632" t="inlineStr">
        <is>
          <t>JioMart</t>
        </is>
      </c>
      <c r="H2632" t="inlineStr">
        <is>
          <t>Home delivery</t>
        </is>
      </c>
      <c r="I2632" t="inlineStr">
        <is>
          <t>Walk-in guest</t>
        </is>
      </c>
      <c r="J2632" t="inlineStr">
        <is>
          <t>Ravindra Patil</t>
        </is>
      </c>
      <c r="K2632" s="71" t="n">
        <v>1498</v>
      </c>
      <c r="L2632" s="72" t="n">
        <v>452.8</v>
      </c>
      <c r="M2632" s="72" t="n">
        <v>678294.4</v>
      </c>
      <c r="N2632" s="72" t="n">
        <v>67829.44</v>
      </c>
      <c r="O2632" s="72" t="n">
        <v>610464.96</v>
      </c>
      <c r="P2632" s="72" t="n">
        <v>486465.6</v>
      </c>
      <c r="Q2632" s="72" t="n">
        <v>123999.36</v>
      </c>
      <c r="R2632" t="inlineStr">
        <is>
          <t>Punjab</t>
        </is>
      </c>
      <c r="S2632" s="71" t="n">
        <v>3</v>
      </c>
      <c r="T2632" t="inlineStr">
        <is>
          <t>Yes</t>
        </is>
      </c>
      <c r="U2632" s="71" t="n">
        <v>2590</v>
      </c>
      <c r="V2632" s="71" t="n">
        <v>170</v>
      </c>
      <c r="W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RR102624</t>
        </is>
      </c>
      <c r="B2633" s="69" t="n">
        <v>45974</v>
      </c>
      <c r="C2633" s="70" t="n">
        <v>2025</v>
      </c>
      <c r="D2633" t="inlineStr">
        <is>
          <t>Nov</t>
        </is>
      </c>
      <c r="E2633" t="inlineStr">
        <is>
          <t>South</t>
        </is>
      </c>
      <c r="F2633" t="inlineStr">
        <is>
          <t>India</t>
        </is>
      </c>
      <c r="G2633" t="inlineStr">
        <is>
          <t>Grocery</t>
        </is>
      </c>
      <c r="H2633" t="inlineStr">
        <is>
          <t>Store walk-in</t>
        </is>
      </c>
      <c r="I2633" t="inlineStr">
        <is>
          <t>Member</t>
        </is>
      </c>
      <c r="J2633" t="inlineStr">
        <is>
          <t>Sara Rossi</t>
        </is>
      </c>
      <c r="K2633" s="71" t="n">
        <v>1626</v>
      </c>
      <c r="L2633" s="72" t="n">
        <v>172.71</v>
      </c>
      <c r="M2633" s="72" t="n">
        <v>280826.46</v>
      </c>
      <c r="N2633" s="72" t="n">
        <v>5616.53</v>
      </c>
      <c r="O2633" s="72" t="n">
        <v>275209.93</v>
      </c>
      <c r="P2633" s="72" t="n">
        <v>242765.56</v>
      </c>
      <c r="Q2633" s="72" t="n">
        <v>32444.37</v>
      </c>
      <c r="R2633" t="inlineStr">
        <is>
          <t>Telangana</t>
        </is>
      </c>
      <c r="S2633" s="71" t="n">
        <v>3</v>
      </c>
      <c r="T2633" t="inlineStr">
        <is>
          <t>Yes</t>
        </is>
      </c>
      <c r="U2633" s="71" t="n">
        <v>1052</v>
      </c>
      <c r="V2633" s="71" t="n">
        <v>279</v>
      </c>
      <c r="W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RR102625</t>
        </is>
      </c>
      <c r="B2634" s="69" t="n">
        <v>45975</v>
      </c>
      <c r="C2634" s="70" t="n">
        <v>2025</v>
      </c>
      <c r="D2634" t="inlineStr">
        <is>
          <t>Nov</t>
        </is>
      </c>
      <c r="E2634" t="inlineStr">
        <is>
          <t>North</t>
        </is>
      </c>
      <c r="F2634" t="inlineStr">
        <is>
          <t>India</t>
        </is>
      </c>
      <c r="G2634" t="inlineStr">
        <is>
          <t>Electronics</t>
        </is>
      </c>
      <c r="H2634" t="inlineStr">
        <is>
          <t>Store walk-in</t>
        </is>
      </c>
      <c r="I2634" t="inlineStr">
        <is>
          <t>Walk-in guest</t>
        </is>
      </c>
      <c r="J2634" t="inlineStr">
        <is>
          <t>Liam O'Brien</t>
        </is>
      </c>
      <c r="K2634" s="71" t="n">
        <v>162</v>
      </c>
      <c r="L2634" s="72" t="n">
        <v>9891.690000000001</v>
      </c>
      <c r="M2634" s="72" t="n">
        <v>1602453.78</v>
      </c>
      <c r="N2634" s="72" t="n">
        <v>80122.69</v>
      </c>
      <c r="O2634" s="72" t="n">
        <v>1522331.09</v>
      </c>
      <c r="P2634" s="72" t="n">
        <v>1319592.7</v>
      </c>
      <c r="Q2634" s="72" t="n">
        <v>202738.39</v>
      </c>
      <c r="R2634" t="inlineStr">
        <is>
          <t>Punjab</t>
        </is>
      </c>
      <c r="S2634" s="71" t="n">
        <v>5</v>
      </c>
      <c r="T2634" t="inlineStr">
        <is>
          <t>Yes</t>
        </is>
      </c>
      <c r="U2634" s="71" t="n">
        <v>519</v>
      </c>
      <c r="V2634" s="71" t="n">
        <v>149</v>
      </c>
      <c r="W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RR102626</t>
        </is>
      </c>
      <c r="B2635" s="69" t="n">
        <v>45975</v>
      </c>
      <c r="C2635" s="70" t="n">
        <v>2025</v>
      </c>
      <c r="D2635" t="inlineStr">
        <is>
          <t>Nov</t>
        </is>
      </c>
      <c r="E2635" t="inlineStr">
        <is>
          <t>East</t>
        </is>
      </c>
      <c r="F2635" t="inlineStr">
        <is>
          <t>India</t>
        </is>
      </c>
      <c r="G2635" t="inlineStr">
        <is>
          <t>JioMart</t>
        </is>
      </c>
      <c r="H2635" t="inlineStr">
        <is>
          <t>Home delivery</t>
        </is>
      </c>
      <c r="I2635" t="inlineStr">
        <is>
          <t>Member</t>
        </is>
      </c>
      <c r="J2635" t="inlineStr">
        <is>
          <t>Kofi Mensah</t>
        </is>
      </c>
      <c r="K2635" s="71" t="n">
        <v>2350</v>
      </c>
      <c r="L2635" s="72" t="n">
        <v>429.96</v>
      </c>
      <c r="M2635" s="72" t="n">
        <v>1010406</v>
      </c>
      <c r="N2635" s="72" t="n">
        <v>80832.48</v>
      </c>
      <c r="O2635" s="72" t="n">
        <v>929573.52</v>
      </c>
      <c r="P2635" s="72" t="n">
        <v>812144.23</v>
      </c>
      <c r="Q2635" s="72" t="n">
        <v>117429.29</v>
      </c>
      <c r="R2635" t="inlineStr">
        <is>
          <t>Bihar</t>
        </is>
      </c>
      <c r="S2635" s="71" t="n">
        <v>8</v>
      </c>
      <c r="T2635" t="inlineStr">
        <is>
          <t>Yes</t>
        </is>
      </c>
      <c r="U2635" s="71" t="n">
        <v>6384</v>
      </c>
      <c r="V2635" s="71" t="n">
        <v>285</v>
      </c>
      <c r="W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RR102627</t>
        </is>
      </c>
      <c r="B2636" s="69" t="n">
        <v>45975</v>
      </c>
      <c r="C2636" s="70" t="n">
        <v>2025</v>
      </c>
      <c r="D2636" t="inlineStr">
        <is>
          <t>Nov</t>
        </is>
      </c>
      <c r="E2636" t="inlineStr">
        <is>
          <t>East</t>
        </is>
      </c>
      <c r="F2636" t="inlineStr">
        <is>
          <t>India</t>
        </is>
      </c>
      <c r="G2636" t="inlineStr">
        <is>
          <t>Electronics</t>
        </is>
      </c>
      <c r="H2636" t="inlineStr">
        <is>
          <t>Store walk-in</t>
        </is>
      </c>
      <c r="I2636" t="inlineStr">
        <is>
          <t>Member</t>
        </is>
      </c>
      <c r="J2636" t="inlineStr">
        <is>
          <t>Ruhi Shaikh</t>
        </is>
      </c>
      <c r="K2636" s="71" t="n">
        <v>223</v>
      </c>
      <c r="L2636" s="72" t="n">
        <v>9832.059999999999</v>
      </c>
      <c r="M2636" s="72" t="n">
        <v>2192549.38</v>
      </c>
      <c r="N2636" s="72" t="n">
        <v>219254.94</v>
      </c>
      <c r="O2636" s="72" t="n">
        <v>1973294.44</v>
      </c>
      <c r="P2636" s="72" t="n">
        <v>1875076.9</v>
      </c>
      <c r="Q2636" s="72" t="n">
        <v>98217.53999999999</v>
      </c>
      <c r="R2636" t="inlineStr">
        <is>
          <t>Bihar</t>
        </is>
      </c>
      <c r="S2636" s="71" t="n">
        <v>0</v>
      </c>
      <c r="T2636" t="inlineStr">
        <is>
          <t>No</t>
        </is>
      </c>
      <c r="U2636" s="71" t="n">
        <v>639</v>
      </c>
      <c r="V2636" s="71" t="n">
        <v>222</v>
      </c>
      <c r="W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RR102628</t>
        </is>
      </c>
      <c r="B2637" s="69" t="n">
        <v>45975</v>
      </c>
      <c r="C2637" s="70" t="n">
        <v>2025</v>
      </c>
      <c r="D2637" t="inlineStr">
        <is>
          <t>Nov</t>
        </is>
      </c>
      <c r="E2637" t="inlineStr">
        <is>
          <t>West</t>
        </is>
      </c>
      <c r="F2637" t="inlineStr">
        <is>
          <t>India</t>
        </is>
      </c>
      <c r="G2637" t="inlineStr">
        <is>
          <t>Electronics</t>
        </is>
      </c>
      <c r="H2637" t="inlineStr">
        <is>
          <t>Store walk-in</t>
        </is>
      </c>
      <c r="I2637" t="inlineStr">
        <is>
          <t>Member</t>
        </is>
      </c>
      <c r="J2637" t="inlineStr">
        <is>
          <t>Sara Rossi</t>
        </is>
      </c>
      <c r="K2637" s="71" t="n">
        <v>193</v>
      </c>
      <c r="L2637" s="72" t="n">
        <v>9883.83</v>
      </c>
      <c r="M2637" s="72" t="n">
        <v>1907579.19</v>
      </c>
      <c r="N2637" s="72" t="n">
        <v>95378.96000000001</v>
      </c>
      <c r="O2637" s="72" t="n">
        <v>1812200.23</v>
      </c>
      <c r="P2637" s="72" t="n">
        <v>1553542.27</v>
      </c>
      <c r="Q2637" s="72" t="n">
        <v>258657.96</v>
      </c>
      <c r="R2637" t="inlineStr">
        <is>
          <t>Maharashtra</t>
        </is>
      </c>
      <c r="S2637" s="71" t="n">
        <v>2</v>
      </c>
      <c r="T2637" t="inlineStr">
        <is>
          <t>Yes</t>
        </is>
      </c>
      <c r="U2637" s="71" t="n">
        <v>354</v>
      </c>
      <c r="V2637" s="71" t="n">
        <v>158</v>
      </c>
      <c r="W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RR102629</t>
        </is>
      </c>
      <c r="B2638" s="69" t="n">
        <v>45975</v>
      </c>
      <c r="C2638" s="70" t="n">
        <v>2025</v>
      </c>
      <c r="D2638" t="inlineStr">
        <is>
          <t>Nov</t>
        </is>
      </c>
      <c r="E2638" t="inlineStr">
        <is>
          <t>North</t>
        </is>
      </c>
      <c r="F2638" t="inlineStr">
        <is>
          <t>India</t>
        </is>
      </c>
      <c r="G2638" t="inlineStr">
        <is>
          <t>JioMart</t>
        </is>
      </c>
      <c r="H2638" t="inlineStr">
        <is>
          <t>Home delivery</t>
        </is>
      </c>
      <c r="I2638" t="inlineStr">
        <is>
          <t>Member</t>
        </is>
      </c>
      <c r="J2638" t="inlineStr">
        <is>
          <t>Olivia Brown</t>
        </is>
      </c>
      <c r="K2638" s="71" t="n">
        <v>4223</v>
      </c>
      <c r="L2638" s="72" t="n">
        <v>446.79</v>
      </c>
      <c r="M2638" s="72" t="n">
        <v>1886794.17</v>
      </c>
      <c r="N2638" s="72" t="n">
        <v>94339.71000000001</v>
      </c>
      <c r="O2638" s="72" t="n">
        <v>1792454.46</v>
      </c>
      <c r="P2638" s="72" t="n">
        <v>1406776.68</v>
      </c>
      <c r="Q2638" s="72" t="n">
        <v>385677.78</v>
      </c>
      <c r="R2638" t="inlineStr">
        <is>
          <t>Uttar Pradesh</t>
        </is>
      </c>
      <c r="S2638" s="71" t="n">
        <v>8</v>
      </c>
      <c r="T2638" t="inlineStr">
        <is>
          <t>Yes</t>
        </is>
      </c>
      <c r="U2638" s="71" t="n">
        <v>18341</v>
      </c>
      <c r="V2638" s="71" t="n">
        <v>1320</v>
      </c>
      <c r="W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RR102630</t>
        </is>
      </c>
      <c r="B2639" s="69" t="n">
        <v>45975</v>
      </c>
      <c r="C2639" s="70" t="n">
        <v>2025</v>
      </c>
      <c r="D2639" t="inlineStr">
        <is>
          <t>Nov</t>
        </is>
      </c>
      <c r="E2639" t="inlineStr">
        <is>
          <t>East</t>
        </is>
      </c>
      <c r="F2639" t="inlineStr">
        <is>
          <t>India</t>
        </is>
      </c>
      <c r="G2639" t="inlineStr">
        <is>
          <t>JioMart</t>
        </is>
      </c>
      <c r="H2639" t="inlineStr">
        <is>
          <t>Home delivery</t>
        </is>
      </c>
      <c r="I2639" t="inlineStr">
        <is>
          <t>Member</t>
        </is>
      </c>
      <c r="J2639" t="inlineStr">
        <is>
          <t>Shraddha Kulkarni</t>
        </is>
      </c>
      <c r="K2639" s="71" t="n">
        <v>3497</v>
      </c>
      <c r="L2639" s="72" t="n">
        <v>419.92</v>
      </c>
      <c r="M2639" s="72" t="n">
        <v>1468460.24</v>
      </c>
      <c r="N2639" s="72" t="n">
        <v>117476.82</v>
      </c>
      <c r="O2639" s="72" t="n">
        <v>1350983.42</v>
      </c>
      <c r="P2639" s="72" t="n">
        <v>1132795.03</v>
      </c>
      <c r="Q2639" s="72" t="n">
        <v>218188.39</v>
      </c>
      <c r="R2639" t="inlineStr">
        <is>
          <t>West Bengal</t>
        </is>
      </c>
      <c r="S2639" s="71" t="n">
        <v>3</v>
      </c>
      <c r="T2639" t="inlineStr">
        <is>
          <t>Yes</t>
        </is>
      </c>
      <c r="U2639" s="71" t="n">
        <v>13352</v>
      </c>
      <c r="V2639" s="71" t="n">
        <v>763</v>
      </c>
      <c r="W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RR102631</t>
        </is>
      </c>
      <c r="B2640" s="69" t="n">
        <v>45975</v>
      </c>
      <c r="C2640" s="70" t="n">
        <v>2025</v>
      </c>
      <c r="D2640" t="inlineStr">
        <is>
          <t>Nov</t>
        </is>
      </c>
      <c r="E2640" t="inlineStr">
        <is>
          <t>North</t>
        </is>
      </c>
      <c r="F2640" t="inlineStr">
        <is>
          <t>India</t>
        </is>
      </c>
      <c r="G2640" t="inlineStr">
        <is>
          <t>JioMart</t>
        </is>
      </c>
      <c r="H2640" t="inlineStr">
        <is>
          <t>Home delivery</t>
        </is>
      </c>
      <c r="I2640" t="inlineStr">
        <is>
          <t>Member</t>
        </is>
      </c>
      <c r="J2640" t="inlineStr">
        <is>
          <t>Lucas Martin</t>
        </is>
      </c>
      <c r="K2640" s="71" t="n">
        <v>946</v>
      </c>
      <c r="L2640" s="72" t="n">
        <v>391.65</v>
      </c>
      <c r="M2640" s="72" t="n">
        <v>370500.9</v>
      </c>
      <c r="N2640" s="72" t="n">
        <v>29640.07</v>
      </c>
      <c r="O2640" s="72" t="n">
        <v>340860.83</v>
      </c>
      <c r="P2640" s="72" t="n">
        <v>314490.67</v>
      </c>
      <c r="Q2640" s="72" t="n">
        <v>26370.16</v>
      </c>
      <c r="R2640" t="inlineStr">
        <is>
          <t>Punjab</t>
        </is>
      </c>
      <c r="S2640" s="71" t="n">
        <v>0</v>
      </c>
      <c r="T2640" t="inlineStr">
        <is>
          <t>No</t>
        </is>
      </c>
      <c r="U2640" s="71" t="n">
        <v>1887</v>
      </c>
      <c r="V2640" s="71" t="n">
        <v>145</v>
      </c>
      <c r="W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RR102632</t>
        </is>
      </c>
      <c r="B2641" s="69" t="n">
        <v>45975</v>
      </c>
      <c r="C2641" s="70" t="n">
        <v>2025</v>
      </c>
      <c r="D2641" t="inlineStr">
        <is>
          <t>Nov</t>
        </is>
      </c>
      <c r="E2641" t="inlineStr">
        <is>
          <t>West</t>
        </is>
      </c>
      <c r="F2641" t="inlineStr">
        <is>
          <t>India</t>
        </is>
      </c>
      <c r="G2641" t="inlineStr">
        <is>
          <t>Grocery</t>
        </is>
      </c>
      <c r="H2641" t="inlineStr">
        <is>
          <t>Store walk-in</t>
        </is>
      </c>
      <c r="I2641" t="inlineStr">
        <is>
          <t>Walk-in guest</t>
        </is>
      </c>
      <c r="J2641" t="inlineStr">
        <is>
          <t>Emma Clarke</t>
        </is>
      </c>
      <c r="K2641" s="71" t="n">
        <v>844</v>
      </c>
      <c r="L2641" s="72" t="n">
        <v>184.82</v>
      </c>
      <c r="M2641" s="72" t="n">
        <v>155988.08</v>
      </c>
      <c r="N2641" s="72" t="n">
        <v>7799.4</v>
      </c>
      <c r="O2641" s="72" t="n">
        <v>148188.68</v>
      </c>
      <c r="P2641" s="72" t="n">
        <v>127212.96</v>
      </c>
      <c r="Q2641" s="72" t="n">
        <v>20975.72</v>
      </c>
      <c r="R2641" t="inlineStr">
        <is>
          <t>Goa</t>
        </is>
      </c>
      <c r="S2641" s="71" t="n">
        <v>0</v>
      </c>
      <c r="T2641" t="inlineStr">
        <is>
          <t>No</t>
        </is>
      </c>
      <c r="U2641" s="71" t="n">
        <v>375</v>
      </c>
      <c r="V2641" s="71" t="n">
        <v>114</v>
      </c>
      <c r="W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RR102633</t>
        </is>
      </c>
      <c r="B2642" s="69" t="n">
        <v>45975</v>
      </c>
      <c r="C2642" s="70" t="n">
        <v>2025</v>
      </c>
      <c r="D2642" t="inlineStr">
        <is>
          <t>Nov</t>
        </is>
      </c>
      <c r="E2642" t="inlineStr">
        <is>
          <t>West</t>
        </is>
      </c>
      <c r="F2642" t="inlineStr">
        <is>
          <t>India</t>
        </is>
      </c>
      <c r="G2642" t="inlineStr">
        <is>
          <t>JioMart</t>
        </is>
      </c>
      <c r="H2642" t="inlineStr">
        <is>
          <t>Home delivery</t>
        </is>
      </c>
      <c r="I2642" t="inlineStr">
        <is>
          <t>Member</t>
        </is>
      </c>
      <c r="J2642" t="inlineStr">
        <is>
          <t>Aisha Bello</t>
        </is>
      </c>
      <c r="K2642" s="71" t="n">
        <v>776</v>
      </c>
      <c r="L2642" s="72" t="n">
        <v>396.34</v>
      </c>
      <c r="M2642" s="72" t="n">
        <v>307559.84</v>
      </c>
      <c r="N2642" s="72" t="n">
        <v>24604.79</v>
      </c>
      <c r="O2642" s="72" t="n">
        <v>282955.05</v>
      </c>
      <c r="P2642" s="72" t="n">
        <v>270878.42</v>
      </c>
      <c r="Q2642" s="72" t="n">
        <v>12076.63</v>
      </c>
      <c r="R2642" t="inlineStr">
        <is>
          <t>Maharashtra</t>
        </is>
      </c>
      <c r="S2642" s="71" t="n">
        <v>0</v>
      </c>
      <c r="T2642" t="inlineStr">
        <is>
          <t>No</t>
        </is>
      </c>
      <c r="U2642" s="71" t="n">
        <v>1740</v>
      </c>
      <c r="V2642" s="71" t="n">
        <v>109</v>
      </c>
      <c r="W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RR102634</t>
        </is>
      </c>
      <c r="B2643" s="69" t="n">
        <v>45975</v>
      </c>
      <c r="C2643" s="70" t="n">
        <v>2025</v>
      </c>
      <c r="D2643" t="inlineStr">
        <is>
          <t>Nov</t>
        </is>
      </c>
      <c r="E2643" t="inlineStr">
        <is>
          <t>East</t>
        </is>
      </c>
      <c r="F2643" t="inlineStr">
        <is>
          <t>India</t>
        </is>
      </c>
      <c r="G2643" t="inlineStr">
        <is>
          <t>Grocery</t>
        </is>
      </c>
      <c r="H2643" t="inlineStr">
        <is>
          <t>Store walk-in</t>
        </is>
      </c>
      <c r="I2643" t="inlineStr">
        <is>
          <t>Walk-in guest</t>
        </is>
      </c>
      <c r="J2643" t="inlineStr">
        <is>
          <t>Mei Lin</t>
        </is>
      </c>
      <c r="K2643" s="71" t="n">
        <v>3038</v>
      </c>
      <c r="L2643" s="72" t="n">
        <v>163.72</v>
      </c>
      <c r="M2643" s="72" t="n">
        <v>497381.36</v>
      </c>
      <c r="N2643" s="72" t="n">
        <v>74607.2</v>
      </c>
      <c r="O2643" s="72" t="n">
        <v>422774.16</v>
      </c>
      <c r="P2643" s="72" t="n">
        <v>459787.4</v>
      </c>
      <c r="Q2643" s="72" t="n">
        <v>-37013.24</v>
      </c>
      <c r="R2643" t="inlineStr">
        <is>
          <t>West Bengal</t>
        </is>
      </c>
      <c r="S2643" s="71" t="n">
        <v>8</v>
      </c>
      <c r="T2643" t="inlineStr">
        <is>
          <t>Yes</t>
        </is>
      </c>
      <c r="U2643" s="71" t="n">
        <v>1592</v>
      </c>
      <c r="V2643" s="71" t="n">
        <v>629</v>
      </c>
      <c r="W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RR102635</t>
        </is>
      </c>
      <c r="B2644" s="69" t="n">
        <v>45975</v>
      </c>
      <c r="C2644" s="70" t="n">
        <v>2025</v>
      </c>
      <c r="D2644" t="inlineStr">
        <is>
          <t>Nov</t>
        </is>
      </c>
      <c r="E2644" t="inlineStr">
        <is>
          <t>North</t>
        </is>
      </c>
      <c r="F2644" t="inlineStr">
        <is>
          <t>India</t>
        </is>
      </c>
      <c r="G2644" t="inlineStr">
        <is>
          <t>Grocery</t>
        </is>
      </c>
      <c r="H2644" t="inlineStr">
        <is>
          <t>Store walk-in</t>
        </is>
      </c>
      <c r="I2644" t="inlineStr">
        <is>
          <t>Member</t>
        </is>
      </c>
      <c r="J2644" t="inlineStr">
        <is>
          <t>Liam O'Brien</t>
        </is>
      </c>
      <c r="K2644" s="71" t="n">
        <v>2917</v>
      </c>
      <c r="L2644" s="72" t="n">
        <v>170.4</v>
      </c>
      <c r="M2644" s="72" t="n">
        <v>497056.8</v>
      </c>
      <c r="N2644" s="72" t="n">
        <v>39764.54</v>
      </c>
      <c r="O2644" s="72" t="n">
        <v>457292.26</v>
      </c>
      <c r="P2644" s="72" t="n">
        <v>441190.07</v>
      </c>
      <c r="Q2644" s="72" t="n">
        <v>16102.19</v>
      </c>
      <c r="R2644" t="inlineStr">
        <is>
          <t>Rajasthan</t>
        </is>
      </c>
      <c r="S2644" s="71" t="n">
        <v>3</v>
      </c>
      <c r="T2644" t="inlineStr">
        <is>
          <t>Yes</t>
        </is>
      </c>
      <c r="U2644" s="71" t="n">
        <v>1289</v>
      </c>
      <c r="V2644" s="71" t="n">
        <v>385</v>
      </c>
      <c r="W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RR102636</t>
        </is>
      </c>
      <c r="B2645" s="69" t="n">
        <v>45975</v>
      </c>
      <c r="C2645" s="70" t="n">
        <v>2025</v>
      </c>
      <c r="D2645" t="inlineStr">
        <is>
          <t>Nov</t>
        </is>
      </c>
      <c r="E2645" t="inlineStr">
        <is>
          <t>North</t>
        </is>
      </c>
      <c r="F2645" t="inlineStr">
        <is>
          <t>India</t>
        </is>
      </c>
      <c r="G2645" t="inlineStr">
        <is>
          <t>JioMart</t>
        </is>
      </c>
      <c r="H2645" t="inlineStr">
        <is>
          <t>Home delivery</t>
        </is>
      </c>
      <c r="I2645" t="inlineStr">
        <is>
          <t>Walk-in guest</t>
        </is>
      </c>
      <c r="J2645" t="inlineStr">
        <is>
          <t>Yuki Sato</t>
        </is>
      </c>
      <c r="K2645" s="71" t="n">
        <v>2512</v>
      </c>
      <c r="L2645" s="72" t="n">
        <v>432.12</v>
      </c>
      <c r="M2645" s="72" t="n">
        <v>1085485.44</v>
      </c>
      <c r="N2645" s="72" t="n">
        <v>162822.82</v>
      </c>
      <c r="O2645" s="72" t="n">
        <v>922662.62</v>
      </c>
      <c r="P2645" s="72" t="n">
        <v>823576.1899999999</v>
      </c>
      <c r="Q2645" s="72" t="n">
        <v>99086.42999999999</v>
      </c>
      <c r="R2645" t="inlineStr">
        <is>
          <t>Punjab</t>
        </is>
      </c>
      <c r="S2645" s="71" t="n">
        <v>5</v>
      </c>
      <c r="T2645" t="inlineStr">
        <is>
          <t>Yes</t>
        </is>
      </c>
      <c r="U2645" s="71" t="n">
        <v>7766</v>
      </c>
      <c r="V2645" s="71" t="n">
        <v>492</v>
      </c>
      <c r="W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RR102637</t>
        </is>
      </c>
      <c r="B2646" s="69" t="n">
        <v>45976</v>
      </c>
      <c r="C2646" s="70" t="n">
        <v>2025</v>
      </c>
      <c r="D2646" t="inlineStr">
        <is>
          <t>Nov</t>
        </is>
      </c>
      <c r="E2646" t="inlineStr">
        <is>
          <t>South</t>
        </is>
      </c>
      <c r="F2646" t="inlineStr">
        <is>
          <t>India</t>
        </is>
      </c>
      <c r="G2646" t="inlineStr">
        <is>
          <t>Electronics</t>
        </is>
      </c>
      <c r="H2646" t="inlineStr">
        <is>
          <t>Store walk-in</t>
        </is>
      </c>
      <c r="I2646" t="inlineStr">
        <is>
          <t>Walk-in guest</t>
        </is>
      </c>
      <c r="J2646" t="inlineStr">
        <is>
          <t>Priya Nair</t>
        </is>
      </c>
      <c r="K2646" s="71" t="n">
        <v>234</v>
      </c>
      <c r="L2646" s="72" t="n">
        <v>9901.940000000001</v>
      </c>
      <c r="M2646" s="72" t="n">
        <v>2317053.96</v>
      </c>
      <c r="N2646" s="72" t="n">
        <v>115852.7</v>
      </c>
      <c r="O2646" s="72" t="n">
        <v>2201201.26</v>
      </c>
      <c r="P2646" s="72" t="n">
        <v>1932038.65</v>
      </c>
      <c r="Q2646" s="72" t="n">
        <v>269162.61</v>
      </c>
      <c r="R2646" t="inlineStr">
        <is>
          <t>Kerala</t>
        </is>
      </c>
      <c r="S2646" s="71" t="n">
        <v>5</v>
      </c>
      <c r="T2646" t="inlineStr">
        <is>
          <t>Yes</t>
        </is>
      </c>
      <c r="U2646" s="71" t="n">
        <v>509</v>
      </c>
      <c r="V2646" s="71" t="n">
        <v>199</v>
      </c>
      <c r="W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RR102638</t>
        </is>
      </c>
      <c r="B2647" s="69" t="n">
        <v>45976</v>
      </c>
      <c r="C2647" s="70" t="n">
        <v>2025</v>
      </c>
      <c r="D2647" t="inlineStr">
        <is>
          <t>Nov</t>
        </is>
      </c>
      <c r="E2647" t="inlineStr">
        <is>
          <t>North</t>
        </is>
      </c>
      <c r="F2647" t="inlineStr">
        <is>
          <t>India</t>
        </is>
      </c>
      <c r="G2647" t="inlineStr">
        <is>
          <t>Fashion</t>
        </is>
      </c>
      <c r="H2647" t="inlineStr">
        <is>
          <t>Store walk-in</t>
        </is>
      </c>
      <c r="I2647" t="inlineStr">
        <is>
          <t>Member</t>
        </is>
      </c>
      <c r="J2647" t="inlineStr">
        <is>
          <t>Wei Chen</t>
        </is>
      </c>
      <c r="K2647" s="71" t="n">
        <v>338</v>
      </c>
      <c r="L2647" s="72" t="n">
        <v>698.91</v>
      </c>
      <c r="M2647" s="72" t="n">
        <v>236231.58</v>
      </c>
      <c r="N2647" s="72" t="n">
        <v>11811.58</v>
      </c>
      <c r="O2647" s="72" t="n">
        <v>224420</v>
      </c>
      <c r="P2647" s="72" t="n">
        <v>140478.03</v>
      </c>
      <c r="Q2647" s="72" t="n">
        <v>83941.97</v>
      </c>
      <c r="R2647" t="inlineStr">
        <is>
          <t>Uttar Pradesh</t>
        </is>
      </c>
      <c r="S2647" s="71" t="n">
        <v>5</v>
      </c>
      <c r="T2647" t="inlineStr">
        <is>
          <t>Yes</t>
        </is>
      </c>
      <c r="U2647" s="71" t="n">
        <v>130</v>
      </c>
      <c r="V2647" s="71" t="n">
        <v>41</v>
      </c>
      <c r="W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RR102639</t>
        </is>
      </c>
      <c r="B2648" s="69" t="n">
        <v>45976</v>
      </c>
      <c r="C2648" s="70" t="n">
        <v>2025</v>
      </c>
      <c r="D2648" t="inlineStr">
        <is>
          <t>Nov</t>
        </is>
      </c>
      <c r="E2648" t="inlineStr">
        <is>
          <t>South</t>
        </is>
      </c>
      <c r="F2648" t="inlineStr">
        <is>
          <t>India</t>
        </is>
      </c>
      <c r="G2648" t="inlineStr">
        <is>
          <t>Electronics</t>
        </is>
      </c>
      <c r="H2648" t="inlineStr">
        <is>
          <t>Store walk-in</t>
        </is>
      </c>
      <c r="I2648" t="inlineStr">
        <is>
          <t>Member</t>
        </is>
      </c>
      <c r="J2648" t="inlineStr">
        <is>
          <t>Wei Chen</t>
        </is>
      </c>
      <c r="K2648" s="71" t="n">
        <v>33</v>
      </c>
      <c r="L2648" s="72" t="n">
        <v>9831.280000000001</v>
      </c>
      <c r="M2648" s="72" t="n">
        <v>324432.24</v>
      </c>
      <c r="N2648" s="72" t="n">
        <v>25954.58</v>
      </c>
      <c r="O2648" s="72" t="n">
        <v>298477.66</v>
      </c>
      <c r="P2648" s="72" t="n">
        <v>275285.24</v>
      </c>
      <c r="Q2648" s="72" t="n">
        <v>23192.42</v>
      </c>
      <c r="R2648" t="inlineStr">
        <is>
          <t>Telangana</t>
        </is>
      </c>
      <c r="S2648" s="71" t="n">
        <v>1</v>
      </c>
      <c r="T2648" t="inlineStr">
        <is>
          <t>Yes</t>
        </is>
      </c>
      <c r="U2648" s="71" t="n">
        <v>75</v>
      </c>
      <c r="V2648" s="71" t="n">
        <v>30</v>
      </c>
      <c r="W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RR102640</t>
        </is>
      </c>
      <c r="B2649" s="69" t="n">
        <v>45976</v>
      </c>
      <c r="C2649" s="70" t="n">
        <v>2025</v>
      </c>
      <c r="D2649" t="inlineStr">
        <is>
          <t>Nov</t>
        </is>
      </c>
      <c r="E2649" t="inlineStr">
        <is>
          <t>South</t>
        </is>
      </c>
      <c r="F2649" t="inlineStr">
        <is>
          <t>India</t>
        </is>
      </c>
      <c r="G2649" t="inlineStr">
        <is>
          <t>JioMart</t>
        </is>
      </c>
      <c r="H2649" t="inlineStr">
        <is>
          <t>Home delivery</t>
        </is>
      </c>
      <c r="I2649" t="inlineStr">
        <is>
          <t>Walk-in guest</t>
        </is>
      </c>
      <c r="J2649" t="inlineStr">
        <is>
          <t>Priya Nair</t>
        </is>
      </c>
      <c r="K2649" s="71" t="n">
        <v>3849</v>
      </c>
      <c r="L2649" s="72" t="n">
        <v>440</v>
      </c>
      <c r="M2649" s="72" t="n">
        <v>1693560</v>
      </c>
      <c r="N2649" s="72" t="n">
        <v>169356</v>
      </c>
      <c r="O2649" s="72" t="n">
        <v>1524204</v>
      </c>
      <c r="P2649" s="72" t="n">
        <v>1319045.77</v>
      </c>
      <c r="Q2649" s="72" t="n">
        <v>205158.23</v>
      </c>
      <c r="R2649" t="inlineStr">
        <is>
          <t>Karnataka</t>
        </is>
      </c>
      <c r="S2649" s="71" t="n">
        <v>3</v>
      </c>
      <c r="T2649" t="inlineStr">
        <is>
          <t>Yes</t>
        </is>
      </c>
      <c r="U2649" s="71" t="n">
        <v>10018</v>
      </c>
      <c r="V2649" s="71" t="n">
        <v>711</v>
      </c>
      <c r="W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RR102641</t>
        </is>
      </c>
      <c r="B2650" s="69" t="n">
        <v>45976</v>
      </c>
      <c r="C2650" s="70" t="n">
        <v>2025</v>
      </c>
      <c r="D2650" t="inlineStr">
        <is>
          <t>Nov</t>
        </is>
      </c>
      <c r="E2650" t="inlineStr">
        <is>
          <t>North</t>
        </is>
      </c>
      <c r="F2650" t="inlineStr">
        <is>
          <t>India</t>
        </is>
      </c>
      <c r="G2650" t="inlineStr">
        <is>
          <t>Fashion</t>
        </is>
      </c>
      <c r="H2650" t="inlineStr">
        <is>
          <t>Store walk-in</t>
        </is>
      </c>
      <c r="I2650" t="inlineStr">
        <is>
          <t>Walk-in guest</t>
        </is>
      </c>
      <c r="J2650" t="inlineStr">
        <is>
          <t>Ana Costa</t>
        </is>
      </c>
      <c r="K2650" s="71" t="n">
        <v>919</v>
      </c>
      <c r="L2650" s="72" t="n">
        <v>745.36</v>
      </c>
      <c r="M2650" s="72" t="n">
        <v>684985.84</v>
      </c>
      <c r="N2650" s="72" t="n">
        <v>34249.29</v>
      </c>
      <c r="O2650" s="72" t="n">
        <v>650736.55</v>
      </c>
      <c r="P2650" s="72" t="n">
        <v>381479.75</v>
      </c>
      <c r="Q2650" s="72" t="n">
        <v>269256.8</v>
      </c>
      <c r="R2650" t="inlineStr">
        <is>
          <t>Delhi</t>
        </is>
      </c>
      <c r="S2650" s="71" t="n">
        <v>3</v>
      </c>
      <c r="T2650" t="inlineStr">
        <is>
          <t>Yes</t>
        </is>
      </c>
      <c r="U2650" s="71" t="n">
        <v>473</v>
      </c>
      <c r="V2650" s="71" t="n">
        <v>149</v>
      </c>
      <c r="W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RR102642</t>
        </is>
      </c>
      <c r="B2651" s="69" t="n">
        <v>45976</v>
      </c>
      <c r="C2651" s="70" t="n">
        <v>2025</v>
      </c>
      <c r="D2651" t="inlineStr">
        <is>
          <t>Nov</t>
        </is>
      </c>
      <c r="E2651" t="inlineStr">
        <is>
          <t>South</t>
        </is>
      </c>
      <c r="F2651" t="inlineStr">
        <is>
          <t>India</t>
        </is>
      </c>
      <c r="G2651" t="inlineStr">
        <is>
          <t>Grocery</t>
        </is>
      </c>
      <c r="H2651" t="inlineStr">
        <is>
          <t>Store walk-in</t>
        </is>
      </c>
      <c r="I2651" t="inlineStr">
        <is>
          <t>Member</t>
        </is>
      </c>
      <c r="J2651" t="inlineStr">
        <is>
          <t>Yuki Sato</t>
        </is>
      </c>
      <c r="K2651" s="71" t="n">
        <v>3299</v>
      </c>
      <c r="L2651" s="72" t="n">
        <v>177.42</v>
      </c>
      <c r="M2651" s="72" t="n">
        <v>585308.58</v>
      </c>
      <c r="N2651" s="72" t="n">
        <v>11706.17</v>
      </c>
      <c r="O2651" s="72" t="n">
        <v>573602.41</v>
      </c>
      <c r="P2651" s="72" t="n">
        <v>498208.73</v>
      </c>
      <c r="Q2651" s="72" t="n">
        <v>75393.67999999999</v>
      </c>
      <c r="R2651" t="inlineStr">
        <is>
          <t>Karnataka</t>
        </is>
      </c>
      <c r="S2651" s="71" t="n">
        <v>0</v>
      </c>
      <c r="T2651" t="inlineStr">
        <is>
          <t>No</t>
        </is>
      </c>
      <c r="U2651" s="71" t="n">
        <v>1516</v>
      </c>
      <c r="V2651" s="71" t="n">
        <v>617</v>
      </c>
      <c r="W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RR102643</t>
        </is>
      </c>
      <c r="B2652" s="69" t="n">
        <v>45976</v>
      </c>
      <c r="C2652" s="70" t="n">
        <v>2025</v>
      </c>
      <c r="D2652" t="inlineStr">
        <is>
          <t>Nov</t>
        </is>
      </c>
      <c r="E2652" t="inlineStr">
        <is>
          <t>West</t>
        </is>
      </c>
      <c r="F2652" t="inlineStr">
        <is>
          <t>India</t>
        </is>
      </c>
      <c r="G2652" t="inlineStr">
        <is>
          <t>JioMart</t>
        </is>
      </c>
      <c r="H2652" t="inlineStr">
        <is>
          <t>Home delivery</t>
        </is>
      </c>
      <c r="I2652" t="inlineStr">
        <is>
          <t>Walk-in guest</t>
        </is>
      </c>
      <c r="J2652" t="inlineStr">
        <is>
          <t>Olivia Brown</t>
        </is>
      </c>
      <c r="K2652" s="71" t="n">
        <v>4809</v>
      </c>
      <c r="L2652" s="72" t="n">
        <v>410.69</v>
      </c>
      <c r="M2652" s="72" t="n">
        <v>1975008.21</v>
      </c>
      <c r="N2652" s="72" t="n">
        <v>98750.41</v>
      </c>
      <c r="O2652" s="72" t="n">
        <v>1876257.8</v>
      </c>
      <c r="P2652" s="72" t="n">
        <v>1586108.41</v>
      </c>
      <c r="Q2652" s="72" t="n">
        <v>290149.39</v>
      </c>
      <c r="R2652" t="inlineStr">
        <is>
          <t>Goa</t>
        </is>
      </c>
      <c r="S2652" s="71" t="n">
        <v>3</v>
      </c>
      <c r="T2652" t="inlineStr">
        <is>
          <t>Yes</t>
        </is>
      </c>
      <c r="U2652" s="71" t="n">
        <v>19146</v>
      </c>
      <c r="V2652" s="71" t="n">
        <v>915</v>
      </c>
      <c r="W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RR102644</t>
        </is>
      </c>
      <c r="B2653" s="69" t="n">
        <v>45976</v>
      </c>
      <c r="C2653" s="70" t="n">
        <v>2025</v>
      </c>
      <c r="D2653" t="inlineStr">
        <is>
          <t>Nov</t>
        </is>
      </c>
      <c r="E2653" t="inlineStr">
        <is>
          <t>North</t>
        </is>
      </c>
      <c r="F2653" t="inlineStr">
        <is>
          <t>India</t>
        </is>
      </c>
      <c r="G2653" t="inlineStr">
        <is>
          <t>Grocery</t>
        </is>
      </c>
      <c r="H2653" t="inlineStr">
        <is>
          <t>Store walk-in</t>
        </is>
      </c>
      <c r="I2653" t="inlineStr">
        <is>
          <t>Member</t>
        </is>
      </c>
      <c r="J2653" t="inlineStr">
        <is>
          <t>Priya Nair</t>
        </is>
      </c>
      <c r="K2653" s="71" t="n">
        <v>1052</v>
      </c>
      <c r="L2653" s="72" t="n">
        <v>181.27</v>
      </c>
      <c r="M2653" s="72" t="n">
        <v>190696.04</v>
      </c>
      <c r="N2653" s="72" t="n">
        <v>3813.92</v>
      </c>
      <c r="O2653" s="72" t="n">
        <v>186882.12</v>
      </c>
      <c r="P2653" s="72" t="n">
        <v>151703.7</v>
      </c>
      <c r="Q2653" s="72" t="n">
        <v>35178.42</v>
      </c>
      <c r="R2653" t="inlineStr">
        <is>
          <t>Uttar Pradesh</t>
        </is>
      </c>
      <c r="S2653" s="71" t="n">
        <v>1</v>
      </c>
      <c r="T2653" t="inlineStr">
        <is>
          <t>Yes</t>
        </is>
      </c>
      <c r="U2653" s="71" t="n">
        <v>876</v>
      </c>
      <c r="V2653" s="71" t="n">
        <v>309</v>
      </c>
      <c r="W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RR102645</t>
        </is>
      </c>
      <c r="B2654" s="69" t="n">
        <v>45976</v>
      </c>
      <c r="C2654" s="70" t="n">
        <v>2025</v>
      </c>
      <c r="D2654" t="inlineStr">
        <is>
          <t>Nov</t>
        </is>
      </c>
      <c r="E2654" t="inlineStr">
        <is>
          <t>South</t>
        </is>
      </c>
      <c r="F2654" t="inlineStr">
        <is>
          <t>India</t>
        </is>
      </c>
      <c r="G2654" t="inlineStr">
        <is>
          <t>JioMart</t>
        </is>
      </c>
      <c r="H2654" t="inlineStr">
        <is>
          <t>Home delivery</t>
        </is>
      </c>
      <c r="I2654" t="inlineStr">
        <is>
          <t>Walk-in guest</t>
        </is>
      </c>
      <c r="J2654" t="inlineStr">
        <is>
          <t>Fatima Al-Saud</t>
        </is>
      </c>
      <c r="K2654" s="71" t="n">
        <v>2674</v>
      </c>
      <c r="L2654" s="72" t="n">
        <v>449.27</v>
      </c>
      <c r="M2654" s="72" t="n">
        <v>1201347.98</v>
      </c>
      <c r="N2654" s="72" t="n">
        <v>180202.2</v>
      </c>
      <c r="O2654" s="72" t="n">
        <v>1021145.78</v>
      </c>
      <c r="P2654" s="72" t="n">
        <v>924480.97</v>
      </c>
      <c r="Q2654" s="72" t="n">
        <v>96664.81</v>
      </c>
      <c r="R2654" t="inlineStr">
        <is>
          <t>Telangana</t>
        </is>
      </c>
      <c r="S2654" s="71" t="n">
        <v>2</v>
      </c>
      <c r="T2654" t="inlineStr">
        <is>
          <t>Yes</t>
        </is>
      </c>
      <c r="U2654" s="71" t="n">
        <v>4974</v>
      </c>
      <c r="V2654" s="71" t="n">
        <v>342</v>
      </c>
      <c r="W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RR102646</t>
        </is>
      </c>
      <c r="B2655" s="69" t="n">
        <v>45977</v>
      </c>
      <c r="C2655" s="70" t="n">
        <v>2025</v>
      </c>
      <c r="D2655" t="inlineStr">
        <is>
          <t>Nov</t>
        </is>
      </c>
      <c r="E2655" t="inlineStr">
        <is>
          <t>West</t>
        </is>
      </c>
      <c r="F2655" t="inlineStr">
        <is>
          <t>India</t>
        </is>
      </c>
      <c r="G2655" t="inlineStr">
        <is>
          <t>Grocery</t>
        </is>
      </c>
      <c r="H2655" t="inlineStr">
        <is>
          <t>Home delivery</t>
        </is>
      </c>
      <c r="I2655" t="inlineStr">
        <is>
          <t>Member</t>
        </is>
      </c>
      <c r="J2655" t="inlineStr">
        <is>
          <t>Sophie Müller</t>
        </is>
      </c>
      <c r="K2655" s="71" t="n">
        <v>558</v>
      </c>
      <c r="L2655" s="72" t="n">
        <v>190.48</v>
      </c>
      <c r="M2655" s="72" t="n">
        <v>106287.84</v>
      </c>
      <c r="N2655" s="72" t="n">
        <v>15943.18</v>
      </c>
      <c r="O2655" s="72" t="n">
        <v>90344.66</v>
      </c>
      <c r="P2655" s="72" t="n">
        <v>82924.94</v>
      </c>
      <c r="Q2655" s="72" t="n">
        <v>7419.72</v>
      </c>
      <c r="R2655" t="inlineStr">
        <is>
          <t>Gujarat</t>
        </is>
      </c>
      <c r="S2655" s="71" t="n">
        <v>2</v>
      </c>
      <c r="T2655" t="inlineStr">
        <is>
          <t>Yes</t>
        </is>
      </c>
      <c r="U2655" s="71" t="n">
        <v>269</v>
      </c>
      <c r="V2655" s="71" t="n">
        <v>78</v>
      </c>
      <c r="W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RR102647</t>
        </is>
      </c>
      <c r="B2656" s="69" t="n">
        <v>45977</v>
      </c>
      <c r="C2656" s="70" t="n">
        <v>2025</v>
      </c>
      <c r="D2656" t="inlineStr">
        <is>
          <t>Nov</t>
        </is>
      </c>
      <c r="E2656" t="inlineStr">
        <is>
          <t>North</t>
        </is>
      </c>
      <c r="F2656" t="inlineStr">
        <is>
          <t>India</t>
        </is>
      </c>
      <c r="G2656" t="inlineStr">
        <is>
          <t>JioMart</t>
        </is>
      </c>
      <c r="H2656" t="inlineStr">
        <is>
          <t>Home delivery</t>
        </is>
      </c>
      <c r="I2656" t="inlineStr">
        <is>
          <t>Member</t>
        </is>
      </c>
      <c r="J2656" t="inlineStr">
        <is>
          <t>Mei Lin</t>
        </is>
      </c>
      <c r="K2656" s="71" t="n">
        <v>1839</v>
      </c>
      <c r="L2656" s="72" t="n">
        <v>422.32</v>
      </c>
      <c r="M2656" s="72" t="n">
        <v>776646.48</v>
      </c>
      <c r="N2656" s="72" t="n">
        <v>116496.97</v>
      </c>
      <c r="O2656" s="72" t="n">
        <v>660149.51</v>
      </c>
      <c r="P2656" s="72" t="n">
        <v>610476.4300000001</v>
      </c>
      <c r="Q2656" s="72" t="n">
        <v>49673.08</v>
      </c>
      <c r="R2656" t="inlineStr">
        <is>
          <t>Punjab</t>
        </is>
      </c>
      <c r="S2656" s="71" t="n">
        <v>8</v>
      </c>
      <c r="T2656" t="inlineStr">
        <is>
          <t>Yes</t>
        </is>
      </c>
      <c r="U2656" s="71" t="n">
        <v>3333</v>
      </c>
      <c r="V2656" s="71" t="n">
        <v>246</v>
      </c>
      <c r="W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RR102648</t>
        </is>
      </c>
      <c r="B2657" s="69" t="n">
        <v>45977</v>
      </c>
      <c r="C2657" s="70" t="n">
        <v>2025</v>
      </c>
      <c r="D2657" t="inlineStr">
        <is>
          <t>Nov</t>
        </is>
      </c>
      <c r="E2657" t="inlineStr">
        <is>
          <t>North</t>
        </is>
      </c>
      <c r="F2657" t="inlineStr">
        <is>
          <t>India</t>
        </is>
      </c>
      <c r="G2657" t="inlineStr">
        <is>
          <t>JioMart</t>
        </is>
      </c>
      <c r="H2657" t="inlineStr">
        <is>
          <t>Home delivery</t>
        </is>
      </c>
      <c r="I2657" t="inlineStr">
        <is>
          <t>Member</t>
        </is>
      </c>
      <c r="J2657" t="inlineStr">
        <is>
          <t>Omar Haddad</t>
        </is>
      </c>
      <c r="K2657" s="71" t="n">
        <v>1408</v>
      </c>
      <c r="L2657" s="72" t="n">
        <v>385.39</v>
      </c>
      <c r="M2657" s="72" t="n">
        <v>542629.12</v>
      </c>
      <c r="N2657" s="72" t="n">
        <v>10852.58</v>
      </c>
      <c r="O2657" s="72" t="n">
        <v>531776.54</v>
      </c>
      <c r="P2657" s="72" t="n">
        <v>458517.78</v>
      </c>
      <c r="Q2657" s="72" t="n">
        <v>73258.75999999999</v>
      </c>
      <c r="R2657" t="inlineStr">
        <is>
          <t>Uttar Pradesh</t>
        </is>
      </c>
      <c r="S2657" s="71" t="n">
        <v>8</v>
      </c>
      <c r="T2657" t="inlineStr">
        <is>
          <t>Yes</t>
        </is>
      </c>
      <c r="U2657" s="71" t="n">
        <v>5332</v>
      </c>
      <c r="V2657" s="71" t="n">
        <v>413</v>
      </c>
      <c r="W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RR102649</t>
        </is>
      </c>
      <c r="B2658" s="69" t="n">
        <v>45977</v>
      </c>
      <c r="C2658" s="70" t="n">
        <v>2025</v>
      </c>
      <c r="D2658" t="inlineStr">
        <is>
          <t>Nov</t>
        </is>
      </c>
      <c r="E2658" t="inlineStr">
        <is>
          <t>South</t>
        </is>
      </c>
      <c r="F2658" t="inlineStr">
        <is>
          <t>India</t>
        </is>
      </c>
      <c r="G2658" t="inlineStr">
        <is>
          <t>Grocery</t>
        </is>
      </c>
      <c r="H2658" t="inlineStr">
        <is>
          <t>Click &amp; collect</t>
        </is>
      </c>
      <c r="I2658" t="inlineStr">
        <is>
          <t>Walk-in guest</t>
        </is>
      </c>
      <c r="J2658" t="inlineStr">
        <is>
          <t>Olivia Brown</t>
        </is>
      </c>
      <c r="K2658" s="71" t="n">
        <v>955</v>
      </c>
      <c r="L2658" s="72" t="n">
        <v>162.07</v>
      </c>
      <c r="M2658" s="72" t="n">
        <v>154776.85</v>
      </c>
      <c r="N2658" s="72" t="n">
        <v>15477.69</v>
      </c>
      <c r="O2658" s="72" t="n">
        <v>139299.16</v>
      </c>
      <c r="P2658" s="72" t="n">
        <v>146523.03</v>
      </c>
      <c r="Q2658" s="72" t="n">
        <v>-7223.87</v>
      </c>
      <c r="R2658" t="inlineStr">
        <is>
          <t>Kerala</t>
        </is>
      </c>
      <c r="S2658" s="71" t="n">
        <v>8</v>
      </c>
      <c r="T2658" t="inlineStr">
        <is>
          <t>Yes</t>
        </is>
      </c>
      <c r="U2658" s="71" t="n">
        <v>339</v>
      </c>
      <c r="V2658" s="71" t="n">
        <v>110</v>
      </c>
      <c r="W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RR102650</t>
        </is>
      </c>
      <c r="B2659" s="69" t="n">
        <v>45977</v>
      </c>
      <c r="C2659" s="70" t="n">
        <v>2025</v>
      </c>
      <c r="D2659" t="inlineStr">
        <is>
          <t>Nov</t>
        </is>
      </c>
      <c r="E2659" t="inlineStr">
        <is>
          <t>West</t>
        </is>
      </c>
      <c r="F2659" t="inlineStr">
        <is>
          <t>India</t>
        </is>
      </c>
      <c r="G2659" t="inlineStr">
        <is>
          <t>Grocery</t>
        </is>
      </c>
      <c r="H2659" t="inlineStr">
        <is>
          <t>Store walk-in</t>
        </is>
      </c>
      <c r="I2659" t="inlineStr">
        <is>
          <t>Walk-in guest</t>
        </is>
      </c>
      <c r="J2659" t="inlineStr">
        <is>
          <t>Wei Chen</t>
        </is>
      </c>
      <c r="K2659" s="71" t="n">
        <v>4918</v>
      </c>
      <c r="L2659" s="72" t="n">
        <v>166.87</v>
      </c>
      <c r="M2659" s="72" t="n">
        <v>820666.66</v>
      </c>
      <c r="N2659" s="72" t="n">
        <v>16413.33</v>
      </c>
      <c r="O2659" s="72" t="n">
        <v>804253.33</v>
      </c>
      <c r="P2659" s="72" t="n">
        <v>730328.11</v>
      </c>
      <c r="Q2659" s="72" t="n">
        <v>73925.22</v>
      </c>
      <c r="R2659" t="inlineStr">
        <is>
          <t>Goa</t>
        </is>
      </c>
      <c r="S2659" s="71" t="n">
        <v>2</v>
      </c>
      <c r="T2659" t="inlineStr">
        <is>
          <t>Yes</t>
        </is>
      </c>
      <c r="U2659" s="71" t="n">
        <v>2991</v>
      </c>
      <c r="V2659" s="71" t="n">
        <v>772</v>
      </c>
      <c r="W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RR102651</t>
        </is>
      </c>
      <c r="B2660" s="69" t="n">
        <v>45977</v>
      </c>
      <c r="C2660" s="70" t="n">
        <v>2025</v>
      </c>
      <c r="D2660" t="inlineStr">
        <is>
          <t>Nov</t>
        </is>
      </c>
      <c r="E2660" t="inlineStr">
        <is>
          <t>East</t>
        </is>
      </c>
      <c r="F2660" t="inlineStr">
        <is>
          <t>India</t>
        </is>
      </c>
      <c r="G2660" t="inlineStr">
        <is>
          <t>Grocery</t>
        </is>
      </c>
      <c r="H2660" t="inlineStr">
        <is>
          <t>Store walk-in</t>
        </is>
      </c>
      <c r="I2660" t="inlineStr">
        <is>
          <t>Walk-in guest</t>
        </is>
      </c>
      <c r="J2660" t="inlineStr">
        <is>
          <t>Yuki Sato</t>
        </is>
      </c>
      <c r="K2660" s="71" t="n">
        <v>4284</v>
      </c>
      <c r="L2660" s="72" t="n">
        <v>189.85</v>
      </c>
      <c r="M2660" s="72" t="n">
        <v>813317.4</v>
      </c>
      <c r="N2660" s="72" t="n">
        <v>121997.61</v>
      </c>
      <c r="O2660" s="72" t="n">
        <v>691319.79</v>
      </c>
      <c r="P2660" s="72" t="n">
        <v>618188.04</v>
      </c>
      <c r="Q2660" s="72" t="n">
        <v>73131.75</v>
      </c>
      <c r="R2660" t="inlineStr">
        <is>
          <t>Odisha</t>
        </is>
      </c>
      <c r="S2660" s="71" t="n">
        <v>3</v>
      </c>
      <c r="T2660" t="inlineStr">
        <is>
          <t>Yes</t>
        </is>
      </c>
      <c r="U2660" s="71" t="n">
        <v>1571</v>
      </c>
      <c r="V2660" s="71" t="n">
        <v>657</v>
      </c>
      <c r="W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RR102652</t>
        </is>
      </c>
      <c r="B2661" s="69" t="n">
        <v>45977</v>
      </c>
      <c r="C2661" s="70" t="n">
        <v>2025</v>
      </c>
      <c r="D2661" t="inlineStr">
        <is>
          <t>Nov</t>
        </is>
      </c>
      <c r="E2661" t="inlineStr">
        <is>
          <t>East</t>
        </is>
      </c>
      <c r="F2661" t="inlineStr">
        <is>
          <t>India</t>
        </is>
      </c>
      <c r="G2661" t="inlineStr">
        <is>
          <t>Fashion</t>
        </is>
      </c>
      <c r="H2661" t="inlineStr">
        <is>
          <t>Store walk-in</t>
        </is>
      </c>
      <c r="I2661" t="inlineStr">
        <is>
          <t>Member</t>
        </is>
      </c>
      <c r="J2661" t="inlineStr">
        <is>
          <t>Ruhi Shaikh</t>
        </is>
      </c>
      <c r="K2661" s="71" t="n">
        <v>1319</v>
      </c>
      <c r="L2661" s="72" t="n">
        <v>799.5599999999999</v>
      </c>
      <c r="M2661" s="72" t="n">
        <v>1054619.64</v>
      </c>
      <c r="N2661" s="72" t="n">
        <v>21092.39</v>
      </c>
      <c r="O2661" s="72" t="n">
        <v>1033527.25</v>
      </c>
      <c r="P2661" s="72" t="n">
        <v>561829.73</v>
      </c>
      <c r="Q2661" s="72" t="n">
        <v>471697.52</v>
      </c>
      <c r="R2661" t="inlineStr">
        <is>
          <t>Odisha</t>
        </is>
      </c>
      <c r="S2661" s="71" t="n">
        <v>3</v>
      </c>
      <c r="T2661" t="inlineStr">
        <is>
          <t>Yes</t>
        </is>
      </c>
      <c r="U2661" s="71" t="n">
        <v>711</v>
      </c>
      <c r="V2661" s="71" t="n">
        <v>264</v>
      </c>
      <c r="W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RR102653</t>
        </is>
      </c>
      <c r="B2662" s="69" t="n">
        <v>45977</v>
      </c>
      <c r="C2662" s="70" t="n">
        <v>2025</v>
      </c>
      <c r="D2662" t="inlineStr">
        <is>
          <t>Nov</t>
        </is>
      </c>
      <c r="E2662" t="inlineStr">
        <is>
          <t>South</t>
        </is>
      </c>
      <c r="F2662" t="inlineStr">
        <is>
          <t>India</t>
        </is>
      </c>
      <c r="G2662" t="inlineStr">
        <is>
          <t>JioMart</t>
        </is>
      </c>
      <c r="H2662" t="inlineStr">
        <is>
          <t>Home delivery</t>
        </is>
      </c>
      <c r="I2662" t="inlineStr">
        <is>
          <t>Member</t>
        </is>
      </c>
      <c r="J2662" t="inlineStr">
        <is>
          <t>Sophie Müller</t>
        </is>
      </c>
      <c r="K2662" s="71" t="n">
        <v>4088</v>
      </c>
      <c r="L2662" s="72" t="n">
        <v>446.12</v>
      </c>
      <c r="M2662" s="72" t="n">
        <v>1823738.56</v>
      </c>
      <c r="N2662" s="72" t="n">
        <v>273560.78</v>
      </c>
      <c r="O2662" s="72" t="n">
        <v>1550177.78</v>
      </c>
      <c r="P2662" s="72" t="n">
        <v>1389796.02</v>
      </c>
      <c r="Q2662" s="72" t="n">
        <v>160381.76</v>
      </c>
      <c r="R2662" t="inlineStr">
        <is>
          <t>Telangana</t>
        </is>
      </c>
      <c r="S2662" s="71" t="n">
        <v>8</v>
      </c>
      <c r="T2662" t="inlineStr">
        <is>
          <t>Yes</t>
        </is>
      </c>
      <c r="U2662" s="71" t="n">
        <v>11331</v>
      </c>
      <c r="V2662" s="71" t="n">
        <v>503</v>
      </c>
      <c r="W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RR102654</t>
        </is>
      </c>
      <c r="B2663" s="69" t="n">
        <v>45977</v>
      </c>
      <c r="C2663" s="70" t="n">
        <v>2025</v>
      </c>
      <c r="D2663" t="inlineStr">
        <is>
          <t>Nov</t>
        </is>
      </c>
      <c r="E2663" t="inlineStr">
        <is>
          <t>West</t>
        </is>
      </c>
      <c r="F2663" t="inlineStr">
        <is>
          <t>India</t>
        </is>
      </c>
      <c r="G2663" t="inlineStr">
        <is>
          <t>Grocery</t>
        </is>
      </c>
      <c r="H2663" t="inlineStr">
        <is>
          <t>Home delivery</t>
        </is>
      </c>
      <c r="I2663" t="inlineStr">
        <is>
          <t>Member</t>
        </is>
      </c>
      <c r="J2663" t="inlineStr">
        <is>
          <t>Amir Khan</t>
        </is>
      </c>
      <c r="K2663" s="71" t="n">
        <v>3704</v>
      </c>
      <c r="L2663" s="72" t="n">
        <v>194.81</v>
      </c>
      <c r="M2663" s="72" t="n">
        <v>721576.24</v>
      </c>
      <c r="N2663" s="72" t="n">
        <v>108236.44</v>
      </c>
      <c r="O2663" s="72" t="n">
        <v>613339.8</v>
      </c>
      <c r="P2663" s="72" t="n">
        <v>565235.52</v>
      </c>
      <c r="Q2663" s="72" t="n">
        <v>48104.28</v>
      </c>
      <c r="R2663" t="inlineStr">
        <is>
          <t>Gujarat</t>
        </is>
      </c>
      <c r="S2663" s="71" t="n">
        <v>1</v>
      </c>
      <c r="T2663" t="inlineStr">
        <is>
          <t>Yes</t>
        </is>
      </c>
      <c r="U2663" s="71" t="n">
        <v>1619</v>
      </c>
      <c r="V2663" s="71" t="n">
        <v>589</v>
      </c>
      <c r="W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RR102655</t>
        </is>
      </c>
      <c r="B2664" s="69" t="n">
        <v>45977</v>
      </c>
      <c r="C2664" s="70" t="n">
        <v>2025</v>
      </c>
      <c r="D2664" t="inlineStr">
        <is>
          <t>Nov</t>
        </is>
      </c>
      <c r="E2664" t="inlineStr">
        <is>
          <t>South</t>
        </is>
      </c>
      <c r="F2664" t="inlineStr">
        <is>
          <t>India</t>
        </is>
      </c>
      <c r="G2664" t="inlineStr">
        <is>
          <t>Grocery</t>
        </is>
      </c>
      <c r="H2664" t="inlineStr">
        <is>
          <t>Store walk-in</t>
        </is>
      </c>
      <c r="I2664" t="inlineStr">
        <is>
          <t>Member</t>
        </is>
      </c>
      <c r="J2664" t="inlineStr">
        <is>
          <t>Yuki Sato</t>
        </is>
      </c>
      <c r="K2664" s="71" t="n">
        <v>2150</v>
      </c>
      <c r="L2664" s="72" t="n">
        <v>186.45</v>
      </c>
      <c r="M2664" s="72" t="n">
        <v>400867.5</v>
      </c>
      <c r="N2664" s="72" t="n">
        <v>32069.4</v>
      </c>
      <c r="O2664" s="72" t="n">
        <v>368798.1</v>
      </c>
      <c r="P2664" s="72" t="n">
        <v>313806.31</v>
      </c>
      <c r="Q2664" s="72" t="n">
        <v>54991.79</v>
      </c>
      <c r="R2664" t="inlineStr">
        <is>
          <t>Kerala</t>
        </is>
      </c>
      <c r="S2664" s="71" t="n">
        <v>3</v>
      </c>
      <c r="T2664" t="inlineStr">
        <is>
          <t>Yes</t>
        </is>
      </c>
      <c r="U2664" s="71" t="n">
        <v>1427</v>
      </c>
      <c r="V2664" s="71" t="n">
        <v>417</v>
      </c>
      <c r="W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RR102656</t>
        </is>
      </c>
      <c r="B2665" s="69" t="n">
        <v>45978</v>
      </c>
      <c r="C2665" s="70" t="n">
        <v>2025</v>
      </c>
      <c r="D2665" t="inlineStr">
        <is>
          <t>Nov</t>
        </is>
      </c>
      <c r="E2665" t="inlineStr">
        <is>
          <t>North</t>
        </is>
      </c>
      <c r="F2665" t="inlineStr">
        <is>
          <t>India</t>
        </is>
      </c>
      <c r="G2665" t="inlineStr">
        <is>
          <t>JioMart</t>
        </is>
      </c>
      <c r="H2665" t="inlineStr">
        <is>
          <t>Home delivery</t>
        </is>
      </c>
      <c r="I2665" t="inlineStr">
        <is>
          <t>Member</t>
        </is>
      </c>
      <c r="J2665" t="inlineStr">
        <is>
          <t>Omar Haddad</t>
        </is>
      </c>
      <c r="K2665" s="71" t="n">
        <v>3037</v>
      </c>
      <c r="L2665" s="72" t="n">
        <v>408.67</v>
      </c>
      <c r="M2665" s="72" t="n">
        <v>1241130.79</v>
      </c>
      <c r="N2665" s="72" t="n">
        <v>124113.08</v>
      </c>
      <c r="O2665" s="72" t="n">
        <v>1117017.71</v>
      </c>
      <c r="P2665" s="72" t="n">
        <v>1039993.01</v>
      </c>
      <c r="Q2665" s="72" t="n">
        <v>77024.7</v>
      </c>
      <c r="R2665" t="inlineStr">
        <is>
          <t>Uttar Pradesh</t>
        </is>
      </c>
      <c r="S2665" s="71" t="n">
        <v>1</v>
      </c>
      <c r="T2665" t="inlineStr">
        <is>
          <t>Yes</t>
        </is>
      </c>
      <c r="U2665" s="71" t="n">
        <v>10257</v>
      </c>
      <c r="V2665" s="71" t="n">
        <v>708</v>
      </c>
      <c r="W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RR102657</t>
        </is>
      </c>
      <c r="B2666" s="69" t="n">
        <v>45978</v>
      </c>
      <c r="C2666" s="70" t="n">
        <v>2025</v>
      </c>
      <c r="D2666" t="inlineStr">
        <is>
          <t>Nov</t>
        </is>
      </c>
      <c r="E2666" t="inlineStr">
        <is>
          <t>West</t>
        </is>
      </c>
      <c r="F2666" t="inlineStr">
        <is>
          <t>India</t>
        </is>
      </c>
      <c r="G2666" t="inlineStr">
        <is>
          <t>Electronics</t>
        </is>
      </c>
      <c r="H2666" t="inlineStr">
        <is>
          <t>Store walk-in</t>
        </is>
      </c>
      <c r="I2666" t="inlineStr">
        <is>
          <t>Walk-in guest</t>
        </is>
      </c>
      <c r="J2666" t="inlineStr">
        <is>
          <t>Fatima Al-Saud</t>
        </is>
      </c>
      <c r="K2666" s="71" t="n">
        <v>116</v>
      </c>
      <c r="L2666" s="72" t="n">
        <v>9692.030000000001</v>
      </c>
      <c r="M2666" s="72" t="n">
        <v>1124275.48</v>
      </c>
      <c r="N2666" s="72" t="n">
        <v>89942.03999999999</v>
      </c>
      <c r="O2666" s="72" t="n">
        <v>1034333.44</v>
      </c>
      <c r="P2666" s="72" t="n">
        <v>924771.66</v>
      </c>
      <c r="Q2666" s="72" t="n">
        <v>109561.78</v>
      </c>
      <c r="R2666" t="inlineStr">
        <is>
          <t>Goa</t>
        </is>
      </c>
      <c r="S2666" s="71" t="n">
        <v>8</v>
      </c>
      <c r="T2666" t="inlineStr">
        <is>
          <t>Yes</t>
        </is>
      </c>
      <c r="U2666" s="71" t="n">
        <v>241</v>
      </c>
      <c r="V2666" s="71" t="n">
        <v>89</v>
      </c>
      <c r="W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RR102658</t>
        </is>
      </c>
      <c r="B2667" s="69" t="n">
        <v>45978</v>
      </c>
      <c r="C2667" s="70" t="n">
        <v>2025</v>
      </c>
      <c r="D2667" t="inlineStr">
        <is>
          <t>Nov</t>
        </is>
      </c>
      <c r="E2667" t="inlineStr">
        <is>
          <t>South</t>
        </is>
      </c>
      <c r="F2667" t="inlineStr">
        <is>
          <t>India</t>
        </is>
      </c>
      <c r="G2667" t="inlineStr">
        <is>
          <t>Grocery</t>
        </is>
      </c>
      <c r="H2667" t="inlineStr">
        <is>
          <t>Store walk-in</t>
        </is>
      </c>
      <c r="I2667" t="inlineStr">
        <is>
          <t>Walk-in guest</t>
        </is>
      </c>
      <c r="J2667" t="inlineStr">
        <is>
          <t>Hiroshi Tanaka</t>
        </is>
      </c>
      <c r="K2667" s="71" t="n">
        <v>1502</v>
      </c>
      <c r="L2667" s="72" t="n">
        <v>170.22</v>
      </c>
      <c r="M2667" s="72" t="n">
        <v>255670.44</v>
      </c>
      <c r="N2667" s="72" t="n">
        <v>20453.64</v>
      </c>
      <c r="O2667" s="72" t="n">
        <v>235216.8</v>
      </c>
      <c r="P2667" s="72" t="n">
        <v>215022.57</v>
      </c>
      <c r="Q2667" s="72" t="n">
        <v>20194.23</v>
      </c>
      <c r="R2667" t="inlineStr">
        <is>
          <t>Karnataka</t>
        </is>
      </c>
      <c r="S2667" s="71" t="n">
        <v>8</v>
      </c>
      <c r="T2667" t="inlineStr">
        <is>
          <t>Yes</t>
        </is>
      </c>
      <c r="U2667" s="71" t="n">
        <v>1352</v>
      </c>
      <c r="V2667" s="71" t="n">
        <v>458</v>
      </c>
      <c r="W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RR102659</t>
        </is>
      </c>
      <c r="B2668" s="69" t="n">
        <v>45978</v>
      </c>
      <c r="C2668" s="70" t="n">
        <v>2025</v>
      </c>
      <c r="D2668" t="inlineStr">
        <is>
          <t>Nov</t>
        </is>
      </c>
      <c r="E2668" t="inlineStr">
        <is>
          <t>West</t>
        </is>
      </c>
      <c r="F2668" t="inlineStr">
        <is>
          <t>India</t>
        </is>
      </c>
      <c r="G2668" t="inlineStr">
        <is>
          <t>Grocery</t>
        </is>
      </c>
      <c r="H2668" t="inlineStr">
        <is>
          <t>Store walk-in</t>
        </is>
      </c>
      <c r="I2668" t="inlineStr">
        <is>
          <t>Walk-in guest</t>
        </is>
      </c>
      <c r="J2668" t="inlineStr">
        <is>
          <t>Sophie Müller</t>
        </is>
      </c>
      <c r="K2668" s="71" t="n">
        <v>4841</v>
      </c>
      <c r="L2668" s="72" t="n">
        <v>199.55</v>
      </c>
      <c r="M2668" s="72" t="n">
        <v>966021.55</v>
      </c>
      <c r="N2668" s="72" t="n">
        <v>144903.23</v>
      </c>
      <c r="O2668" s="72" t="n">
        <v>821118.3199999999</v>
      </c>
      <c r="P2668" s="72" t="n">
        <v>703929.33</v>
      </c>
      <c r="Q2668" s="72" t="n">
        <v>117188.99</v>
      </c>
      <c r="R2668" t="inlineStr">
        <is>
          <t>Maharashtra</t>
        </is>
      </c>
      <c r="S2668" s="71" t="n">
        <v>2</v>
      </c>
      <c r="T2668" t="inlineStr">
        <is>
          <t>Yes</t>
        </is>
      </c>
      <c r="U2668" s="71" t="n">
        <v>2633</v>
      </c>
      <c r="V2668" s="71" t="n">
        <v>662</v>
      </c>
      <c r="W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RR102660</t>
        </is>
      </c>
      <c r="B2669" s="69" t="n">
        <v>45978</v>
      </c>
      <c r="C2669" s="70" t="n">
        <v>2025</v>
      </c>
      <c r="D2669" t="inlineStr">
        <is>
          <t>Nov</t>
        </is>
      </c>
      <c r="E2669" t="inlineStr">
        <is>
          <t>South</t>
        </is>
      </c>
      <c r="F2669" t="inlineStr">
        <is>
          <t>India</t>
        </is>
      </c>
      <c r="G2669" t="inlineStr">
        <is>
          <t>JioMart</t>
        </is>
      </c>
      <c r="H2669" t="inlineStr">
        <is>
          <t>Home delivery</t>
        </is>
      </c>
      <c r="I2669" t="inlineStr">
        <is>
          <t>Walk-in guest</t>
        </is>
      </c>
      <c r="J2669" t="inlineStr">
        <is>
          <t>Omar Haddad</t>
        </is>
      </c>
      <c r="K2669" s="71" t="n">
        <v>1489</v>
      </c>
      <c r="L2669" s="72" t="n">
        <v>400.74</v>
      </c>
      <c r="M2669" s="72" t="n">
        <v>596701.86</v>
      </c>
      <c r="N2669" s="72" t="n">
        <v>11934.04</v>
      </c>
      <c r="O2669" s="72" t="n">
        <v>584767.8199999999</v>
      </c>
      <c r="P2669" s="72" t="n">
        <v>517408.31</v>
      </c>
      <c r="Q2669" s="72" t="n">
        <v>67359.50999999999</v>
      </c>
      <c r="R2669" t="inlineStr">
        <is>
          <t>Karnataka</t>
        </is>
      </c>
      <c r="S2669" s="71" t="n">
        <v>5</v>
      </c>
      <c r="T2669" t="inlineStr">
        <is>
          <t>Yes</t>
        </is>
      </c>
      <c r="U2669" s="71" t="n">
        <v>4306</v>
      </c>
      <c r="V2669" s="71" t="n">
        <v>288</v>
      </c>
      <c r="W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RR102661</t>
        </is>
      </c>
      <c r="B2670" s="69" t="n">
        <v>45978</v>
      </c>
      <c r="C2670" s="70" t="n">
        <v>2025</v>
      </c>
      <c r="D2670" t="inlineStr">
        <is>
          <t>Nov</t>
        </is>
      </c>
      <c r="E2670" t="inlineStr">
        <is>
          <t>South</t>
        </is>
      </c>
      <c r="F2670" t="inlineStr">
        <is>
          <t>India</t>
        </is>
      </c>
      <c r="G2670" t="inlineStr">
        <is>
          <t>Fashion</t>
        </is>
      </c>
      <c r="H2670" t="inlineStr">
        <is>
          <t>Click &amp; collect</t>
        </is>
      </c>
      <c r="I2670" t="inlineStr">
        <is>
          <t>Member</t>
        </is>
      </c>
      <c r="J2670" t="inlineStr">
        <is>
          <t>Arjun Mehta</t>
        </is>
      </c>
      <c r="K2670" s="71" t="n">
        <v>1456</v>
      </c>
      <c r="L2670" s="72" t="n">
        <v>709.9</v>
      </c>
      <c r="M2670" s="72" t="n">
        <v>1033614.4</v>
      </c>
      <c r="N2670" s="72" t="n">
        <v>51680.72</v>
      </c>
      <c r="O2670" s="72" t="n">
        <v>981933.6800000001</v>
      </c>
      <c r="P2670" s="72" t="n">
        <v>624286.35</v>
      </c>
      <c r="Q2670" s="72" t="n">
        <v>357647.33</v>
      </c>
      <c r="R2670" t="inlineStr">
        <is>
          <t>Tamil Nadu</t>
        </is>
      </c>
      <c r="S2670" s="71" t="n">
        <v>2</v>
      </c>
      <c r="T2670" t="inlineStr">
        <is>
          <t>Yes</t>
        </is>
      </c>
      <c r="U2670" s="71" t="n">
        <v>618</v>
      </c>
      <c r="V2670" s="71" t="n">
        <v>198</v>
      </c>
      <c r="W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RR102662</t>
        </is>
      </c>
      <c r="B2671" s="69" t="n">
        <v>45978</v>
      </c>
      <c r="C2671" s="70" t="n">
        <v>2025</v>
      </c>
      <c r="D2671" t="inlineStr">
        <is>
          <t>Nov</t>
        </is>
      </c>
      <c r="E2671" t="inlineStr">
        <is>
          <t>East</t>
        </is>
      </c>
      <c r="F2671" t="inlineStr">
        <is>
          <t>India</t>
        </is>
      </c>
      <c r="G2671" t="inlineStr">
        <is>
          <t>Grocery</t>
        </is>
      </c>
      <c r="H2671" t="inlineStr">
        <is>
          <t>Store walk-in</t>
        </is>
      </c>
      <c r="I2671" t="inlineStr">
        <is>
          <t>Member</t>
        </is>
      </c>
      <c r="J2671" t="inlineStr">
        <is>
          <t>Mei Lin</t>
        </is>
      </c>
      <c r="K2671" s="71" t="n">
        <v>761</v>
      </c>
      <c r="L2671" s="72" t="n">
        <v>162.45</v>
      </c>
      <c r="M2671" s="72" t="n">
        <v>123624.45</v>
      </c>
      <c r="N2671" s="72" t="n">
        <v>9889.959999999999</v>
      </c>
      <c r="O2671" s="72" t="n">
        <v>113734.49</v>
      </c>
      <c r="P2671" s="72" t="n">
        <v>110348.83</v>
      </c>
      <c r="Q2671" s="72" t="n">
        <v>3385.66</v>
      </c>
      <c r="R2671" t="inlineStr">
        <is>
          <t>Odisha</t>
        </is>
      </c>
      <c r="S2671" s="71" t="n">
        <v>0</v>
      </c>
      <c r="T2671" t="inlineStr">
        <is>
          <t>No</t>
        </is>
      </c>
      <c r="U2671" s="71" t="n">
        <v>408</v>
      </c>
      <c r="V2671" s="71" t="n">
        <v>142</v>
      </c>
      <c r="W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RR102663</t>
        </is>
      </c>
      <c r="B2672" s="69" t="n">
        <v>45978</v>
      </c>
      <c r="C2672" s="70" t="n">
        <v>2025</v>
      </c>
      <c r="D2672" t="inlineStr">
        <is>
          <t>Nov</t>
        </is>
      </c>
      <c r="E2672" t="inlineStr">
        <is>
          <t>South</t>
        </is>
      </c>
      <c r="F2672" t="inlineStr">
        <is>
          <t>India</t>
        </is>
      </c>
      <c r="G2672" t="inlineStr">
        <is>
          <t>JioMart</t>
        </is>
      </c>
      <c r="H2672" t="inlineStr">
        <is>
          <t>Home delivery</t>
        </is>
      </c>
      <c r="I2672" t="inlineStr">
        <is>
          <t>Member</t>
        </is>
      </c>
      <c r="J2672" t="inlineStr">
        <is>
          <t>Emma Clarke</t>
        </is>
      </c>
      <c r="K2672" s="71" t="n">
        <v>3138</v>
      </c>
      <c r="L2672" s="72" t="n">
        <v>388.44</v>
      </c>
      <c r="M2672" s="72" t="n">
        <v>1218924.72</v>
      </c>
      <c r="N2672" s="72" t="n">
        <v>121892.47</v>
      </c>
      <c r="O2672" s="72" t="n">
        <v>1097032.25</v>
      </c>
      <c r="P2672" s="72" t="n">
        <v>1066789.13</v>
      </c>
      <c r="Q2672" s="72" t="n">
        <v>30243.12</v>
      </c>
      <c r="R2672" t="inlineStr">
        <is>
          <t>Tamil Nadu</t>
        </is>
      </c>
      <c r="S2672" s="71" t="n">
        <v>2</v>
      </c>
      <c r="T2672" t="inlineStr">
        <is>
          <t>Yes</t>
        </is>
      </c>
      <c r="U2672" s="71" t="n">
        <v>12816</v>
      </c>
      <c r="V2672" s="71" t="n">
        <v>665</v>
      </c>
      <c r="W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RR102664</t>
        </is>
      </c>
      <c r="B2673" s="69" t="n">
        <v>45979</v>
      </c>
      <c r="C2673" s="70" t="n">
        <v>2025</v>
      </c>
      <c r="D2673" t="inlineStr">
        <is>
          <t>Nov</t>
        </is>
      </c>
      <c r="E2673" t="inlineStr">
        <is>
          <t>West</t>
        </is>
      </c>
      <c r="F2673" t="inlineStr">
        <is>
          <t>India</t>
        </is>
      </c>
      <c r="G2673" t="inlineStr">
        <is>
          <t>Fashion</t>
        </is>
      </c>
      <c r="H2673" t="inlineStr">
        <is>
          <t>Click &amp; collect</t>
        </is>
      </c>
      <c r="I2673" t="inlineStr">
        <is>
          <t>Walk-in guest</t>
        </is>
      </c>
      <c r="J2673" t="inlineStr">
        <is>
          <t>Emma Clarke</t>
        </is>
      </c>
      <c r="K2673" s="71" t="n">
        <v>514</v>
      </c>
      <c r="L2673" s="72" t="n">
        <v>746.42</v>
      </c>
      <c r="M2673" s="72" t="n">
        <v>383659.88</v>
      </c>
      <c r="N2673" s="72" t="n">
        <v>30692.79</v>
      </c>
      <c r="O2673" s="72" t="n">
        <v>352967.09</v>
      </c>
      <c r="P2673" s="72" t="n">
        <v>219664.34</v>
      </c>
      <c r="Q2673" s="72" t="n">
        <v>133302.75</v>
      </c>
      <c r="R2673" t="inlineStr">
        <is>
          <t>Goa</t>
        </is>
      </c>
      <c r="S2673" s="71" t="n">
        <v>8</v>
      </c>
      <c r="T2673" t="inlineStr">
        <is>
          <t>Yes</t>
        </is>
      </c>
      <c r="U2673" s="71" t="n">
        <v>152</v>
      </c>
      <c r="V2673" s="71" t="n">
        <v>59</v>
      </c>
      <c r="W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RR102665</t>
        </is>
      </c>
      <c r="B2674" s="69" t="n">
        <v>45979</v>
      </c>
      <c r="C2674" s="70" t="n">
        <v>2025</v>
      </c>
      <c r="D2674" t="inlineStr">
        <is>
          <t>Nov</t>
        </is>
      </c>
      <c r="E2674" t="inlineStr">
        <is>
          <t>South</t>
        </is>
      </c>
      <c r="F2674" t="inlineStr">
        <is>
          <t>India</t>
        </is>
      </c>
      <c r="G2674" t="inlineStr">
        <is>
          <t>Grocery</t>
        </is>
      </c>
      <c r="H2674" t="inlineStr">
        <is>
          <t>Store walk-in</t>
        </is>
      </c>
      <c r="I2674" t="inlineStr">
        <is>
          <t>Member</t>
        </is>
      </c>
      <c r="J2674" t="inlineStr">
        <is>
          <t>Kofi Mensah</t>
        </is>
      </c>
      <c r="K2674" s="71" t="n">
        <v>3759</v>
      </c>
      <c r="L2674" s="72" t="n">
        <v>176.5</v>
      </c>
      <c r="M2674" s="72" t="n">
        <v>663463.5</v>
      </c>
      <c r="N2674" s="72" t="n">
        <v>53077.08</v>
      </c>
      <c r="O2674" s="72" t="n">
        <v>610386.42</v>
      </c>
      <c r="P2674" s="72" t="n">
        <v>553565.11</v>
      </c>
      <c r="Q2674" s="72" t="n">
        <v>56821.31</v>
      </c>
      <c r="R2674" t="inlineStr">
        <is>
          <t>Kerala</t>
        </is>
      </c>
      <c r="S2674" s="71" t="n">
        <v>5</v>
      </c>
      <c r="T2674" t="inlineStr">
        <is>
          <t>Yes</t>
        </is>
      </c>
      <c r="U2674" s="71" t="n">
        <v>2488</v>
      </c>
      <c r="V2674" s="71" t="n">
        <v>663</v>
      </c>
      <c r="W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RR102666</t>
        </is>
      </c>
      <c r="B2675" s="69" t="n">
        <v>45979</v>
      </c>
      <c r="C2675" s="70" t="n">
        <v>2025</v>
      </c>
      <c r="D2675" t="inlineStr">
        <is>
          <t>Nov</t>
        </is>
      </c>
      <c r="E2675" t="inlineStr">
        <is>
          <t>East</t>
        </is>
      </c>
      <c r="F2675" t="inlineStr">
        <is>
          <t>India</t>
        </is>
      </c>
      <c r="G2675" t="inlineStr">
        <is>
          <t>Grocery</t>
        </is>
      </c>
      <c r="H2675" t="inlineStr">
        <is>
          <t>Store walk-in</t>
        </is>
      </c>
      <c r="I2675" t="inlineStr">
        <is>
          <t>Walk-in guest</t>
        </is>
      </c>
      <c r="J2675" t="inlineStr">
        <is>
          <t>Aisha Bello</t>
        </is>
      </c>
      <c r="K2675" s="71" t="n">
        <v>3337</v>
      </c>
      <c r="L2675" s="72" t="n">
        <v>178.26</v>
      </c>
      <c r="M2675" s="72" t="n">
        <v>594853.62</v>
      </c>
      <c r="N2675" s="72" t="n">
        <v>29742.68</v>
      </c>
      <c r="O2675" s="72" t="n">
        <v>565110.9399999999</v>
      </c>
      <c r="P2675" s="72" t="n">
        <v>488900.14</v>
      </c>
      <c r="Q2675" s="72" t="n">
        <v>76210.8</v>
      </c>
      <c r="R2675" t="inlineStr">
        <is>
          <t>Odisha</t>
        </is>
      </c>
      <c r="S2675" s="71" t="n">
        <v>8</v>
      </c>
      <c r="T2675" t="inlineStr">
        <is>
          <t>Yes</t>
        </is>
      </c>
      <c r="U2675" s="71" t="n">
        <v>2392</v>
      </c>
      <c r="V2675" s="71" t="n">
        <v>917</v>
      </c>
      <c r="W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RR102667</t>
        </is>
      </c>
      <c r="B2676" s="69" t="n">
        <v>45979</v>
      </c>
      <c r="C2676" s="70" t="n">
        <v>2025</v>
      </c>
      <c r="D2676" t="inlineStr">
        <is>
          <t>Nov</t>
        </is>
      </c>
      <c r="E2676" t="inlineStr">
        <is>
          <t>East</t>
        </is>
      </c>
      <c r="F2676" t="inlineStr">
        <is>
          <t>India</t>
        </is>
      </c>
      <c r="G2676" t="inlineStr">
        <is>
          <t>Grocery</t>
        </is>
      </c>
      <c r="H2676" t="inlineStr">
        <is>
          <t>Store walk-in</t>
        </is>
      </c>
      <c r="I2676" t="inlineStr">
        <is>
          <t>Walk-in guest</t>
        </is>
      </c>
      <c r="J2676" t="inlineStr">
        <is>
          <t>Sara Rossi</t>
        </is>
      </c>
      <c r="K2676" s="71" t="n">
        <v>4591</v>
      </c>
      <c r="L2676" s="72" t="n">
        <v>195.6</v>
      </c>
      <c r="M2676" s="72" t="n">
        <v>897999.6</v>
      </c>
      <c r="N2676" s="72" t="n">
        <v>44899.98</v>
      </c>
      <c r="O2676" s="72" t="n">
        <v>853099.62</v>
      </c>
      <c r="P2676" s="72" t="n">
        <v>658521.6899999999</v>
      </c>
      <c r="Q2676" s="72" t="n">
        <v>194577.93</v>
      </c>
      <c r="R2676" t="inlineStr">
        <is>
          <t>Bihar</t>
        </is>
      </c>
      <c r="S2676" s="71" t="n">
        <v>3</v>
      </c>
      <c r="T2676" t="inlineStr">
        <is>
          <t>Yes</t>
        </is>
      </c>
      <c r="U2676" s="71" t="n">
        <v>1343</v>
      </c>
      <c r="V2676" s="71" t="n">
        <v>513</v>
      </c>
      <c r="W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RR102668</t>
        </is>
      </c>
      <c r="B2677" s="69" t="n">
        <v>45979</v>
      </c>
      <c r="C2677" s="70" t="n">
        <v>2025</v>
      </c>
      <c r="D2677" t="inlineStr">
        <is>
          <t>Nov</t>
        </is>
      </c>
      <c r="E2677" t="inlineStr">
        <is>
          <t>North</t>
        </is>
      </c>
      <c r="F2677" t="inlineStr">
        <is>
          <t>India</t>
        </is>
      </c>
      <c r="G2677" t="inlineStr">
        <is>
          <t>Grocery</t>
        </is>
      </c>
      <c r="H2677" t="inlineStr">
        <is>
          <t>Home delivery</t>
        </is>
      </c>
      <c r="I2677" t="inlineStr">
        <is>
          <t>Member</t>
        </is>
      </c>
      <c r="J2677" t="inlineStr">
        <is>
          <t>Olivia Brown</t>
        </is>
      </c>
      <c r="K2677" s="71" t="n">
        <v>1731</v>
      </c>
      <c r="L2677" s="72" t="n">
        <v>159.36</v>
      </c>
      <c r="M2677" s="72" t="n">
        <v>275852.16</v>
      </c>
      <c r="N2677" s="72" t="n">
        <v>22068.17</v>
      </c>
      <c r="O2677" s="72" t="n">
        <v>253783.99</v>
      </c>
      <c r="P2677" s="72" t="n">
        <v>246470.77</v>
      </c>
      <c r="Q2677" s="72" t="n">
        <v>7313.22</v>
      </c>
      <c r="R2677" t="inlineStr">
        <is>
          <t>Punjab</t>
        </is>
      </c>
      <c r="S2677" s="71" t="n">
        <v>8</v>
      </c>
      <c r="T2677" t="inlineStr">
        <is>
          <t>Yes</t>
        </is>
      </c>
      <c r="U2677" s="71" t="n">
        <v>900</v>
      </c>
      <c r="V2677" s="71" t="n">
        <v>246</v>
      </c>
      <c r="W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RR102669</t>
        </is>
      </c>
      <c r="B2678" s="69" t="n">
        <v>45979</v>
      </c>
      <c r="C2678" s="70" t="n">
        <v>2025</v>
      </c>
      <c r="D2678" t="inlineStr">
        <is>
          <t>Nov</t>
        </is>
      </c>
      <c r="E2678" t="inlineStr">
        <is>
          <t>West</t>
        </is>
      </c>
      <c r="F2678" t="inlineStr">
        <is>
          <t>India</t>
        </is>
      </c>
      <c r="G2678" t="inlineStr">
        <is>
          <t>JioMart</t>
        </is>
      </c>
      <c r="H2678" t="inlineStr">
        <is>
          <t>Home delivery</t>
        </is>
      </c>
      <c r="I2678" t="inlineStr">
        <is>
          <t>Member</t>
        </is>
      </c>
      <c r="J2678" t="inlineStr">
        <is>
          <t>Sara Rossi</t>
        </is>
      </c>
      <c r="K2678" s="71" t="n">
        <v>3370</v>
      </c>
      <c r="L2678" s="72" t="n">
        <v>435.62</v>
      </c>
      <c r="M2678" s="72" t="n">
        <v>1468039.4</v>
      </c>
      <c r="N2678" s="72" t="n">
        <v>29360.79</v>
      </c>
      <c r="O2678" s="72" t="n">
        <v>1438678.61</v>
      </c>
      <c r="P2678" s="72" t="n">
        <v>1159869.91</v>
      </c>
      <c r="Q2678" s="72" t="n">
        <v>278808.7</v>
      </c>
      <c r="R2678" t="inlineStr">
        <is>
          <t>Maharashtra</t>
        </is>
      </c>
      <c r="S2678" s="71" t="n">
        <v>1</v>
      </c>
      <c r="T2678" t="inlineStr">
        <is>
          <t>Yes</t>
        </is>
      </c>
      <c r="U2678" s="71" t="n">
        <v>5382</v>
      </c>
      <c r="V2678" s="71" t="n">
        <v>384</v>
      </c>
      <c r="W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RR102670</t>
        </is>
      </c>
      <c r="B2679" s="69" t="n">
        <v>45979</v>
      </c>
      <c r="C2679" s="70" t="n">
        <v>2025</v>
      </c>
      <c r="D2679" t="inlineStr">
        <is>
          <t>Nov</t>
        </is>
      </c>
      <c r="E2679" t="inlineStr">
        <is>
          <t>South</t>
        </is>
      </c>
      <c r="F2679" t="inlineStr">
        <is>
          <t>India</t>
        </is>
      </c>
      <c r="G2679" t="inlineStr">
        <is>
          <t>Grocery</t>
        </is>
      </c>
      <c r="H2679" t="inlineStr">
        <is>
          <t>Store walk-in</t>
        </is>
      </c>
      <c r="I2679" t="inlineStr">
        <is>
          <t>Member</t>
        </is>
      </c>
      <c r="J2679" t="inlineStr">
        <is>
          <t>Ruhi Shaikh</t>
        </is>
      </c>
      <c r="K2679" s="71" t="n">
        <v>839</v>
      </c>
      <c r="L2679" s="72" t="n">
        <v>172.79</v>
      </c>
      <c r="M2679" s="72" t="n">
        <v>144970.81</v>
      </c>
      <c r="N2679" s="72" t="n">
        <v>21745.62</v>
      </c>
      <c r="O2679" s="72" t="n">
        <v>123225.19</v>
      </c>
      <c r="P2679" s="72" t="n">
        <v>127689.98</v>
      </c>
      <c r="Q2679" s="72" t="n">
        <v>-4464.79</v>
      </c>
      <c r="R2679" t="inlineStr">
        <is>
          <t>Tamil Nadu</t>
        </is>
      </c>
      <c r="S2679" s="71" t="n">
        <v>5</v>
      </c>
      <c r="T2679" t="inlineStr">
        <is>
          <t>Yes</t>
        </is>
      </c>
      <c r="U2679" s="71" t="n">
        <v>357</v>
      </c>
      <c r="V2679" s="71" t="n">
        <v>113</v>
      </c>
      <c r="W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RR102671</t>
        </is>
      </c>
      <c r="B2680" s="69" t="n">
        <v>45979</v>
      </c>
      <c r="C2680" s="70" t="n">
        <v>2025</v>
      </c>
      <c r="D2680" t="inlineStr">
        <is>
          <t>Nov</t>
        </is>
      </c>
      <c r="E2680" t="inlineStr">
        <is>
          <t>North</t>
        </is>
      </c>
      <c r="F2680" t="inlineStr">
        <is>
          <t>India</t>
        </is>
      </c>
      <c r="G2680" t="inlineStr">
        <is>
          <t>Grocery</t>
        </is>
      </c>
      <c r="H2680" t="inlineStr">
        <is>
          <t>Store walk-in</t>
        </is>
      </c>
      <c r="I2680" t="inlineStr">
        <is>
          <t>Member</t>
        </is>
      </c>
      <c r="J2680" t="inlineStr">
        <is>
          <t>Noah Smith</t>
        </is>
      </c>
      <c r="K2680" s="71" t="n">
        <v>546</v>
      </c>
      <c r="L2680" s="72" t="n">
        <v>200.99</v>
      </c>
      <c r="M2680" s="72" t="n">
        <v>109740.54</v>
      </c>
      <c r="N2680" s="72" t="n">
        <v>5487.03</v>
      </c>
      <c r="O2680" s="72" t="n">
        <v>104253.51</v>
      </c>
      <c r="P2680" s="72" t="n">
        <v>79898.85000000001</v>
      </c>
      <c r="Q2680" s="72" t="n">
        <v>24354.66</v>
      </c>
      <c r="R2680" t="inlineStr">
        <is>
          <t>Delhi</t>
        </is>
      </c>
      <c r="S2680" s="71" t="n">
        <v>3</v>
      </c>
      <c r="T2680" t="inlineStr">
        <is>
          <t>Yes</t>
        </is>
      </c>
      <c r="U2680" s="71" t="n">
        <v>310</v>
      </c>
      <c r="V2680" s="71" t="n">
        <v>128</v>
      </c>
      <c r="W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RR102672</t>
        </is>
      </c>
      <c r="B2681" s="69" t="n">
        <v>45979</v>
      </c>
      <c r="C2681" s="70" t="n">
        <v>2025</v>
      </c>
      <c r="D2681" t="inlineStr">
        <is>
          <t>Nov</t>
        </is>
      </c>
      <c r="E2681" t="inlineStr">
        <is>
          <t>South</t>
        </is>
      </c>
      <c r="F2681" t="inlineStr">
        <is>
          <t>India</t>
        </is>
      </c>
      <c r="G2681" t="inlineStr">
        <is>
          <t>Grocery</t>
        </is>
      </c>
      <c r="H2681" t="inlineStr">
        <is>
          <t>Store walk-in</t>
        </is>
      </c>
      <c r="I2681" t="inlineStr">
        <is>
          <t>Walk-in guest</t>
        </is>
      </c>
      <c r="J2681" t="inlineStr">
        <is>
          <t>Omar Haddad</t>
        </is>
      </c>
      <c r="K2681" s="71" t="n">
        <v>1071</v>
      </c>
      <c r="L2681" s="72" t="n">
        <v>170.21</v>
      </c>
      <c r="M2681" s="72" t="n">
        <v>182294.91</v>
      </c>
      <c r="N2681" s="72" t="n">
        <v>18229.49</v>
      </c>
      <c r="O2681" s="72" t="n">
        <v>164065.42</v>
      </c>
      <c r="P2681" s="72" t="n">
        <v>158582.9</v>
      </c>
      <c r="Q2681" s="72" t="n">
        <v>5482.52</v>
      </c>
      <c r="R2681" t="inlineStr">
        <is>
          <t>Kerala</t>
        </is>
      </c>
      <c r="S2681" s="71" t="n">
        <v>2</v>
      </c>
      <c r="T2681" t="inlineStr">
        <is>
          <t>Yes</t>
        </is>
      </c>
      <c r="U2681" s="71" t="n">
        <v>604</v>
      </c>
      <c r="V2681" s="71" t="n">
        <v>186</v>
      </c>
      <c r="W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RR102673</t>
        </is>
      </c>
      <c r="B2682" s="69" t="n">
        <v>45980</v>
      </c>
      <c r="C2682" s="70" t="n">
        <v>2025</v>
      </c>
      <c r="D2682" t="inlineStr">
        <is>
          <t>Nov</t>
        </is>
      </c>
      <c r="E2682" t="inlineStr">
        <is>
          <t>North</t>
        </is>
      </c>
      <c r="F2682" t="inlineStr">
        <is>
          <t>India</t>
        </is>
      </c>
      <c r="G2682" t="inlineStr">
        <is>
          <t>Grocery</t>
        </is>
      </c>
      <c r="H2682" t="inlineStr">
        <is>
          <t>Home delivery</t>
        </is>
      </c>
      <c r="I2682" t="inlineStr">
        <is>
          <t>Member</t>
        </is>
      </c>
      <c r="J2682" t="inlineStr">
        <is>
          <t>Aisha Bello</t>
        </is>
      </c>
      <c r="K2682" s="71" t="n">
        <v>1927</v>
      </c>
      <c r="L2682" s="72" t="n">
        <v>195.95</v>
      </c>
      <c r="M2682" s="72" t="n">
        <v>377595.65</v>
      </c>
      <c r="N2682" s="72" t="n">
        <v>30207.65</v>
      </c>
      <c r="O2682" s="72" t="n">
        <v>347388</v>
      </c>
      <c r="P2682" s="72" t="n">
        <v>277977.12</v>
      </c>
      <c r="Q2682" s="72" t="n">
        <v>69410.88</v>
      </c>
      <c r="R2682" t="inlineStr">
        <is>
          <t>Rajasthan</t>
        </is>
      </c>
      <c r="S2682" s="71" t="n">
        <v>2</v>
      </c>
      <c r="T2682" t="inlineStr">
        <is>
          <t>Yes</t>
        </is>
      </c>
      <c r="U2682" s="71" t="n">
        <v>585</v>
      </c>
      <c r="V2682" s="71" t="n">
        <v>258</v>
      </c>
      <c r="W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RR102674</t>
        </is>
      </c>
      <c r="B2683" s="69" t="n">
        <v>45980</v>
      </c>
      <c r="C2683" s="70" t="n">
        <v>2025</v>
      </c>
      <c r="D2683" t="inlineStr">
        <is>
          <t>Nov</t>
        </is>
      </c>
      <c r="E2683" t="inlineStr">
        <is>
          <t>North</t>
        </is>
      </c>
      <c r="F2683" t="inlineStr">
        <is>
          <t>India</t>
        </is>
      </c>
      <c r="G2683" t="inlineStr">
        <is>
          <t>Grocery</t>
        </is>
      </c>
      <c r="H2683" t="inlineStr">
        <is>
          <t>Store walk-in</t>
        </is>
      </c>
      <c r="I2683" t="inlineStr">
        <is>
          <t>Member</t>
        </is>
      </c>
      <c r="J2683" t="inlineStr">
        <is>
          <t>Wei Chen</t>
        </is>
      </c>
      <c r="K2683" s="71" t="n">
        <v>4694</v>
      </c>
      <c r="L2683" s="72" t="n">
        <v>190.41</v>
      </c>
      <c r="M2683" s="72" t="n">
        <v>893784.54</v>
      </c>
      <c r="N2683" s="72" t="n">
        <v>44689.23</v>
      </c>
      <c r="O2683" s="72" t="n">
        <v>849095.3100000001</v>
      </c>
      <c r="P2683" s="72" t="n">
        <v>666141.37</v>
      </c>
      <c r="Q2683" s="72" t="n">
        <v>182953.94</v>
      </c>
      <c r="R2683" t="inlineStr">
        <is>
          <t>Punjab</t>
        </is>
      </c>
      <c r="S2683" s="71" t="n">
        <v>0</v>
      </c>
      <c r="T2683" t="inlineStr">
        <is>
          <t>No</t>
        </is>
      </c>
      <c r="U2683" s="71" t="n">
        <v>3038</v>
      </c>
      <c r="V2683" s="71" t="n">
        <v>1247</v>
      </c>
      <c r="W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RR102675</t>
        </is>
      </c>
      <c r="B2684" s="69" t="n">
        <v>45980</v>
      </c>
      <c r="C2684" s="70" t="n">
        <v>2025</v>
      </c>
      <c r="D2684" t="inlineStr">
        <is>
          <t>Nov</t>
        </is>
      </c>
      <c r="E2684" t="inlineStr">
        <is>
          <t>East</t>
        </is>
      </c>
      <c r="F2684" t="inlineStr">
        <is>
          <t>India</t>
        </is>
      </c>
      <c r="G2684" t="inlineStr">
        <is>
          <t>Grocery</t>
        </is>
      </c>
      <c r="H2684" t="inlineStr">
        <is>
          <t>Store walk-in</t>
        </is>
      </c>
      <c r="I2684" t="inlineStr">
        <is>
          <t>Member</t>
        </is>
      </c>
      <c r="J2684" t="inlineStr">
        <is>
          <t>Hiroshi Tanaka</t>
        </is>
      </c>
      <c r="K2684" s="71" t="n">
        <v>708</v>
      </c>
      <c r="L2684" s="72" t="n">
        <v>174.79</v>
      </c>
      <c r="M2684" s="72" t="n">
        <v>123751.32</v>
      </c>
      <c r="N2684" s="72" t="n">
        <v>9900.110000000001</v>
      </c>
      <c r="O2684" s="72" t="n">
        <v>113851.21</v>
      </c>
      <c r="P2684" s="72" t="n">
        <v>101007.7</v>
      </c>
      <c r="Q2684" s="72" t="n">
        <v>12843.51</v>
      </c>
      <c r="R2684" t="inlineStr">
        <is>
          <t>West Bengal</t>
        </is>
      </c>
      <c r="S2684" s="71" t="n">
        <v>1</v>
      </c>
      <c r="T2684" t="inlineStr">
        <is>
          <t>Yes</t>
        </is>
      </c>
      <c r="U2684" s="71" t="n">
        <v>218</v>
      </c>
      <c r="V2684" s="71" t="n">
        <v>98</v>
      </c>
      <c r="W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RR102676</t>
        </is>
      </c>
      <c r="B2685" s="69" t="n">
        <v>45980</v>
      </c>
      <c r="C2685" s="70" t="n">
        <v>2025</v>
      </c>
      <c r="D2685" t="inlineStr">
        <is>
          <t>Nov</t>
        </is>
      </c>
      <c r="E2685" t="inlineStr">
        <is>
          <t>South</t>
        </is>
      </c>
      <c r="F2685" t="inlineStr">
        <is>
          <t>India</t>
        </is>
      </c>
      <c r="G2685" t="inlineStr">
        <is>
          <t>Grocery</t>
        </is>
      </c>
      <c r="H2685" t="inlineStr">
        <is>
          <t>Store walk-in</t>
        </is>
      </c>
      <c r="I2685" t="inlineStr">
        <is>
          <t>Walk-in guest</t>
        </is>
      </c>
      <c r="J2685" t="inlineStr">
        <is>
          <t>Yuki Sato</t>
        </is>
      </c>
      <c r="K2685" s="71" t="n">
        <v>2221</v>
      </c>
      <c r="L2685" s="72" t="n">
        <v>174.12</v>
      </c>
      <c r="M2685" s="72" t="n">
        <v>386720.52</v>
      </c>
      <c r="N2685" s="72" t="n">
        <v>7734.41</v>
      </c>
      <c r="O2685" s="72" t="n">
        <v>378986.11</v>
      </c>
      <c r="P2685" s="72" t="n">
        <v>329768.84</v>
      </c>
      <c r="Q2685" s="72" t="n">
        <v>49217.27</v>
      </c>
      <c r="R2685" t="inlineStr">
        <is>
          <t>Telangana</t>
        </is>
      </c>
      <c r="S2685" s="71" t="n">
        <v>8</v>
      </c>
      <c r="T2685" t="inlineStr">
        <is>
          <t>Yes</t>
        </is>
      </c>
      <c r="U2685" s="71" t="n">
        <v>1176</v>
      </c>
      <c r="V2685" s="71" t="n">
        <v>517</v>
      </c>
      <c r="W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RR102677</t>
        </is>
      </c>
      <c r="B2686" s="69" t="n">
        <v>45980</v>
      </c>
      <c r="C2686" s="70" t="n">
        <v>2025</v>
      </c>
      <c r="D2686" t="inlineStr">
        <is>
          <t>Nov</t>
        </is>
      </c>
      <c r="E2686" t="inlineStr">
        <is>
          <t>East</t>
        </is>
      </c>
      <c r="F2686" t="inlineStr">
        <is>
          <t>India</t>
        </is>
      </c>
      <c r="G2686" t="inlineStr">
        <is>
          <t>Fashion</t>
        </is>
      </c>
      <c r="H2686" t="inlineStr">
        <is>
          <t>Store walk-in</t>
        </is>
      </c>
      <c r="I2686" t="inlineStr">
        <is>
          <t>Member</t>
        </is>
      </c>
      <c r="J2686" t="inlineStr">
        <is>
          <t>Olivia Brown</t>
        </is>
      </c>
      <c r="K2686" s="71" t="n">
        <v>506</v>
      </c>
      <c r="L2686" s="72" t="n">
        <v>813.98</v>
      </c>
      <c r="M2686" s="72" t="n">
        <v>411873.88</v>
      </c>
      <c r="N2686" s="72" t="n">
        <v>41187.39</v>
      </c>
      <c r="O2686" s="72" t="n">
        <v>370686.49</v>
      </c>
      <c r="P2686" s="72" t="n">
        <v>212458.29</v>
      </c>
      <c r="Q2686" s="72" t="n">
        <v>158228.2</v>
      </c>
      <c r="R2686" t="inlineStr">
        <is>
          <t>Odisha</t>
        </is>
      </c>
      <c r="S2686" s="71" t="n">
        <v>0</v>
      </c>
      <c r="T2686" t="inlineStr">
        <is>
          <t>No</t>
        </is>
      </c>
      <c r="U2686" s="71" t="n">
        <v>344</v>
      </c>
      <c r="V2686" s="71" t="n">
        <v>106</v>
      </c>
      <c r="W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RR102678</t>
        </is>
      </c>
      <c r="B2687" s="69" t="n">
        <v>45980</v>
      </c>
      <c r="C2687" s="70" t="n">
        <v>2025</v>
      </c>
      <c r="D2687" t="inlineStr">
        <is>
          <t>Nov</t>
        </is>
      </c>
      <c r="E2687" t="inlineStr">
        <is>
          <t>West</t>
        </is>
      </c>
      <c r="F2687" t="inlineStr">
        <is>
          <t>India</t>
        </is>
      </c>
      <c r="G2687" t="inlineStr">
        <is>
          <t>JioMart</t>
        </is>
      </c>
      <c r="H2687" t="inlineStr">
        <is>
          <t>Home delivery</t>
        </is>
      </c>
      <c r="I2687" t="inlineStr">
        <is>
          <t>Member</t>
        </is>
      </c>
      <c r="J2687" t="inlineStr">
        <is>
          <t>Mei Lin</t>
        </is>
      </c>
      <c r="K2687" s="71" t="n">
        <v>1845</v>
      </c>
      <c r="L2687" s="72" t="n">
        <v>387.82</v>
      </c>
      <c r="M2687" s="72" t="n">
        <v>715527.9</v>
      </c>
      <c r="N2687" s="72" t="n">
        <v>57242.23</v>
      </c>
      <c r="O2687" s="72" t="n">
        <v>658285.67</v>
      </c>
      <c r="P2687" s="72" t="n">
        <v>616491.36</v>
      </c>
      <c r="Q2687" s="72" t="n">
        <v>41794.31</v>
      </c>
      <c r="R2687" t="inlineStr">
        <is>
          <t>Gujarat</t>
        </is>
      </c>
      <c r="S2687" s="71" t="n">
        <v>2</v>
      </c>
      <c r="T2687" t="inlineStr">
        <is>
          <t>Yes</t>
        </is>
      </c>
      <c r="U2687" s="71" t="n">
        <v>3659</v>
      </c>
      <c r="V2687" s="71" t="n">
        <v>217</v>
      </c>
      <c r="W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RR102679</t>
        </is>
      </c>
      <c r="B2688" s="69" t="n">
        <v>45980</v>
      </c>
      <c r="C2688" s="70" t="n">
        <v>2025</v>
      </c>
      <c r="D2688" t="inlineStr">
        <is>
          <t>Nov</t>
        </is>
      </c>
      <c r="E2688" t="inlineStr">
        <is>
          <t>East</t>
        </is>
      </c>
      <c r="F2688" t="inlineStr">
        <is>
          <t>India</t>
        </is>
      </c>
      <c r="G2688" t="inlineStr">
        <is>
          <t>Grocery</t>
        </is>
      </c>
      <c r="H2688" t="inlineStr">
        <is>
          <t>Store walk-in</t>
        </is>
      </c>
      <c r="I2688" t="inlineStr">
        <is>
          <t>Walk-in guest</t>
        </is>
      </c>
      <c r="J2688" t="inlineStr">
        <is>
          <t>Shraddha Kulkarni</t>
        </is>
      </c>
      <c r="K2688" s="71" t="n">
        <v>3823</v>
      </c>
      <c r="L2688" s="72" t="n">
        <v>196.59</v>
      </c>
      <c r="M2688" s="72" t="n">
        <v>751563.5699999999</v>
      </c>
      <c r="N2688" s="72" t="n">
        <v>75156.36</v>
      </c>
      <c r="O2688" s="72" t="n">
        <v>676407.21</v>
      </c>
      <c r="P2688" s="72" t="n">
        <v>578158.6</v>
      </c>
      <c r="Q2688" s="72" t="n">
        <v>98248.61</v>
      </c>
      <c r="R2688" t="inlineStr">
        <is>
          <t>Odisha</t>
        </is>
      </c>
      <c r="S2688" s="71" t="n">
        <v>1</v>
      </c>
      <c r="T2688" t="inlineStr">
        <is>
          <t>Yes</t>
        </is>
      </c>
      <c r="U2688" s="71" t="n">
        <v>2346</v>
      </c>
      <c r="V2688" s="71" t="n">
        <v>858</v>
      </c>
      <c r="W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RR102680</t>
        </is>
      </c>
      <c r="B2689" s="69" t="n">
        <v>45981</v>
      </c>
      <c r="C2689" s="70" t="n">
        <v>2025</v>
      </c>
      <c r="D2689" t="inlineStr">
        <is>
          <t>Nov</t>
        </is>
      </c>
      <c r="E2689" t="inlineStr">
        <is>
          <t>West</t>
        </is>
      </c>
      <c r="F2689" t="inlineStr">
        <is>
          <t>India</t>
        </is>
      </c>
      <c r="G2689" t="inlineStr">
        <is>
          <t>Grocery</t>
        </is>
      </c>
      <c r="H2689" t="inlineStr">
        <is>
          <t>Store walk-in</t>
        </is>
      </c>
      <c r="I2689" t="inlineStr">
        <is>
          <t>Member</t>
        </is>
      </c>
      <c r="J2689" t="inlineStr">
        <is>
          <t>Ruhi Shaikh</t>
        </is>
      </c>
      <c r="K2689" s="71" t="n">
        <v>3634</v>
      </c>
      <c r="L2689" s="72" t="n">
        <v>167</v>
      </c>
      <c r="M2689" s="72" t="n">
        <v>606878</v>
      </c>
      <c r="N2689" s="72" t="n">
        <v>48550.24</v>
      </c>
      <c r="O2689" s="72" t="n">
        <v>558327.76</v>
      </c>
      <c r="P2689" s="72" t="n">
        <v>538183.5699999999</v>
      </c>
      <c r="Q2689" s="72" t="n">
        <v>20144.19</v>
      </c>
      <c r="R2689" t="inlineStr">
        <is>
          <t>Gujarat</t>
        </is>
      </c>
      <c r="S2689" s="71" t="n">
        <v>8</v>
      </c>
      <c r="T2689" t="inlineStr">
        <is>
          <t>Yes</t>
        </is>
      </c>
      <c r="U2689" s="71" t="n">
        <v>3557</v>
      </c>
      <c r="V2689" s="71" t="n">
        <v>928</v>
      </c>
      <c r="W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RR102681</t>
        </is>
      </c>
      <c r="B2690" s="69" t="n">
        <v>45981</v>
      </c>
      <c r="C2690" s="70" t="n">
        <v>2025</v>
      </c>
      <c r="D2690" t="inlineStr">
        <is>
          <t>Nov</t>
        </is>
      </c>
      <c r="E2690" t="inlineStr">
        <is>
          <t>North</t>
        </is>
      </c>
      <c r="F2690" t="inlineStr">
        <is>
          <t>India</t>
        </is>
      </c>
      <c r="G2690" t="inlineStr">
        <is>
          <t>Fashion</t>
        </is>
      </c>
      <c r="H2690" t="inlineStr">
        <is>
          <t>Store walk-in</t>
        </is>
      </c>
      <c r="I2690" t="inlineStr">
        <is>
          <t>Member</t>
        </is>
      </c>
      <c r="J2690" t="inlineStr">
        <is>
          <t>Sophie Müller</t>
        </is>
      </c>
      <c r="K2690" s="71" t="n">
        <v>1260</v>
      </c>
      <c r="L2690" s="72" t="n">
        <v>728.1900000000001</v>
      </c>
      <c r="M2690" s="72" t="n">
        <v>917519.4</v>
      </c>
      <c r="N2690" s="72" t="n">
        <v>137627.91</v>
      </c>
      <c r="O2690" s="72" t="n">
        <v>779891.49</v>
      </c>
      <c r="P2690" s="72" t="n">
        <v>516979.56</v>
      </c>
      <c r="Q2690" s="72" t="n">
        <v>262911.93</v>
      </c>
      <c r="R2690" t="inlineStr">
        <is>
          <t>Uttar Pradesh</t>
        </is>
      </c>
      <c r="S2690" s="71" t="n">
        <v>0</v>
      </c>
      <c r="T2690" t="inlineStr">
        <is>
          <t>No</t>
        </is>
      </c>
      <c r="U2690" s="71" t="n">
        <v>611</v>
      </c>
      <c r="V2690" s="71" t="n">
        <v>158</v>
      </c>
      <c r="W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RR102682</t>
        </is>
      </c>
      <c r="B2691" s="69" t="n">
        <v>45981</v>
      </c>
      <c r="C2691" s="70" t="n">
        <v>2025</v>
      </c>
      <c r="D2691" t="inlineStr">
        <is>
          <t>Nov</t>
        </is>
      </c>
      <c r="E2691" t="inlineStr">
        <is>
          <t>West</t>
        </is>
      </c>
      <c r="F2691" t="inlineStr">
        <is>
          <t>India</t>
        </is>
      </c>
      <c r="G2691" t="inlineStr">
        <is>
          <t>JioMart</t>
        </is>
      </c>
      <c r="H2691" t="inlineStr">
        <is>
          <t>Home delivery</t>
        </is>
      </c>
      <c r="I2691" t="inlineStr">
        <is>
          <t>Walk-in guest</t>
        </is>
      </c>
      <c r="J2691" t="inlineStr">
        <is>
          <t>Carlos Silva</t>
        </is>
      </c>
      <c r="K2691" s="71" t="n">
        <v>2760</v>
      </c>
      <c r="L2691" s="72" t="n">
        <v>417.39</v>
      </c>
      <c r="M2691" s="72" t="n">
        <v>1151996.4</v>
      </c>
      <c r="N2691" s="72" t="n">
        <v>115199.64</v>
      </c>
      <c r="O2691" s="72" t="n">
        <v>1036796.76</v>
      </c>
      <c r="P2691" s="72" t="n">
        <v>934142.5600000001</v>
      </c>
      <c r="Q2691" s="72" t="n">
        <v>102654.2</v>
      </c>
      <c r="R2691" t="inlineStr">
        <is>
          <t>Maharashtra</t>
        </is>
      </c>
      <c r="S2691" s="71" t="n">
        <v>1</v>
      </c>
      <c r="T2691" t="inlineStr">
        <is>
          <t>Yes</t>
        </is>
      </c>
      <c r="U2691" s="71" t="n">
        <v>6715</v>
      </c>
      <c r="V2691" s="71" t="n">
        <v>329</v>
      </c>
      <c r="W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RR102683</t>
        </is>
      </c>
      <c r="B2692" s="69" t="n">
        <v>45981</v>
      </c>
      <c r="C2692" s="70" t="n">
        <v>2025</v>
      </c>
      <c r="D2692" t="inlineStr">
        <is>
          <t>Nov</t>
        </is>
      </c>
      <c r="E2692" t="inlineStr">
        <is>
          <t>North</t>
        </is>
      </c>
      <c r="F2692" t="inlineStr">
        <is>
          <t>India</t>
        </is>
      </c>
      <c r="G2692" t="inlineStr">
        <is>
          <t>Grocery</t>
        </is>
      </c>
      <c r="H2692" t="inlineStr">
        <is>
          <t>Home delivery</t>
        </is>
      </c>
      <c r="I2692" t="inlineStr">
        <is>
          <t>Member</t>
        </is>
      </c>
      <c r="J2692" t="inlineStr">
        <is>
          <t>Arjun Mehta</t>
        </is>
      </c>
      <c r="K2692" s="71" t="n">
        <v>3823</v>
      </c>
      <c r="L2692" s="72" t="n">
        <v>183.4</v>
      </c>
      <c r="M2692" s="72" t="n">
        <v>701138.2</v>
      </c>
      <c r="N2692" s="72" t="n">
        <v>105170.73</v>
      </c>
      <c r="O2692" s="72" t="n">
        <v>595967.47</v>
      </c>
      <c r="P2692" s="72" t="n">
        <v>571254.61</v>
      </c>
      <c r="Q2692" s="72" t="n">
        <v>24712.86</v>
      </c>
      <c r="R2692" t="inlineStr">
        <is>
          <t>Rajasthan</t>
        </is>
      </c>
      <c r="S2692" s="71" t="n">
        <v>8</v>
      </c>
      <c r="T2692" t="inlineStr">
        <is>
          <t>Yes</t>
        </is>
      </c>
      <c r="U2692" s="71" t="n">
        <v>1581</v>
      </c>
      <c r="V2692" s="71" t="n">
        <v>549</v>
      </c>
      <c r="W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RR102684</t>
        </is>
      </c>
      <c r="B2693" s="69" t="n">
        <v>45981</v>
      </c>
      <c r="C2693" s="70" t="n">
        <v>2025</v>
      </c>
      <c r="D2693" t="inlineStr">
        <is>
          <t>Nov</t>
        </is>
      </c>
      <c r="E2693" t="inlineStr">
        <is>
          <t>East</t>
        </is>
      </c>
      <c r="F2693" t="inlineStr">
        <is>
          <t>India</t>
        </is>
      </c>
      <c r="G2693" t="inlineStr">
        <is>
          <t>Grocery</t>
        </is>
      </c>
      <c r="H2693" t="inlineStr">
        <is>
          <t>Store walk-in</t>
        </is>
      </c>
      <c r="I2693" t="inlineStr">
        <is>
          <t>Walk-in guest</t>
        </is>
      </c>
      <c r="J2693" t="inlineStr">
        <is>
          <t>Mei Lin</t>
        </is>
      </c>
      <c r="K2693" s="71" t="n">
        <v>2577</v>
      </c>
      <c r="L2693" s="72" t="n">
        <v>162.86</v>
      </c>
      <c r="M2693" s="72" t="n">
        <v>419690.22</v>
      </c>
      <c r="N2693" s="72" t="n">
        <v>20984.51</v>
      </c>
      <c r="O2693" s="72" t="n">
        <v>398705.71</v>
      </c>
      <c r="P2693" s="72" t="n">
        <v>392235.33</v>
      </c>
      <c r="Q2693" s="72" t="n">
        <v>6470.38</v>
      </c>
      <c r="R2693" t="inlineStr">
        <is>
          <t>Bihar</t>
        </is>
      </c>
      <c r="S2693" s="71" t="n">
        <v>2</v>
      </c>
      <c r="T2693" t="inlineStr">
        <is>
          <t>Yes</t>
        </is>
      </c>
      <c r="U2693" s="71" t="n">
        <v>1593</v>
      </c>
      <c r="V2693" s="71" t="n">
        <v>617</v>
      </c>
      <c r="W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RR102685</t>
        </is>
      </c>
      <c r="B2694" s="69" t="n">
        <v>45981</v>
      </c>
      <c r="C2694" s="70" t="n">
        <v>2025</v>
      </c>
      <c r="D2694" t="inlineStr">
        <is>
          <t>Nov</t>
        </is>
      </c>
      <c r="E2694" t="inlineStr">
        <is>
          <t>South</t>
        </is>
      </c>
      <c r="F2694" t="inlineStr">
        <is>
          <t>India</t>
        </is>
      </c>
      <c r="G2694" t="inlineStr">
        <is>
          <t>Grocery</t>
        </is>
      </c>
      <c r="H2694" t="inlineStr">
        <is>
          <t>Store walk-in</t>
        </is>
      </c>
      <c r="I2694" t="inlineStr">
        <is>
          <t>Walk-in guest</t>
        </is>
      </c>
      <c r="J2694" t="inlineStr">
        <is>
          <t>Ana Costa</t>
        </is>
      </c>
      <c r="K2694" s="71" t="n">
        <v>3269</v>
      </c>
      <c r="L2694" s="72" t="n">
        <v>165.55</v>
      </c>
      <c r="M2694" s="72" t="n">
        <v>541182.95</v>
      </c>
      <c r="N2694" s="72" t="n">
        <v>43294.64</v>
      </c>
      <c r="O2694" s="72" t="n">
        <v>497888.31</v>
      </c>
      <c r="P2694" s="72" t="n">
        <v>493641.97</v>
      </c>
      <c r="Q2694" s="72" t="n">
        <v>4246.34</v>
      </c>
      <c r="R2694" t="inlineStr">
        <is>
          <t>Kerala</t>
        </is>
      </c>
      <c r="S2694" s="71" t="n">
        <v>8</v>
      </c>
      <c r="T2694" t="inlineStr">
        <is>
          <t>Yes</t>
        </is>
      </c>
      <c r="U2694" s="71" t="n">
        <v>2061</v>
      </c>
      <c r="V2694" s="71" t="n">
        <v>569</v>
      </c>
      <c r="W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RR102686</t>
        </is>
      </c>
      <c r="B2695" s="69" t="n">
        <v>45981</v>
      </c>
      <c r="C2695" s="70" t="n">
        <v>2025</v>
      </c>
      <c r="D2695" t="inlineStr">
        <is>
          <t>Nov</t>
        </is>
      </c>
      <c r="E2695" t="inlineStr">
        <is>
          <t>South</t>
        </is>
      </c>
      <c r="F2695" t="inlineStr">
        <is>
          <t>India</t>
        </is>
      </c>
      <c r="G2695" t="inlineStr">
        <is>
          <t>Grocery</t>
        </is>
      </c>
      <c r="H2695" t="inlineStr">
        <is>
          <t>Store walk-in</t>
        </is>
      </c>
      <c r="I2695" t="inlineStr">
        <is>
          <t>Member</t>
        </is>
      </c>
      <c r="J2695" t="inlineStr">
        <is>
          <t>Arjun Mehta</t>
        </is>
      </c>
      <c r="K2695" s="71" t="n">
        <v>3497</v>
      </c>
      <c r="L2695" s="72" t="n">
        <v>171.69</v>
      </c>
      <c r="M2695" s="72" t="n">
        <v>600399.9300000001</v>
      </c>
      <c r="N2695" s="72" t="n">
        <v>60039.99</v>
      </c>
      <c r="O2695" s="72" t="n">
        <v>540359.9399999999</v>
      </c>
      <c r="P2695" s="72" t="n">
        <v>532456.84</v>
      </c>
      <c r="Q2695" s="72" t="n">
        <v>7903.1</v>
      </c>
      <c r="R2695" t="inlineStr">
        <is>
          <t>Kerala</t>
        </is>
      </c>
      <c r="S2695" s="71" t="n">
        <v>2</v>
      </c>
      <c r="T2695" t="inlineStr">
        <is>
          <t>Yes</t>
        </is>
      </c>
      <c r="U2695" s="71" t="n">
        <v>2079</v>
      </c>
      <c r="V2695" s="71" t="n">
        <v>633</v>
      </c>
      <c r="W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RR102687</t>
        </is>
      </c>
      <c r="B2696" s="69" t="n">
        <v>45981</v>
      </c>
      <c r="C2696" s="70" t="n">
        <v>2025</v>
      </c>
      <c r="D2696" t="inlineStr">
        <is>
          <t>Nov</t>
        </is>
      </c>
      <c r="E2696" t="inlineStr">
        <is>
          <t>South</t>
        </is>
      </c>
      <c r="F2696" t="inlineStr">
        <is>
          <t>India</t>
        </is>
      </c>
      <c r="G2696" t="inlineStr">
        <is>
          <t>Fashion</t>
        </is>
      </c>
      <c r="H2696" t="inlineStr">
        <is>
          <t>Store walk-in</t>
        </is>
      </c>
      <c r="I2696" t="inlineStr">
        <is>
          <t>Member</t>
        </is>
      </c>
      <c r="J2696" t="inlineStr">
        <is>
          <t>Emma Clarke</t>
        </is>
      </c>
      <c r="K2696" s="71" t="n">
        <v>660</v>
      </c>
      <c r="L2696" s="72" t="n">
        <v>717.28</v>
      </c>
      <c r="M2696" s="72" t="n">
        <v>473404.8</v>
      </c>
      <c r="N2696" s="72" t="n">
        <v>47340.48</v>
      </c>
      <c r="O2696" s="72" t="n">
        <v>426064.32</v>
      </c>
      <c r="P2696" s="72" t="n">
        <v>266013.4</v>
      </c>
      <c r="Q2696" s="72" t="n">
        <v>160050.92</v>
      </c>
      <c r="R2696" t="inlineStr">
        <is>
          <t>Telangana</t>
        </is>
      </c>
      <c r="S2696" s="71" t="n">
        <v>0</v>
      </c>
      <c r="T2696" t="inlineStr">
        <is>
          <t>No</t>
        </is>
      </c>
      <c r="U2696" s="71" t="n">
        <v>557</v>
      </c>
      <c r="V2696" s="71" t="n">
        <v>158</v>
      </c>
      <c r="W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RR102688</t>
        </is>
      </c>
      <c r="B2697" s="69" t="n">
        <v>45982</v>
      </c>
      <c r="C2697" s="70" t="n">
        <v>2025</v>
      </c>
      <c r="D2697" t="inlineStr">
        <is>
          <t>Nov</t>
        </is>
      </c>
      <c r="E2697" t="inlineStr">
        <is>
          <t>South</t>
        </is>
      </c>
      <c r="F2697" t="inlineStr">
        <is>
          <t>India</t>
        </is>
      </c>
      <c r="G2697" t="inlineStr">
        <is>
          <t>Fashion</t>
        </is>
      </c>
      <c r="H2697" t="inlineStr">
        <is>
          <t>Store walk-in</t>
        </is>
      </c>
      <c r="I2697" t="inlineStr">
        <is>
          <t>Walk-in guest</t>
        </is>
      </c>
      <c r="J2697" t="inlineStr">
        <is>
          <t>Hiroshi Tanaka</t>
        </is>
      </c>
      <c r="K2697" s="71" t="n">
        <v>343</v>
      </c>
      <c r="L2697" s="72" t="n">
        <v>735.0599999999999</v>
      </c>
      <c r="M2697" s="72" t="n">
        <v>252125.58</v>
      </c>
      <c r="N2697" s="72" t="n">
        <v>20170.05</v>
      </c>
      <c r="O2697" s="72" t="n">
        <v>231955.53</v>
      </c>
      <c r="P2697" s="72" t="n">
        <v>136574.56</v>
      </c>
      <c r="Q2697" s="72" t="n">
        <v>95380.97</v>
      </c>
      <c r="R2697" t="inlineStr">
        <is>
          <t>Telangana</t>
        </is>
      </c>
      <c r="S2697" s="71" t="n">
        <v>0</v>
      </c>
      <c r="T2697" t="inlineStr">
        <is>
          <t>No</t>
        </is>
      </c>
      <c r="U2697" s="71" t="n">
        <v>118</v>
      </c>
      <c r="V2697" s="71" t="n">
        <v>44</v>
      </c>
      <c r="W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RR102689</t>
        </is>
      </c>
      <c r="B2698" s="69" t="n">
        <v>45982</v>
      </c>
      <c r="C2698" s="70" t="n">
        <v>2025</v>
      </c>
      <c r="D2698" t="inlineStr">
        <is>
          <t>Nov</t>
        </is>
      </c>
      <c r="E2698" t="inlineStr">
        <is>
          <t>South</t>
        </is>
      </c>
      <c r="F2698" t="inlineStr">
        <is>
          <t>India</t>
        </is>
      </c>
      <c r="G2698" t="inlineStr">
        <is>
          <t>Grocery</t>
        </is>
      </c>
      <c r="H2698" t="inlineStr">
        <is>
          <t>Store walk-in</t>
        </is>
      </c>
      <c r="I2698" t="inlineStr">
        <is>
          <t>Walk-in guest</t>
        </is>
      </c>
      <c r="J2698" t="inlineStr">
        <is>
          <t>Ruhi Shaikh</t>
        </is>
      </c>
      <c r="K2698" s="71" t="n">
        <v>2906</v>
      </c>
      <c r="L2698" s="72" t="n">
        <v>161.73</v>
      </c>
      <c r="M2698" s="72" t="n">
        <v>469987.38</v>
      </c>
      <c r="N2698" s="72" t="n">
        <v>70498.11</v>
      </c>
      <c r="O2698" s="72" t="n">
        <v>399489.27</v>
      </c>
      <c r="P2698" s="72" t="n">
        <v>444949.22</v>
      </c>
      <c r="Q2698" s="72" t="n">
        <v>-45459.95</v>
      </c>
      <c r="R2698" t="inlineStr">
        <is>
          <t>Tamil Nadu</t>
        </is>
      </c>
      <c r="S2698" s="71" t="n">
        <v>1</v>
      </c>
      <c r="T2698" t="inlineStr">
        <is>
          <t>Yes</t>
        </is>
      </c>
      <c r="U2698" s="71" t="n">
        <v>2291</v>
      </c>
      <c r="V2698" s="71" t="n">
        <v>873</v>
      </c>
      <c r="W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RR102690</t>
        </is>
      </c>
      <c r="B2699" s="69" t="n">
        <v>45982</v>
      </c>
      <c r="C2699" s="70" t="n">
        <v>2025</v>
      </c>
      <c r="D2699" t="inlineStr">
        <is>
          <t>Nov</t>
        </is>
      </c>
      <c r="E2699" t="inlineStr">
        <is>
          <t>North</t>
        </is>
      </c>
      <c r="F2699" t="inlineStr">
        <is>
          <t>India</t>
        </is>
      </c>
      <c r="G2699" t="inlineStr">
        <is>
          <t>Grocery</t>
        </is>
      </c>
      <c r="H2699" t="inlineStr">
        <is>
          <t>Store walk-in</t>
        </is>
      </c>
      <c r="I2699" t="inlineStr">
        <is>
          <t>Member</t>
        </is>
      </c>
      <c r="J2699" t="inlineStr">
        <is>
          <t>Zoya Ahmed</t>
        </is>
      </c>
      <c r="K2699" s="71" t="n">
        <v>922</v>
      </c>
      <c r="L2699" s="72" t="n">
        <v>190.14</v>
      </c>
      <c r="M2699" s="72" t="n">
        <v>175309.08</v>
      </c>
      <c r="N2699" s="72" t="n">
        <v>8765.450000000001</v>
      </c>
      <c r="O2699" s="72" t="n">
        <v>166543.63</v>
      </c>
      <c r="P2699" s="72" t="n">
        <v>135015.13</v>
      </c>
      <c r="Q2699" s="72" t="n">
        <v>31528.5</v>
      </c>
      <c r="R2699" t="inlineStr">
        <is>
          <t>Punjab</t>
        </is>
      </c>
      <c r="S2699" s="71" t="n">
        <v>1</v>
      </c>
      <c r="T2699" t="inlineStr">
        <is>
          <t>Yes</t>
        </is>
      </c>
      <c r="U2699" s="71" t="n">
        <v>294</v>
      </c>
      <c r="V2699" s="71" t="n">
        <v>123</v>
      </c>
      <c r="W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RR102691</t>
        </is>
      </c>
      <c r="B2700" s="69" t="n">
        <v>45982</v>
      </c>
      <c r="C2700" s="70" t="n">
        <v>2025</v>
      </c>
      <c r="D2700" t="inlineStr">
        <is>
          <t>Nov</t>
        </is>
      </c>
      <c r="E2700" t="inlineStr">
        <is>
          <t>North</t>
        </is>
      </c>
      <c r="F2700" t="inlineStr">
        <is>
          <t>India</t>
        </is>
      </c>
      <c r="G2700" t="inlineStr">
        <is>
          <t>JioMart</t>
        </is>
      </c>
      <c r="H2700" t="inlineStr">
        <is>
          <t>Home delivery</t>
        </is>
      </c>
      <c r="I2700" t="inlineStr">
        <is>
          <t>Walk-in guest</t>
        </is>
      </c>
      <c r="J2700" t="inlineStr">
        <is>
          <t>Shraddha Kulkarni</t>
        </is>
      </c>
      <c r="K2700" s="71" t="n">
        <v>1065</v>
      </c>
      <c r="L2700" s="72" t="n">
        <v>440.61</v>
      </c>
      <c r="M2700" s="72" t="n">
        <v>469249.65</v>
      </c>
      <c r="N2700" s="72" t="n">
        <v>37539.97</v>
      </c>
      <c r="O2700" s="72" t="n">
        <v>431709.68</v>
      </c>
      <c r="P2700" s="72" t="n">
        <v>355260.38</v>
      </c>
      <c r="Q2700" s="72" t="n">
        <v>76449.3</v>
      </c>
      <c r="R2700" t="inlineStr">
        <is>
          <t>Uttar Pradesh</t>
        </is>
      </c>
      <c r="S2700" s="71" t="n">
        <v>3</v>
      </c>
      <c r="T2700" t="inlineStr">
        <is>
          <t>Yes</t>
        </is>
      </c>
      <c r="U2700" s="71" t="n">
        <v>3835</v>
      </c>
      <c r="V2700" s="71" t="n">
        <v>189</v>
      </c>
      <c r="W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RR102692</t>
        </is>
      </c>
      <c r="B2701" s="69" t="n">
        <v>45983</v>
      </c>
      <c r="C2701" s="70" t="n">
        <v>2025</v>
      </c>
      <c r="D2701" t="inlineStr">
        <is>
          <t>Nov</t>
        </is>
      </c>
      <c r="E2701" t="inlineStr">
        <is>
          <t>South</t>
        </is>
      </c>
      <c r="F2701" t="inlineStr">
        <is>
          <t>India</t>
        </is>
      </c>
      <c r="G2701" t="inlineStr">
        <is>
          <t>Electronics</t>
        </is>
      </c>
      <c r="H2701" t="inlineStr">
        <is>
          <t>Store walk-in</t>
        </is>
      </c>
      <c r="I2701" t="inlineStr">
        <is>
          <t>Walk-in guest</t>
        </is>
      </c>
      <c r="J2701" t="inlineStr">
        <is>
          <t>Priya Nair</t>
        </is>
      </c>
      <c r="K2701" s="71" t="n">
        <v>28</v>
      </c>
      <c r="L2701" s="72" t="n">
        <v>9632.42</v>
      </c>
      <c r="M2701" s="72" t="n">
        <v>269707.76</v>
      </c>
      <c r="N2701" s="72" t="n">
        <v>21576.62</v>
      </c>
      <c r="O2701" s="72" t="n">
        <v>248131.14</v>
      </c>
      <c r="P2701" s="72" t="n">
        <v>222056.53</v>
      </c>
      <c r="Q2701" s="72" t="n">
        <v>26074.61</v>
      </c>
      <c r="R2701" t="inlineStr">
        <is>
          <t>Kerala</t>
        </is>
      </c>
      <c r="S2701" s="71" t="n">
        <v>5</v>
      </c>
      <c r="T2701" t="inlineStr">
        <is>
          <t>Yes</t>
        </is>
      </c>
      <c r="U2701" s="71" t="n">
        <v>52</v>
      </c>
      <c r="V2701" s="71" t="n">
        <v>20</v>
      </c>
      <c r="W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RR102693</t>
        </is>
      </c>
      <c r="B2702" s="69" t="n">
        <v>45983</v>
      </c>
      <c r="C2702" s="70" t="n">
        <v>2025</v>
      </c>
      <c r="D2702" t="inlineStr">
        <is>
          <t>Nov</t>
        </is>
      </c>
      <c r="E2702" t="inlineStr">
        <is>
          <t>North</t>
        </is>
      </c>
      <c r="F2702" t="inlineStr">
        <is>
          <t>India</t>
        </is>
      </c>
      <c r="G2702" t="inlineStr">
        <is>
          <t>JioMart</t>
        </is>
      </c>
      <c r="H2702" t="inlineStr">
        <is>
          <t>Home delivery</t>
        </is>
      </c>
      <c r="I2702" t="inlineStr">
        <is>
          <t>Walk-in guest</t>
        </is>
      </c>
      <c r="J2702" t="inlineStr">
        <is>
          <t>Omar Haddad</t>
        </is>
      </c>
      <c r="K2702" s="71" t="n">
        <v>2933</v>
      </c>
      <c r="L2702" s="72" t="n">
        <v>397.86</v>
      </c>
      <c r="M2702" s="72" t="n">
        <v>1166923.38</v>
      </c>
      <c r="N2702" s="72" t="n">
        <v>23338.47</v>
      </c>
      <c r="O2702" s="72" t="n">
        <v>1143584.91</v>
      </c>
      <c r="P2702" s="72" t="n">
        <v>1019011.32</v>
      </c>
      <c r="Q2702" s="72" t="n">
        <v>124573.59</v>
      </c>
      <c r="R2702" t="inlineStr">
        <is>
          <t>Rajasthan</t>
        </is>
      </c>
      <c r="S2702" s="71" t="n">
        <v>3</v>
      </c>
      <c r="T2702" t="inlineStr">
        <is>
          <t>Yes</t>
        </is>
      </c>
      <c r="U2702" s="71" t="n">
        <v>5407</v>
      </c>
      <c r="V2702" s="71" t="n">
        <v>381</v>
      </c>
      <c r="W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RR102694</t>
        </is>
      </c>
      <c r="B2703" s="69" t="n">
        <v>45983</v>
      </c>
      <c r="C2703" s="70" t="n">
        <v>2025</v>
      </c>
      <c r="D2703" t="inlineStr">
        <is>
          <t>Nov</t>
        </is>
      </c>
      <c r="E2703" t="inlineStr">
        <is>
          <t>North</t>
        </is>
      </c>
      <c r="F2703" t="inlineStr">
        <is>
          <t>India</t>
        </is>
      </c>
      <c r="G2703" t="inlineStr">
        <is>
          <t>JioMart</t>
        </is>
      </c>
      <c r="H2703" t="inlineStr">
        <is>
          <t>Home delivery</t>
        </is>
      </c>
      <c r="I2703" t="inlineStr">
        <is>
          <t>Member</t>
        </is>
      </c>
      <c r="J2703" t="inlineStr">
        <is>
          <t>Fatima Al-Saud</t>
        </is>
      </c>
      <c r="K2703" s="71" t="n">
        <v>1951</v>
      </c>
      <c r="L2703" s="72" t="n">
        <v>389.87</v>
      </c>
      <c r="M2703" s="72" t="n">
        <v>760636.37</v>
      </c>
      <c r="N2703" s="72" t="n">
        <v>15212.73</v>
      </c>
      <c r="O2703" s="72" t="n">
        <v>745423.64</v>
      </c>
      <c r="P2703" s="72" t="n">
        <v>642786.58</v>
      </c>
      <c r="Q2703" s="72" t="n">
        <v>102637.06</v>
      </c>
      <c r="R2703" t="inlineStr">
        <is>
          <t>Punjab</t>
        </is>
      </c>
      <c r="S2703" s="71" t="n">
        <v>1</v>
      </c>
      <c r="T2703" t="inlineStr">
        <is>
          <t>Yes</t>
        </is>
      </c>
      <c r="U2703" s="71" t="n">
        <v>6727</v>
      </c>
      <c r="V2703" s="71" t="n">
        <v>284</v>
      </c>
      <c r="W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RR102695</t>
        </is>
      </c>
      <c r="B2704" s="69" t="n">
        <v>45983</v>
      </c>
      <c r="C2704" s="70" t="n">
        <v>2025</v>
      </c>
      <c r="D2704" t="inlineStr">
        <is>
          <t>Nov</t>
        </is>
      </c>
      <c r="E2704" t="inlineStr">
        <is>
          <t>East</t>
        </is>
      </c>
      <c r="F2704" t="inlineStr">
        <is>
          <t>India</t>
        </is>
      </c>
      <c r="G2704" t="inlineStr">
        <is>
          <t>Grocery</t>
        </is>
      </c>
      <c r="H2704" t="inlineStr">
        <is>
          <t>Store walk-in</t>
        </is>
      </c>
      <c r="I2704" t="inlineStr">
        <is>
          <t>Member</t>
        </is>
      </c>
      <c r="J2704" t="inlineStr">
        <is>
          <t>Sara Rossi</t>
        </is>
      </c>
      <c r="K2704" s="71" t="n">
        <v>2434</v>
      </c>
      <c r="L2704" s="72" t="n">
        <v>200.86</v>
      </c>
      <c r="M2704" s="72" t="n">
        <v>488893.24</v>
      </c>
      <c r="N2704" s="72" t="n">
        <v>73333.99000000001</v>
      </c>
      <c r="O2704" s="72" t="n">
        <v>415559.25</v>
      </c>
      <c r="P2704" s="72" t="n">
        <v>355444.11</v>
      </c>
      <c r="Q2704" s="72" t="n">
        <v>60115.14</v>
      </c>
      <c r="R2704" t="inlineStr">
        <is>
          <t>Odisha</t>
        </is>
      </c>
      <c r="S2704" s="71" t="n">
        <v>5</v>
      </c>
      <c r="T2704" t="inlineStr">
        <is>
          <t>Yes</t>
        </is>
      </c>
      <c r="U2704" s="71" t="n">
        <v>944</v>
      </c>
      <c r="V2704" s="71" t="n">
        <v>283</v>
      </c>
      <c r="W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RR102696</t>
        </is>
      </c>
      <c r="B2705" s="69" t="n">
        <v>45983</v>
      </c>
      <c r="C2705" s="70" t="n">
        <v>2025</v>
      </c>
      <c r="D2705" t="inlineStr">
        <is>
          <t>Nov</t>
        </is>
      </c>
      <c r="E2705" t="inlineStr">
        <is>
          <t>West</t>
        </is>
      </c>
      <c r="F2705" t="inlineStr">
        <is>
          <t>India</t>
        </is>
      </c>
      <c r="G2705" t="inlineStr">
        <is>
          <t>Electronics</t>
        </is>
      </c>
      <c r="H2705" t="inlineStr">
        <is>
          <t>Store walk-in</t>
        </is>
      </c>
      <c r="I2705" t="inlineStr">
        <is>
          <t>Member</t>
        </is>
      </c>
      <c r="J2705" t="inlineStr">
        <is>
          <t>Hiroshi Tanaka</t>
        </is>
      </c>
      <c r="K2705" s="71" t="n">
        <v>97</v>
      </c>
      <c r="L2705" s="72" t="n">
        <v>8467.27</v>
      </c>
      <c r="M2705" s="72" t="n">
        <v>821325.1899999999</v>
      </c>
      <c r="N2705" s="72" t="n">
        <v>65706.02</v>
      </c>
      <c r="O2705" s="72" t="n">
        <v>755619.17</v>
      </c>
      <c r="P2705" s="72" t="n">
        <v>809715.24</v>
      </c>
      <c r="Q2705" s="72" t="n">
        <v>-54096.07</v>
      </c>
      <c r="R2705" t="inlineStr">
        <is>
          <t>Gujarat</t>
        </is>
      </c>
      <c r="S2705" s="71" t="n">
        <v>1</v>
      </c>
      <c r="T2705" t="inlineStr">
        <is>
          <t>Yes</t>
        </is>
      </c>
      <c r="U2705" s="71" t="n">
        <v>267</v>
      </c>
      <c r="V2705" s="71" t="n">
        <v>69</v>
      </c>
      <c r="W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RR102697</t>
        </is>
      </c>
      <c r="B2706" s="69" t="n">
        <v>45983</v>
      </c>
      <c r="C2706" s="70" t="n">
        <v>2025</v>
      </c>
      <c r="D2706" t="inlineStr">
        <is>
          <t>Nov</t>
        </is>
      </c>
      <c r="E2706" t="inlineStr">
        <is>
          <t>West</t>
        </is>
      </c>
      <c r="F2706" t="inlineStr">
        <is>
          <t>India</t>
        </is>
      </c>
      <c r="G2706" t="inlineStr">
        <is>
          <t>Grocery</t>
        </is>
      </c>
      <c r="H2706" t="inlineStr">
        <is>
          <t>Click &amp; collect</t>
        </is>
      </c>
      <c r="I2706" t="inlineStr">
        <is>
          <t>Walk-in guest</t>
        </is>
      </c>
      <c r="J2706" t="inlineStr">
        <is>
          <t>Carlos Silva</t>
        </is>
      </c>
      <c r="K2706" s="71" t="n">
        <v>2411</v>
      </c>
      <c r="L2706" s="72" t="n">
        <v>169.38</v>
      </c>
      <c r="M2706" s="72" t="n">
        <v>408375.18</v>
      </c>
      <c r="N2706" s="72" t="n">
        <v>20418.76</v>
      </c>
      <c r="O2706" s="72" t="n">
        <v>387956.42</v>
      </c>
      <c r="P2706" s="72" t="n">
        <v>345923.46</v>
      </c>
      <c r="Q2706" s="72" t="n">
        <v>42032.96</v>
      </c>
      <c r="R2706" t="inlineStr">
        <is>
          <t>Goa</t>
        </is>
      </c>
      <c r="S2706" s="71" t="n">
        <v>8</v>
      </c>
      <c r="T2706" t="inlineStr">
        <is>
          <t>Yes</t>
        </is>
      </c>
      <c r="U2706" s="71" t="n">
        <v>1658</v>
      </c>
      <c r="V2706" s="71" t="n">
        <v>462</v>
      </c>
      <c r="W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RR102698</t>
        </is>
      </c>
      <c r="B2707" s="69" t="n">
        <v>45983</v>
      </c>
      <c r="C2707" s="70" t="n">
        <v>2025</v>
      </c>
      <c r="D2707" t="inlineStr">
        <is>
          <t>Nov</t>
        </is>
      </c>
      <c r="E2707" t="inlineStr">
        <is>
          <t>West</t>
        </is>
      </c>
      <c r="F2707" t="inlineStr">
        <is>
          <t>India</t>
        </is>
      </c>
      <c r="G2707" t="inlineStr">
        <is>
          <t>JioMart</t>
        </is>
      </c>
      <c r="H2707" t="inlineStr">
        <is>
          <t>Home delivery</t>
        </is>
      </c>
      <c r="I2707" t="inlineStr">
        <is>
          <t>Member</t>
        </is>
      </c>
      <c r="J2707" t="inlineStr">
        <is>
          <t>Amir Khan</t>
        </is>
      </c>
      <c r="K2707" s="71" t="n">
        <v>635</v>
      </c>
      <c r="L2707" s="72" t="n">
        <v>377.67</v>
      </c>
      <c r="M2707" s="72" t="n">
        <v>239820.45</v>
      </c>
      <c r="N2707" s="72" t="n">
        <v>23982.05</v>
      </c>
      <c r="O2707" s="72" t="n">
        <v>215838.4</v>
      </c>
      <c r="P2707" s="72" t="n">
        <v>215595.59</v>
      </c>
      <c r="Q2707" s="72" t="n">
        <v>242.81</v>
      </c>
      <c r="R2707" t="inlineStr">
        <is>
          <t>Gujarat</t>
        </is>
      </c>
      <c r="S2707" s="71" t="n">
        <v>1</v>
      </c>
      <c r="T2707" t="inlineStr">
        <is>
          <t>Yes</t>
        </is>
      </c>
      <c r="U2707" s="71" t="n">
        <v>2115</v>
      </c>
      <c r="V2707" s="71" t="n">
        <v>158</v>
      </c>
      <c r="W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RR102699</t>
        </is>
      </c>
      <c r="B2708" s="69" t="n">
        <v>45983</v>
      </c>
      <c r="C2708" s="70" t="n">
        <v>2025</v>
      </c>
      <c r="D2708" t="inlineStr">
        <is>
          <t>Nov</t>
        </is>
      </c>
      <c r="E2708" t="inlineStr">
        <is>
          <t>North</t>
        </is>
      </c>
      <c r="F2708" t="inlineStr">
        <is>
          <t>India</t>
        </is>
      </c>
      <c r="G2708" t="inlineStr">
        <is>
          <t>JioMart</t>
        </is>
      </c>
      <c r="H2708" t="inlineStr">
        <is>
          <t>Home delivery</t>
        </is>
      </c>
      <c r="I2708" t="inlineStr">
        <is>
          <t>Walk-in guest</t>
        </is>
      </c>
      <c r="J2708" t="inlineStr">
        <is>
          <t>Yuki Sato</t>
        </is>
      </c>
      <c r="K2708" s="71" t="n">
        <v>2891</v>
      </c>
      <c r="L2708" s="72" t="n">
        <v>436.38</v>
      </c>
      <c r="M2708" s="72" t="n">
        <v>1261574.58</v>
      </c>
      <c r="N2708" s="72" t="n">
        <v>25231.49</v>
      </c>
      <c r="O2708" s="72" t="n">
        <v>1236343.09</v>
      </c>
      <c r="P2708" s="72" t="n">
        <v>983394.85</v>
      </c>
      <c r="Q2708" s="72" t="n">
        <v>252948.24</v>
      </c>
      <c r="R2708" t="inlineStr">
        <is>
          <t>Rajasthan</t>
        </is>
      </c>
      <c r="S2708" s="71" t="n">
        <v>5</v>
      </c>
      <c r="T2708" t="inlineStr">
        <is>
          <t>Yes</t>
        </is>
      </c>
      <c r="U2708" s="71" t="n">
        <v>7767</v>
      </c>
      <c r="V2708" s="71" t="n">
        <v>620</v>
      </c>
      <c r="W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RR102700</t>
        </is>
      </c>
      <c r="B2709" s="69" t="n">
        <v>45983</v>
      </c>
      <c r="C2709" s="70" t="n">
        <v>2025</v>
      </c>
      <c r="D2709" t="inlineStr">
        <is>
          <t>Nov</t>
        </is>
      </c>
      <c r="E2709" t="inlineStr">
        <is>
          <t>South</t>
        </is>
      </c>
      <c r="F2709" t="inlineStr">
        <is>
          <t>India</t>
        </is>
      </c>
      <c r="G2709" t="inlineStr">
        <is>
          <t>Grocery</t>
        </is>
      </c>
      <c r="H2709" t="inlineStr">
        <is>
          <t>Click &amp; collect</t>
        </is>
      </c>
      <c r="I2709" t="inlineStr">
        <is>
          <t>Walk-in guest</t>
        </is>
      </c>
      <c r="J2709" t="inlineStr">
        <is>
          <t>Omar Haddad</t>
        </is>
      </c>
      <c r="K2709" s="71" t="n">
        <v>2900</v>
      </c>
      <c r="L2709" s="72" t="n">
        <v>161.75</v>
      </c>
      <c r="M2709" s="72" t="n">
        <v>469075</v>
      </c>
      <c r="N2709" s="72" t="n">
        <v>37526</v>
      </c>
      <c r="O2709" s="72" t="n">
        <v>431549</v>
      </c>
      <c r="P2709" s="72" t="n">
        <v>412958.62</v>
      </c>
      <c r="Q2709" s="72" t="n">
        <v>18590.38</v>
      </c>
      <c r="R2709" t="inlineStr">
        <is>
          <t>Tamil Nadu</t>
        </is>
      </c>
      <c r="S2709" s="71" t="n">
        <v>0</v>
      </c>
      <c r="T2709" t="inlineStr">
        <is>
          <t>No</t>
        </is>
      </c>
      <c r="U2709" s="71" t="n">
        <v>1491</v>
      </c>
      <c r="V2709" s="71" t="n">
        <v>398</v>
      </c>
      <c r="W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RR102701</t>
        </is>
      </c>
      <c r="B2710" s="69" t="n">
        <v>45984</v>
      </c>
      <c r="C2710" s="70" t="n">
        <v>2025</v>
      </c>
      <c r="D2710" t="inlineStr">
        <is>
          <t>Nov</t>
        </is>
      </c>
      <c r="E2710" t="inlineStr">
        <is>
          <t>West</t>
        </is>
      </c>
      <c r="F2710" t="inlineStr">
        <is>
          <t>India</t>
        </is>
      </c>
      <c r="G2710" t="inlineStr">
        <is>
          <t>Grocery</t>
        </is>
      </c>
      <c r="H2710" t="inlineStr">
        <is>
          <t>Click &amp; collect</t>
        </is>
      </c>
      <c r="I2710" t="inlineStr">
        <is>
          <t>Member</t>
        </is>
      </c>
      <c r="J2710" t="inlineStr">
        <is>
          <t>Carlos Silva</t>
        </is>
      </c>
      <c r="K2710" s="71" t="n">
        <v>566</v>
      </c>
      <c r="L2710" s="72" t="n">
        <v>168.24</v>
      </c>
      <c r="M2710" s="72" t="n">
        <v>95223.84</v>
      </c>
      <c r="N2710" s="72" t="n">
        <v>4761.19</v>
      </c>
      <c r="O2710" s="72" t="n">
        <v>90462.64999999999</v>
      </c>
      <c r="P2710" s="72" t="n">
        <v>85282.38</v>
      </c>
      <c r="Q2710" s="72" t="n">
        <v>5180.27</v>
      </c>
      <c r="R2710" t="inlineStr">
        <is>
          <t>Maharashtra</t>
        </is>
      </c>
      <c r="S2710" s="71" t="n">
        <v>1</v>
      </c>
      <c r="T2710" t="inlineStr">
        <is>
          <t>Yes</t>
        </is>
      </c>
      <c r="U2710" s="71" t="n">
        <v>321</v>
      </c>
      <c r="V2710" s="71" t="n">
        <v>85</v>
      </c>
      <c r="W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RR102702</t>
        </is>
      </c>
      <c r="B2711" s="69" t="n">
        <v>45984</v>
      </c>
      <c r="C2711" s="70" t="n">
        <v>2025</v>
      </c>
      <c r="D2711" t="inlineStr">
        <is>
          <t>Nov</t>
        </is>
      </c>
      <c r="E2711" t="inlineStr">
        <is>
          <t>North</t>
        </is>
      </c>
      <c r="F2711" t="inlineStr">
        <is>
          <t>India</t>
        </is>
      </c>
      <c r="G2711" t="inlineStr">
        <is>
          <t>JioMart</t>
        </is>
      </c>
      <c r="H2711" t="inlineStr">
        <is>
          <t>Home delivery</t>
        </is>
      </c>
      <c r="I2711" t="inlineStr">
        <is>
          <t>Member</t>
        </is>
      </c>
      <c r="J2711" t="inlineStr">
        <is>
          <t>Sophie Müller</t>
        </is>
      </c>
      <c r="K2711" s="71" t="n">
        <v>3716</v>
      </c>
      <c r="L2711" s="72" t="n">
        <v>376.79</v>
      </c>
      <c r="M2711" s="72" t="n">
        <v>1400151.64</v>
      </c>
      <c r="N2711" s="72" t="n">
        <v>28003.03</v>
      </c>
      <c r="O2711" s="72" t="n">
        <v>1372148.61</v>
      </c>
      <c r="P2711" s="72" t="n">
        <v>1277509.32</v>
      </c>
      <c r="Q2711" s="72" t="n">
        <v>94639.28999999999</v>
      </c>
      <c r="R2711" t="inlineStr">
        <is>
          <t>Uttar Pradesh</t>
        </is>
      </c>
      <c r="S2711" s="71" t="n">
        <v>8</v>
      </c>
      <c r="T2711" t="inlineStr">
        <is>
          <t>Yes</t>
        </is>
      </c>
      <c r="U2711" s="71" t="n">
        <v>17837</v>
      </c>
      <c r="V2711" s="71" t="n">
        <v>778</v>
      </c>
      <c r="W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RR102703</t>
        </is>
      </c>
      <c r="B2712" s="69" t="n">
        <v>45984</v>
      </c>
      <c r="C2712" s="70" t="n">
        <v>2025</v>
      </c>
      <c r="D2712" t="inlineStr">
        <is>
          <t>Nov</t>
        </is>
      </c>
      <c r="E2712" t="inlineStr">
        <is>
          <t>South</t>
        </is>
      </c>
      <c r="F2712" t="inlineStr">
        <is>
          <t>India</t>
        </is>
      </c>
      <c r="G2712" t="inlineStr">
        <is>
          <t>Grocery</t>
        </is>
      </c>
      <c r="H2712" t="inlineStr">
        <is>
          <t>Store walk-in</t>
        </is>
      </c>
      <c r="I2712" t="inlineStr">
        <is>
          <t>Walk-in guest</t>
        </is>
      </c>
      <c r="J2712" t="inlineStr">
        <is>
          <t>Lucas Martin</t>
        </is>
      </c>
      <c r="K2712" s="71" t="n">
        <v>674</v>
      </c>
      <c r="L2712" s="72" t="n">
        <v>179.01</v>
      </c>
      <c r="M2712" s="72" t="n">
        <v>120652.74</v>
      </c>
      <c r="N2712" s="72" t="n">
        <v>2413.05</v>
      </c>
      <c r="O2712" s="72" t="n">
        <v>118239.69</v>
      </c>
      <c r="P2712" s="72" t="n">
        <v>97685.71000000001</v>
      </c>
      <c r="Q2712" s="72" t="n">
        <v>20553.98</v>
      </c>
      <c r="R2712" t="inlineStr">
        <is>
          <t>Karnataka</t>
        </is>
      </c>
      <c r="S2712" s="71" t="n">
        <v>3</v>
      </c>
      <c r="T2712" t="inlineStr">
        <is>
          <t>Yes</t>
        </is>
      </c>
      <c r="U2712" s="71" t="n">
        <v>522</v>
      </c>
      <c r="V2712" s="71" t="n">
        <v>148</v>
      </c>
      <c r="W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RR102704</t>
        </is>
      </c>
      <c r="B2713" s="69" t="n">
        <v>45984</v>
      </c>
      <c r="C2713" s="70" t="n">
        <v>2025</v>
      </c>
      <c r="D2713" t="inlineStr">
        <is>
          <t>Nov</t>
        </is>
      </c>
      <c r="E2713" t="inlineStr">
        <is>
          <t>North</t>
        </is>
      </c>
      <c r="F2713" t="inlineStr">
        <is>
          <t>India</t>
        </is>
      </c>
      <c r="G2713" t="inlineStr">
        <is>
          <t>Fashion</t>
        </is>
      </c>
      <c r="H2713" t="inlineStr">
        <is>
          <t>Store walk-in</t>
        </is>
      </c>
      <c r="I2713" t="inlineStr">
        <is>
          <t>Member</t>
        </is>
      </c>
      <c r="J2713" t="inlineStr">
        <is>
          <t>Ravindra Patil</t>
        </is>
      </c>
      <c r="K2713" s="71" t="n">
        <v>1184</v>
      </c>
      <c r="L2713" s="72" t="n">
        <v>715.46</v>
      </c>
      <c r="M2713" s="72" t="n">
        <v>847104.64</v>
      </c>
      <c r="N2713" s="72" t="n">
        <v>127065.7</v>
      </c>
      <c r="O2713" s="72" t="n">
        <v>720038.9399999999</v>
      </c>
      <c r="P2713" s="72" t="n">
        <v>493001.3</v>
      </c>
      <c r="Q2713" s="72" t="n">
        <v>227037.64</v>
      </c>
      <c r="R2713" t="inlineStr">
        <is>
          <t>Punjab</t>
        </is>
      </c>
      <c r="S2713" s="71" t="n">
        <v>0</v>
      </c>
      <c r="T2713" t="inlineStr">
        <is>
          <t>No</t>
        </is>
      </c>
      <c r="U2713" s="71" t="n">
        <v>1156</v>
      </c>
      <c r="V2713" s="71" t="n">
        <v>324</v>
      </c>
      <c r="W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RR102705</t>
        </is>
      </c>
      <c r="B2714" s="69" t="n">
        <v>45984</v>
      </c>
      <c r="C2714" s="70" t="n">
        <v>2025</v>
      </c>
      <c r="D2714" t="inlineStr">
        <is>
          <t>Nov</t>
        </is>
      </c>
      <c r="E2714" t="inlineStr">
        <is>
          <t>East</t>
        </is>
      </c>
      <c r="F2714" t="inlineStr">
        <is>
          <t>India</t>
        </is>
      </c>
      <c r="G2714" t="inlineStr">
        <is>
          <t>JioMart</t>
        </is>
      </c>
      <c r="H2714" t="inlineStr">
        <is>
          <t>Home delivery</t>
        </is>
      </c>
      <c r="I2714" t="inlineStr">
        <is>
          <t>Walk-in guest</t>
        </is>
      </c>
      <c r="J2714" t="inlineStr">
        <is>
          <t>Hiroshi Tanaka</t>
        </is>
      </c>
      <c r="K2714" s="71" t="n">
        <v>2332</v>
      </c>
      <c r="L2714" s="72" t="n">
        <v>432.24</v>
      </c>
      <c r="M2714" s="72" t="n">
        <v>1007983.68</v>
      </c>
      <c r="N2714" s="72" t="n">
        <v>50399.18</v>
      </c>
      <c r="O2714" s="72" t="n">
        <v>957584.5</v>
      </c>
      <c r="P2714" s="72" t="n">
        <v>765550.63</v>
      </c>
      <c r="Q2714" s="72" t="n">
        <v>192033.87</v>
      </c>
      <c r="R2714" t="inlineStr">
        <is>
          <t>Odisha</t>
        </is>
      </c>
      <c r="S2714" s="71" t="n">
        <v>8</v>
      </c>
      <c r="T2714" t="inlineStr">
        <is>
          <t>Yes</t>
        </is>
      </c>
      <c r="U2714" s="71" t="n">
        <v>9723</v>
      </c>
      <c r="V2714" s="71" t="n">
        <v>769</v>
      </c>
      <c r="W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RR102706</t>
        </is>
      </c>
      <c r="B2715" s="69" t="n">
        <v>45984</v>
      </c>
      <c r="C2715" s="70" t="n">
        <v>2025</v>
      </c>
      <c r="D2715" t="inlineStr">
        <is>
          <t>Nov</t>
        </is>
      </c>
      <c r="E2715" t="inlineStr">
        <is>
          <t>North</t>
        </is>
      </c>
      <c r="F2715" t="inlineStr">
        <is>
          <t>India</t>
        </is>
      </c>
      <c r="G2715" t="inlineStr">
        <is>
          <t>Grocery</t>
        </is>
      </c>
      <c r="H2715" t="inlineStr">
        <is>
          <t>Store walk-in</t>
        </is>
      </c>
      <c r="I2715" t="inlineStr">
        <is>
          <t>Walk-in guest</t>
        </is>
      </c>
      <c r="J2715" t="inlineStr">
        <is>
          <t>Fatima Al-Saud</t>
        </is>
      </c>
      <c r="K2715" s="71" t="n">
        <v>1136</v>
      </c>
      <c r="L2715" s="72" t="n">
        <v>178.89</v>
      </c>
      <c r="M2715" s="72" t="n">
        <v>203219.04</v>
      </c>
      <c r="N2715" s="72" t="n">
        <v>30482.86</v>
      </c>
      <c r="O2715" s="72" t="n">
        <v>172736.18</v>
      </c>
      <c r="P2715" s="72" t="n">
        <v>165962.22</v>
      </c>
      <c r="Q2715" s="72" t="n">
        <v>6773.96</v>
      </c>
      <c r="R2715" t="inlineStr">
        <is>
          <t>Delhi</t>
        </is>
      </c>
      <c r="S2715" s="71" t="n">
        <v>3</v>
      </c>
      <c r="T2715" t="inlineStr">
        <is>
          <t>Yes</t>
        </is>
      </c>
      <c r="U2715" s="71" t="n">
        <v>1391</v>
      </c>
      <c r="V2715" s="71" t="n">
        <v>371</v>
      </c>
      <c r="W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RR102707</t>
        </is>
      </c>
      <c r="B2716" s="69" t="n">
        <v>45984</v>
      </c>
      <c r="C2716" s="70" t="n">
        <v>2025</v>
      </c>
      <c r="D2716" t="inlineStr">
        <is>
          <t>Nov</t>
        </is>
      </c>
      <c r="E2716" t="inlineStr">
        <is>
          <t>West</t>
        </is>
      </c>
      <c r="F2716" t="inlineStr">
        <is>
          <t>India</t>
        </is>
      </c>
      <c r="G2716" t="inlineStr">
        <is>
          <t>Grocery</t>
        </is>
      </c>
      <c r="H2716" t="inlineStr">
        <is>
          <t>Store walk-in</t>
        </is>
      </c>
      <c r="I2716" t="inlineStr">
        <is>
          <t>Walk-in guest</t>
        </is>
      </c>
      <c r="J2716" t="inlineStr">
        <is>
          <t>Amir Khan</t>
        </is>
      </c>
      <c r="K2716" s="71" t="n">
        <v>2110</v>
      </c>
      <c r="L2716" s="72" t="n">
        <v>199.27</v>
      </c>
      <c r="M2716" s="72" t="n">
        <v>420459.7</v>
      </c>
      <c r="N2716" s="72" t="n">
        <v>33636.78</v>
      </c>
      <c r="O2716" s="72" t="n">
        <v>386822.92</v>
      </c>
      <c r="P2716" s="72" t="n">
        <v>303850.67</v>
      </c>
      <c r="Q2716" s="72" t="n">
        <v>82972.25</v>
      </c>
      <c r="R2716" t="inlineStr">
        <is>
          <t>Goa</t>
        </is>
      </c>
      <c r="S2716" s="71" t="n">
        <v>8</v>
      </c>
      <c r="T2716" t="inlineStr">
        <is>
          <t>Yes</t>
        </is>
      </c>
      <c r="U2716" s="71" t="n">
        <v>2469</v>
      </c>
      <c r="V2716" s="71" t="n">
        <v>650</v>
      </c>
      <c r="W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RR102708</t>
        </is>
      </c>
      <c r="B2717" s="69" t="n">
        <v>45984</v>
      </c>
      <c r="C2717" s="70" t="n">
        <v>2025</v>
      </c>
      <c r="D2717" t="inlineStr">
        <is>
          <t>Nov</t>
        </is>
      </c>
      <c r="E2717" t="inlineStr">
        <is>
          <t>North</t>
        </is>
      </c>
      <c r="F2717" t="inlineStr">
        <is>
          <t>India</t>
        </is>
      </c>
      <c r="G2717" t="inlineStr">
        <is>
          <t>JioMart</t>
        </is>
      </c>
      <c r="H2717" t="inlineStr">
        <is>
          <t>Home delivery</t>
        </is>
      </c>
      <c r="I2717" t="inlineStr">
        <is>
          <t>Member</t>
        </is>
      </c>
      <c r="J2717" t="inlineStr">
        <is>
          <t>Sara Rossi</t>
        </is>
      </c>
      <c r="K2717" s="71" t="n">
        <v>2222</v>
      </c>
      <c r="L2717" s="72" t="n">
        <v>433.9</v>
      </c>
      <c r="M2717" s="72" t="n">
        <v>964125.8</v>
      </c>
      <c r="N2717" s="72" t="n">
        <v>96412.58</v>
      </c>
      <c r="O2717" s="72" t="n">
        <v>867713.22</v>
      </c>
      <c r="P2717" s="72" t="n">
        <v>749554.3199999999</v>
      </c>
      <c r="Q2717" s="72" t="n">
        <v>118158.9</v>
      </c>
      <c r="R2717" t="inlineStr">
        <is>
          <t>Punjab</t>
        </is>
      </c>
      <c r="S2717" s="71" t="n">
        <v>3</v>
      </c>
      <c r="T2717" t="inlineStr">
        <is>
          <t>Yes</t>
        </is>
      </c>
      <c r="U2717" s="71" t="n">
        <v>8769</v>
      </c>
      <c r="V2717" s="71" t="n">
        <v>662</v>
      </c>
      <c r="W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RR102709</t>
        </is>
      </c>
      <c r="B2718" s="69" t="n">
        <v>45985</v>
      </c>
      <c r="C2718" s="70" t="n">
        <v>2025</v>
      </c>
      <c r="D2718" t="inlineStr">
        <is>
          <t>Nov</t>
        </is>
      </c>
      <c r="E2718" t="inlineStr">
        <is>
          <t>North</t>
        </is>
      </c>
      <c r="F2718" t="inlineStr">
        <is>
          <t>India</t>
        </is>
      </c>
      <c r="G2718" t="inlineStr">
        <is>
          <t>Fashion</t>
        </is>
      </c>
      <c r="H2718" t="inlineStr">
        <is>
          <t>Store walk-in</t>
        </is>
      </c>
      <c r="I2718" t="inlineStr">
        <is>
          <t>Member</t>
        </is>
      </c>
      <c r="J2718" t="inlineStr">
        <is>
          <t>Sophie Müller</t>
        </is>
      </c>
      <c r="K2718" s="71" t="n">
        <v>173</v>
      </c>
      <c r="L2718" s="72" t="n">
        <v>715.38</v>
      </c>
      <c r="M2718" s="72" t="n">
        <v>123760.74</v>
      </c>
      <c r="N2718" s="72" t="n">
        <v>12376.07</v>
      </c>
      <c r="O2718" s="72" t="n">
        <v>111384.67</v>
      </c>
      <c r="P2718" s="72" t="n">
        <v>68921.41</v>
      </c>
      <c r="Q2718" s="72" t="n">
        <v>42463.26</v>
      </c>
      <c r="R2718" t="inlineStr">
        <is>
          <t>Delhi</t>
        </is>
      </c>
      <c r="S2718" s="71" t="n">
        <v>3</v>
      </c>
      <c r="T2718" t="inlineStr">
        <is>
          <t>Yes</t>
        </is>
      </c>
      <c r="U2718" s="71" t="n">
        <v>63</v>
      </c>
      <c r="V2718" s="71" t="n">
        <v>26</v>
      </c>
      <c r="W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RR102710</t>
        </is>
      </c>
      <c r="B2719" s="69" t="n">
        <v>45985</v>
      </c>
      <c r="C2719" s="70" t="n">
        <v>2025</v>
      </c>
      <c r="D2719" t="inlineStr">
        <is>
          <t>Nov</t>
        </is>
      </c>
      <c r="E2719" t="inlineStr">
        <is>
          <t>West</t>
        </is>
      </c>
      <c r="F2719" t="inlineStr">
        <is>
          <t>India</t>
        </is>
      </c>
      <c r="G2719" t="inlineStr">
        <is>
          <t>JioMart</t>
        </is>
      </c>
      <c r="H2719" t="inlineStr">
        <is>
          <t>Home delivery</t>
        </is>
      </c>
      <c r="I2719" t="inlineStr">
        <is>
          <t>Walk-in guest</t>
        </is>
      </c>
      <c r="J2719" t="inlineStr">
        <is>
          <t>Emma Clarke</t>
        </is>
      </c>
      <c r="K2719" s="71" t="n">
        <v>2078</v>
      </c>
      <c r="L2719" s="72" t="n">
        <v>441.91</v>
      </c>
      <c r="M2719" s="72" t="n">
        <v>918288.98</v>
      </c>
      <c r="N2719" s="72" t="n">
        <v>73463.12</v>
      </c>
      <c r="O2719" s="72" t="n">
        <v>844825.86</v>
      </c>
      <c r="P2719" s="72" t="n">
        <v>689825.67</v>
      </c>
      <c r="Q2719" s="72" t="n">
        <v>155000.19</v>
      </c>
      <c r="R2719" t="inlineStr">
        <is>
          <t>Goa</t>
        </is>
      </c>
      <c r="S2719" s="71" t="n">
        <v>8</v>
      </c>
      <c r="T2719" t="inlineStr">
        <is>
          <t>Yes</t>
        </is>
      </c>
      <c r="U2719" s="71" t="n">
        <v>11996</v>
      </c>
      <c r="V2719" s="71" t="n">
        <v>485</v>
      </c>
      <c r="W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RR102711</t>
        </is>
      </c>
      <c r="B2720" s="69" t="n">
        <v>45985</v>
      </c>
      <c r="C2720" s="70" t="n">
        <v>2025</v>
      </c>
      <c r="D2720" t="inlineStr">
        <is>
          <t>Nov</t>
        </is>
      </c>
      <c r="E2720" t="inlineStr">
        <is>
          <t>North</t>
        </is>
      </c>
      <c r="F2720" t="inlineStr">
        <is>
          <t>India</t>
        </is>
      </c>
      <c r="G2720" t="inlineStr">
        <is>
          <t>JioMart</t>
        </is>
      </c>
      <c r="H2720" t="inlineStr">
        <is>
          <t>Home delivery</t>
        </is>
      </c>
      <c r="I2720" t="inlineStr">
        <is>
          <t>Walk-in guest</t>
        </is>
      </c>
      <c r="J2720" t="inlineStr">
        <is>
          <t>Noah Smith</t>
        </is>
      </c>
      <c r="K2720" s="71" t="n">
        <v>1548</v>
      </c>
      <c r="L2720" s="72" t="n">
        <v>388.81</v>
      </c>
      <c r="M2720" s="72" t="n">
        <v>601877.88</v>
      </c>
      <c r="N2720" s="72" t="n">
        <v>12037.56</v>
      </c>
      <c r="O2720" s="72" t="n">
        <v>589840.3199999999</v>
      </c>
      <c r="P2720" s="72" t="n">
        <v>520712.67</v>
      </c>
      <c r="Q2720" s="72" t="n">
        <v>69127.64999999999</v>
      </c>
      <c r="R2720" t="inlineStr">
        <is>
          <t>Punjab</t>
        </is>
      </c>
      <c r="S2720" s="71" t="n">
        <v>1</v>
      </c>
      <c r="T2720" t="inlineStr">
        <is>
          <t>Yes</t>
        </is>
      </c>
      <c r="U2720" s="71" t="n">
        <v>2693</v>
      </c>
      <c r="V2720" s="71" t="n">
        <v>186</v>
      </c>
      <c r="W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RR102712</t>
        </is>
      </c>
      <c r="B2721" s="69" t="n">
        <v>45985</v>
      </c>
      <c r="C2721" s="70" t="n">
        <v>2025</v>
      </c>
      <c r="D2721" t="inlineStr">
        <is>
          <t>Nov</t>
        </is>
      </c>
      <c r="E2721" t="inlineStr">
        <is>
          <t>North</t>
        </is>
      </c>
      <c r="F2721" t="inlineStr">
        <is>
          <t>India</t>
        </is>
      </c>
      <c r="G2721" t="inlineStr">
        <is>
          <t>Electronics</t>
        </is>
      </c>
      <c r="H2721" t="inlineStr">
        <is>
          <t>Store walk-in</t>
        </is>
      </c>
      <c r="I2721" t="inlineStr">
        <is>
          <t>Walk-in guest</t>
        </is>
      </c>
      <c r="J2721" t="inlineStr">
        <is>
          <t>Liam O'Brien</t>
        </is>
      </c>
      <c r="K2721" s="71" t="n">
        <v>230</v>
      </c>
      <c r="L2721" s="72" t="n">
        <v>10556.05</v>
      </c>
      <c r="M2721" s="72" t="n">
        <v>2427891.5</v>
      </c>
      <c r="N2721" s="72" t="n">
        <v>48557.83</v>
      </c>
      <c r="O2721" s="72" t="n">
        <v>2379333.67</v>
      </c>
      <c r="P2721" s="72" t="n">
        <v>1819789.95</v>
      </c>
      <c r="Q2721" s="72" t="n">
        <v>559543.72</v>
      </c>
      <c r="R2721" t="inlineStr">
        <is>
          <t>Punjab</t>
        </is>
      </c>
      <c r="S2721" s="71" t="n">
        <v>3</v>
      </c>
      <c r="T2721" t="inlineStr">
        <is>
          <t>Yes</t>
        </is>
      </c>
      <c r="U2721" s="71" t="n">
        <v>424</v>
      </c>
      <c r="V2721" s="71" t="n">
        <v>175</v>
      </c>
      <c r="W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RR102713</t>
        </is>
      </c>
      <c r="B2722" s="69" t="n">
        <v>45985</v>
      </c>
      <c r="C2722" s="70" t="n">
        <v>2025</v>
      </c>
      <c r="D2722" t="inlineStr">
        <is>
          <t>Nov</t>
        </is>
      </c>
      <c r="E2722" t="inlineStr">
        <is>
          <t>North</t>
        </is>
      </c>
      <c r="F2722" t="inlineStr">
        <is>
          <t>India</t>
        </is>
      </c>
      <c r="G2722" t="inlineStr">
        <is>
          <t>Grocery</t>
        </is>
      </c>
      <c r="H2722" t="inlineStr">
        <is>
          <t>Store walk-in</t>
        </is>
      </c>
      <c r="I2722" t="inlineStr">
        <is>
          <t>Member</t>
        </is>
      </c>
      <c r="J2722" t="inlineStr">
        <is>
          <t>Fatima Al-Saud</t>
        </is>
      </c>
      <c r="K2722" s="71" t="n">
        <v>3882</v>
      </c>
      <c r="L2722" s="72" t="n">
        <v>164.78</v>
      </c>
      <c r="M2722" s="72" t="n">
        <v>639675.96</v>
      </c>
      <c r="N2722" s="72" t="n">
        <v>12793.52</v>
      </c>
      <c r="O2722" s="72" t="n">
        <v>626882.4399999999</v>
      </c>
      <c r="P2722" s="72" t="n">
        <v>562245.35</v>
      </c>
      <c r="Q2722" s="72" t="n">
        <v>64637.09</v>
      </c>
      <c r="R2722" t="inlineStr">
        <is>
          <t>Delhi</t>
        </is>
      </c>
      <c r="S2722" s="71" t="n">
        <v>0</v>
      </c>
      <c r="T2722" t="inlineStr">
        <is>
          <t>No</t>
        </is>
      </c>
      <c r="U2722" s="71" t="n">
        <v>1196</v>
      </c>
      <c r="V2722" s="71" t="n">
        <v>433</v>
      </c>
      <c r="W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RR102714</t>
        </is>
      </c>
      <c r="B2723" s="69" t="n">
        <v>45985</v>
      </c>
      <c r="C2723" s="70" t="n">
        <v>2025</v>
      </c>
      <c r="D2723" t="inlineStr">
        <is>
          <t>Nov</t>
        </is>
      </c>
      <c r="E2723" t="inlineStr">
        <is>
          <t>South</t>
        </is>
      </c>
      <c r="F2723" t="inlineStr">
        <is>
          <t>India</t>
        </is>
      </c>
      <c r="G2723" t="inlineStr">
        <is>
          <t>JioMart</t>
        </is>
      </c>
      <c r="H2723" t="inlineStr">
        <is>
          <t>Home delivery</t>
        </is>
      </c>
      <c r="I2723" t="inlineStr">
        <is>
          <t>Walk-in guest</t>
        </is>
      </c>
      <c r="J2723" t="inlineStr">
        <is>
          <t>Olivia Brown</t>
        </is>
      </c>
      <c r="K2723" s="71" t="n">
        <v>2956</v>
      </c>
      <c r="L2723" s="72" t="n">
        <v>455.33</v>
      </c>
      <c r="M2723" s="72" t="n">
        <v>1345955.48</v>
      </c>
      <c r="N2723" s="72" t="n">
        <v>107676.44</v>
      </c>
      <c r="O2723" s="72" t="n">
        <v>1238279.04</v>
      </c>
      <c r="P2723" s="72" t="n">
        <v>997130.88</v>
      </c>
      <c r="Q2723" s="72" t="n">
        <v>241148.16</v>
      </c>
      <c r="R2723" t="inlineStr">
        <is>
          <t>Tamil Nadu</t>
        </is>
      </c>
      <c r="S2723" s="71" t="n">
        <v>2</v>
      </c>
      <c r="T2723" t="inlineStr">
        <is>
          <t>Yes</t>
        </is>
      </c>
      <c r="U2723" s="71" t="n">
        <v>6497</v>
      </c>
      <c r="V2723" s="71" t="n">
        <v>398</v>
      </c>
      <c r="W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RR102715</t>
        </is>
      </c>
      <c r="B2724" s="69" t="n">
        <v>45985</v>
      </c>
      <c r="C2724" s="70" t="n">
        <v>2025</v>
      </c>
      <c r="D2724" t="inlineStr">
        <is>
          <t>Nov</t>
        </is>
      </c>
      <c r="E2724" t="inlineStr">
        <is>
          <t>South</t>
        </is>
      </c>
      <c r="F2724" t="inlineStr">
        <is>
          <t>India</t>
        </is>
      </c>
      <c r="G2724" t="inlineStr">
        <is>
          <t>Fashion</t>
        </is>
      </c>
      <c r="H2724" t="inlineStr">
        <is>
          <t>Store walk-in</t>
        </is>
      </c>
      <c r="I2724" t="inlineStr">
        <is>
          <t>Member</t>
        </is>
      </c>
      <c r="J2724" t="inlineStr">
        <is>
          <t>Amir Khan</t>
        </is>
      </c>
      <c r="K2724" s="71" t="n">
        <v>1432</v>
      </c>
      <c r="L2724" s="72" t="n">
        <v>661.48</v>
      </c>
      <c r="M2724" s="72" t="n">
        <v>947239.36</v>
      </c>
      <c r="N2724" s="72" t="n">
        <v>18944.79</v>
      </c>
      <c r="O2724" s="72" t="n">
        <v>928294.5699999999</v>
      </c>
      <c r="P2724" s="72" t="n">
        <v>591647.34</v>
      </c>
      <c r="Q2724" s="72" t="n">
        <v>336647.23</v>
      </c>
      <c r="R2724" t="inlineStr">
        <is>
          <t>Kerala</t>
        </is>
      </c>
      <c r="S2724" s="71" t="n">
        <v>1</v>
      </c>
      <c r="T2724" t="inlineStr">
        <is>
          <t>Yes</t>
        </is>
      </c>
      <c r="U2724" s="71" t="n">
        <v>732</v>
      </c>
      <c r="V2724" s="71" t="n">
        <v>252</v>
      </c>
      <c r="W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RR102716</t>
        </is>
      </c>
      <c r="B2725" s="69" t="n">
        <v>45985</v>
      </c>
      <c r="C2725" s="70" t="n">
        <v>2025</v>
      </c>
      <c r="D2725" t="inlineStr">
        <is>
          <t>Nov</t>
        </is>
      </c>
      <c r="E2725" t="inlineStr">
        <is>
          <t>North</t>
        </is>
      </c>
      <c r="F2725" t="inlineStr">
        <is>
          <t>India</t>
        </is>
      </c>
      <c r="G2725" t="inlineStr">
        <is>
          <t>JioMart</t>
        </is>
      </c>
      <c r="H2725" t="inlineStr">
        <is>
          <t>Home delivery</t>
        </is>
      </c>
      <c r="I2725" t="inlineStr">
        <is>
          <t>Member</t>
        </is>
      </c>
      <c r="J2725" t="inlineStr">
        <is>
          <t>Liam O'Brien</t>
        </is>
      </c>
      <c r="K2725" s="71" t="n">
        <v>2879</v>
      </c>
      <c r="L2725" s="72" t="n">
        <v>464.98</v>
      </c>
      <c r="M2725" s="72" t="n">
        <v>1338677.42</v>
      </c>
      <c r="N2725" s="72" t="n">
        <v>133867.74</v>
      </c>
      <c r="O2725" s="72" t="n">
        <v>1204809.68</v>
      </c>
      <c r="P2725" s="72" t="n">
        <v>1001347.31</v>
      </c>
      <c r="Q2725" s="72" t="n">
        <v>203462.37</v>
      </c>
      <c r="R2725" t="inlineStr">
        <is>
          <t>Uttar Pradesh</t>
        </is>
      </c>
      <c r="S2725" s="71" t="n">
        <v>1</v>
      </c>
      <c r="T2725" t="inlineStr">
        <is>
          <t>Yes</t>
        </is>
      </c>
      <c r="U2725" s="71" t="n">
        <v>12797</v>
      </c>
      <c r="V2725" s="71" t="n">
        <v>674</v>
      </c>
      <c r="W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RR102717</t>
        </is>
      </c>
      <c r="B2726" s="69" t="n">
        <v>45986</v>
      </c>
      <c r="C2726" s="70" t="n">
        <v>2025</v>
      </c>
      <c r="D2726" t="inlineStr">
        <is>
          <t>Nov</t>
        </is>
      </c>
      <c r="E2726" t="inlineStr">
        <is>
          <t>North</t>
        </is>
      </c>
      <c r="F2726" t="inlineStr">
        <is>
          <t>India</t>
        </is>
      </c>
      <c r="G2726" t="inlineStr">
        <is>
          <t>Grocery</t>
        </is>
      </c>
      <c r="H2726" t="inlineStr">
        <is>
          <t>Store walk-in</t>
        </is>
      </c>
      <c r="I2726" t="inlineStr">
        <is>
          <t>Member</t>
        </is>
      </c>
      <c r="J2726" t="inlineStr">
        <is>
          <t>Noah Smith</t>
        </is>
      </c>
      <c r="K2726" s="71" t="n">
        <v>2730</v>
      </c>
      <c r="L2726" s="72" t="n">
        <v>165.59</v>
      </c>
      <c r="M2726" s="72" t="n">
        <v>452060.7</v>
      </c>
      <c r="N2726" s="72" t="n">
        <v>22603.04</v>
      </c>
      <c r="O2726" s="72" t="n">
        <v>429457.66</v>
      </c>
      <c r="P2726" s="72" t="n">
        <v>394992.96</v>
      </c>
      <c r="Q2726" s="72" t="n">
        <v>34464.7</v>
      </c>
      <c r="R2726" t="inlineStr">
        <is>
          <t>Punjab</t>
        </is>
      </c>
      <c r="S2726" s="71" t="n">
        <v>1</v>
      </c>
      <c r="T2726" t="inlineStr">
        <is>
          <t>Yes</t>
        </is>
      </c>
      <c r="U2726" s="71" t="n">
        <v>1757</v>
      </c>
      <c r="V2726" s="71" t="n">
        <v>760</v>
      </c>
      <c r="W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RR102718</t>
        </is>
      </c>
      <c r="B2727" s="69" t="n">
        <v>45986</v>
      </c>
      <c r="C2727" s="70" t="n">
        <v>2025</v>
      </c>
      <c r="D2727" t="inlineStr">
        <is>
          <t>Nov</t>
        </is>
      </c>
      <c r="E2727" t="inlineStr">
        <is>
          <t>West</t>
        </is>
      </c>
      <c r="F2727" t="inlineStr">
        <is>
          <t>India</t>
        </is>
      </c>
      <c r="G2727" t="inlineStr">
        <is>
          <t>Grocery</t>
        </is>
      </c>
      <c r="H2727" t="inlineStr">
        <is>
          <t>Store walk-in</t>
        </is>
      </c>
      <c r="I2727" t="inlineStr">
        <is>
          <t>Walk-in guest</t>
        </is>
      </c>
      <c r="J2727" t="inlineStr">
        <is>
          <t>Liam O'Brien</t>
        </is>
      </c>
      <c r="K2727" s="71" t="n">
        <v>501</v>
      </c>
      <c r="L2727" s="72" t="n">
        <v>187.02</v>
      </c>
      <c r="M2727" s="72" t="n">
        <v>93697.02</v>
      </c>
      <c r="N2727" s="72" t="n">
        <v>4684.85</v>
      </c>
      <c r="O2727" s="72" t="n">
        <v>89012.17</v>
      </c>
      <c r="P2727" s="72" t="n">
        <v>76316.91</v>
      </c>
      <c r="Q2727" s="72" t="n">
        <v>12695.26</v>
      </c>
      <c r="R2727" t="inlineStr">
        <is>
          <t>Goa</t>
        </is>
      </c>
      <c r="S2727" s="71" t="n">
        <v>8</v>
      </c>
      <c r="T2727" t="inlineStr">
        <is>
          <t>Yes</t>
        </is>
      </c>
      <c r="U2727" s="71" t="n">
        <v>348</v>
      </c>
      <c r="V2727" s="71" t="n">
        <v>102</v>
      </c>
      <c r="W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RR102719</t>
        </is>
      </c>
      <c r="B2728" s="69" t="n">
        <v>45986</v>
      </c>
      <c r="C2728" s="70" t="n">
        <v>2025</v>
      </c>
      <c r="D2728" t="inlineStr">
        <is>
          <t>Nov</t>
        </is>
      </c>
      <c r="E2728" t="inlineStr">
        <is>
          <t>South</t>
        </is>
      </c>
      <c r="F2728" t="inlineStr">
        <is>
          <t>India</t>
        </is>
      </c>
      <c r="G2728" t="inlineStr">
        <is>
          <t>Grocery</t>
        </is>
      </c>
      <c r="H2728" t="inlineStr">
        <is>
          <t>Store walk-in</t>
        </is>
      </c>
      <c r="I2728" t="inlineStr">
        <is>
          <t>Walk-in guest</t>
        </is>
      </c>
      <c r="J2728" t="inlineStr">
        <is>
          <t>Yuki Sato</t>
        </is>
      </c>
      <c r="K2728" s="71" t="n">
        <v>4591</v>
      </c>
      <c r="L2728" s="72" t="n">
        <v>173.12</v>
      </c>
      <c r="M2728" s="72" t="n">
        <v>794793.92</v>
      </c>
      <c r="N2728" s="72" t="n">
        <v>15895.88</v>
      </c>
      <c r="O2728" s="72" t="n">
        <v>778898.04</v>
      </c>
      <c r="P2728" s="72" t="n">
        <v>703555.64</v>
      </c>
      <c r="Q2728" s="72" t="n">
        <v>75342.39999999999</v>
      </c>
      <c r="R2728" t="inlineStr">
        <is>
          <t>Telangana</t>
        </is>
      </c>
      <c r="S2728" s="71" t="n">
        <v>2</v>
      </c>
      <c r="T2728" t="inlineStr">
        <is>
          <t>Yes</t>
        </is>
      </c>
      <c r="U2728" s="71" t="n">
        <v>4180</v>
      </c>
      <c r="V2728" s="71" t="n">
        <v>1090</v>
      </c>
      <c r="W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RR102720</t>
        </is>
      </c>
      <c r="B2729" s="69" t="n">
        <v>45986</v>
      </c>
      <c r="C2729" s="70" t="n">
        <v>2025</v>
      </c>
      <c r="D2729" t="inlineStr">
        <is>
          <t>Nov</t>
        </is>
      </c>
      <c r="E2729" t="inlineStr">
        <is>
          <t>North</t>
        </is>
      </c>
      <c r="F2729" t="inlineStr">
        <is>
          <t>India</t>
        </is>
      </c>
      <c r="G2729" t="inlineStr">
        <is>
          <t>Grocery</t>
        </is>
      </c>
      <c r="H2729" t="inlineStr">
        <is>
          <t>Store walk-in</t>
        </is>
      </c>
      <c r="I2729" t="inlineStr">
        <is>
          <t>Member</t>
        </is>
      </c>
      <c r="J2729" t="inlineStr">
        <is>
          <t>Priya Nair</t>
        </is>
      </c>
      <c r="K2729" s="71" t="n">
        <v>676</v>
      </c>
      <c r="L2729" s="72" t="n">
        <v>185.3</v>
      </c>
      <c r="M2729" s="72" t="n">
        <v>125262.8</v>
      </c>
      <c r="N2729" s="72" t="n">
        <v>18789.42</v>
      </c>
      <c r="O2729" s="72" t="n">
        <v>106473.38</v>
      </c>
      <c r="P2729" s="72" t="n">
        <v>99920.64</v>
      </c>
      <c r="Q2729" s="72" t="n">
        <v>6552.74</v>
      </c>
      <c r="R2729" t="inlineStr">
        <is>
          <t>Rajasthan</t>
        </is>
      </c>
      <c r="S2729" s="71" t="n">
        <v>1</v>
      </c>
      <c r="T2729" t="inlineStr">
        <is>
          <t>Yes</t>
        </is>
      </c>
      <c r="U2729" s="71" t="n">
        <v>332</v>
      </c>
      <c r="V2729" s="71" t="n">
        <v>109</v>
      </c>
      <c r="W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RR102721</t>
        </is>
      </c>
      <c r="B2730" s="69" t="n">
        <v>45986</v>
      </c>
      <c r="C2730" s="70" t="n">
        <v>2025</v>
      </c>
      <c r="D2730" t="inlineStr">
        <is>
          <t>Nov</t>
        </is>
      </c>
      <c r="E2730" t="inlineStr">
        <is>
          <t>North</t>
        </is>
      </c>
      <c r="F2730" t="inlineStr">
        <is>
          <t>India</t>
        </is>
      </c>
      <c r="G2730" t="inlineStr">
        <is>
          <t>Grocery</t>
        </is>
      </c>
      <c r="H2730" t="inlineStr">
        <is>
          <t>Store walk-in</t>
        </is>
      </c>
      <c r="I2730" t="inlineStr">
        <is>
          <t>Member</t>
        </is>
      </c>
      <c r="J2730" t="inlineStr">
        <is>
          <t>Ana Costa</t>
        </is>
      </c>
      <c r="K2730" s="71" t="n">
        <v>2778</v>
      </c>
      <c r="L2730" s="72" t="n">
        <v>184.69</v>
      </c>
      <c r="M2730" s="72" t="n">
        <v>513068.82</v>
      </c>
      <c r="N2730" s="72" t="n">
        <v>41045.51</v>
      </c>
      <c r="O2730" s="72" t="n">
        <v>472023.31</v>
      </c>
      <c r="P2730" s="72" t="n">
        <v>415347.23</v>
      </c>
      <c r="Q2730" s="72" t="n">
        <v>56676.08</v>
      </c>
      <c r="R2730" t="inlineStr">
        <is>
          <t>Rajasthan</t>
        </is>
      </c>
      <c r="S2730" s="71" t="n">
        <v>2</v>
      </c>
      <c r="T2730" t="inlineStr">
        <is>
          <t>Yes</t>
        </is>
      </c>
      <c r="U2730" s="71" t="n">
        <v>792</v>
      </c>
      <c r="V2730" s="71" t="n">
        <v>354</v>
      </c>
      <c r="W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RR102722</t>
        </is>
      </c>
      <c r="B2731" s="69" t="n">
        <v>45986</v>
      </c>
      <c r="C2731" s="70" t="n">
        <v>2025</v>
      </c>
      <c r="D2731" t="inlineStr">
        <is>
          <t>Nov</t>
        </is>
      </c>
      <c r="E2731" t="inlineStr">
        <is>
          <t>South</t>
        </is>
      </c>
      <c r="F2731" t="inlineStr">
        <is>
          <t>India</t>
        </is>
      </c>
      <c r="G2731" t="inlineStr">
        <is>
          <t>Grocery</t>
        </is>
      </c>
      <c r="H2731" t="inlineStr">
        <is>
          <t>Store walk-in</t>
        </is>
      </c>
      <c r="I2731" t="inlineStr">
        <is>
          <t>Member</t>
        </is>
      </c>
      <c r="J2731" t="inlineStr">
        <is>
          <t>Wei Chen</t>
        </is>
      </c>
      <c r="K2731" s="71" t="n">
        <v>3021</v>
      </c>
      <c r="L2731" s="72" t="n">
        <v>197.84</v>
      </c>
      <c r="M2731" s="72" t="n">
        <v>597674.64</v>
      </c>
      <c r="N2731" s="72" t="n">
        <v>29883.73</v>
      </c>
      <c r="O2731" s="72" t="n">
        <v>567790.91</v>
      </c>
      <c r="P2731" s="72" t="n">
        <v>451633.13</v>
      </c>
      <c r="Q2731" s="72" t="n">
        <v>116157.78</v>
      </c>
      <c r="R2731" t="inlineStr">
        <is>
          <t>Tamil Nadu</t>
        </is>
      </c>
      <c r="S2731" s="71" t="n">
        <v>5</v>
      </c>
      <c r="T2731" t="inlineStr">
        <is>
          <t>Yes</t>
        </is>
      </c>
      <c r="U2731" s="71" t="n">
        <v>1353</v>
      </c>
      <c r="V2731" s="71" t="n">
        <v>455</v>
      </c>
      <c r="W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RR102723</t>
        </is>
      </c>
      <c r="B2732" s="69" t="n">
        <v>45986</v>
      </c>
      <c r="C2732" s="70" t="n">
        <v>2025</v>
      </c>
      <c r="D2732" t="inlineStr">
        <is>
          <t>Nov</t>
        </is>
      </c>
      <c r="E2732" t="inlineStr">
        <is>
          <t>West</t>
        </is>
      </c>
      <c r="F2732" t="inlineStr">
        <is>
          <t>India</t>
        </is>
      </c>
      <c r="G2732" t="inlineStr">
        <is>
          <t>Fashion</t>
        </is>
      </c>
      <c r="H2732" t="inlineStr">
        <is>
          <t>Store walk-in</t>
        </is>
      </c>
      <c r="I2732" t="inlineStr">
        <is>
          <t>Member</t>
        </is>
      </c>
      <c r="J2732" t="inlineStr">
        <is>
          <t>Zoya Ahmed</t>
        </is>
      </c>
      <c r="K2732" s="71" t="n">
        <v>242</v>
      </c>
      <c r="L2732" s="72" t="n">
        <v>667.14</v>
      </c>
      <c r="M2732" s="72" t="n">
        <v>161447.88</v>
      </c>
      <c r="N2732" s="72" t="n">
        <v>24217.18</v>
      </c>
      <c r="O2732" s="72" t="n">
        <v>137230.7</v>
      </c>
      <c r="P2732" s="72" t="n">
        <v>103138.68</v>
      </c>
      <c r="Q2732" s="72" t="n">
        <v>34092.02</v>
      </c>
      <c r="R2732" t="inlineStr">
        <is>
          <t>Goa</t>
        </is>
      </c>
      <c r="S2732" s="71" t="n">
        <v>8</v>
      </c>
      <c r="T2732" t="inlineStr">
        <is>
          <t>Yes</t>
        </is>
      </c>
      <c r="U2732" s="71" t="n">
        <v>130</v>
      </c>
      <c r="V2732" s="71" t="n">
        <v>45</v>
      </c>
      <c r="W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RR102724</t>
        </is>
      </c>
      <c r="B2733" s="69" t="n">
        <v>45986</v>
      </c>
      <c r="C2733" s="70" t="n">
        <v>2025</v>
      </c>
      <c r="D2733" t="inlineStr">
        <is>
          <t>Nov</t>
        </is>
      </c>
      <c r="E2733" t="inlineStr">
        <is>
          <t>East</t>
        </is>
      </c>
      <c r="F2733" t="inlineStr">
        <is>
          <t>India</t>
        </is>
      </c>
      <c r="G2733" t="inlineStr">
        <is>
          <t>Electronics</t>
        </is>
      </c>
      <c r="H2733" t="inlineStr">
        <is>
          <t>Store walk-in</t>
        </is>
      </c>
      <c r="I2733" t="inlineStr">
        <is>
          <t>Walk-in guest</t>
        </is>
      </c>
      <c r="J2733" t="inlineStr">
        <is>
          <t>Olivia Brown</t>
        </is>
      </c>
      <c r="K2733" s="71" t="n">
        <v>218</v>
      </c>
      <c r="L2733" s="72" t="n">
        <v>9390.959999999999</v>
      </c>
      <c r="M2733" s="72" t="n">
        <v>2047229.28</v>
      </c>
      <c r="N2733" s="72" t="n">
        <v>307084.39</v>
      </c>
      <c r="O2733" s="72" t="n">
        <v>1740144.89</v>
      </c>
      <c r="P2733" s="72" t="n">
        <v>1834192.61</v>
      </c>
      <c r="Q2733" s="72" t="n">
        <v>-94047.72</v>
      </c>
      <c r="R2733" t="inlineStr">
        <is>
          <t>Odisha</t>
        </is>
      </c>
      <c r="S2733" s="71" t="n">
        <v>5</v>
      </c>
      <c r="T2733" t="inlineStr">
        <is>
          <t>Yes</t>
        </is>
      </c>
      <c r="U2733" s="71" t="n">
        <v>517</v>
      </c>
      <c r="V2733" s="71" t="n">
        <v>177</v>
      </c>
      <c r="W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RR102725</t>
        </is>
      </c>
      <c r="B2734" s="69" t="n">
        <v>45986</v>
      </c>
      <c r="C2734" s="70" t="n">
        <v>2025</v>
      </c>
      <c r="D2734" t="inlineStr">
        <is>
          <t>Nov</t>
        </is>
      </c>
      <c r="E2734" t="inlineStr">
        <is>
          <t>South</t>
        </is>
      </c>
      <c r="F2734" t="inlineStr">
        <is>
          <t>India</t>
        </is>
      </c>
      <c r="G2734" t="inlineStr">
        <is>
          <t>Fashion</t>
        </is>
      </c>
      <c r="H2734" t="inlineStr">
        <is>
          <t>Store walk-in</t>
        </is>
      </c>
      <c r="I2734" t="inlineStr">
        <is>
          <t>Member</t>
        </is>
      </c>
      <c r="J2734" t="inlineStr">
        <is>
          <t>Shraddha Kulkarni</t>
        </is>
      </c>
      <c r="K2734" s="71" t="n">
        <v>745</v>
      </c>
      <c r="L2734" s="72" t="n">
        <v>798.22</v>
      </c>
      <c r="M2734" s="72" t="n">
        <v>594673.9</v>
      </c>
      <c r="N2734" s="72" t="n">
        <v>59467.39</v>
      </c>
      <c r="O2734" s="72" t="n">
        <v>535206.51</v>
      </c>
      <c r="P2734" s="72" t="n">
        <v>295149.66</v>
      </c>
      <c r="Q2734" s="72" t="n">
        <v>240056.85</v>
      </c>
      <c r="R2734" t="inlineStr">
        <is>
          <t>Kerala</t>
        </is>
      </c>
      <c r="S2734" s="71" t="n">
        <v>0</v>
      </c>
      <c r="T2734" t="inlineStr">
        <is>
          <t>No</t>
        </is>
      </c>
      <c r="U2734" s="71" t="n">
        <v>336</v>
      </c>
      <c r="V2734" s="71" t="n">
        <v>128</v>
      </c>
      <c r="W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RR102726</t>
        </is>
      </c>
      <c r="B2735" s="69" t="n">
        <v>45986</v>
      </c>
      <c r="C2735" s="70" t="n">
        <v>2025</v>
      </c>
      <c r="D2735" t="inlineStr">
        <is>
          <t>Nov</t>
        </is>
      </c>
      <c r="E2735" t="inlineStr">
        <is>
          <t>North</t>
        </is>
      </c>
      <c r="F2735" t="inlineStr">
        <is>
          <t>India</t>
        </is>
      </c>
      <c r="G2735" t="inlineStr">
        <is>
          <t>Fashion</t>
        </is>
      </c>
      <c r="H2735" t="inlineStr">
        <is>
          <t>Store walk-in</t>
        </is>
      </c>
      <c r="I2735" t="inlineStr">
        <is>
          <t>Member</t>
        </is>
      </c>
      <c r="J2735" t="inlineStr">
        <is>
          <t>Kofi Mensah</t>
        </is>
      </c>
      <c r="K2735" s="71" t="n">
        <v>1330</v>
      </c>
      <c r="L2735" s="72" t="n">
        <v>691.85</v>
      </c>
      <c r="M2735" s="72" t="n">
        <v>920160.5</v>
      </c>
      <c r="N2735" s="72" t="n">
        <v>46008.03</v>
      </c>
      <c r="O2735" s="72" t="n">
        <v>874152.47</v>
      </c>
      <c r="P2735" s="72" t="n">
        <v>535745.8</v>
      </c>
      <c r="Q2735" s="72" t="n">
        <v>338406.67</v>
      </c>
      <c r="R2735" t="inlineStr">
        <is>
          <t>Uttar Pradesh</t>
        </is>
      </c>
      <c r="S2735" s="71" t="n">
        <v>3</v>
      </c>
      <c r="T2735" t="inlineStr">
        <is>
          <t>Yes</t>
        </is>
      </c>
      <c r="U2735" s="71" t="n">
        <v>534</v>
      </c>
      <c r="V2735" s="71" t="n">
        <v>149</v>
      </c>
      <c r="W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RR102727</t>
        </is>
      </c>
      <c r="B2736" s="69" t="n">
        <v>45987</v>
      </c>
      <c r="C2736" s="70" t="n">
        <v>2025</v>
      </c>
      <c r="D2736" t="inlineStr">
        <is>
          <t>Nov</t>
        </is>
      </c>
      <c r="E2736" t="inlineStr">
        <is>
          <t>North</t>
        </is>
      </c>
      <c r="F2736" t="inlineStr">
        <is>
          <t>India</t>
        </is>
      </c>
      <c r="G2736" t="inlineStr">
        <is>
          <t>Electronics</t>
        </is>
      </c>
      <c r="H2736" t="inlineStr">
        <is>
          <t>Click &amp; collect</t>
        </is>
      </c>
      <c r="I2736" t="inlineStr">
        <is>
          <t>Member</t>
        </is>
      </c>
      <c r="J2736" t="inlineStr">
        <is>
          <t>Ana Costa</t>
        </is>
      </c>
      <c r="K2736" s="71" t="n">
        <v>120</v>
      </c>
      <c r="L2736" s="72" t="n">
        <v>10310.08</v>
      </c>
      <c r="M2736" s="72" t="n">
        <v>1237209.6</v>
      </c>
      <c r="N2736" s="72" t="n">
        <v>123720.96</v>
      </c>
      <c r="O2736" s="72" t="n">
        <v>1113488.64</v>
      </c>
      <c r="P2736" s="72" t="n">
        <v>953889.98</v>
      </c>
      <c r="Q2736" s="72" t="n">
        <v>159598.66</v>
      </c>
      <c r="R2736" t="inlineStr">
        <is>
          <t>Delhi</t>
        </is>
      </c>
      <c r="S2736" s="71" t="n">
        <v>8</v>
      </c>
      <c r="T2736" t="inlineStr">
        <is>
          <t>Yes</t>
        </is>
      </c>
      <c r="U2736" s="71" t="n">
        <v>413</v>
      </c>
      <c r="V2736" s="71" t="n">
        <v>119</v>
      </c>
      <c r="W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RR102728</t>
        </is>
      </c>
      <c r="B2737" s="69" t="n">
        <v>45987</v>
      </c>
      <c r="C2737" s="70" t="n">
        <v>2025</v>
      </c>
      <c r="D2737" t="inlineStr">
        <is>
          <t>Nov</t>
        </is>
      </c>
      <c r="E2737" t="inlineStr">
        <is>
          <t>North</t>
        </is>
      </c>
      <c r="F2737" t="inlineStr">
        <is>
          <t>India</t>
        </is>
      </c>
      <c r="G2737" t="inlineStr">
        <is>
          <t>Fashion</t>
        </is>
      </c>
      <c r="H2737" t="inlineStr">
        <is>
          <t>Store walk-in</t>
        </is>
      </c>
      <c r="I2737" t="inlineStr">
        <is>
          <t>Walk-in guest</t>
        </is>
      </c>
      <c r="J2737" t="inlineStr">
        <is>
          <t>Lucas Martin</t>
        </is>
      </c>
      <c r="K2737" s="71" t="n">
        <v>1570</v>
      </c>
      <c r="L2737" s="72" t="n">
        <v>705.76</v>
      </c>
      <c r="M2737" s="72" t="n">
        <v>1108043.2</v>
      </c>
      <c r="N2737" s="72" t="n">
        <v>55402.16</v>
      </c>
      <c r="O2737" s="72" t="n">
        <v>1052641.04</v>
      </c>
      <c r="P2737" s="72" t="n">
        <v>627279.6899999999</v>
      </c>
      <c r="Q2737" s="72" t="n">
        <v>425361.35</v>
      </c>
      <c r="R2737" t="inlineStr">
        <is>
          <t>Uttar Pradesh</t>
        </is>
      </c>
      <c r="S2737" s="71" t="n">
        <v>5</v>
      </c>
      <c r="T2737" t="inlineStr">
        <is>
          <t>Yes</t>
        </is>
      </c>
      <c r="U2737" s="71" t="n">
        <v>1172</v>
      </c>
      <c r="V2737" s="71" t="n">
        <v>342</v>
      </c>
      <c r="W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RR102729</t>
        </is>
      </c>
      <c r="B2738" s="69" t="n">
        <v>45987</v>
      </c>
      <c r="C2738" s="70" t="n">
        <v>2025</v>
      </c>
      <c r="D2738" t="inlineStr">
        <is>
          <t>Nov</t>
        </is>
      </c>
      <c r="E2738" t="inlineStr">
        <is>
          <t>West</t>
        </is>
      </c>
      <c r="F2738" t="inlineStr">
        <is>
          <t>India</t>
        </is>
      </c>
      <c r="G2738" t="inlineStr">
        <is>
          <t>Grocery</t>
        </is>
      </c>
      <c r="H2738" t="inlineStr">
        <is>
          <t>Store walk-in</t>
        </is>
      </c>
      <c r="I2738" t="inlineStr">
        <is>
          <t>Walk-in guest</t>
        </is>
      </c>
      <c r="J2738" t="inlineStr">
        <is>
          <t>Arjun Mehta</t>
        </is>
      </c>
      <c r="K2738" s="71" t="n">
        <v>3354</v>
      </c>
      <c r="L2738" s="72" t="n">
        <v>196.55</v>
      </c>
      <c r="M2738" s="72" t="n">
        <v>659228.7</v>
      </c>
      <c r="N2738" s="72" t="n">
        <v>32961.43</v>
      </c>
      <c r="O2738" s="72" t="n">
        <v>626267.27</v>
      </c>
      <c r="P2738" s="72" t="n">
        <v>506580.52</v>
      </c>
      <c r="Q2738" s="72" t="n">
        <v>119686.75</v>
      </c>
      <c r="R2738" t="inlineStr">
        <is>
          <t>Gujarat</t>
        </is>
      </c>
      <c r="S2738" s="71" t="n">
        <v>0</v>
      </c>
      <c r="T2738" t="inlineStr">
        <is>
          <t>No</t>
        </is>
      </c>
      <c r="U2738" s="71" t="n">
        <v>2215</v>
      </c>
      <c r="V2738" s="71" t="n">
        <v>627</v>
      </c>
      <c r="W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RR102730</t>
        </is>
      </c>
      <c r="B2739" s="69" t="n">
        <v>45987</v>
      </c>
      <c r="C2739" s="70" t="n">
        <v>2025</v>
      </c>
      <c r="D2739" t="inlineStr">
        <is>
          <t>Nov</t>
        </is>
      </c>
      <c r="E2739" t="inlineStr">
        <is>
          <t>East</t>
        </is>
      </c>
      <c r="F2739" t="inlineStr">
        <is>
          <t>India</t>
        </is>
      </c>
      <c r="G2739" t="inlineStr">
        <is>
          <t>Grocery</t>
        </is>
      </c>
      <c r="H2739" t="inlineStr">
        <is>
          <t>Store walk-in</t>
        </is>
      </c>
      <c r="I2739" t="inlineStr">
        <is>
          <t>Walk-in guest</t>
        </is>
      </c>
      <c r="J2739" t="inlineStr">
        <is>
          <t>Priya Nair</t>
        </is>
      </c>
      <c r="K2739" s="71" t="n">
        <v>3163</v>
      </c>
      <c r="L2739" s="72" t="n">
        <v>195.37</v>
      </c>
      <c r="M2739" s="72" t="n">
        <v>617955.3100000001</v>
      </c>
      <c r="N2739" s="72" t="n">
        <v>92693.3</v>
      </c>
      <c r="O2739" s="72" t="n">
        <v>525262.01</v>
      </c>
      <c r="P2739" s="72" t="n">
        <v>478452.02</v>
      </c>
      <c r="Q2739" s="72" t="n">
        <v>46809.99</v>
      </c>
      <c r="R2739" t="inlineStr">
        <is>
          <t>Odisha</t>
        </is>
      </c>
      <c r="S2739" s="71" t="n">
        <v>5</v>
      </c>
      <c r="T2739" t="inlineStr">
        <is>
          <t>Yes</t>
        </is>
      </c>
      <c r="U2739" s="71" t="n">
        <v>1864</v>
      </c>
      <c r="V2739" s="71" t="n">
        <v>499</v>
      </c>
      <c r="W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RR102731</t>
        </is>
      </c>
      <c r="B2740" s="69" t="n">
        <v>45987</v>
      </c>
      <c r="C2740" s="70" t="n">
        <v>2025</v>
      </c>
      <c r="D2740" t="inlineStr">
        <is>
          <t>Nov</t>
        </is>
      </c>
      <c r="E2740" t="inlineStr">
        <is>
          <t>West</t>
        </is>
      </c>
      <c r="F2740" t="inlineStr">
        <is>
          <t>India</t>
        </is>
      </c>
      <c r="G2740" t="inlineStr">
        <is>
          <t>JioMart</t>
        </is>
      </c>
      <c r="H2740" t="inlineStr">
        <is>
          <t>Home delivery</t>
        </is>
      </c>
      <c r="I2740" t="inlineStr">
        <is>
          <t>Walk-in guest</t>
        </is>
      </c>
      <c r="J2740" t="inlineStr">
        <is>
          <t>Carlos Silva</t>
        </is>
      </c>
      <c r="K2740" s="71" t="n">
        <v>4949</v>
      </c>
      <c r="L2740" s="72" t="n">
        <v>386.75</v>
      </c>
      <c r="M2740" s="72" t="n">
        <v>1914025.75</v>
      </c>
      <c r="N2740" s="72" t="n">
        <v>191402.58</v>
      </c>
      <c r="O2740" s="72" t="n">
        <v>1722623.17</v>
      </c>
      <c r="P2740" s="72" t="n">
        <v>1718561.21</v>
      </c>
      <c r="Q2740" s="72" t="n">
        <v>4061.96</v>
      </c>
      <c r="R2740" t="inlineStr">
        <is>
          <t>Maharashtra</t>
        </is>
      </c>
      <c r="S2740" s="71" t="n">
        <v>5</v>
      </c>
      <c r="T2740" t="inlineStr">
        <is>
          <t>Yes</t>
        </is>
      </c>
      <c r="U2740" s="71" t="n">
        <v>16768</v>
      </c>
      <c r="V2740" s="71" t="n">
        <v>1251</v>
      </c>
      <c r="W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RR102732</t>
        </is>
      </c>
      <c r="B2741" s="69" t="n">
        <v>45987</v>
      </c>
      <c r="C2741" s="70" t="n">
        <v>2025</v>
      </c>
      <c r="D2741" t="inlineStr">
        <is>
          <t>Nov</t>
        </is>
      </c>
      <c r="E2741" t="inlineStr">
        <is>
          <t>West</t>
        </is>
      </c>
      <c r="F2741" t="inlineStr">
        <is>
          <t>India</t>
        </is>
      </c>
      <c r="G2741" t="inlineStr">
        <is>
          <t>Grocery</t>
        </is>
      </c>
      <c r="H2741" t="inlineStr">
        <is>
          <t>Store walk-in</t>
        </is>
      </c>
      <c r="I2741" t="inlineStr">
        <is>
          <t>Walk-in guest</t>
        </is>
      </c>
      <c r="J2741" t="inlineStr">
        <is>
          <t>Zoya Ahmed</t>
        </is>
      </c>
      <c r="K2741" s="71" t="n">
        <v>3843</v>
      </c>
      <c r="L2741" s="72" t="n">
        <v>167.22</v>
      </c>
      <c r="M2741" s="72" t="n">
        <v>642626.46</v>
      </c>
      <c r="N2741" s="72" t="n">
        <v>51410.12</v>
      </c>
      <c r="O2741" s="72" t="n">
        <v>591216.34</v>
      </c>
      <c r="P2741" s="72" t="n">
        <v>564172.86</v>
      </c>
      <c r="Q2741" s="72" t="n">
        <v>27043.48</v>
      </c>
      <c r="R2741" t="inlineStr">
        <is>
          <t>Gujarat</t>
        </is>
      </c>
      <c r="S2741" s="71" t="n">
        <v>1</v>
      </c>
      <c r="T2741" t="inlineStr">
        <is>
          <t>Yes</t>
        </is>
      </c>
      <c r="U2741" s="71" t="n">
        <v>1136</v>
      </c>
      <c r="V2741" s="71" t="n">
        <v>496</v>
      </c>
      <c r="W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RR102733</t>
        </is>
      </c>
      <c r="B2742" s="69" t="n">
        <v>45987</v>
      </c>
      <c r="C2742" s="70" t="n">
        <v>2025</v>
      </c>
      <c r="D2742" t="inlineStr">
        <is>
          <t>Nov</t>
        </is>
      </c>
      <c r="E2742" t="inlineStr">
        <is>
          <t>South</t>
        </is>
      </c>
      <c r="F2742" t="inlineStr">
        <is>
          <t>India</t>
        </is>
      </c>
      <c r="G2742" t="inlineStr">
        <is>
          <t>Fashion</t>
        </is>
      </c>
      <c r="H2742" t="inlineStr">
        <is>
          <t>Store walk-in</t>
        </is>
      </c>
      <c r="I2742" t="inlineStr">
        <is>
          <t>Member</t>
        </is>
      </c>
      <c r="J2742" t="inlineStr">
        <is>
          <t>Ravindra Patil</t>
        </is>
      </c>
      <c r="K2742" s="71" t="n">
        <v>906</v>
      </c>
      <c r="L2742" s="72" t="n">
        <v>669.61</v>
      </c>
      <c r="M2742" s="72" t="n">
        <v>606666.66</v>
      </c>
      <c r="N2742" s="72" t="n">
        <v>12133.33</v>
      </c>
      <c r="O2742" s="72" t="n">
        <v>594533.33</v>
      </c>
      <c r="P2742" s="72" t="n">
        <v>381881.1</v>
      </c>
      <c r="Q2742" s="72" t="n">
        <v>212652.23</v>
      </c>
      <c r="R2742" t="inlineStr">
        <is>
          <t>Kerala</t>
        </is>
      </c>
      <c r="S2742" s="71" t="n">
        <v>2</v>
      </c>
      <c r="T2742" t="inlineStr">
        <is>
          <t>Yes</t>
        </is>
      </c>
      <c r="U2742" s="71" t="n">
        <v>466</v>
      </c>
      <c r="V2742" s="71" t="n">
        <v>136</v>
      </c>
      <c r="W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RR102734</t>
        </is>
      </c>
      <c r="B2743" s="69" t="n">
        <v>45987</v>
      </c>
      <c r="C2743" s="70" t="n">
        <v>2025</v>
      </c>
      <c r="D2743" t="inlineStr">
        <is>
          <t>Nov</t>
        </is>
      </c>
      <c r="E2743" t="inlineStr">
        <is>
          <t>North</t>
        </is>
      </c>
      <c r="F2743" t="inlineStr">
        <is>
          <t>India</t>
        </is>
      </c>
      <c r="G2743" t="inlineStr">
        <is>
          <t>Fashion</t>
        </is>
      </c>
      <c r="H2743" t="inlineStr">
        <is>
          <t>Store walk-in</t>
        </is>
      </c>
      <c r="I2743" t="inlineStr">
        <is>
          <t>Member</t>
        </is>
      </c>
      <c r="J2743" t="inlineStr">
        <is>
          <t>Ana Costa</t>
        </is>
      </c>
      <c r="K2743" s="71" t="n">
        <v>1199</v>
      </c>
      <c r="L2743" s="72" t="n">
        <v>701.49</v>
      </c>
      <c r="M2743" s="72" t="n">
        <v>841086.51</v>
      </c>
      <c r="N2743" s="72" t="n">
        <v>16821.73</v>
      </c>
      <c r="O2743" s="72" t="n">
        <v>824264.78</v>
      </c>
      <c r="P2743" s="72" t="n">
        <v>504867.12</v>
      </c>
      <c r="Q2743" s="72" t="n">
        <v>319397.66</v>
      </c>
      <c r="R2743" t="inlineStr">
        <is>
          <t>Delhi</t>
        </is>
      </c>
      <c r="S2743" s="71" t="n">
        <v>2</v>
      </c>
      <c r="T2743" t="inlineStr">
        <is>
          <t>Yes</t>
        </is>
      </c>
      <c r="U2743" s="71" t="n">
        <v>553</v>
      </c>
      <c r="V2743" s="71" t="n">
        <v>208</v>
      </c>
      <c r="W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RR102735</t>
        </is>
      </c>
      <c r="B2744" s="69" t="n">
        <v>45988</v>
      </c>
      <c r="C2744" s="70" t="n">
        <v>2025</v>
      </c>
      <c r="D2744" t="inlineStr">
        <is>
          <t>Nov</t>
        </is>
      </c>
      <c r="E2744" t="inlineStr">
        <is>
          <t>South</t>
        </is>
      </c>
      <c r="F2744" t="inlineStr">
        <is>
          <t>India</t>
        </is>
      </c>
      <c r="G2744" t="inlineStr">
        <is>
          <t>Grocery</t>
        </is>
      </c>
      <c r="H2744" t="inlineStr">
        <is>
          <t>Store walk-in</t>
        </is>
      </c>
      <c r="I2744" t="inlineStr">
        <is>
          <t>Member</t>
        </is>
      </c>
      <c r="J2744" t="inlineStr">
        <is>
          <t>Wei Chen</t>
        </is>
      </c>
      <c r="K2744" s="71" t="n">
        <v>597</v>
      </c>
      <c r="L2744" s="72" t="n">
        <v>161.69</v>
      </c>
      <c r="M2744" s="72" t="n">
        <v>96528.92999999999</v>
      </c>
      <c r="N2744" s="72" t="n">
        <v>4826.45</v>
      </c>
      <c r="O2744" s="72" t="n">
        <v>91702.48</v>
      </c>
      <c r="P2744" s="72" t="n">
        <v>87128.46000000001</v>
      </c>
      <c r="Q2744" s="72" t="n">
        <v>4574.02</v>
      </c>
      <c r="R2744" t="inlineStr">
        <is>
          <t>Kerala</t>
        </is>
      </c>
      <c r="S2744" s="71" t="n">
        <v>5</v>
      </c>
      <c r="T2744" t="inlineStr">
        <is>
          <t>Yes</t>
        </is>
      </c>
      <c r="U2744" s="71" t="n">
        <v>373</v>
      </c>
      <c r="V2744" s="71" t="n">
        <v>134</v>
      </c>
      <c r="W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RR102736</t>
        </is>
      </c>
      <c r="B2745" s="69" t="n">
        <v>45988</v>
      </c>
      <c r="C2745" s="70" t="n">
        <v>2025</v>
      </c>
      <c r="D2745" t="inlineStr">
        <is>
          <t>Nov</t>
        </is>
      </c>
      <c r="E2745" t="inlineStr">
        <is>
          <t>North</t>
        </is>
      </c>
      <c r="F2745" t="inlineStr">
        <is>
          <t>India</t>
        </is>
      </c>
      <c r="G2745" t="inlineStr">
        <is>
          <t>Grocery</t>
        </is>
      </c>
      <c r="H2745" t="inlineStr">
        <is>
          <t>Store walk-in</t>
        </is>
      </c>
      <c r="I2745" t="inlineStr">
        <is>
          <t>Walk-in guest</t>
        </is>
      </c>
      <c r="J2745" t="inlineStr">
        <is>
          <t>Mei Lin</t>
        </is>
      </c>
      <c r="K2745" s="71" t="n">
        <v>968</v>
      </c>
      <c r="L2745" s="72" t="n">
        <v>179.09</v>
      </c>
      <c r="M2745" s="72" t="n">
        <v>173359.12</v>
      </c>
      <c r="N2745" s="72" t="n">
        <v>13868.73</v>
      </c>
      <c r="O2745" s="72" t="n">
        <v>159490.39</v>
      </c>
      <c r="P2745" s="72" t="n">
        <v>142024.6</v>
      </c>
      <c r="Q2745" s="72" t="n">
        <v>17465.79</v>
      </c>
      <c r="R2745" t="inlineStr">
        <is>
          <t>Uttar Pradesh</t>
        </is>
      </c>
      <c r="S2745" s="71" t="n">
        <v>2</v>
      </c>
      <c r="T2745" t="inlineStr">
        <is>
          <t>Yes</t>
        </is>
      </c>
      <c r="U2745" s="71" t="n">
        <v>668</v>
      </c>
      <c r="V2745" s="71" t="n">
        <v>253</v>
      </c>
      <c r="W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RR102737</t>
        </is>
      </c>
      <c r="B2746" s="69" t="n">
        <v>45988</v>
      </c>
      <c r="C2746" s="70" t="n">
        <v>2025</v>
      </c>
      <c r="D2746" t="inlineStr">
        <is>
          <t>Nov</t>
        </is>
      </c>
      <c r="E2746" t="inlineStr">
        <is>
          <t>West</t>
        </is>
      </c>
      <c r="F2746" t="inlineStr">
        <is>
          <t>India</t>
        </is>
      </c>
      <c r="G2746" t="inlineStr">
        <is>
          <t>Fashion</t>
        </is>
      </c>
      <c r="H2746" t="inlineStr">
        <is>
          <t>Store walk-in</t>
        </is>
      </c>
      <c r="I2746" t="inlineStr">
        <is>
          <t>Walk-in guest</t>
        </is>
      </c>
      <c r="J2746" t="inlineStr">
        <is>
          <t>Ravindra Patil</t>
        </is>
      </c>
      <c r="K2746" s="71" t="n">
        <v>1420</v>
      </c>
      <c r="L2746" s="72" t="n">
        <v>689.48</v>
      </c>
      <c r="M2746" s="72" t="n">
        <v>979061.6</v>
      </c>
      <c r="N2746" s="72" t="n">
        <v>78324.92999999999</v>
      </c>
      <c r="O2746" s="72" t="n">
        <v>900736.67</v>
      </c>
      <c r="P2746" s="72" t="n">
        <v>583789.71</v>
      </c>
      <c r="Q2746" s="72" t="n">
        <v>316946.96</v>
      </c>
      <c r="R2746" t="inlineStr">
        <is>
          <t>Maharashtra</t>
        </is>
      </c>
      <c r="S2746" s="71" t="n">
        <v>2</v>
      </c>
      <c r="T2746" t="inlineStr">
        <is>
          <t>Yes</t>
        </is>
      </c>
      <c r="U2746" s="71" t="n">
        <v>768</v>
      </c>
      <c r="V2746" s="71" t="n">
        <v>195</v>
      </c>
      <c r="W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RR102738</t>
        </is>
      </c>
      <c r="B2747" s="69" t="n">
        <v>45988</v>
      </c>
      <c r="C2747" s="70" t="n">
        <v>2025</v>
      </c>
      <c r="D2747" t="inlineStr">
        <is>
          <t>Nov</t>
        </is>
      </c>
      <c r="E2747" t="inlineStr">
        <is>
          <t>West</t>
        </is>
      </c>
      <c r="F2747" t="inlineStr">
        <is>
          <t>India</t>
        </is>
      </c>
      <c r="G2747" t="inlineStr">
        <is>
          <t>Grocery</t>
        </is>
      </c>
      <c r="H2747" t="inlineStr">
        <is>
          <t>Store walk-in</t>
        </is>
      </c>
      <c r="I2747" t="inlineStr">
        <is>
          <t>Walk-in guest</t>
        </is>
      </c>
      <c r="J2747" t="inlineStr">
        <is>
          <t>Ruhi Shaikh</t>
        </is>
      </c>
      <c r="K2747" s="71" t="n">
        <v>751</v>
      </c>
      <c r="L2747" s="72" t="n">
        <v>161.39</v>
      </c>
      <c r="M2747" s="72" t="n">
        <v>121203.89</v>
      </c>
      <c r="N2747" s="72" t="n">
        <v>18180.58</v>
      </c>
      <c r="O2747" s="72" t="n">
        <v>103023.31</v>
      </c>
      <c r="P2747" s="72" t="n">
        <v>108348.85</v>
      </c>
      <c r="Q2747" s="72" t="n">
        <v>-5325.54</v>
      </c>
      <c r="R2747" t="inlineStr">
        <is>
          <t>Maharashtra</t>
        </is>
      </c>
      <c r="S2747" s="71" t="n">
        <v>5</v>
      </c>
      <c r="T2747" t="inlineStr">
        <is>
          <t>Yes</t>
        </is>
      </c>
      <c r="U2747" s="71" t="n">
        <v>361</v>
      </c>
      <c r="V2747" s="71" t="n">
        <v>97</v>
      </c>
      <c r="W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RR102739</t>
        </is>
      </c>
      <c r="B2748" s="69" t="n">
        <v>45988</v>
      </c>
      <c r="C2748" s="70" t="n">
        <v>2025</v>
      </c>
      <c r="D2748" t="inlineStr">
        <is>
          <t>Nov</t>
        </is>
      </c>
      <c r="E2748" t="inlineStr">
        <is>
          <t>South</t>
        </is>
      </c>
      <c r="F2748" t="inlineStr">
        <is>
          <t>India</t>
        </is>
      </c>
      <c r="G2748" t="inlineStr">
        <is>
          <t>Grocery</t>
        </is>
      </c>
      <c r="H2748" t="inlineStr">
        <is>
          <t>Home delivery</t>
        </is>
      </c>
      <c r="I2748" t="inlineStr">
        <is>
          <t>Member</t>
        </is>
      </c>
      <c r="J2748" t="inlineStr">
        <is>
          <t>Omar Haddad</t>
        </is>
      </c>
      <c r="K2748" s="71" t="n">
        <v>1370</v>
      </c>
      <c r="L2748" s="72" t="n">
        <v>162.28</v>
      </c>
      <c r="M2748" s="72" t="n">
        <v>222323.6</v>
      </c>
      <c r="N2748" s="72" t="n">
        <v>22232.36</v>
      </c>
      <c r="O2748" s="72" t="n">
        <v>200091.24</v>
      </c>
      <c r="P2748" s="72" t="n">
        <v>198081.59</v>
      </c>
      <c r="Q2748" s="72" t="n">
        <v>2009.65</v>
      </c>
      <c r="R2748" t="inlineStr">
        <is>
          <t>Karnataka</t>
        </is>
      </c>
      <c r="S2748" s="71" t="n">
        <v>0</v>
      </c>
      <c r="T2748" t="inlineStr">
        <is>
          <t>No</t>
        </is>
      </c>
      <c r="U2748" s="71" t="n">
        <v>920</v>
      </c>
      <c r="V2748" s="71" t="n">
        <v>393</v>
      </c>
      <c r="W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RR102740</t>
        </is>
      </c>
      <c r="B2749" s="69" t="n">
        <v>45988</v>
      </c>
      <c r="C2749" s="70" t="n">
        <v>2025</v>
      </c>
      <c r="D2749" t="inlineStr">
        <is>
          <t>Nov</t>
        </is>
      </c>
      <c r="E2749" t="inlineStr">
        <is>
          <t>East</t>
        </is>
      </c>
      <c r="F2749" t="inlineStr">
        <is>
          <t>India</t>
        </is>
      </c>
      <c r="G2749" t="inlineStr">
        <is>
          <t>Grocery</t>
        </is>
      </c>
      <c r="H2749" t="inlineStr">
        <is>
          <t>Home delivery</t>
        </is>
      </c>
      <c r="I2749" t="inlineStr">
        <is>
          <t>Member</t>
        </is>
      </c>
      <c r="J2749" t="inlineStr">
        <is>
          <t>Hiroshi Tanaka</t>
        </is>
      </c>
      <c r="K2749" s="71" t="n">
        <v>4539</v>
      </c>
      <c r="L2749" s="72" t="n">
        <v>196.03</v>
      </c>
      <c r="M2749" s="72" t="n">
        <v>889780.17</v>
      </c>
      <c r="N2749" s="72" t="n">
        <v>44489.01</v>
      </c>
      <c r="O2749" s="72" t="n">
        <v>845291.16</v>
      </c>
      <c r="P2749" s="72" t="n">
        <v>653462.99</v>
      </c>
      <c r="Q2749" s="72" t="n">
        <v>191828.17</v>
      </c>
      <c r="R2749" t="inlineStr">
        <is>
          <t>West Bengal</t>
        </is>
      </c>
      <c r="S2749" s="71" t="n">
        <v>0</v>
      </c>
      <c r="T2749" t="inlineStr">
        <is>
          <t>No</t>
        </is>
      </c>
      <c r="U2749" s="71" t="n">
        <v>2499</v>
      </c>
      <c r="V2749" s="71" t="n">
        <v>790</v>
      </c>
      <c r="W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RR102741</t>
        </is>
      </c>
      <c r="B2750" s="69" t="n">
        <v>45988</v>
      </c>
      <c r="C2750" s="70" t="n">
        <v>2025</v>
      </c>
      <c r="D2750" t="inlineStr">
        <is>
          <t>Nov</t>
        </is>
      </c>
      <c r="E2750" t="inlineStr">
        <is>
          <t>West</t>
        </is>
      </c>
      <c r="F2750" t="inlineStr">
        <is>
          <t>India</t>
        </is>
      </c>
      <c r="G2750" t="inlineStr">
        <is>
          <t>Grocery</t>
        </is>
      </c>
      <c r="H2750" t="inlineStr">
        <is>
          <t>Store walk-in</t>
        </is>
      </c>
      <c r="I2750" t="inlineStr">
        <is>
          <t>Member</t>
        </is>
      </c>
      <c r="J2750" t="inlineStr">
        <is>
          <t>Olivia Brown</t>
        </is>
      </c>
      <c r="K2750" s="71" t="n">
        <v>4935</v>
      </c>
      <c r="L2750" s="72" t="n">
        <v>182.32</v>
      </c>
      <c r="M2750" s="72" t="n">
        <v>899749.2</v>
      </c>
      <c r="N2750" s="72" t="n">
        <v>17994.98</v>
      </c>
      <c r="O2750" s="72" t="n">
        <v>881754.22</v>
      </c>
      <c r="P2750" s="72" t="n">
        <v>720648.5</v>
      </c>
      <c r="Q2750" s="72" t="n">
        <v>161105.72</v>
      </c>
      <c r="R2750" t="inlineStr">
        <is>
          <t>Goa</t>
        </is>
      </c>
      <c r="S2750" s="71" t="n">
        <v>3</v>
      </c>
      <c r="T2750" t="inlineStr">
        <is>
          <t>Yes</t>
        </is>
      </c>
      <c r="U2750" s="71" t="n">
        <v>2392</v>
      </c>
      <c r="V2750" s="71" t="n">
        <v>747</v>
      </c>
      <c r="W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RR102742</t>
        </is>
      </c>
      <c r="B2751" s="69" t="n">
        <v>45988</v>
      </c>
      <c r="C2751" s="70" t="n">
        <v>2025</v>
      </c>
      <c r="D2751" t="inlineStr">
        <is>
          <t>Nov</t>
        </is>
      </c>
      <c r="E2751" t="inlineStr">
        <is>
          <t>South</t>
        </is>
      </c>
      <c r="F2751" t="inlineStr">
        <is>
          <t>India</t>
        </is>
      </c>
      <c r="G2751" t="inlineStr">
        <is>
          <t>Grocery</t>
        </is>
      </c>
      <c r="H2751" t="inlineStr">
        <is>
          <t>Click &amp; collect</t>
        </is>
      </c>
      <c r="I2751" t="inlineStr">
        <is>
          <t>Walk-in guest</t>
        </is>
      </c>
      <c r="J2751" t="inlineStr">
        <is>
          <t>Shraddha Kulkarni</t>
        </is>
      </c>
      <c r="K2751" s="71" t="n">
        <v>3871</v>
      </c>
      <c r="L2751" s="72" t="n">
        <v>162.19</v>
      </c>
      <c r="M2751" s="72" t="n">
        <v>627837.49</v>
      </c>
      <c r="N2751" s="72" t="n">
        <v>12556.75</v>
      </c>
      <c r="O2751" s="72" t="n">
        <v>615280.74</v>
      </c>
      <c r="P2751" s="72" t="n">
        <v>569137.08</v>
      </c>
      <c r="Q2751" s="72" t="n">
        <v>46143.66</v>
      </c>
      <c r="R2751" t="inlineStr">
        <is>
          <t>Kerala</t>
        </is>
      </c>
      <c r="S2751" s="71" t="n">
        <v>5</v>
      </c>
      <c r="T2751" t="inlineStr">
        <is>
          <t>Yes</t>
        </is>
      </c>
      <c r="U2751" s="71" t="n">
        <v>1447</v>
      </c>
      <c r="V2751" s="71" t="n">
        <v>499</v>
      </c>
      <c r="W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RR102743</t>
        </is>
      </c>
      <c r="B2752" s="69" t="n">
        <v>45988</v>
      </c>
      <c r="C2752" s="70" t="n">
        <v>2025</v>
      </c>
      <c r="D2752" t="inlineStr">
        <is>
          <t>Nov</t>
        </is>
      </c>
      <c r="E2752" t="inlineStr">
        <is>
          <t>North</t>
        </is>
      </c>
      <c r="F2752" t="inlineStr">
        <is>
          <t>India</t>
        </is>
      </c>
      <c r="G2752" t="inlineStr">
        <is>
          <t>JioMart</t>
        </is>
      </c>
      <c r="H2752" t="inlineStr">
        <is>
          <t>Home delivery</t>
        </is>
      </c>
      <c r="I2752" t="inlineStr">
        <is>
          <t>Walk-in guest</t>
        </is>
      </c>
      <c r="J2752" t="inlineStr">
        <is>
          <t>Omar Haddad</t>
        </is>
      </c>
      <c r="K2752" s="71" t="n">
        <v>2772</v>
      </c>
      <c r="L2752" s="72" t="n">
        <v>459.59</v>
      </c>
      <c r="M2752" s="72" t="n">
        <v>1273983.48</v>
      </c>
      <c r="N2752" s="72" t="n">
        <v>25479.67</v>
      </c>
      <c r="O2752" s="72" t="n">
        <v>1248503.81</v>
      </c>
      <c r="P2752" s="72" t="n">
        <v>961134.15</v>
      </c>
      <c r="Q2752" s="72" t="n">
        <v>287369.66</v>
      </c>
      <c r="R2752" t="inlineStr">
        <is>
          <t>Punjab</t>
        </is>
      </c>
      <c r="S2752" s="71" t="n">
        <v>0</v>
      </c>
      <c r="T2752" t="inlineStr">
        <is>
          <t>No</t>
        </is>
      </c>
      <c r="U2752" s="71" t="n">
        <v>9931</v>
      </c>
      <c r="V2752" s="71" t="n">
        <v>484</v>
      </c>
      <c r="W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RR102744</t>
        </is>
      </c>
      <c r="B2753" s="69" t="n">
        <v>45989</v>
      </c>
      <c r="C2753" s="70" t="n">
        <v>2025</v>
      </c>
      <c r="D2753" t="inlineStr">
        <is>
          <t>Nov</t>
        </is>
      </c>
      <c r="E2753" t="inlineStr">
        <is>
          <t>North</t>
        </is>
      </c>
      <c r="F2753" t="inlineStr">
        <is>
          <t>India</t>
        </is>
      </c>
      <c r="G2753" t="inlineStr">
        <is>
          <t>JioMart</t>
        </is>
      </c>
      <c r="H2753" t="inlineStr">
        <is>
          <t>Home delivery</t>
        </is>
      </c>
      <c r="I2753" t="inlineStr">
        <is>
          <t>Walk-in guest</t>
        </is>
      </c>
      <c r="J2753" t="inlineStr">
        <is>
          <t>Noah Smith</t>
        </is>
      </c>
      <c r="K2753" s="71" t="n">
        <v>2578</v>
      </c>
      <c r="L2753" s="72" t="n">
        <v>382.04</v>
      </c>
      <c r="M2753" s="72" t="n">
        <v>984899.12</v>
      </c>
      <c r="N2753" s="72" t="n">
        <v>78791.92999999999</v>
      </c>
      <c r="O2753" s="72" t="n">
        <v>906107.1899999999</v>
      </c>
      <c r="P2753" s="72" t="n">
        <v>893176.3199999999</v>
      </c>
      <c r="Q2753" s="72" t="n">
        <v>12930.87</v>
      </c>
      <c r="R2753" t="inlineStr">
        <is>
          <t>Delhi</t>
        </is>
      </c>
      <c r="S2753" s="71" t="n">
        <v>3</v>
      </c>
      <c r="T2753" t="inlineStr">
        <is>
          <t>Yes</t>
        </is>
      </c>
      <c r="U2753" s="71" t="n">
        <v>5308</v>
      </c>
      <c r="V2753" s="71" t="n">
        <v>419</v>
      </c>
      <c r="W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RR102745</t>
        </is>
      </c>
      <c r="B2754" s="69" t="n">
        <v>45989</v>
      </c>
      <c r="C2754" s="70" t="n">
        <v>2025</v>
      </c>
      <c r="D2754" t="inlineStr">
        <is>
          <t>Nov</t>
        </is>
      </c>
      <c r="E2754" t="inlineStr">
        <is>
          <t>West</t>
        </is>
      </c>
      <c r="F2754" t="inlineStr">
        <is>
          <t>India</t>
        </is>
      </c>
      <c r="G2754" t="inlineStr">
        <is>
          <t>Grocery</t>
        </is>
      </c>
      <c r="H2754" t="inlineStr">
        <is>
          <t>Store walk-in</t>
        </is>
      </c>
      <c r="I2754" t="inlineStr">
        <is>
          <t>Member</t>
        </is>
      </c>
      <c r="J2754" t="inlineStr">
        <is>
          <t>Fatima Al-Saud</t>
        </is>
      </c>
      <c r="K2754" s="71" t="n">
        <v>2954</v>
      </c>
      <c r="L2754" s="72" t="n">
        <v>171.56</v>
      </c>
      <c r="M2754" s="72" t="n">
        <v>506788.24</v>
      </c>
      <c r="N2754" s="72" t="n">
        <v>76018.24000000001</v>
      </c>
      <c r="O2754" s="72" t="n">
        <v>430770</v>
      </c>
      <c r="P2754" s="72" t="n">
        <v>435645.67</v>
      </c>
      <c r="Q2754" s="72" t="n">
        <v>-4875.67</v>
      </c>
      <c r="R2754" t="inlineStr">
        <is>
          <t>Gujarat</t>
        </is>
      </c>
      <c r="S2754" s="71" t="n">
        <v>2</v>
      </c>
      <c r="T2754" t="inlineStr">
        <is>
          <t>Yes</t>
        </is>
      </c>
      <c r="U2754" s="71" t="n">
        <v>868</v>
      </c>
      <c r="V2754" s="71" t="n">
        <v>332</v>
      </c>
      <c r="W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RR102746</t>
        </is>
      </c>
      <c r="B2755" s="69" t="n">
        <v>45989</v>
      </c>
      <c r="C2755" s="70" t="n">
        <v>2025</v>
      </c>
      <c r="D2755" t="inlineStr">
        <is>
          <t>Nov</t>
        </is>
      </c>
      <c r="E2755" t="inlineStr">
        <is>
          <t>East</t>
        </is>
      </c>
      <c r="F2755" t="inlineStr">
        <is>
          <t>India</t>
        </is>
      </c>
      <c r="G2755" t="inlineStr">
        <is>
          <t>JioMart</t>
        </is>
      </c>
      <c r="H2755" t="inlineStr">
        <is>
          <t>Home delivery</t>
        </is>
      </c>
      <c r="I2755" t="inlineStr">
        <is>
          <t>Walk-in guest</t>
        </is>
      </c>
      <c r="J2755" t="inlineStr">
        <is>
          <t>Shraddha Kulkarni</t>
        </is>
      </c>
      <c r="K2755" s="71" t="n">
        <v>2609</v>
      </c>
      <c r="L2755" s="72" t="n">
        <v>390.44</v>
      </c>
      <c r="M2755" s="72" t="n">
        <v>1018657.96</v>
      </c>
      <c r="N2755" s="72" t="n">
        <v>20373.16</v>
      </c>
      <c r="O2755" s="72" t="n">
        <v>998284.8</v>
      </c>
      <c r="P2755" s="72" t="n">
        <v>844551.22</v>
      </c>
      <c r="Q2755" s="72" t="n">
        <v>153733.58</v>
      </c>
      <c r="R2755" t="inlineStr">
        <is>
          <t>Bihar</t>
        </is>
      </c>
      <c r="S2755" s="71" t="n">
        <v>8</v>
      </c>
      <c r="T2755" t="inlineStr">
        <is>
          <t>Yes</t>
        </is>
      </c>
      <c r="U2755" s="71" t="n">
        <v>5913</v>
      </c>
      <c r="V2755" s="71" t="n">
        <v>324</v>
      </c>
      <c r="W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RR102747</t>
        </is>
      </c>
      <c r="B2756" s="69" t="n">
        <v>45989</v>
      </c>
      <c r="C2756" s="70" t="n">
        <v>2025</v>
      </c>
      <c r="D2756" t="inlineStr">
        <is>
          <t>Nov</t>
        </is>
      </c>
      <c r="E2756" t="inlineStr">
        <is>
          <t>West</t>
        </is>
      </c>
      <c r="F2756" t="inlineStr">
        <is>
          <t>India</t>
        </is>
      </c>
      <c r="G2756" t="inlineStr">
        <is>
          <t>Grocery</t>
        </is>
      </c>
      <c r="H2756" t="inlineStr">
        <is>
          <t>Store walk-in</t>
        </is>
      </c>
      <c r="I2756" t="inlineStr">
        <is>
          <t>Member</t>
        </is>
      </c>
      <c r="J2756" t="inlineStr">
        <is>
          <t>Noah Smith</t>
        </is>
      </c>
      <c r="K2756" s="71" t="n">
        <v>3425</v>
      </c>
      <c r="L2756" s="72" t="n">
        <v>163.62</v>
      </c>
      <c r="M2756" s="72" t="n">
        <v>560398.5</v>
      </c>
      <c r="N2756" s="72" t="n">
        <v>56039.85</v>
      </c>
      <c r="O2756" s="72" t="n">
        <v>504358.65</v>
      </c>
      <c r="P2756" s="72" t="n">
        <v>489608.1</v>
      </c>
      <c r="Q2756" s="72" t="n">
        <v>14750.55</v>
      </c>
      <c r="R2756" t="inlineStr">
        <is>
          <t>Gujarat</t>
        </is>
      </c>
      <c r="S2756" s="71" t="n">
        <v>8</v>
      </c>
      <c r="T2756" t="inlineStr">
        <is>
          <t>Yes</t>
        </is>
      </c>
      <c r="U2756" s="71" t="n">
        <v>1608</v>
      </c>
      <c r="V2756" s="71" t="n">
        <v>584</v>
      </c>
      <c r="W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RR102748</t>
        </is>
      </c>
      <c r="B2757" s="69" t="n">
        <v>45992</v>
      </c>
      <c r="C2757" s="70" t="n">
        <v>2025</v>
      </c>
      <c r="D2757" t="inlineStr">
        <is>
          <t>Dec</t>
        </is>
      </c>
      <c r="E2757" t="inlineStr">
        <is>
          <t>East</t>
        </is>
      </c>
      <c r="F2757" t="inlineStr">
        <is>
          <t>India</t>
        </is>
      </c>
      <c r="G2757" t="inlineStr">
        <is>
          <t>Electronics</t>
        </is>
      </c>
      <c r="H2757" t="inlineStr">
        <is>
          <t>Home delivery</t>
        </is>
      </c>
      <c r="I2757" t="inlineStr">
        <is>
          <t>Member</t>
        </is>
      </c>
      <c r="J2757" t="inlineStr">
        <is>
          <t>Arjun Mehta</t>
        </is>
      </c>
      <c r="K2757" s="71" t="n">
        <v>216</v>
      </c>
      <c r="L2757" s="72" t="n">
        <v>8715.23</v>
      </c>
      <c r="M2757" s="72" t="n">
        <v>1882489.68</v>
      </c>
      <c r="N2757" s="72" t="n">
        <v>150599.17</v>
      </c>
      <c r="O2757" s="72" t="n">
        <v>1731890.51</v>
      </c>
      <c r="P2757" s="72" t="n">
        <v>1721294.64</v>
      </c>
      <c r="Q2757" s="72" t="n">
        <v>10595.87</v>
      </c>
      <c r="R2757" t="inlineStr">
        <is>
          <t>West Bengal</t>
        </is>
      </c>
      <c r="S2757" s="71" t="n">
        <v>8</v>
      </c>
      <c r="T2757" t="inlineStr">
        <is>
          <t>Yes</t>
        </is>
      </c>
      <c r="U2757" s="71" t="n">
        <v>474</v>
      </c>
      <c r="V2757" s="71" t="n">
        <v>171</v>
      </c>
      <c r="W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RR102749</t>
        </is>
      </c>
      <c r="B2758" s="69" t="n">
        <v>45992</v>
      </c>
      <c r="C2758" s="70" t="n">
        <v>2025</v>
      </c>
      <c r="D2758" t="inlineStr">
        <is>
          <t>Dec</t>
        </is>
      </c>
      <c r="E2758" t="inlineStr">
        <is>
          <t>South</t>
        </is>
      </c>
      <c r="F2758" t="inlineStr">
        <is>
          <t>India</t>
        </is>
      </c>
      <c r="G2758" t="inlineStr">
        <is>
          <t>Fashion</t>
        </is>
      </c>
      <c r="H2758" t="inlineStr">
        <is>
          <t>Click &amp; collect</t>
        </is>
      </c>
      <c r="I2758" t="inlineStr">
        <is>
          <t>Member</t>
        </is>
      </c>
      <c r="J2758" t="inlineStr">
        <is>
          <t>Ruhi Shaikh</t>
        </is>
      </c>
      <c r="K2758" s="71" t="n">
        <v>722</v>
      </c>
      <c r="L2758" s="72" t="n">
        <v>753.52</v>
      </c>
      <c r="M2758" s="72" t="n">
        <v>544041.4399999999</v>
      </c>
      <c r="N2758" s="72" t="n">
        <v>54404.14</v>
      </c>
      <c r="O2758" s="72" t="n">
        <v>489637.3</v>
      </c>
      <c r="P2758" s="72" t="n">
        <v>305413.12</v>
      </c>
      <c r="Q2758" s="72" t="n">
        <v>184224.18</v>
      </c>
      <c r="R2758" t="inlineStr">
        <is>
          <t>Tamil Nadu</t>
        </is>
      </c>
      <c r="S2758" s="71" t="n">
        <v>0</v>
      </c>
      <c r="T2758" t="inlineStr">
        <is>
          <t>No</t>
        </is>
      </c>
      <c r="U2758" s="71" t="n">
        <v>549</v>
      </c>
      <c r="V2758" s="71" t="n">
        <v>171</v>
      </c>
      <c r="W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RR102750</t>
        </is>
      </c>
      <c r="B2759" s="69" t="n">
        <v>45992</v>
      </c>
      <c r="C2759" s="70" t="n">
        <v>2025</v>
      </c>
      <c r="D2759" t="inlineStr">
        <is>
          <t>Dec</t>
        </is>
      </c>
      <c r="E2759" t="inlineStr">
        <is>
          <t>North</t>
        </is>
      </c>
      <c r="F2759" t="inlineStr">
        <is>
          <t>India</t>
        </is>
      </c>
      <c r="G2759" t="inlineStr">
        <is>
          <t>Grocery</t>
        </is>
      </c>
      <c r="H2759" t="inlineStr">
        <is>
          <t>Store walk-in</t>
        </is>
      </c>
      <c r="I2759" t="inlineStr">
        <is>
          <t>Member</t>
        </is>
      </c>
      <c r="J2759" t="inlineStr">
        <is>
          <t>Carlos Silva</t>
        </is>
      </c>
      <c r="K2759" s="71" t="n">
        <v>545</v>
      </c>
      <c r="L2759" s="72" t="n">
        <v>197.55</v>
      </c>
      <c r="M2759" s="72" t="n">
        <v>107664.75</v>
      </c>
      <c r="N2759" s="72" t="n">
        <v>5383.24</v>
      </c>
      <c r="O2759" s="72" t="n">
        <v>102281.51</v>
      </c>
      <c r="P2759" s="72" t="n">
        <v>79195.5</v>
      </c>
      <c r="Q2759" s="72" t="n">
        <v>23086.01</v>
      </c>
      <c r="R2759" t="inlineStr">
        <is>
          <t>Uttar Pradesh</t>
        </is>
      </c>
      <c r="S2759" s="71" t="n">
        <v>5</v>
      </c>
      <c r="T2759" t="inlineStr">
        <is>
          <t>Yes</t>
        </is>
      </c>
      <c r="U2759" s="71" t="n">
        <v>429</v>
      </c>
      <c r="V2759" s="71" t="n">
        <v>182</v>
      </c>
      <c r="W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RR102751</t>
        </is>
      </c>
      <c r="B2760" s="69" t="n">
        <v>45992</v>
      </c>
      <c r="C2760" s="70" t="n">
        <v>2025</v>
      </c>
      <c r="D2760" t="inlineStr">
        <is>
          <t>Dec</t>
        </is>
      </c>
      <c r="E2760" t="inlineStr">
        <is>
          <t>North</t>
        </is>
      </c>
      <c r="F2760" t="inlineStr">
        <is>
          <t>India</t>
        </is>
      </c>
      <c r="G2760" t="inlineStr">
        <is>
          <t>Grocery</t>
        </is>
      </c>
      <c r="H2760" t="inlineStr">
        <is>
          <t>Store walk-in</t>
        </is>
      </c>
      <c r="I2760" t="inlineStr">
        <is>
          <t>Walk-in guest</t>
        </is>
      </c>
      <c r="J2760" t="inlineStr">
        <is>
          <t>Ana Costa</t>
        </is>
      </c>
      <c r="K2760" s="71" t="n">
        <v>4333</v>
      </c>
      <c r="L2760" s="72" t="n">
        <v>169.24</v>
      </c>
      <c r="M2760" s="72" t="n">
        <v>733316.92</v>
      </c>
      <c r="N2760" s="72" t="n">
        <v>109997.54</v>
      </c>
      <c r="O2760" s="72" t="n">
        <v>623319.38</v>
      </c>
      <c r="P2760" s="72" t="n">
        <v>652194.3199999999</v>
      </c>
      <c r="Q2760" s="72" t="n">
        <v>-28874.94</v>
      </c>
      <c r="R2760" t="inlineStr">
        <is>
          <t>Delhi</t>
        </is>
      </c>
      <c r="S2760" s="71" t="n">
        <v>8</v>
      </c>
      <c r="T2760" t="inlineStr">
        <is>
          <t>Yes</t>
        </is>
      </c>
      <c r="U2760" s="71" t="n">
        <v>3463</v>
      </c>
      <c r="V2760" s="71" t="n">
        <v>1173</v>
      </c>
      <c r="W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RR102752</t>
        </is>
      </c>
      <c r="B2761" s="69" t="n">
        <v>45992</v>
      </c>
      <c r="C2761" s="70" t="n">
        <v>2025</v>
      </c>
      <c r="D2761" t="inlineStr">
        <is>
          <t>Dec</t>
        </is>
      </c>
      <c r="E2761" t="inlineStr">
        <is>
          <t>West</t>
        </is>
      </c>
      <c r="F2761" t="inlineStr">
        <is>
          <t>India</t>
        </is>
      </c>
      <c r="G2761" t="inlineStr">
        <is>
          <t>Electronics</t>
        </is>
      </c>
      <c r="H2761" t="inlineStr">
        <is>
          <t>Store walk-in</t>
        </is>
      </c>
      <c r="I2761" t="inlineStr">
        <is>
          <t>Member</t>
        </is>
      </c>
      <c r="J2761" t="inlineStr">
        <is>
          <t>Priya Nair</t>
        </is>
      </c>
      <c r="K2761" s="71" t="n">
        <v>155</v>
      </c>
      <c r="L2761" s="72" t="n">
        <v>10105.69</v>
      </c>
      <c r="M2761" s="72" t="n">
        <v>1566381.95</v>
      </c>
      <c r="N2761" s="72" t="n">
        <v>234957.29</v>
      </c>
      <c r="O2761" s="72" t="n">
        <v>1331424.66</v>
      </c>
      <c r="P2761" s="72" t="n">
        <v>1299190.11</v>
      </c>
      <c r="Q2761" s="72" t="n">
        <v>32234.55</v>
      </c>
      <c r="R2761" t="inlineStr">
        <is>
          <t>Maharashtra</t>
        </is>
      </c>
      <c r="S2761" s="71" t="n">
        <v>3</v>
      </c>
      <c r="T2761" t="inlineStr">
        <is>
          <t>Yes</t>
        </is>
      </c>
      <c r="U2761" s="71" t="n">
        <v>309</v>
      </c>
      <c r="V2761" s="71" t="n">
        <v>115</v>
      </c>
      <c r="W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RR102753</t>
        </is>
      </c>
      <c r="B2762" s="69" t="n">
        <v>45992</v>
      </c>
      <c r="C2762" s="70" t="n">
        <v>2025</v>
      </c>
      <c r="D2762" t="inlineStr">
        <is>
          <t>Dec</t>
        </is>
      </c>
      <c r="E2762" t="inlineStr">
        <is>
          <t>West</t>
        </is>
      </c>
      <c r="F2762" t="inlineStr">
        <is>
          <t>India</t>
        </is>
      </c>
      <c r="G2762" t="inlineStr">
        <is>
          <t>Grocery</t>
        </is>
      </c>
      <c r="H2762" t="inlineStr">
        <is>
          <t>Store walk-in</t>
        </is>
      </c>
      <c r="I2762" t="inlineStr">
        <is>
          <t>Walk-in guest</t>
        </is>
      </c>
      <c r="J2762" t="inlineStr">
        <is>
          <t>Ruhi Shaikh</t>
        </is>
      </c>
      <c r="K2762" s="71" t="n">
        <v>1036</v>
      </c>
      <c r="L2762" s="72" t="n">
        <v>172.96</v>
      </c>
      <c r="M2762" s="72" t="n">
        <v>179186.56</v>
      </c>
      <c r="N2762" s="72" t="n">
        <v>3583.73</v>
      </c>
      <c r="O2762" s="72" t="n">
        <v>175602.83</v>
      </c>
      <c r="P2762" s="72" t="n">
        <v>155477.68</v>
      </c>
      <c r="Q2762" s="72" t="n">
        <v>20125.15</v>
      </c>
      <c r="R2762" t="inlineStr">
        <is>
          <t>Goa</t>
        </is>
      </c>
      <c r="S2762" s="71" t="n">
        <v>3</v>
      </c>
      <c r="T2762" t="inlineStr">
        <is>
          <t>Yes</t>
        </is>
      </c>
      <c r="U2762" s="71" t="n">
        <v>728</v>
      </c>
      <c r="V2762" s="71" t="n">
        <v>265</v>
      </c>
      <c r="W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RR102754</t>
        </is>
      </c>
      <c r="B2763" s="69" t="n">
        <v>45992</v>
      </c>
      <c r="C2763" s="70" t="n">
        <v>2025</v>
      </c>
      <c r="D2763" t="inlineStr">
        <is>
          <t>Dec</t>
        </is>
      </c>
      <c r="E2763" t="inlineStr">
        <is>
          <t>South</t>
        </is>
      </c>
      <c r="F2763" t="inlineStr">
        <is>
          <t>India</t>
        </is>
      </c>
      <c r="G2763" t="inlineStr">
        <is>
          <t>Grocery</t>
        </is>
      </c>
      <c r="H2763" t="inlineStr">
        <is>
          <t>Store walk-in</t>
        </is>
      </c>
      <c r="I2763" t="inlineStr">
        <is>
          <t>Walk-in guest</t>
        </is>
      </c>
      <c r="J2763" t="inlineStr">
        <is>
          <t>Carlos Silva</t>
        </is>
      </c>
      <c r="K2763" s="71" t="n">
        <v>3846</v>
      </c>
      <c r="L2763" s="72" t="n">
        <v>189.28</v>
      </c>
      <c r="M2763" s="72" t="n">
        <v>727970.88</v>
      </c>
      <c r="N2763" s="72" t="n">
        <v>72797.09</v>
      </c>
      <c r="O2763" s="72" t="n">
        <v>655173.79</v>
      </c>
      <c r="P2763" s="72" t="n">
        <v>546924.16</v>
      </c>
      <c r="Q2763" s="72" t="n">
        <v>108249.63</v>
      </c>
      <c r="R2763" t="inlineStr">
        <is>
          <t>Tamil Nadu</t>
        </is>
      </c>
      <c r="S2763" s="71" t="n">
        <v>1</v>
      </c>
      <c r="T2763" t="inlineStr">
        <is>
          <t>Yes</t>
        </is>
      </c>
      <c r="U2763" s="71" t="n">
        <v>1119</v>
      </c>
      <c r="V2763" s="71" t="n">
        <v>492</v>
      </c>
      <c r="W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RR102755</t>
        </is>
      </c>
      <c r="B2764" s="69" t="n">
        <v>45992</v>
      </c>
      <c r="C2764" s="70" t="n">
        <v>2025</v>
      </c>
      <c r="D2764" t="inlineStr">
        <is>
          <t>Dec</t>
        </is>
      </c>
      <c r="E2764" t="inlineStr">
        <is>
          <t>North</t>
        </is>
      </c>
      <c r="F2764" t="inlineStr">
        <is>
          <t>India</t>
        </is>
      </c>
      <c r="G2764" t="inlineStr">
        <is>
          <t>Electronics</t>
        </is>
      </c>
      <c r="H2764" t="inlineStr">
        <is>
          <t>Store walk-in</t>
        </is>
      </c>
      <c r="I2764" t="inlineStr">
        <is>
          <t>Member</t>
        </is>
      </c>
      <c r="J2764" t="inlineStr">
        <is>
          <t>Wei Chen</t>
        </is>
      </c>
      <c r="K2764" s="71" t="n">
        <v>160</v>
      </c>
      <c r="L2764" s="72" t="n">
        <v>9983.9</v>
      </c>
      <c r="M2764" s="72" t="n">
        <v>1597424</v>
      </c>
      <c r="N2764" s="72" t="n">
        <v>239613.6</v>
      </c>
      <c r="O2764" s="72" t="n">
        <v>1357810.4</v>
      </c>
      <c r="P2764" s="72" t="n">
        <v>1322395.56</v>
      </c>
      <c r="Q2764" s="72" t="n">
        <v>35414.84</v>
      </c>
      <c r="R2764" t="inlineStr">
        <is>
          <t>Delhi</t>
        </is>
      </c>
      <c r="S2764" s="71" t="n">
        <v>2</v>
      </c>
      <c r="T2764" t="inlineStr">
        <is>
          <t>Yes</t>
        </is>
      </c>
      <c r="U2764" s="71" t="n">
        <v>407</v>
      </c>
      <c r="V2764" s="71" t="n">
        <v>118</v>
      </c>
      <c r="W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RR102756</t>
        </is>
      </c>
      <c r="B2765" s="69" t="n">
        <v>45992</v>
      </c>
      <c r="C2765" s="70" t="n">
        <v>2025</v>
      </c>
      <c r="D2765" t="inlineStr">
        <is>
          <t>Dec</t>
        </is>
      </c>
      <c r="E2765" t="inlineStr">
        <is>
          <t>South</t>
        </is>
      </c>
      <c r="F2765" t="inlineStr">
        <is>
          <t>India</t>
        </is>
      </c>
      <c r="G2765" t="inlineStr">
        <is>
          <t>Grocery</t>
        </is>
      </c>
      <c r="H2765" t="inlineStr">
        <is>
          <t>Store walk-in</t>
        </is>
      </c>
      <c r="I2765" t="inlineStr">
        <is>
          <t>Member</t>
        </is>
      </c>
      <c r="J2765" t="inlineStr">
        <is>
          <t>Fatima Al-Saud</t>
        </is>
      </c>
      <c r="K2765" s="71" t="n">
        <v>812</v>
      </c>
      <c r="L2765" s="72" t="n">
        <v>178.86</v>
      </c>
      <c r="M2765" s="72" t="n">
        <v>145234.32</v>
      </c>
      <c r="N2765" s="72" t="n">
        <v>11618.75</v>
      </c>
      <c r="O2765" s="72" t="n">
        <v>133615.57</v>
      </c>
      <c r="P2765" s="72" t="n">
        <v>117385.64</v>
      </c>
      <c r="Q2765" s="72" t="n">
        <v>16229.93</v>
      </c>
      <c r="R2765" t="inlineStr">
        <is>
          <t>Kerala</t>
        </is>
      </c>
      <c r="S2765" s="71" t="n">
        <v>3</v>
      </c>
      <c r="T2765" t="inlineStr">
        <is>
          <t>Yes</t>
        </is>
      </c>
      <c r="U2765" s="71" t="n">
        <v>858</v>
      </c>
      <c r="V2765" s="71" t="n">
        <v>249</v>
      </c>
      <c r="W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RR102757</t>
        </is>
      </c>
      <c r="B2766" s="69" t="n">
        <v>45992</v>
      </c>
      <c r="C2766" s="70" t="n">
        <v>2025</v>
      </c>
      <c r="D2766" t="inlineStr">
        <is>
          <t>Dec</t>
        </is>
      </c>
      <c r="E2766" t="inlineStr">
        <is>
          <t>West</t>
        </is>
      </c>
      <c r="F2766" t="inlineStr">
        <is>
          <t>India</t>
        </is>
      </c>
      <c r="G2766" t="inlineStr">
        <is>
          <t>Grocery</t>
        </is>
      </c>
      <c r="H2766" t="inlineStr">
        <is>
          <t>Store walk-in</t>
        </is>
      </c>
      <c r="I2766" t="inlineStr">
        <is>
          <t>Member</t>
        </is>
      </c>
      <c r="J2766" t="inlineStr">
        <is>
          <t>Amir Khan</t>
        </is>
      </c>
      <c r="K2766" s="71" t="n">
        <v>1929</v>
      </c>
      <c r="L2766" s="72" t="n">
        <v>167.38</v>
      </c>
      <c r="M2766" s="72" t="n">
        <v>322876.02</v>
      </c>
      <c r="N2766" s="72" t="n">
        <v>32287.6</v>
      </c>
      <c r="O2766" s="72" t="n">
        <v>290588.42</v>
      </c>
      <c r="P2766" s="72" t="n">
        <v>288402.85</v>
      </c>
      <c r="Q2766" s="72" t="n">
        <v>2185.57</v>
      </c>
      <c r="R2766" t="inlineStr">
        <is>
          <t>Goa</t>
        </is>
      </c>
      <c r="S2766" s="71" t="n">
        <v>5</v>
      </c>
      <c r="T2766" t="inlineStr">
        <is>
          <t>Yes</t>
        </is>
      </c>
      <c r="U2766" s="71" t="n">
        <v>906</v>
      </c>
      <c r="V2766" s="71" t="n">
        <v>249</v>
      </c>
      <c r="W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RR102758</t>
        </is>
      </c>
      <c r="B2767" s="69" t="n">
        <v>45992</v>
      </c>
      <c r="C2767" s="70" t="n">
        <v>2025</v>
      </c>
      <c r="D2767" t="inlineStr">
        <is>
          <t>Dec</t>
        </is>
      </c>
      <c r="E2767" t="inlineStr">
        <is>
          <t>West</t>
        </is>
      </c>
      <c r="F2767" t="inlineStr">
        <is>
          <t>India</t>
        </is>
      </c>
      <c r="G2767" t="inlineStr">
        <is>
          <t>Grocery</t>
        </is>
      </c>
      <c r="H2767" t="inlineStr">
        <is>
          <t>Store walk-in</t>
        </is>
      </c>
      <c r="I2767" t="inlineStr">
        <is>
          <t>Member</t>
        </is>
      </c>
      <c r="J2767" t="inlineStr">
        <is>
          <t>Sara Rossi</t>
        </is>
      </c>
      <c r="K2767" s="71" t="n">
        <v>3402</v>
      </c>
      <c r="L2767" s="72" t="n">
        <v>173.51</v>
      </c>
      <c r="M2767" s="72" t="n">
        <v>590281.02</v>
      </c>
      <c r="N2767" s="72" t="n">
        <v>88542.14999999999</v>
      </c>
      <c r="O2767" s="72" t="n">
        <v>501738.87</v>
      </c>
      <c r="P2767" s="72" t="n">
        <v>500055.92</v>
      </c>
      <c r="Q2767" s="72" t="n">
        <v>1682.95</v>
      </c>
      <c r="R2767" t="inlineStr">
        <is>
          <t>Goa</t>
        </is>
      </c>
      <c r="S2767" s="71" t="n">
        <v>3</v>
      </c>
      <c r="T2767" t="inlineStr">
        <is>
          <t>Yes</t>
        </is>
      </c>
      <c r="U2767" s="71" t="n">
        <v>1302</v>
      </c>
      <c r="V2767" s="71" t="n">
        <v>388</v>
      </c>
      <c r="W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RR102759</t>
        </is>
      </c>
      <c r="B2768" s="69" t="n">
        <v>45992</v>
      </c>
      <c r="C2768" s="70" t="n">
        <v>2025</v>
      </c>
      <c r="D2768" t="inlineStr">
        <is>
          <t>Dec</t>
        </is>
      </c>
      <c r="E2768" t="inlineStr">
        <is>
          <t>West</t>
        </is>
      </c>
      <c r="F2768" t="inlineStr">
        <is>
          <t>India</t>
        </is>
      </c>
      <c r="G2768" t="inlineStr">
        <is>
          <t>Fashion</t>
        </is>
      </c>
      <c r="H2768" t="inlineStr">
        <is>
          <t>Click &amp; collect</t>
        </is>
      </c>
      <c r="I2768" t="inlineStr">
        <is>
          <t>Member</t>
        </is>
      </c>
      <c r="J2768" t="inlineStr">
        <is>
          <t>Ravindra Patil</t>
        </is>
      </c>
      <c r="K2768" s="71" t="n">
        <v>1202</v>
      </c>
      <c r="L2768" s="72" t="n">
        <v>815.11</v>
      </c>
      <c r="M2768" s="72" t="n">
        <v>979762.22</v>
      </c>
      <c r="N2768" s="72" t="n">
        <v>78380.98</v>
      </c>
      <c r="O2768" s="72" t="n">
        <v>901381.24</v>
      </c>
      <c r="P2768" s="72" t="n">
        <v>510981.57</v>
      </c>
      <c r="Q2768" s="72" t="n">
        <v>390399.67</v>
      </c>
      <c r="R2768" t="inlineStr">
        <is>
          <t>Maharashtra</t>
        </is>
      </c>
      <c r="S2768" s="71" t="n">
        <v>8</v>
      </c>
      <c r="T2768" t="inlineStr">
        <is>
          <t>Yes</t>
        </is>
      </c>
      <c r="U2768" s="71" t="n">
        <v>457</v>
      </c>
      <c r="V2768" s="71" t="n">
        <v>158</v>
      </c>
      <c r="W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RR102760</t>
        </is>
      </c>
      <c r="B2769" s="69" t="n">
        <v>45992</v>
      </c>
      <c r="C2769" s="70" t="n">
        <v>2025</v>
      </c>
      <c r="D2769" t="inlineStr">
        <is>
          <t>Dec</t>
        </is>
      </c>
      <c r="E2769" t="inlineStr">
        <is>
          <t>West</t>
        </is>
      </c>
      <c r="F2769" t="inlineStr">
        <is>
          <t>India</t>
        </is>
      </c>
      <c r="G2769" t="inlineStr">
        <is>
          <t>Fashion</t>
        </is>
      </c>
      <c r="H2769" t="inlineStr">
        <is>
          <t>Store walk-in</t>
        </is>
      </c>
      <c r="I2769" t="inlineStr">
        <is>
          <t>Walk-in guest</t>
        </is>
      </c>
      <c r="J2769" t="inlineStr">
        <is>
          <t>Noah Smith</t>
        </is>
      </c>
      <c r="K2769" s="71" t="n">
        <v>203</v>
      </c>
      <c r="L2769" s="72" t="n">
        <v>667.9</v>
      </c>
      <c r="M2769" s="72" t="n">
        <v>135583.7</v>
      </c>
      <c r="N2769" s="72" t="n">
        <v>6779.19</v>
      </c>
      <c r="O2769" s="72" t="n">
        <v>128804.51</v>
      </c>
      <c r="P2769" s="72" t="n">
        <v>85633.74000000001</v>
      </c>
      <c r="Q2769" s="72" t="n">
        <v>43170.77</v>
      </c>
      <c r="R2769" t="inlineStr">
        <is>
          <t>Goa</t>
        </is>
      </c>
      <c r="S2769" s="71" t="n">
        <v>3</v>
      </c>
      <c r="T2769" t="inlineStr">
        <is>
          <t>Yes</t>
        </is>
      </c>
      <c r="U2769" s="71" t="n">
        <v>225</v>
      </c>
      <c r="V2769" s="71" t="n">
        <v>65</v>
      </c>
      <c r="W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RR102761</t>
        </is>
      </c>
      <c r="B2770" s="69" t="n">
        <v>45992</v>
      </c>
      <c r="C2770" s="70" t="n">
        <v>2025</v>
      </c>
      <c r="D2770" t="inlineStr">
        <is>
          <t>Dec</t>
        </is>
      </c>
      <c r="E2770" t="inlineStr">
        <is>
          <t>West</t>
        </is>
      </c>
      <c r="F2770" t="inlineStr">
        <is>
          <t>India</t>
        </is>
      </c>
      <c r="G2770" t="inlineStr">
        <is>
          <t>JioMart</t>
        </is>
      </c>
      <c r="H2770" t="inlineStr">
        <is>
          <t>Home delivery</t>
        </is>
      </c>
      <c r="I2770" t="inlineStr">
        <is>
          <t>Walk-in guest</t>
        </is>
      </c>
      <c r="J2770" t="inlineStr">
        <is>
          <t>Sophie Müller</t>
        </is>
      </c>
      <c r="K2770" s="71" t="n">
        <v>2336</v>
      </c>
      <c r="L2770" s="72" t="n">
        <v>445.16</v>
      </c>
      <c r="M2770" s="72" t="n">
        <v>1039893.76</v>
      </c>
      <c r="N2770" s="72" t="n">
        <v>155984.06</v>
      </c>
      <c r="O2770" s="72" t="n">
        <v>883909.7</v>
      </c>
      <c r="P2770" s="72" t="n">
        <v>793648.02</v>
      </c>
      <c r="Q2770" s="72" t="n">
        <v>90261.67999999999</v>
      </c>
      <c r="R2770" t="inlineStr">
        <is>
          <t>Goa</t>
        </is>
      </c>
      <c r="S2770" s="71" t="n">
        <v>2</v>
      </c>
      <c r="T2770" t="inlineStr">
        <is>
          <t>Yes</t>
        </is>
      </c>
      <c r="U2770" s="71" t="n">
        <v>4047</v>
      </c>
      <c r="V2770" s="71" t="n">
        <v>316</v>
      </c>
      <c r="W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RR102762</t>
        </is>
      </c>
      <c r="B2771" s="69" t="n">
        <v>45992</v>
      </c>
      <c r="C2771" s="70" t="n">
        <v>2025</v>
      </c>
      <c r="D2771" t="inlineStr">
        <is>
          <t>Dec</t>
        </is>
      </c>
      <c r="E2771" t="inlineStr">
        <is>
          <t>North</t>
        </is>
      </c>
      <c r="F2771" t="inlineStr">
        <is>
          <t>India</t>
        </is>
      </c>
      <c r="G2771" t="inlineStr">
        <is>
          <t>Fashion</t>
        </is>
      </c>
      <c r="H2771" t="inlineStr">
        <is>
          <t>Store walk-in</t>
        </is>
      </c>
      <c r="I2771" t="inlineStr">
        <is>
          <t>Walk-in guest</t>
        </is>
      </c>
      <c r="J2771" t="inlineStr">
        <is>
          <t>Yuki Sato</t>
        </is>
      </c>
      <c r="K2771" s="71" t="n">
        <v>584</v>
      </c>
      <c r="L2771" s="72" t="n">
        <v>747.35</v>
      </c>
      <c r="M2771" s="72" t="n">
        <v>436452.4</v>
      </c>
      <c r="N2771" s="72" t="n">
        <v>8729.049999999999</v>
      </c>
      <c r="O2771" s="72" t="n">
        <v>427723.35</v>
      </c>
      <c r="P2771" s="72" t="n">
        <v>233501.04</v>
      </c>
      <c r="Q2771" s="72" t="n">
        <v>194222.31</v>
      </c>
      <c r="R2771" t="inlineStr">
        <is>
          <t>Punjab</t>
        </is>
      </c>
      <c r="S2771" s="71" t="n">
        <v>1</v>
      </c>
      <c r="T2771" t="inlineStr">
        <is>
          <t>Yes</t>
        </is>
      </c>
      <c r="U2771" s="71" t="n">
        <v>248</v>
      </c>
      <c r="V2771" s="71" t="n">
        <v>104</v>
      </c>
      <c r="W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RR102763</t>
        </is>
      </c>
      <c r="B2772" s="69" t="n">
        <v>45993</v>
      </c>
      <c r="C2772" s="70" t="n">
        <v>2025</v>
      </c>
      <c r="D2772" t="inlineStr">
        <is>
          <t>Dec</t>
        </is>
      </c>
      <c r="E2772" t="inlineStr">
        <is>
          <t>North</t>
        </is>
      </c>
      <c r="F2772" t="inlineStr">
        <is>
          <t>India</t>
        </is>
      </c>
      <c r="G2772" t="inlineStr">
        <is>
          <t>Fashion</t>
        </is>
      </c>
      <c r="H2772" t="inlineStr">
        <is>
          <t>Store walk-in</t>
        </is>
      </c>
      <c r="I2772" t="inlineStr">
        <is>
          <t>Walk-in guest</t>
        </is>
      </c>
      <c r="J2772" t="inlineStr">
        <is>
          <t>Carlos Silva</t>
        </is>
      </c>
      <c r="K2772" s="71" t="n">
        <v>662</v>
      </c>
      <c r="L2772" s="72" t="n">
        <v>834.1</v>
      </c>
      <c r="M2772" s="72" t="n">
        <v>552174.2</v>
      </c>
      <c r="N2772" s="72" t="n">
        <v>82826.13</v>
      </c>
      <c r="O2772" s="72" t="n">
        <v>469348.07</v>
      </c>
      <c r="P2772" s="72" t="n">
        <v>267529.25</v>
      </c>
      <c r="Q2772" s="72" t="n">
        <v>201818.82</v>
      </c>
      <c r="R2772" t="inlineStr">
        <is>
          <t>Delhi</t>
        </is>
      </c>
      <c r="S2772" s="71" t="n">
        <v>8</v>
      </c>
      <c r="T2772" t="inlineStr">
        <is>
          <t>Yes</t>
        </is>
      </c>
      <c r="U2772" s="71" t="n">
        <v>255</v>
      </c>
      <c r="V2772" s="71" t="n">
        <v>84</v>
      </c>
      <c r="W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RR102764</t>
        </is>
      </c>
      <c r="B2773" s="69" t="n">
        <v>45993</v>
      </c>
      <c r="C2773" s="70" t="n">
        <v>2025</v>
      </c>
      <c r="D2773" t="inlineStr">
        <is>
          <t>Dec</t>
        </is>
      </c>
      <c r="E2773" t="inlineStr">
        <is>
          <t>South</t>
        </is>
      </c>
      <c r="F2773" t="inlineStr">
        <is>
          <t>India</t>
        </is>
      </c>
      <c r="G2773" t="inlineStr">
        <is>
          <t>JioMart</t>
        </is>
      </c>
      <c r="H2773" t="inlineStr">
        <is>
          <t>Home delivery</t>
        </is>
      </c>
      <c r="I2773" t="inlineStr">
        <is>
          <t>Member</t>
        </is>
      </c>
      <c r="J2773" t="inlineStr">
        <is>
          <t>Yuki Sato</t>
        </is>
      </c>
      <c r="K2773" s="71" t="n">
        <v>1163</v>
      </c>
      <c r="L2773" s="72" t="n">
        <v>381.84</v>
      </c>
      <c r="M2773" s="72" t="n">
        <v>444079.92</v>
      </c>
      <c r="N2773" s="72" t="n">
        <v>8881.6</v>
      </c>
      <c r="O2773" s="72" t="n">
        <v>435198.32</v>
      </c>
      <c r="P2773" s="72" t="n">
        <v>384890.5</v>
      </c>
      <c r="Q2773" s="72" t="n">
        <v>50307.82</v>
      </c>
      <c r="R2773" t="inlineStr">
        <is>
          <t>Kerala</t>
        </is>
      </c>
      <c r="S2773" s="71" t="n">
        <v>8</v>
      </c>
      <c r="T2773" t="inlineStr">
        <is>
          <t>Yes</t>
        </is>
      </c>
      <c r="U2773" s="71" t="n">
        <v>3953</v>
      </c>
      <c r="V2773" s="71" t="n">
        <v>205</v>
      </c>
      <c r="W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RR102765</t>
        </is>
      </c>
      <c r="B2774" s="69" t="n">
        <v>45993</v>
      </c>
      <c r="C2774" s="70" t="n">
        <v>2025</v>
      </c>
      <c r="D2774" t="inlineStr">
        <is>
          <t>Dec</t>
        </is>
      </c>
      <c r="E2774" t="inlineStr">
        <is>
          <t>South</t>
        </is>
      </c>
      <c r="F2774" t="inlineStr">
        <is>
          <t>India</t>
        </is>
      </c>
      <c r="G2774" t="inlineStr">
        <is>
          <t>Grocery</t>
        </is>
      </c>
      <c r="H2774" t="inlineStr">
        <is>
          <t>Store walk-in</t>
        </is>
      </c>
      <c r="I2774" t="inlineStr">
        <is>
          <t>Member</t>
        </is>
      </c>
      <c r="J2774" t="inlineStr">
        <is>
          <t>Hiroshi Tanaka</t>
        </is>
      </c>
      <c r="K2774" s="71" t="n">
        <v>2518</v>
      </c>
      <c r="L2774" s="72" t="n">
        <v>182.27</v>
      </c>
      <c r="M2774" s="72" t="n">
        <v>458955.86</v>
      </c>
      <c r="N2774" s="72" t="n">
        <v>36716.47</v>
      </c>
      <c r="O2774" s="72" t="n">
        <v>422239.39</v>
      </c>
      <c r="P2774" s="72" t="n">
        <v>379106.66</v>
      </c>
      <c r="Q2774" s="72" t="n">
        <v>43132.73</v>
      </c>
      <c r="R2774" t="inlineStr">
        <is>
          <t>Karnataka</t>
        </is>
      </c>
      <c r="S2774" s="71" t="n">
        <v>0</v>
      </c>
      <c r="T2774" t="inlineStr">
        <is>
          <t>No</t>
        </is>
      </c>
      <c r="U2774" s="71" t="n">
        <v>1779</v>
      </c>
      <c r="V2774" s="71" t="n">
        <v>787</v>
      </c>
      <c r="W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RR102766</t>
        </is>
      </c>
      <c r="B2775" s="69" t="n">
        <v>45993</v>
      </c>
      <c r="C2775" s="70" t="n">
        <v>2025</v>
      </c>
      <c r="D2775" t="inlineStr">
        <is>
          <t>Dec</t>
        </is>
      </c>
      <c r="E2775" t="inlineStr">
        <is>
          <t>East</t>
        </is>
      </c>
      <c r="F2775" t="inlineStr">
        <is>
          <t>India</t>
        </is>
      </c>
      <c r="G2775" t="inlineStr">
        <is>
          <t>Electronics</t>
        </is>
      </c>
      <c r="H2775" t="inlineStr">
        <is>
          <t>Click &amp; collect</t>
        </is>
      </c>
      <c r="I2775" t="inlineStr">
        <is>
          <t>Member</t>
        </is>
      </c>
      <c r="J2775" t="inlineStr">
        <is>
          <t>Sophie Müller</t>
        </is>
      </c>
      <c r="K2775" s="71" t="n">
        <v>212</v>
      </c>
      <c r="L2775" s="72" t="n">
        <v>9746.110000000001</v>
      </c>
      <c r="M2775" s="72" t="n">
        <v>2066175.32</v>
      </c>
      <c r="N2775" s="72" t="n">
        <v>41323.51</v>
      </c>
      <c r="O2775" s="72" t="n">
        <v>2024851.81</v>
      </c>
      <c r="P2775" s="72" t="n">
        <v>1755719.97</v>
      </c>
      <c r="Q2775" s="72" t="n">
        <v>269131.84</v>
      </c>
      <c r="R2775" t="inlineStr">
        <is>
          <t>West Bengal</t>
        </is>
      </c>
      <c r="S2775" s="71" t="n">
        <v>0</v>
      </c>
      <c r="T2775" t="inlineStr">
        <is>
          <t>No</t>
        </is>
      </c>
      <c r="U2775" s="71" t="n">
        <v>475</v>
      </c>
      <c r="V2775" s="71" t="n">
        <v>210</v>
      </c>
      <c r="W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RR102767</t>
        </is>
      </c>
      <c r="B2776" s="69" t="n">
        <v>45993</v>
      </c>
      <c r="C2776" s="70" t="n">
        <v>2025</v>
      </c>
      <c r="D2776" t="inlineStr">
        <is>
          <t>Dec</t>
        </is>
      </c>
      <c r="E2776" t="inlineStr">
        <is>
          <t>West</t>
        </is>
      </c>
      <c r="F2776" t="inlineStr">
        <is>
          <t>India</t>
        </is>
      </c>
      <c r="G2776" t="inlineStr">
        <is>
          <t>Grocery</t>
        </is>
      </c>
      <c r="H2776" t="inlineStr">
        <is>
          <t>Store walk-in</t>
        </is>
      </c>
      <c r="I2776" t="inlineStr">
        <is>
          <t>Walk-in guest</t>
        </is>
      </c>
      <c r="J2776" t="inlineStr">
        <is>
          <t>Priya Nair</t>
        </is>
      </c>
      <c r="K2776" s="71" t="n">
        <v>1621</v>
      </c>
      <c r="L2776" s="72" t="n">
        <v>168.23</v>
      </c>
      <c r="M2776" s="72" t="n">
        <v>272700.83</v>
      </c>
      <c r="N2776" s="72" t="n">
        <v>5454.02</v>
      </c>
      <c r="O2776" s="72" t="n">
        <v>267246.81</v>
      </c>
      <c r="P2776" s="72" t="n">
        <v>247715.73</v>
      </c>
      <c r="Q2776" s="72" t="n">
        <v>19531.08</v>
      </c>
      <c r="R2776" t="inlineStr">
        <is>
          <t>Gujarat</t>
        </is>
      </c>
      <c r="S2776" s="71" t="n">
        <v>5</v>
      </c>
      <c r="T2776" t="inlineStr">
        <is>
          <t>Yes</t>
        </is>
      </c>
      <c r="U2776" s="71" t="n">
        <v>444</v>
      </c>
      <c r="V2776" s="71" t="n">
        <v>190</v>
      </c>
      <c r="W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RR102768</t>
        </is>
      </c>
      <c r="B2777" s="69" t="n">
        <v>45993</v>
      </c>
      <c r="C2777" s="70" t="n">
        <v>2025</v>
      </c>
      <c r="D2777" t="inlineStr">
        <is>
          <t>Dec</t>
        </is>
      </c>
      <c r="E2777" t="inlineStr">
        <is>
          <t>North</t>
        </is>
      </c>
      <c r="F2777" t="inlineStr">
        <is>
          <t>India</t>
        </is>
      </c>
      <c r="G2777" t="inlineStr">
        <is>
          <t>Grocery</t>
        </is>
      </c>
      <c r="H2777" t="inlineStr">
        <is>
          <t>Click &amp; collect</t>
        </is>
      </c>
      <c r="I2777" t="inlineStr">
        <is>
          <t>Member</t>
        </is>
      </c>
      <c r="J2777" t="inlineStr">
        <is>
          <t>Olivia Brown</t>
        </is>
      </c>
      <c r="K2777" s="71" t="n">
        <v>3754</v>
      </c>
      <c r="L2777" s="72" t="n">
        <v>184.03</v>
      </c>
      <c r="M2777" s="72" t="n">
        <v>690848.62</v>
      </c>
      <c r="N2777" s="72" t="n">
        <v>55267.89</v>
      </c>
      <c r="O2777" s="72" t="n">
        <v>635580.73</v>
      </c>
      <c r="P2777" s="72" t="n">
        <v>552032.03</v>
      </c>
      <c r="Q2777" s="72" t="n">
        <v>83548.7</v>
      </c>
      <c r="R2777" t="inlineStr">
        <is>
          <t>Uttar Pradesh</t>
        </is>
      </c>
      <c r="S2777" s="71" t="n">
        <v>8</v>
      </c>
      <c r="T2777" t="inlineStr">
        <is>
          <t>Yes</t>
        </is>
      </c>
      <c r="U2777" s="71" t="n">
        <v>2501</v>
      </c>
      <c r="V2777" s="71" t="n">
        <v>1079</v>
      </c>
      <c r="W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RR102769</t>
        </is>
      </c>
      <c r="B2778" s="69" t="n">
        <v>45993</v>
      </c>
      <c r="C2778" s="70" t="n">
        <v>2025</v>
      </c>
      <c r="D2778" t="inlineStr">
        <is>
          <t>Dec</t>
        </is>
      </c>
      <c r="E2778" t="inlineStr">
        <is>
          <t>South</t>
        </is>
      </c>
      <c r="F2778" t="inlineStr">
        <is>
          <t>India</t>
        </is>
      </c>
      <c r="G2778" t="inlineStr">
        <is>
          <t>Fashion</t>
        </is>
      </c>
      <c r="H2778" t="inlineStr">
        <is>
          <t>Click &amp; collect</t>
        </is>
      </c>
      <c r="I2778" t="inlineStr">
        <is>
          <t>Walk-in guest</t>
        </is>
      </c>
      <c r="J2778" t="inlineStr">
        <is>
          <t>Yuki Sato</t>
        </is>
      </c>
      <c r="K2778" s="71" t="n">
        <v>1007</v>
      </c>
      <c r="L2778" s="72" t="n">
        <v>816.7</v>
      </c>
      <c r="M2778" s="72" t="n">
        <v>822416.9</v>
      </c>
      <c r="N2778" s="72" t="n">
        <v>82241.69</v>
      </c>
      <c r="O2778" s="72" t="n">
        <v>740175.21</v>
      </c>
      <c r="P2778" s="72" t="n">
        <v>421428.67</v>
      </c>
      <c r="Q2778" s="72" t="n">
        <v>318746.54</v>
      </c>
      <c r="R2778" t="inlineStr">
        <is>
          <t>Kerala</t>
        </is>
      </c>
      <c r="S2778" s="71" t="n">
        <v>1</v>
      </c>
      <c r="T2778" t="inlineStr">
        <is>
          <t>Yes</t>
        </is>
      </c>
      <c r="U2778" s="71" t="n">
        <v>279</v>
      </c>
      <c r="V2778" s="71" t="n">
        <v>122</v>
      </c>
      <c r="W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RR102770</t>
        </is>
      </c>
      <c r="B2779" s="69" t="n">
        <v>45994</v>
      </c>
      <c r="C2779" s="70" t="n">
        <v>2025</v>
      </c>
      <c r="D2779" t="inlineStr">
        <is>
          <t>Dec</t>
        </is>
      </c>
      <c r="E2779" t="inlineStr">
        <is>
          <t>South</t>
        </is>
      </c>
      <c r="F2779" t="inlineStr">
        <is>
          <t>India</t>
        </is>
      </c>
      <c r="G2779" t="inlineStr">
        <is>
          <t>JioMart</t>
        </is>
      </c>
      <c r="H2779" t="inlineStr">
        <is>
          <t>Home delivery</t>
        </is>
      </c>
      <c r="I2779" t="inlineStr">
        <is>
          <t>Member</t>
        </is>
      </c>
      <c r="J2779" t="inlineStr">
        <is>
          <t>Carlos Silva</t>
        </is>
      </c>
      <c r="K2779" s="71" t="n">
        <v>1746</v>
      </c>
      <c r="L2779" s="72" t="n">
        <v>439.87</v>
      </c>
      <c r="M2779" s="72" t="n">
        <v>768013.02</v>
      </c>
      <c r="N2779" s="72" t="n">
        <v>76801.3</v>
      </c>
      <c r="O2779" s="72" t="n">
        <v>691211.72</v>
      </c>
      <c r="P2779" s="72" t="n">
        <v>592681.16</v>
      </c>
      <c r="Q2779" s="72" t="n">
        <v>98530.56</v>
      </c>
      <c r="R2779" t="inlineStr">
        <is>
          <t>Tamil Nadu</t>
        </is>
      </c>
      <c r="S2779" s="71" t="n">
        <v>3</v>
      </c>
      <c r="T2779" t="inlineStr">
        <is>
          <t>Yes</t>
        </is>
      </c>
      <c r="U2779" s="71" t="n">
        <v>2942</v>
      </c>
      <c r="V2779" s="71" t="n">
        <v>204</v>
      </c>
      <c r="W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RR102771</t>
        </is>
      </c>
      <c r="B2780" s="69" t="n">
        <v>45994</v>
      </c>
      <c r="C2780" s="70" t="n">
        <v>2025</v>
      </c>
      <c r="D2780" t="inlineStr">
        <is>
          <t>Dec</t>
        </is>
      </c>
      <c r="E2780" t="inlineStr">
        <is>
          <t>South</t>
        </is>
      </c>
      <c r="F2780" t="inlineStr">
        <is>
          <t>India</t>
        </is>
      </c>
      <c r="G2780" t="inlineStr">
        <is>
          <t>JioMart</t>
        </is>
      </c>
      <c r="H2780" t="inlineStr">
        <is>
          <t>Home delivery</t>
        </is>
      </c>
      <c r="I2780" t="inlineStr">
        <is>
          <t>Member</t>
        </is>
      </c>
      <c r="J2780" t="inlineStr">
        <is>
          <t>Noah Smith</t>
        </is>
      </c>
      <c r="K2780" s="71" t="n">
        <v>2577</v>
      </c>
      <c r="L2780" s="72" t="n">
        <v>447.82</v>
      </c>
      <c r="M2780" s="72" t="n">
        <v>1154032.14</v>
      </c>
      <c r="N2780" s="72" t="n">
        <v>23080.64</v>
      </c>
      <c r="O2780" s="72" t="n">
        <v>1130951.5</v>
      </c>
      <c r="P2780" s="72" t="n">
        <v>864661.8199999999</v>
      </c>
      <c r="Q2780" s="72" t="n">
        <v>266289.68</v>
      </c>
      <c r="R2780" t="inlineStr">
        <is>
          <t>Karnataka</t>
        </is>
      </c>
      <c r="S2780" s="71" t="n">
        <v>1</v>
      </c>
      <c r="T2780" t="inlineStr">
        <is>
          <t>Yes</t>
        </is>
      </c>
      <c r="U2780" s="71" t="n">
        <v>7819</v>
      </c>
      <c r="V2780" s="71" t="n">
        <v>332</v>
      </c>
      <c r="W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RR102772</t>
        </is>
      </c>
      <c r="B2781" s="69" t="n">
        <v>45994</v>
      </c>
      <c r="C2781" s="70" t="n">
        <v>2025</v>
      </c>
      <c r="D2781" t="inlineStr">
        <is>
          <t>Dec</t>
        </is>
      </c>
      <c r="E2781" t="inlineStr">
        <is>
          <t>South</t>
        </is>
      </c>
      <c r="F2781" t="inlineStr">
        <is>
          <t>India</t>
        </is>
      </c>
      <c r="G2781" t="inlineStr">
        <is>
          <t>Grocery</t>
        </is>
      </c>
      <c r="H2781" t="inlineStr">
        <is>
          <t>Click &amp; collect</t>
        </is>
      </c>
      <c r="I2781" t="inlineStr">
        <is>
          <t>Walk-in guest</t>
        </is>
      </c>
      <c r="J2781" t="inlineStr">
        <is>
          <t>Wei Chen</t>
        </is>
      </c>
      <c r="K2781" s="71" t="n">
        <v>4124</v>
      </c>
      <c r="L2781" s="72" t="n">
        <v>188.47</v>
      </c>
      <c r="M2781" s="72" t="n">
        <v>777250.28</v>
      </c>
      <c r="N2781" s="72" t="n">
        <v>15545.01</v>
      </c>
      <c r="O2781" s="72" t="n">
        <v>761705.27</v>
      </c>
      <c r="P2781" s="72" t="n">
        <v>591874.12</v>
      </c>
      <c r="Q2781" s="72" t="n">
        <v>169831.15</v>
      </c>
      <c r="R2781" t="inlineStr">
        <is>
          <t>Kerala</t>
        </is>
      </c>
      <c r="S2781" s="71" t="n">
        <v>8</v>
      </c>
      <c r="T2781" t="inlineStr">
        <is>
          <t>Yes</t>
        </is>
      </c>
      <c r="U2781" s="71" t="n">
        <v>1608</v>
      </c>
      <c r="V2781" s="71" t="n">
        <v>632</v>
      </c>
      <c r="W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RR102773</t>
        </is>
      </c>
      <c r="B2782" s="69" t="n">
        <v>45994</v>
      </c>
      <c r="C2782" s="70" t="n">
        <v>2025</v>
      </c>
      <c r="D2782" t="inlineStr">
        <is>
          <t>Dec</t>
        </is>
      </c>
      <c r="E2782" t="inlineStr">
        <is>
          <t>West</t>
        </is>
      </c>
      <c r="F2782" t="inlineStr">
        <is>
          <t>India</t>
        </is>
      </c>
      <c r="G2782" t="inlineStr">
        <is>
          <t>JioMart</t>
        </is>
      </c>
      <c r="H2782" t="inlineStr">
        <is>
          <t>Home delivery</t>
        </is>
      </c>
      <c r="I2782" t="inlineStr">
        <is>
          <t>Member</t>
        </is>
      </c>
      <c r="J2782" t="inlineStr">
        <is>
          <t>Zoya Ahmed</t>
        </is>
      </c>
      <c r="K2782" s="71" t="n">
        <v>1725</v>
      </c>
      <c r="L2782" s="72" t="n">
        <v>447.12</v>
      </c>
      <c r="M2782" s="72" t="n">
        <v>771282</v>
      </c>
      <c r="N2782" s="72" t="n">
        <v>115692.3</v>
      </c>
      <c r="O2782" s="72" t="n">
        <v>655589.7</v>
      </c>
      <c r="P2782" s="72" t="n">
        <v>595707.1</v>
      </c>
      <c r="Q2782" s="72" t="n">
        <v>59882.6</v>
      </c>
      <c r="R2782" t="inlineStr">
        <is>
          <t>Maharashtra</t>
        </is>
      </c>
      <c r="S2782" s="71" t="n">
        <v>5</v>
      </c>
      <c r="T2782" t="inlineStr">
        <is>
          <t>Yes</t>
        </is>
      </c>
      <c r="U2782" s="71" t="n">
        <v>4611</v>
      </c>
      <c r="V2782" s="71" t="n">
        <v>326</v>
      </c>
      <c r="W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RR102774</t>
        </is>
      </c>
      <c r="B2783" s="69" t="n">
        <v>45994</v>
      </c>
      <c r="C2783" s="70" t="n">
        <v>2025</v>
      </c>
      <c r="D2783" t="inlineStr">
        <is>
          <t>Dec</t>
        </is>
      </c>
      <c r="E2783" t="inlineStr">
        <is>
          <t>North</t>
        </is>
      </c>
      <c r="F2783" t="inlineStr">
        <is>
          <t>India</t>
        </is>
      </c>
      <c r="G2783" t="inlineStr">
        <is>
          <t>JioMart</t>
        </is>
      </c>
      <c r="H2783" t="inlineStr">
        <is>
          <t>Home delivery</t>
        </is>
      </c>
      <c r="I2783" t="inlineStr">
        <is>
          <t>Walk-in guest</t>
        </is>
      </c>
      <c r="J2783" t="inlineStr">
        <is>
          <t>Mei Lin</t>
        </is>
      </c>
      <c r="K2783" s="71" t="n">
        <v>1901</v>
      </c>
      <c r="L2783" s="72" t="n">
        <v>396.31</v>
      </c>
      <c r="M2783" s="72" t="n">
        <v>753385.3100000001</v>
      </c>
      <c r="N2783" s="72" t="n">
        <v>113007.8</v>
      </c>
      <c r="O2783" s="72" t="n">
        <v>640377.51</v>
      </c>
      <c r="P2783" s="72" t="n">
        <v>634501.1899999999</v>
      </c>
      <c r="Q2783" s="72" t="n">
        <v>5876.32</v>
      </c>
      <c r="R2783" t="inlineStr">
        <is>
          <t>Rajasthan</t>
        </is>
      </c>
      <c r="S2783" s="71" t="n">
        <v>5</v>
      </c>
      <c r="T2783" t="inlineStr">
        <is>
          <t>Yes</t>
        </is>
      </c>
      <c r="U2783" s="71" t="n">
        <v>13499</v>
      </c>
      <c r="V2783" s="71" t="n">
        <v>618</v>
      </c>
      <c r="W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RR102775</t>
        </is>
      </c>
      <c r="B2784" s="69" t="n">
        <v>45994</v>
      </c>
      <c r="C2784" s="70" t="n">
        <v>2025</v>
      </c>
      <c r="D2784" t="inlineStr">
        <is>
          <t>Dec</t>
        </is>
      </c>
      <c r="E2784" t="inlineStr">
        <is>
          <t>East</t>
        </is>
      </c>
      <c r="F2784" t="inlineStr">
        <is>
          <t>India</t>
        </is>
      </c>
      <c r="G2784" t="inlineStr">
        <is>
          <t>JioMart</t>
        </is>
      </c>
      <c r="H2784" t="inlineStr">
        <is>
          <t>Home delivery</t>
        </is>
      </c>
      <c r="I2784" t="inlineStr">
        <is>
          <t>Member</t>
        </is>
      </c>
      <c r="J2784" t="inlineStr">
        <is>
          <t>Hiroshi Tanaka</t>
        </is>
      </c>
      <c r="K2784" s="71" t="n">
        <v>2190</v>
      </c>
      <c r="L2784" s="72" t="n">
        <v>465.07</v>
      </c>
      <c r="M2784" s="72" t="n">
        <v>1018503.3</v>
      </c>
      <c r="N2784" s="72" t="n">
        <v>50925.17</v>
      </c>
      <c r="O2784" s="72" t="n">
        <v>967578.13</v>
      </c>
      <c r="P2784" s="72" t="n">
        <v>713173.64</v>
      </c>
      <c r="Q2784" s="72" t="n">
        <v>254404.49</v>
      </c>
      <c r="R2784" t="inlineStr">
        <is>
          <t>West Bengal</t>
        </is>
      </c>
      <c r="S2784" s="71" t="n">
        <v>8</v>
      </c>
      <c r="T2784" t="inlineStr">
        <is>
          <t>Yes</t>
        </is>
      </c>
      <c r="U2784" s="71" t="n">
        <v>5959</v>
      </c>
      <c r="V2784" s="71" t="n">
        <v>474</v>
      </c>
      <c r="W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RR102776</t>
        </is>
      </c>
      <c r="B2785" s="69" t="n">
        <v>45994</v>
      </c>
      <c r="C2785" s="70" t="n">
        <v>2025</v>
      </c>
      <c r="D2785" t="inlineStr">
        <is>
          <t>Dec</t>
        </is>
      </c>
      <c r="E2785" t="inlineStr">
        <is>
          <t>South</t>
        </is>
      </c>
      <c r="F2785" t="inlineStr">
        <is>
          <t>India</t>
        </is>
      </c>
      <c r="G2785" t="inlineStr">
        <is>
          <t>Fashion</t>
        </is>
      </c>
      <c r="H2785" t="inlineStr">
        <is>
          <t>Home delivery</t>
        </is>
      </c>
      <c r="I2785" t="inlineStr">
        <is>
          <t>Member</t>
        </is>
      </c>
      <c r="J2785" t="inlineStr">
        <is>
          <t>Olivia Brown</t>
        </is>
      </c>
      <c r="K2785" s="71" t="n">
        <v>592</v>
      </c>
      <c r="L2785" s="72" t="n">
        <v>743.3200000000001</v>
      </c>
      <c r="M2785" s="72" t="n">
        <v>440045.44</v>
      </c>
      <c r="N2785" s="72" t="n">
        <v>66006.82000000001</v>
      </c>
      <c r="O2785" s="72" t="n">
        <v>374038.62</v>
      </c>
      <c r="P2785" s="72" t="n">
        <v>249856.53</v>
      </c>
      <c r="Q2785" s="72" t="n">
        <v>124182.09</v>
      </c>
      <c r="R2785" t="inlineStr">
        <is>
          <t>Telangana</t>
        </is>
      </c>
      <c r="S2785" s="71" t="n">
        <v>5</v>
      </c>
      <c r="T2785" t="inlineStr">
        <is>
          <t>Yes</t>
        </is>
      </c>
      <c r="U2785" s="71" t="n">
        <v>233</v>
      </c>
      <c r="V2785" s="71" t="n">
        <v>81</v>
      </c>
      <c r="W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RR102777</t>
        </is>
      </c>
      <c r="B2786" s="69" t="n">
        <v>45994</v>
      </c>
      <c r="C2786" s="70" t="n">
        <v>2025</v>
      </c>
      <c r="D2786" t="inlineStr">
        <is>
          <t>Dec</t>
        </is>
      </c>
      <c r="E2786" t="inlineStr">
        <is>
          <t>West</t>
        </is>
      </c>
      <c r="F2786" t="inlineStr">
        <is>
          <t>India</t>
        </is>
      </c>
      <c r="G2786" t="inlineStr">
        <is>
          <t>JioMart</t>
        </is>
      </c>
      <c r="H2786" t="inlineStr">
        <is>
          <t>Home delivery</t>
        </is>
      </c>
      <c r="I2786" t="inlineStr">
        <is>
          <t>Walk-in guest</t>
        </is>
      </c>
      <c r="J2786" t="inlineStr">
        <is>
          <t>Zoya Ahmed</t>
        </is>
      </c>
      <c r="K2786" s="71" t="n">
        <v>607</v>
      </c>
      <c r="L2786" s="72" t="n">
        <v>438.47</v>
      </c>
      <c r="M2786" s="72" t="n">
        <v>266151.29</v>
      </c>
      <c r="N2786" s="72" t="n">
        <v>13307.56</v>
      </c>
      <c r="O2786" s="72" t="n">
        <v>252843.73</v>
      </c>
      <c r="P2786" s="72" t="n">
        <v>198351.42</v>
      </c>
      <c r="Q2786" s="72" t="n">
        <v>54492.31</v>
      </c>
      <c r="R2786" t="inlineStr">
        <is>
          <t>Goa</t>
        </is>
      </c>
      <c r="S2786" s="71" t="n">
        <v>0</v>
      </c>
      <c r="T2786" t="inlineStr">
        <is>
          <t>No</t>
        </is>
      </c>
      <c r="U2786" s="71" t="n">
        <v>3215</v>
      </c>
      <c r="V2786" s="71" t="n">
        <v>198</v>
      </c>
      <c r="W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RR102778</t>
        </is>
      </c>
      <c r="B2787" s="69" t="n">
        <v>45994</v>
      </c>
      <c r="C2787" s="70" t="n">
        <v>2025</v>
      </c>
      <c r="D2787" t="inlineStr">
        <is>
          <t>Dec</t>
        </is>
      </c>
      <c r="E2787" t="inlineStr">
        <is>
          <t>South</t>
        </is>
      </c>
      <c r="F2787" t="inlineStr">
        <is>
          <t>India</t>
        </is>
      </c>
      <c r="G2787" t="inlineStr">
        <is>
          <t>Grocery</t>
        </is>
      </c>
      <c r="H2787" t="inlineStr">
        <is>
          <t>Home delivery</t>
        </is>
      </c>
      <c r="I2787" t="inlineStr">
        <is>
          <t>Walk-in guest</t>
        </is>
      </c>
      <c r="J2787" t="inlineStr">
        <is>
          <t>Liam O'Brien</t>
        </is>
      </c>
      <c r="K2787" s="71" t="n">
        <v>3598</v>
      </c>
      <c r="L2787" s="72" t="n">
        <v>184.15</v>
      </c>
      <c r="M2787" s="72" t="n">
        <v>662571.7</v>
      </c>
      <c r="N2787" s="72" t="n">
        <v>53005.74</v>
      </c>
      <c r="O2787" s="72" t="n">
        <v>609565.96</v>
      </c>
      <c r="P2787" s="72" t="n">
        <v>542612.09</v>
      </c>
      <c r="Q2787" s="72" t="n">
        <v>66953.87</v>
      </c>
      <c r="R2787" t="inlineStr">
        <is>
          <t>Tamil Nadu</t>
        </is>
      </c>
      <c r="S2787" s="71" t="n">
        <v>3</v>
      </c>
      <c r="T2787" t="inlineStr">
        <is>
          <t>Yes</t>
        </is>
      </c>
      <c r="U2787" s="71" t="n">
        <v>1466</v>
      </c>
      <c r="V2787" s="71" t="n">
        <v>630</v>
      </c>
      <c r="W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RR102779</t>
        </is>
      </c>
      <c r="B2788" s="69" t="n">
        <v>45994</v>
      </c>
      <c r="C2788" s="70" t="n">
        <v>2025</v>
      </c>
      <c r="D2788" t="inlineStr">
        <is>
          <t>Dec</t>
        </is>
      </c>
      <c r="E2788" t="inlineStr">
        <is>
          <t>South</t>
        </is>
      </c>
      <c r="F2788" t="inlineStr">
        <is>
          <t>India</t>
        </is>
      </c>
      <c r="G2788" t="inlineStr">
        <is>
          <t>JioMart</t>
        </is>
      </c>
      <c r="H2788" t="inlineStr">
        <is>
          <t>Home delivery</t>
        </is>
      </c>
      <c r="I2788" t="inlineStr">
        <is>
          <t>Walk-in guest</t>
        </is>
      </c>
      <c r="J2788" t="inlineStr">
        <is>
          <t>Priya Nair</t>
        </is>
      </c>
      <c r="K2788" s="71" t="n">
        <v>5236</v>
      </c>
      <c r="L2788" s="72" t="n">
        <v>383.53</v>
      </c>
      <c r="M2788" s="72" t="n">
        <v>2008163.08</v>
      </c>
      <c r="N2788" s="72" t="n">
        <v>40163.26</v>
      </c>
      <c r="O2788" s="72" t="n">
        <v>1967999.82</v>
      </c>
      <c r="P2788" s="72" t="n">
        <v>1725644.97</v>
      </c>
      <c r="Q2788" s="72" t="n">
        <v>242354.85</v>
      </c>
      <c r="R2788" t="inlineStr">
        <is>
          <t>Telangana</t>
        </is>
      </c>
      <c r="S2788" s="71" t="n">
        <v>2</v>
      </c>
      <c r="T2788" t="inlineStr">
        <is>
          <t>Yes</t>
        </is>
      </c>
      <c r="U2788" s="71" t="n">
        <v>10293</v>
      </c>
      <c r="V2788" s="71" t="n">
        <v>684</v>
      </c>
      <c r="W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RR102780</t>
        </is>
      </c>
      <c r="B2789" s="69" t="n">
        <v>45994</v>
      </c>
      <c r="C2789" s="70" t="n">
        <v>2025</v>
      </c>
      <c r="D2789" t="inlineStr">
        <is>
          <t>Dec</t>
        </is>
      </c>
      <c r="E2789" t="inlineStr">
        <is>
          <t>North</t>
        </is>
      </c>
      <c r="F2789" t="inlineStr">
        <is>
          <t>India</t>
        </is>
      </c>
      <c r="G2789" t="inlineStr">
        <is>
          <t>Grocery</t>
        </is>
      </c>
      <c r="H2789" t="inlineStr">
        <is>
          <t>Store walk-in</t>
        </is>
      </c>
      <c r="I2789" t="inlineStr">
        <is>
          <t>Member</t>
        </is>
      </c>
      <c r="J2789" t="inlineStr">
        <is>
          <t>Noah Smith</t>
        </is>
      </c>
      <c r="K2789" s="71" t="n">
        <v>2072</v>
      </c>
      <c r="L2789" s="72" t="n">
        <v>185.98</v>
      </c>
      <c r="M2789" s="72" t="n">
        <v>385350.56</v>
      </c>
      <c r="N2789" s="72" t="n">
        <v>57802.58</v>
      </c>
      <c r="O2789" s="72" t="n">
        <v>327547.98</v>
      </c>
      <c r="P2789" s="72" t="n">
        <v>294802.49</v>
      </c>
      <c r="Q2789" s="72" t="n">
        <v>32745.49</v>
      </c>
      <c r="R2789" t="inlineStr">
        <is>
          <t>Uttar Pradesh</t>
        </is>
      </c>
      <c r="S2789" s="71" t="n">
        <v>2</v>
      </c>
      <c r="T2789" t="inlineStr">
        <is>
          <t>Yes</t>
        </is>
      </c>
      <c r="U2789" s="71" t="n">
        <v>848</v>
      </c>
      <c r="V2789" s="71" t="n">
        <v>332</v>
      </c>
      <c r="W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RR102781</t>
        </is>
      </c>
      <c r="B2790" s="69" t="n">
        <v>45994</v>
      </c>
      <c r="C2790" s="70" t="n">
        <v>2025</v>
      </c>
      <c r="D2790" t="inlineStr">
        <is>
          <t>Dec</t>
        </is>
      </c>
      <c r="E2790" t="inlineStr">
        <is>
          <t>North</t>
        </is>
      </c>
      <c r="F2790" t="inlineStr">
        <is>
          <t>India</t>
        </is>
      </c>
      <c r="G2790" t="inlineStr">
        <is>
          <t>Grocery</t>
        </is>
      </c>
      <c r="H2790" t="inlineStr">
        <is>
          <t>Store walk-in</t>
        </is>
      </c>
      <c r="I2790" t="inlineStr">
        <is>
          <t>Member</t>
        </is>
      </c>
      <c r="J2790" t="inlineStr">
        <is>
          <t>Ruhi Shaikh</t>
        </is>
      </c>
      <c r="K2790" s="71" t="n">
        <v>2333</v>
      </c>
      <c r="L2790" s="72" t="n">
        <v>191.81</v>
      </c>
      <c r="M2790" s="72" t="n">
        <v>447492.73</v>
      </c>
      <c r="N2790" s="72" t="n">
        <v>22374.64</v>
      </c>
      <c r="O2790" s="72" t="n">
        <v>425118.09</v>
      </c>
      <c r="P2790" s="72" t="n">
        <v>342831.03</v>
      </c>
      <c r="Q2790" s="72" t="n">
        <v>82287.06</v>
      </c>
      <c r="R2790" t="inlineStr">
        <is>
          <t>Uttar Pradesh</t>
        </is>
      </c>
      <c r="S2790" s="71" t="n">
        <v>1</v>
      </c>
      <c r="T2790" t="inlineStr">
        <is>
          <t>Yes</t>
        </is>
      </c>
      <c r="U2790" s="71" t="n">
        <v>1896</v>
      </c>
      <c r="V2790" s="71" t="n">
        <v>476</v>
      </c>
      <c r="W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RR102782</t>
        </is>
      </c>
      <c r="B2791" s="69" t="n">
        <v>45994</v>
      </c>
      <c r="C2791" s="70" t="n">
        <v>2025</v>
      </c>
      <c r="D2791" t="inlineStr">
        <is>
          <t>Dec</t>
        </is>
      </c>
      <c r="E2791" t="inlineStr">
        <is>
          <t>West</t>
        </is>
      </c>
      <c r="F2791" t="inlineStr">
        <is>
          <t>India</t>
        </is>
      </c>
      <c r="G2791" t="inlineStr">
        <is>
          <t>Fashion</t>
        </is>
      </c>
      <c r="H2791" t="inlineStr">
        <is>
          <t>Store walk-in</t>
        </is>
      </c>
      <c r="I2791" t="inlineStr">
        <is>
          <t>Walk-in guest</t>
        </is>
      </c>
      <c r="J2791" t="inlineStr">
        <is>
          <t>Lucas Martin</t>
        </is>
      </c>
      <c r="K2791" s="71" t="n">
        <v>752</v>
      </c>
      <c r="L2791" s="72" t="n">
        <v>784.96</v>
      </c>
      <c r="M2791" s="72" t="n">
        <v>590289.92</v>
      </c>
      <c r="N2791" s="72" t="n">
        <v>59028.99</v>
      </c>
      <c r="O2791" s="72" t="n">
        <v>531260.9300000001</v>
      </c>
      <c r="P2791" s="72" t="n">
        <v>319884.38</v>
      </c>
      <c r="Q2791" s="72" t="n">
        <v>211376.55</v>
      </c>
      <c r="R2791" t="inlineStr">
        <is>
          <t>Gujarat</t>
        </is>
      </c>
      <c r="S2791" s="71" t="n">
        <v>3</v>
      </c>
      <c r="T2791" t="inlineStr">
        <is>
          <t>Yes</t>
        </is>
      </c>
      <c r="U2791" s="71" t="n">
        <v>326</v>
      </c>
      <c r="V2791" s="71" t="n">
        <v>133</v>
      </c>
      <c r="W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RR102783</t>
        </is>
      </c>
      <c r="B2792" s="69" t="n">
        <v>45994</v>
      </c>
      <c r="C2792" s="70" t="n">
        <v>2025</v>
      </c>
      <c r="D2792" t="inlineStr">
        <is>
          <t>Dec</t>
        </is>
      </c>
      <c r="E2792" t="inlineStr">
        <is>
          <t>South</t>
        </is>
      </c>
      <c r="F2792" t="inlineStr">
        <is>
          <t>India</t>
        </is>
      </c>
      <c r="G2792" t="inlineStr">
        <is>
          <t>Grocery</t>
        </is>
      </c>
      <c r="H2792" t="inlineStr">
        <is>
          <t>Store walk-in</t>
        </is>
      </c>
      <c r="I2792" t="inlineStr">
        <is>
          <t>Member</t>
        </is>
      </c>
      <c r="J2792" t="inlineStr">
        <is>
          <t>Emma Clarke</t>
        </is>
      </c>
      <c r="K2792" s="71" t="n">
        <v>4971</v>
      </c>
      <c r="L2792" s="72" t="n">
        <v>176.29</v>
      </c>
      <c r="M2792" s="72" t="n">
        <v>876337.59</v>
      </c>
      <c r="N2792" s="72" t="n">
        <v>43816.88</v>
      </c>
      <c r="O2792" s="72" t="n">
        <v>832520.71</v>
      </c>
      <c r="P2792" s="72" t="n">
        <v>759383.51</v>
      </c>
      <c r="Q2792" s="72" t="n">
        <v>73137.2</v>
      </c>
      <c r="R2792" t="inlineStr">
        <is>
          <t>Karnataka</t>
        </is>
      </c>
      <c r="S2792" s="71" t="n">
        <v>5</v>
      </c>
      <c r="T2792" t="inlineStr">
        <is>
          <t>Yes</t>
        </is>
      </c>
      <c r="U2792" s="71" t="n">
        <v>2939</v>
      </c>
      <c r="V2792" s="71" t="n">
        <v>897</v>
      </c>
      <c r="W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RR102784</t>
        </is>
      </c>
      <c r="B2793" s="69" t="n">
        <v>45994</v>
      </c>
      <c r="C2793" s="70" t="n">
        <v>2025</v>
      </c>
      <c r="D2793" t="inlineStr">
        <is>
          <t>Dec</t>
        </is>
      </c>
      <c r="E2793" t="inlineStr">
        <is>
          <t>West</t>
        </is>
      </c>
      <c r="F2793" t="inlineStr">
        <is>
          <t>India</t>
        </is>
      </c>
      <c r="G2793" t="inlineStr">
        <is>
          <t>Grocery</t>
        </is>
      </c>
      <c r="H2793" t="inlineStr">
        <is>
          <t>Store walk-in</t>
        </is>
      </c>
      <c r="I2793" t="inlineStr">
        <is>
          <t>Member</t>
        </is>
      </c>
      <c r="J2793" t="inlineStr">
        <is>
          <t>Hiroshi Tanaka</t>
        </is>
      </c>
      <c r="K2793" s="71" t="n">
        <v>3572</v>
      </c>
      <c r="L2793" s="72" t="n">
        <v>176.74</v>
      </c>
      <c r="M2793" s="72" t="n">
        <v>631315.28</v>
      </c>
      <c r="N2793" s="72" t="n">
        <v>50505.22</v>
      </c>
      <c r="O2793" s="72" t="n">
        <v>580810.0600000001</v>
      </c>
      <c r="P2793" s="72" t="n">
        <v>541256.16</v>
      </c>
      <c r="Q2793" s="72" t="n">
        <v>39553.9</v>
      </c>
      <c r="R2793" t="inlineStr">
        <is>
          <t>Maharashtra</t>
        </is>
      </c>
      <c r="S2793" s="71" t="n">
        <v>3</v>
      </c>
      <c r="T2793" t="inlineStr">
        <is>
          <t>Yes</t>
        </is>
      </c>
      <c r="U2793" s="71" t="n">
        <v>1118</v>
      </c>
      <c r="V2793" s="71" t="n">
        <v>466</v>
      </c>
      <c r="W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RR102785</t>
        </is>
      </c>
      <c r="B2794" s="69" t="n">
        <v>45995</v>
      </c>
      <c r="C2794" s="70" t="n">
        <v>2025</v>
      </c>
      <c r="D2794" t="inlineStr">
        <is>
          <t>Dec</t>
        </is>
      </c>
      <c r="E2794" t="inlineStr">
        <is>
          <t>West</t>
        </is>
      </c>
      <c r="F2794" t="inlineStr">
        <is>
          <t>India</t>
        </is>
      </c>
      <c r="G2794" t="inlineStr">
        <is>
          <t>Fashion</t>
        </is>
      </c>
      <c r="H2794" t="inlineStr">
        <is>
          <t>Store walk-in</t>
        </is>
      </c>
      <c r="I2794" t="inlineStr">
        <is>
          <t>Walk-in guest</t>
        </is>
      </c>
      <c r="J2794" t="inlineStr">
        <is>
          <t>Noah Smith</t>
        </is>
      </c>
      <c r="K2794" s="71" t="n">
        <v>1276</v>
      </c>
      <c r="L2794" s="72" t="n">
        <v>788.6799999999999</v>
      </c>
      <c r="M2794" s="72" t="n">
        <v>1006355.68</v>
      </c>
      <c r="N2794" s="72" t="n">
        <v>50317.78</v>
      </c>
      <c r="O2794" s="72" t="n">
        <v>956037.9</v>
      </c>
      <c r="P2794" s="72" t="n">
        <v>546487.51</v>
      </c>
      <c r="Q2794" s="72" t="n">
        <v>409550.39</v>
      </c>
      <c r="R2794" t="inlineStr">
        <is>
          <t>Goa</t>
        </is>
      </c>
      <c r="S2794" s="71" t="n">
        <v>3</v>
      </c>
      <c r="T2794" t="inlineStr">
        <is>
          <t>Yes</t>
        </is>
      </c>
      <c r="U2794" s="71" t="n">
        <v>359</v>
      </c>
      <c r="V2794" s="71" t="n">
        <v>151</v>
      </c>
      <c r="W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RR102786</t>
        </is>
      </c>
      <c r="B2795" s="69" t="n">
        <v>45995</v>
      </c>
      <c r="C2795" s="70" t="n">
        <v>2025</v>
      </c>
      <c r="D2795" t="inlineStr">
        <is>
          <t>Dec</t>
        </is>
      </c>
      <c r="E2795" t="inlineStr">
        <is>
          <t>North</t>
        </is>
      </c>
      <c r="F2795" t="inlineStr">
        <is>
          <t>India</t>
        </is>
      </c>
      <c r="G2795" t="inlineStr">
        <is>
          <t>JioMart</t>
        </is>
      </c>
      <c r="H2795" t="inlineStr">
        <is>
          <t>Home delivery</t>
        </is>
      </c>
      <c r="I2795" t="inlineStr">
        <is>
          <t>Member</t>
        </is>
      </c>
      <c r="J2795" t="inlineStr">
        <is>
          <t>Liam O'Brien</t>
        </is>
      </c>
      <c r="K2795" s="71" t="n">
        <v>638</v>
      </c>
      <c r="L2795" s="72" t="n">
        <v>442.28</v>
      </c>
      <c r="M2795" s="72" t="n">
        <v>282174.64</v>
      </c>
      <c r="N2795" s="72" t="n">
        <v>42326.2</v>
      </c>
      <c r="O2795" s="72" t="n">
        <v>239848.44</v>
      </c>
      <c r="P2795" s="72" t="n">
        <v>214518.18</v>
      </c>
      <c r="Q2795" s="72" t="n">
        <v>25330.26</v>
      </c>
      <c r="R2795" t="inlineStr">
        <is>
          <t>Uttar Pradesh</t>
        </is>
      </c>
      <c r="S2795" s="71" t="n">
        <v>2</v>
      </c>
      <c r="T2795" t="inlineStr">
        <is>
          <t>Yes</t>
        </is>
      </c>
      <c r="U2795" s="71" t="n">
        <v>1487</v>
      </c>
      <c r="V2795" s="71" t="n">
        <v>75</v>
      </c>
      <c r="W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RR102787</t>
        </is>
      </c>
      <c r="B2796" s="69" t="n">
        <v>45995</v>
      </c>
      <c r="C2796" s="70" t="n">
        <v>2025</v>
      </c>
      <c r="D2796" t="inlineStr">
        <is>
          <t>Dec</t>
        </is>
      </c>
      <c r="E2796" t="inlineStr">
        <is>
          <t>East</t>
        </is>
      </c>
      <c r="F2796" t="inlineStr">
        <is>
          <t>India</t>
        </is>
      </c>
      <c r="G2796" t="inlineStr">
        <is>
          <t>Grocery</t>
        </is>
      </c>
      <c r="H2796" t="inlineStr">
        <is>
          <t>Store walk-in</t>
        </is>
      </c>
      <c r="I2796" t="inlineStr">
        <is>
          <t>Member</t>
        </is>
      </c>
      <c r="J2796" t="inlineStr">
        <is>
          <t>Sara Rossi</t>
        </is>
      </c>
      <c r="K2796" s="71" t="n">
        <v>1193</v>
      </c>
      <c r="L2796" s="72" t="n">
        <v>171.03</v>
      </c>
      <c r="M2796" s="72" t="n">
        <v>204038.79</v>
      </c>
      <c r="N2796" s="72" t="n">
        <v>20403.88</v>
      </c>
      <c r="O2796" s="72" t="n">
        <v>183634.91</v>
      </c>
      <c r="P2796" s="72" t="n">
        <v>181470.77</v>
      </c>
      <c r="Q2796" s="72" t="n">
        <v>2164.14</v>
      </c>
      <c r="R2796" t="inlineStr">
        <is>
          <t>West Bengal</t>
        </is>
      </c>
      <c r="S2796" s="71" t="n">
        <v>5</v>
      </c>
      <c r="T2796" t="inlineStr">
        <is>
          <t>Yes</t>
        </is>
      </c>
      <c r="U2796" s="71" t="n">
        <v>835</v>
      </c>
      <c r="V2796" s="71" t="n">
        <v>358</v>
      </c>
      <c r="W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RR102788</t>
        </is>
      </c>
      <c r="B2797" s="69" t="n">
        <v>45995</v>
      </c>
      <c r="C2797" s="70" t="n">
        <v>2025</v>
      </c>
      <c r="D2797" t="inlineStr">
        <is>
          <t>Dec</t>
        </is>
      </c>
      <c r="E2797" t="inlineStr">
        <is>
          <t>South</t>
        </is>
      </c>
      <c r="F2797" t="inlineStr">
        <is>
          <t>India</t>
        </is>
      </c>
      <c r="G2797" t="inlineStr">
        <is>
          <t>Electronics</t>
        </is>
      </c>
      <c r="H2797" t="inlineStr">
        <is>
          <t>Store walk-in</t>
        </is>
      </c>
      <c r="I2797" t="inlineStr">
        <is>
          <t>Walk-in guest</t>
        </is>
      </c>
      <c r="J2797" t="inlineStr">
        <is>
          <t>Lucas Martin</t>
        </is>
      </c>
      <c r="K2797" s="71" t="n">
        <v>71</v>
      </c>
      <c r="L2797" s="72" t="n">
        <v>10499.87</v>
      </c>
      <c r="M2797" s="72" t="n">
        <v>745490.77</v>
      </c>
      <c r="N2797" s="72" t="n">
        <v>111823.62</v>
      </c>
      <c r="O2797" s="72" t="n">
        <v>633667.15</v>
      </c>
      <c r="P2797" s="72" t="n">
        <v>597532.17</v>
      </c>
      <c r="Q2797" s="72" t="n">
        <v>36134.98</v>
      </c>
      <c r="R2797" t="inlineStr">
        <is>
          <t>Tamil Nadu</t>
        </is>
      </c>
      <c r="S2797" s="71" t="n">
        <v>2</v>
      </c>
      <c r="T2797" t="inlineStr">
        <is>
          <t>Yes</t>
        </is>
      </c>
      <c r="U2797" s="71" t="n">
        <v>135</v>
      </c>
      <c r="V2797" s="71" t="n">
        <v>51</v>
      </c>
      <c r="W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RR102789</t>
        </is>
      </c>
      <c r="B2798" s="69" t="n">
        <v>45995</v>
      </c>
      <c r="C2798" s="70" t="n">
        <v>2025</v>
      </c>
      <c r="D2798" t="inlineStr">
        <is>
          <t>Dec</t>
        </is>
      </c>
      <c r="E2798" t="inlineStr">
        <is>
          <t>North</t>
        </is>
      </c>
      <c r="F2798" t="inlineStr">
        <is>
          <t>India</t>
        </is>
      </c>
      <c r="G2798" t="inlineStr">
        <is>
          <t>Fashion</t>
        </is>
      </c>
      <c r="H2798" t="inlineStr">
        <is>
          <t>Store walk-in</t>
        </is>
      </c>
      <c r="I2798" t="inlineStr">
        <is>
          <t>Walk-in guest</t>
        </is>
      </c>
      <c r="J2798" t="inlineStr">
        <is>
          <t>Emma Clarke</t>
        </is>
      </c>
      <c r="K2798" s="71" t="n">
        <v>1602</v>
      </c>
      <c r="L2798" s="72" t="n">
        <v>714.97</v>
      </c>
      <c r="M2798" s="72" t="n">
        <v>1145381.94</v>
      </c>
      <c r="N2798" s="72" t="n">
        <v>57269.1</v>
      </c>
      <c r="O2798" s="72" t="n">
        <v>1088112.84</v>
      </c>
      <c r="P2798" s="72" t="n">
        <v>685679.8199999999</v>
      </c>
      <c r="Q2798" s="72" t="n">
        <v>402433.02</v>
      </c>
      <c r="R2798" t="inlineStr">
        <is>
          <t>Uttar Pradesh</t>
        </is>
      </c>
      <c r="S2798" s="71" t="n">
        <v>2</v>
      </c>
      <c r="T2798" t="inlineStr">
        <is>
          <t>Yes</t>
        </is>
      </c>
      <c r="U2798" s="71" t="n">
        <v>1110</v>
      </c>
      <c r="V2798" s="71" t="n">
        <v>363</v>
      </c>
      <c r="W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RR102790</t>
        </is>
      </c>
      <c r="B2799" s="69" t="n">
        <v>45995</v>
      </c>
      <c r="C2799" s="70" t="n">
        <v>2025</v>
      </c>
      <c r="D2799" t="inlineStr">
        <is>
          <t>Dec</t>
        </is>
      </c>
      <c r="E2799" t="inlineStr">
        <is>
          <t>West</t>
        </is>
      </c>
      <c r="F2799" t="inlineStr">
        <is>
          <t>India</t>
        </is>
      </c>
      <c r="G2799" t="inlineStr">
        <is>
          <t>Grocery</t>
        </is>
      </c>
      <c r="H2799" t="inlineStr">
        <is>
          <t>Store walk-in</t>
        </is>
      </c>
      <c r="I2799" t="inlineStr">
        <is>
          <t>Walk-in guest</t>
        </is>
      </c>
      <c r="J2799" t="inlineStr">
        <is>
          <t>Arjun Mehta</t>
        </is>
      </c>
      <c r="K2799" s="71" t="n">
        <v>4075</v>
      </c>
      <c r="L2799" s="72" t="n">
        <v>165.36</v>
      </c>
      <c r="M2799" s="72" t="n">
        <v>673842</v>
      </c>
      <c r="N2799" s="72" t="n">
        <v>67384.2</v>
      </c>
      <c r="O2799" s="72" t="n">
        <v>606457.8</v>
      </c>
      <c r="P2799" s="72" t="n">
        <v>578239.04</v>
      </c>
      <c r="Q2799" s="72" t="n">
        <v>28218.76</v>
      </c>
      <c r="R2799" t="inlineStr">
        <is>
          <t>Gujarat</t>
        </is>
      </c>
      <c r="S2799" s="71" t="n">
        <v>0</v>
      </c>
      <c r="T2799" t="inlineStr">
        <is>
          <t>No</t>
        </is>
      </c>
      <c r="U2799" s="71" t="n">
        <v>2942</v>
      </c>
      <c r="V2799" s="71" t="n">
        <v>889</v>
      </c>
      <c r="W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RR102791</t>
        </is>
      </c>
      <c r="B2800" s="69" t="n">
        <v>45995</v>
      </c>
      <c r="C2800" s="70" t="n">
        <v>2025</v>
      </c>
      <c r="D2800" t="inlineStr">
        <is>
          <t>Dec</t>
        </is>
      </c>
      <c r="E2800" t="inlineStr">
        <is>
          <t>South</t>
        </is>
      </c>
      <c r="F2800" t="inlineStr">
        <is>
          <t>India</t>
        </is>
      </c>
      <c r="G2800" t="inlineStr">
        <is>
          <t>Electronics</t>
        </is>
      </c>
      <c r="H2800" t="inlineStr">
        <is>
          <t>Store walk-in</t>
        </is>
      </c>
      <c r="I2800" t="inlineStr">
        <is>
          <t>Walk-in guest</t>
        </is>
      </c>
      <c r="J2800" t="inlineStr">
        <is>
          <t>Carlos Silva</t>
        </is>
      </c>
      <c r="K2800" s="71" t="n">
        <v>130</v>
      </c>
      <c r="L2800" s="72" t="n">
        <v>9351.68</v>
      </c>
      <c r="M2800" s="72" t="n">
        <v>1215718.4</v>
      </c>
      <c r="N2800" s="72" t="n">
        <v>182357.76</v>
      </c>
      <c r="O2800" s="72" t="n">
        <v>1033360.64</v>
      </c>
      <c r="P2800" s="72" t="n">
        <v>1051970.9</v>
      </c>
      <c r="Q2800" s="72" t="n">
        <v>-18610.26</v>
      </c>
      <c r="R2800" t="inlineStr">
        <is>
          <t>Kerala</t>
        </is>
      </c>
      <c r="S2800" s="71" t="n">
        <v>2</v>
      </c>
      <c r="T2800" t="inlineStr">
        <is>
          <t>Yes</t>
        </is>
      </c>
      <c r="U2800" s="71" t="n">
        <v>378</v>
      </c>
      <c r="V2800" s="71" t="n">
        <v>117</v>
      </c>
      <c r="W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RR102792</t>
        </is>
      </c>
      <c r="B2801" s="69" t="n">
        <v>45995</v>
      </c>
      <c r="C2801" s="70" t="n">
        <v>2025</v>
      </c>
      <c r="D2801" t="inlineStr">
        <is>
          <t>Dec</t>
        </is>
      </c>
      <c r="E2801" t="inlineStr">
        <is>
          <t>South</t>
        </is>
      </c>
      <c r="F2801" t="inlineStr">
        <is>
          <t>India</t>
        </is>
      </c>
      <c r="G2801" t="inlineStr">
        <is>
          <t>Fashion</t>
        </is>
      </c>
      <c r="H2801" t="inlineStr">
        <is>
          <t>Click &amp; collect</t>
        </is>
      </c>
      <c r="I2801" t="inlineStr">
        <is>
          <t>Walk-in guest</t>
        </is>
      </c>
      <c r="J2801" t="inlineStr">
        <is>
          <t>Shraddha Kulkarni</t>
        </is>
      </c>
      <c r="K2801" s="71" t="n">
        <v>1317</v>
      </c>
      <c r="L2801" s="72" t="n">
        <v>808.91</v>
      </c>
      <c r="M2801" s="72" t="n">
        <v>1065334.47</v>
      </c>
      <c r="N2801" s="72" t="n">
        <v>85226.75999999999</v>
      </c>
      <c r="O2801" s="72" t="n">
        <v>980107.71</v>
      </c>
      <c r="P2801" s="72" t="n">
        <v>545610.59</v>
      </c>
      <c r="Q2801" s="72" t="n">
        <v>434497.12</v>
      </c>
      <c r="R2801" t="inlineStr">
        <is>
          <t>Karnataka</t>
        </is>
      </c>
      <c r="S2801" s="71" t="n">
        <v>5</v>
      </c>
      <c r="T2801" t="inlineStr">
        <is>
          <t>Yes</t>
        </is>
      </c>
      <c r="U2801" s="71" t="n">
        <v>581</v>
      </c>
      <c r="V2801" s="71" t="n">
        <v>212</v>
      </c>
      <c r="W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RR102793</t>
        </is>
      </c>
      <c r="B2802" s="69" t="n">
        <v>45995</v>
      </c>
      <c r="C2802" s="70" t="n">
        <v>2025</v>
      </c>
      <c r="D2802" t="inlineStr">
        <is>
          <t>Dec</t>
        </is>
      </c>
      <c r="E2802" t="inlineStr">
        <is>
          <t>East</t>
        </is>
      </c>
      <c r="F2802" t="inlineStr">
        <is>
          <t>India</t>
        </is>
      </c>
      <c r="G2802" t="inlineStr">
        <is>
          <t>Grocery</t>
        </is>
      </c>
      <c r="H2802" t="inlineStr">
        <is>
          <t>Store walk-in</t>
        </is>
      </c>
      <c r="I2802" t="inlineStr">
        <is>
          <t>Member</t>
        </is>
      </c>
      <c r="J2802" t="inlineStr">
        <is>
          <t>Carlos Silva</t>
        </is>
      </c>
      <c r="K2802" s="71" t="n">
        <v>2241</v>
      </c>
      <c r="L2802" s="72" t="n">
        <v>188.48</v>
      </c>
      <c r="M2802" s="72" t="n">
        <v>422383.68</v>
      </c>
      <c r="N2802" s="72" t="n">
        <v>42238.37</v>
      </c>
      <c r="O2802" s="72" t="n">
        <v>380145.31</v>
      </c>
      <c r="P2802" s="72" t="n">
        <v>326644.52</v>
      </c>
      <c r="Q2802" s="72" t="n">
        <v>53500.79</v>
      </c>
      <c r="R2802" t="inlineStr">
        <is>
          <t>Odisha</t>
        </is>
      </c>
      <c r="S2802" s="71" t="n">
        <v>5</v>
      </c>
      <c r="T2802" t="inlineStr">
        <is>
          <t>Yes</t>
        </is>
      </c>
      <c r="U2802" s="71" t="n">
        <v>1584</v>
      </c>
      <c r="V2802" s="71" t="n">
        <v>676</v>
      </c>
      <c r="W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RR102794</t>
        </is>
      </c>
      <c r="B2803" s="69" t="n">
        <v>45995</v>
      </c>
      <c r="C2803" s="70" t="n">
        <v>2025</v>
      </c>
      <c r="D2803" t="inlineStr">
        <is>
          <t>Dec</t>
        </is>
      </c>
      <c r="E2803" t="inlineStr">
        <is>
          <t>North</t>
        </is>
      </c>
      <c r="F2803" t="inlineStr">
        <is>
          <t>India</t>
        </is>
      </c>
      <c r="G2803" t="inlineStr">
        <is>
          <t>Grocery</t>
        </is>
      </c>
      <c r="H2803" t="inlineStr">
        <is>
          <t>Store walk-in</t>
        </is>
      </c>
      <c r="I2803" t="inlineStr">
        <is>
          <t>Walk-in guest</t>
        </is>
      </c>
      <c r="J2803" t="inlineStr">
        <is>
          <t>Lucas Martin</t>
        </is>
      </c>
      <c r="K2803" s="71" t="n">
        <v>3755</v>
      </c>
      <c r="L2803" s="72" t="n">
        <v>167.8</v>
      </c>
      <c r="M2803" s="72" t="n">
        <v>630089</v>
      </c>
      <c r="N2803" s="72" t="n">
        <v>94513.35000000001</v>
      </c>
      <c r="O2803" s="72" t="n">
        <v>535575.65</v>
      </c>
      <c r="P2803" s="72" t="n">
        <v>563955.96</v>
      </c>
      <c r="Q2803" s="72" t="n">
        <v>-28380.31</v>
      </c>
      <c r="R2803" t="inlineStr">
        <is>
          <t>Uttar Pradesh</t>
        </is>
      </c>
      <c r="S2803" s="71" t="n">
        <v>2</v>
      </c>
      <c r="T2803" t="inlineStr">
        <is>
          <t>Yes</t>
        </is>
      </c>
      <c r="U2803" s="71" t="n">
        <v>2868</v>
      </c>
      <c r="V2803" s="71" t="n">
        <v>820</v>
      </c>
      <c r="W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RR102795</t>
        </is>
      </c>
      <c r="B2804" s="69" t="n">
        <v>45995</v>
      </c>
      <c r="C2804" s="70" t="n">
        <v>2025</v>
      </c>
      <c r="D2804" t="inlineStr">
        <is>
          <t>Dec</t>
        </is>
      </c>
      <c r="E2804" t="inlineStr">
        <is>
          <t>North</t>
        </is>
      </c>
      <c r="F2804" t="inlineStr">
        <is>
          <t>India</t>
        </is>
      </c>
      <c r="G2804" t="inlineStr">
        <is>
          <t>JioMart</t>
        </is>
      </c>
      <c r="H2804" t="inlineStr">
        <is>
          <t>Home delivery</t>
        </is>
      </c>
      <c r="I2804" t="inlineStr">
        <is>
          <t>Walk-in guest</t>
        </is>
      </c>
      <c r="J2804" t="inlineStr">
        <is>
          <t>Lucas Martin</t>
        </is>
      </c>
      <c r="K2804" s="71" t="n">
        <v>3785</v>
      </c>
      <c r="L2804" s="72" t="n">
        <v>396.53</v>
      </c>
      <c r="M2804" s="72" t="n">
        <v>1500866.05</v>
      </c>
      <c r="N2804" s="72" t="n">
        <v>30017.32</v>
      </c>
      <c r="O2804" s="72" t="n">
        <v>1470848.73</v>
      </c>
      <c r="P2804" s="72" t="n">
        <v>1245817.29</v>
      </c>
      <c r="Q2804" s="72" t="n">
        <v>225031.44</v>
      </c>
      <c r="R2804" t="inlineStr">
        <is>
          <t>Punjab</t>
        </is>
      </c>
      <c r="S2804" s="71" t="n">
        <v>8</v>
      </c>
      <c r="T2804" t="inlineStr">
        <is>
          <t>Yes</t>
        </is>
      </c>
      <c r="U2804" s="71" t="n">
        <v>9399</v>
      </c>
      <c r="V2804" s="71" t="n">
        <v>510</v>
      </c>
      <c r="W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RR102796</t>
        </is>
      </c>
      <c r="B2805" s="69" t="n">
        <v>45995</v>
      </c>
      <c r="C2805" s="70" t="n">
        <v>2025</v>
      </c>
      <c r="D2805" t="inlineStr">
        <is>
          <t>Dec</t>
        </is>
      </c>
      <c r="E2805" t="inlineStr">
        <is>
          <t>South</t>
        </is>
      </c>
      <c r="F2805" t="inlineStr">
        <is>
          <t>India</t>
        </is>
      </c>
      <c r="G2805" t="inlineStr">
        <is>
          <t>Grocery</t>
        </is>
      </c>
      <c r="H2805" t="inlineStr">
        <is>
          <t>Store walk-in</t>
        </is>
      </c>
      <c r="I2805" t="inlineStr">
        <is>
          <t>Walk-in guest</t>
        </is>
      </c>
      <c r="J2805" t="inlineStr">
        <is>
          <t>Aisha Bello</t>
        </is>
      </c>
      <c r="K2805" s="71" t="n">
        <v>2205</v>
      </c>
      <c r="L2805" s="72" t="n">
        <v>168.53</v>
      </c>
      <c r="M2805" s="72" t="n">
        <v>371608.65</v>
      </c>
      <c r="N2805" s="72" t="n">
        <v>7432.17</v>
      </c>
      <c r="O2805" s="72" t="n">
        <v>364176.48</v>
      </c>
      <c r="P2805" s="72" t="n">
        <v>333080.11</v>
      </c>
      <c r="Q2805" s="72" t="n">
        <v>31096.37</v>
      </c>
      <c r="R2805" t="inlineStr">
        <is>
          <t>Tamil Nadu</t>
        </is>
      </c>
      <c r="S2805" s="71" t="n">
        <v>0</v>
      </c>
      <c r="T2805" t="inlineStr">
        <is>
          <t>No</t>
        </is>
      </c>
      <c r="U2805" s="71" t="n">
        <v>2482</v>
      </c>
      <c r="V2805" s="71" t="n">
        <v>687</v>
      </c>
      <c r="W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RR102797</t>
        </is>
      </c>
      <c r="B2806" s="69" t="n">
        <v>45995</v>
      </c>
      <c r="C2806" s="70" t="n">
        <v>2025</v>
      </c>
      <c r="D2806" t="inlineStr">
        <is>
          <t>Dec</t>
        </is>
      </c>
      <c r="E2806" t="inlineStr">
        <is>
          <t>South</t>
        </is>
      </c>
      <c r="F2806" t="inlineStr">
        <is>
          <t>India</t>
        </is>
      </c>
      <c r="G2806" t="inlineStr">
        <is>
          <t>JioMart</t>
        </is>
      </c>
      <c r="H2806" t="inlineStr">
        <is>
          <t>Home delivery</t>
        </is>
      </c>
      <c r="I2806" t="inlineStr">
        <is>
          <t>Walk-in guest</t>
        </is>
      </c>
      <c r="J2806" t="inlineStr">
        <is>
          <t>Amir Khan</t>
        </is>
      </c>
      <c r="K2806" s="71" t="n">
        <v>5277</v>
      </c>
      <c r="L2806" s="72" t="n">
        <v>420.8</v>
      </c>
      <c r="M2806" s="72" t="n">
        <v>2220561.6</v>
      </c>
      <c r="N2806" s="72" t="n">
        <v>222056.16</v>
      </c>
      <c r="O2806" s="72" t="n">
        <v>1998505.44</v>
      </c>
      <c r="P2806" s="72" t="n">
        <v>1740183.42</v>
      </c>
      <c r="Q2806" s="72" t="n">
        <v>258322.02</v>
      </c>
      <c r="R2806" t="inlineStr">
        <is>
          <t>Telangana</t>
        </is>
      </c>
      <c r="S2806" s="71" t="n">
        <v>0</v>
      </c>
      <c r="T2806" t="inlineStr">
        <is>
          <t>No</t>
        </is>
      </c>
      <c r="U2806" s="71" t="n">
        <v>9394</v>
      </c>
      <c r="V2806" s="71" t="n">
        <v>627</v>
      </c>
      <c r="W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RR102798</t>
        </is>
      </c>
      <c r="B2807" s="69" t="n">
        <v>45996</v>
      </c>
      <c r="C2807" s="70" t="n">
        <v>2025</v>
      </c>
      <c r="D2807" t="inlineStr">
        <is>
          <t>Dec</t>
        </is>
      </c>
      <c r="E2807" t="inlineStr">
        <is>
          <t>North</t>
        </is>
      </c>
      <c r="F2807" t="inlineStr">
        <is>
          <t>India</t>
        </is>
      </c>
      <c r="G2807" t="inlineStr">
        <is>
          <t>Fashion</t>
        </is>
      </c>
      <c r="H2807" t="inlineStr">
        <is>
          <t>Store walk-in</t>
        </is>
      </c>
      <c r="I2807" t="inlineStr">
        <is>
          <t>Walk-in guest</t>
        </is>
      </c>
      <c r="J2807" t="inlineStr">
        <is>
          <t>Carlos Silva</t>
        </is>
      </c>
      <c r="K2807" s="71" t="n">
        <v>1248</v>
      </c>
      <c r="L2807" s="72" t="n">
        <v>673.02</v>
      </c>
      <c r="M2807" s="72" t="n">
        <v>839928.96</v>
      </c>
      <c r="N2807" s="72" t="n">
        <v>16798.58</v>
      </c>
      <c r="O2807" s="72" t="n">
        <v>823130.38</v>
      </c>
      <c r="P2807" s="72" t="n">
        <v>501385.07</v>
      </c>
      <c r="Q2807" s="72" t="n">
        <v>321745.31</v>
      </c>
      <c r="R2807" t="inlineStr">
        <is>
          <t>Rajasthan</t>
        </is>
      </c>
      <c r="S2807" s="71" t="n">
        <v>0</v>
      </c>
      <c r="T2807" t="inlineStr">
        <is>
          <t>No</t>
        </is>
      </c>
      <c r="U2807" s="71" t="n">
        <v>665</v>
      </c>
      <c r="V2807" s="71" t="n">
        <v>229</v>
      </c>
      <c r="W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RR102799</t>
        </is>
      </c>
      <c r="B2808" s="69" t="n">
        <v>45996</v>
      </c>
      <c r="C2808" s="70" t="n">
        <v>2025</v>
      </c>
      <c r="D2808" t="inlineStr">
        <is>
          <t>Dec</t>
        </is>
      </c>
      <c r="E2808" t="inlineStr">
        <is>
          <t>West</t>
        </is>
      </c>
      <c r="F2808" t="inlineStr">
        <is>
          <t>India</t>
        </is>
      </c>
      <c r="G2808" t="inlineStr">
        <is>
          <t>Grocery</t>
        </is>
      </c>
      <c r="H2808" t="inlineStr">
        <is>
          <t>Store walk-in</t>
        </is>
      </c>
      <c r="I2808" t="inlineStr">
        <is>
          <t>Walk-in guest</t>
        </is>
      </c>
      <c r="J2808" t="inlineStr">
        <is>
          <t>Mei Lin</t>
        </is>
      </c>
      <c r="K2808" s="71" t="n">
        <v>5091</v>
      </c>
      <c r="L2808" s="72" t="n">
        <v>179.18</v>
      </c>
      <c r="M2808" s="72" t="n">
        <v>912205.38</v>
      </c>
      <c r="N2808" s="72" t="n">
        <v>18244.11</v>
      </c>
      <c r="O2808" s="72" t="n">
        <v>893961.27</v>
      </c>
      <c r="P2808" s="72" t="n">
        <v>746920.0600000001</v>
      </c>
      <c r="Q2808" s="72" t="n">
        <v>147041.21</v>
      </c>
      <c r="R2808" t="inlineStr">
        <is>
          <t>Gujarat</t>
        </is>
      </c>
      <c r="S2808" s="71" t="n">
        <v>8</v>
      </c>
      <c r="T2808" t="inlineStr">
        <is>
          <t>Yes</t>
        </is>
      </c>
      <c r="U2808" s="71" t="n">
        <v>2387</v>
      </c>
      <c r="V2808" s="71" t="n">
        <v>1013</v>
      </c>
      <c r="W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RR102800</t>
        </is>
      </c>
      <c r="B2809" s="69" t="n">
        <v>45996</v>
      </c>
      <c r="C2809" s="70" t="n">
        <v>2025</v>
      </c>
      <c r="D2809" t="inlineStr">
        <is>
          <t>Dec</t>
        </is>
      </c>
      <c r="E2809" t="inlineStr">
        <is>
          <t>West</t>
        </is>
      </c>
      <c r="F2809" t="inlineStr">
        <is>
          <t>India</t>
        </is>
      </c>
      <c r="G2809" t="inlineStr">
        <is>
          <t>Grocery</t>
        </is>
      </c>
      <c r="H2809" t="inlineStr">
        <is>
          <t>Click &amp; collect</t>
        </is>
      </c>
      <c r="I2809" t="inlineStr">
        <is>
          <t>Walk-in guest</t>
        </is>
      </c>
      <c r="J2809" t="inlineStr">
        <is>
          <t>Amir Khan</t>
        </is>
      </c>
      <c r="K2809" s="71" t="n">
        <v>876</v>
      </c>
      <c r="L2809" s="72" t="n">
        <v>159.45</v>
      </c>
      <c r="M2809" s="72" t="n">
        <v>139678.2</v>
      </c>
      <c r="N2809" s="72" t="n">
        <v>13967.82</v>
      </c>
      <c r="O2809" s="72" t="n">
        <v>125710.38</v>
      </c>
      <c r="P2809" s="72" t="n">
        <v>126074.41</v>
      </c>
      <c r="Q2809" s="72" t="n">
        <v>-364.03</v>
      </c>
      <c r="R2809" t="inlineStr">
        <is>
          <t>Goa</t>
        </is>
      </c>
      <c r="S2809" s="71" t="n">
        <v>1</v>
      </c>
      <c r="T2809" t="inlineStr">
        <is>
          <t>Yes</t>
        </is>
      </c>
      <c r="U2809" s="71" t="n">
        <v>439</v>
      </c>
      <c r="V2809" s="71" t="n">
        <v>117</v>
      </c>
      <c r="W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RR102801</t>
        </is>
      </c>
      <c r="B2810" s="69" t="n">
        <v>45996</v>
      </c>
      <c r="C2810" s="70" t="n">
        <v>2025</v>
      </c>
      <c r="D2810" t="inlineStr">
        <is>
          <t>Dec</t>
        </is>
      </c>
      <c r="E2810" t="inlineStr">
        <is>
          <t>South</t>
        </is>
      </c>
      <c r="F2810" t="inlineStr">
        <is>
          <t>India</t>
        </is>
      </c>
      <c r="G2810" t="inlineStr">
        <is>
          <t>Grocery</t>
        </is>
      </c>
      <c r="H2810" t="inlineStr">
        <is>
          <t>Store walk-in</t>
        </is>
      </c>
      <c r="I2810" t="inlineStr">
        <is>
          <t>Member</t>
        </is>
      </c>
      <c r="J2810" t="inlineStr">
        <is>
          <t>Hiroshi Tanaka</t>
        </is>
      </c>
      <c r="K2810" s="71" t="n">
        <v>880</v>
      </c>
      <c r="L2810" s="72" t="n">
        <v>166.94</v>
      </c>
      <c r="M2810" s="72" t="n">
        <v>146907.2</v>
      </c>
      <c r="N2810" s="72" t="n">
        <v>14690.72</v>
      </c>
      <c r="O2810" s="72" t="n">
        <v>132216.48</v>
      </c>
      <c r="P2810" s="72" t="n">
        <v>134553.43</v>
      </c>
      <c r="Q2810" s="72" t="n">
        <v>-2336.95</v>
      </c>
      <c r="R2810" t="inlineStr">
        <is>
          <t>Telangana</t>
        </is>
      </c>
      <c r="S2810" s="71" t="n">
        <v>5</v>
      </c>
      <c r="T2810" t="inlineStr">
        <is>
          <t>Yes</t>
        </is>
      </c>
      <c r="U2810" s="71" t="n">
        <v>263</v>
      </c>
      <c r="V2810" s="71" t="n">
        <v>111</v>
      </c>
      <c r="W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RR102802</t>
        </is>
      </c>
      <c r="B2811" s="69" t="n">
        <v>45996</v>
      </c>
      <c r="C2811" s="70" t="n">
        <v>2025</v>
      </c>
      <c r="D2811" t="inlineStr">
        <is>
          <t>Dec</t>
        </is>
      </c>
      <c r="E2811" t="inlineStr">
        <is>
          <t>North</t>
        </is>
      </c>
      <c r="F2811" t="inlineStr">
        <is>
          <t>India</t>
        </is>
      </c>
      <c r="G2811" t="inlineStr">
        <is>
          <t>Grocery</t>
        </is>
      </c>
      <c r="H2811" t="inlineStr">
        <is>
          <t>Store walk-in</t>
        </is>
      </c>
      <c r="I2811" t="inlineStr">
        <is>
          <t>Member</t>
        </is>
      </c>
      <c r="J2811" t="inlineStr">
        <is>
          <t>Zoya Ahmed</t>
        </is>
      </c>
      <c r="K2811" s="71" t="n">
        <v>668</v>
      </c>
      <c r="L2811" s="72" t="n">
        <v>197.62</v>
      </c>
      <c r="M2811" s="72" t="n">
        <v>132010.16</v>
      </c>
      <c r="N2811" s="72" t="n">
        <v>19801.52</v>
      </c>
      <c r="O2811" s="72" t="n">
        <v>112208.64</v>
      </c>
      <c r="P2811" s="72" t="n">
        <v>97178.85000000001</v>
      </c>
      <c r="Q2811" s="72" t="n">
        <v>15029.79</v>
      </c>
      <c r="R2811" t="inlineStr">
        <is>
          <t>Delhi</t>
        </is>
      </c>
      <c r="S2811" s="71" t="n">
        <v>2</v>
      </c>
      <c r="T2811" t="inlineStr">
        <is>
          <t>Yes</t>
        </is>
      </c>
      <c r="U2811" s="71" t="n">
        <v>474</v>
      </c>
      <c r="V2811" s="71" t="n">
        <v>139</v>
      </c>
      <c r="W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RR102803</t>
        </is>
      </c>
      <c r="B2812" s="69" t="n">
        <v>45996</v>
      </c>
      <c r="C2812" s="70" t="n">
        <v>2025</v>
      </c>
      <c r="D2812" t="inlineStr">
        <is>
          <t>Dec</t>
        </is>
      </c>
      <c r="E2812" t="inlineStr">
        <is>
          <t>North</t>
        </is>
      </c>
      <c r="F2812" t="inlineStr">
        <is>
          <t>India</t>
        </is>
      </c>
      <c r="G2812" t="inlineStr">
        <is>
          <t>Electronics</t>
        </is>
      </c>
      <c r="H2812" t="inlineStr">
        <is>
          <t>Store walk-in</t>
        </is>
      </c>
      <c r="I2812" t="inlineStr">
        <is>
          <t>Member</t>
        </is>
      </c>
      <c r="J2812" t="inlineStr">
        <is>
          <t>Emma Clarke</t>
        </is>
      </c>
      <c r="K2812" s="71" t="n">
        <v>94</v>
      </c>
      <c r="L2812" s="72" t="n">
        <v>8696.51</v>
      </c>
      <c r="M2812" s="72" t="n">
        <v>817471.9399999999</v>
      </c>
      <c r="N2812" s="72" t="n">
        <v>16349.44</v>
      </c>
      <c r="O2812" s="72" t="n">
        <v>801122.5</v>
      </c>
      <c r="P2812" s="72" t="n">
        <v>745952.4399999999</v>
      </c>
      <c r="Q2812" s="72" t="n">
        <v>55170.06</v>
      </c>
      <c r="R2812" t="inlineStr">
        <is>
          <t>Punjab</t>
        </is>
      </c>
      <c r="S2812" s="71" t="n">
        <v>3</v>
      </c>
      <c r="T2812" t="inlineStr">
        <is>
          <t>Yes</t>
        </is>
      </c>
      <c r="U2812" s="71" t="n">
        <v>256</v>
      </c>
      <c r="V2812" s="71" t="n">
        <v>67</v>
      </c>
      <c r="W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RR102804</t>
        </is>
      </c>
      <c r="B2813" s="69" t="n">
        <v>45996</v>
      </c>
      <c r="C2813" s="70" t="n">
        <v>2025</v>
      </c>
      <c r="D2813" t="inlineStr">
        <is>
          <t>Dec</t>
        </is>
      </c>
      <c r="E2813" t="inlineStr">
        <is>
          <t>North</t>
        </is>
      </c>
      <c r="F2813" t="inlineStr">
        <is>
          <t>India</t>
        </is>
      </c>
      <c r="G2813" t="inlineStr">
        <is>
          <t>JioMart</t>
        </is>
      </c>
      <c r="H2813" t="inlineStr">
        <is>
          <t>Home delivery</t>
        </is>
      </c>
      <c r="I2813" t="inlineStr">
        <is>
          <t>Walk-in guest</t>
        </is>
      </c>
      <c r="J2813" t="inlineStr">
        <is>
          <t>Amir Khan</t>
        </is>
      </c>
      <c r="K2813" s="71" t="n">
        <v>4449</v>
      </c>
      <c r="L2813" s="72" t="n">
        <v>391.84</v>
      </c>
      <c r="M2813" s="72" t="n">
        <v>1743296.16</v>
      </c>
      <c r="N2813" s="72" t="n">
        <v>174329.62</v>
      </c>
      <c r="O2813" s="72" t="n">
        <v>1568966.54</v>
      </c>
      <c r="P2813" s="72" t="n">
        <v>1525681.72</v>
      </c>
      <c r="Q2813" s="72" t="n">
        <v>43284.82</v>
      </c>
      <c r="R2813" t="inlineStr">
        <is>
          <t>Delhi</t>
        </is>
      </c>
      <c r="S2813" s="71" t="n">
        <v>3</v>
      </c>
      <c r="T2813" t="inlineStr">
        <is>
          <t>Yes</t>
        </is>
      </c>
      <c r="U2813" s="71" t="n">
        <v>9450</v>
      </c>
      <c r="V2813" s="71" t="n">
        <v>722</v>
      </c>
      <c r="W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RR102805</t>
        </is>
      </c>
      <c r="B2814" s="69" t="n">
        <v>45996</v>
      </c>
      <c r="C2814" s="70" t="n">
        <v>2025</v>
      </c>
      <c r="D2814" t="inlineStr">
        <is>
          <t>Dec</t>
        </is>
      </c>
      <c r="E2814" t="inlineStr">
        <is>
          <t>West</t>
        </is>
      </c>
      <c r="F2814" t="inlineStr">
        <is>
          <t>India</t>
        </is>
      </c>
      <c r="G2814" t="inlineStr">
        <is>
          <t>Electronics</t>
        </is>
      </c>
      <c r="H2814" t="inlineStr">
        <is>
          <t>Click &amp; collect</t>
        </is>
      </c>
      <c r="I2814" t="inlineStr">
        <is>
          <t>Member</t>
        </is>
      </c>
      <c r="J2814" t="inlineStr">
        <is>
          <t>Sara Rossi</t>
        </is>
      </c>
      <c r="K2814" s="71" t="n">
        <v>70</v>
      </c>
      <c r="L2814" s="72" t="n">
        <v>9705.68</v>
      </c>
      <c r="M2814" s="72" t="n">
        <v>679397.6</v>
      </c>
      <c r="N2814" s="72" t="n">
        <v>13587.95</v>
      </c>
      <c r="O2814" s="72" t="n">
        <v>665809.65</v>
      </c>
      <c r="P2814" s="72" t="n">
        <v>566173.3</v>
      </c>
      <c r="Q2814" s="72" t="n">
        <v>99636.35000000001</v>
      </c>
      <c r="R2814" t="inlineStr">
        <is>
          <t>Goa</t>
        </is>
      </c>
      <c r="S2814" s="71" t="n">
        <v>1</v>
      </c>
      <c r="T2814" t="inlineStr">
        <is>
          <t>Yes</t>
        </is>
      </c>
      <c r="U2814" s="71" t="n">
        <v>208</v>
      </c>
      <c r="V2814" s="71" t="n">
        <v>68</v>
      </c>
      <c r="W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RR102806</t>
        </is>
      </c>
      <c r="B2815" s="69" t="n">
        <v>45996</v>
      </c>
      <c r="C2815" s="70" t="n">
        <v>2025</v>
      </c>
      <c r="D2815" t="inlineStr">
        <is>
          <t>Dec</t>
        </is>
      </c>
      <c r="E2815" t="inlineStr">
        <is>
          <t>West</t>
        </is>
      </c>
      <c r="F2815" t="inlineStr">
        <is>
          <t>India</t>
        </is>
      </c>
      <c r="G2815" t="inlineStr">
        <is>
          <t>Fashion</t>
        </is>
      </c>
      <c r="H2815" t="inlineStr">
        <is>
          <t>Home delivery</t>
        </is>
      </c>
      <c r="I2815" t="inlineStr">
        <is>
          <t>Walk-in guest</t>
        </is>
      </c>
      <c r="J2815" t="inlineStr">
        <is>
          <t>Wei Chen</t>
        </is>
      </c>
      <c r="K2815" s="71" t="n">
        <v>1181</v>
      </c>
      <c r="L2815" s="72" t="n">
        <v>668.63</v>
      </c>
      <c r="M2815" s="72" t="n">
        <v>789652.03</v>
      </c>
      <c r="N2815" s="72" t="n">
        <v>78965.2</v>
      </c>
      <c r="O2815" s="72" t="n">
        <v>710686.83</v>
      </c>
      <c r="P2815" s="72" t="n">
        <v>481826.06</v>
      </c>
      <c r="Q2815" s="72" t="n">
        <v>228860.77</v>
      </c>
      <c r="R2815" t="inlineStr">
        <is>
          <t>Gujarat</t>
        </is>
      </c>
      <c r="S2815" s="71" t="n">
        <v>3</v>
      </c>
      <c r="T2815" t="inlineStr">
        <is>
          <t>Yes</t>
        </is>
      </c>
      <c r="U2815" s="71" t="n">
        <v>433</v>
      </c>
      <c r="V2815" s="71" t="n">
        <v>139</v>
      </c>
      <c r="W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RR102807</t>
        </is>
      </c>
      <c r="B2816" s="69" t="n">
        <v>45996</v>
      </c>
      <c r="C2816" s="70" t="n">
        <v>2025</v>
      </c>
      <c r="D2816" t="inlineStr">
        <is>
          <t>Dec</t>
        </is>
      </c>
      <c r="E2816" t="inlineStr">
        <is>
          <t>West</t>
        </is>
      </c>
      <c r="F2816" t="inlineStr">
        <is>
          <t>India</t>
        </is>
      </c>
      <c r="G2816" t="inlineStr">
        <is>
          <t>Grocery</t>
        </is>
      </c>
      <c r="H2816" t="inlineStr">
        <is>
          <t>Click &amp; collect</t>
        </is>
      </c>
      <c r="I2816" t="inlineStr">
        <is>
          <t>Walk-in guest</t>
        </is>
      </c>
      <c r="J2816" t="inlineStr">
        <is>
          <t>Arjun Mehta</t>
        </is>
      </c>
      <c r="K2816" s="71" t="n">
        <v>1627</v>
      </c>
      <c r="L2816" s="72" t="n">
        <v>181.07</v>
      </c>
      <c r="M2816" s="72" t="n">
        <v>294600.89</v>
      </c>
      <c r="N2816" s="72" t="n">
        <v>29460.09</v>
      </c>
      <c r="O2816" s="72" t="n">
        <v>265140.8</v>
      </c>
      <c r="P2816" s="72" t="n">
        <v>244409.96</v>
      </c>
      <c r="Q2816" s="72" t="n">
        <v>20730.84</v>
      </c>
      <c r="R2816" t="inlineStr">
        <is>
          <t>Maharashtra</t>
        </is>
      </c>
      <c r="S2816" s="71" t="n">
        <v>0</v>
      </c>
      <c r="T2816" t="inlineStr">
        <is>
          <t>No</t>
        </is>
      </c>
      <c r="U2816" s="71" t="n">
        <v>1240</v>
      </c>
      <c r="V2816" s="71" t="n">
        <v>422</v>
      </c>
      <c r="W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RR102808</t>
        </is>
      </c>
      <c r="B2817" s="69" t="n">
        <v>45996</v>
      </c>
      <c r="C2817" s="70" t="n">
        <v>2025</v>
      </c>
      <c r="D2817" t="inlineStr">
        <is>
          <t>Dec</t>
        </is>
      </c>
      <c r="E2817" t="inlineStr">
        <is>
          <t>South</t>
        </is>
      </c>
      <c r="F2817" t="inlineStr">
        <is>
          <t>India</t>
        </is>
      </c>
      <c r="G2817" t="inlineStr">
        <is>
          <t>JioMart</t>
        </is>
      </c>
      <c r="H2817" t="inlineStr">
        <is>
          <t>Home delivery</t>
        </is>
      </c>
      <c r="I2817" t="inlineStr">
        <is>
          <t>Walk-in guest</t>
        </is>
      </c>
      <c r="J2817" t="inlineStr">
        <is>
          <t>Hiroshi Tanaka</t>
        </is>
      </c>
      <c r="K2817" s="71" t="n">
        <v>3967</v>
      </c>
      <c r="L2817" s="72" t="n">
        <v>467.5</v>
      </c>
      <c r="M2817" s="72" t="n">
        <v>1854572.5</v>
      </c>
      <c r="N2817" s="72" t="n">
        <v>185457.25</v>
      </c>
      <c r="O2817" s="72" t="n">
        <v>1669115.25</v>
      </c>
      <c r="P2817" s="72" t="n">
        <v>1358804.66</v>
      </c>
      <c r="Q2817" s="72" t="n">
        <v>310310.59</v>
      </c>
      <c r="R2817" t="inlineStr">
        <is>
          <t>Karnataka</t>
        </is>
      </c>
      <c r="S2817" s="71" t="n">
        <v>0</v>
      </c>
      <c r="T2817" t="inlineStr">
        <is>
          <t>No</t>
        </is>
      </c>
      <c r="U2817" s="71" t="n">
        <v>7521</v>
      </c>
      <c r="V2817" s="71" t="n">
        <v>499</v>
      </c>
      <c r="W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RR102809</t>
        </is>
      </c>
      <c r="B2818" s="69" t="n">
        <v>45997</v>
      </c>
      <c r="C2818" s="70" t="n">
        <v>2025</v>
      </c>
      <c r="D2818" t="inlineStr">
        <is>
          <t>Dec</t>
        </is>
      </c>
      <c r="E2818" t="inlineStr">
        <is>
          <t>West</t>
        </is>
      </c>
      <c r="F2818" t="inlineStr">
        <is>
          <t>India</t>
        </is>
      </c>
      <c r="G2818" t="inlineStr">
        <is>
          <t>Fashion</t>
        </is>
      </c>
      <c r="H2818" t="inlineStr">
        <is>
          <t>Store walk-in</t>
        </is>
      </c>
      <c r="I2818" t="inlineStr">
        <is>
          <t>Walk-in guest</t>
        </is>
      </c>
      <c r="J2818" t="inlineStr">
        <is>
          <t>Priya Nair</t>
        </is>
      </c>
      <c r="K2818" s="71" t="n">
        <v>1232</v>
      </c>
      <c r="L2818" s="72" t="n">
        <v>672.33</v>
      </c>
      <c r="M2818" s="72" t="n">
        <v>828310.5600000001</v>
      </c>
      <c r="N2818" s="72" t="n">
        <v>16566.21</v>
      </c>
      <c r="O2818" s="72" t="n">
        <v>811744.35</v>
      </c>
      <c r="P2818" s="72" t="n">
        <v>507020.61</v>
      </c>
      <c r="Q2818" s="72" t="n">
        <v>304723.74</v>
      </c>
      <c r="R2818" t="inlineStr">
        <is>
          <t>Goa</t>
        </is>
      </c>
      <c r="S2818" s="71" t="n">
        <v>1</v>
      </c>
      <c r="T2818" t="inlineStr">
        <is>
          <t>Yes</t>
        </is>
      </c>
      <c r="U2818" s="71" t="n">
        <v>566</v>
      </c>
      <c r="V2818" s="71" t="n">
        <v>173</v>
      </c>
      <c r="W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RR102810</t>
        </is>
      </c>
      <c r="B2819" s="69" t="n">
        <v>45997</v>
      </c>
      <c r="C2819" s="70" t="n">
        <v>2025</v>
      </c>
      <c r="D2819" t="inlineStr">
        <is>
          <t>Dec</t>
        </is>
      </c>
      <c r="E2819" t="inlineStr">
        <is>
          <t>North</t>
        </is>
      </c>
      <c r="F2819" t="inlineStr">
        <is>
          <t>India</t>
        </is>
      </c>
      <c r="G2819" t="inlineStr">
        <is>
          <t>Grocery</t>
        </is>
      </c>
      <c r="H2819" t="inlineStr">
        <is>
          <t>Store walk-in</t>
        </is>
      </c>
      <c r="I2819" t="inlineStr">
        <is>
          <t>Walk-in guest</t>
        </is>
      </c>
      <c r="J2819" t="inlineStr">
        <is>
          <t>Liam O'Brien</t>
        </is>
      </c>
      <c r="K2819" s="71" t="n">
        <v>4572</v>
      </c>
      <c r="L2819" s="72" t="n">
        <v>183.98</v>
      </c>
      <c r="M2819" s="72" t="n">
        <v>841156.5600000001</v>
      </c>
      <c r="N2819" s="72" t="n">
        <v>84115.66</v>
      </c>
      <c r="O2819" s="72" t="n">
        <v>757040.9</v>
      </c>
      <c r="P2819" s="72" t="n">
        <v>687678.6899999999</v>
      </c>
      <c r="Q2819" s="72" t="n">
        <v>69362.21000000001</v>
      </c>
      <c r="R2819" t="inlineStr">
        <is>
          <t>Delhi</t>
        </is>
      </c>
      <c r="S2819" s="71" t="n">
        <v>1</v>
      </c>
      <c r="T2819" t="inlineStr">
        <is>
          <t>Yes</t>
        </is>
      </c>
      <c r="U2819" s="71" t="n">
        <v>2990</v>
      </c>
      <c r="V2819" s="71" t="n">
        <v>1299</v>
      </c>
      <c r="W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RR102811</t>
        </is>
      </c>
      <c r="B2820" s="69" t="n">
        <v>45997</v>
      </c>
      <c r="C2820" s="70" t="n">
        <v>2025</v>
      </c>
      <c r="D2820" t="inlineStr">
        <is>
          <t>Dec</t>
        </is>
      </c>
      <c r="E2820" t="inlineStr">
        <is>
          <t>South</t>
        </is>
      </c>
      <c r="F2820" t="inlineStr">
        <is>
          <t>India</t>
        </is>
      </c>
      <c r="G2820" t="inlineStr">
        <is>
          <t>JioMart</t>
        </is>
      </c>
      <c r="H2820" t="inlineStr">
        <is>
          <t>Home delivery</t>
        </is>
      </c>
      <c r="I2820" t="inlineStr">
        <is>
          <t>Walk-in guest</t>
        </is>
      </c>
      <c r="J2820" t="inlineStr">
        <is>
          <t>Omar Haddad</t>
        </is>
      </c>
      <c r="K2820" s="71" t="n">
        <v>531</v>
      </c>
      <c r="L2820" s="72" t="n">
        <v>463.94</v>
      </c>
      <c r="M2820" s="72" t="n">
        <v>246352.14</v>
      </c>
      <c r="N2820" s="72" t="n">
        <v>19708.17</v>
      </c>
      <c r="O2820" s="72" t="n">
        <v>226643.97</v>
      </c>
      <c r="P2820" s="72" t="n">
        <v>177150.67</v>
      </c>
      <c r="Q2820" s="72" t="n">
        <v>49493.3</v>
      </c>
      <c r="R2820" t="inlineStr">
        <is>
          <t>Telangana</t>
        </is>
      </c>
      <c r="S2820" s="71" t="n">
        <v>0</v>
      </c>
      <c r="T2820" t="inlineStr">
        <is>
          <t>No</t>
        </is>
      </c>
      <c r="U2820" s="71" t="n">
        <v>925</v>
      </c>
      <c r="V2820" s="71" t="n">
        <v>65</v>
      </c>
      <c r="W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RR102812</t>
        </is>
      </c>
      <c r="B2821" s="69" t="n">
        <v>45997</v>
      </c>
      <c r="C2821" s="70" t="n">
        <v>2025</v>
      </c>
      <c r="D2821" t="inlineStr">
        <is>
          <t>Dec</t>
        </is>
      </c>
      <c r="E2821" t="inlineStr">
        <is>
          <t>South</t>
        </is>
      </c>
      <c r="F2821" t="inlineStr">
        <is>
          <t>India</t>
        </is>
      </c>
      <c r="G2821" t="inlineStr">
        <is>
          <t>Fashion</t>
        </is>
      </c>
      <c r="H2821" t="inlineStr">
        <is>
          <t>Store walk-in</t>
        </is>
      </c>
      <c r="I2821" t="inlineStr">
        <is>
          <t>Member</t>
        </is>
      </c>
      <c r="J2821" t="inlineStr">
        <is>
          <t>Noah Smith</t>
        </is>
      </c>
      <c r="K2821" s="71" t="n">
        <v>1409</v>
      </c>
      <c r="L2821" s="72" t="n">
        <v>787.92</v>
      </c>
      <c r="M2821" s="72" t="n">
        <v>1110179.28</v>
      </c>
      <c r="N2821" s="72" t="n">
        <v>166526.89</v>
      </c>
      <c r="O2821" s="72" t="n">
        <v>943652.39</v>
      </c>
      <c r="P2821" s="72" t="n">
        <v>599050.51</v>
      </c>
      <c r="Q2821" s="72" t="n">
        <v>344601.88</v>
      </c>
      <c r="R2821" t="inlineStr">
        <is>
          <t>Tamil Nadu</t>
        </is>
      </c>
      <c r="S2821" s="71" t="n">
        <v>3</v>
      </c>
      <c r="T2821" t="inlineStr">
        <is>
          <t>Yes</t>
        </is>
      </c>
      <c r="U2821" s="71" t="n">
        <v>651</v>
      </c>
      <c r="V2821" s="71" t="n">
        <v>241</v>
      </c>
      <c r="W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RR102813</t>
        </is>
      </c>
      <c r="B2822" s="69" t="n">
        <v>45997</v>
      </c>
      <c r="C2822" s="70" t="n">
        <v>2025</v>
      </c>
      <c r="D2822" t="inlineStr">
        <is>
          <t>Dec</t>
        </is>
      </c>
      <c r="E2822" t="inlineStr">
        <is>
          <t>East</t>
        </is>
      </c>
      <c r="F2822" t="inlineStr">
        <is>
          <t>India</t>
        </is>
      </c>
      <c r="G2822" t="inlineStr">
        <is>
          <t>JioMart</t>
        </is>
      </c>
      <c r="H2822" t="inlineStr">
        <is>
          <t>Home delivery</t>
        </is>
      </c>
      <c r="I2822" t="inlineStr">
        <is>
          <t>Member</t>
        </is>
      </c>
      <c r="J2822" t="inlineStr">
        <is>
          <t>Hiroshi Tanaka</t>
        </is>
      </c>
      <c r="K2822" s="71" t="n">
        <v>1103</v>
      </c>
      <c r="L2822" s="72" t="n">
        <v>436.1</v>
      </c>
      <c r="M2822" s="72" t="n">
        <v>481018.3</v>
      </c>
      <c r="N2822" s="72" t="n">
        <v>24050.92</v>
      </c>
      <c r="O2822" s="72" t="n">
        <v>456967.38</v>
      </c>
      <c r="P2822" s="72" t="n">
        <v>365869.24</v>
      </c>
      <c r="Q2822" s="72" t="n">
        <v>91098.14</v>
      </c>
      <c r="R2822" t="inlineStr">
        <is>
          <t>West Bengal</t>
        </is>
      </c>
      <c r="S2822" s="71" t="n">
        <v>3</v>
      </c>
      <c r="T2822" t="inlineStr">
        <is>
          <t>Yes</t>
        </is>
      </c>
      <c r="U2822" s="71" t="n">
        <v>1781</v>
      </c>
      <c r="V2822" s="71" t="n">
        <v>139</v>
      </c>
      <c r="W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RR102814</t>
        </is>
      </c>
      <c r="B2823" s="69" t="n">
        <v>45998</v>
      </c>
      <c r="C2823" s="70" t="n">
        <v>2025</v>
      </c>
      <c r="D2823" t="inlineStr">
        <is>
          <t>Dec</t>
        </is>
      </c>
      <c r="E2823" t="inlineStr">
        <is>
          <t>West</t>
        </is>
      </c>
      <c r="F2823" t="inlineStr">
        <is>
          <t>India</t>
        </is>
      </c>
      <c r="G2823" t="inlineStr">
        <is>
          <t>Electronics</t>
        </is>
      </c>
      <c r="H2823" t="inlineStr">
        <is>
          <t>Store walk-in</t>
        </is>
      </c>
      <c r="I2823" t="inlineStr">
        <is>
          <t>Walk-in guest</t>
        </is>
      </c>
      <c r="J2823" t="inlineStr">
        <is>
          <t>Sara Rossi</t>
        </is>
      </c>
      <c r="K2823" s="71" t="n">
        <v>72</v>
      </c>
      <c r="L2823" s="72" t="n">
        <v>10611.2</v>
      </c>
      <c r="M2823" s="72" t="n">
        <v>764006.4</v>
      </c>
      <c r="N2823" s="72" t="n">
        <v>76400.64</v>
      </c>
      <c r="O2823" s="72" t="n">
        <v>687605.76</v>
      </c>
      <c r="P2823" s="72" t="n">
        <v>584985.71</v>
      </c>
      <c r="Q2823" s="72" t="n">
        <v>102620.05</v>
      </c>
      <c r="R2823" t="inlineStr">
        <is>
          <t>Maharashtra</t>
        </is>
      </c>
      <c r="S2823" s="71" t="n">
        <v>1</v>
      </c>
      <c r="T2823" t="inlineStr">
        <is>
          <t>Yes</t>
        </is>
      </c>
      <c r="U2823" s="71" t="n">
        <v>127</v>
      </c>
      <c r="V2823" s="71" t="n">
        <v>55</v>
      </c>
      <c r="W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RR102815</t>
        </is>
      </c>
      <c r="B2824" s="69" t="n">
        <v>45998</v>
      </c>
      <c r="C2824" s="70" t="n">
        <v>2025</v>
      </c>
      <c r="D2824" t="inlineStr">
        <is>
          <t>Dec</t>
        </is>
      </c>
      <c r="E2824" t="inlineStr">
        <is>
          <t>North</t>
        </is>
      </c>
      <c r="F2824" t="inlineStr">
        <is>
          <t>India</t>
        </is>
      </c>
      <c r="G2824" t="inlineStr">
        <is>
          <t>Grocery</t>
        </is>
      </c>
      <c r="H2824" t="inlineStr">
        <is>
          <t>Store walk-in</t>
        </is>
      </c>
      <c r="I2824" t="inlineStr">
        <is>
          <t>Walk-in guest</t>
        </is>
      </c>
      <c r="J2824" t="inlineStr">
        <is>
          <t>Ruhi Shaikh</t>
        </is>
      </c>
      <c r="K2824" s="71" t="n">
        <v>3334</v>
      </c>
      <c r="L2824" s="72" t="n">
        <v>174.69</v>
      </c>
      <c r="M2824" s="72" t="n">
        <v>582416.46</v>
      </c>
      <c r="N2824" s="72" t="n">
        <v>87362.47</v>
      </c>
      <c r="O2824" s="72" t="n">
        <v>495053.99</v>
      </c>
      <c r="P2824" s="72" t="n">
        <v>490718.25</v>
      </c>
      <c r="Q2824" s="72" t="n">
        <v>4335.74</v>
      </c>
      <c r="R2824" t="inlineStr">
        <is>
          <t>Delhi</t>
        </is>
      </c>
      <c r="S2824" s="71" t="n">
        <v>1</v>
      </c>
      <c r="T2824" t="inlineStr">
        <is>
          <t>Yes</t>
        </is>
      </c>
      <c r="U2824" s="71" t="n">
        <v>1329</v>
      </c>
      <c r="V2824" s="71" t="n">
        <v>399</v>
      </c>
      <c r="W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RR102816</t>
        </is>
      </c>
      <c r="B2825" s="69" t="n">
        <v>45998</v>
      </c>
      <c r="C2825" s="70" t="n">
        <v>2025</v>
      </c>
      <c r="D2825" t="inlineStr">
        <is>
          <t>Dec</t>
        </is>
      </c>
      <c r="E2825" t="inlineStr">
        <is>
          <t>East</t>
        </is>
      </c>
      <c r="F2825" t="inlineStr">
        <is>
          <t>India</t>
        </is>
      </c>
      <c r="G2825" t="inlineStr">
        <is>
          <t>Grocery</t>
        </is>
      </c>
      <c r="H2825" t="inlineStr">
        <is>
          <t>Store walk-in</t>
        </is>
      </c>
      <c r="I2825" t="inlineStr">
        <is>
          <t>Walk-in guest</t>
        </is>
      </c>
      <c r="J2825" t="inlineStr">
        <is>
          <t>Aisha Bello</t>
        </is>
      </c>
      <c r="K2825" s="71" t="n">
        <v>4563</v>
      </c>
      <c r="L2825" s="72" t="n">
        <v>176.47</v>
      </c>
      <c r="M2825" s="72" t="n">
        <v>805232.61</v>
      </c>
      <c r="N2825" s="72" t="n">
        <v>64418.61</v>
      </c>
      <c r="O2825" s="72" t="n">
        <v>740814</v>
      </c>
      <c r="P2825" s="72" t="n">
        <v>658086.77</v>
      </c>
      <c r="Q2825" s="72" t="n">
        <v>82727.23</v>
      </c>
      <c r="R2825" t="inlineStr">
        <is>
          <t>West Bengal</t>
        </is>
      </c>
      <c r="S2825" s="71" t="n">
        <v>2</v>
      </c>
      <c r="T2825" t="inlineStr">
        <is>
          <t>Yes</t>
        </is>
      </c>
      <c r="U2825" s="71" t="n">
        <v>1880</v>
      </c>
      <c r="V2825" s="71" t="n">
        <v>571</v>
      </c>
      <c r="W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RR102817</t>
        </is>
      </c>
      <c r="B2826" s="69" t="n">
        <v>45998</v>
      </c>
      <c r="C2826" s="70" t="n">
        <v>2025</v>
      </c>
      <c r="D2826" t="inlineStr">
        <is>
          <t>Dec</t>
        </is>
      </c>
      <c r="E2826" t="inlineStr">
        <is>
          <t>North</t>
        </is>
      </c>
      <c r="F2826" t="inlineStr">
        <is>
          <t>India</t>
        </is>
      </c>
      <c r="G2826" t="inlineStr">
        <is>
          <t>Fashion</t>
        </is>
      </c>
      <c r="H2826" t="inlineStr">
        <is>
          <t>Store walk-in</t>
        </is>
      </c>
      <c r="I2826" t="inlineStr">
        <is>
          <t>Walk-in guest</t>
        </is>
      </c>
      <c r="J2826" t="inlineStr">
        <is>
          <t>Wei Chen</t>
        </is>
      </c>
      <c r="K2826" s="71" t="n">
        <v>676</v>
      </c>
      <c r="L2826" s="72" t="n">
        <v>736.6799999999999</v>
      </c>
      <c r="M2826" s="72" t="n">
        <v>497995.68</v>
      </c>
      <c r="N2826" s="72" t="n">
        <v>9959.91</v>
      </c>
      <c r="O2826" s="72" t="n">
        <v>488035.77</v>
      </c>
      <c r="P2826" s="72" t="n">
        <v>276090.15</v>
      </c>
      <c r="Q2826" s="72" t="n">
        <v>211945.62</v>
      </c>
      <c r="R2826" t="inlineStr">
        <is>
          <t>Rajasthan</t>
        </is>
      </c>
      <c r="S2826" s="71" t="n">
        <v>3</v>
      </c>
      <c r="T2826" t="inlineStr">
        <is>
          <t>Yes</t>
        </is>
      </c>
      <c r="U2826" s="71" t="n">
        <v>339</v>
      </c>
      <c r="V2826" s="71" t="n">
        <v>92</v>
      </c>
      <c r="W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RR102818</t>
        </is>
      </c>
      <c r="B2827" s="69" t="n">
        <v>45998</v>
      </c>
      <c r="C2827" s="70" t="n">
        <v>2025</v>
      </c>
      <c r="D2827" t="inlineStr">
        <is>
          <t>Dec</t>
        </is>
      </c>
      <c r="E2827" t="inlineStr">
        <is>
          <t>East</t>
        </is>
      </c>
      <c r="F2827" t="inlineStr">
        <is>
          <t>India</t>
        </is>
      </c>
      <c r="G2827" t="inlineStr">
        <is>
          <t>JioMart</t>
        </is>
      </c>
      <c r="H2827" t="inlineStr">
        <is>
          <t>Home delivery</t>
        </is>
      </c>
      <c r="I2827" t="inlineStr">
        <is>
          <t>Member</t>
        </is>
      </c>
      <c r="J2827" t="inlineStr">
        <is>
          <t>Arjun Mehta</t>
        </is>
      </c>
      <c r="K2827" s="71" t="n">
        <v>1208</v>
      </c>
      <c r="L2827" s="72" t="n">
        <v>464.3</v>
      </c>
      <c r="M2827" s="72" t="n">
        <v>560874.4</v>
      </c>
      <c r="N2827" s="72" t="n">
        <v>44869.95</v>
      </c>
      <c r="O2827" s="72" t="n">
        <v>516004.45</v>
      </c>
      <c r="P2827" s="72" t="n">
        <v>392986.22</v>
      </c>
      <c r="Q2827" s="72" t="n">
        <v>123018.23</v>
      </c>
      <c r="R2827" t="inlineStr">
        <is>
          <t>Odisha</t>
        </is>
      </c>
      <c r="S2827" s="71" t="n">
        <v>8</v>
      </c>
      <c r="T2827" t="inlineStr">
        <is>
          <t>Yes</t>
        </is>
      </c>
      <c r="U2827" s="71" t="n">
        <v>3875</v>
      </c>
      <c r="V2827" s="71" t="n">
        <v>215</v>
      </c>
      <c r="W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RR102819</t>
        </is>
      </c>
      <c r="B2828" s="69" t="n">
        <v>45998</v>
      </c>
      <c r="C2828" s="70" t="n">
        <v>2025</v>
      </c>
      <c r="D2828" t="inlineStr">
        <is>
          <t>Dec</t>
        </is>
      </c>
      <c r="E2828" t="inlineStr">
        <is>
          <t>East</t>
        </is>
      </c>
      <c r="F2828" t="inlineStr">
        <is>
          <t>India</t>
        </is>
      </c>
      <c r="G2828" t="inlineStr">
        <is>
          <t>Electronics</t>
        </is>
      </c>
      <c r="H2828" t="inlineStr">
        <is>
          <t>Store walk-in</t>
        </is>
      </c>
      <c r="I2828" t="inlineStr">
        <is>
          <t>Walk-in guest</t>
        </is>
      </c>
      <c r="J2828" t="inlineStr">
        <is>
          <t>Omar Haddad</t>
        </is>
      </c>
      <c r="K2828" s="71" t="n">
        <v>34</v>
      </c>
      <c r="L2828" s="72" t="n">
        <v>10593.25</v>
      </c>
      <c r="M2828" s="72" t="n">
        <v>360170.5</v>
      </c>
      <c r="N2828" s="72" t="n">
        <v>7203.41</v>
      </c>
      <c r="O2828" s="72" t="n">
        <v>352967.09</v>
      </c>
      <c r="P2828" s="72" t="n">
        <v>285046.21</v>
      </c>
      <c r="Q2828" s="72" t="n">
        <v>67920.88</v>
      </c>
      <c r="R2828" t="inlineStr">
        <is>
          <t>Odisha</t>
        </is>
      </c>
      <c r="S2828" s="71" t="n">
        <v>5</v>
      </c>
      <c r="T2828" t="inlineStr">
        <is>
          <t>Yes</t>
        </is>
      </c>
      <c r="U2828" s="71" t="n">
        <v>66</v>
      </c>
      <c r="V2828" s="71" t="n">
        <v>25</v>
      </c>
      <c r="W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RR102820</t>
        </is>
      </c>
      <c r="B2829" s="69" t="n">
        <v>45998</v>
      </c>
      <c r="C2829" s="70" t="n">
        <v>2025</v>
      </c>
      <c r="D2829" t="inlineStr">
        <is>
          <t>Dec</t>
        </is>
      </c>
      <c r="E2829" t="inlineStr">
        <is>
          <t>East</t>
        </is>
      </c>
      <c r="F2829" t="inlineStr">
        <is>
          <t>India</t>
        </is>
      </c>
      <c r="G2829" t="inlineStr">
        <is>
          <t>Fashion</t>
        </is>
      </c>
      <c r="H2829" t="inlineStr">
        <is>
          <t>Store walk-in</t>
        </is>
      </c>
      <c r="I2829" t="inlineStr">
        <is>
          <t>Member</t>
        </is>
      </c>
      <c r="J2829" t="inlineStr">
        <is>
          <t>Fatima Al-Saud</t>
        </is>
      </c>
      <c r="K2829" s="71" t="n">
        <v>917</v>
      </c>
      <c r="L2829" s="72" t="n">
        <v>747.6900000000001</v>
      </c>
      <c r="M2829" s="72" t="n">
        <v>685631.73</v>
      </c>
      <c r="N2829" s="72" t="n">
        <v>34281.59</v>
      </c>
      <c r="O2829" s="72" t="n">
        <v>651350.14</v>
      </c>
      <c r="P2829" s="72" t="n">
        <v>364497.98</v>
      </c>
      <c r="Q2829" s="72" t="n">
        <v>286852.16</v>
      </c>
      <c r="R2829" t="inlineStr">
        <is>
          <t>Odisha</t>
        </is>
      </c>
      <c r="S2829" s="71" t="n">
        <v>2</v>
      </c>
      <c r="T2829" t="inlineStr">
        <is>
          <t>Yes</t>
        </is>
      </c>
      <c r="U2829" s="71" t="n">
        <v>509</v>
      </c>
      <c r="V2829" s="71" t="n">
        <v>177</v>
      </c>
      <c r="W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RR102821</t>
        </is>
      </c>
      <c r="B2830" s="69" t="n">
        <v>45998</v>
      </c>
      <c r="C2830" s="70" t="n">
        <v>2025</v>
      </c>
      <c r="D2830" t="inlineStr">
        <is>
          <t>Dec</t>
        </is>
      </c>
      <c r="E2830" t="inlineStr">
        <is>
          <t>East</t>
        </is>
      </c>
      <c r="F2830" t="inlineStr">
        <is>
          <t>India</t>
        </is>
      </c>
      <c r="G2830" t="inlineStr">
        <is>
          <t>Fashion</t>
        </is>
      </c>
      <c r="H2830" t="inlineStr">
        <is>
          <t>Store walk-in</t>
        </is>
      </c>
      <c r="I2830" t="inlineStr">
        <is>
          <t>Member</t>
        </is>
      </c>
      <c r="J2830" t="inlineStr">
        <is>
          <t>Omar Haddad</t>
        </is>
      </c>
      <c r="K2830" s="71" t="n">
        <v>870</v>
      </c>
      <c r="L2830" s="72" t="n">
        <v>804.24</v>
      </c>
      <c r="M2830" s="72" t="n">
        <v>699688.8</v>
      </c>
      <c r="N2830" s="72" t="n">
        <v>34984.44</v>
      </c>
      <c r="O2830" s="72" t="n">
        <v>664704.36</v>
      </c>
      <c r="P2830" s="72" t="n">
        <v>365835.76</v>
      </c>
      <c r="Q2830" s="72" t="n">
        <v>298868.6</v>
      </c>
      <c r="R2830" t="inlineStr">
        <is>
          <t>West Bengal</t>
        </is>
      </c>
      <c r="S2830" s="71" t="n">
        <v>2</v>
      </c>
      <c r="T2830" t="inlineStr">
        <is>
          <t>Yes</t>
        </is>
      </c>
      <c r="U2830" s="71" t="n">
        <v>530</v>
      </c>
      <c r="V2830" s="71" t="n">
        <v>230</v>
      </c>
      <c r="W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RR102822</t>
        </is>
      </c>
      <c r="B2831" s="69" t="n">
        <v>45998</v>
      </c>
      <c r="C2831" s="70" t="n">
        <v>2025</v>
      </c>
      <c r="D2831" t="inlineStr">
        <is>
          <t>Dec</t>
        </is>
      </c>
      <c r="E2831" t="inlineStr">
        <is>
          <t>North</t>
        </is>
      </c>
      <c r="F2831" t="inlineStr">
        <is>
          <t>India</t>
        </is>
      </c>
      <c r="G2831" t="inlineStr">
        <is>
          <t>Grocery</t>
        </is>
      </c>
      <c r="H2831" t="inlineStr">
        <is>
          <t>Store walk-in</t>
        </is>
      </c>
      <c r="I2831" t="inlineStr">
        <is>
          <t>Walk-in guest</t>
        </is>
      </c>
      <c r="J2831" t="inlineStr">
        <is>
          <t>Aisha Bello</t>
        </is>
      </c>
      <c r="K2831" s="71" t="n">
        <v>4206</v>
      </c>
      <c r="L2831" s="72" t="n">
        <v>175.84</v>
      </c>
      <c r="M2831" s="72" t="n">
        <v>739583.04</v>
      </c>
      <c r="N2831" s="72" t="n">
        <v>36979.15</v>
      </c>
      <c r="O2831" s="72" t="n">
        <v>702603.89</v>
      </c>
      <c r="P2831" s="72" t="n">
        <v>640716.8</v>
      </c>
      <c r="Q2831" s="72" t="n">
        <v>61887.09</v>
      </c>
      <c r="R2831" t="inlineStr">
        <is>
          <t>Uttar Pradesh</t>
        </is>
      </c>
      <c r="S2831" s="71" t="n">
        <v>3</v>
      </c>
      <c r="T2831" t="inlineStr">
        <is>
          <t>Yes</t>
        </is>
      </c>
      <c r="U2831" s="71" t="n">
        <v>2125</v>
      </c>
      <c r="V2831" s="71" t="n">
        <v>760</v>
      </c>
      <c r="W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RR102823</t>
        </is>
      </c>
      <c r="B2832" s="69" t="n">
        <v>45998</v>
      </c>
      <c r="C2832" s="70" t="n">
        <v>2025</v>
      </c>
      <c r="D2832" t="inlineStr">
        <is>
          <t>Dec</t>
        </is>
      </c>
      <c r="E2832" t="inlineStr">
        <is>
          <t>West</t>
        </is>
      </c>
      <c r="F2832" t="inlineStr">
        <is>
          <t>India</t>
        </is>
      </c>
      <c r="G2832" t="inlineStr">
        <is>
          <t>JioMart</t>
        </is>
      </c>
      <c r="H2832" t="inlineStr">
        <is>
          <t>Home delivery</t>
        </is>
      </c>
      <c r="I2832" t="inlineStr">
        <is>
          <t>Member</t>
        </is>
      </c>
      <c r="J2832" t="inlineStr">
        <is>
          <t>Noah Smith</t>
        </is>
      </c>
      <c r="K2832" s="71" t="n">
        <v>848</v>
      </c>
      <c r="L2832" s="72" t="n">
        <v>449.3</v>
      </c>
      <c r="M2832" s="72" t="n">
        <v>381006.4</v>
      </c>
      <c r="N2832" s="72" t="n">
        <v>38100.64</v>
      </c>
      <c r="O2832" s="72" t="n">
        <v>342905.76</v>
      </c>
      <c r="P2832" s="72" t="n">
        <v>284448.9</v>
      </c>
      <c r="Q2832" s="72" t="n">
        <v>58456.86</v>
      </c>
      <c r="R2832" t="inlineStr">
        <is>
          <t>Goa</t>
        </is>
      </c>
      <c r="S2832" s="71" t="n">
        <v>5</v>
      </c>
      <c r="T2832" t="inlineStr">
        <is>
          <t>Yes</t>
        </is>
      </c>
      <c r="U2832" s="71" t="n">
        <v>2821</v>
      </c>
      <c r="V2832" s="71" t="n">
        <v>136</v>
      </c>
      <c r="W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RR102824</t>
        </is>
      </c>
      <c r="B2833" s="69" t="n">
        <v>45999</v>
      </c>
      <c r="C2833" s="70" t="n">
        <v>2025</v>
      </c>
      <c r="D2833" t="inlineStr">
        <is>
          <t>Dec</t>
        </is>
      </c>
      <c r="E2833" t="inlineStr">
        <is>
          <t>South</t>
        </is>
      </c>
      <c r="F2833" t="inlineStr">
        <is>
          <t>India</t>
        </is>
      </c>
      <c r="G2833" t="inlineStr">
        <is>
          <t>Fashion</t>
        </is>
      </c>
      <c r="H2833" t="inlineStr">
        <is>
          <t>Store walk-in</t>
        </is>
      </c>
      <c r="I2833" t="inlineStr">
        <is>
          <t>Walk-in guest</t>
        </is>
      </c>
      <c r="J2833" t="inlineStr">
        <is>
          <t>Amir Khan</t>
        </is>
      </c>
      <c r="K2833" s="71" t="n">
        <v>1752</v>
      </c>
      <c r="L2833" s="72" t="n">
        <v>760.98</v>
      </c>
      <c r="M2833" s="72" t="n">
        <v>1333236.96</v>
      </c>
      <c r="N2833" s="72" t="n">
        <v>66661.85000000001</v>
      </c>
      <c r="O2833" s="72" t="n">
        <v>1266575.11</v>
      </c>
      <c r="P2833" s="72" t="n">
        <v>695989.4399999999</v>
      </c>
      <c r="Q2833" s="72" t="n">
        <v>570585.67</v>
      </c>
      <c r="R2833" t="inlineStr">
        <is>
          <t>Karnataka</t>
        </is>
      </c>
      <c r="S2833" s="71" t="n">
        <v>1</v>
      </c>
      <c r="T2833" t="inlineStr">
        <is>
          <t>Yes</t>
        </is>
      </c>
      <c r="U2833" s="71" t="n">
        <v>1242</v>
      </c>
      <c r="V2833" s="71" t="n">
        <v>332</v>
      </c>
      <c r="W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RR102825</t>
        </is>
      </c>
      <c r="B2834" s="69" t="n">
        <v>45999</v>
      </c>
      <c r="C2834" s="70" t="n">
        <v>2025</v>
      </c>
      <c r="D2834" t="inlineStr">
        <is>
          <t>Dec</t>
        </is>
      </c>
      <c r="E2834" t="inlineStr">
        <is>
          <t>West</t>
        </is>
      </c>
      <c r="F2834" t="inlineStr">
        <is>
          <t>India</t>
        </is>
      </c>
      <c r="G2834" t="inlineStr">
        <is>
          <t>Grocery</t>
        </is>
      </c>
      <c r="H2834" t="inlineStr">
        <is>
          <t>Store walk-in</t>
        </is>
      </c>
      <c r="I2834" t="inlineStr">
        <is>
          <t>Member</t>
        </is>
      </c>
      <c r="J2834" t="inlineStr">
        <is>
          <t>Sophie Müller</t>
        </is>
      </c>
      <c r="K2834" s="71" t="n">
        <v>596</v>
      </c>
      <c r="L2834" s="72" t="n">
        <v>185.58</v>
      </c>
      <c r="M2834" s="72" t="n">
        <v>110605.68</v>
      </c>
      <c r="N2834" s="72" t="n">
        <v>8848.450000000001</v>
      </c>
      <c r="O2834" s="72" t="n">
        <v>101757.23</v>
      </c>
      <c r="P2834" s="72" t="n">
        <v>85613.53999999999</v>
      </c>
      <c r="Q2834" s="72" t="n">
        <v>16143.69</v>
      </c>
      <c r="R2834" t="inlineStr">
        <is>
          <t>Gujarat</t>
        </is>
      </c>
      <c r="S2834" s="71" t="n">
        <v>5</v>
      </c>
      <c r="T2834" t="inlineStr">
        <is>
          <t>Yes</t>
        </is>
      </c>
      <c r="U2834" s="71" t="n">
        <v>451</v>
      </c>
      <c r="V2834" s="71" t="n">
        <v>182</v>
      </c>
      <c r="W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RR102826</t>
        </is>
      </c>
      <c r="B2835" s="69" t="n">
        <v>45999</v>
      </c>
      <c r="C2835" s="70" t="n">
        <v>2025</v>
      </c>
      <c r="D2835" t="inlineStr">
        <is>
          <t>Dec</t>
        </is>
      </c>
      <c r="E2835" t="inlineStr">
        <is>
          <t>North</t>
        </is>
      </c>
      <c r="F2835" t="inlineStr">
        <is>
          <t>India</t>
        </is>
      </c>
      <c r="G2835" t="inlineStr">
        <is>
          <t>Fashion</t>
        </is>
      </c>
      <c r="H2835" t="inlineStr">
        <is>
          <t>Store walk-in</t>
        </is>
      </c>
      <c r="I2835" t="inlineStr">
        <is>
          <t>Walk-in guest</t>
        </is>
      </c>
      <c r="J2835" t="inlineStr">
        <is>
          <t>Noah Smith</t>
        </is>
      </c>
      <c r="K2835" s="71" t="n">
        <v>657</v>
      </c>
      <c r="L2835" s="72" t="n">
        <v>742.61</v>
      </c>
      <c r="M2835" s="72" t="n">
        <v>487894.77</v>
      </c>
      <c r="N2835" s="72" t="n">
        <v>73184.22</v>
      </c>
      <c r="O2835" s="72" t="n">
        <v>414710.55</v>
      </c>
      <c r="P2835" s="72" t="n">
        <v>271798.97</v>
      </c>
      <c r="Q2835" s="72" t="n">
        <v>142911.58</v>
      </c>
      <c r="R2835" t="inlineStr">
        <is>
          <t>Uttar Pradesh</t>
        </is>
      </c>
      <c r="S2835" s="71" t="n">
        <v>5</v>
      </c>
      <c r="T2835" t="inlineStr">
        <is>
          <t>Yes</t>
        </is>
      </c>
      <c r="U2835" s="71" t="n">
        <v>271</v>
      </c>
      <c r="V2835" s="71" t="n">
        <v>112</v>
      </c>
      <c r="W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RR102827</t>
        </is>
      </c>
      <c r="B2836" s="69" t="n">
        <v>45999</v>
      </c>
      <c r="C2836" s="70" t="n">
        <v>2025</v>
      </c>
      <c r="D2836" t="inlineStr">
        <is>
          <t>Dec</t>
        </is>
      </c>
      <c r="E2836" t="inlineStr">
        <is>
          <t>North</t>
        </is>
      </c>
      <c r="F2836" t="inlineStr">
        <is>
          <t>India</t>
        </is>
      </c>
      <c r="G2836" t="inlineStr">
        <is>
          <t>JioMart</t>
        </is>
      </c>
      <c r="H2836" t="inlineStr">
        <is>
          <t>Home delivery</t>
        </is>
      </c>
      <c r="I2836" t="inlineStr">
        <is>
          <t>Walk-in guest</t>
        </is>
      </c>
      <c r="J2836" t="inlineStr">
        <is>
          <t>Priya Nair</t>
        </is>
      </c>
      <c r="K2836" s="71" t="n">
        <v>2898</v>
      </c>
      <c r="L2836" s="72" t="n">
        <v>460.03</v>
      </c>
      <c r="M2836" s="72" t="n">
        <v>1333166.94</v>
      </c>
      <c r="N2836" s="72" t="n">
        <v>66658.35000000001</v>
      </c>
      <c r="O2836" s="72" t="n">
        <v>1266508.59</v>
      </c>
      <c r="P2836" s="72" t="n">
        <v>936436.3</v>
      </c>
      <c r="Q2836" s="72" t="n">
        <v>330072.29</v>
      </c>
      <c r="R2836" t="inlineStr">
        <is>
          <t>Punjab</t>
        </is>
      </c>
      <c r="S2836" s="71" t="n">
        <v>2</v>
      </c>
      <c r="T2836" t="inlineStr">
        <is>
          <t>Yes</t>
        </is>
      </c>
      <c r="U2836" s="71" t="n">
        <v>9896</v>
      </c>
      <c r="V2836" s="71" t="n">
        <v>653</v>
      </c>
      <c r="W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RR102828</t>
        </is>
      </c>
      <c r="B2837" s="69" t="n">
        <v>46000</v>
      </c>
      <c r="C2837" s="70" t="n">
        <v>2025</v>
      </c>
      <c r="D2837" t="inlineStr">
        <is>
          <t>Dec</t>
        </is>
      </c>
      <c r="E2837" t="inlineStr">
        <is>
          <t>West</t>
        </is>
      </c>
      <c r="F2837" t="inlineStr">
        <is>
          <t>India</t>
        </is>
      </c>
      <c r="G2837" t="inlineStr">
        <is>
          <t>JioMart</t>
        </is>
      </c>
      <c r="H2837" t="inlineStr">
        <is>
          <t>Home delivery</t>
        </is>
      </c>
      <c r="I2837" t="inlineStr">
        <is>
          <t>Member</t>
        </is>
      </c>
      <c r="J2837" t="inlineStr">
        <is>
          <t>Zoya Ahmed</t>
        </is>
      </c>
      <c r="K2837" s="71" t="n">
        <v>1363</v>
      </c>
      <c r="L2837" s="72" t="n">
        <v>392.02</v>
      </c>
      <c r="M2837" s="72" t="n">
        <v>534323.26</v>
      </c>
      <c r="N2837" s="72" t="n">
        <v>26716.16</v>
      </c>
      <c r="O2837" s="72" t="n">
        <v>507607.1</v>
      </c>
      <c r="P2837" s="72" t="n">
        <v>469001.52</v>
      </c>
      <c r="Q2837" s="72" t="n">
        <v>38605.58</v>
      </c>
      <c r="R2837" t="inlineStr">
        <is>
          <t>Gujarat</t>
        </is>
      </c>
      <c r="S2837" s="71" t="n">
        <v>1</v>
      </c>
      <c r="T2837" t="inlineStr">
        <is>
          <t>Yes</t>
        </is>
      </c>
      <c r="U2837" s="71" t="n">
        <v>4043</v>
      </c>
      <c r="V2837" s="71" t="n">
        <v>191</v>
      </c>
      <c r="W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RR102829</t>
        </is>
      </c>
      <c r="B2838" s="69" t="n">
        <v>46000</v>
      </c>
      <c r="C2838" s="70" t="n">
        <v>2025</v>
      </c>
      <c r="D2838" t="inlineStr">
        <is>
          <t>Dec</t>
        </is>
      </c>
      <c r="E2838" t="inlineStr">
        <is>
          <t>West</t>
        </is>
      </c>
      <c r="F2838" t="inlineStr">
        <is>
          <t>India</t>
        </is>
      </c>
      <c r="G2838" t="inlineStr">
        <is>
          <t>Grocery</t>
        </is>
      </c>
      <c r="H2838" t="inlineStr">
        <is>
          <t>Home delivery</t>
        </is>
      </c>
      <c r="I2838" t="inlineStr">
        <is>
          <t>Walk-in guest</t>
        </is>
      </c>
      <c r="J2838" t="inlineStr">
        <is>
          <t>Wei Chen</t>
        </is>
      </c>
      <c r="K2838" s="71" t="n">
        <v>5028</v>
      </c>
      <c r="L2838" s="72" t="n">
        <v>174.21</v>
      </c>
      <c r="M2838" s="72" t="n">
        <v>875927.88</v>
      </c>
      <c r="N2838" s="72" t="n">
        <v>17518.56</v>
      </c>
      <c r="O2838" s="72" t="n">
        <v>858409.3199999999</v>
      </c>
      <c r="P2838" s="72" t="n">
        <v>713279.33</v>
      </c>
      <c r="Q2838" s="72" t="n">
        <v>145129.99</v>
      </c>
      <c r="R2838" t="inlineStr">
        <is>
          <t>Goa</t>
        </is>
      </c>
      <c r="S2838" s="71" t="n">
        <v>5</v>
      </c>
      <c r="T2838" t="inlineStr">
        <is>
          <t>Yes</t>
        </is>
      </c>
      <c r="U2838" s="71" t="n">
        <v>2405</v>
      </c>
      <c r="V2838" s="71" t="n">
        <v>653</v>
      </c>
      <c r="W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RR102830</t>
        </is>
      </c>
      <c r="B2839" s="69" t="n">
        <v>46000</v>
      </c>
      <c r="C2839" s="70" t="n">
        <v>2025</v>
      </c>
      <c r="D2839" t="inlineStr">
        <is>
          <t>Dec</t>
        </is>
      </c>
      <c r="E2839" t="inlineStr">
        <is>
          <t>East</t>
        </is>
      </c>
      <c r="F2839" t="inlineStr">
        <is>
          <t>India</t>
        </is>
      </c>
      <c r="G2839" t="inlineStr">
        <is>
          <t>Fashion</t>
        </is>
      </c>
      <c r="H2839" t="inlineStr">
        <is>
          <t>Store walk-in</t>
        </is>
      </c>
      <c r="I2839" t="inlineStr">
        <is>
          <t>Member</t>
        </is>
      </c>
      <c r="J2839" t="inlineStr">
        <is>
          <t>Hiroshi Tanaka</t>
        </is>
      </c>
      <c r="K2839" s="71" t="n">
        <v>260</v>
      </c>
      <c r="L2839" s="72" t="n">
        <v>833.1900000000001</v>
      </c>
      <c r="M2839" s="72" t="n">
        <v>216629.4</v>
      </c>
      <c r="N2839" s="72" t="n">
        <v>10831.47</v>
      </c>
      <c r="O2839" s="72" t="n">
        <v>205797.93</v>
      </c>
      <c r="P2839" s="72" t="n">
        <v>106481.34</v>
      </c>
      <c r="Q2839" s="72" t="n">
        <v>99316.59</v>
      </c>
      <c r="R2839" t="inlineStr">
        <is>
          <t>Odisha</t>
        </is>
      </c>
      <c r="S2839" s="71" t="n">
        <v>5</v>
      </c>
      <c r="T2839" t="inlineStr">
        <is>
          <t>Yes</t>
        </is>
      </c>
      <c r="U2839" s="71" t="n">
        <v>162</v>
      </c>
      <c r="V2839" s="71" t="n">
        <v>43</v>
      </c>
      <c r="W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RR102831</t>
        </is>
      </c>
      <c r="B2840" s="69" t="n">
        <v>46000</v>
      </c>
      <c r="C2840" s="70" t="n">
        <v>2025</v>
      </c>
      <c r="D2840" t="inlineStr">
        <is>
          <t>Dec</t>
        </is>
      </c>
      <c r="E2840" t="inlineStr">
        <is>
          <t>West</t>
        </is>
      </c>
      <c r="F2840" t="inlineStr">
        <is>
          <t>India</t>
        </is>
      </c>
      <c r="G2840" t="inlineStr">
        <is>
          <t>JioMart</t>
        </is>
      </c>
      <c r="H2840" t="inlineStr">
        <is>
          <t>Home delivery</t>
        </is>
      </c>
      <c r="I2840" t="inlineStr">
        <is>
          <t>Walk-in guest</t>
        </is>
      </c>
      <c r="J2840" t="inlineStr">
        <is>
          <t>Shraddha Kulkarni</t>
        </is>
      </c>
      <c r="K2840" s="71" t="n">
        <v>848</v>
      </c>
      <c r="L2840" s="72" t="n">
        <v>446.47</v>
      </c>
      <c r="M2840" s="72" t="n">
        <v>378606.56</v>
      </c>
      <c r="N2840" s="72" t="n">
        <v>18930.33</v>
      </c>
      <c r="O2840" s="72" t="n">
        <v>359676.23</v>
      </c>
      <c r="P2840" s="72" t="n">
        <v>277834.01</v>
      </c>
      <c r="Q2840" s="72" t="n">
        <v>81842.22</v>
      </c>
      <c r="R2840" t="inlineStr">
        <is>
          <t>Maharashtra</t>
        </is>
      </c>
      <c r="S2840" s="71" t="n">
        <v>3</v>
      </c>
      <c r="T2840" t="inlineStr">
        <is>
          <t>Yes</t>
        </is>
      </c>
      <c r="U2840" s="71" t="n">
        <v>3179</v>
      </c>
      <c r="V2840" s="71" t="n">
        <v>173</v>
      </c>
      <c r="W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RR102832</t>
        </is>
      </c>
      <c r="B2841" s="69" t="n">
        <v>46000</v>
      </c>
      <c r="C2841" s="70" t="n">
        <v>2025</v>
      </c>
      <c r="D2841" t="inlineStr">
        <is>
          <t>Dec</t>
        </is>
      </c>
      <c r="E2841" t="inlineStr">
        <is>
          <t>East</t>
        </is>
      </c>
      <c r="F2841" t="inlineStr">
        <is>
          <t>India</t>
        </is>
      </c>
      <c r="G2841" t="inlineStr">
        <is>
          <t>Grocery</t>
        </is>
      </c>
      <c r="H2841" t="inlineStr">
        <is>
          <t>Store walk-in</t>
        </is>
      </c>
      <c r="I2841" t="inlineStr">
        <is>
          <t>Member</t>
        </is>
      </c>
      <c r="J2841" t="inlineStr">
        <is>
          <t>Aisha Bello</t>
        </is>
      </c>
      <c r="K2841" s="71" t="n">
        <v>4989</v>
      </c>
      <c r="L2841" s="72" t="n">
        <v>197.75</v>
      </c>
      <c r="M2841" s="72" t="n">
        <v>986574.75</v>
      </c>
      <c r="N2841" s="72" t="n">
        <v>19731.49</v>
      </c>
      <c r="O2841" s="72" t="n">
        <v>966843.26</v>
      </c>
      <c r="P2841" s="72" t="n">
        <v>736802.26</v>
      </c>
      <c r="Q2841" s="72" t="n">
        <v>230041</v>
      </c>
      <c r="R2841" t="inlineStr">
        <is>
          <t>Bihar</t>
        </is>
      </c>
      <c r="S2841" s="71" t="n">
        <v>3</v>
      </c>
      <c r="T2841" t="inlineStr">
        <is>
          <t>Yes</t>
        </is>
      </c>
      <c r="U2841" s="71" t="n">
        <v>2520</v>
      </c>
      <c r="V2841" s="71" t="n">
        <v>699</v>
      </c>
      <c r="W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RR102833</t>
        </is>
      </c>
      <c r="B2842" s="69" t="n">
        <v>46000</v>
      </c>
      <c r="C2842" s="70" t="n">
        <v>2025</v>
      </c>
      <c r="D2842" t="inlineStr">
        <is>
          <t>Dec</t>
        </is>
      </c>
      <c r="E2842" t="inlineStr">
        <is>
          <t>East</t>
        </is>
      </c>
      <c r="F2842" t="inlineStr">
        <is>
          <t>India</t>
        </is>
      </c>
      <c r="G2842" t="inlineStr">
        <is>
          <t>JioMart</t>
        </is>
      </c>
      <c r="H2842" t="inlineStr">
        <is>
          <t>Home delivery</t>
        </is>
      </c>
      <c r="I2842" t="inlineStr">
        <is>
          <t>Member</t>
        </is>
      </c>
      <c r="J2842" t="inlineStr">
        <is>
          <t>Priya Nair</t>
        </is>
      </c>
      <c r="K2842" s="71" t="n">
        <v>3302</v>
      </c>
      <c r="L2842" s="72" t="n">
        <v>421.71</v>
      </c>
      <c r="M2842" s="72" t="n">
        <v>1392486.42</v>
      </c>
      <c r="N2842" s="72" t="n">
        <v>27849.73</v>
      </c>
      <c r="O2842" s="72" t="n">
        <v>1364636.69</v>
      </c>
      <c r="P2842" s="72" t="n">
        <v>1150496.94</v>
      </c>
      <c r="Q2842" s="72" t="n">
        <v>214139.75</v>
      </c>
      <c r="R2842" t="inlineStr">
        <is>
          <t>West Bengal</t>
        </is>
      </c>
      <c r="S2842" s="71" t="n">
        <v>5</v>
      </c>
      <c r="T2842" t="inlineStr">
        <is>
          <t>Yes</t>
        </is>
      </c>
      <c r="U2842" s="71" t="n">
        <v>13090</v>
      </c>
      <c r="V2842" s="71" t="n">
        <v>637</v>
      </c>
      <c r="W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RR102834</t>
        </is>
      </c>
      <c r="B2843" s="69" t="n">
        <v>46000</v>
      </c>
      <c r="C2843" s="70" t="n">
        <v>2025</v>
      </c>
      <c r="D2843" t="inlineStr">
        <is>
          <t>Dec</t>
        </is>
      </c>
      <c r="E2843" t="inlineStr">
        <is>
          <t>South</t>
        </is>
      </c>
      <c r="F2843" t="inlineStr">
        <is>
          <t>India</t>
        </is>
      </c>
      <c r="G2843" t="inlineStr">
        <is>
          <t>Grocery</t>
        </is>
      </c>
      <c r="H2843" t="inlineStr">
        <is>
          <t>Store walk-in</t>
        </is>
      </c>
      <c r="I2843" t="inlineStr">
        <is>
          <t>Walk-in guest</t>
        </is>
      </c>
      <c r="J2843" t="inlineStr">
        <is>
          <t>Emma Clarke</t>
        </is>
      </c>
      <c r="K2843" s="71" t="n">
        <v>723</v>
      </c>
      <c r="L2843" s="72" t="n">
        <v>166.89</v>
      </c>
      <c r="M2843" s="72" t="n">
        <v>120661.47</v>
      </c>
      <c r="N2843" s="72" t="n">
        <v>2413.23</v>
      </c>
      <c r="O2843" s="72" t="n">
        <v>118248.24</v>
      </c>
      <c r="P2843" s="72" t="n">
        <v>109297.8</v>
      </c>
      <c r="Q2843" s="72" t="n">
        <v>8950.440000000001</v>
      </c>
      <c r="R2843" t="inlineStr">
        <is>
          <t>Telangana</t>
        </is>
      </c>
      <c r="S2843" s="71" t="n">
        <v>1</v>
      </c>
      <c r="T2843" t="inlineStr">
        <is>
          <t>Yes</t>
        </is>
      </c>
      <c r="U2843" s="71" t="n">
        <v>290</v>
      </c>
      <c r="V2843" s="71" t="n">
        <v>92</v>
      </c>
      <c r="W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RR102835</t>
        </is>
      </c>
      <c r="B2844" s="69" t="n">
        <v>46001</v>
      </c>
      <c r="C2844" s="70" t="n">
        <v>2025</v>
      </c>
      <c r="D2844" t="inlineStr">
        <is>
          <t>Dec</t>
        </is>
      </c>
      <c r="E2844" t="inlineStr">
        <is>
          <t>North</t>
        </is>
      </c>
      <c r="F2844" t="inlineStr">
        <is>
          <t>India</t>
        </is>
      </c>
      <c r="G2844" t="inlineStr">
        <is>
          <t>Fashion</t>
        </is>
      </c>
      <c r="H2844" t="inlineStr">
        <is>
          <t>Store walk-in</t>
        </is>
      </c>
      <c r="I2844" t="inlineStr">
        <is>
          <t>Walk-in guest</t>
        </is>
      </c>
      <c r="J2844" t="inlineStr">
        <is>
          <t>Ruhi Shaikh</t>
        </is>
      </c>
      <c r="K2844" s="71" t="n">
        <v>785</v>
      </c>
      <c r="L2844" s="72" t="n">
        <v>781.51</v>
      </c>
      <c r="M2844" s="72" t="n">
        <v>613485.35</v>
      </c>
      <c r="N2844" s="72" t="n">
        <v>30674.27</v>
      </c>
      <c r="O2844" s="72" t="n">
        <v>582811.08</v>
      </c>
      <c r="P2844" s="72" t="n">
        <v>319658.05</v>
      </c>
      <c r="Q2844" s="72" t="n">
        <v>263153.03</v>
      </c>
      <c r="R2844" t="inlineStr">
        <is>
          <t>Uttar Pradesh</t>
        </is>
      </c>
      <c r="S2844" s="71" t="n">
        <v>1</v>
      </c>
      <c r="T2844" t="inlineStr">
        <is>
          <t>Yes</t>
        </is>
      </c>
      <c r="U2844" s="71" t="n">
        <v>283</v>
      </c>
      <c r="V2844" s="71" t="n">
        <v>115</v>
      </c>
      <c r="W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RR102836</t>
        </is>
      </c>
      <c r="B2845" s="69" t="n">
        <v>46001</v>
      </c>
      <c r="C2845" s="70" t="n">
        <v>2025</v>
      </c>
      <c r="D2845" t="inlineStr">
        <is>
          <t>Dec</t>
        </is>
      </c>
      <c r="E2845" t="inlineStr">
        <is>
          <t>East</t>
        </is>
      </c>
      <c r="F2845" t="inlineStr">
        <is>
          <t>India</t>
        </is>
      </c>
      <c r="G2845" t="inlineStr">
        <is>
          <t>JioMart</t>
        </is>
      </c>
      <c r="H2845" t="inlineStr">
        <is>
          <t>Home delivery</t>
        </is>
      </c>
      <c r="I2845" t="inlineStr">
        <is>
          <t>Walk-in guest</t>
        </is>
      </c>
      <c r="J2845" t="inlineStr">
        <is>
          <t>Sophie Müller</t>
        </is>
      </c>
      <c r="K2845" s="71" t="n">
        <v>3620</v>
      </c>
      <c r="L2845" s="72" t="n">
        <v>405.73</v>
      </c>
      <c r="M2845" s="72" t="n">
        <v>1468742.6</v>
      </c>
      <c r="N2845" s="72" t="n">
        <v>73437.13</v>
      </c>
      <c r="O2845" s="72" t="n">
        <v>1395305.47</v>
      </c>
      <c r="P2845" s="72" t="n">
        <v>1172592.54</v>
      </c>
      <c r="Q2845" s="72" t="n">
        <v>222712.93</v>
      </c>
      <c r="R2845" t="inlineStr">
        <is>
          <t>Odisha</t>
        </is>
      </c>
      <c r="S2845" s="71" t="n">
        <v>3</v>
      </c>
      <c r="T2845" t="inlineStr">
        <is>
          <t>Yes</t>
        </is>
      </c>
      <c r="U2845" s="71" t="n">
        <v>11910</v>
      </c>
      <c r="V2845" s="71" t="n">
        <v>930</v>
      </c>
      <c r="W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RR102837</t>
        </is>
      </c>
      <c r="B2846" s="69" t="n">
        <v>46001</v>
      </c>
      <c r="C2846" s="70" t="n">
        <v>2025</v>
      </c>
      <c r="D2846" t="inlineStr">
        <is>
          <t>Dec</t>
        </is>
      </c>
      <c r="E2846" t="inlineStr">
        <is>
          <t>North</t>
        </is>
      </c>
      <c r="F2846" t="inlineStr">
        <is>
          <t>India</t>
        </is>
      </c>
      <c r="G2846" t="inlineStr">
        <is>
          <t>Fashion</t>
        </is>
      </c>
      <c r="H2846" t="inlineStr">
        <is>
          <t>Store walk-in</t>
        </is>
      </c>
      <c r="I2846" t="inlineStr">
        <is>
          <t>Member</t>
        </is>
      </c>
      <c r="J2846" t="inlineStr">
        <is>
          <t>Olivia Brown</t>
        </is>
      </c>
      <c r="K2846" s="71" t="n">
        <v>222</v>
      </c>
      <c r="L2846" s="72" t="n">
        <v>804.23</v>
      </c>
      <c r="M2846" s="72" t="n">
        <v>178539.06</v>
      </c>
      <c r="N2846" s="72" t="n">
        <v>26780.86</v>
      </c>
      <c r="O2846" s="72" t="n">
        <v>151758.2</v>
      </c>
      <c r="P2846" s="72" t="n">
        <v>92504.89</v>
      </c>
      <c r="Q2846" s="72" t="n">
        <v>59253.31</v>
      </c>
      <c r="R2846" t="inlineStr">
        <is>
          <t>Rajasthan</t>
        </is>
      </c>
      <c r="S2846" s="71" t="n">
        <v>3</v>
      </c>
      <c r="T2846" t="inlineStr">
        <is>
          <t>Yes</t>
        </is>
      </c>
      <c r="U2846" s="71" t="n">
        <v>141</v>
      </c>
      <c r="V2846" s="71" t="n">
        <v>50</v>
      </c>
      <c r="W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RR102838</t>
        </is>
      </c>
      <c r="B2847" s="69" t="n">
        <v>46001</v>
      </c>
      <c r="C2847" s="70" t="n">
        <v>2025</v>
      </c>
      <c r="D2847" t="inlineStr">
        <is>
          <t>Dec</t>
        </is>
      </c>
      <c r="E2847" t="inlineStr">
        <is>
          <t>South</t>
        </is>
      </c>
      <c r="F2847" t="inlineStr">
        <is>
          <t>India</t>
        </is>
      </c>
      <c r="G2847" t="inlineStr">
        <is>
          <t>Fashion</t>
        </is>
      </c>
      <c r="H2847" t="inlineStr">
        <is>
          <t>Store walk-in</t>
        </is>
      </c>
      <c r="I2847" t="inlineStr">
        <is>
          <t>Walk-in guest</t>
        </is>
      </c>
      <c r="J2847" t="inlineStr">
        <is>
          <t>Yuki Sato</t>
        </is>
      </c>
      <c r="K2847" s="71" t="n">
        <v>1089</v>
      </c>
      <c r="L2847" s="72" t="n">
        <v>759.4299999999999</v>
      </c>
      <c r="M2847" s="72" t="n">
        <v>827019.27</v>
      </c>
      <c r="N2847" s="72" t="n">
        <v>66161.53999999999</v>
      </c>
      <c r="O2847" s="72" t="n">
        <v>760857.73</v>
      </c>
      <c r="P2847" s="72" t="n">
        <v>432666.49</v>
      </c>
      <c r="Q2847" s="72" t="n">
        <v>328191.24</v>
      </c>
      <c r="R2847" t="inlineStr">
        <is>
          <t>Kerala</t>
        </is>
      </c>
      <c r="S2847" s="71" t="n">
        <v>3</v>
      </c>
      <c r="T2847" t="inlineStr">
        <is>
          <t>Yes</t>
        </is>
      </c>
      <c r="U2847" s="71" t="n">
        <v>432</v>
      </c>
      <c r="V2847" s="71" t="n">
        <v>169</v>
      </c>
      <c r="W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RR102839</t>
        </is>
      </c>
      <c r="B2848" s="69" t="n">
        <v>46001</v>
      </c>
      <c r="C2848" s="70" t="n">
        <v>2025</v>
      </c>
      <c r="D2848" t="inlineStr">
        <is>
          <t>Dec</t>
        </is>
      </c>
      <c r="E2848" t="inlineStr">
        <is>
          <t>West</t>
        </is>
      </c>
      <c r="F2848" t="inlineStr">
        <is>
          <t>India</t>
        </is>
      </c>
      <c r="G2848" t="inlineStr">
        <is>
          <t>Fashion</t>
        </is>
      </c>
      <c r="H2848" t="inlineStr">
        <is>
          <t>Store walk-in</t>
        </is>
      </c>
      <c r="I2848" t="inlineStr">
        <is>
          <t>Member</t>
        </is>
      </c>
      <c r="J2848" t="inlineStr">
        <is>
          <t>Kofi Mensah</t>
        </is>
      </c>
      <c r="K2848" s="71" t="n">
        <v>216</v>
      </c>
      <c r="L2848" s="72" t="n">
        <v>739.9</v>
      </c>
      <c r="M2848" s="72" t="n">
        <v>159818.4</v>
      </c>
      <c r="N2848" s="72" t="n">
        <v>12785.47</v>
      </c>
      <c r="O2848" s="72" t="n">
        <v>147032.93</v>
      </c>
      <c r="P2848" s="72" t="n">
        <v>89044.05</v>
      </c>
      <c r="Q2848" s="72" t="n">
        <v>57988.88</v>
      </c>
      <c r="R2848" t="inlineStr">
        <is>
          <t>Goa</t>
        </is>
      </c>
      <c r="S2848" s="71" t="n">
        <v>3</v>
      </c>
      <c r="T2848" t="inlineStr">
        <is>
          <t>Yes</t>
        </is>
      </c>
      <c r="U2848" s="71" t="n">
        <v>182</v>
      </c>
      <c r="V2848" s="71" t="n">
        <v>61</v>
      </c>
      <c r="W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RR102840</t>
        </is>
      </c>
      <c r="B2849" s="69" t="n">
        <v>46001</v>
      </c>
      <c r="C2849" s="70" t="n">
        <v>2025</v>
      </c>
      <c r="D2849" t="inlineStr">
        <is>
          <t>Dec</t>
        </is>
      </c>
      <c r="E2849" t="inlineStr">
        <is>
          <t>West</t>
        </is>
      </c>
      <c r="F2849" t="inlineStr">
        <is>
          <t>India</t>
        </is>
      </c>
      <c r="G2849" t="inlineStr">
        <is>
          <t>Grocery</t>
        </is>
      </c>
      <c r="H2849" t="inlineStr">
        <is>
          <t>Store walk-in</t>
        </is>
      </c>
      <c r="I2849" t="inlineStr">
        <is>
          <t>Member</t>
        </is>
      </c>
      <c r="J2849" t="inlineStr">
        <is>
          <t>Hiroshi Tanaka</t>
        </is>
      </c>
      <c r="K2849" s="71" t="n">
        <v>2036</v>
      </c>
      <c r="L2849" s="72" t="n">
        <v>177.8</v>
      </c>
      <c r="M2849" s="72" t="n">
        <v>362000.8</v>
      </c>
      <c r="N2849" s="72" t="n">
        <v>54300.12</v>
      </c>
      <c r="O2849" s="72" t="n">
        <v>307700.68</v>
      </c>
      <c r="P2849" s="72" t="n">
        <v>301282.42</v>
      </c>
      <c r="Q2849" s="72" t="n">
        <v>6418.26</v>
      </c>
      <c r="R2849" t="inlineStr">
        <is>
          <t>Maharashtra</t>
        </is>
      </c>
      <c r="S2849" s="71" t="n">
        <v>1</v>
      </c>
      <c r="T2849" t="inlineStr">
        <is>
          <t>Yes</t>
        </is>
      </c>
      <c r="U2849" s="71" t="n">
        <v>677</v>
      </c>
      <c r="V2849" s="71" t="n">
        <v>289</v>
      </c>
      <c r="W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RR102841</t>
        </is>
      </c>
      <c r="B2850" s="69" t="n">
        <v>46001</v>
      </c>
      <c r="C2850" s="70" t="n">
        <v>2025</v>
      </c>
      <c r="D2850" t="inlineStr">
        <is>
          <t>Dec</t>
        </is>
      </c>
      <c r="E2850" t="inlineStr">
        <is>
          <t>West</t>
        </is>
      </c>
      <c r="F2850" t="inlineStr">
        <is>
          <t>India</t>
        </is>
      </c>
      <c r="G2850" t="inlineStr">
        <is>
          <t>Electronics</t>
        </is>
      </c>
      <c r="H2850" t="inlineStr">
        <is>
          <t>Store walk-in</t>
        </is>
      </c>
      <c r="I2850" t="inlineStr">
        <is>
          <t>Member</t>
        </is>
      </c>
      <c r="J2850" t="inlineStr">
        <is>
          <t>Arjun Mehta</t>
        </is>
      </c>
      <c r="K2850" s="71" t="n">
        <v>183</v>
      </c>
      <c r="L2850" s="72" t="n">
        <v>9290.84</v>
      </c>
      <c r="M2850" s="72" t="n">
        <v>1700223.72</v>
      </c>
      <c r="N2850" s="72" t="n">
        <v>34004.47</v>
      </c>
      <c r="O2850" s="72" t="n">
        <v>1666219.25</v>
      </c>
      <c r="P2850" s="72" t="n">
        <v>1552474.25</v>
      </c>
      <c r="Q2850" s="72" t="n">
        <v>113745</v>
      </c>
      <c r="R2850" t="inlineStr">
        <is>
          <t>Maharashtra</t>
        </is>
      </c>
      <c r="S2850" s="71" t="n">
        <v>2</v>
      </c>
      <c r="T2850" t="inlineStr">
        <is>
          <t>Yes</t>
        </is>
      </c>
      <c r="U2850" s="71" t="n">
        <v>453</v>
      </c>
      <c r="V2850" s="71" t="n">
        <v>144</v>
      </c>
      <c r="W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RR102842</t>
        </is>
      </c>
      <c r="B2851" s="69" t="n">
        <v>46001</v>
      </c>
      <c r="C2851" s="70" t="n">
        <v>2025</v>
      </c>
      <c r="D2851" t="inlineStr">
        <is>
          <t>Dec</t>
        </is>
      </c>
      <c r="E2851" t="inlineStr">
        <is>
          <t>South</t>
        </is>
      </c>
      <c r="F2851" t="inlineStr">
        <is>
          <t>India</t>
        </is>
      </c>
      <c r="G2851" t="inlineStr">
        <is>
          <t>Grocery</t>
        </is>
      </c>
      <c r="H2851" t="inlineStr">
        <is>
          <t>Store walk-in</t>
        </is>
      </c>
      <c r="I2851" t="inlineStr">
        <is>
          <t>Member</t>
        </is>
      </c>
      <c r="J2851" t="inlineStr">
        <is>
          <t>Olivia Brown</t>
        </is>
      </c>
      <c r="K2851" s="71" t="n">
        <v>2720</v>
      </c>
      <c r="L2851" s="72" t="n">
        <v>200.13</v>
      </c>
      <c r="M2851" s="72" t="n">
        <v>544353.6</v>
      </c>
      <c r="N2851" s="72" t="n">
        <v>43548.29</v>
      </c>
      <c r="O2851" s="72" t="n">
        <v>500805.31</v>
      </c>
      <c r="P2851" s="72" t="n">
        <v>410850.14</v>
      </c>
      <c r="Q2851" s="72" t="n">
        <v>89955.17</v>
      </c>
      <c r="R2851" t="inlineStr">
        <is>
          <t>Karnataka</t>
        </is>
      </c>
      <c r="S2851" s="71" t="n">
        <v>3</v>
      </c>
      <c r="T2851" t="inlineStr">
        <is>
          <t>Yes</t>
        </is>
      </c>
      <c r="U2851" s="71" t="n">
        <v>1094</v>
      </c>
      <c r="V2851" s="71" t="n">
        <v>367</v>
      </c>
      <c r="W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RR102843</t>
        </is>
      </c>
      <c r="B2852" s="69" t="n">
        <v>46001</v>
      </c>
      <c r="C2852" s="70" t="n">
        <v>2025</v>
      </c>
      <c r="D2852" t="inlineStr">
        <is>
          <t>Dec</t>
        </is>
      </c>
      <c r="E2852" t="inlineStr">
        <is>
          <t>North</t>
        </is>
      </c>
      <c r="F2852" t="inlineStr">
        <is>
          <t>India</t>
        </is>
      </c>
      <c r="G2852" t="inlineStr">
        <is>
          <t>Grocery</t>
        </is>
      </c>
      <c r="H2852" t="inlineStr">
        <is>
          <t>Store walk-in</t>
        </is>
      </c>
      <c r="I2852" t="inlineStr">
        <is>
          <t>Walk-in guest</t>
        </is>
      </c>
      <c r="J2852" t="inlineStr">
        <is>
          <t>Aisha Bello</t>
        </is>
      </c>
      <c r="K2852" s="71" t="n">
        <v>3579</v>
      </c>
      <c r="L2852" s="72" t="n">
        <v>172.37</v>
      </c>
      <c r="M2852" s="72" t="n">
        <v>616912.23</v>
      </c>
      <c r="N2852" s="72" t="n">
        <v>12338.24</v>
      </c>
      <c r="O2852" s="72" t="n">
        <v>604573.99</v>
      </c>
      <c r="P2852" s="72" t="n">
        <v>520119.4</v>
      </c>
      <c r="Q2852" s="72" t="n">
        <v>84454.59</v>
      </c>
      <c r="R2852" t="inlineStr">
        <is>
          <t>Uttar Pradesh</t>
        </is>
      </c>
      <c r="S2852" s="71" t="n">
        <v>2</v>
      </c>
      <c r="T2852" t="inlineStr">
        <is>
          <t>Yes</t>
        </is>
      </c>
      <c r="U2852" s="71" t="n">
        <v>2319</v>
      </c>
      <c r="V2852" s="71" t="n">
        <v>902</v>
      </c>
      <c r="W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RR102844</t>
        </is>
      </c>
      <c r="B2853" s="69" t="n">
        <v>46001</v>
      </c>
      <c r="C2853" s="70" t="n">
        <v>2025</v>
      </c>
      <c r="D2853" t="inlineStr">
        <is>
          <t>Dec</t>
        </is>
      </c>
      <c r="E2853" t="inlineStr">
        <is>
          <t>South</t>
        </is>
      </c>
      <c r="F2853" t="inlineStr">
        <is>
          <t>India</t>
        </is>
      </c>
      <c r="G2853" t="inlineStr">
        <is>
          <t>JioMart</t>
        </is>
      </c>
      <c r="H2853" t="inlineStr">
        <is>
          <t>Home delivery</t>
        </is>
      </c>
      <c r="I2853" t="inlineStr">
        <is>
          <t>Member</t>
        </is>
      </c>
      <c r="J2853" t="inlineStr">
        <is>
          <t>Olivia Brown</t>
        </is>
      </c>
      <c r="K2853" s="71" t="n">
        <v>1176</v>
      </c>
      <c r="L2853" s="72" t="n">
        <v>424.65</v>
      </c>
      <c r="M2853" s="72" t="n">
        <v>499388.4</v>
      </c>
      <c r="N2853" s="72" t="n">
        <v>24969.42</v>
      </c>
      <c r="O2853" s="72" t="n">
        <v>474418.98</v>
      </c>
      <c r="P2853" s="72" t="n">
        <v>397073.45</v>
      </c>
      <c r="Q2853" s="72" t="n">
        <v>77345.53</v>
      </c>
      <c r="R2853" t="inlineStr">
        <is>
          <t>Tamil Nadu</t>
        </is>
      </c>
      <c r="S2853" s="71" t="n">
        <v>2</v>
      </c>
      <c r="T2853" t="inlineStr">
        <is>
          <t>Yes</t>
        </is>
      </c>
      <c r="U2853" s="71" t="n">
        <v>2498</v>
      </c>
      <c r="V2853" s="71" t="n">
        <v>195</v>
      </c>
      <c r="W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RR102845</t>
        </is>
      </c>
      <c r="B2854" s="69" t="n">
        <v>46002</v>
      </c>
      <c r="C2854" s="70" t="n">
        <v>2025</v>
      </c>
      <c r="D2854" t="inlineStr">
        <is>
          <t>Dec</t>
        </is>
      </c>
      <c r="E2854" t="inlineStr">
        <is>
          <t>East</t>
        </is>
      </c>
      <c r="F2854" t="inlineStr">
        <is>
          <t>India</t>
        </is>
      </c>
      <c r="G2854" t="inlineStr">
        <is>
          <t>Grocery</t>
        </is>
      </c>
      <c r="H2854" t="inlineStr">
        <is>
          <t>Click &amp; collect</t>
        </is>
      </c>
      <c r="I2854" t="inlineStr">
        <is>
          <t>Member</t>
        </is>
      </c>
      <c r="J2854" t="inlineStr">
        <is>
          <t>Emma Clarke</t>
        </is>
      </c>
      <c r="K2854" s="71" t="n">
        <v>2387</v>
      </c>
      <c r="L2854" s="72" t="n">
        <v>192.64</v>
      </c>
      <c r="M2854" s="72" t="n">
        <v>459831.68</v>
      </c>
      <c r="N2854" s="72" t="n">
        <v>9196.629999999999</v>
      </c>
      <c r="O2854" s="72" t="n">
        <v>450635.05</v>
      </c>
      <c r="P2854" s="72" t="n">
        <v>338618.11</v>
      </c>
      <c r="Q2854" s="72" t="n">
        <v>112016.94</v>
      </c>
      <c r="R2854" t="inlineStr">
        <is>
          <t>West Bengal</t>
        </is>
      </c>
      <c r="S2854" s="71" t="n">
        <v>8</v>
      </c>
      <c r="T2854" t="inlineStr">
        <is>
          <t>Yes</t>
        </is>
      </c>
      <c r="U2854" s="71" t="n">
        <v>1382</v>
      </c>
      <c r="V2854" s="71" t="n">
        <v>368</v>
      </c>
      <c r="W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RR102846</t>
        </is>
      </c>
      <c r="B2855" s="69" t="n">
        <v>46002</v>
      </c>
      <c r="C2855" s="70" t="n">
        <v>2025</v>
      </c>
      <c r="D2855" t="inlineStr">
        <is>
          <t>Dec</t>
        </is>
      </c>
      <c r="E2855" t="inlineStr">
        <is>
          <t>North</t>
        </is>
      </c>
      <c r="F2855" t="inlineStr">
        <is>
          <t>India</t>
        </is>
      </c>
      <c r="G2855" t="inlineStr">
        <is>
          <t>Grocery</t>
        </is>
      </c>
      <c r="H2855" t="inlineStr">
        <is>
          <t>Store walk-in</t>
        </is>
      </c>
      <c r="I2855" t="inlineStr">
        <is>
          <t>Walk-in guest</t>
        </is>
      </c>
      <c r="J2855" t="inlineStr">
        <is>
          <t>Emma Clarke</t>
        </is>
      </c>
      <c r="K2855" s="71" t="n">
        <v>2378</v>
      </c>
      <c r="L2855" s="72" t="n">
        <v>183.27</v>
      </c>
      <c r="M2855" s="72" t="n">
        <v>435816.06</v>
      </c>
      <c r="N2855" s="72" t="n">
        <v>8716.32</v>
      </c>
      <c r="O2855" s="72" t="n">
        <v>427099.74</v>
      </c>
      <c r="P2855" s="72" t="n">
        <v>357895.63</v>
      </c>
      <c r="Q2855" s="72" t="n">
        <v>69204.11</v>
      </c>
      <c r="R2855" t="inlineStr">
        <is>
          <t>Rajasthan</t>
        </is>
      </c>
      <c r="S2855" s="71" t="n">
        <v>8</v>
      </c>
      <c r="T2855" t="inlineStr">
        <is>
          <t>Yes</t>
        </is>
      </c>
      <c r="U2855" s="71" t="n">
        <v>1519</v>
      </c>
      <c r="V2855" s="71" t="n">
        <v>491</v>
      </c>
      <c r="W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RR102847</t>
        </is>
      </c>
      <c r="B2856" s="69" t="n">
        <v>46002</v>
      </c>
      <c r="C2856" s="70" t="n">
        <v>2025</v>
      </c>
      <c r="D2856" t="inlineStr">
        <is>
          <t>Dec</t>
        </is>
      </c>
      <c r="E2856" t="inlineStr">
        <is>
          <t>South</t>
        </is>
      </c>
      <c r="F2856" t="inlineStr">
        <is>
          <t>India</t>
        </is>
      </c>
      <c r="G2856" t="inlineStr">
        <is>
          <t>Grocery</t>
        </is>
      </c>
      <c r="H2856" t="inlineStr">
        <is>
          <t>Store walk-in</t>
        </is>
      </c>
      <c r="I2856" t="inlineStr">
        <is>
          <t>Walk-in guest</t>
        </is>
      </c>
      <c r="J2856" t="inlineStr">
        <is>
          <t>Arjun Mehta</t>
        </is>
      </c>
      <c r="K2856" s="71" t="n">
        <v>3341</v>
      </c>
      <c r="L2856" s="72" t="n">
        <v>181.77</v>
      </c>
      <c r="M2856" s="72" t="n">
        <v>607293.5699999999</v>
      </c>
      <c r="N2856" s="72" t="n">
        <v>48583.49</v>
      </c>
      <c r="O2856" s="72" t="n">
        <v>558710.08</v>
      </c>
      <c r="P2856" s="72" t="n">
        <v>474551.09</v>
      </c>
      <c r="Q2856" s="72" t="n">
        <v>84158.99000000001</v>
      </c>
      <c r="R2856" t="inlineStr">
        <is>
          <t>Kerala</t>
        </is>
      </c>
      <c r="S2856" s="71" t="n">
        <v>2</v>
      </c>
      <c r="T2856" t="inlineStr">
        <is>
          <t>Yes</t>
        </is>
      </c>
      <c r="U2856" s="71" t="n">
        <v>1171</v>
      </c>
      <c r="V2856" s="71" t="n">
        <v>386</v>
      </c>
      <c r="W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RR102848</t>
        </is>
      </c>
      <c r="B2857" s="69" t="n">
        <v>46002</v>
      </c>
      <c r="C2857" s="70" t="n">
        <v>2025</v>
      </c>
      <c r="D2857" t="inlineStr">
        <is>
          <t>Dec</t>
        </is>
      </c>
      <c r="E2857" t="inlineStr">
        <is>
          <t>East</t>
        </is>
      </c>
      <c r="F2857" t="inlineStr">
        <is>
          <t>India</t>
        </is>
      </c>
      <c r="G2857" t="inlineStr">
        <is>
          <t>Electronics</t>
        </is>
      </c>
      <c r="H2857" t="inlineStr">
        <is>
          <t>Store walk-in</t>
        </is>
      </c>
      <c r="I2857" t="inlineStr">
        <is>
          <t>Walk-in guest</t>
        </is>
      </c>
      <c r="J2857" t="inlineStr">
        <is>
          <t>Mei Lin</t>
        </is>
      </c>
      <c r="K2857" s="71" t="n">
        <v>194</v>
      </c>
      <c r="L2857" s="72" t="n">
        <v>10120.62</v>
      </c>
      <c r="M2857" s="72" t="n">
        <v>1963400.28</v>
      </c>
      <c r="N2857" s="72" t="n">
        <v>39268.01</v>
      </c>
      <c r="O2857" s="72" t="n">
        <v>1924132.27</v>
      </c>
      <c r="P2857" s="72" t="n">
        <v>1613415.43</v>
      </c>
      <c r="Q2857" s="72" t="n">
        <v>310716.84</v>
      </c>
      <c r="R2857" t="inlineStr">
        <is>
          <t>Odisha</t>
        </is>
      </c>
      <c r="S2857" s="71" t="n">
        <v>3</v>
      </c>
      <c r="T2857" t="inlineStr">
        <is>
          <t>Yes</t>
        </is>
      </c>
      <c r="U2857" s="71" t="n">
        <v>550</v>
      </c>
      <c r="V2857" s="71" t="n">
        <v>181</v>
      </c>
      <c r="W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RR102849</t>
        </is>
      </c>
      <c r="B2858" s="69" t="n">
        <v>46002</v>
      </c>
      <c r="C2858" s="70" t="n">
        <v>2025</v>
      </c>
      <c r="D2858" t="inlineStr">
        <is>
          <t>Dec</t>
        </is>
      </c>
      <c r="E2858" t="inlineStr">
        <is>
          <t>East</t>
        </is>
      </c>
      <c r="F2858" t="inlineStr">
        <is>
          <t>India</t>
        </is>
      </c>
      <c r="G2858" t="inlineStr">
        <is>
          <t>Grocery</t>
        </is>
      </c>
      <c r="H2858" t="inlineStr">
        <is>
          <t>Store walk-in</t>
        </is>
      </c>
      <c r="I2858" t="inlineStr">
        <is>
          <t>Walk-in guest</t>
        </is>
      </c>
      <c r="J2858" t="inlineStr">
        <is>
          <t>Fatima Al-Saud</t>
        </is>
      </c>
      <c r="K2858" s="71" t="n">
        <v>2476</v>
      </c>
      <c r="L2858" s="72" t="n">
        <v>172.32</v>
      </c>
      <c r="M2858" s="72" t="n">
        <v>426664.32</v>
      </c>
      <c r="N2858" s="72" t="n">
        <v>63999.65</v>
      </c>
      <c r="O2858" s="72" t="n">
        <v>362664.67</v>
      </c>
      <c r="P2858" s="72" t="n">
        <v>361950.73</v>
      </c>
      <c r="Q2858" s="72" t="n">
        <v>713.9400000000001</v>
      </c>
      <c r="R2858" t="inlineStr">
        <is>
          <t>West Bengal</t>
        </is>
      </c>
      <c r="S2858" s="71" t="n">
        <v>5</v>
      </c>
      <c r="T2858" t="inlineStr">
        <is>
          <t>Yes</t>
        </is>
      </c>
      <c r="U2858" s="71" t="n">
        <v>2161</v>
      </c>
      <c r="V2858" s="71" t="n">
        <v>554</v>
      </c>
      <c r="W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RR102850</t>
        </is>
      </c>
      <c r="B2859" s="69" t="n">
        <v>46003</v>
      </c>
      <c r="C2859" s="70" t="n">
        <v>2025</v>
      </c>
      <c r="D2859" t="inlineStr">
        <is>
          <t>Dec</t>
        </is>
      </c>
      <c r="E2859" t="inlineStr">
        <is>
          <t>North</t>
        </is>
      </c>
      <c r="F2859" t="inlineStr">
        <is>
          <t>India</t>
        </is>
      </c>
      <c r="G2859" t="inlineStr">
        <is>
          <t>JioMart</t>
        </is>
      </c>
      <c r="H2859" t="inlineStr">
        <is>
          <t>Home delivery</t>
        </is>
      </c>
      <c r="I2859" t="inlineStr">
        <is>
          <t>Member</t>
        </is>
      </c>
      <c r="J2859" t="inlineStr">
        <is>
          <t>Amir Khan</t>
        </is>
      </c>
      <c r="K2859" s="71" t="n">
        <v>4160</v>
      </c>
      <c r="L2859" s="72" t="n">
        <v>382.66</v>
      </c>
      <c r="M2859" s="72" t="n">
        <v>1591865.6</v>
      </c>
      <c r="N2859" s="72" t="n">
        <v>31837.31</v>
      </c>
      <c r="O2859" s="72" t="n">
        <v>1560028.29</v>
      </c>
      <c r="P2859" s="72" t="n">
        <v>1363045.14</v>
      </c>
      <c r="Q2859" s="72" t="n">
        <v>196983.15</v>
      </c>
      <c r="R2859" t="inlineStr">
        <is>
          <t>Delhi</t>
        </is>
      </c>
      <c r="S2859" s="71" t="n">
        <v>3</v>
      </c>
      <c r="T2859" t="inlineStr">
        <is>
          <t>Yes</t>
        </is>
      </c>
      <c r="U2859" s="71" t="n">
        <v>7657</v>
      </c>
      <c r="V2859" s="71" t="n">
        <v>575</v>
      </c>
      <c r="W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RR102851</t>
        </is>
      </c>
      <c r="B2860" s="69" t="n">
        <v>46003</v>
      </c>
      <c r="C2860" s="70" t="n">
        <v>2025</v>
      </c>
      <c r="D2860" t="inlineStr">
        <is>
          <t>Dec</t>
        </is>
      </c>
      <c r="E2860" t="inlineStr">
        <is>
          <t>North</t>
        </is>
      </c>
      <c r="F2860" t="inlineStr">
        <is>
          <t>India</t>
        </is>
      </c>
      <c r="G2860" t="inlineStr">
        <is>
          <t>JioMart</t>
        </is>
      </c>
      <c r="H2860" t="inlineStr">
        <is>
          <t>Home delivery</t>
        </is>
      </c>
      <c r="I2860" t="inlineStr">
        <is>
          <t>Walk-in guest</t>
        </is>
      </c>
      <c r="J2860" t="inlineStr">
        <is>
          <t>Omar Haddad</t>
        </is>
      </c>
      <c r="K2860" s="71" t="n">
        <v>4104</v>
      </c>
      <c r="L2860" s="72" t="n">
        <v>373.66</v>
      </c>
      <c r="M2860" s="72" t="n">
        <v>1533500.64</v>
      </c>
      <c r="N2860" s="72" t="n">
        <v>30670.01</v>
      </c>
      <c r="O2860" s="72" t="n">
        <v>1502830.63</v>
      </c>
      <c r="P2860" s="72" t="n">
        <v>1333536.87</v>
      </c>
      <c r="Q2860" s="72" t="n">
        <v>169293.76</v>
      </c>
      <c r="R2860" t="inlineStr">
        <is>
          <t>Rajasthan</t>
        </is>
      </c>
      <c r="S2860" s="71" t="n">
        <v>3</v>
      </c>
      <c r="T2860" t="inlineStr">
        <is>
          <t>Yes</t>
        </is>
      </c>
      <c r="U2860" s="71" t="n">
        <v>6151</v>
      </c>
      <c r="V2860" s="71" t="n">
        <v>485</v>
      </c>
      <c r="W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RR102852</t>
        </is>
      </c>
      <c r="B2861" s="69" t="n">
        <v>46003</v>
      </c>
      <c r="C2861" s="70" t="n">
        <v>2025</v>
      </c>
      <c r="D2861" t="inlineStr">
        <is>
          <t>Dec</t>
        </is>
      </c>
      <c r="E2861" t="inlineStr">
        <is>
          <t>East</t>
        </is>
      </c>
      <c r="F2861" t="inlineStr">
        <is>
          <t>India</t>
        </is>
      </c>
      <c r="G2861" t="inlineStr">
        <is>
          <t>Grocery</t>
        </is>
      </c>
      <c r="H2861" t="inlineStr">
        <is>
          <t>Store walk-in</t>
        </is>
      </c>
      <c r="I2861" t="inlineStr">
        <is>
          <t>Walk-in guest</t>
        </is>
      </c>
      <c r="J2861" t="inlineStr">
        <is>
          <t>Yuki Sato</t>
        </is>
      </c>
      <c r="K2861" s="71" t="n">
        <v>1831</v>
      </c>
      <c r="L2861" s="72" t="n">
        <v>178.71</v>
      </c>
      <c r="M2861" s="72" t="n">
        <v>327218.01</v>
      </c>
      <c r="N2861" s="72" t="n">
        <v>26177.44</v>
      </c>
      <c r="O2861" s="72" t="n">
        <v>301040.57</v>
      </c>
      <c r="P2861" s="72" t="n">
        <v>273507.41</v>
      </c>
      <c r="Q2861" s="72" t="n">
        <v>27533.16</v>
      </c>
      <c r="R2861" t="inlineStr">
        <is>
          <t>Odisha</t>
        </is>
      </c>
      <c r="S2861" s="71" t="n">
        <v>2</v>
      </c>
      <c r="T2861" t="inlineStr">
        <is>
          <t>Yes</t>
        </is>
      </c>
      <c r="U2861" s="71" t="n">
        <v>1793</v>
      </c>
      <c r="V2861" s="71" t="n">
        <v>553</v>
      </c>
      <c r="W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RR102853</t>
        </is>
      </c>
      <c r="B2862" s="69" t="n">
        <v>46003</v>
      </c>
      <c r="C2862" s="70" t="n">
        <v>2025</v>
      </c>
      <c r="D2862" t="inlineStr">
        <is>
          <t>Dec</t>
        </is>
      </c>
      <c r="E2862" t="inlineStr">
        <is>
          <t>North</t>
        </is>
      </c>
      <c r="F2862" t="inlineStr">
        <is>
          <t>India</t>
        </is>
      </c>
      <c r="G2862" t="inlineStr">
        <is>
          <t>Grocery</t>
        </is>
      </c>
      <c r="H2862" t="inlineStr">
        <is>
          <t>Store walk-in</t>
        </is>
      </c>
      <c r="I2862" t="inlineStr">
        <is>
          <t>Walk-in guest</t>
        </is>
      </c>
      <c r="J2862" t="inlineStr">
        <is>
          <t>Emma Clarke</t>
        </is>
      </c>
      <c r="K2862" s="71" t="n">
        <v>4473</v>
      </c>
      <c r="L2862" s="72" t="n">
        <v>192.07</v>
      </c>
      <c r="M2862" s="72" t="n">
        <v>859129.11</v>
      </c>
      <c r="N2862" s="72" t="n">
        <v>128869.37</v>
      </c>
      <c r="O2862" s="72" t="n">
        <v>730259.74</v>
      </c>
      <c r="P2862" s="72" t="n">
        <v>638961.74</v>
      </c>
      <c r="Q2862" s="72" t="n">
        <v>91298</v>
      </c>
      <c r="R2862" t="inlineStr">
        <is>
          <t>Delhi</t>
        </is>
      </c>
      <c r="S2862" s="71" t="n">
        <v>5</v>
      </c>
      <c r="T2862" t="inlineStr">
        <is>
          <t>Yes</t>
        </is>
      </c>
      <c r="U2862" s="71" t="n">
        <v>1510</v>
      </c>
      <c r="V2862" s="71" t="n">
        <v>577</v>
      </c>
      <c r="W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RR102854</t>
        </is>
      </c>
      <c r="B2863" s="69" t="n">
        <v>46003</v>
      </c>
      <c r="C2863" s="70" t="n">
        <v>2025</v>
      </c>
      <c r="D2863" t="inlineStr">
        <is>
          <t>Dec</t>
        </is>
      </c>
      <c r="E2863" t="inlineStr">
        <is>
          <t>North</t>
        </is>
      </c>
      <c r="F2863" t="inlineStr">
        <is>
          <t>India</t>
        </is>
      </c>
      <c r="G2863" t="inlineStr">
        <is>
          <t>Grocery</t>
        </is>
      </c>
      <c r="H2863" t="inlineStr">
        <is>
          <t>Store walk-in</t>
        </is>
      </c>
      <c r="I2863" t="inlineStr">
        <is>
          <t>Walk-in guest</t>
        </is>
      </c>
      <c r="J2863" t="inlineStr">
        <is>
          <t>Wei Chen</t>
        </is>
      </c>
      <c r="K2863" s="71" t="n">
        <v>732</v>
      </c>
      <c r="L2863" s="72" t="n">
        <v>174.2</v>
      </c>
      <c r="M2863" s="72" t="n">
        <v>127514.4</v>
      </c>
      <c r="N2863" s="72" t="n">
        <v>12751.44</v>
      </c>
      <c r="O2863" s="72" t="n">
        <v>114762.96</v>
      </c>
      <c r="P2863" s="72" t="n">
        <v>109911.62</v>
      </c>
      <c r="Q2863" s="72" t="n">
        <v>4851.34</v>
      </c>
      <c r="R2863" t="inlineStr">
        <is>
          <t>Uttar Pradesh</t>
        </is>
      </c>
      <c r="S2863" s="71" t="n">
        <v>8</v>
      </c>
      <c r="T2863" t="inlineStr">
        <is>
          <t>Yes</t>
        </is>
      </c>
      <c r="U2863" s="71" t="n">
        <v>260</v>
      </c>
      <c r="V2863" s="71" t="n">
        <v>86</v>
      </c>
      <c r="W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RR102855</t>
        </is>
      </c>
      <c r="B2864" s="69" t="n">
        <v>46004</v>
      </c>
      <c r="C2864" s="70" t="n">
        <v>2025</v>
      </c>
      <c r="D2864" t="inlineStr">
        <is>
          <t>Dec</t>
        </is>
      </c>
      <c r="E2864" t="inlineStr">
        <is>
          <t>West</t>
        </is>
      </c>
      <c r="F2864" t="inlineStr">
        <is>
          <t>India</t>
        </is>
      </c>
      <c r="G2864" t="inlineStr">
        <is>
          <t>Grocery</t>
        </is>
      </c>
      <c r="H2864" t="inlineStr">
        <is>
          <t>Store walk-in</t>
        </is>
      </c>
      <c r="I2864" t="inlineStr">
        <is>
          <t>Walk-in guest</t>
        </is>
      </c>
      <c r="J2864" t="inlineStr">
        <is>
          <t>Fatima Al-Saud</t>
        </is>
      </c>
      <c r="K2864" s="71" t="n">
        <v>5036</v>
      </c>
      <c r="L2864" s="72" t="n">
        <v>159.82</v>
      </c>
      <c r="M2864" s="72" t="n">
        <v>804853.52</v>
      </c>
      <c r="N2864" s="72" t="n">
        <v>40242.68</v>
      </c>
      <c r="O2864" s="72" t="n">
        <v>764610.84</v>
      </c>
      <c r="P2864" s="72" t="n">
        <v>719756.13</v>
      </c>
      <c r="Q2864" s="72" t="n">
        <v>44854.71</v>
      </c>
      <c r="R2864" t="inlineStr">
        <is>
          <t>Maharashtra</t>
        </is>
      </c>
      <c r="S2864" s="71" t="n">
        <v>8</v>
      </c>
      <c r="T2864" t="inlineStr">
        <is>
          <t>Yes</t>
        </is>
      </c>
      <c r="U2864" s="71" t="n">
        <v>2006</v>
      </c>
      <c r="V2864" s="71" t="n">
        <v>597</v>
      </c>
      <c r="W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RR102856</t>
        </is>
      </c>
      <c r="B2865" s="69" t="n">
        <v>46004</v>
      </c>
      <c r="C2865" s="70" t="n">
        <v>2025</v>
      </c>
      <c r="D2865" t="inlineStr">
        <is>
          <t>Dec</t>
        </is>
      </c>
      <c r="E2865" t="inlineStr">
        <is>
          <t>West</t>
        </is>
      </c>
      <c r="F2865" t="inlineStr">
        <is>
          <t>India</t>
        </is>
      </c>
      <c r="G2865" t="inlineStr">
        <is>
          <t>Electronics</t>
        </is>
      </c>
      <c r="H2865" t="inlineStr">
        <is>
          <t>Store walk-in</t>
        </is>
      </c>
      <c r="I2865" t="inlineStr">
        <is>
          <t>Walk-in guest</t>
        </is>
      </c>
      <c r="J2865" t="inlineStr">
        <is>
          <t>Ana Costa</t>
        </is>
      </c>
      <c r="K2865" s="71" t="n">
        <v>85</v>
      </c>
      <c r="L2865" s="72" t="n">
        <v>8846.290000000001</v>
      </c>
      <c r="M2865" s="72" t="n">
        <v>751934.65</v>
      </c>
      <c r="N2865" s="72" t="n">
        <v>75193.47</v>
      </c>
      <c r="O2865" s="72" t="n">
        <v>676741.1800000001</v>
      </c>
      <c r="P2865" s="72" t="n">
        <v>712393.55</v>
      </c>
      <c r="Q2865" s="72" t="n">
        <v>-35652.37</v>
      </c>
      <c r="R2865" t="inlineStr">
        <is>
          <t>Maharashtra</t>
        </is>
      </c>
      <c r="S2865" s="71" t="n">
        <v>5</v>
      </c>
      <c r="T2865" t="inlineStr">
        <is>
          <t>Yes</t>
        </is>
      </c>
      <c r="U2865" s="71" t="n">
        <v>229</v>
      </c>
      <c r="V2865" s="71" t="n">
        <v>84</v>
      </c>
      <c r="W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RR102857</t>
        </is>
      </c>
      <c r="B2866" s="69" t="n">
        <v>46005</v>
      </c>
      <c r="C2866" s="70" t="n">
        <v>2025</v>
      </c>
      <c r="D2866" t="inlineStr">
        <is>
          <t>Dec</t>
        </is>
      </c>
      <c r="E2866" t="inlineStr">
        <is>
          <t>East</t>
        </is>
      </c>
      <c r="F2866" t="inlineStr">
        <is>
          <t>India</t>
        </is>
      </c>
      <c r="G2866" t="inlineStr">
        <is>
          <t>Fashion</t>
        </is>
      </c>
      <c r="H2866" t="inlineStr">
        <is>
          <t>Store walk-in</t>
        </is>
      </c>
      <c r="I2866" t="inlineStr">
        <is>
          <t>Walk-in guest</t>
        </is>
      </c>
      <c r="J2866" t="inlineStr">
        <is>
          <t>Ruhi Shaikh</t>
        </is>
      </c>
      <c r="K2866" s="71" t="n">
        <v>487</v>
      </c>
      <c r="L2866" s="72" t="n">
        <v>788.33</v>
      </c>
      <c r="M2866" s="72" t="n">
        <v>383916.71</v>
      </c>
      <c r="N2866" s="72" t="n">
        <v>19195.84</v>
      </c>
      <c r="O2866" s="72" t="n">
        <v>364720.87</v>
      </c>
      <c r="P2866" s="72" t="n">
        <v>203838.8</v>
      </c>
      <c r="Q2866" s="72" t="n">
        <v>160882.07</v>
      </c>
      <c r="R2866" t="inlineStr">
        <is>
          <t>Bihar</t>
        </is>
      </c>
      <c r="S2866" s="71" t="n">
        <v>2</v>
      </c>
      <c r="T2866" t="inlineStr">
        <is>
          <t>Yes</t>
        </is>
      </c>
      <c r="U2866" s="71" t="n">
        <v>142</v>
      </c>
      <c r="V2866" s="71" t="n">
        <v>59</v>
      </c>
      <c r="W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RR102858</t>
        </is>
      </c>
      <c r="B2867" s="69" t="n">
        <v>46005</v>
      </c>
      <c r="C2867" s="70" t="n">
        <v>2025</v>
      </c>
      <c r="D2867" t="inlineStr">
        <is>
          <t>Dec</t>
        </is>
      </c>
      <c r="E2867" t="inlineStr">
        <is>
          <t>North</t>
        </is>
      </c>
      <c r="F2867" t="inlineStr">
        <is>
          <t>India</t>
        </is>
      </c>
      <c r="G2867" t="inlineStr">
        <is>
          <t>JioMart</t>
        </is>
      </c>
      <c r="H2867" t="inlineStr">
        <is>
          <t>Home delivery</t>
        </is>
      </c>
      <c r="I2867" t="inlineStr">
        <is>
          <t>Member</t>
        </is>
      </c>
      <c r="J2867" t="inlineStr">
        <is>
          <t>Priya Nair</t>
        </is>
      </c>
      <c r="K2867" s="71" t="n">
        <v>4008</v>
      </c>
      <c r="L2867" s="72" t="n">
        <v>452.67</v>
      </c>
      <c r="M2867" s="72" t="n">
        <v>1814301.36</v>
      </c>
      <c r="N2867" s="72" t="n">
        <v>181430.14</v>
      </c>
      <c r="O2867" s="72" t="n">
        <v>1632871.22</v>
      </c>
      <c r="P2867" s="72" t="n">
        <v>1313936.6</v>
      </c>
      <c r="Q2867" s="72" t="n">
        <v>318934.62</v>
      </c>
      <c r="R2867" t="inlineStr">
        <is>
          <t>Delhi</t>
        </is>
      </c>
      <c r="S2867" s="71" t="n">
        <v>5</v>
      </c>
      <c r="T2867" t="inlineStr">
        <is>
          <t>Yes</t>
        </is>
      </c>
      <c r="U2867" s="71" t="n">
        <v>9918</v>
      </c>
      <c r="V2867" s="71" t="n">
        <v>537</v>
      </c>
      <c r="W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RR102859</t>
        </is>
      </c>
      <c r="B2868" s="69" t="n">
        <v>46005</v>
      </c>
      <c r="C2868" s="70" t="n">
        <v>2025</v>
      </c>
      <c r="D2868" t="inlineStr">
        <is>
          <t>Dec</t>
        </is>
      </c>
      <c r="E2868" t="inlineStr">
        <is>
          <t>West</t>
        </is>
      </c>
      <c r="F2868" t="inlineStr">
        <is>
          <t>India</t>
        </is>
      </c>
      <c r="G2868" t="inlineStr">
        <is>
          <t>Electronics</t>
        </is>
      </c>
      <c r="H2868" t="inlineStr">
        <is>
          <t>Click &amp; collect</t>
        </is>
      </c>
      <c r="I2868" t="inlineStr">
        <is>
          <t>Walk-in guest</t>
        </is>
      </c>
      <c r="J2868" t="inlineStr">
        <is>
          <t>Zoya Ahmed</t>
        </is>
      </c>
      <c r="K2868" s="71" t="n">
        <v>127</v>
      </c>
      <c r="L2868" s="72" t="n">
        <v>9848.940000000001</v>
      </c>
      <c r="M2868" s="72" t="n">
        <v>1250815.38</v>
      </c>
      <c r="N2868" s="72" t="n">
        <v>125081.54</v>
      </c>
      <c r="O2868" s="72" t="n">
        <v>1125733.84</v>
      </c>
      <c r="P2868" s="72" t="n">
        <v>1060939.84</v>
      </c>
      <c r="Q2868" s="72" t="n">
        <v>64794</v>
      </c>
      <c r="R2868" t="inlineStr">
        <is>
          <t>Goa</t>
        </is>
      </c>
      <c r="S2868" s="71" t="n">
        <v>5</v>
      </c>
      <c r="T2868" t="inlineStr">
        <is>
          <t>Yes</t>
        </is>
      </c>
      <c r="U2868" s="71" t="n">
        <v>313</v>
      </c>
      <c r="V2868" s="71" t="n">
        <v>91</v>
      </c>
      <c r="W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RR102860</t>
        </is>
      </c>
      <c r="B2869" s="69" t="n">
        <v>46005</v>
      </c>
      <c r="C2869" s="70" t="n">
        <v>2025</v>
      </c>
      <c r="D2869" t="inlineStr">
        <is>
          <t>Dec</t>
        </is>
      </c>
      <c r="E2869" t="inlineStr">
        <is>
          <t>East</t>
        </is>
      </c>
      <c r="F2869" t="inlineStr">
        <is>
          <t>India</t>
        </is>
      </c>
      <c r="G2869" t="inlineStr">
        <is>
          <t>Grocery</t>
        </is>
      </c>
      <c r="H2869" t="inlineStr">
        <is>
          <t>Store walk-in</t>
        </is>
      </c>
      <c r="I2869" t="inlineStr">
        <is>
          <t>Walk-in guest</t>
        </is>
      </c>
      <c r="J2869" t="inlineStr">
        <is>
          <t>Emma Clarke</t>
        </is>
      </c>
      <c r="K2869" s="71" t="n">
        <v>3447</v>
      </c>
      <c r="L2869" s="72" t="n">
        <v>183.68</v>
      </c>
      <c r="M2869" s="72" t="n">
        <v>633144.96</v>
      </c>
      <c r="N2869" s="72" t="n">
        <v>50651.6</v>
      </c>
      <c r="O2869" s="72" t="n">
        <v>582493.36</v>
      </c>
      <c r="P2869" s="72" t="n">
        <v>517817.02</v>
      </c>
      <c r="Q2869" s="72" t="n">
        <v>64676.34</v>
      </c>
      <c r="R2869" t="inlineStr">
        <is>
          <t>Odisha</t>
        </is>
      </c>
      <c r="S2869" s="71" t="n">
        <v>8</v>
      </c>
      <c r="T2869" t="inlineStr">
        <is>
          <t>Yes</t>
        </is>
      </c>
      <c r="U2869" s="71" t="n">
        <v>4017</v>
      </c>
      <c r="V2869" s="71" t="n">
        <v>1076</v>
      </c>
      <c r="W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RR102861</t>
        </is>
      </c>
      <c r="B2870" s="69" t="n">
        <v>46005</v>
      </c>
      <c r="C2870" s="70" t="n">
        <v>2025</v>
      </c>
      <c r="D2870" t="inlineStr">
        <is>
          <t>Dec</t>
        </is>
      </c>
      <c r="E2870" t="inlineStr">
        <is>
          <t>West</t>
        </is>
      </c>
      <c r="F2870" t="inlineStr">
        <is>
          <t>India</t>
        </is>
      </c>
      <c r="G2870" t="inlineStr">
        <is>
          <t>Fashion</t>
        </is>
      </c>
      <c r="H2870" t="inlineStr">
        <is>
          <t>Store walk-in</t>
        </is>
      </c>
      <c r="I2870" t="inlineStr">
        <is>
          <t>Walk-in guest</t>
        </is>
      </c>
      <c r="J2870" t="inlineStr">
        <is>
          <t>Hiroshi Tanaka</t>
        </is>
      </c>
      <c r="K2870" s="71" t="n">
        <v>1238</v>
      </c>
      <c r="L2870" s="72" t="n">
        <v>792.9299999999999</v>
      </c>
      <c r="M2870" s="72" t="n">
        <v>981647.34</v>
      </c>
      <c r="N2870" s="72" t="n">
        <v>98164.73</v>
      </c>
      <c r="O2870" s="72" t="n">
        <v>883482.61</v>
      </c>
      <c r="P2870" s="72" t="n">
        <v>514406.79</v>
      </c>
      <c r="Q2870" s="72" t="n">
        <v>369075.82</v>
      </c>
      <c r="R2870" t="inlineStr">
        <is>
          <t>Goa</t>
        </is>
      </c>
      <c r="S2870" s="71" t="n">
        <v>1</v>
      </c>
      <c r="T2870" t="inlineStr">
        <is>
          <t>Yes</t>
        </is>
      </c>
      <c r="U2870" s="71" t="n">
        <v>591</v>
      </c>
      <c r="V2870" s="71" t="n">
        <v>237</v>
      </c>
      <c r="W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RR102862</t>
        </is>
      </c>
      <c r="B2871" s="69" t="n">
        <v>46005</v>
      </c>
      <c r="C2871" s="70" t="n">
        <v>2025</v>
      </c>
      <c r="D2871" t="inlineStr">
        <is>
          <t>Dec</t>
        </is>
      </c>
      <c r="E2871" t="inlineStr">
        <is>
          <t>West</t>
        </is>
      </c>
      <c r="F2871" t="inlineStr">
        <is>
          <t>India</t>
        </is>
      </c>
      <c r="G2871" t="inlineStr">
        <is>
          <t>JioMart</t>
        </is>
      </c>
      <c r="H2871" t="inlineStr">
        <is>
          <t>Home delivery</t>
        </is>
      </c>
      <c r="I2871" t="inlineStr">
        <is>
          <t>Walk-in guest</t>
        </is>
      </c>
      <c r="J2871" t="inlineStr">
        <is>
          <t>Sara Rossi</t>
        </is>
      </c>
      <c r="K2871" s="71" t="n">
        <v>3653</v>
      </c>
      <c r="L2871" s="72" t="n">
        <v>421.32</v>
      </c>
      <c r="M2871" s="72" t="n">
        <v>1539081.96</v>
      </c>
      <c r="N2871" s="72" t="n">
        <v>123126.56</v>
      </c>
      <c r="O2871" s="72" t="n">
        <v>1415955.4</v>
      </c>
      <c r="P2871" s="72" t="n">
        <v>1239745.47</v>
      </c>
      <c r="Q2871" s="72" t="n">
        <v>176209.93</v>
      </c>
      <c r="R2871" t="inlineStr">
        <is>
          <t>Goa</t>
        </is>
      </c>
      <c r="S2871" s="71" t="n">
        <v>1</v>
      </c>
      <c r="T2871" t="inlineStr">
        <is>
          <t>Yes</t>
        </is>
      </c>
      <c r="U2871" s="71" t="n">
        <v>9200</v>
      </c>
      <c r="V2871" s="71" t="n">
        <v>503</v>
      </c>
      <c r="W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RR102863</t>
        </is>
      </c>
      <c r="B2872" s="69" t="n">
        <v>46005</v>
      </c>
      <c r="C2872" s="70" t="n">
        <v>2025</v>
      </c>
      <c r="D2872" t="inlineStr">
        <is>
          <t>Dec</t>
        </is>
      </c>
      <c r="E2872" t="inlineStr">
        <is>
          <t>West</t>
        </is>
      </c>
      <c r="F2872" t="inlineStr">
        <is>
          <t>India</t>
        </is>
      </c>
      <c r="G2872" t="inlineStr">
        <is>
          <t>JioMart</t>
        </is>
      </c>
      <c r="H2872" t="inlineStr">
        <is>
          <t>Home delivery</t>
        </is>
      </c>
      <c r="I2872" t="inlineStr">
        <is>
          <t>Member</t>
        </is>
      </c>
      <c r="J2872" t="inlineStr">
        <is>
          <t>Noah Smith</t>
        </is>
      </c>
      <c r="K2872" s="71" t="n">
        <v>2845</v>
      </c>
      <c r="L2872" s="72" t="n">
        <v>428.99</v>
      </c>
      <c r="M2872" s="72" t="n">
        <v>1220476.55</v>
      </c>
      <c r="N2872" s="72" t="n">
        <v>122047.66</v>
      </c>
      <c r="O2872" s="72" t="n">
        <v>1098428.89</v>
      </c>
      <c r="P2872" s="72" t="n">
        <v>983970.25</v>
      </c>
      <c r="Q2872" s="72" t="n">
        <v>114458.64</v>
      </c>
      <c r="R2872" t="inlineStr">
        <is>
          <t>Goa</t>
        </is>
      </c>
      <c r="S2872" s="71" t="n">
        <v>8</v>
      </c>
      <c r="T2872" t="inlineStr">
        <is>
          <t>Yes</t>
        </is>
      </c>
      <c r="U2872" s="71" t="n">
        <v>5029</v>
      </c>
      <c r="V2872" s="71" t="n">
        <v>401</v>
      </c>
      <c r="W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RR102864</t>
        </is>
      </c>
      <c r="B2873" s="69" t="n">
        <v>46005</v>
      </c>
      <c r="C2873" s="70" t="n">
        <v>2025</v>
      </c>
      <c r="D2873" t="inlineStr">
        <is>
          <t>Dec</t>
        </is>
      </c>
      <c r="E2873" t="inlineStr">
        <is>
          <t>North</t>
        </is>
      </c>
      <c r="F2873" t="inlineStr">
        <is>
          <t>India</t>
        </is>
      </c>
      <c r="G2873" t="inlineStr">
        <is>
          <t>JioMart</t>
        </is>
      </c>
      <c r="H2873" t="inlineStr">
        <is>
          <t>Home delivery</t>
        </is>
      </c>
      <c r="I2873" t="inlineStr">
        <is>
          <t>Member</t>
        </is>
      </c>
      <c r="J2873" t="inlineStr">
        <is>
          <t>Shraddha Kulkarni</t>
        </is>
      </c>
      <c r="K2873" s="71" t="n">
        <v>2056</v>
      </c>
      <c r="L2873" s="72" t="n">
        <v>465.66</v>
      </c>
      <c r="M2873" s="72" t="n">
        <v>957396.96</v>
      </c>
      <c r="N2873" s="72" t="n">
        <v>95739.7</v>
      </c>
      <c r="O2873" s="72" t="n">
        <v>861657.26</v>
      </c>
      <c r="P2873" s="72" t="n">
        <v>682166.39</v>
      </c>
      <c r="Q2873" s="72" t="n">
        <v>179490.87</v>
      </c>
      <c r="R2873" t="inlineStr">
        <is>
          <t>Punjab</t>
        </is>
      </c>
      <c r="S2873" s="71" t="n">
        <v>3</v>
      </c>
      <c r="T2873" t="inlineStr">
        <is>
          <t>Yes</t>
        </is>
      </c>
      <c r="U2873" s="71" t="n">
        <v>10304</v>
      </c>
      <c r="V2873" s="71" t="n">
        <v>524</v>
      </c>
      <c r="W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RR102865</t>
        </is>
      </c>
      <c r="B2874" s="69" t="n">
        <v>46005</v>
      </c>
      <c r="C2874" s="70" t="n">
        <v>2025</v>
      </c>
      <c r="D2874" t="inlineStr">
        <is>
          <t>Dec</t>
        </is>
      </c>
      <c r="E2874" t="inlineStr">
        <is>
          <t>West</t>
        </is>
      </c>
      <c r="F2874" t="inlineStr">
        <is>
          <t>India</t>
        </is>
      </c>
      <c r="G2874" t="inlineStr">
        <is>
          <t>JioMart</t>
        </is>
      </c>
      <c r="H2874" t="inlineStr">
        <is>
          <t>Home delivery</t>
        </is>
      </c>
      <c r="I2874" t="inlineStr">
        <is>
          <t>Walk-in guest</t>
        </is>
      </c>
      <c r="J2874" t="inlineStr">
        <is>
          <t>Ruhi Shaikh</t>
        </is>
      </c>
      <c r="K2874" s="71" t="n">
        <v>3074</v>
      </c>
      <c r="L2874" s="72" t="n">
        <v>393.24</v>
      </c>
      <c r="M2874" s="72" t="n">
        <v>1208819.76</v>
      </c>
      <c r="N2874" s="72" t="n">
        <v>181322.96</v>
      </c>
      <c r="O2874" s="72" t="n">
        <v>1027496.8</v>
      </c>
      <c r="P2874" s="72" t="n">
        <v>1057530.2</v>
      </c>
      <c r="Q2874" s="72" t="n">
        <v>-30033.4</v>
      </c>
      <c r="R2874" t="inlineStr">
        <is>
          <t>Goa</t>
        </is>
      </c>
      <c r="S2874" s="71" t="n">
        <v>1</v>
      </c>
      <c r="T2874" t="inlineStr">
        <is>
          <t>Yes</t>
        </is>
      </c>
      <c r="U2874" s="71" t="n">
        <v>8990</v>
      </c>
      <c r="V2874" s="71" t="n">
        <v>700</v>
      </c>
      <c r="W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RR102866</t>
        </is>
      </c>
      <c r="B2875" s="69" t="n">
        <v>46005</v>
      </c>
      <c r="C2875" s="70" t="n">
        <v>2025</v>
      </c>
      <c r="D2875" t="inlineStr">
        <is>
          <t>Dec</t>
        </is>
      </c>
      <c r="E2875" t="inlineStr">
        <is>
          <t>West</t>
        </is>
      </c>
      <c r="F2875" t="inlineStr">
        <is>
          <t>India</t>
        </is>
      </c>
      <c r="G2875" t="inlineStr">
        <is>
          <t>Electronics</t>
        </is>
      </c>
      <c r="H2875" t="inlineStr">
        <is>
          <t>Store walk-in</t>
        </is>
      </c>
      <c r="I2875" t="inlineStr">
        <is>
          <t>Walk-in guest</t>
        </is>
      </c>
      <c r="J2875" t="inlineStr">
        <is>
          <t>Yuki Sato</t>
        </is>
      </c>
      <c r="K2875" s="71" t="n">
        <v>45</v>
      </c>
      <c r="L2875" s="72" t="n">
        <v>9519.98</v>
      </c>
      <c r="M2875" s="72" t="n">
        <v>428399.1</v>
      </c>
      <c r="N2875" s="72" t="n">
        <v>34271.93</v>
      </c>
      <c r="O2875" s="72" t="n">
        <v>394127.17</v>
      </c>
      <c r="P2875" s="72" t="n">
        <v>375415.6</v>
      </c>
      <c r="Q2875" s="72" t="n">
        <v>18711.57</v>
      </c>
      <c r="R2875" t="inlineStr">
        <is>
          <t>Gujarat</t>
        </is>
      </c>
      <c r="S2875" s="71" t="n">
        <v>3</v>
      </c>
      <c r="T2875" t="inlineStr">
        <is>
          <t>Yes</t>
        </is>
      </c>
      <c r="U2875" s="71" t="n">
        <v>130</v>
      </c>
      <c r="V2875" s="71" t="n">
        <v>34</v>
      </c>
      <c r="W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RR102867</t>
        </is>
      </c>
      <c r="B2876" s="69" t="n">
        <v>46005</v>
      </c>
      <c r="C2876" s="70" t="n">
        <v>2025</v>
      </c>
      <c r="D2876" t="inlineStr">
        <is>
          <t>Dec</t>
        </is>
      </c>
      <c r="E2876" t="inlineStr">
        <is>
          <t>North</t>
        </is>
      </c>
      <c r="F2876" t="inlineStr">
        <is>
          <t>India</t>
        </is>
      </c>
      <c r="G2876" t="inlineStr">
        <is>
          <t>Fashion</t>
        </is>
      </c>
      <c r="H2876" t="inlineStr">
        <is>
          <t>Store walk-in</t>
        </is>
      </c>
      <c r="I2876" t="inlineStr">
        <is>
          <t>Member</t>
        </is>
      </c>
      <c r="J2876" t="inlineStr">
        <is>
          <t>Emma Clarke</t>
        </is>
      </c>
      <c r="K2876" s="71" t="n">
        <v>581</v>
      </c>
      <c r="L2876" s="72" t="n">
        <v>710.46</v>
      </c>
      <c r="M2876" s="72" t="n">
        <v>412777.26</v>
      </c>
      <c r="N2876" s="72" t="n">
        <v>61916.59</v>
      </c>
      <c r="O2876" s="72" t="n">
        <v>350860.67</v>
      </c>
      <c r="P2876" s="72" t="n">
        <v>232705.01</v>
      </c>
      <c r="Q2876" s="72" t="n">
        <v>118155.66</v>
      </c>
      <c r="R2876" t="inlineStr">
        <is>
          <t>Delhi</t>
        </is>
      </c>
      <c r="S2876" s="71" t="n">
        <v>3</v>
      </c>
      <c r="T2876" t="inlineStr">
        <is>
          <t>Yes</t>
        </is>
      </c>
      <c r="U2876" s="71" t="n">
        <v>235</v>
      </c>
      <c r="V2876" s="71" t="n">
        <v>91</v>
      </c>
      <c r="W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RR102868</t>
        </is>
      </c>
      <c r="B2877" s="69" t="n">
        <v>46005</v>
      </c>
      <c r="C2877" s="70" t="n">
        <v>2025</v>
      </c>
      <c r="D2877" t="inlineStr">
        <is>
          <t>Dec</t>
        </is>
      </c>
      <c r="E2877" t="inlineStr">
        <is>
          <t>West</t>
        </is>
      </c>
      <c r="F2877" t="inlineStr">
        <is>
          <t>India</t>
        </is>
      </c>
      <c r="G2877" t="inlineStr">
        <is>
          <t>Electronics</t>
        </is>
      </c>
      <c r="H2877" t="inlineStr">
        <is>
          <t>Store walk-in</t>
        </is>
      </c>
      <c r="I2877" t="inlineStr">
        <is>
          <t>Walk-in guest</t>
        </is>
      </c>
      <c r="J2877" t="inlineStr">
        <is>
          <t>Liam O'Brien</t>
        </is>
      </c>
      <c r="K2877" s="71" t="n">
        <v>71</v>
      </c>
      <c r="L2877" s="72" t="n">
        <v>9372.68</v>
      </c>
      <c r="M2877" s="72" t="n">
        <v>665460.28</v>
      </c>
      <c r="N2877" s="72" t="n">
        <v>13309.21</v>
      </c>
      <c r="O2877" s="72" t="n">
        <v>652151.0699999999</v>
      </c>
      <c r="P2877" s="72" t="n">
        <v>591991.22</v>
      </c>
      <c r="Q2877" s="72" t="n">
        <v>60159.85</v>
      </c>
      <c r="R2877" t="inlineStr">
        <is>
          <t>Maharashtra</t>
        </is>
      </c>
      <c r="S2877" s="71" t="n">
        <v>8</v>
      </c>
      <c r="T2877" t="inlineStr">
        <is>
          <t>Yes</t>
        </is>
      </c>
      <c r="U2877" s="71" t="n">
        <v>222</v>
      </c>
      <c r="V2877" s="71" t="n">
        <v>59</v>
      </c>
      <c r="W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RR102869</t>
        </is>
      </c>
      <c r="B2878" s="69" t="n">
        <v>46006</v>
      </c>
      <c r="C2878" s="70" t="n">
        <v>2025</v>
      </c>
      <c r="D2878" t="inlineStr">
        <is>
          <t>Dec</t>
        </is>
      </c>
      <c r="E2878" t="inlineStr">
        <is>
          <t>South</t>
        </is>
      </c>
      <c r="F2878" t="inlineStr">
        <is>
          <t>India</t>
        </is>
      </c>
      <c r="G2878" t="inlineStr">
        <is>
          <t>Grocery</t>
        </is>
      </c>
      <c r="H2878" t="inlineStr">
        <is>
          <t>Click &amp; collect</t>
        </is>
      </c>
      <c r="I2878" t="inlineStr">
        <is>
          <t>Member</t>
        </is>
      </c>
      <c r="J2878" t="inlineStr">
        <is>
          <t>Wei Chen</t>
        </is>
      </c>
      <c r="K2878" s="71" t="n">
        <v>3329</v>
      </c>
      <c r="L2878" s="72" t="n">
        <v>175.95</v>
      </c>
      <c r="M2878" s="72" t="n">
        <v>585737.55</v>
      </c>
      <c r="N2878" s="72" t="n">
        <v>29286.88</v>
      </c>
      <c r="O2878" s="72" t="n">
        <v>556450.67</v>
      </c>
      <c r="P2878" s="72" t="n">
        <v>487425.67</v>
      </c>
      <c r="Q2878" s="72" t="n">
        <v>69025</v>
      </c>
      <c r="R2878" t="inlineStr">
        <is>
          <t>Telangana</t>
        </is>
      </c>
      <c r="S2878" s="71" t="n">
        <v>5</v>
      </c>
      <c r="T2878" t="inlineStr">
        <is>
          <t>Yes</t>
        </is>
      </c>
      <c r="U2878" s="71" t="n">
        <v>2712</v>
      </c>
      <c r="V2878" s="71" t="n">
        <v>1066</v>
      </c>
      <c r="W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RR102870</t>
        </is>
      </c>
      <c r="B2879" s="69" t="n">
        <v>46006</v>
      </c>
      <c r="C2879" s="70" t="n">
        <v>2025</v>
      </c>
      <c r="D2879" t="inlineStr">
        <is>
          <t>Dec</t>
        </is>
      </c>
      <c r="E2879" t="inlineStr">
        <is>
          <t>South</t>
        </is>
      </c>
      <c r="F2879" t="inlineStr">
        <is>
          <t>India</t>
        </is>
      </c>
      <c r="G2879" t="inlineStr">
        <is>
          <t>Grocery</t>
        </is>
      </c>
      <c r="H2879" t="inlineStr">
        <is>
          <t>Store walk-in</t>
        </is>
      </c>
      <c r="I2879" t="inlineStr">
        <is>
          <t>Walk-in guest</t>
        </is>
      </c>
      <c r="J2879" t="inlineStr">
        <is>
          <t>Yuki Sato</t>
        </is>
      </c>
      <c r="K2879" s="71" t="n">
        <v>3475</v>
      </c>
      <c r="L2879" s="72" t="n">
        <v>200.36</v>
      </c>
      <c r="M2879" s="72" t="n">
        <v>696251</v>
      </c>
      <c r="N2879" s="72" t="n">
        <v>55700.08</v>
      </c>
      <c r="O2879" s="72" t="n">
        <v>640550.92</v>
      </c>
      <c r="P2879" s="72" t="n">
        <v>533196.5699999999</v>
      </c>
      <c r="Q2879" s="72" t="n">
        <v>107354.35</v>
      </c>
      <c r="R2879" t="inlineStr">
        <is>
          <t>Telangana</t>
        </is>
      </c>
      <c r="S2879" s="71" t="n">
        <v>8</v>
      </c>
      <c r="T2879" t="inlineStr">
        <is>
          <t>Yes</t>
        </is>
      </c>
      <c r="U2879" s="71" t="n">
        <v>1726</v>
      </c>
      <c r="V2879" s="71" t="n">
        <v>473</v>
      </c>
      <c r="W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RR102871</t>
        </is>
      </c>
      <c r="B2880" s="69" t="n">
        <v>46006</v>
      </c>
      <c r="C2880" s="70" t="n">
        <v>2025</v>
      </c>
      <c r="D2880" t="inlineStr">
        <is>
          <t>Dec</t>
        </is>
      </c>
      <c r="E2880" t="inlineStr">
        <is>
          <t>East</t>
        </is>
      </c>
      <c r="F2880" t="inlineStr">
        <is>
          <t>India</t>
        </is>
      </c>
      <c r="G2880" t="inlineStr">
        <is>
          <t>JioMart</t>
        </is>
      </c>
      <c r="H2880" t="inlineStr">
        <is>
          <t>Home delivery</t>
        </is>
      </c>
      <c r="I2880" t="inlineStr">
        <is>
          <t>Member</t>
        </is>
      </c>
      <c r="J2880" t="inlineStr">
        <is>
          <t>Emma Clarke</t>
        </is>
      </c>
      <c r="K2880" s="71" t="n">
        <v>1442</v>
      </c>
      <c r="L2880" s="72" t="n">
        <v>427.67</v>
      </c>
      <c r="M2880" s="72" t="n">
        <v>616700.14</v>
      </c>
      <c r="N2880" s="72" t="n">
        <v>49336.01</v>
      </c>
      <c r="O2880" s="72" t="n">
        <v>567364.13</v>
      </c>
      <c r="P2880" s="72" t="n">
        <v>474786.14</v>
      </c>
      <c r="Q2880" s="72" t="n">
        <v>92577.99000000001</v>
      </c>
      <c r="R2880" t="inlineStr">
        <is>
          <t>West Bengal</t>
        </is>
      </c>
      <c r="S2880" s="71" t="n">
        <v>5</v>
      </c>
      <c r="T2880" t="inlineStr">
        <is>
          <t>Yes</t>
        </is>
      </c>
      <c r="U2880" s="71" t="n">
        <v>3921</v>
      </c>
      <c r="V2880" s="71" t="n">
        <v>186</v>
      </c>
      <c r="W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RR102872</t>
        </is>
      </c>
      <c r="B2881" s="69" t="n">
        <v>46006</v>
      </c>
      <c r="C2881" s="70" t="n">
        <v>2025</v>
      </c>
      <c r="D2881" t="inlineStr">
        <is>
          <t>Dec</t>
        </is>
      </c>
      <c r="E2881" t="inlineStr">
        <is>
          <t>North</t>
        </is>
      </c>
      <c r="F2881" t="inlineStr">
        <is>
          <t>India</t>
        </is>
      </c>
      <c r="G2881" t="inlineStr">
        <is>
          <t>Electronics</t>
        </is>
      </c>
      <c r="H2881" t="inlineStr">
        <is>
          <t>Store walk-in</t>
        </is>
      </c>
      <c r="I2881" t="inlineStr">
        <is>
          <t>Member</t>
        </is>
      </c>
      <c r="J2881" t="inlineStr">
        <is>
          <t>Emma Clarke</t>
        </is>
      </c>
      <c r="K2881" s="71" t="n">
        <v>179</v>
      </c>
      <c r="L2881" s="72" t="n">
        <v>9383.450000000001</v>
      </c>
      <c r="M2881" s="72" t="n">
        <v>1679637.55</v>
      </c>
      <c r="N2881" s="72" t="n">
        <v>83981.88</v>
      </c>
      <c r="O2881" s="72" t="n">
        <v>1595655.67</v>
      </c>
      <c r="P2881" s="72" t="n">
        <v>1408992.4</v>
      </c>
      <c r="Q2881" s="72" t="n">
        <v>186663.27</v>
      </c>
      <c r="R2881" t="inlineStr">
        <is>
          <t>Delhi</t>
        </is>
      </c>
      <c r="S2881" s="71" t="n">
        <v>2</v>
      </c>
      <c r="T2881" t="inlineStr">
        <is>
          <t>Yes</t>
        </is>
      </c>
      <c r="U2881" s="71" t="n">
        <v>509</v>
      </c>
      <c r="V2881" s="71" t="n">
        <v>141</v>
      </c>
      <c r="W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RR102873</t>
        </is>
      </c>
      <c r="B2882" s="69" t="n">
        <v>46006</v>
      </c>
      <c r="C2882" s="70" t="n">
        <v>2025</v>
      </c>
      <c r="D2882" t="inlineStr">
        <is>
          <t>Dec</t>
        </is>
      </c>
      <c r="E2882" t="inlineStr">
        <is>
          <t>West</t>
        </is>
      </c>
      <c r="F2882" t="inlineStr">
        <is>
          <t>India</t>
        </is>
      </c>
      <c r="G2882" t="inlineStr">
        <is>
          <t>JioMart</t>
        </is>
      </c>
      <c r="H2882" t="inlineStr">
        <is>
          <t>Home delivery</t>
        </is>
      </c>
      <c r="I2882" t="inlineStr">
        <is>
          <t>Walk-in guest</t>
        </is>
      </c>
      <c r="J2882" t="inlineStr">
        <is>
          <t>Wei Chen</t>
        </is>
      </c>
      <c r="K2882" s="71" t="n">
        <v>4334</v>
      </c>
      <c r="L2882" s="72" t="n">
        <v>463.88</v>
      </c>
      <c r="M2882" s="72" t="n">
        <v>2010455.92</v>
      </c>
      <c r="N2882" s="72" t="n">
        <v>301568.39</v>
      </c>
      <c r="O2882" s="72" t="n">
        <v>1708887.53</v>
      </c>
      <c r="P2882" s="72" t="n">
        <v>1486793.01</v>
      </c>
      <c r="Q2882" s="72" t="n">
        <v>222094.52</v>
      </c>
      <c r="R2882" t="inlineStr">
        <is>
          <t>Goa</t>
        </is>
      </c>
      <c r="S2882" s="71" t="n">
        <v>1</v>
      </c>
      <c r="T2882" t="inlineStr">
        <is>
          <t>Yes</t>
        </is>
      </c>
      <c r="U2882" s="71" t="n">
        <v>15281</v>
      </c>
      <c r="V2882" s="71" t="n">
        <v>825</v>
      </c>
      <c r="W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RR102874</t>
        </is>
      </c>
      <c r="B2883" s="69" t="n">
        <v>46006</v>
      </c>
      <c r="C2883" s="70" t="n">
        <v>2025</v>
      </c>
      <c r="D2883" t="inlineStr">
        <is>
          <t>Dec</t>
        </is>
      </c>
      <c r="E2883" t="inlineStr">
        <is>
          <t>South</t>
        </is>
      </c>
      <c r="F2883" t="inlineStr">
        <is>
          <t>India</t>
        </is>
      </c>
      <c r="G2883" t="inlineStr">
        <is>
          <t>JioMart</t>
        </is>
      </c>
      <c r="H2883" t="inlineStr">
        <is>
          <t>Home delivery</t>
        </is>
      </c>
      <c r="I2883" t="inlineStr">
        <is>
          <t>Member</t>
        </is>
      </c>
      <c r="J2883" t="inlineStr">
        <is>
          <t>Mei Lin</t>
        </is>
      </c>
      <c r="K2883" s="71" t="n">
        <v>1342</v>
      </c>
      <c r="L2883" s="72" t="n">
        <v>403.6</v>
      </c>
      <c r="M2883" s="72" t="n">
        <v>541631.2</v>
      </c>
      <c r="N2883" s="72" t="n">
        <v>10832.62</v>
      </c>
      <c r="O2883" s="72" t="n">
        <v>530798.58</v>
      </c>
      <c r="P2883" s="72" t="n">
        <v>452508.82</v>
      </c>
      <c r="Q2883" s="72" t="n">
        <v>78289.75999999999</v>
      </c>
      <c r="R2883" t="inlineStr">
        <is>
          <t>Kerala</t>
        </is>
      </c>
      <c r="S2883" s="71" t="n">
        <v>1</v>
      </c>
      <c r="T2883" t="inlineStr">
        <is>
          <t>Yes</t>
        </is>
      </c>
      <c r="U2883" s="71" t="n">
        <v>4218</v>
      </c>
      <c r="V2883" s="71" t="n">
        <v>273</v>
      </c>
      <c r="W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RR102875</t>
        </is>
      </c>
      <c r="B2884" s="69" t="n">
        <v>46006</v>
      </c>
      <c r="C2884" s="70" t="n">
        <v>2025</v>
      </c>
      <c r="D2884" t="inlineStr">
        <is>
          <t>Dec</t>
        </is>
      </c>
      <c r="E2884" t="inlineStr">
        <is>
          <t>North</t>
        </is>
      </c>
      <c r="F2884" t="inlineStr">
        <is>
          <t>India</t>
        </is>
      </c>
      <c r="G2884" t="inlineStr">
        <is>
          <t>Electronics</t>
        </is>
      </c>
      <c r="H2884" t="inlineStr">
        <is>
          <t>Store walk-in</t>
        </is>
      </c>
      <c r="I2884" t="inlineStr">
        <is>
          <t>Member</t>
        </is>
      </c>
      <c r="J2884" t="inlineStr">
        <is>
          <t>Ana Costa</t>
        </is>
      </c>
      <c r="K2884" s="71" t="n">
        <v>53</v>
      </c>
      <c r="L2884" s="72" t="n">
        <v>8439.48</v>
      </c>
      <c r="M2884" s="72" t="n">
        <v>447292.44</v>
      </c>
      <c r="N2884" s="72" t="n">
        <v>67093.87</v>
      </c>
      <c r="O2884" s="72" t="n">
        <v>380198.57</v>
      </c>
      <c r="P2884" s="72" t="n">
        <v>424622.46</v>
      </c>
      <c r="Q2884" s="72" t="n">
        <v>-44423.89</v>
      </c>
      <c r="R2884" t="inlineStr">
        <is>
          <t>Uttar Pradesh</t>
        </is>
      </c>
      <c r="S2884" s="71" t="n">
        <v>2</v>
      </c>
      <c r="T2884" t="inlineStr">
        <is>
          <t>Yes</t>
        </is>
      </c>
      <c r="U2884" s="71" t="n">
        <v>98</v>
      </c>
      <c r="V2884" s="71" t="n">
        <v>44</v>
      </c>
      <c r="W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RR102876</t>
        </is>
      </c>
      <c r="B2885" s="69" t="n">
        <v>46006</v>
      </c>
      <c r="C2885" s="70" t="n">
        <v>2025</v>
      </c>
      <c r="D2885" t="inlineStr">
        <is>
          <t>Dec</t>
        </is>
      </c>
      <c r="E2885" t="inlineStr">
        <is>
          <t>North</t>
        </is>
      </c>
      <c r="F2885" t="inlineStr">
        <is>
          <t>India</t>
        </is>
      </c>
      <c r="G2885" t="inlineStr">
        <is>
          <t>Electronics</t>
        </is>
      </c>
      <c r="H2885" t="inlineStr">
        <is>
          <t>Store walk-in</t>
        </is>
      </c>
      <c r="I2885" t="inlineStr">
        <is>
          <t>Member</t>
        </is>
      </c>
      <c r="J2885" t="inlineStr">
        <is>
          <t>Amir Khan</t>
        </is>
      </c>
      <c r="K2885" s="71" t="n">
        <v>205</v>
      </c>
      <c r="L2885" s="72" t="n">
        <v>10082.89</v>
      </c>
      <c r="M2885" s="72" t="n">
        <v>2066992.45</v>
      </c>
      <c r="N2885" s="72" t="n">
        <v>206699.24</v>
      </c>
      <c r="O2885" s="72" t="n">
        <v>1860293.21</v>
      </c>
      <c r="P2885" s="72" t="n">
        <v>1665980.24</v>
      </c>
      <c r="Q2885" s="72" t="n">
        <v>194312.97</v>
      </c>
      <c r="R2885" t="inlineStr">
        <is>
          <t>Rajasthan</t>
        </is>
      </c>
      <c r="S2885" s="71" t="n">
        <v>1</v>
      </c>
      <c r="T2885" t="inlineStr">
        <is>
          <t>Yes</t>
        </is>
      </c>
      <c r="U2885" s="71" t="n">
        <v>617</v>
      </c>
      <c r="V2885" s="71" t="n">
        <v>199</v>
      </c>
      <c r="W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RR102877</t>
        </is>
      </c>
      <c r="B2886" s="69" t="n">
        <v>46006</v>
      </c>
      <c r="C2886" s="70" t="n">
        <v>2025</v>
      </c>
      <c r="D2886" t="inlineStr">
        <is>
          <t>Dec</t>
        </is>
      </c>
      <c r="E2886" t="inlineStr">
        <is>
          <t>East</t>
        </is>
      </c>
      <c r="F2886" t="inlineStr">
        <is>
          <t>India</t>
        </is>
      </c>
      <c r="G2886" t="inlineStr">
        <is>
          <t>Fashion</t>
        </is>
      </c>
      <c r="H2886" t="inlineStr">
        <is>
          <t>Click &amp; collect</t>
        </is>
      </c>
      <c r="I2886" t="inlineStr">
        <is>
          <t>Member</t>
        </is>
      </c>
      <c r="J2886" t="inlineStr">
        <is>
          <t>Sophie Müller</t>
        </is>
      </c>
      <c r="K2886" s="71" t="n">
        <v>522</v>
      </c>
      <c r="L2886" s="72" t="n">
        <v>715.15</v>
      </c>
      <c r="M2886" s="72" t="n">
        <v>373308.3</v>
      </c>
      <c r="N2886" s="72" t="n">
        <v>7466.17</v>
      </c>
      <c r="O2886" s="72" t="n">
        <v>365842.13</v>
      </c>
      <c r="P2886" s="72" t="n">
        <v>211913.43</v>
      </c>
      <c r="Q2886" s="72" t="n">
        <v>153928.7</v>
      </c>
      <c r="R2886" t="inlineStr">
        <is>
          <t>Odisha</t>
        </is>
      </c>
      <c r="S2886" s="71" t="n">
        <v>5</v>
      </c>
      <c r="T2886" t="inlineStr">
        <is>
          <t>Yes</t>
        </is>
      </c>
      <c r="U2886" s="71" t="n">
        <v>187</v>
      </c>
      <c r="V2886" s="71" t="n">
        <v>61</v>
      </c>
      <c r="W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RR102878</t>
        </is>
      </c>
      <c r="B2887" s="69" t="n">
        <v>46006</v>
      </c>
      <c r="C2887" s="70" t="n">
        <v>2025</v>
      </c>
      <c r="D2887" t="inlineStr">
        <is>
          <t>Dec</t>
        </is>
      </c>
      <c r="E2887" t="inlineStr">
        <is>
          <t>North</t>
        </is>
      </c>
      <c r="F2887" t="inlineStr">
        <is>
          <t>India</t>
        </is>
      </c>
      <c r="G2887" t="inlineStr">
        <is>
          <t>Fashion</t>
        </is>
      </c>
      <c r="H2887" t="inlineStr">
        <is>
          <t>Home delivery</t>
        </is>
      </c>
      <c r="I2887" t="inlineStr">
        <is>
          <t>Walk-in guest</t>
        </is>
      </c>
      <c r="J2887" t="inlineStr">
        <is>
          <t>Fatima Al-Saud</t>
        </is>
      </c>
      <c r="K2887" s="71" t="n">
        <v>142</v>
      </c>
      <c r="L2887" s="72" t="n">
        <v>818.49</v>
      </c>
      <c r="M2887" s="72" t="n">
        <v>116225.58</v>
      </c>
      <c r="N2887" s="72" t="n">
        <v>9298.049999999999</v>
      </c>
      <c r="O2887" s="72" t="n">
        <v>106927.53</v>
      </c>
      <c r="P2887" s="72" t="n">
        <v>60467.63</v>
      </c>
      <c r="Q2887" s="72" t="n">
        <v>46459.9</v>
      </c>
      <c r="R2887" t="inlineStr">
        <is>
          <t>Uttar Pradesh</t>
        </is>
      </c>
      <c r="S2887" s="71" t="n">
        <v>8</v>
      </c>
      <c r="T2887" t="inlineStr">
        <is>
          <t>Yes</t>
        </is>
      </c>
      <c r="U2887" s="71" t="n">
        <v>50</v>
      </c>
      <c r="V2887" s="71" t="n">
        <v>20</v>
      </c>
      <c r="W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RR102879</t>
        </is>
      </c>
      <c r="B2888" s="69" t="n">
        <v>46006</v>
      </c>
      <c r="C2888" s="70" t="n">
        <v>2025</v>
      </c>
      <c r="D2888" t="inlineStr">
        <is>
          <t>Dec</t>
        </is>
      </c>
      <c r="E2888" t="inlineStr">
        <is>
          <t>South</t>
        </is>
      </c>
      <c r="F2888" t="inlineStr">
        <is>
          <t>India</t>
        </is>
      </c>
      <c r="G2888" t="inlineStr">
        <is>
          <t>Electronics</t>
        </is>
      </c>
      <c r="H2888" t="inlineStr">
        <is>
          <t>Store walk-in</t>
        </is>
      </c>
      <c r="I2888" t="inlineStr">
        <is>
          <t>Member</t>
        </is>
      </c>
      <c r="J2888" t="inlineStr">
        <is>
          <t>Wei Chen</t>
        </is>
      </c>
      <c r="K2888" s="71" t="n">
        <v>57</v>
      </c>
      <c r="L2888" s="72" t="n">
        <v>8550</v>
      </c>
      <c r="M2888" s="72" t="n">
        <v>487350</v>
      </c>
      <c r="N2888" s="72" t="n">
        <v>38988</v>
      </c>
      <c r="O2888" s="72" t="n">
        <v>448362</v>
      </c>
      <c r="P2888" s="72" t="n">
        <v>456158.95</v>
      </c>
      <c r="Q2888" s="72" t="n">
        <v>-7796.95</v>
      </c>
      <c r="R2888" t="inlineStr">
        <is>
          <t>Tamil Nadu</t>
        </is>
      </c>
      <c r="S2888" s="71" t="n">
        <v>1</v>
      </c>
      <c r="T2888" t="inlineStr">
        <is>
          <t>Yes</t>
        </is>
      </c>
      <c r="U2888" s="71" t="n">
        <v>131</v>
      </c>
      <c r="V2888" s="71" t="n">
        <v>44</v>
      </c>
      <c r="W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RR102880</t>
        </is>
      </c>
      <c r="B2889" s="69" t="n">
        <v>46006</v>
      </c>
      <c r="C2889" s="70" t="n">
        <v>2025</v>
      </c>
      <c r="D2889" t="inlineStr">
        <is>
          <t>Dec</t>
        </is>
      </c>
      <c r="E2889" t="inlineStr">
        <is>
          <t>North</t>
        </is>
      </c>
      <c r="F2889" t="inlineStr">
        <is>
          <t>India</t>
        </is>
      </c>
      <c r="G2889" t="inlineStr">
        <is>
          <t>Electronics</t>
        </is>
      </c>
      <c r="H2889" t="inlineStr">
        <is>
          <t>Store walk-in</t>
        </is>
      </c>
      <c r="I2889" t="inlineStr">
        <is>
          <t>Member</t>
        </is>
      </c>
      <c r="J2889" t="inlineStr">
        <is>
          <t>Priya Nair</t>
        </is>
      </c>
      <c r="K2889" s="71" t="n">
        <v>191</v>
      </c>
      <c r="L2889" s="72" t="n">
        <v>8814.17</v>
      </c>
      <c r="M2889" s="72" t="n">
        <v>1683506.47</v>
      </c>
      <c r="N2889" s="72" t="n">
        <v>168350.65</v>
      </c>
      <c r="O2889" s="72" t="n">
        <v>1515155.82</v>
      </c>
      <c r="P2889" s="72" t="n">
        <v>1515800.44</v>
      </c>
      <c r="Q2889" s="72" t="n">
        <v>-644.62</v>
      </c>
      <c r="R2889" t="inlineStr">
        <is>
          <t>Delhi</t>
        </is>
      </c>
      <c r="S2889" s="71" t="n">
        <v>0</v>
      </c>
      <c r="T2889" t="inlineStr">
        <is>
          <t>No</t>
        </is>
      </c>
      <c r="U2889" s="71" t="n">
        <v>625</v>
      </c>
      <c r="V2889" s="71" t="n">
        <v>170</v>
      </c>
      <c r="W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RR102881</t>
        </is>
      </c>
      <c r="B2890" s="69" t="n">
        <v>46006</v>
      </c>
      <c r="C2890" s="70" t="n">
        <v>2025</v>
      </c>
      <c r="D2890" t="inlineStr">
        <is>
          <t>Dec</t>
        </is>
      </c>
      <c r="E2890" t="inlineStr">
        <is>
          <t>East</t>
        </is>
      </c>
      <c r="F2890" t="inlineStr">
        <is>
          <t>India</t>
        </is>
      </c>
      <c r="G2890" t="inlineStr">
        <is>
          <t>JioMart</t>
        </is>
      </c>
      <c r="H2890" t="inlineStr">
        <is>
          <t>Home delivery</t>
        </is>
      </c>
      <c r="I2890" t="inlineStr">
        <is>
          <t>Walk-in guest</t>
        </is>
      </c>
      <c r="J2890" t="inlineStr">
        <is>
          <t>Hiroshi Tanaka</t>
        </is>
      </c>
      <c r="K2890" s="71" t="n">
        <v>2933</v>
      </c>
      <c r="L2890" s="72" t="n">
        <v>413.17</v>
      </c>
      <c r="M2890" s="72" t="n">
        <v>1211827.61</v>
      </c>
      <c r="N2890" s="72" t="n">
        <v>121182.76</v>
      </c>
      <c r="O2890" s="72" t="n">
        <v>1090644.85</v>
      </c>
      <c r="P2890" s="72" t="n">
        <v>1013413.1</v>
      </c>
      <c r="Q2890" s="72" t="n">
        <v>77231.75</v>
      </c>
      <c r="R2890" t="inlineStr">
        <is>
          <t>West Bengal</t>
        </is>
      </c>
      <c r="S2890" s="71" t="n">
        <v>8</v>
      </c>
      <c r="T2890" t="inlineStr">
        <is>
          <t>Yes</t>
        </is>
      </c>
      <c r="U2890" s="71" t="n">
        <v>7501</v>
      </c>
      <c r="V2890" s="71" t="n">
        <v>336</v>
      </c>
      <c r="W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RR102882</t>
        </is>
      </c>
      <c r="B2891" s="69" t="n">
        <v>46006</v>
      </c>
      <c r="C2891" s="70" t="n">
        <v>2025</v>
      </c>
      <c r="D2891" t="inlineStr">
        <is>
          <t>Dec</t>
        </is>
      </c>
      <c r="E2891" t="inlineStr">
        <is>
          <t>West</t>
        </is>
      </c>
      <c r="F2891" t="inlineStr">
        <is>
          <t>India</t>
        </is>
      </c>
      <c r="G2891" t="inlineStr">
        <is>
          <t>Grocery</t>
        </is>
      </c>
      <c r="H2891" t="inlineStr">
        <is>
          <t>Home delivery</t>
        </is>
      </c>
      <c r="I2891" t="inlineStr">
        <is>
          <t>Walk-in guest</t>
        </is>
      </c>
      <c r="J2891" t="inlineStr">
        <is>
          <t>Ruhi Shaikh</t>
        </is>
      </c>
      <c r="K2891" s="71" t="n">
        <v>4628</v>
      </c>
      <c r="L2891" s="72" t="n">
        <v>162.66</v>
      </c>
      <c r="M2891" s="72" t="n">
        <v>752790.48</v>
      </c>
      <c r="N2891" s="72" t="n">
        <v>15055.81</v>
      </c>
      <c r="O2891" s="72" t="n">
        <v>737734.67</v>
      </c>
      <c r="P2891" s="72" t="n">
        <v>705959.79</v>
      </c>
      <c r="Q2891" s="72" t="n">
        <v>31774.88</v>
      </c>
      <c r="R2891" t="inlineStr">
        <is>
          <t>Maharashtra</t>
        </is>
      </c>
      <c r="S2891" s="71" t="n">
        <v>1</v>
      </c>
      <c r="T2891" t="inlineStr">
        <is>
          <t>Yes</t>
        </is>
      </c>
      <c r="U2891" s="71" t="n">
        <v>3187</v>
      </c>
      <c r="V2891" s="71" t="n">
        <v>1094</v>
      </c>
      <c r="W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RR102883</t>
        </is>
      </c>
      <c r="B2892" s="69" t="n">
        <v>46007</v>
      </c>
      <c r="C2892" s="70" t="n">
        <v>2025</v>
      </c>
      <c r="D2892" t="inlineStr">
        <is>
          <t>Dec</t>
        </is>
      </c>
      <c r="E2892" t="inlineStr">
        <is>
          <t>North</t>
        </is>
      </c>
      <c r="F2892" t="inlineStr">
        <is>
          <t>India</t>
        </is>
      </c>
      <c r="G2892" t="inlineStr">
        <is>
          <t>Grocery</t>
        </is>
      </c>
      <c r="H2892" t="inlineStr">
        <is>
          <t>Store walk-in</t>
        </is>
      </c>
      <c r="I2892" t="inlineStr">
        <is>
          <t>Member</t>
        </is>
      </c>
      <c r="J2892" t="inlineStr">
        <is>
          <t>Omar Haddad</t>
        </is>
      </c>
      <c r="K2892" s="71" t="n">
        <v>2410</v>
      </c>
      <c r="L2892" s="72" t="n">
        <v>179.27</v>
      </c>
      <c r="M2892" s="72" t="n">
        <v>432040.7</v>
      </c>
      <c r="N2892" s="72" t="n">
        <v>34563.26</v>
      </c>
      <c r="O2892" s="72" t="n">
        <v>397477.44</v>
      </c>
      <c r="P2892" s="72" t="n">
        <v>354831.21</v>
      </c>
      <c r="Q2892" s="72" t="n">
        <v>42646.23</v>
      </c>
      <c r="R2892" t="inlineStr">
        <is>
          <t>Delhi</t>
        </is>
      </c>
      <c r="S2892" s="71" t="n">
        <v>2</v>
      </c>
      <c r="T2892" t="inlineStr">
        <is>
          <t>Yes</t>
        </is>
      </c>
      <c r="U2892" s="71" t="n">
        <v>1426</v>
      </c>
      <c r="V2892" s="71" t="n">
        <v>364</v>
      </c>
      <c r="W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RR102884</t>
        </is>
      </c>
      <c r="B2893" s="69" t="n">
        <v>46007</v>
      </c>
      <c r="C2893" s="70" t="n">
        <v>2025</v>
      </c>
      <c r="D2893" t="inlineStr">
        <is>
          <t>Dec</t>
        </is>
      </c>
      <c r="E2893" t="inlineStr">
        <is>
          <t>North</t>
        </is>
      </c>
      <c r="F2893" t="inlineStr">
        <is>
          <t>India</t>
        </is>
      </c>
      <c r="G2893" t="inlineStr">
        <is>
          <t>Fashion</t>
        </is>
      </c>
      <c r="H2893" t="inlineStr">
        <is>
          <t>Store walk-in</t>
        </is>
      </c>
      <c r="I2893" t="inlineStr">
        <is>
          <t>Member</t>
        </is>
      </c>
      <c r="J2893" t="inlineStr">
        <is>
          <t>Sara Rossi</t>
        </is>
      </c>
      <c r="K2893" s="71" t="n">
        <v>1070</v>
      </c>
      <c r="L2893" s="72" t="n">
        <v>798.66</v>
      </c>
      <c r="M2893" s="72" t="n">
        <v>854566.2</v>
      </c>
      <c r="N2893" s="72" t="n">
        <v>42728.31</v>
      </c>
      <c r="O2893" s="72" t="n">
        <v>811837.89</v>
      </c>
      <c r="P2893" s="72" t="n">
        <v>425083.55</v>
      </c>
      <c r="Q2893" s="72" t="n">
        <v>386754.34</v>
      </c>
      <c r="R2893" t="inlineStr">
        <is>
          <t>Delhi</t>
        </is>
      </c>
      <c r="S2893" s="71" t="n">
        <v>3</v>
      </c>
      <c r="T2893" t="inlineStr">
        <is>
          <t>Yes</t>
        </is>
      </c>
      <c r="U2893" s="71" t="n">
        <v>672</v>
      </c>
      <c r="V2893" s="71" t="n">
        <v>274</v>
      </c>
      <c r="W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RR102885</t>
        </is>
      </c>
      <c r="B2894" s="69" t="n">
        <v>46007</v>
      </c>
      <c r="C2894" s="70" t="n">
        <v>2025</v>
      </c>
      <c r="D2894" t="inlineStr">
        <is>
          <t>Dec</t>
        </is>
      </c>
      <c r="E2894" t="inlineStr">
        <is>
          <t>North</t>
        </is>
      </c>
      <c r="F2894" t="inlineStr">
        <is>
          <t>India</t>
        </is>
      </c>
      <c r="G2894" t="inlineStr">
        <is>
          <t>Grocery</t>
        </is>
      </c>
      <c r="H2894" t="inlineStr">
        <is>
          <t>Store walk-in</t>
        </is>
      </c>
      <c r="I2894" t="inlineStr">
        <is>
          <t>Walk-in guest</t>
        </is>
      </c>
      <c r="J2894" t="inlineStr">
        <is>
          <t>Carlos Silva</t>
        </is>
      </c>
      <c r="K2894" s="71" t="n">
        <v>5086</v>
      </c>
      <c r="L2894" s="72" t="n">
        <v>167.07</v>
      </c>
      <c r="M2894" s="72" t="n">
        <v>849718.02</v>
      </c>
      <c r="N2894" s="72" t="n">
        <v>16994.36</v>
      </c>
      <c r="O2894" s="72" t="n">
        <v>832723.66</v>
      </c>
      <c r="P2894" s="72" t="n">
        <v>732661.72</v>
      </c>
      <c r="Q2894" s="72" t="n">
        <v>100061.94</v>
      </c>
      <c r="R2894" t="inlineStr">
        <is>
          <t>Rajasthan</t>
        </is>
      </c>
      <c r="S2894" s="71" t="n">
        <v>8</v>
      </c>
      <c r="T2894" t="inlineStr">
        <is>
          <t>Yes</t>
        </is>
      </c>
      <c r="U2894" s="71" t="n">
        <v>2613</v>
      </c>
      <c r="V2894" s="71" t="n">
        <v>686</v>
      </c>
      <c r="W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RR102886</t>
        </is>
      </c>
      <c r="B2895" s="69" t="n">
        <v>46007</v>
      </c>
      <c r="C2895" s="70" t="n">
        <v>2025</v>
      </c>
      <c r="D2895" t="inlineStr">
        <is>
          <t>Dec</t>
        </is>
      </c>
      <c r="E2895" t="inlineStr">
        <is>
          <t>North</t>
        </is>
      </c>
      <c r="F2895" t="inlineStr">
        <is>
          <t>India</t>
        </is>
      </c>
      <c r="G2895" t="inlineStr">
        <is>
          <t>Grocery</t>
        </is>
      </c>
      <c r="H2895" t="inlineStr">
        <is>
          <t>Store walk-in</t>
        </is>
      </c>
      <c r="I2895" t="inlineStr">
        <is>
          <t>Member</t>
        </is>
      </c>
      <c r="J2895" t="inlineStr">
        <is>
          <t>Kofi Mensah</t>
        </is>
      </c>
      <c r="K2895" s="71" t="n">
        <v>2050</v>
      </c>
      <c r="L2895" s="72" t="n">
        <v>195.63</v>
      </c>
      <c r="M2895" s="72" t="n">
        <v>401041.5</v>
      </c>
      <c r="N2895" s="72" t="n">
        <v>40104.15</v>
      </c>
      <c r="O2895" s="72" t="n">
        <v>360937.35</v>
      </c>
      <c r="P2895" s="72" t="n">
        <v>295634.52</v>
      </c>
      <c r="Q2895" s="72" t="n">
        <v>65302.83</v>
      </c>
      <c r="R2895" t="inlineStr">
        <is>
          <t>Rajasthan</t>
        </is>
      </c>
      <c r="S2895" s="71" t="n">
        <v>1</v>
      </c>
      <c r="T2895" t="inlineStr">
        <is>
          <t>Yes</t>
        </is>
      </c>
      <c r="U2895" s="71" t="n">
        <v>1484</v>
      </c>
      <c r="V2895" s="71" t="n">
        <v>393</v>
      </c>
      <c r="W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RR102887</t>
        </is>
      </c>
      <c r="B2896" s="69" t="n">
        <v>46007</v>
      </c>
      <c r="C2896" s="70" t="n">
        <v>2025</v>
      </c>
      <c r="D2896" t="inlineStr">
        <is>
          <t>Dec</t>
        </is>
      </c>
      <c r="E2896" t="inlineStr">
        <is>
          <t>West</t>
        </is>
      </c>
      <c r="F2896" t="inlineStr">
        <is>
          <t>India</t>
        </is>
      </c>
      <c r="G2896" t="inlineStr">
        <is>
          <t>Electronics</t>
        </is>
      </c>
      <c r="H2896" t="inlineStr">
        <is>
          <t>Click &amp; collect</t>
        </is>
      </c>
      <c r="I2896" t="inlineStr">
        <is>
          <t>Member</t>
        </is>
      </c>
      <c r="J2896" t="inlineStr">
        <is>
          <t>Ana Costa</t>
        </is>
      </c>
      <c r="K2896" s="71" t="n">
        <v>253</v>
      </c>
      <c r="L2896" s="72" t="n">
        <v>8541.15</v>
      </c>
      <c r="M2896" s="72" t="n">
        <v>2160910.95</v>
      </c>
      <c r="N2896" s="72" t="n">
        <v>43218.22</v>
      </c>
      <c r="O2896" s="72" t="n">
        <v>2117692.73</v>
      </c>
      <c r="P2896" s="72" t="n">
        <v>2042195.78</v>
      </c>
      <c r="Q2896" s="72" t="n">
        <v>75496.95</v>
      </c>
      <c r="R2896" t="inlineStr">
        <is>
          <t>Goa</t>
        </is>
      </c>
      <c r="S2896" s="71" t="n">
        <v>5</v>
      </c>
      <c r="T2896" t="inlineStr">
        <is>
          <t>Yes</t>
        </is>
      </c>
      <c r="U2896" s="71" t="n">
        <v>506</v>
      </c>
      <c r="V2896" s="71" t="n">
        <v>186</v>
      </c>
      <c r="W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RR102888</t>
        </is>
      </c>
      <c r="B2897" s="69" t="n">
        <v>46007</v>
      </c>
      <c r="C2897" s="70" t="n">
        <v>2025</v>
      </c>
      <c r="D2897" t="inlineStr">
        <is>
          <t>Dec</t>
        </is>
      </c>
      <c r="E2897" t="inlineStr">
        <is>
          <t>West</t>
        </is>
      </c>
      <c r="F2897" t="inlineStr">
        <is>
          <t>India</t>
        </is>
      </c>
      <c r="G2897" t="inlineStr">
        <is>
          <t>Electronics</t>
        </is>
      </c>
      <c r="H2897" t="inlineStr">
        <is>
          <t>Store walk-in</t>
        </is>
      </c>
      <c r="I2897" t="inlineStr">
        <is>
          <t>Member</t>
        </is>
      </c>
      <c r="J2897" t="inlineStr">
        <is>
          <t>Mei Lin</t>
        </is>
      </c>
      <c r="K2897" s="71" t="n">
        <v>71</v>
      </c>
      <c r="L2897" s="72" t="n">
        <v>9324.02</v>
      </c>
      <c r="M2897" s="72" t="n">
        <v>662005.42</v>
      </c>
      <c r="N2897" s="72" t="n">
        <v>13240.11</v>
      </c>
      <c r="O2897" s="72" t="n">
        <v>648765.3100000001</v>
      </c>
      <c r="P2897" s="72" t="n">
        <v>595436.5699999999</v>
      </c>
      <c r="Q2897" s="72" t="n">
        <v>53328.74</v>
      </c>
      <c r="R2897" t="inlineStr">
        <is>
          <t>Maharashtra</t>
        </is>
      </c>
      <c r="S2897" s="71" t="n">
        <v>2</v>
      </c>
      <c r="T2897" t="inlineStr">
        <is>
          <t>Yes</t>
        </is>
      </c>
      <c r="U2897" s="71" t="n">
        <v>123</v>
      </c>
      <c r="V2897" s="71" t="n">
        <v>53</v>
      </c>
      <c r="W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RR102889</t>
        </is>
      </c>
      <c r="B2898" s="69" t="n">
        <v>46007</v>
      </c>
      <c r="C2898" s="70" t="n">
        <v>2025</v>
      </c>
      <c r="D2898" t="inlineStr">
        <is>
          <t>Dec</t>
        </is>
      </c>
      <c r="E2898" t="inlineStr">
        <is>
          <t>North</t>
        </is>
      </c>
      <c r="F2898" t="inlineStr">
        <is>
          <t>India</t>
        </is>
      </c>
      <c r="G2898" t="inlineStr">
        <is>
          <t>JioMart</t>
        </is>
      </c>
      <c r="H2898" t="inlineStr">
        <is>
          <t>Home delivery</t>
        </is>
      </c>
      <c r="I2898" t="inlineStr">
        <is>
          <t>Member</t>
        </is>
      </c>
      <c r="J2898" t="inlineStr">
        <is>
          <t>Sophie Müller</t>
        </is>
      </c>
      <c r="K2898" s="71" t="n">
        <v>773</v>
      </c>
      <c r="L2898" s="72" t="n">
        <v>430.85</v>
      </c>
      <c r="M2898" s="72" t="n">
        <v>333047.05</v>
      </c>
      <c r="N2898" s="72" t="n">
        <v>6660.94</v>
      </c>
      <c r="O2898" s="72" t="n">
        <v>326386.11</v>
      </c>
      <c r="P2898" s="72" t="n">
        <v>252591.71</v>
      </c>
      <c r="Q2898" s="72" t="n">
        <v>73794.39999999999</v>
      </c>
      <c r="R2898" t="inlineStr">
        <is>
          <t>Rajasthan</t>
        </is>
      </c>
      <c r="S2898" s="71" t="n">
        <v>3</v>
      </c>
      <c r="T2898" t="inlineStr">
        <is>
          <t>Yes</t>
        </is>
      </c>
      <c r="U2898" s="71" t="n">
        <v>3767</v>
      </c>
      <c r="V2898" s="71" t="n">
        <v>151</v>
      </c>
      <c r="W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RR102890</t>
        </is>
      </c>
      <c r="B2899" s="69" t="n">
        <v>46007</v>
      </c>
      <c r="C2899" s="70" t="n">
        <v>2025</v>
      </c>
      <c r="D2899" t="inlineStr">
        <is>
          <t>Dec</t>
        </is>
      </c>
      <c r="E2899" t="inlineStr">
        <is>
          <t>South</t>
        </is>
      </c>
      <c r="F2899" t="inlineStr">
        <is>
          <t>India</t>
        </is>
      </c>
      <c r="G2899" t="inlineStr">
        <is>
          <t>JioMart</t>
        </is>
      </c>
      <c r="H2899" t="inlineStr">
        <is>
          <t>Home delivery</t>
        </is>
      </c>
      <c r="I2899" t="inlineStr">
        <is>
          <t>Member</t>
        </is>
      </c>
      <c r="J2899" t="inlineStr">
        <is>
          <t>Noah Smith</t>
        </is>
      </c>
      <c r="K2899" s="71" t="n">
        <v>1684</v>
      </c>
      <c r="L2899" s="72" t="n">
        <v>377.33</v>
      </c>
      <c r="M2899" s="72" t="n">
        <v>635423.72</v>
      </c>
      <c r="N2899" s="72" t="n">
        <v>50833.9</v>
      </c>
      <c r="O2899" s="72" t="n">
        <v>584589.8199999999</v>
      </c>
      <c r="P2899" s="72" t="n">
        <v>580221.75</v>
      </c>
      <c r="Q2899" s="72" t="n">
        <v>4368.07</v>
      </c>
      <c r="R2899" t="inlineStr">
        <is>
          <t>Telangana</t>
        </is>
      </c>
      <c r="S2899" s="71" t="n">
        <v>1</v>
      </c>
      <c r="T2899" t="inlineStr">
        <is>
          <t>Yes</t>
        </is>
      </c>
      <c r="U2899" s="71" t="n">
        <v>4465</v>
      </c>
      <c r="V2899" s="71" t="n">
        <v>203</v>
      </c>
      <c r="W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RR102891</t>
        </is>
      </c>
      <c r="B2900" s="69" t="n">
        <v>46007</v>
      </c>
      <c r="C2900" s="70" t="n">
        <v>2025</v>
      </c>
      <c r="D2900" t="inlineStr">
        <is>
          <t>Dec</t>
        </is>
      </c>
      <c r="E2900" t="inlineStr">
        <is>
          <t>West</t>
        </is>
      </c>
      <c r="F2900" t="inlineStr">
        <is>
          <t>India</t>
        </is>
      </c>
      <c r="G2900" t="inlineStr">
        <is>
          <t>JioMart</t>
        </is>
      </c>
      <c r="H2900" t="inlineStr">
        <is>
          <t>Home delivery</t>
        </is>
      </c>
      <c r="I2900" t="inlineStr">
        <is>
          <t>Walk-in guest</t>
        </is>
      </c>
      <c r="J2900" t="inlineStr">
        <is>
          <t>Wei Chen</t>
        </is>
      </c>
      <c r="K2900" s="71" t="n">
        <v>1392</v>
      </c>
      <c r="L2900" s="72" t="n">
        <v>458.24</v>
      </c>
      <c r="M2900" s="72" t="n">
        <v>637870.08</v>
      </c>
      <c r="N2900" s="72" t="n">
        <v>31893.5</v>
      </c>
      <c r="O2900" s="72" t="n">
        <v>605976.58</v>
      </c>
      <c r="P2900" s="72" t="n">
        <v>457095.79</v>
      </c>
      <c r="Q2900" s="72" t="n">
        <v>148880.79</v>
      </c>
      <c r="R2900" t="inlineStr">
        <is>
          <t>Maharashtra</t>
        </is>
      </c>
      <c r="S2900" s="71" t="n">
        <v>3</v>
      </c>
      <c r="T2900" t="inlineStr">
        <is>
          <t>Yes</t>
        </is>
      </c>
      <c r="U2900" s="71" t="n">
        <v>6079</v>
      </c>
      <c r="V2900" s="71" t="n">
        <v>343</v>
      </c>
      <c r="W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RR102892</t>
        </is>
      </c>
      <c r="B2901" s="69" t="n">
        <v>46007</v>
      </c>
      <c r="C2901" s="70" t="n">
        <v>2025</v>
      </c>
      <c r="D2901" t="inlineStr">
        <is>
          <t>Dec</t>
        </is>
      </c>
      <c r="E2901" t="inlineStr">
        <is>
          <t>West</t>
        </is>
      </c>
      <c r="F2901" t="inlineStr">
        <is>
          <t>India</t>
        </is>
      </c>
      <c r="G2901" t="inlineStr">
        <is>
          <t>Fashion</t>
        </is>
      </c>
      <c r="H2901" t="inlineStr">
        <is>
          <t>Store walk-in</t>
        </is>
      </c>
      <c r="I2901" t="inlineStr">
        <is>
          <t>Member</t>
        </is>
      </c>
      <c r="J2901" t="inlineStr">
        <is>
          <t>Omar Haddad</t>
        </is>
      </c>
      <c r="K2901" s="71" t="n">
        <v>170</v>
      </c>
      <c r="L2901" s="72" t="n">
        <v>690.4400000000001</v>
      </c>
      <c r="M2901" s="72" t="n">
        <v>117374.8</v>
      </c>
      <c r="N2901" s="72" t="n">
        <v>2347.5</v>
      </c>
      <c r="O2901" s="72" t="n">
        <v>115027.3</v>
      </c>
      <c r="P2901" s="72" t="n">
        <v>72332.89</v>
      </c>
      <c r="Q2901" s="72" t="n">
        <v>42694.41</v>
      </c>
      <c r="R2901" t="inlineStr">
        <is>
          <t>Maharashtra</t>
        </is>
      </c>
      <c r="S2901" s="71" t="n">
        <v>3</v>
      </c>
      <c r="T2901" t="inlineStr">
        <is>
          <t>Yes</t>
        </is>
      </c>
      <c r="U2901" s="71" t="n">
        <v>171</v>
      </c>
      <c r="V2901" s="71" t="n">
        <v>53</v>
      </c>
      <c r="W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RR102893</t>
        </is>
      </c>
      <c r="B2902" s="69" t="n">
        <v>46008</v>
      </c>
      <c r="C2902" s="70" t="n">
        <v>2025</v>
      </c>
      <c r="D2902" t="inlineStr">
        <is>
          <t>Dec</t>
        </is>
      </c>
      <c r="E2902" t="inlineStr">
        <is>
          <t>South</t>
        </is>
      </c>
      <c r="F2902" t="inlineStr">
        <is>
          <t>India</t>
        </is>
      </c>
      <c r="G2902" t="inlineStr">
        <is>
          <t>JioMart</t>
        </is>
      </c>
      <c r="H2902" t="inlineStr">
        <is>
          <t>Home delivery</t>
        </is>
      </c>
      <c r="I2902" t="inlineStr">
        <is>
          <t>Walk-in guest</t>
        </is>
      </c>
      <c r="J2902" t="inlineStr">
        <is>
          <t>Ravindra Patil</t>
        </is>
      </c>
      <c r="K2902" s="71" t="n">
        <v>4720</v>
      </c>
      <c r="L2902" s="72" t="n">
        <v>391.52</v>
      </c>
      <c r="M2902" s="72" t="n">
        <v>1847974.4</v>
      </c>
      <c r="N2902" s="72" t="n">
        <v>184797.44</v>
      </c>
      <c r="O2902" s="72" t="n">
        <v>1663176.96</v>
      </c>
      <c r="P2902" s="72" t="n">
        <v>1588361.27</v>
      </c>
      <c r="Q2902" s="72" t="n">
        <v>74815.69</v>
      </c>
      <c r="R2902" t="inlineStr">
        <is>
          <t>Tamil Nadu</t>
        </is>
      </c>
      <c r="S2902" s="71" t="n">
        <v>0</v>
      </c>
      <c r="T2902" t="inlineStr">
        <is>
          <t>No</t>
        </is>
      </c>
      <c r="U2902" s="71" t="n">
        <v>28852</v>
      </c>
      <c r="V2902" s="71" t="n">
        <v>1329</v>
      </c>
      <c r="W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RR102894</t>
        </is>
      </c>
      <c r="B2903" s="69" t="n">
        <v>46008</v>
      </c>
      <c r="C2903" s="70" t="n">
        <v>2025</v>
      </c>
      <c r="D2903" t="inlineStr">
        <is>
          <t>Dec</t>
        </is>
      </c>
      <c r="E2903" t="inlineStr">
        <is>
          <t>South</t>
        </is>
      </c>
      <c r="F2903" t="inlineStr">
        <is>
          <t>India</t>
        </is>
      </c>
      <c r="G2903" t="inlineStr">
        <is>
          <t>JioMart</t>
        </is>
      </c>
      <c r="H2903" t="inlineStr">
        <is>
          <t>Home delivery</t>
        </is>
      </c>
      <c r="I2903" t="inlineStr">
        <is>
          <t>Walk-in guest</t>
        </is>
      </c>
      <c r="J2903" t="inlineStr">
        <is>
          <t>Priya Nair</t>
        </is>
      </c>
      <c r="K2903" s="71" t="n">
        <v>3236</v>
      </c>
      <c r="L2903" s="72" t="n">
        <v>441.68</v>
      </c>
      <c r="M2903" s="72" t="n">
        <v>1429276.48</v>
      </c>
      <c r="N2903" s="72" t="n">
        <v>28585.53</v>
      </c>
      <c r="O2903" s="72" t="n">
        <v>1400690.95</v>
      </c>
      <c r="P2903" s="72" t="n">
        <v>1071204.45</v>
      </c>
      <c r="Q2903" s="72" t="n">
        <v>329486.5</v>
      </c>
      <c r="R2903" t="inlineStr">
        <is>
          <t>Kerala</t>
        </is>
      </c>
      <c r="S2903" s="71" t="n">
        <v>2</v>
      </c>
      <c r="T2903" t="inlineStr">
        <is>
          <t>Yes</t>
        </is>
      </c>
      <c r="U2903" s="71" t="n">
        <v>14221</v>
      </c>
      <c r="V2903" s="71" t="n">
        <v>570</v>
      </c>
      <c r="W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RR102895</t>
        </is>
      </c>
      <c r="B2904" s="69" t="n">
        <v>46008</v>
      </c>
      <c r="C2904" s="70" t="n">
        <v>2025</v>
      </c>
      <c r="D2904" t="inlineStr">
        <is>
          <t>Dec</t>
        </is>
      </c>
      <c r="E2904" t="inlineStr">
        <is>
          <t>West</t>
        </is>
      </c>
      <c r="F2904" t="inlineStr">
        <is>
          <t>India</t>
        </is>
      </c>
      <c r="G2904" t="inlineStr">
        <is>
          <t>Grocery</t>
        </is>
      </c>
      <c r="H2904" t="inlineStr">
        <is>
          <t>Home delivery</t>
        </is>
      </c>
      <c r="I2904" t="inlineStr">
        <is>
          <t>Walk-in guest</t>
        </is>
      </c>
      <c r="J2904" t="inlineStr">
        <is>
          <t>Carlos Silva</t>
        </is>
      </c>
      <c r="K2904" s="71" t="n">
        <v>1658</v>
      </c>
      <c r="L2904" s="72" t="n">
        <v>199.29</v>
      </c>
      <c r="M2904" s="72" t="n">
        <v>330422.82</v>
      </c>
      <c r="N2904" s="72" t="n">
        <v>33042.28</v>
      </c>
      <c r="O2904" s="72" t="n">
        <v>297380.54</v>
      </c>
      <c r="P2904" s="72" t="n">
        <v>236018.19</v>
      </c>
      <c r="Q2904" s="72" t="n">
        <v>61362.35</v>
      </c>
      <c r="R2904" t="inlineStr">
        <is>
          <t>Gujarat</t>
        </is>
      </c>
      <c r="S2904" s="71" t="n">
        <v>3</v>
      </c>
      <c r="T2904" t="inlineStr">
        <is>
          <t>Yes</t>
        </is>
      </c>
      <c r="U2904" s="71" t="n">
        <v>1227</v>
      </c>
      <c r="V2904" s="71" t="n">
        <v>366</v>
      </c>
      <c r="W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RR102896</t>
        </is>
      </c>
      <c r="B2905" s="69" t="n">
        <v>46008</v>
      </c>
      <c r="C2905" s="70" t="n">
        <v>2025</v>
      </c>
      <c r="D2905" t="inlineStr">
        <is>
          <t>Dec</t>
        </is>
      </c>
      <c r="E2905" t="inlineStr">
        <is>
          <t>South</t>
        </is>
      </c>
      <c r="F2905" t="inlineStr">
        <is>
          <t>India</t>
        </is>
      </c>
      <c r="G2905" t="inlineStr">
        <is>
          <t>Grocery</t>
        </is>
      </c>
      <c r="H2905" t="inlineStr">
        <is>
          <t>Home delivery</t>
        </is>
      </c>
      <c r="I2905" t="inlineStr">
        <is>
          <t>Member</t>
        </is>
      </c>
      <c r="J2905" t="inlineStr">
        <is>
          <t>Lucas Martin</t>
        </is>
      </c>
      <c r="K2905" s="71" t="n">
        <v>728</v>
      </c>
      <c r="L2905" s="72" t="n">
        <v>186.46</v>
      </c>
      <c r="M2905" s="72" t="n">
        <v>135742.88</v>
      </c>
      <c r="N2905" s="72" t="n">
        <v>6787.14</v>
      </c>
      <c r="O2905" s="72" t="n">
        <v>128955.74</v>
      </c>
      <c r="P2905" s="72" t="n">
        <v>103537.36</v>
      </c>
      <c r="Q2905" s="72" t="n">
        <v>25418.38</v>
      </c>
      <c r="R2905" t="inlineStr">
        <is>
          <t>Tamil Nadu</t>
        </is>
      </c>
      <c r="S2905" s="71" t="n">
        <v>0</v>
      </c>
      <c r="T2905" t="inlineStr">
        <is>
          <t>No</t>
        </is>
      </c>
      <c r="U2905" s="71" t="n">
        <v>342</v>
      </c>
      <c r="V2905" s="71" t="n">
        <v>116</v>
      </c>
      <c r="W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RR102897</t>
        </is>
      </c>
      <c r="B2906" s="69" t="n">
        <v>46008</v>
      </c>
      <c r="C2906" s="70" t="n">
        <v>2025</v>
      </c>
      <c r="D2906" t="inlineStr">
        <is>
          <t>Dec</t>
        </is>
      </c>
      <c r="E2906" t="inlineStr">
        <is>
          <t>East</t>
        </is>
      </c>
      <c r="F2906" t="inlineStr">
        <is>
          <t>India</t>
        </is>
      </c>
      <c r="G2906" t="inlineStr">
        <is>
          <t>Fashion</t>
        </is>
      </c>
      <c r="H2906" t="inlineStr">
        <is>
          <t>Store walk-in</t>
        </is>
      </c>
      <c r="I2906" t="inlineStr">
        <is>
          <t>Member</t>
        </is>
      </c>
      <c r="J2906" t="inlineStr">
        <is>
          <t>Kofi Mensah</t>
        </is>
      </c>
      <c r="K2906" s="71" t="n">
        <v>1044</v>
      </c>
      <c r="L2906" s="72" t="n">
        <v>832.71</v>
      </c>
      <c r="M2906" s="72" t="n">
        <v>869349.24</v>
      </c>
      <c r="N2906" s="72" t="n">
        <v>130402.39</v>
      </c>
      <c r="O2906" s="72" t="n">
        <v>738946.85</v>
      </c>
      <c r="P2906" s="72" t="n">
        <v>416527.75</v>
      </c>
      <c r="Q2906" s="72" t="n">
        <v>322419.1</v>
      </c>
      <c r="R2906" t="inlineStr">
        <is>
          <t>Bihar</t>
        </is>
      </c>
      <c r="S2906" s="71" t="n">
        <v>0</v>
      </c>
      <c r="T2906" t="inlineStr">
        <is>
          <t>No</t>
        </is>
      </c>
      <c r="U2906" s="71" t="n">
        <v>702</v>
      </c>
      <c r="V2906" s="71" t="n">
        <v>193</v>
      </c>
      <c r="W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RR102898</t>
        </is>
      </c>
      <c r="B2907" s="69" t="n">
        <v>46008</v>
      </c>
      <c r="C2907" s="70" t="n">
        <v>2025</v>
      </c>
      <c r="D2907" t="inlineStr">
        <is>
          <t>Dec</t>
        </is>
      </c>
      <c r="E2907" t="inlineStr">
        <is>
          <t>East</t>
        </is>
      </c>
      <c r="F2907" t="inlineStr">
        <is>
          <t>India</t>
        </is>
      </c>
      <c r="G2907" t="inlineStr">
        <is>
          <t>Fashion</t>
        </is>
      </c>
      <c r="H2907" t="inlineStr">
        <is>
          <t>Store walk-in</t>
        </is>
      </c>
      <c r="I2907" t="inlineStr">
        <is>
          <t>Walk-in guest</t>
        </is>
      </c>
      <c r="J2907" t="inlineStr">
        <is>
          <t>Aisha Bello</t>
        </is>
      </c>
      <c r="K2907" s="71" t="n">
        <v>1449</v>
      </c>
      <c r="L2907" s="72" t="n">
        <v>834.86</v>
      </c>
      <c r="M2907" s="72" t="n">
        <v>1209712.14</v>
      </c>
      <c r="N2907" s="72" t="n">
        <v>60485.61</v>
      </c>
      <c r="O2907" s="72" t="n">
        <v>1149226.53</v>
      </c>
      <c r="P2907" s="72" t="n">
        <v>591708.8199999999</v>
      </c>
      <c r="Q2907" s="72" t="n">
        <v>557517.71</v>
      </c>
      <c r="R2907" t="inlineStr">
        <is>
          <t>Odisha</t>
        </is>
      </c>
      <c r="S2907" s="71" t="n">
        <v>1</v>
      </c>
      <c r="T2907" t="inlineStr">
        <is>
          <t>Yes</t>
        </is>
      </c>
      <c r="U2907" s="71" t="n">
        <v>1106</v>
      </c>
      <c r="V2907" s="71" t="n">
        <v>317</v>
      </c>
      <c r="W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RR102899</t>
        </is>
      </c>
      <c r="B2908" s="69" t="n">
        <v>46008</v>
      </c>
      <c r="C2908" s="70" t="n">
        <v>2025</v>
      </c>
      <c r="D2908" t="inlineStr">
        <is>
          <t>Dec</t>
        </is>
      </c>
      <c r="E2908" t="inlineStr">
        <is>
          <t>North</t>
        </is>
      </c>
      <c r="F2908" t="inlineStr">
        <is>
          <t>India</t>
        </is>
      </c>
      <c r="G2908" t="inlineStr">
        <is>
          <t>Fashion</t>
        </is>
      </c>
      <c r="H2908" t="inlineStr">
        <is>
          <t>Store walk-in</t>
        </is>
      </c>
      <c r="I2908" t="inlineStr">
        <is>
          <t>Walk-in guest</t>
        </is>
      </c>
      <c r="J2908" t="inlineStr">
        <is>
          <t>Noah Smith</t>
        </is>
      </c>
      <c r="K2908" s="71" t="n">
        <v>1736</v>
      </c>
      <c r="L2908" s="72" t="n">
        <v>756.3099999999999</v>
      </c>
      <c r="M2908" s="72" t="n">
        <v>1312954.16</v>
      </c>
      <c r="N2908" s="72" t="n">
        <v>105036.33</v>
      </c>
      <c r="O2908" s="72" t="n">
        <v>1207917.83</v>
      </c>
      <c r="P2908" s="72" t="n">
        <v>717009.8100000001</v>
      </c>
      <c r="Q2908" s="72" t="n">
        <v>490908.02</v>
      </c>
      <c r="R2908" t="inlineStr">
        <is>
          <t>Delhi</t>
        </is>
      </c>
      <c r="S2908" s="71" t="n">
        <v>5</v>
      </c>
      <c r="T2908" t="inlineStr">
        <is>
          <t>Yes</t>
        </is>
      </c>
      <c r="U2908" s="71" t="n">
        <v>666</v>
      </c>
      <c r="V2908" s="71" t="n">
        <v>216</v>
      </c>
      <c r="W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RR102900</t>
        </is>
      </c>
      <c r="B2909" s="69" t="n">
        <v>46008</v>
      </c>
      <c r="C2909" s="70" t="n">
        <v>2025</v>
      </c>
      <c r="D2909" t="inlineStr">
        <is>
          <t>Dec</t>
        </is>
      </c>
      <c r="E2909" t="inlineStr">
        <is>
          <t>South</t>
        </is>
      </c>
      <c r="F2909" t="inlineStr">
        <is>
          <t>India</t>
        </is>
      </c>
      <c r="G2909" t="inlineStr">
        <is>
          <t>JioMart</t>
        </is>
      </c>
      <c r="H2909" t="inlineStr">
        <is>
          <t>Home delivery</t>
        </is>
      </c>
      <c r="I2909" t="inlineStr">
        <is>
          <t>Member</t>
        </is>
      </c>
      <c r="J2909" t="inlineStr">
        <is>
          <t>Liam O'Brien</t>
        </is>
      </c>
      <c r="K2909" s="71" t="n">
        <v>1345</v>
      </c>
      <c r="L2909" s="72" t="n">
        <v>386.2</v>
      </c>
      <c r="M2909" s="72" t="n">
        <v>519439</v>
      </c>
      <c r="N2909" s="72" t="n">
        <v>25971.95</v>
      </c>
      <c r="O2909" s="72" t="n">
        <v>493467.05</v>
      </c>
      <c r="P2909" s="72" t="n">
        <v>437525.11</v>
      </c>
      <c r="Q2909" s="72" t="n">
        <v>55941.94</v>
      </c>
      <c r="R2909" t="inlineStr">
        <is>
          <t>Telangana</t>
        </is>
      </c>
      <c r="S2909" s="71" t="n">
        <v>0</v>
      </c>
      <c r="T2909" t="inlineStr">
        <is>
          <t>No</t>
        </is>
      </c>
      <c r="U2909" s="71" t="n">
        <v>2821</v>
      </c>
      <c r="V2909" s="71" t="n">
        <v>222</v>
      </c>
      <c r="W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RR102901</t>
        </is>
      </c>
      <c r="B2910" s="69" t="n">
        <v>46008</v>
      </c>
      <c r="C2910" s="70" t="n">
        <v>2025</v>
      </c>
      <c r="D2910" t="inlineStr">
        <is>
          <t>Dec</t>
        </is>
      </c>
      <c r="E2910" t="inlineStr">
        <is>
          <t>South</t>
        </is>
      </c>
      <c r="F2910" t="inlineStr">
        <is>
          <t>India</t>
        </is>
      </c>
      <c r="G2910" t="inlineStr">
        <is>
          <t>Grocery</t>
        </is>
      </c>
      <c r="H2910" t="inlineStr">
        <is>
          <t>Store walk-in</t>
        </is>
      </c>
      <c r="I2910" t="inlineStr">
        <is>
          <t>Walk-in guest</t>
        </is>
      </c>
      <c r="J2910" t="inlineStr">
        <is>
          <t>Lucas Martin</t>
        </is>
      </c>
      <c r="K2910" s="71" t="n">
        <v>3000</v>
      </c>
      <c r="L2910" s="72" t="n">
        <v>163.31</v>
      </c>
      <c r="M2910" s="72" t="n">
        <v>489930</v>
      </c>
      <c r="N2910" s="72" t="n">
        <v>48993</v>
      </c>
      <c r="O2910" s="72" t="n">
        <v>440937</v>
      </c>
      <c r="P2910" s="72" t="n">
        <v>452581.07</v>
      </c>
      <c r="Q2910" s="72" t="n">
        <v>-11644.07</v>
      </c>
      <c r="R2910" t="inlineStr">
        <is>
          <t>Kerala</t>
        </is>
      </c>
      <c r="S2910" s="71" t="n">
        <v>0</v>
      </c>
      <c r="T2910" t="inlineStr">
        <is>
          <t>No</t>
        </is>
      </c>
      <c r="U2910" s="71" t="n">
        <v>2734</v>
      </c>
      <c r="V2910" s="71" t="n">
        <v>944</v>
      </c>
      <c r="W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RR102902</t>
        </is>
      </c>
      <c r="B2911" s="69" t="n">
        <v>46008</v>
      </c>
      <c r="C2911" s="70" t="n">
        <v>2025</v>
      </c>
      <c r="D2911" t="inlineStr">
        <is>
          <t>Dec</t>
        </is>
      </c>
      <c r="E2911" t="inlineStr">
        <is>
          <t>West</t>
        </is>
      </c>
      <c r="F2911" t="inlineStr">
        <is>
          <t>India</t>
        </is>
      </c>
      <c r="G2911" t="inlineStr">
        <is>
          <t>Grocery</t>
        </is>
      </c>
      <c r="H2911" t="inlineStr">
        <is>
          <t>Store walk-in</t>
        </is>
      </c>
      <c r="I2911" t="inlineStr">
        <is>
          <t>Member</t>
        </is>
      </c>
      <c r="J2911" t="inlineStr">
        <is>
          <t>Mei Lin</t>
        </is>
      </c>
      <c r="K2911" s="71" t="n">
        <v>3167</v>
      </c>
      <c r="L2911" s="72" t="n">
        <v>162.06</v>
      </c>
      <c r="M2911" s="72" t="n">
        <v>513244.02</v>
      </c>
      <c r="N2911" s="72" t="n">
        <v>10264.88</v>
      </c>
      <c r="O2911" s="72" t="n">
        <v>502979.14</v>
      </c>
      <c r="P2911" s="72" t="n">
        <v>450070.39</v>
      </c>
      <c r="Q2911" s="72" t="n">
        <v>52908.75</v>
      </c>
      <c r="R2911" t="inlineStr">
        <is>
          <t>Gujarat</t>
        </is>
      </c>
      <c r="S2911" s="71" t="n">
        <v>8</v>
      </c>
      <c r="T2911" t="inlineStr">
        <is>
          <t>Yes</t>
        </is>
      </c>
      <c r="U2911" s="71" t="n">
        <v>2801</v>
      </c>
      <c r="V2911" s="71" t="n">
        <v>740</v>
      </c>
      <c r="W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RR102903</t>
        </is>
      </c>
      <c r="B2912" s="69" t="n">
        <v>46008</v>
      </c>
      <c r="C2912" s="70" t="n">
        <v>2025</v>
      </c>
      <c r="D2912" t="inlineStr">
        <is>
          <t>Dec</t>
        </is>
      </c>
      <c r="E2912" t="inlineStr">
        <is>
          <t>South</t>
        </is>
      </c>
      <c r="F2912" t="inlineStr">
        <is>
          <t>India</t>
        </is>
      </c>
      <c r="G2912" t="inlineStr">
        <is>
          <t>Grocery</t>
        </is>
      </c>
      <c r="H2912" t="inlineStr">
        <is>
          <t>Click &amp; collect</t>
        </is>
      </c>
      <c r="I2912" t="inlineStr">
        <is>
          <t>Walk-in guest</t>
        </is>
      </c>
      <c r="J2912" t="inlineStr">
        <is>
          <t>Zoya Ahmed</t>
        </is>
      </c>
      <c r="K2912" s="71" t="n">
        <v>2604</v>
      </c>
      <c r="L2912" s="72" t="n">
        <v>175.14</v>
      </c>
      <c r="M2912" s="72" t="n">
        <v>456064.56</v>
      </c>
      <c r="N2912" s="72" t="n">
        <v>68409.67999999999</v>
      </c>
      <c r="O2912" s="72" t="n">
        <v>387654.88</v>
      </c>
      <c r="P2912" s="72" t="n">
        <v>379548.59</v>
      </c>
      <c r="Q2912" s="72" t="n">
        <v>8106.29</v>
      </c>
      <c r="R2912" t="inlineStr">
        <is>
          <t>Telangana</t>
        </is>
      </c>
      <c r="S2912" s="71" t="n">
        <v>3</v>
      </c>
      <c r="T2912" t="inlineStr">
        <is>
          <t>Yes</t>
        </is>
      </c>
      <c r="U2912" s="71" t="n">
        <v>844</v>
      </c>
      <c r="V2912" s="71" t="n">
        <v>320</v>
      </c>
      <c r="W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RR102904</t>
        </is>
      </c>
      <c r="B2913" s="69" t="n">
        <v>46008</v>
      </c>
      <c r="C2913" s="70" t="n">
        <v>2025</v>
      </c>
      <c r="D2913" t="inlineStr">
        <is>
          <t>Dec</t>
        </is>
      </c>
      <c r="E2913" t="inlineStr">
        <is>
          <t>West</t>
        </is>
      </c>
      <c r="F2913" t="inlineStr">
        <is>
          <t>India</t>
        </is>
      </c>
      <c r="G2913" t="inlineStr">
        <is>
          <t>Grocery</t>
        </is>
      </c>
      <c r="H2913" t="inlineStr">
        <is>
          <t>Store walk-in</t>
        </is>
      </c>
      <c r="I2913" t="inlineStr">
        <is>
          <t>Walk-in guest</t>
        </is>
      </c>
      <c r="J2913" t="inlineStr">
        <is>
          <t>Ravindra Patil</t>
        </is>
      </c>
      <c r="K2913" s="71" t="n">
        <v>2723</v>
      </c>
      <c r="L2913" s="72" t="n">
        <v>180.49</v>
      </c>
      <c r="M2913" s="72" t="n">
        <v>491474.27</v>
      </c>
      <c r="N2913" s="72" t="n">
        <v>24573.71</v>
      </c>
      <c r="O2913" s="72" t="n">
        <v>466900.56</v>
      </c>
      <c r="P2913" s="72" t="n">
        <v>416565.95</v>
      </c>
      <c r="Q2913" s="72" t="n">
        <v>50334.61</v>
      </c>
      <c r="R2913" t="inlineStr">
        <is>
          <t>Gujarat</t>
        </is>
      </c>
      <c r="S2913" s="71" t="n">
        <v>0</v>
      </c>
      <c r="T2913" t="inlineStr">
        <is>
          <t>No</t>
        </is>
      </c>
      <c r="U2913" s="71" t="n">
        <v>1097</v>
      </c>
      <c r="V2913" s="71" t="n">
        <v>409</v>
      </c>
      <c r="W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RR102905</t>
        </is>
      </c>
      <c r="B2914" s="69" t="n">
        <v>46009</v>
      </c>
      <c r="C2914" s="70" t="n">
        <v>2025</v>
      </c>
      <c r="D2914" t="inlineStr">
        <is>
          <t>Dec</t>
        </is>
      </c>
      <c r="E2914" t="inlineStr">
        <is>
          <t>South</t>
        </is>
      </c>
      <c r="F2914" t="inlineStr">
        <is>
          <t>India</t>
        </is>
      </c>
      <c r="G2914" t="inlineStr">
        <is>
          <t>Fashion</t>
        </is>
      </c>
      <c r="H2914" t="inlineStr">
        <is>
          <t>Store walk-in</t>
        </is>
      </c>
      <c r="I2914" t="inlineStr">
        <is>
          <t>Walk-in guest</t>
        </is>
      </c>
      <c r="J2914" t="inlineStr">
        <is>
          <t>Hiroshi Tanaka</t>
        </is>
      </c>
      <c r="K2914" s="71" t="n">
        <v>1565</v>
      </c>
      <c r="L2914" s="72" t="n">
        <v>688.0599999999999</v>
      </c>
      <c r="M2914" s="72" t="n">
        <v>1076813.9</v>
      </c>
      <c r="N2914" s="72" t="n">
        <v>53840.69</v>
      </c>
      <c r="O2914" s="72" t="n">
        <v>1022973.21</v>
      </c>
      <c r="P2914" s="72" t="n">
        <v>628508.5699999999</v>
      </c>
      <c r="Q2914" s="72" t="n">
        <v>394464.64</v>
      </c>
      <c r="R2914" t="inlineStr">
        <is>
          <t>Tamil Nadu</t>
        </is>
      </c>
      <c r="S2914" s="71" t="n">
        <v>0</v>
      </c>
      <c r="T2914" t="inlineStr">
        <is>
          <t>No</t>
        </is>
      </c>
      <c r="U2914" s="71" t="n">
        <v>771</v>
      </c>
      <c r="V2914" s="71" t="n">
        <v>258</v>
      </c>
      <c r="W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RR102906</t>
        </is>
      </c>
      <c r="B2915" s="69" t="n">
        <v>46009</v>
      </c>
      <c r="C2915" s="70" t="n">
        <v>2025</v>
      </c>
      <c r="D2915" t="inlineStr">
        <is>
          <t>Dec</t>
        </is>
      </c>
      <c r="E2915" t="inlineStr">
        <is>
          <t>South</t>
        </is>
      </c>
      <c r="F2915" t="inlineStr">
        <is>
          <t>India</t>
        </is>
      </c>
      <c r="G2915" t="inlineStr">
        <is>
          <t>JioMart</t>
        </is>
      </c>
      <c r="H2915" t="inlineStr">
        <is>
          <t>Home delivery</t>
        </is>
      </c>
      <c r="I2915" t="inlineStr">
        <is>
          <t>Walk-in guest</t>
        </is>
      </c>
      <c r="J2915" t="inlineStr">
        <is>
          <t>Ravindra Patil</t>
        </is>
      </c>
      <c r="K2915" s="71" t="n">
        <v>2267</v>
      </c>
      <c r="L2915" s="72" t="n">
        <v>371.31</v>
      </c>
      <c r="M2915" s="72" t="n">
        <v>841759.77</v>
      </c>
      <c r="N2915" s="72" t="n">
        <v>126263.97</v>
      </c>
      <c r="O2915" s="72" t="n">
        <v>715495.8</v>
      </c>
      <c r="P2915" s="72" t="n">
        <v>781933.22</v>
      </c>
      <c r="Q2915" s="72" t="n">
        <v>-66437.42</v>
      </c>
      <c r="R2915" t="inlineStr">
        <is>
          <t>Tamil Nadu</t>
        </is>
      </c>
      <c r="S2915" s="71" t="n">
        <v>0</v>
      </c>
      <c r="T2915" t="inlineStr">
        <is>
          <t>No</t>
        </is>
      </c>
      <c r="U2915" s="71" t="n">
        <v>3950</v>
      </c>
      <c r="V2915" s="71" t="n">
        <v>282</v>
      </c>
      <c r="W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RR102907</t>
        </is>
      </c>
      <c r="B2916" s="69" t="n">
        <v>46009</v>
      </c>
      <c r="C2916" s="70" t="n">
        <v>2025</v>
      </c>
      <c r="D2916" t="inlineStr">
        <is>
          <t>Dec</t>
        </is>
      </c>
      <c r="E2916" t="inlineStr">
        <is>
          <t>West</t>
        </is>
      </c>
      <c r="F2916" t="inlineStr">
        <is>
          <t>India</t>
        </is>
      </c>
      <c r="G2916" t="inlineStr">
        <is>
          <t>Grocery</t>
        </is>
      </c>
      <c r="H2916" t="inlineStr">
        <is>
          <t>Store walk-in</t>
        </is>
      </c>
      <c r="I2916" t="inlineStr">
        <is>
          <t>Walk-in guest</t>
        </is>
      </c>
      <c r="J2916" t="inlineStr">
        <is>
          <t>Ana Costa</t>
        </is>
      </c>
      <c r="K2916" s="71" t="n">
        <v>1735</v>
      </c>
      <c r="L2916" s="72" t="n">
        <v>161.85</v>
      </c>
      <c r="M2916" s="72" t="n">
        <v>280809.75</v>
      </c>
      <c r="N2916" s="72" t="n">
        <v>14040.49</v>
      </c>
      <c r="O2916" s="72" t="n">
        <v>266769.26</v>
      </c>
      <c r="P2916" s="72" t="n">
        <v>261118.11</v>
      </c>
      <c r="Q2916" s="72" t="n">
        <v>5651.15</v>
      </c>
      <c r="R2916" t="inlineStr">
        <is>
          <t>Maharashtra</t>
        </is>
      </c>
      <c r="S2916" s="71" t="n">
        <v>5</v>
      </c>
      <c r="T2916" t="inlineStr">
        <is>
          <t>Yes</t>
        </is>
      </c>
      <c r="U2916" s="71" t="n">
        <v>819</v>
      </c>
      <c r="V2916" s="71" t="n">
        <v>214</v>
      </c>
      <c r="W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RR102908</t>
        </is>
      </c>
      <c r="B2917" s="69" t="n">
        <v>46009</v>
      </c>
      <c r="C2917" s="70" t="n">
        <v>2025</v>
      </c>
      <c r="D2917" t="inlineStr">
        <is>
          <t>Dec</t>
        </is>
      </c>
      <c r="E2917" t="inlineStr">
        <is>
          <t>South</t>
        </is>
      </c>
      <c r="F2917" t="inlineStr">
        <is>
          <t>India</t>
        </is>
      </c>
      <c r="G2917" t="inlineStr">
        <is>
          <t>Grocery</t>
        </is>
      </c>
      <c r="H2917" t="inlineStr">
        <is>
          <t>Store walk-in</t>
        </is>
      </c>
      <c r="I2917" t="inlineStr">
        <is>
          <t>Walk-in guest</t>
        </is>
      </c>
      <c r="J2917" t="inlineStr">
        <is>
          <t>Hiroshi Tanaka</t>
        </is>
      </c>
      <c r="K2917" s="71" t="n">
        <v>2689</v>
      </c>
      <c r="L2917" s="72" t="n">
        <v>195.65</v>
      </c>
      <c r="M2917" s="72" t="n">
        <v>526102.85</v>
      </c>
      <c r="N2917" s="72" t="n">
        <v>10522.06</v>
      </c>
      <c r="O2917" s="72" t="n">
        <v>515580.79</v>
      </c>
      <c r="P2917" s="72" t="n">
        <v>408740.3</v>
      </c>
      <c r="Q2917" s="72" t="n">
        <v>106840.49</v>
      </c>
      <c r="R2917" t="inlineStr">
        <is>
          <t>Telangana</t>
        </is>
      </c>
      <c r="S2917" s="71" t="n">
        <v>8</v>
      </c>
      <c r="T2917" t="inlineStr">
        <is>
          <t>Yes</t>
        </is>
      </c>
      <c r="U2917" s="71" t="n">
        <v>1108</v>
      </c>
      <c r="V2917" s="71" t="n">
        <v>404</v>
      </c>
      <c r="W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RR102909</t>
        </is>
      </c>
      <c r="B2918" s="69" t="n">
        <v>46009</v>
      </c>
      <c r="C2918" s="70" t="n">
        <v>2025</v>
      </c>
      <c r="D2918" t="inlineStr">
        <is>
          <t>Dec</t>
        </is>
      </c>
      <c r="E2918" t="inlineStr">
        <is>
          <t>West</t>
        </is>
      </c>
      <c r="F2918" t="inlineStr">
        <is>
          <t>India</t>
        </is>
      </c>
      <c r="G2918" t="inlineStr">
        <is>
          <t>Grocery</t>
        </is>
      </c>
      <c r="H2918" t="inlineStr">
        <is>
          <t>Store walk-in</t>
        </is>
      </c>
      <c r="I2918" t="inlineStr">
        <is>
          <t>Member</t>
        </is>
      </c>
      <c r="J2918" t="inlineStr">
        <is>
          <t>Kofi Mensah</t>
        </is>
      </c>
      <c r="K2918" s="71" t="n">
        <v>5293</v>
      </c>
      <c r="L2918" s="72" t="n">
        <v>158.98</v>
      </c>
      <c r="M2918" s="72" t="n">
        <v>841481.14</v>
      </c>
      <c r="N2918" s="72" t="n">
        <v>84148.11</v>
      </c>
      <c r="O2918" s="72" t="n">
        <v>757333.03</v>
      </c>
      <c r="P2918" s="72" t="n">
        <v>782062.78</v>
      </c>
      <c r="Q2918" s="72" t="n">
        <v>-24729.75</v>
      </c>
      <c r="R2918" t="inlineStr">
        <is>
          <t>Goa</t>
        </is>
      </c>
      <c r="S2918" s="71" t="n">
        <v>1</v>
      </c>
      <c r="T2918" t="inlineStr">
        <is>
          <t>Yes</t>
        </is>
      </c>
      <c r="U2918" s="71" t="n">
        <v>3957</v>
      </c>
      <c r="V2918" s="71" t="n">
        <v>1005</v>
      </c>
      <c r="W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RR102910</t>
        </is>
      </c>
      <c r="B2919" s="69" t="n">
        <v>46010</v>
      </c>
      <c r="C2919" s="70" t="n">
        <v>2025</v>
      </c>
      <c r="D2919" t="inlineStr">
        <is>
          <t>Dec</t>
        </is>
      </c>
      <c r="E2919" t="inlineStr">
        <is>
          <t>South</t>
        </is>
      </c>
      <c r="F2919" t="inlineStr">
        <is>
          <t>India</t>
        </is>
      </c>
      <c r="G2919" t="inlineStr">
        <is>
          <t>Electronics</t>
        </is>
      </c>
      <c r="H2919" t="inlineStr">
        <is>
          <t>Store walk-in</t>
        </is>
      </c>
      <c r="I2919" t="inlineStr">
        <is>
          <t>Member</t>
        </is>
      </c>
      <c r="J2919" t="inlineStr">
        <is>
          <t>Wei Chen</t>
        </is>
      </c>
      <c r="K2919" s="71" t="n">
        <v>45</v>
      </c>
      <c r="L2919" s="72" t="n">
        <v>8754.48</v>
      </c>
      <c r="M2919" s="72" t="n">
        <v>393951.6</v>
      </c>
      <c r="N2919" s="72" t="n">
        <v>59092.74</v>
      </c>
      <c r="O2919" s="72" t="n">
        <v>334858.86</v>
      </c>
      <c r="P2919" s="72" t="n">
        <v>375694.73</v>
      </c>
      <c r="Q2919" s="72" t="n">
        <v>-40835.87</v>
      </c>
      <c r="R2919" t="inlineStr">
        <is>
          <t>Karnataka</t>
        </is>
      </c>
      <c r="S2919" s="71" t="n">
        <v>5</v>
      </c>
      <c r="T2919" t="inlineStr">
        <is>
          <t>Yes</t>
        </is>
      </c>
      <c r="U2919" s="71" t="n">
        <v>134</v>
      </c>
      <c r="V2919" s="71" t="n">
        <v>34</v>
      </c>
      <c r="W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RR102911</t>
        </is>
      </c>
      <c r="B2920" s="69" t="n">
        <v>46010</v>
      </c>
      <c r="C2920" s="70" t="n">
        <v>2025</v>
      </c>
      <c r="D2920" t="inlineStr">
        <is>
          <t>Dec</t>
        </is>
      </c>
      <c r="E2920" t="inlineStr">
        <is>
          <t>South</t>
        </is>
      </c>
      <c r="F2920" t="inlineStr">
        <is>
          <t>India</t>
        </is>
      </c>
      <c r="G2920" t="inlineStr">
        <is>
          <t>Grocery</t>
        </is>
      </c>
      <c r="H2920" t="inlineStr">
        <is>
          <t>Store walk-in</t>
        </is>
      </c>
      <c r="I2920" t="inlineStr">
        <is>
          <t>Walk-in guest</t>
        </is>
      </c>
      <c r="J2920" t="inlineStr">
        <is>
          <t>Noah Smith</t>
        </is>
      </c>
      <c r="K2920" s="71" t="n">
        <v>3546</v>
      </c>
      <c r="L2920" s="72" t="n">
        <v>161.91</v>
      </c>
      <c r="M2920" s="72" t="n">
        <v>574132.86</v>
      </c>
      <c r="N2920" s="72" t="n">
        <v>57413.29</v>
      </c>
      <c r="O2920" s="72" t="n">
        <v>516719.57</v>
      </c>
      <c r="P2920" s="72" t="n">
        <v>540842.0699999999</v>
      </c>
      <c r="Q2920" s="72" t="n">
        <v>-24122.5</v>
      </c>
      <c r="R2920" t="inlineStr">
        <is>
          <t>Karnataka</t>
        </is>
      </c>
      <c r="S2920" s="71" t="n">
        <v>2</v>
      </c>
      <c r="T2920" t="inlineStr">
        <is>
          <t>Yes</t>
        </is>
      </c>
      <c r="U2920" s="71" t="n">
        <v>1726</v>
      </c>
      <c r="V2920" s="71" t="n">
        <v>761</v>
      </c>
      <c r="W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RR102912</t>
        </is>
      </c>
      <c r="B2921" s="69" t="n">
        <v>46010</v>
      </c>
      <c r="C2921" s="70" t="n">
        <v>2025</v>
      </c>
      <c r="D2921" t="inlineStr">
        <is>
          <t>Dec</t>
        </is>
      </c>
      <c r="E2921" t="inlineStr">
        <is>
          <t>South</t>
        </is>
      </c>
      <c r="F2921" t="inlineStr">
        <is>
          <t>India</t>
        </is>
      </c>
      <c r="G2921" t="inlineStr">
        <is>
          <t>JioMart</t>
        </is>
      </c>
      <c r="H2921" t="inlineStr">
        <is>
          <t>Home delivery</t>
        </is>
      </c>
      <c r="I2921" t="inlineStr">
        <is>
          <t>Member</t>
        </is>
      </c>
      <c r="J2921" t="inlineStr">
        <is>
          <t>Priya Nair</t>
        </is>
      </c>
      <c r="K2921" s="71" t="n">
        <v>4923</v>
      </c>
      <c r="L2921" s="72" t="n">
        <v>393.92</v>
      </c>
      <c r="M2921" s="72" t="n">
        <v>1939268.16</v>
      </c>
      <c r="N2921" s="72" t="n">
        <v>38785.36</v>
      </c>
      <c r="O2921" s="72" t="n">
        <v>1900482.8</v>
      </c>
      <c r="P2921" s="72" t="n">
        <v>1645319.17</v>
      </c>
      <c r="Q2921" s="72" t="n">
        <v>255163.63</v>
      </c>
      <c r="R2921" t="inlineStr">
        <is>
          <t>Kerala</t>
        </is>
      </c>
      <c r="S2921" s="71" t="n">
        <v>3</v>
      </c>
      <c r="T2921" t="inlineStr">
        <is>
          <t>Yes</t>
        </is>
      </c>
      <c r="U2921" s="71" t="n">
        <v>19751</v>
      </c>
      <c r="V2921" s="71" t="n">
        <v>1407</v>
      </c>
      <c r="W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RR102913</t>
        </is>
      </c>
      <c r="B2922" s="69" t="n">
        <v>46010</v>
      </c>
      <c r="C2922" s="70" t="n">
        <v>2025</v>
      </c>
      <c r="D2922" t="inlineStr">
        <is>
          <t>Dec</t>
        </is>
      </c>
      <c r="E2922" t="inlineStr">
        <is>
          <t>North</t>
        </is>
      </c>
      <c r="F2922" t="inlineStr">
        <is>
          <t>India</t>
        </is>
      </c>
      <c r="G2922" t="inlineStr">
        <is>
          <t>Electronics</t>
        </is>
      </c>
      <c r="H2922" t="inlineStr">
        <is>
          <t>Store walk-in</t>
        </is>
      </c>
      <c r="I2922" t="inlineStr">
        <is>
          <t>Walk-in guest</t>
        </is>
      </c>
      <c r="J2922" t="inlineStr">
        <is>
          <t>Arjun Mehta</t>
        </is>
      </c>
      <c r="K2922" s="71" t="n">
        <v>178</v>
      </c>
      <c r="L2922" s="72" t="n">
        <v>10060.55</v>
      </c>
      <c r="M2922" s="72" t="n">
        <v>1790777.9</v>
      </c>
      <c r="N2922" s="72" t="n">
        <v>179077.79</v>
      </c>
      <c r="O2922" s="72" t="n">
        <v>1611700.11</v>
      </c>
      <c r="P2922" s="72" t="n">
        <v>1490303.44</v>
      </c>
      <c r="Q2922" s="72" t="n">
        <v>121396.67</v>
      </c>
      <c r="R2922" t="inlineStr">
        <is>
          <t>Uttar Pradesh</t>
        </is>
      </c>
      <c r="S2922" s="71" t="n">
        <v>2</v>
      </c>
      <c r="T2922" t="inlineStr">
        <is>
          <t>Yes</t>
        </is>
      </c>
      <c r="U2922" s="71" t="n">
        <v>404</v>
      </c>
      <c r="V2922" s="71" t="n">
        <v>137</v>
      </c>
      <c r="W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RR102914</t>
        </is>
      </c>
      <c r="B2923" s="69" t="n">
        <v>46010</v>
      </c>
      <c r="C2923" s="70" t="n">
        <v>2025</v>
      </c>
      <c r="D2923" t="inlineStr">
        <is>
          <t>Dec</t>
        </is>
      </c>
      <c r="E2923" t="inlineStr">
        <is>
          <t>West</t>
        </is>
      </c>
      <c r="F2923" t="inlineStr">
        <is>
          <t>India</t>
        </is>
      </c>
      <c r="G2923" t="inlineStr">
        <is>
          <t>JioMart</t>
        </is>
      </c>
      <c r="H2923" t="inlineStr">
        <is>
          <t>Home delivery</t>
        </is>
      </c>
      <c r="I2923" t="inlineStr">
        <is>
          <t>Walk-in guest</t>
        </is>
      </c>
      <c r="J2923" t="inlineStr">
        <is>
          <t>Liam O'Brien</t>
        </is>
      </c>
      <c r="K2923" s="71" t="n">
        <v>3876</v>
      </c>
      <c r="L2923" s="72" t="n">
        <v>410.57</v>
      </c>
      <c r="M2923" s="72" t="n">
        <v>1591369.32</v>
      </c>
      <c r="N2923" s="72" t="n">
        <v>238705.4</v>
      </c>
      <c r="O2923" s="72" t="n">
        <v>1352663.92</v>
      </c>
      <c r="P2923" s="72" t="n">
        <v>1268684.77</v>
      </c>
      <c r="Q2923" s="72" t="n">
        <v>83979.14999999999</v>
      </c>
      <c r="R2923" t="inlineStr">
        <is>
          <t>Goa</t>
        </is>
      </c>
      <c r="S2923" s="71" t="n">
        <v>5</v>
      </c>
      <c r="T2923" t="inlineStr">
        <is>
          <t>Yes</t>
        </is>
      </c>
      <c r="U2923" s="71" t="n">
        <v>7912</v>
      </c>
      <c r="V2923" s="71" t="n">
        <v>549</v>
      </c>
      <c r="W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RR102915</t>
        </is>
      </c>
      <c r="B2924" s="69" t="n">
        <v>46010</v>
      </c>
      <c r="C2924" s="70" t="n">
        <v>2025</v>
      </c>
      <c r="D2924" t="inlineStr">
        <is>
          <t>Dec</t>
        </is>
      </c>
      <c r="E2924" t="inlineStr">
        <is>
          <t>East</t>
        </is>
      </c>
      <c r="F2924" t="inlineStr">
        <is>
          <t>India</t>
        </is>
      </c>
      <c r="G2924" t="inlineStr">
        <is>
          <t>Electronics</t>
        </is>
      </c>
      <c r="H2924" t="inlineStr">
        <is>
          <t>Store walk-in</t>
        </is>
      </c>
      <c r="I2924" t="inlineStr">
        <is>
          <t>Member</t>
        </is>
      </c>
      <c r="J2924" t="inlineStr">
        <is>
          <t>Kofi Mensah</t>
        </is>
      </c>
      <c r="K2924" s="71" t="n">
        <v>91</v>
      </c>
      <c r="L2924" s="72" t="n">
        <v>10605.78</v>
      </c>
      <c r="M2924" s="72" t="n">
        <v>965125.98</v>
      </c>
      <c r="N2924" s="72" t="n">
        <v>77210.08</v>
      </c>
      <c r="O2924" s="72" t="n">
        <v>887915.9</v>
      </c>
      <c r="P2924" s="72" t="n">
        <v>716716.1800000001</v>
      </c>
      <c r="Q2924" s="72" t="n">
        <v>171199.72</v>
      </c>
      <c r="R2924" t="inlineStr">
        <is>
          <t>Bihar</t>
        </is>
      </c>
      <c r="S2924" s="71" t="n">
        <v>0</v>
      </c>
      <c r="T2924" t="inlineStr">
        <is>
          <t>No</t>
        </is>
      </c>
      <c r="U2924" s="71" t="n">
        <v>193</v>
      </c>
      <c r="V2924" s="71" t="n">
        <v>79</v>
      </c>
      <c r="W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RR102916</t>
        </is>
      </c>
      <c r="B2925" s="69" t="n">
        <v>46010</v>
      </c>
      <c r="C2925" s="70" t="n">
        <v>2025</v>
      </c>
      <c r="D2925" t="inlineStr">
        <is>
          <t>Dec</t>
        </is>
      </c>
      <c r="E2925" t="inlineStr">
        <is>
          <t>West</t>
        </is>
      </c>
      <c r="F2925" t="inlineStr">
        <is>
          <t>India</t>
        </is>
      </c>
      <c r="G2925" t="inlineStr">
        <is>
          <t>JioMart</t>
        </is>
      </c>
      <c r="H2925" t="inlineStr">
        <is>
          <t>Home delivery</t>
        </is>
      </c>
      <c r="I2925" t="inlineStr">
        <is>
          <t>Member</t>
        </is>
      </c>
      <c r="J2925" t="inlineStr">
        <is>
          <t>Aisha Bello</t>
        </is>
      </c>
      <c r="K2925" s="71" t="n">
        <v>2936</v>
      </c>
      <c r="L2925" s="72" t="n">
        <v>444.2</v>
      </c>
      <c r="M2925" s="72" t="n">
        <v>1304171.2</v>
      </c>
      <c r="N2925" s="72" t="n">
        <v>130417.12</v>
      </c>
      <c r="O2925" s="72" t="n">
        <v>1173754.08</v>
      </c>
      <c r="P2925" s="72" t="n">
        <v>986895.13</v>
      </c>
      <c r="Q2925" s="72" t="n">
        <v>186858.95</v>
      </c>
      <c r="R2925" t="inlineStr">
        <is>
          <t>Gujarat</t>
        </is>
      </c>
      <c r="S2925" s="71" t="n">
        <v>8</v>
      </c>
      <c r="T2925" t="inlineStr">
        <is>
          <t>Yes</t>
        </is>
      </c>
      <c r="U2925" s="71" t="n">
        <v>6726</v>
      </c>
      <c r="V2925" s="71" t="n">
        <v>381</v>
      </c>
      <c r="W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RR102917</t>
        </is>
      </c>
      <c r="B2926" s="69" t="n">
        <v>46010</v>
      </c>
      <c r="C2926" s="70" t="n">
        <v>2025</v>
      </c>
      <c r="D2926" t="inlineStr">
        <is>
          <t>Dec</t>
        </is>
      </c>
      <c r="E2926" t="inlineStr">
        <is>
          <t>West</t>
        </is>
      </c>
      <c r="F2926" t="inlineStr">
        <is>
          <t>India</t>
        </is>
      </c>
      <c r="G2926" t="inlineStr">
        <is>
          <t>Grocery</t>
        </is>
      </c>
      <c r="H2926" t="inlineStr">
        <is>
          <t>Store walk-in</t>
        </is>
      </c>
      <c r="I2926" t="inlineStr">
        <is>
          <t>Walk-in guest</t>
        </is>
      </c>
      <c r="J2926" t="inlineStr">
        <is>
          <t>Ana Costa</t>
        </is>
      </c>
      <c r="K2926" s="71" t="n">
        <v>2493</v>
      </c>
      <c r="L2926" s="72" t="n">
        <v>158.96</v>
      </c>
      <c r="M2926" s="72" t="n">
        <v>396287.28</v>
      </c>
      <c r="N2926" s="72" t="n">
        <v>19814.36</v>
      </c>
      <c r="O2926" s="72" t="n">
        <v>376472.92</v>
      </c>
      <c r="P2926" s="72" t="n">
        <v>379310.18</v>
      </c>
      <c r="Q2926" s="72" t="n">
        <v>-2837.26</v>
      </c>
      <c r="R2926" t="inlineStr">
        <is>
          <t>Gujarat</t>
        </is>
      </c>
      <c r="S2926" s="71" t="n">
        <v>2</v>
      </c>
      <c r="T2926" t="inlineStr">
        <is>
          <t>Yes</t>
        </is>
      </c>
      <c r="U2926" s="71" t="n">
        <v>855</v>
      </c>
      <c r="V2926" s="71" t="n">
        <v>288</v>
      </c>
      <c r="W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RR102918</t>
        </is>
      </c>
      <c r="B2927" s="69" t="n">
        <v>46010</v>
      </c>
      <c r="C2927" s="70" t="n">
        <v>2025</v>
      </c>
      <c r="D2927" t="inlineStr">
        <is>
          <t>Dec</t>
        </is>
      </c>
      <c r="E2927" t="inlineStr">
        <is>
          <t>North</t>
        </is>
      </c>
      <c r="F2927" t="inlineStr">
        <is>
          <t>India</t>
        </is>
      </c>
      <c r="G2927" t="inlineStr">
        <is>
          <t>Fashion</t>
        </is>
      </c>
      <c r="H2927" t="inlineStr">
        <is>
          <t>Store walk-in</t>
        </is>
      </c>
      <c r="I2927" t="inlineStr">
        <is>
          <t>Member</t>
        </is>
      </c>
      <c r="J2927" t="inlineStr">
        <is>
          <t>Ana Costa</t>
        </is>
      </c>
      <c r="K2927" s="71" t="n">
        <v>1055</v>
      </c>
      <c r="L2927" s="72" t="n">
        <v>787.3</v>
      </c>
      <c r="M2927" s="72" t="n">
        <v>830601.5</v>
      </c>
      <c r="N2927" s="72" t="n">
        <v>16612.03</v>
      </c>
      <c r="O2927" s="72" t="n">
        <v>813989.47</v>
      </c>
      <c r="P2927" s="72" t="n">
        <v>451813.44</v>
      </c>
      <c r="Q2927" s="72" t="n">
        <v>362176.03</v>
      </c>
      <c r="R2927" t="inlineStr">
        <is>
          <t>Delhi</t>
        </is>
      </c>
      <c r="S2927" s="71" t="n">
        <v>8</v>
      </c>
      <c r="T2927" t="inlineStr">
        <is>
          <t>Yes</t>
        </is>
      </c>
      <c r="U2927" s="71" t="n">
        <v>319</v>
      </c>
      <c r="V2927" s="71" t="n">
        <v>139</v>
      </c>
      <c r="W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RR102919</t>
        </is>
      </c>
      <c r="B2928" s="69" t="n">
        <v>46010</v>
      </c>
      <c r="C2928" s="70" t="n">
        <v>2025</v>
      </c>
      <c r="D2928" t="inlineStr">
        <is>
          <t>Dec</t>
        </is>
      </c>
      <c r="E2928" t="inlineStr">
        <is>
          <t>South</t>
        </is>
      </c>
      <c r="F2928" t="inlineStr">
        <is>
          <t>India</t>
        </is>
      </c>
      <c r="G2928" t="inlineStr">
        <is>
          <t>Electronics</t>
        </is>
      </c>
      <c r="H2928" t="inlineStr">
        <is>
          <t>Store walk-in</t>
        </is>
      </c>
      <c r="I2928" t="inlineStr">
        <is>
          <t>Member</t>
        </is>
      </c>
      <c r="J2928" t="inlineStr">
        <is>
          <t>Sara Rossi</t>
        </is>
      </c>
      <c r="K2928" s="71" t="n">
        <v>65</v>
      </c>
      <c r="L2928" s="72" t="n">
        <v>10390.08</v>
      </c>
      <c r="M2928" s="72" t="n">
        <v>675355.2</v>
      </c>
      <c r="N2928" s="72" t="n">
        <v>13507.1</v>
      </c>
      <c r="O2928" s="72" t="n">
        <v>661848.1</v>
      </c>
      <c r="P2928" s="72" t="n">
        <v>522593.75</v>
      </c>
      <c r="Q2928" s="72" t="n">
        <v>139254.35</v>
      </c>
      <c r="R2928" t="inlineStr">
        <is>
          <t>Telangana</t>
        </is>
      </c>
      <c r="S2928" s="71" t="n">
        <v>8</v>
      </c>
      <c r="T2928" t="inlineStr">
        <is>
          <t>Yes</t>
        </is>
      </c>
      <c r="U2928" s="71" t="n">
        <v>152</v>
      </c>
      <c r="V2928" s="71" t="n">
        <v>50</v>
      </c>
      <c r="W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RR102920</t>
        </is>
      </c>
      <c r="B2929" s="69" t="n">
        <v>46010</v>
      </c>
      <c r="C2929" s="70" t="n">
        <v>2025</v>
      </c>
      <c r="D2929" t="inlineStr">
        <is>
          <t>Dec</t>
        </is>
      </c>
      <c r="E2929" t="inlineStr">
        <is>
          <t>South</t>
        </is>
      </c>
      <c r="F2929" t="inlineStr">
        <is>
          <t>India</t>
        </is>
      </c>
      <c r="G2929" t="inlineStr">
        <is>
          <t>Grocery</t>
        </is>
      </c>
      <c r="H2929" t="inlineStr">
        <is>
          <t>Store walk-in</t>
        </is>
      </c>
      <c r="I2929" t="inlineStr">
        <is>
          <t>Walk-in guest</t>
        </is>
      </c>
      <c r="J2929" t="inlineStr">
        <is>
          <t>Wei Chen</t>
        </is>
      </c>
      <c r="K2929" s="71" t="n">
        <v>3166</v>
      </c>
      <c r="L2929" s="72" t="n">
        <v>173.47</v>
      </c>
      <c r="M2929" s="72" t="n">
        <v>549206.02</v>
      </c>
      <c r="N2929" s="72" t="n">
        <v>43936.48</v>
      </c>
      <c r="O2929" s="72" t="n">
        <v>505269.54</v>
      </c>
      <c r="P2929" s="72" t="n">
        <v>464811.92</v>
      </c>
      <c r="Q2929" s="72" t="n">
        <v>40457.62</v>
      </c>
      <c r="R2929" t="inlineStr">
        <is>
          <t>Telangana</t>
        </is>
      </c>
      <c r="S2929" s="71" t="n">
        <v>5</v>
      </c>
      <c r="T2929" t="inlineStr">
        <is>
          <t>Yes</t>
        </is>
      </c>
      <c r="U2929" s="71" t="n">
        <v>1928</v>
      </c>
      <c r="V2929" s="71" t="n">
        <v>668</v>
      </c>
      <c r="W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RR102921</t>
        </is>
      </c>
      <c r="B2930" s="69" t="n">
        <v>46011</v>
      </c>
      <c r="C2930" s="70" t="n">
        <v>2025</v>
      </c>
      <c r="D2930" t="inlineStr">
        <is>
          <t>Dec</t>
        </is>
      </c>
      <c r="E2930" t="inlineStr">
        <is>
          <t>East</t>
        </is>
      </c>
      <c r="F2930" t="inlineStr">
        <is>
          <t>India</t>
        </is>
      </c>
      <c r="G2930" t="inlineStr">
        <is>
          <t>JioMart</t>
        </is>
      </c>
      <c r="H2930" t="inlineStr">
        <is>
          <t>Home delivery</t>
        </is>
      </c>
      <c r="I2930" t="inlineStr">
        <is>
          <t>Walk-in guest</t>
        </is>
      </c>
      <c r="J2930" t="inlineStr">
        <is>
          <t>Wei Chen</t>
        </is>
      </c>
      <c r="K2930" s="71" t="n">
        <v>2679</v>
      </c>
      <c r="L2930" s="72" t="n">
        <v>455.83</v>
      </c>
      <c r="M2930" s="72" t="n">
        <v>1221168.57</v>
      </c>
      <c r="N2930" s="72" t="n">
        <v>183175.29</v>
      </c>
      <c r="O2930" s="72" t="n">
        <v>1037993.28</v>
      </c>
      <c r="P2930" s="72" t="n">
        <v>924947.79</v>
      </c>
      <c r="Q2930" s="72" t="n">
        <v>113045.49</v>
      </c>
      <c r="R2930" t="inlineStr">
        <is>
          <t>Bihar</t>
        </is>
      </c>
      <c r="S2930" s="71" t="n">
        <v>5</v>
      </c>
      <c r="T2930" t="inlineStr">
        <is>
          <t>Yes</t>
        </is>
      </c>
      <c r="U2930" s="71" t="n">
        <v>9262</v>
      </c>
      <c r="V2930" s="71" t="n">
        <v>660</v>
      </c>
      <c r="W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RR102922</t>
        </is>
      </c>
      <c r="B2931" s="69" t="n">
        <v>46011</v>
      </c>
      <c r="C2931" s="70" t="n">
        <v>2025</v>
      </c>
      <c r="D2931" t="inlineStr">
        <is>
          <t>Dec</t>
        </is>
      </c>
      <c r="E2931" t="inlineStr">
        <is>
          <t>North</t>
        </is>
      </c>
      <c r="F2931" t="inlineStr">
        <is>
          <t>India</t>
        </is>
      </c>
      <c r="G2931" t="inlineStr">
        <is>
          <t>Fashion</t>
        </is>
      </c>
      <c r="H2931" t="inlineStr">
        <is>
          <t>Store walk-in</t>
        </is>
      </c>
      <c r="I2931" t="inlineStr">
        <is>
          <t>Walk-in guest</t>
        </is>
      </c>
      <c r="J2931" t="inlineStr">
        <is>
          <t>Amir Khan</t>
        </is>
      </c>
      <c r="K2931" s="71" t="n">
        <v>897</v>
      </c>
      <c r="L2931" s="72" t="n">
        <v>772.1900000000001</v>
      </c>
      <c r="M2931" s="72" t="n">
        <v>692654.4300000001</v>
      </c>
      <c r="N2931" s="72" t="n">
        <v>34632.72</v>
      </c>
      <c r="O2931" s="72" t="n">
        <v>658021.71</v>
      </c>
      <c r="P2931" s="72" t="n">
        <v>359019.42</v>
      </c>
      <c r="Q2931" s="72" t="n">
        <v>299002.29</v>
      </c>
      <c r="R2931" t="inlineStr">
        <is>
          <t>Uttar Pradesh</t>
        </is>
      </c>
      <c r="S2931" s="71" t="n">
        <v>8</v>
      </c>
      <c r="T2931" t="inlineStr">
        <is>
          <t>Yes</t>
        </is>
      </c>
      <c r="U2931" s="71" t="n">
        <v>508</v>
      </c>
      <c r="V2931" s="71" t="n">
        <v>190</v>
      </c>
      <c r="W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RR102923</t>
        </is>
      </c>
      <c r="B2932" s="69" t="n">
        <v>46011</v>
      </c>
      <c r="C2932" s="70" t="n">
        <v>2025</v>
      </c>
      <c r="D2932" t="inlineStr">
        <is>
          <t>Dec</t>
        </is>
      </c>
      <c r="E2932" t="inlineStr">
        <is>
          <t>West</t>
        </is>
      </c>
      <c r="F2932" t="inlineStr">
        <is>
          <t>India</t>
        </is>
      </c>
      <c r="G2932" t="inlineStr">
        <is>
          <t>Grocery</t>
        </is>
      </c>
      <c r="H2932" t="inlineStr">
        <is>
          <t>Store walk-in</t>
        </is>
      </c>
      <c r="I2932" t="inlineStr">
        <is>
          <t>Walk-in guest</t>
        </is>
      </c>
      <c r="J2932" t="inlineStr">
        <is>
          <t>Ana Costa</t>
        </is>
      </c>
      <c r="K2932" s="71" t="n">
        <v>4639</v>
      </c>
      <c r="L2932" s="72" t="n">
        <v>199.75</v>
      </c>
      <c r="M2932" s="72" t="n">
        <v>926640.25</v>
      </c>
      <c r="N2932" s="72" t="n">
        <v>92664.03</v>
      </c>
      <c r="O2932" s="72" t="n">
        <v>833976.22</v>
      </c>
      <c r="P2932" s="72" t="n">
        <v>672037.21</v>
      </c>
      <c r="Q2932" s="72" t="n">
        <v>161939.01</v>
      </c>
      <c r="R2932" t="inlineStr">
        <is>
          <t>Goa</t>
        </is>
      </c>
      <c r="S2932" s="71" t="n">
        <v>2</v>
      </c>
      <c r="T2932" t="inlineStr">
        <is>
          <t>Yes</t>
        </is>
      </c>
      <c r="U2932" s="71" t="n">
        <v>1892</v>
      </c>
      <c r="V2932" s="71" t="n">
        <v>555</v>
      </c>
      <c r="W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RR102924</t>
        </is>
      </c>
      <c r="B2933" s="69" t="n">
        <v>46011</v>
      </c>
      <c r="C2933" s="70" t="n">
        <v>2025</v>
      </c>
      <c r="D2933" t="inlineStr">
        <is>
          <t>Dec</t>
        </is>
      </c>
      <c r="E2933" t="inlineStr">
        <is>
          <t>South</t>
        </is>
      </c>
      <c r="F2933" t="inlineStr">
        <is>
          <t>India</t>
        </is>
      </c>
      <c r="G2933" t="inlineStr">
        <is>
          <t>JioMart</t>
        </is>
      </c>
      <c r="H2933" t="inlineStr">
        <is>
          <t>Home delivery</t>
        </is>
      </c>
      <c r="I2933" t="inlineStr">
        <is>
          <t>Member</t>
        </is>
      </c>
      <c r="J2933" t="inlineStr">
        <is>
          <t>Sophie Müller</t>
        </is>
      </c>
      <c r="K2933" s="71" t="n">
        <v>2651</v>
      </c>
      <c r="L2933" s="72" t="n">
        <v>409.43</v>
      </c>
      <c r="M2933" s="72" t="n">
        <v>1085398.93</v>
      </c>
      <c r="N2933" s="72" t="n">
        <v>21707.98</v>
      </c>
      <c r="O2933" s="72" t="n">
        <v>1063690.95</v>
      </c>
      <c r="P2933" s="72" t="n">
        <v>907792.6899999999</v>
      </c>
      <c r="Q2933" s="72" t="n">
        <v>155898.26</v>
      </c>
      <c r="R2933" t="inlineStr">
        <is>
          <t>Karnataka</t>
        </is>
      </c>
      <c r="S2933" s="71" t="n">
        <v>3</v>
      </c>
      <c r="T2933" t="inlineStr">
        <is>
          <t>Yes</t>
        </is>
      </c>
      <c r="U2933" s="71" t="n">
        <v>4703</v>
      </c>
      <c r="V2933" s="71" t="n">
        <v>334</v>
      </c>
      <c r="W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RR102925</t>
        </is>
      </c>
      <c r="B2934" s="69" t="n">
        <v>46011</v>
      </c>
      <c r="C2934" s="70" t="n">
        <v>2025</v>
      </c>
      <c r="D2934" t="inlineStr">
        <is>
          <t>Dec</t>
        </is>
      </c>
      <c r="E2934" t="inlineStr">
        <is>
          <t>North</t>
        </is>
      </c>
      <c r="F2934" t="inlineStr">
        <is>
          <t>India</t>
        </is>
      </c>
      <c r="G2934" t="inlineStr">
        <is>
          <t>JioMart</t>
        </is>
      </c>
      <c r="H2934" t="inlineStr">
        <is>
          <t>Home delivery</t>
        </is>
      </c>
      <c r="I2934" t="inlineStr">
        <is>
          <t>Member</t>
        </is>
      </c>
      <c r="J2934" t="inlineStr">
        <is>
          <t>Liam O'Brien</t>
        </is>
      </c>
      <c r="K2934" s="71" t="n">
        <v>4332</v>
      </c>
      <c r="L2934" s="72" t="n">
        <v>374.83</v>
      </c>
      <c r="M2934" s="72" t="n">
        <v>1623763.56</v>
      </c>
      <c r="N2934" s="72" t="n">
        <v>243564.53</v>
      </c>
      <c r="O2934" s="72" t="n">
        <v>1380199.03</v>
      </c>
      <c r="P2934" s="72" t="n">
        <v>1462111.02</v>
      </c>
      <c r="Q2934" s="72" t="n">
        <v>-81911.99000000001</v>
      </c>
      <c r="R2934" t="inlineStr">
        <is>
          <t>Delhi</t>
        </is>
      </c>
      <c r="S2934" s="71" t="n">
        <v>8</v>
      </c>
      <c r="T2934" t="inlineStr">
        <is>
          <t>Yes</t>
        </is>
      </c>
      <c r="U2934" s="71" t="n">
        <v>8830</v>
      </c>
      <c r="V2934" s="71" t="n">
        <v>539</v>
      </c>
      <c r="W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RR102926</t>
        </is>
      </c>
      <c r="B2935" s="69" t="n">
        <v>46011</v>
      </c>
      <c r="C2935" s="70" t="n">
        <v>2025</v>
      </c>
      <c r="D2935" t="inlineStr">
        <is>
          <t>Dec</t>
        </is>
      </c>
      <c r="E2935" t="inlineStr">
        <is>
          <t>North</t>
        </is>
      </c>
      <c r="F2935" t="inlineStr">
        <is>
          <t>India</t>
        </is>
      </c>
      <c r="G2935" t="inlineStr">
        <is>
          <t>Fashion</t>
        </is>
      </c>
      <c r="H2935" t="inlineStr">
        <is>
          <t>Click &amp; collect</t>
        </is>
      </c>
      <c r="I2935" t="inlineStr">
        <is>
          <t>Walk-in guest</t>
        </is>
      </c>
      <c r="J2935" t="inlineStr">
        <is>
          <t>Ana Costa</t>
        </is>
      </c>
      <c r="K2935" s="71" t="n">
        <v>918</v>
      </c>
      <c r="L2935" s="72" t="n">
        <v>817.85</v>
      </c>
      <c r="M2935" s="72" t="n">
        <v>750786.3</v>
      </c>
      <c r="N2935" s="72" t="n">
        <v>15015.73</v>
      </c>
      <c r="O2935" s="72" t="n">
        <v>735770.5699999999</v>
      </c>
      <c r="P2935" s="72" t="n">
        <v>382702.49</v>
      </c>
      <c r="Q2935" s="72" t="n">
        <v>353068.08</v>
      </c>
      <c r="R2935" t="inlineStr">
        <is>
          <t>Uttar Pradesh</t>
        </is>
      </c>
      <c r="S2935" s="71" t="n">
        <v>5</v>
      </c>
      <c r="T2935" t="inlineStr">
        <is>
          <t>Yes</t>
        </is>
      </c>
      <c r="U2935" s="71" t="n">
        <v>488</v>
      </c>
      <c r="V2935" s="71" t="n">
        <v>166</v>
      </c>
      <c r="W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RR102927</t>
        </is>
      </c>
      <c r="B2936" s="69" t="n">
        <v>46011</v>
      </c>
      <c r="C2936" s="70" t="n">
        <v>2025</v>
      </c>
      <c r="D2936" t="inlineStr">
        <is>
          <t>Dec</t>
        </is>
      </c>
      <c r="E2936" t="inlineStr">
        <is>
          <t>East</t>
        </is>
      </c>
      <c r="F2936" t="inlineStr">
        <is>
          <t>India</t>
        </is>
      </c>
      <c r="G2936" t="inlineStr">
        <is>
          <t>Grocery</t>
        </is>
      </c>
      <c r="H2936" t="inlineStr">
        <is>
          <t>Click &amp; collect</t>
        </is>
      </c>
      <c r="I2936" t="inlineStr">
        <is>
          <t>Walk-in guest</t>
        </is>
      </c>
      <c r="J2936" t="inlineStr">
        <is>
          <t>Ruhi Shaikh</t>
        </is>
      </c>
      <c r="K2936" s="71" t="n">
        <v>2393</v>
      </c>
      <c r="L2936" s="72" t="n">
        <v>175.26</v>
      </c>
      <c r="M2936" s="72" t="n">
        <v>419397.18</v>
      </c>
      <c r="N2936" s="72" t="n">
        <v>41939.72</v>
      </c>
      <c r="O2936" s="72" t="n">
        <v>377457.46</v>
      </c>
      <c r="P2936" s="72" t="n">
        <v>365659.71</v>
      </c>
      <c r="Q2936" s="72" t="n">
        <v>11797.75</v>
      </c>
      <c r="R2936" t="inlineStr">
        <is>
          <t>West Bengal</t>
        </is>
      </c>
      <c r="S2936" s="71" t="n">
        <v>5</v>
      </c>
      <c r="T2936" t="inlineStr">
        <is>
          <t>Yes</t>
        </is>
      </c>
      <c r="U2936" s="71" t="n">
        <v>2221</v>
      </c>
      <c r="V2936" s="71" t="n">
        <v>578</v>
      </c>
      <c r="W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RR102928</t>
        </is>
      </c>
      <c r="B2937" s="69" t="n">
        <v>46011</v>
      </c>
      <c r="C2937" s="70" t="n">
        <v>2025</v>
      </c>
      <c r="D2937" t="inlineStr">
        <is>
          <t>Dec</t>
        </is>
      </c>
      <c r="E2937" t="inlineStr">
        <is>
          <t>South</t>
        </is>
      </c>
      <c r="F2937" t="inlineStr">
        <is>
          <t>India</t>
        </is>
      </c>
      <c r="G2937" t="inlineStr">
        <is>
          <t>JioMart</t>
        </is>
      </c>
      <c r="H2937" t="inlineStr">
        <is>
          <t>Home delivery</t>
        </is>
      </c>
      <c r="I2937" t="inlineStr">
        <is>
          <t>Member</t>
        </is>
      </c>
      <c r="J2937" t="inlineStr">
        <is>
          <t>Yuki Sato</t>
        </is>
      </c>
      <c r="K2937" s="71" t="n">
        <v>4085</v>
      </c>
      <c r="L2937" s="72" t="n">
        <v>468</v>
      </c>
      <c r="M2937" s="72" t="n">
        <v>1911780</v>
      </c>
      <c r="N2937" s="72" t="n">
        <v>286767</v>
      </c>
      <c r="O2937" s="72" t="n">
        <v>1625013</v>
      </c>
      <c r="P2937" s="72" t="n">
        <v>1352359.53</v>
      </c>
      <c r="Q2937" s="72" t="n">
        <v>272653.47</v>
      </c>
      <c r="R2937" t="inlineStr">
        <is>
          <t>Tamil Nadu</t>
        </is>
      </c>
      <c r="S2937" s="71" t="n">
        <v>5</v>
      </c>
      <c r="T2937" t="inlineStr">
        <is>
          <t>Yes</t>
        </is>
      </c>
      <c r="U2937" s="71" t="n">
        <v>11995</v>
      </c>
      <c r="V2937" s="71" t="n">
        <v>512</v>
      </c>
      <c r="W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RR102929</t>
        </is>
      </c>
      <c r="B2938" s="69" t="n">
        <v>46011</v>
      </c>
      <c r="C2938" s="70" t="n">
        <v>2025</v>
      </c>
      <c r="D2938" t="inlineStr">
        <is>
          <t>Dec</t>
        </is>
      </c>
      <c r="E2938" t="inlineStr">
        <is>
          <t>North</t>
        </is>
      </c>
      <c r="F2938" t="inlineStr">
        <is>
          <t>India</t>
        </is>
      </c>
      <c r="G2938" t="inlineStr">
        <is>
          <t>JioMart</t>
        </is>
      </c>
      <c r="H2938" t="inlineStr">
        <is>
          <t>Home delivery</t>
        </is>
      </c>
      <c r="I2938" t="inlineStr">
        <is>
          <t>Walk-in guest</t>
        </is>
      </c>
      <c r="J2938" t="inlineStr">
        <is>
          <t>Lucas Martin</t>
        </is>
      </c>
      <c r="K2938" s="71" t="n">
        <v>1657</v>
      </c>
      <c r="L2938" s="72" t="n">
        <v>469.73</v>
      </c>
      <c r="M2938" s="72" t="n">
        <v>778342.61</v>
      </c>
      <c r="N2938" s="72" t="n">
        <v>62267.41</v>
      </c>
      <c r="O2938" s="72" t="n">
        <v>716075.2</v>
      </c>
      <c r="P2938" s="72" t="n">
        <v>562042.29</v>
      </c>
      <c r="Q2938" s="72" t="n">
        <v>154032.91</v>
      </c>
      <c r="R2938" t="inlineStr">
        <is>
          <t>Delhi</t>
        </is>
      </c>
      <c r="S2938" s="71" t="n">
        <v>8</v>
      </c>
      <c r="T2938" t="inlineStr">
        <is>
          <t>Yes</t>
        </is>
      </c>
      <c r="U2938" s="71" t="n">
        <v>3408</v>
      </c>
      <c r="V2938" s="71" t="n">
        <v>188</v>
      </c>
      <c r="W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RR102930</t>
        </is>
      </c>
      <c r="B2939" s="69" t="n">
        <v>46011</v>
      </c>
      <c r="C2939" s="70" t="n">
        <v>2025</v>
      </c>
      <c r="D2939" t="inlineStr">
        <is>
          <t>Dec</t>
        </is>
      </c>
      <c r="E2939" t="inlineStr">
        <is>
          <t>East</t>
        </is>
      </c>
      <c r="F2939" t="inlineStr">
        <is>
          <t>India</t>
        </is>
      </c>
      <c r="G2939" t="inlineStr">
        <is>
          <t>Grocery</t>
        </is>
      </c>
      <c r="H2939" t="inlineStr">
        <is>
          <t>Store walk-in</t>
        </is>
      </c>
      <c r="I2939" t="inlineStr">
        <is>
          <t>Walk-in guest</t>
        </is>
      </c>
      <c r="J2939" t="inlineStr">
        <is>
          <t>Sophie Müller</t>
        </is>
      </c>
      <c r="K2939" s="71" t="n">
        <v>4896</v>
      </c>
      <c r="L2939" s="72" t="n">
        <v>192.21</v>
      </c>
      <c r="M2939" s="72" t="n">
        <v>941060.16</v>
      </c>
      <c r="N2939" s="72" t="n">
        <v>94106.02</v>
      </c>
      <c r="O2939" s="72" t="n">
        <v>846954.14</v>
      </c>
      <c r="P2939" s="72" t="n">
        <v>749399.8100000001</v>
      </c>
      <c r="Q2939" s="72" t="n">
        <v>97554.33</v>
      </c>
      <c r="R2939" t="inlineStr">
        <is>
          <t>Odisha</t>
        </is>
      </c>
      <c r="S2939" s="71" t="n">
        <v>5</v>
      </c>
      <c r="T2939" t="inlineStr">
        <is>
          <t>Yes</t>
        </is>
      </c>
      <c r="U2939" s="71" t="n">
        <v>1757</v>
      </c>
      <c r="V2939" s="71" t="n">
        <v>592</v>
      </c>
      <c r="W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RR102931</t>
        </is>
      </c>
      <c r="B2940" s="69" t="n">
        <v>46011</v>
      </c>
      <c r="C2940" s="70" t="n">
        <v>2025</v>
      </c>
      <c r="D2940" t="inlineStr">
        <is>
          <t>Dec</t>
        </is>
      </c>
      <c r="E2940" t="inlineStr">
        <is>
          <t>North</t>
        </is>
      </c>
      <c r="F2940" t="inlineStr">
        <is>
          <t>India</t>
        </is>
      </c>
      <c r="G2940" t="inlineStr">
        <is>
          <t>JioMart</t>
        </is>
      </c>
      <c r="H2940" t="inlineStr">
        <is>
          <t>Home delivery</t>
        </is>
      </c>
      <c r="I2940" t="inlineStr">
        <is>
          <t>Walk-in guest</t>
        </is>
      </c>
      <c r="J2940" t="inlineStr">
        <is>
          <t>Noah Smith</t>
        </is>
      </c>
      <c r="K2940" s="71" t="n">
        <v>2657</v>
      </c>
      <c r="L2940" s="72" t="n">
        <v>400.02</v>
      </c>
      <c r="M2940" s="72" t="n">
        <v>1062853.14</v>
      </c>
      <c r="N2940" s="72" t="n">
        <v>106285.31</v>
      </c>
      <c r="O2940" s="72" t="n">
        <v>956567.83</v>
      </c>
      <c r="P2940" s="72" t="n">
        <v>860372.35</v>
      </c>
      <c r="Q2940" s="72" t="n">
        <v>96195.48</v>
      </c>
      <c r="R2940" t="inlineStr">
        <is>
          <t>Uttar Pradesh</t>
        </is>
      </c>
      <c r="S2940" s="71" t="n">
        <v>1</v>
      </c>
      <c r="T2940" t="inlineStr">
        <is>
          <t>Yes</t>
        </is>
      </c>
      <c r="U2940" s="71" t="n">
        <v>5851</v>
      </c>
      <c r="V2940" s="71" t="n">
        <v>452</v>
      </c>
      <c r="W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RR102932</t>
        </is>
      </c>
      <c r="B2941" s="69" t="n">
        <v>46011</v>
      </c>
      <c r="C2941" s="70" t="n">
        <v>2025</v>
      </c>
      <c r="D2941" t="inlineStr">
        <is>
          <t>Dec</t>
        </is>
      </c>
      <c r="E2941" t="inlineStr">
        <is>
          <t>South</t>
        </is>
      </c>
      <c r="F2941" t="inlineStr">
        <is>
          <t>India</t>
        </is>
      </c>
      <c r="G2941" t="inlineStr">
        <is>
          <t>Grocery</t>
        </is>
      </c>
      <c r="H2941" t="inlineStr">
        <is>
          <t>Store walk-in</t>
        </is>
      </c>
      <c r="I2941" t="inlineStr">
        <is>
          <t>Walk-in guest</t>
        </is>
      </c>
      <c r="J2941" t="inlineStr">
        <is>
          <t>Emma Clarke</t>
        </is>
      </c>
      <c r="K2941" s="71" t="n">
        <v>3156</v>
      </c>
      <c r="L2941" s="72" t="n">
        <v>162.1</v>
      </c>
      <c r="M2941" s="72" t="n">
        <v>511587.6</v>
      </c>
      <c r="N2941" s="72" t="n">
        <v>51158.76</v>
      </c>
      <c r="O2941" s="72" t="n">
        <v>460428.84</v>
      </c>
      <c r="P2941" s="72" t="n">
        <v>462042.83</v>
      </c>
      <c r="Q2941" s="72" t="n">
        <v>-1613.99</v>
      </c>
      <c r="R2941" t="inlineStr">
        <is>
          <t>Telangana</t>
        </is>
      </c>
      <c r="S2941" s="71" t="n">
        <v>0</v>
      </c>
      <c r="T2941" t="inlineStr">
        <is>
          <t>No</t>
        </is>
      </c>
      <c r="U2941" s="71" t="n">
        <v>2869</v>
      </c>
      <c r="V2941" s="71" t="n">
        <v>860</v>
      </c>
      <c r="W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RR102933</t>
        </is>
      </c>
      <c r="B2942" s="69" t="n">
        <v>46011</v>
      </c>
      <c r="C2942" s="70" t="n">
        <v>2025</v>
      </c>
      <c r="D2942" t="inlineStr">
        <is>
          <t>Dec</t>
        </is>
      </c>
      <c r="E2942" t="inlineStr">
        <is>
          <t>South</t>
        </is>
      </c>
      <c r="F2942" t="inlineStr">
        <is>
          <t>India</t>
        </is>
      </c>
      <c r="G2942" t="inlineStr">
        <is>
          <t>Grocery</t>
        </is>
      </c>
      <c r="H2942" t="inlineStr">
        <is>
          <t>Store walk-in</t>
        </is>
      </c>
      <c r="I2942" t="inlineStr">
        <is>
          <t>Walk-in guest</t>
        </is>
      </c>
      <c r="J2942" t="inlineStr">
        <is>
          <t>Liam O'Brien</t>
        </is>
      </c>
      <c r="K2942" s="71" t="n">
        <v>1617</v>
      </c>
      <c r="L2942" s="72" t="n">
        <v>165.47</v>
      </c>
      <c r="M2942" s="72" t="n">
        <v>267564.99</v>
      </c>
      <c r="N2942" s="72" t="n">
        <v>21405.2</v>
      </c>
      <c r="O2942" s="72" t="n">
        <v>246159.79</v>
      </c>
      <c r="P2942" s="72" t="n">
        <v>233035.21</v>
      </c>
      <c r="Q2942" s="72" t="n">
        <v>13124.58</v>
      </c>
      <c r="R2942" t="inlineStr">
        <is>
          <t>Tamil Nadu</t>
        </is>
      </c>
      <c r="S2942" s="71" t="n">
        <v>0</v>
      </c>
      <c r="T2942" t="inlineStr">
        <is>
          <t>No</t>
        </is>
      </c>
      <c r="U2942" s="71" t="n">
        <v>1467</v>
      </c>
      <c r="V2942" s="71" t="n">
        <v>413</v>
      </c>
      <c r="W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RR102934</t>
        </is>
      </c>
      <c r="B2943" s="69" t="n">
        <v>46012</v>
      </c>
      <c r="C2943" s="70" t="n">
        <v>2025</v>
      </c>
      <c r="D2943" t="inlineStr">
        <is>
          <t>Dec</t>
        </is>
      </c>
      <c r="E2943" t="inlineStr">
        <is>
          <t>East</t>
        </is>
      </c>
      <c r="F2943" t="inlineStr">
        <is>
          <t>India</t>
        </is>
      </c>
      <c r="G2943" t="inlineStr">
        <is>
          <t>Grocery</t>
        </is>
      </c>
      <c r="H2943" t="inlineStr">
        <is>
          <t>Store walk-in</t>
        </is>
      </c>
      <c r="I2943" t="inlineStr">
        <is>
          <t>Walk-in guest</t>
        </is>
      </c>
      <c r="J2943" t="inlineStr">
        <is>
          <t>Liam O'Brien</t>
        </is>
      </c>
      <c r="K2943" s="71" t="n">
        <v>1850</v>
      </c>
      <c r="L2943" s="72" t="n">
        <v>198.88</v>
      </c>
      <c r="M2943" s="72" t="n">
        <v>367928</v>
      </c>
      <c r="N2943" s="72" t="n">
        <v>7358.56</v>
      </c>
      <c r="O2943" s="72" t="n">
        <v>360569.44</v>
      </c>
      <c r="P2943" s="72" t="n">
        <v>276838.29</v>
      </c>
      <c r="Q2943" s="72" t="n">
        <v>83731.14999999999</v>
      </c>
      <c r="R2943" t="inlineStr">
        <is>
          <t>West Bengal</t>
        </is>
      </c>
      <c r="S2943" s="71" t="n">
        <v>0</v>
      </c>
      <c r="T2943" t="inlineStr">
        <is>
          <t>No</t>
        </is>
      </c>
      <c r="U2943" s="71" t="n">
        <v>1069</v>
      </c>
      <c r="V2943" s="71" t="n">
        <v>345</v>
      </c>
      <c r="W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RR102935</t>
        </is>
      </c>
      <c r="B2944" s="69" t="n">
        <v>46012</v>
      </c>
      <c r="C2944" s="70" t="n">
        <v>2025</v>
      </c>
      <c r="D2944" t="inlineStr">
        <is>
          <t>Dec</t>
        </is>
      </c>
      <c r="E2944" t="inlineStr">
        <is>
          <t>South</t>
        </is>
      </c>
      <c r="F2944" t="inlineStr">
        <is>
          <t>India</t>
        </is>
      </c>
      <c r="G2944" t="inlineStr">
        <is>
          <t>Fashion</t>
        </is>
      </c>
      <c r="H2944" t="inlineStr">
        <is>
          <t>Store walk-in</t>
        </is>
      </c>
      <c r="I2944" t="inlineStr">
        <is>
          <t>Member</t>
        </is>
      </c>
      <c r="J2944" t="inlineStr">
        <is>
          <t>Aisha Bello</t>
        </is>
      </c>
      <c r="K2944" s="71" t="n">
        <v>158</v>
      </c>
      <c r="L2944" s="72" t="n">
        <v>729.01</v>
      </c>
      <c r="M2944" s="72" t="n">
        <v>115183.58</v>
      </c>
      <c r="N2944" s="72" t="n">
        <v>9214.690000000001</v>
      </c>
      <c r="O2944" s="72" t="n">
        <v>105968.89</v>
      </c>
      <c r="P2944" s="72" t="n">
        <v>64263.44</v>
      </c>
      <c r="Q2944" s="72" t="n">
        <v>41705.45</v>
      </c>
      <c r="R2944" t="inlineStr">
        <is>
          <t>Karnataka</t>
        </is>
      </c>
      <c r="S2944" s="71" t="n">
        <v>2</v>
      </c>
      <c r="T2944" t="inlineStr">
        <is>
          <t>Yes</t>
        </is>
      </c>
      <c r="U2944" s="71" t="n">
        <v>114</v>
      </c>
      <c r="V2944" s="71" t="n">
        <v>45</v>
      </c>
      <c r="W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RR102936</t>
        </is>
      </c>
      <c r="B2945" s="69" t="n">
        <v>46012</v>
      </c>
      <c r="C2945" s="70" t="n">
        <v>2025</v>
      </c>
      <c r="D2945" t="inlineStr">
        <is>
          <t>Dec</t>
        </is>
      </c>
      <c r="E2945" t="inlineStr">
        <is>
          <t>South</t>
        </is>
      </c>
      <c r="F2945" t="inlineStr">
        <is>
          <t>India</t>
        </is>
      </c>
      <c r="G2945" t="inlineStr">
        <is>
          <t>Electronics</t>
        </is>
      </c>
      <c r="H2945" t="inlineStr">
        <is>
          <t>Store walk-in</t>
        </is>
      </c>
      <c r="I2945" t="inlineStr">
        <is>
          <t>Walk-in guest</t>
        </is>
      </c>
      <c r="J2945" t="inlineStr">
        <is>
          <t>Ana Costa</t>
        </is>
      </c>
      <c r="K2945" s="71" t="n">
        <v>190</v>
      </c>
      <c r="L2945" s="72" t="n">
        <v>9743.68</v>
      </c>
      <c r="M2945" s="72" t="n">
        <v>1851299.2</v>
      </c>
      <c r="N2945" s="72" t="n">
        <v>92564.96000000001</v>
      </c>
      <c r="O2945" s="72" t="n">
        <v>1758734.24</v>
      </c>
      <c r="P2945" s="72" t="n">
        <v>1569149.91</v>
      </c>
      <c r="Q2945" s="72" t="n">
        <v>189584.33</v>
      </c>
      <c r="R2945" t="inlineStr">
        <is>
          <t>Telangana</t>
        </is>
      </c>
      <c r="S2945" s="71" t="n">
        <v>5</v>
      </c>
      <c r="T2945" t="inlineStr">
        <is>
          <t>Yes</t>
        </is>
      </c>
      <c r="U2945" s="71" t="n">
        <v>397</v>
      </c>
      <c r="V2945" s="71" t="n">
        <v>156</v>
      </c>
      <c r="W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RR102937</t>
        </is>
      </c>
      <c r="B2946" s="69" t="n">
        <v>46012</v>
      </c>
      <c r="C2946" s="70" t="n">
        <v>2025</v>
      </c>
      <c r="D2946" t="inlineStr">
        <is>
          <t>Dec</t>
        </is>
      </c>
      <c r="E2946" t="inlineStr">
        <is>
          <t>South</t>
        </is>
      </c>
      <c r="F2946" t="inlineStr">
        <is>
          <t>India</t>
        </is>
      </c>
      <c r="G2946" t="inlineStr">
        <is>
          <t>Grocery</t>
        </is>
      </c>
      <c r="H2946" t="inlineStr">
        <is>
          <t>Store walk-in</t>
        </is>
      </c>
      <c r="I2946" t="inlineStr">
        <is>
          <t>Walk-in guest</t>
        </is>
      </c>
      <c r="J2946" t="inlineStr">
        <is>
          <t>Fatima Al-Saud</t>
        </is>
      </c>
      <c r="K2946" s="71" t="n">
        <v>1375</v>
      </c>
      <c r="L2946" s="72" t="n">
        <v>159.63</v>
      </c>
      <c r="M2946" s="72" t="n">
        <v>219491.25</v>
      </c>
      <c r="N2946" s="72" t="n">
        <v>32923.69</v>
      </c>
      <c r="O2946" s="72" t="n">
        <v>186567.56</v>
      </c>
      <c r="P2946" s="72" t="n">
        <v>195338.97</v>
      </c>
      <c r="Q2946" s="72" t="n">
        <v>-8771.41</v>
      </c>
      <c r="R2946" t="inlineStr">
        <is>
          <t>Kerala</t>
        </is>
      </c>
      <c r="S2946" s="71" t="n">
        <v>5</v>
      </c>
      <c r="T2946" t="inlineStr">
        <is>
          <t>Yes</t>
        </is>
      </c>
      <c r="U2946" s="71" t="n">
        <v>1009</v>
      </c>
      <c r="V2946" s="71" t="n">
        <v>287</v>
      </c>
      <c r="W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RR102938</t>
        </is>
      </c>
      <c r="B2947" s="69" t="n">
        <v>46012</v>
      </c>
      <c r="C2947" s="70" t="n">
        <v>2025</v>
      </c>
      <c r="D2947" t="inlineStr">
        <is>
          <t>Dec</t>
        </is>
      </c>
      <c r="E2947" t="inlineStr">
        <is>
          <t>West</t>
        </is>
      </c>
      <c r="F2947" t="inlineStr">
        <is>
          <t>India</t>
        </is>
      </c>
      <c r="G2947" t="inlineStr">
        <is>
          <t>Electronics</t>
        </is>
      </c>
      <c r="H2947" t="inlineStr">
        <is>
          <t>Store walk-in</t>
        </is>
      </c>
      <c r="I2947" t="inlineStr">
        <is>
          <t>Member</t>
        </is>
      </c>
      <c r="J2947" t="inlineStr">
        <is>
          <t>Yuki Sato</t>
        </is>
      </c>
      <c r="K2947" s="71" t="n">
        <v>57</v>
      </c>
      <c r="L2947" s="72" t="n">
        <v>10294.07</v>
      </c>
      <c r="M2947" s="72" t="n">
        <v>586761.99</v>
      </c>
      <c r="N2947" s="72" t="n">
        <v>46940.96</v>
      </c>
      <c r="O2947" s="72" t="n">
        <v>539821.03</v>
      </c>
      <c r="P2947" s="72" t="n">
        <v>450693.96</v>
      </c>
      <c r="Q2947" s="72" t="n">
        <v>89127.07000000001</v>
      </c>
      <c r="R2947" t="inlineStr">
        <is>
          <t>Maharashtra</t>
        </is>
      </c>
      <c r="S2947" s="71" t="n">
        <v>0</v>
      </c>
      <c r="T2947" t="inlineStr">
        <is>
          <t>No</t>
        </is>
      </c>
      <c r="U2947" s="71" t="n">
        <v>172</v>
      </c>
      <c r="V2947" s="71" t="n">
        <v>45</v>
      </c>
      <c r="W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RR102939</t>
        </is>
      </c>
      <c r="B2948" s="69" t="n">
        <v>46012</v>
      </c>
      <c r="C2948" s="70" t="n">
        <v>2025</v>
      </c>
      <c r="D2948" t="inlineStr">
        <is>
          <t>Dec</t>
        </is>
      </c>
      <c r="E2948" t="inlineStr">
        <is>
          <t>North</t>
        </is>
      </c>
      <c r="F2948" t="inlineStr">
        <is>
          <t>India</t>
        </is>
      </c>
      <c r="G2948" t="inlineStr">
        <is>
          <t>Fashion</t>
        </is>
      </c>
      <c r="H2948" t="inlineStr">
        <is>
          <t>Store walk-in</t>
        </is>
      </c>
      <c r="I2948" t="inlineStr">
        <is>
          <t>Walk-in guest</t>
        </is>
      </c>
      <c r="J2948" t="inlineStr">
        <is>
          <t>Priya Nair</t>
        </is>
      </c>
      <c r="K2948" s="71" t="n">
        <v>1031</v>
      </c>
      <c r="L2948" s="72" t="n">
        <v>788.2</v>
      </c>
      <c r="M2948" s="72" t="n">
        <v>812634.2</v>
      </c>
      <c r="N2948" s="72" t="n">
        <v>16252.68</v>
      </c>
      <c r="O2948" s="72" t="n">
        <v>796381.52</v>
      </c>
      <c r="P2948" s="72" t="n">
        <v>423246.55</v>
      </c>
      <c r="Q2948" s="72" t="n">
        <v>373134.97</v>
      </c>
      <c r="R2948" t="inlineStr">
        <is>
          <t>Uttar Pradesh</t>
        </is>
      </c>
      <c r="S2948" s="71" t="n">
        <v>1</v>
      </c>
      <c r="T2948" t="inlineStr">
        <is>
          <t>Yes</t>
        </is>
      </c>
      <c r="U2948" s="71" t="n">
        <v>500</v>
      </c>
      <c r="V2948" s="71" t="n">
        <v>131</v>
      </c>
      <c r="W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RR102940</t>
        </is>
      </c>
      <c r="B2949" s="69" t="n">
        <v>46012</v>
      </c>
      <c r="C2949" s="70" t="n">
        <v>2025</v>
      </c>
      <c r="D2949" t="inlineStr">
        <is>
          <t>Dec</t>
        </is>
      </c>
      <c r="E2949" t="inlineStr">
        <is>
          <t>West</t>
        </is>
      </c>
      <c r="F2949" t="inlineStr">
        <is>
          <t>India</t>
        </is>
      </c>
      <c r="G2949" t="inlineStr">
        <is>
          <t>Grocery</t>
        </is>
      </c>
      <c r="H2949" t="inlineStr">
        <is>
          <t>Click &amp; collect</t>
        </is>
      </c>
      <c r="I2949" t="inlineStr">
        <is>
          <t>Member</t>
        </is>
      </c>
      <c r="J2949" t="inlineStr">
        <is>
          <t>Wei Chen</t>
        </is>
      </c>
      <c r="K2949" s="71" t="n">
        <v>642</v>
      </c>
      <c r="L2949" s="72" t="n">
        <v>161.53</v>
      </c>
      <c r="M2949" s="72" t="n">
        <v>103702.26</v>
      </c>
      <c r="N2949" s="72" t="n">
        <v>10370.23</v>
      </c>
      <c r="O2949" s="72" t="n">
        <v>93332.03</v>
      </c>
      <c r="P2949" s="72" t="n">
        <v>96422.78999999999</v>
      </c>
      <c r="Q2949" s="72" t="n">
        <v>-3090.76</v>
      </c>
      <c r="R2949" t="inlineStr">
        <is>
          <t>Gujarat</t>
        </is>
      </c>
      <c r="S2949" s="71" t="n">
        <v>2</v>
      </c>
      <c r="T2949" t="inlineStr">
        <is>
          <t>Yes</t>
        </is>
      </c>
      <c r="U2949" s="71" t="n">
        <v>356</v>
      </c>
      <c r="V2949" s="71" t="n">
        <v>146</v>
      </c>
      <c r="W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RR102941</t>
        </is>
      </c>
      <c r="B2950" s="69" t="n">
        <v>46012</v>
      </c>
      <c r="C2950" s="70" t="n">
        <v>2025</v>
      </c>
      <c r="D2950" t="inlineStr">
        <is>
          <t>Dec</t>
        </is>
      </c>
      <c r="E2950" t="inlineStr">
        <is>
          <t>North</t>
        </is>
      </c>
      <c r="F2950" t="inlineStr">
        <is>
          <t>India</t>
        </is>
      </c>
      <c r="G2950" t="inlineStr">
        <is>
          <t>Grocery</t>
        </is>
      </c>
      <c r="H2950" t="inlineStr">
        <is>
          <t>Store walk-in</t>
        </is>
      </c>
      <c r="I2950" t="inlineStr">
        <is>
          <t>Walk-in guest</t>
        </is>
      </c>
      <c r="J2950" t="inlineStr">
        <is>
          <t>Zoya Ahmed</t>
        </is>
      </c>
      <c r="K2950" s="71" t="n">
        <v>2656</v>
      </c>
      <c r="L2950" s="72" t="n">
        <v>194.02</v>
      </c>
      <c r="M2950" s="72" t="n">
        <v>515317.12</v>
      </c>
      <c r="N2950" s="72" t="n">
        <v>10306.34</v>
      </c>
      <c r="O2950" s="72" t="n">
        <v>505010.78</v>
      </c>
      <c r="P2950" s="72" t="n">
        <v>397646.07</v>
      </c>
      <c r="Q2950" s="72" t="n">
        <v>107364.71</v>
      </c>
      <c r="R2950" t="inlineStr">
        <is>
          <t>Delhi</t>
        </is>
      </c>
      <c r="S2950" s="71" t="n">
        <v>2</v>
      </c>
      <c r="T2950" t="inlineStr">
        <is>
          <t>Yes</t>
        </is>
      </c>
      <c r="U2950" s="71" t="n">
        <v>1372</v>
      </c>
      <c r="V2950" s="71" t="n">
        <v>378</v>
      </c>
      <c r="W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RR102942</t>
        </is>
      </c>
      <c r="B2951" s="69" t="n">
        <v>46012</v>
      </c>
      <c r="C2951" s="70" t="n">
        <v>2025</v>
      </c>
      <c r="D2951" t="inlineStr">
        <is>
          <t>Dec</t>
        </is>
      </c>
      <c r="E2951" t="inlineStr">
        <is>
          <t>West</t>
        </is>
      </c>
      <c r="F2951" t="inlineStr">
        <is>
          <t>India</t>
        </is>
      </c>
      <c r="G2951" t="inlineStr">
        <is>
          <t>Fashion</t>
        </is>
      </c>
      <c r="H2951" t="inlineStr">
        <is>
          <t>Store walk-in</t>
        </is>
      </c>
      <c r="I2951" t="inlineStr">
        <is>
          <t>Walk-in guest</t>
        </is>
      </c>
      <c r="J2951" t="inlineStr">
        <is>
          <t>Kofi Mensah</t>
        </is>
      </c>
      <c r="K2951" s="71" t="n">
        <v>160</v>
      </c>
      <c r="L2951" s="72" t="n">
        <v>786.58</v>
      </c>
      <c r="M2951" s="72" t="n">
        <v>125852.8</v>
      </c>
      <c r="N2951" s="72" t="n">
        <v>10068.22</v>
      </c>
      <c r="O2951" s="72" t="n">
        <v>115784.58</v>
      </c>
      <c r="P2951" s="72" t="n">
        <v>63433.2</v>
      </c>
      <c r="Q2951" s="72" t="n">
        <v>52351.38</v>
      </c>
      <c r="R2951" t="inlineStr">
        <is>
          <t>Goa</t>
        </is>
      </c>
      <c r="S2951" s="71" t="n">
        <v>0</v>
      </c>
      <c r="T2951" t="inlineStr">
        <is>
          <t>No</t>
        </is>
      </c>
      <c r="U2951" s="71" t="n">
        <v>68</v>
      </c>
      <c r="V2951" s="71" t="n">
        <v>22</v>
      </c>
      <c r="W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RR102943</t>
        </is>
      </c>
      <c r="B2952" s="69" t="n">
        <v>46012</v>
      </c>
      <c r="C2952" s="70" t="n">
        <v>2025</v>
      </c>
      <c r="D2952" t="inlineStr">
        <is>
          <t>Dec</t>
        </is>
      </c>
      <c r="E2952" t="inlineStr">
        <is>
          <t>East</t>
        </is>
      </c>
      <c r="F2952" t="inlineStr">
        <is>
          <t>India</t>
        </is>
      </c>
      <c r="G2952" t="inlineStr">
        <is>
          <t>Electronics</t>
        </is>
      </c>
      <c r="H2952" t="inlineStr">
        <is>
          <t>Store walk-in</t>
        </is>
      </c>
      <c r="I2952" t="inlineStr">
        <is>
          <t>Walk-in guest</t>
        </is>
      </c>
      <c r="J2952" t="inlineStr">
        <is>
          <t>Hiroshi Tanaka</t>
        </is>
      </c>
      <c r="K2952" s="71" t="n">
        <v>257</v>
      </c>
      <c r="L2952" s="72" t="n">
        <v>10566.32</v>
      </c>
      <c r="M2952" s="72" t="n">
        <v>2715544.24</v>
      </c>
      <c r="N2952" s="72" t="n">
        <v>407331.64</v>
      </c>
      <c r="O2952" s="72" t="n">
        <v>2308212.6</v>
      </c>
      <c r="P2952" s="72" t="n">
        <v>2036153.06</v>
      </c>
      <c r="Q2952" s="72" t="n">
        <v>272059.54</v>
      </c>
      <c r="R2952" t="inlineStr">
        <is>
          <t>Bihar</t>
        </is>
      </c>
      <c r="S2952" s="71" t="n">
        <v>5</v>
      </c>
      <c r="T2952" t="inlineStr">
        <is>
          <t>Yes</t>
        </is>
      </c>
      <c r="U2952" s="71" t="n">
        <v>750</v>
      </c>
      <c r="V2952" s="71" t="n">
        <v>224</v>
      </c>
      <c r="W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RR102944</t>
        </is>
      </c>
      <c r="B2953" s="69" t="n">
        <v>46013</v>
      </c>
      <c r="C2953" s="70" t="n">
        <v>2025</v>
      </c>
      <c r="D2953" t="inlineStr">
        <is>
          <t>Dec</t>
        </is>
      </c>
      <c r="E2953" t="inlineStr">
        <is>
          <t>North</t>
        </is>
      </c>
      <c r="F2953" t="inlineStr">
        <is>
          <t>India</t>
        </is>
      </c>
      <c r="G2953" t="inlineStr">
        <is>
          <t>JioMart</t>
        </is>
      </c>
      <c r="H2953" t="inlineStr">
        <is>
          <t>Home delivery</t>
        </is>
      </c>
      <c r="I2953" t="inlineStr">
        <is>
          <t>Walk-in guest</t>
        </is>
      </c>
      <c r="J2953" t="inlineStr">
        <is>
          <t>Shraddha Kulkarni</t>
        </is>
      </c>
      <c r="K2953" s="71" t="n">
        <v>1312</v>
      </c>
      <c r="L2953" s="72" t="n">
        <v>404.86</v>
      </c>
      <c r="M2953" s="72" t="n">
        <v>531176.3199999999</v>
      </c>
      <c r="N2953" s="72" t="n">
        <v>26558.82</v>
      </c>
      <c r="O2953" s="72" t="n">
        <v>504617.5</v>
      </c>
      <c r="P2953" s="72" t="n">
        <v>443069.24</v>
      </c>
      <c r="Q2953" s="72" t="n">
        <v>61548.26</v>
      </c>
      <c r="R2953" t="inlineStr">
        <is>
          <t>Punjab</t>
        </is>
      </c>
      <c r="S2953" s="71" t="n">
        <v>0</v>
      </c>
      <c r="T2953" t="inlineStr">
        <is>
          <t>No</t>
        </is>
      </c>
      <c r="U2953" s="71" t="n">
        <v>3110</v>
      </c>
      <c r="V2953" s="71" t="n">
        <v>175</v>
      </c>
      <c r="W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RR102945</t>
        </is>
      </c>
      <c r="B2954" s="69" t="n">
        <v>46013</v>
      </c>
      <c r="C2954" s="70" t="n">
        <v>2025</v>
      </c>
      <c r="D2954" t="inlineStr">
        <is>
          <t>Dec</t>
        </is>
      </c>
      <c r="E2954" t="inlineStr">
        <is>
          <t>North</t>
        </is>
      </c>
      <c r="F2954" t="inlineStr">
        <is>
          <t>India</t>
        </is>
      </c>
      <c r="G2954" t="inlineStr">
        <is>
          <t>Fashion</t>
        </is>
      </c>
      <c r="H2954" t="inlineStr">
        <is>
          <t>Store walk-in</t>
        </is>
      </c>
      <c r="I2954" t="inlineStr">
        <is>
          <t>Member</t>
        </is>
      </c>
      <c r="J2954" t="inlineStr">
        <is>
          <t>Lucas Martin</t>
        </is>
      </c>
      <c r="K2954" s="71" t="n">
        <v>1302</v>
      </c>
      <c r="L2954" s="72" t="n">
        <v>663.4400000000001</v>
      </c>
      <c r="M2954" s="72" t="n">
        <v>863798.88</v>
      </c>
      <c r="N2954" s="72" t="n">
        <v>43189.94</v>
      </c>
      <c r="O2954" s="72" t="n">
        <v>820608.9399999999</v>
      </c>
      <c r="P2954" s="72" t="n">
        <v>524935.52</v>
      </c>
      <c r="Q2954" s="72" t="n">
        <v>295673.42</v>
      </c>
      <c r="R2954" t="inlineStr">
        <is>
          <t>Delhi</t>
        </is>
      </c>
      <c r="S2954" s="71" t="n">
        <v>3</v>
      </c>
      <c r="T2954" t="inlineStr">
        <is>
          <t>Yes</t>
        </is>
      </c>
      <c r="U2954" s="71" t="n">
        <v>504</v>
      </c>
      <c r="V2954" s="71" t="n">
        <v>157</v>
      </c>
      <c r="W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RR102946</t>
        </is>
      </c>
      <c r="B2955" s="69" t="n">
        <v>46013</v>
      </c>
      <c r="C2955" s="70" t="n">
        <v>2025</v>
      </c>
      <c r="D2955" t="inlineStr">
        <is>
          <t>Dec</t>
        </is>
      </c>
      <c r="E2955" t="inlineStr">
        <is>
          <t>East</t>
        </is>
      </c>
      <c r="F2955" t="inlineStr">
        <is>
          <t>India</t>
        </is>
      </c>
      <c r="G2955" t="inlineStr">
        <is>
          <t>Grocery</t>
        </is>
      </c>
      <c r="H2955" t="inlineStr">
        <is>
          <t>Store walk-in</t>
        </is>
      </c>
      <c r="I2955" t="inlineStr">
        <is>
          <t>Walk-in guest</t>
        </is>
      </c>
      <c r="J2955" t="inlineStr">
        <is>
          <t>Wei Chen</t>
        </is>
      </c>
      <c r="K2955" s="71" t="n">
        <v>4803</v>
      </c>
      <c r="L2955" s="72" t="n">
        <v>188.33</v>
      </c>
      <c r="M2955" s="72" t="n">
        <v>904548.99</v>
      </c>
      <c r="N2955" s="72" t="n">
        <v>90454.89999999999</v>
      </c>
      <c r="O2955" s="72" t="n">
        <v>814094.09</v>
      </c>
      <c r="P2955" s="72" t="n">
        <v>719499.27</v>
      </c>
      <c r="Q2955" s="72" t="n">
        <v>94594.82000000001</v>
      </c>
      <c r="R2955" t="inlineStr">
        <is>
          <t>West Bengal</t>
        </is>
      </c>
      <c r="S2955" s="71" t="n">
        <v>0</v>
      </c>
      <c r="T2955" t="inlineStr">
        <is>
          <t>No</t>
        </is>
      </c>
      <c r="U2955" s="71" t="n">
        <v>2567</v>
      </c>
      <c r="V2955" s="71" t="n">
        <v>918</v>
      </c>
      <c r="W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RR102947</t>
        </is>
      </c>
      <c r="B2956" s="69" t="n">
        <v>46013</v>
      </c>
      <c r="C2956" s="70" t="n">
        <v>2025</v>
      </c>
      <c r="D2956" t="inlineStr">
        <is>
          <t>Dec</t>
        </is>
      </c>
      <c r="E2956" t="inlineStr">
        <is>
          <t>West</t>
        </is>
      </c>
      <c r="F2956" t="inlineStr">
        <is>
          <t>India</t>
        </is>
      </c>
      <c r="G2956" t="inlineStr">
        <is>
          <t>Grocery</t>
        </is>
      </c>
      <c r="H2956" t="inlineStr">
        <is>
          <t>Store walk-in</t>
        </is>
      </c>
      <c r="I2956" t="inlineStr">
        <is>
          <t>Member</t>
        </is>
      </c>
      <c r="J2956" t="inlineStr">
        <is>
          <t>Noah Smith</t>
        </is>
      </c>
      <c r="K2956" s="71" t="n">
        <v>4739</v>
      </c>
      <c r="L2956" s="72" t="n">
        <v>178.64</v>
      </c>
      <c r="M2956" s="72" t="n">
        <v>846574.96</v>
      </c>
      <c r="N2956" s="72" t="n">
        <v>16931.5</v>
      </c>
      <c r="O2956" s="72" t="n">
        <v>829643.46</v>
      </c>
      <c r="P2956" s="72" t="n">
        <v>684705.3100000001</v>
      </c>
      <c r="Q2956" s="72" t="n">
        <v>144938.15</v>
      </c>
      <c r="R2956" t="inlineStr">
        <is>
          <t>Goa</t>
        </is>
      </c>
      <c r="S2956" s="71" t="n">
        <v>0</v>
      </c>
      <c r="T2956" t="inlineStr">
        <is>
          <t>No</t>
        </is>
      </c>
      <c r="U2956" s="71" t="n">
        <v>3592</v>
      </c>
      <c r="V2956" s="71" t="n">
        <v>1048</v>
      </c>
      <c r="W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RR102948</t>
        </is>
      </c>
      <c r="B2957" s="69" t="n">
        <v>46013</v>
      </c>
      <c r="C2957" s="70" t="n">
        <v>2025</v>
      </c>
      <c r="D2957" t="inlineStr">
        <is>
          <t>Dec</t>
        </is>
      </c>
      <c r="E2957" t="inlineStr">
        <is>
          <t>North</t>
        </is>
      </c>
      <c r="F2957" t="inlineStr">
        <is>
          <t>India</t>
        </is>
      </c>
      <c r="G2957" t="inlineStr">
        <is>
          <t>Fashion</t>
        </is>
      </c>
      <c r="H2957" t="inlineStr">
        <is>
          <t>Store walk-in</t>
        </is>
      </c>
      <c r="I2957" t="inlineStr">
        <is>
          <t>Member</t>
        </is>
      </c>
      <c r="J2957" t="inlineStr">
        <is>
          <t>Yuki Sato</t>
        </is>
      </c>
      <c r="K2957" s="71" t="n">
        <v>990</v>
      </c>
      <c r="L2957" s="72" t="n">
        <v>804.49</v>
      </c>
      <c r="M2957" s="72" t="n">
        <v>796445.1</v>
      </c>
      <c r="N2957" s="72" t="n">
        <v>63715.61</v>
      </c>
      <c r="O2957" s="72" t="n">
        <v>732729.49</v>
      </c>
      <c r="P2957" s="72" t="n">
        <v>413183.96</v>
      </c>
      <c r="Q2957" s="72" t="n">
        <v>319545.53</v>
      </c>
      <c r="R2957" t="inlineStr">
        <is>
          <t>Delhi</t>
        </is>
      </c>
      <c r="S2957" s="71" t="n">
        <v>2</v>
      </c>
      <c r="T2957" t="inlineStr">
        <is>
          <t>Yes</t>
        </is>
      </c>
      <c r="U2957" s="71" t="n">
        <v>463</v>
      </c>
      <c r="V2957" s="71" t="n">
        <v>145</v>
      </c>
      <c r="W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RR102949</t>
        </is>
      </c>
      <c r="B2958" s="69" t="n">
        <v>46013</v>
      </c>
      <c r="C2958" s="70" t="n">
        <v>2025</v>
      </c>
      <c r="D2958" t="inlineStr">
        <is>
          <t>Dec</t>
        </is>
      </c>
      <c r="E2958" t="inlineStr">
        <is>
          <t>East</t>
        </is>
      </c>
      <c r="F2958" t="inlineStr">
        <is>
          <t>India</t>
        </is>
      </c>
      <c r="G2958" t="inlineStr">
        <is>
          <t>Electronics</t>
        </is>
      </c>
      <c r="H2958" t="inlineStr">
        <is>
          <t>Click &amp; collect</t>
        </is>
      </c>
      <c r="I2958" t="inlineStr">
        <is>
          <t>Member</t>
        </is>
      </c>
      <c r="J2958" t="inlineStr">
        <is>
          <t>Carlos Silva</t>
        </is>
      </c>
      <c r="K2958" s="71" t="n">
        <v>244</v>
      </c>
      <c r="L2958" s="72" t="n">
        <v>9454.67</v>
      </c>
      <c r="M2958" s="72" t="n">
        <v>2306939.48</v>
      </c>
      <c r="N2958" s="72" t="n">
        <v>46138.79</v>
      </c>
      <c r="O2958" s="72" t="n">
        <v>2260800.69</v>
      </c>
      <c r="P2958" s="72" t="n">
        <v>2000679.03</v>
      </c>
      <c r="Q2958" s="72" t="n">
        <v>260121.66</v>
      </c>
      <c r="R2958" t="inlineStr">
        <is>
          <t>Bihar</t>
        </is>
      </c>
      <c r="S2958" s="71" t="n">
        <v>5</v>
      </c>
      <c r="T2958" t="inlineStr">
        <is>
          <t>Yes</t>
        </is>
      </c>
      <c r="U2958" s="71" t="n">
        <v>560</v>
      </c>
      <c r="V2958" s="71" t="n">
        <v>216</v>
      </c>
      <c r="W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RR102950</t>
        </is>
      </c>
      <c r="B2959" s="69" t="n">
        <v>46013</v>
      </c>
      <c r="C2959" s="70" t="n">
        <v>2025</v>
      </c>
      <c r="D2959" t="inlineStr">
        <is>
          <t>Dec</t>
        </is>
      </c>
      <c r="E2959" t="inlineStr">
        <is>
          <t>South</t>
        </is>
      </c>
      <c r="F2959" t="inlineStr">
        <is>
          <t>India</t>
        </is>
      </c>
      <c r="G2959" t="inlineStr">
        <is>
          <t>Grocery</t>
        </is>
      </c>
      <c r="H2959" t="inlineStr">
        <is>
          <t>Store walk-in</t>
        </is>
      </c>
      <c r="I2959" t="inlineStr">
        <is>
          <t>Member</t>
        </is>
      </c>
      <c r="J2959" t="inlineStr">
        <is>
          <t>Mei Lin</t>
        </is>
      </c>
      <c r="K2959" s="71" t="n">
        <v>1513</v>
      </c>
      <c r="L2959" s="72" t="n">
        <v>162.25</v>
      </c>
      <c r="M2959" s="72" t="n">
        <v>245484.25</v>
      </c>
      <c r="N2959" s="72" t="n">
        <v>12274.21</v>
      </c>
      <c r="O2959" s="72" t="n">
        <v>233210.04</v>
      </c>
      <c r="P2959" s="72" t="n">
        <v>223047.6</v>
      </c>
      <c r="Q2959" s="72" t="n">
        <v>10162.44</v>
      </c>
      <c r="R2959" t="inlineStr">
        <is>
          <t>Telangana</t>
        </is>
      </c>
      <c r="S2959" s="71" t="n">
        <v>2</v>
      </c>
      <c r="T2959" t="inlineStr">
        <is>
          <t>Yes</t>
        </is>
      </c>
      <c r="U2959" s="71" t="n">
        <v>484</v>
      </c>
      <c r="V2959" s="71" t="n">
        <v>195</v>
      </c>
      <c r="W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RR102951</t>
        </is>
      </c>
      <c r="B2960" s="69" t="n">
        <v>46013</v>
      </c>
      <c r="C2960" s="70" t="n">
        <v>2025</v>
      </c>
      <c r="D2960" t="inlineStr">
        <is>
          <t>Dec</t>
        </is>
      </c>
      <c r="E2960" t="inlineStr">
        <is>
          <t>North</t>
        </is>
      </c>
      <c r="F2960" t="inlineStr">
        <is>
          <t>India</t>
        </is>
      </c>
      <c r="G2960" t="inlineStr">
        <is>
          <t>Electronics</t>
        </is>
      </c>
      <c r="H2960" t="inlineStr">
        <is>
          <t>Home delivery</t>
        </is>
      </c>
      <c r="I2960" t="inlineStr">
        <is>
          <t>Member</t>
        </is>
      </c>
      <c r="J2960" t="inlineStr">
        <is>
          <t>Ravindra Patil</t>
        </is>
      </c>
      <c r="K2960" s="71" t="n">
        <v>198</v>
      </c>
      <c r="L2960" s="72" t="n">
        <v>9474.74</v>
      </c>
      <c r="M2960" s="72" t="n">
        <v>1875998.52</v>
      </c>
      <c r="N2960" s="72" t="n">
        <v>93799.92999999999</v>
      </c>
      <c r="O2960" s="72" t="n">
        <v>1782198.59</v>
      </c>
      <c r="P2960" s="72" t="n">
        <v>1565331.71</v>
      </c>
      <c r="Q2960" s="72" t="n">
        <v>216866.88</v>
      </c>
      <c r="R2960" t="inlineStr">
        <is>
          <t>Uttar Pradesh</t>
        </is>
      </c>
      <c r="S2960" s="71" t="n">
        <v>5</v>
      </c>
      <c r="T2960" t="inlineStr">
        <is>
          <t>Yes</t>
        </is>
      </c>
      <c r="U2960" s="71" t="n">
        <v>567</v>
      </c>
      <c r="V2960" s="71" t="n">
        <v>154</v>
      </c>
      <c r="W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RR102952</t>
        </is>
      </c>
      <c r="B2961" s="69" t="n">
        <v>46013</v>
      </c>
      <c r="C2961" s="70" t="n">
        <v>2025</v>
      </c>
      <c r="D2961" t="inlineStr">
        <is>
          <t>Dec</t>
        </is>
      </c>
      <c r="E2961" t="inlineStr">
        <is>
          <t>East</t>
        </is>
      </c>
      <c r="F2961" t="inlineStr">
        <is>
          <t>India</t>
        </is>
      </c>
      <c r="G2961" t="inlineStr">
        <is>
          <t>Electronics</t>
        </is>
      </c>
      <c r="H2961" t="inlineStr">
        <is>
          <t>Home delivery</t>
        </is>
      </c>
      <c r="I2961" t="inlineStr">
        <is>
          <t>Member</t>
        </is>
      </c>
      <c r="J2961" t="inlineStr">
        <is>
          <t>Ruhi Shaikh</t>
        </is>
      </c>
      <c r="K2961" s="71" t="n">
        <v>34</v>
      </c>
      <c r="L2961" s="72" t="n">
        <v>10535.37</v>
      </c>
      <c r="M2961" s="72" t="n">
        <v>358202.58</v>
      </c>
      <c r="N2961" s="72" t="n">
        <v>53730.39</v>
      </c>
      <c r="O2961" s="72" t="n">
        <v>304472.19</v>
      </c>
      <c r="P2961" s="72" t="n">
        <v>273122.49</v>
      </c>
      <c r="Q2961" s="72" t="n">
        <v>31349.7</v>
      </c>
      <c r="R2961" t="inlineStr">
        <is>
          <t>Bihar</t>
        </is>
      </c>
      <c r="S2961" s="71" t="n">
        <v>0</v>
      </c>
      <c r="T2961" t="inlineStr">
        <is>
          <t>No</t>
        </is>
      </c>
      <c r="U2961" s="71" t="n">
        <v>82</v>
      </c>
      <c r="V2961" s="71" t="n">
        <v>33</v>
      </c>
      <c r="W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RR102953</t>
        </is>
      </c>
      <c r="B2962" s="69" t="n">
        <v>46013</v>
      </c>
      <c r="C2962" s="70" t="n">
        <v>2025</v>
      </c>
      <c r="D2962" t="inlineStr">
        <is>
          <t>Dec</t>
        </is>
      </c>
      <c r="E2962" t="inlineStr">
        <is>
          <t>East</t>
        </is>
      </c>
      <c r="F2962" t="inlineStr">
        <is>
          <t>India</t>
        </is>
      </c>
      <c r="G2962" t="inlineStr">
        <is>
          <t>JioMart</t>
        </is>
      </c>
      <c r="H2962" t="inlineStr">
        <is>
          <t>Home delivery</t>
        </is>
      </c>
      <c r="I2962" t="inlineStr">
        <is>
          <t>Member</t>
        </is>
      </c>
      <c r="J2962" t="inlineStr">
        <is>
          <t>Kofi Mensah</t>
        </is>
      </c>
      <c r="K2962" s="71" t="n">
        <v>2516</v>
      </c>
      <c r="L2962" s="72" t="n">
        <v>418.59</v>
      </c>
      <c r="M2962" s="72" t="n">
        <v>1053172.44</v>
      </c>
      <c r="N2962" s="72" t="n">
        <v>157975.87</v>
      </c>
      <c r="O2962" s="72" t="n">
        <v>895196.5699999999</v>
      </c>
      <c r="P2962" s="72" t="n">
        <v>853692.38</v>
      </c>
      <c r="Q2962" s="72" t="n">
        <v>41504.19</v>
      </c>
      <c r="R2962" t="inlineStr">
        <is>
          <t>West Bengal</t>
        </is>
      </c>
      <c r="S2962" s="71" t="n">
        <v>0</v>
      </c>
      <c r="T2962" t="inlineStr">
        <is>
          <t>No</t>
        </is>
      </c>
      <c r="U2962" s="71" t="n">
        <v>12333</v>
      </c>
      <c r="V2962" s="71" t="n">
        <v>782</v>
      </c>
      <c r="W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RR102954</t>
        </is>
      </c>
      <c r="B2963" s="69" t="n">
        <v>46014</v>
      </c>
      <c r="C2963" s="70" t="n">
        <v>2025</v>
      </c>
      <c r="D2963" t="inlineStr">
        <is>
          <t>Dec</t>
        </is>
      </c>
      <c r="E2963" t="inlineStr">
        <is>
          <t>North</t>
        </is>
      </c>
      <c r="F2963" t="inlineStr">
        <is>
          <t>India</t>
        </is>
      </c>
      <c r="G2963" t="inlineStr">
        <is>
          <t>Grocery</t>
        </is>
      </c>
      <c r="H2963" t="inlineStr">
        <is>
          <t>Store walk-in</t>
        </is>
      </c>
      <c r="I2963" t="inlineStr">
        <is>
          <t>Member</t>
        </is>
      </c>
      <c r="J2963" t="inlineStr">
        <is>
          <t>Kofi Mensah</t>
        </is>
      </c>
      <c r="K2963" s="71" t="n">
        <v>3456</v>
      </c>
      <c r="L2963" s="72" t="n">
        <v>201.46</v>
      </c>
      <c r="M2963" s="72" t="n">
        <v>696245.76</v>
      </c>
      <c r="N2963" s="72" t="n">
        <v>34812.29</v>
      </c>
      <c r="O2963" s="72" t="n">
        <v>661433.47</v>
      </c>
      <c r="P2963" s="72" t="n">
        <v>497728.96</v>
      </c>
      <c r="Q2963" s="72" t="n">
        <v>163704.51</v>
      </c>
      <c r="R2963" t="inlineStr">
        <is>
          <t>Uttar Pradesh</t>
        </is>
      </c>
      <c r="S2963" s="71" t="n">
        <v>5</v>
      </c>
      <c r="T2963" t="inlineStr">
        <is>
          <t>Yes</t>
        </is>
      </c>
      <c r="U2963" s="71" t="n">
        <v>1255</v>
      </c>
      <c r="V2963" s="71" t="n">
        <v>407</v>
      </c>
      <c r="W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RR102955</t>
        </is>
      </c>
      <c r="B2964" s="69" t="n">
        <v>46014</v>
      </c>
      <c r="C2964" s="70" t="n">
        <v>2025</v>
      </c>
      <c r="D2964" t="inlineStr">
        <is>
          <t>Dec</t>
        </is>
      </c>
      <c r="E2964" t="inlineStr">
        <is>
          <t>East</t>
        </is>
      </c>
      <c r="F2964" t="inlineStr">
        <is>
          <t>India</t>
        </is>
      </c>
      <c r="G2964" t="inlineStr">
        <is>
          <t>Electronics</t>
        </is>
      </c>
      <c r="H2964" t="inlineStr">
        <is>
          <t>Home delivery</t>
        </is>
      </c>
      <c r="I2964" t="inlineStr">
        <is>
          <t>Walk-in guest</t>
        </is>
      </c>
      <c r="J2964" t="inlineStr">
        <is>
          <t>Fatima Al-Saud</t>
        </is>
      </c>
      <c r="K2964" s="71" t="n">
        <v>116</v>
      </c>
      <c r="L2964" s="72" t="n">
        <v>9717.58</v>
      </c>
      <c r="M2964" s="72" t="n">
        <v>1127239.28</v>
      </c>
      <c r="N2964" s="72" t="n">
        <v>112723.93</v>
      </c>
      <c r="O2964" s="72" t="n">
        <v>1014515.35</v>
      </c>
      <c r="P2964" s="72" t="n">
        <v>969807.83</v>
      </c>
      <c r="Q2964" s="72" t="n">
        <v>44707.52</v>
      </c>
      <c r="R2964" t="inlineStr">
        <is>
          <t>Odisha</t>
        </is>
      </c>
      <c r="S2964" s="71" t="n">
        <v>2</v>
      </c>
      <c r="T2964" t="inlineStr">
        <is>
          <t>Yes</t>
        </is>
      </c>
      <c r="U2964" s="71" t="n">
        <v>415</v>
      </c>
      <c r="V2964" s="71" t="n">
        <v>115</v>
      </c>
      <c r="W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RR102956</t>
        </is>
      </c>
      <c r="B2965" s="69" t="n">
        <v>46014</v>
      </c>
      <c r="C2965" s="70" t="n">
        <v>2025</v>
      </c>
      <c r="D2965" t="inlineStr">
        <is>
          <t>Dec</t>
        </is>
      </c>
      <c r="E2965" t="inlineStr">
        <is>
          <t>North</t>
        </is>
      </c>
      <c r="F2965" t="inlineStr">
        <is>
          <t>India</t>
        </is>
      </c>
      <c r="G2965" t="inlineStr">
        <is>
          <t>Fashion</t>
        </is>
      </c>
      <c r="H2965" t="inlineStr">
        <is>
          <t>Store walk-in</t>
        </is>
      </c>
      <c r="I2965" t="inlineStr">
        <is>
          <t>Member</t>
        </is>
      </c>
      <c r="J2965" t="inlineStr">
        <is>
          <t>Sara Rossi</t>
        </is>
      </c>
      <c r="K2965" s="71" t="n">
        <v>1473</v>
      </c>
      <c r="L2965" s="72" t="n">
        <v>700.58</v>
      </c>
      <c r="M2965" s="72" t="n">
        <v>1031954.34</v>
      </c>
      <c r="N2965" s="72" t="n">
        <v>103195.43</v>
      </c>
      <c r="O2965" s="72" t="n">
        <v>928758.91</v>
      </c>
      <c r="P2965" s="72" t="n">
        <v>616370.5600000001</v>
      </c>
      <c r="Q2965" s="72" t="n">
        <v>312388.35</v>
      </c>
      <c r="R2965" t="inlineStr">
        <is>
          <t>Punjab</t>
        </is>
      </c>
      <c r="S2965" s="71" t="n">
        <v>3</v>
      </c>
      <c r="T2965" t="inlineStr">
        <is>
          <t>Yes</t>
        </is>
      </c>
      <c r="U2965" s="71" t="n">
        <v>708</v>
      </c>
      <c r="V2965" s="71" t="n">
        <v>194</v>
      </c>
      <c r="W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RR102957</t>
        </is>
      </c>
      <c r="B2966" s="69" t="n">
        <v>46014</v>
      </c>
      <c r="C2966" s="70" t="n">
        <v>2025</v>
      </c>
      <c r="D2966" t="inlineStr">
        <is>
          <t>Dec</t>
        </is>
      </c>
      <c r="E2966" t="inlineStr">
        <is>
          <t>South</t>
        </is>
      </c>
      <c r="F2966" t="inlineStr">
        <is>
          <t>India</t>
        </is>
      </c>
      <c r="G2966" t="inlineStr">
        <is>
          <t>Fashion</t>
        </is>
      </c>
      <c r="H2966" t="inlineStr">
        <is>
          <t>Store walk-in</t>
        </is>
      </c>
      <c r="I2966" t="inlineStr">
        <is>
          <t>Walk-in guest</t>
        </is>
      </c>
      <c r="J2966" t="inlineStr">
        <is>
          <t>Priya Nair</t>
        </is>
      </c>
      <c r="K2966" s="71" t="n">
        <v>201</v>
      </c>
      <c r="L2966" s="72" t="n">
        <v>771.97</v>
      </c>
      <c r="M2966" s="72" t="n">
        <v>155165.97</v>
      </c>
      <c r="N2966" s="72" t="n">
        <v>23274.9</v>
      </c>
      <c r="O2966" s="72" t="n">
        <v>131891.07</v>
      </c>
      <c r="P2966" s="72" t="n">
        <v>85536.2</v>
      </c>
      <c r="Q2966" s="72" t="n">
        <v>46354.87</v>
      </c>
      <c r="R2966" t="inlineStr">
        <is>
          <t>Karnataka</t>
        </is>
      </c>
      <c r="S2966" s="71" t="n">
        <v>5</v>
      </c>
      <c r="T2966" t="inlineStr">
        <is>
          <t>Yes</t>
        </is>
      </c>
      <c r="U2966" s="71" t="n">
        <v>128</v>
      </c>
      <c r="V2966" s="71" t="n">
        <v>32</v>
      </c>
      <c r="W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RR102958</t>
        </is>
      </c>
      <c r="B2967" s="69" t="n">
        <v>46014</v>
      </c>
      <c r="C2967" s="70" t="n">
        <v>2025</v>
      </c>
      <c r="D2967" t="inlineStr">
        <is>
          <t>Dec</t>
        </is>
      </c>
      <c r="E2967" t="inlineStr">
        <is>
          <t>West</t>
        </is>
      </c>
      <c r="F2967" t="inlineStr">
        <is>
          <t>India</t>
        </is>
      </c>
      <c r="G2967" t="inlineStr">
        <is>
          <t>Fashion</t>
        </is>
      </c>
      <c r="H2967" t="inlineStr">
        <is>
          <t>Click &amp; collect</t>
        </is>
      </c>
      <c r="I2967" t="inlineStr">
        <is>
          <t>Member</t>
        </is>
      </c>
      <c r="J2967" t="inlineStr">
        <is>
          <t>Priya Nair</t>
        </is>
      </c>
      <c r="K2967" s="71" t="n">
        <v>981</v>
      </c>
      <c r="L2967" s="72" t="n">
        <v>682.99</v>
      </c>
      <c r="M2967" s="72" t="n">
        <v>670013.1899999999</v>
      </c>
      <c r="N2967" s="72" t="n">
        <v>33500.66</v>
      </c>
      <c r="O2967" s="72" t="n">
        <v>636512.53</v>
      </c>
      <c r="P2967" s="72" t="n">
        <v>406304.09</v>
      </c>
      <c r="Q2967" s="72" t="n">
        <v>230208.44</v>
      </c>
      <c r="R2967" t="inlineStr">
        <is>
          <t>Maharashtra</t>
        </is>
      </c>
      <c r="S2967" s="71" t="n">
        <v>0</v>
      </c>
      <c r="T2967" t="inlineStr">
        <is>
          <t>No</t>
        </is>
      </c>
      <c r="U2967" s="71" t="n">
        <v>355</v>
      </c>
      <c r="V2967" s="71" t="n">
        <v>110</v>
      </c>
      <c r="W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RR102959</t>
        </is>
      </c>
      <c r="B2968" s="69" t="n">
        <v>46015</v>
      </c>
      <c r="C2968" s="70" t="n">
        <v>2025</v>
      </c>
      <c r="D2968" t="inlineStr">
        <is>
          <t>Dec</t>
        </is>
      </c>
      <c r="E2968" t="inlineStr">
        <is>
          <t>South</t>
        </is>
      </c>
      <c r="F2968" t="inlineStr">
        <is>
          <t>India</t>
        </is>
      </c>
      <c r="G2968" t="inlineStr">
        <is>
          <t>Fashion</t>
        </is>
      </c>
      <c r="H2968" t="inlineStr">
        <is>
          <t>Store walk-in</t>
        </is>
      </c>
      <c r="I2968" t="inlineStr">
        <is>
          <t>Member</t>
        </is>
      </c>
      <c r="J2968" t="inlineStr">
        <is>
          <t>Wei Chen</t>
        </is>
      </c>
      <c r="K2968" s="71" t="n">
        <v>1593</v>
      </c>
      <c r="L2968" s="72" t="n">
        <v>772.22</v>
      </c>
      <c r="M2968" s="72" t="n">
        <v>1230146.46</v>
      </c>
      <c r="N2968" s="72" t="n">
        <v>184521.97</v>
      </c>
      <c r="O2968" s="72" t="n">
        <v>1045624.49</v>
      </c>
      <c r="P2968" s="72" t="n">
        <v>651865</v>
      </c>
      <c r="Q2968" s="72" t="n">
        <v>393759.49</v>
      </c>
      <c r="R2968" t="inlineStr">
        <is>
          <t>Kerala</t>
        </is>
      </c>
      <c r="S2968" s="71" t="n">
        <v>5</v>
      </c>
      <c r="T2968" t="inlineStr">
        <is>
          <t>Yes</t>
        </is>
      </c>
      <c r="U2968" s="71" t="n">
        <v>740</v>
      </c>
      <c r="V2968" s="71" t="n">
        <v>228</v>
      </c>
      <c r="W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RR102960</t>
        </is>
      </c>
      <c r="B2969" s="69" t="n">
        <v>46015</v>
      </c>
      <c r="C2969" s="70" t="n">
        <v>2025</v>
      </c>
      <c r="D2969" t="inlineStr">
        <is>
          <t>Dec</t>
        </is>
      </c>
      <c r="E2969" t="inlineStr">
        <is>
          <t>North</t>
        </is>
      </c>
      <c r="F2969" t="inlineStr">
        <is>
          <t>India</t>
        </is>
      </c>
      <c r="G2969" t="inlineStr">
        <is>
          <t>Fashion</t>
        </is>
      </c>
      <c r="H2969" t="inlineStr">
        <is>
          <t>Store walk-in</t>
        </is>
      </c>
      <c r="I2969" t="inlineStr">
        <is>
          <t>Walk-in guest</t>
        </is>
      </c>
      <c r="J2969" t="inlineStr">
        <is>
          <t>Arjun Mehta</t>
        </is>
      </c>
      <c r="K2969" s="71" t="n">
        <v>522</v>
      </c>
      <c r="L2969" s="72" t="n">
        <v>818.7</v>
      </c>
      <c r="M2969" s="72" t="n">
        <v>427361.4</v>
      </c>
      <c r="N2969" s="72" t="n">
        <v>34188.91</v>
      </c>
      <c r="O2969" s="72" t="n">
        <v>393172.49</v>
      </c>
      <c r="P2969" s="72" t="n">
        <v>219916.59</v>
      </c>
      <c r="Q2969" s="72" t="n">
        <v>173255.9</v>
      </c>
      <c r="R2969" t="inlineStr">
        <is>
          <t>Punjab</t>
        </is>
      </c>
      <c r="S2969" s="71" t="n">
        <v>8</v>
      </c>
      <c r="T2969" t="inlineStr">
        <is>
          <t>Yes</t>
        </is>
      </c>
      <c r="U2969" s="71" t="n">
        <v>341</v>
      </c>
      <c r="V2969" s="71" t="n">
        <v>149</v>
      </c>
      <c r="W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RR102961</t>
        </is>
      </c>
      <c r="B2970" s="69" t="n">
        <v>46015</v>
      </c>
      <c r="C2970" s="70" t="n">
        <v>2025</v>
      </c>
      <c r="D2970" t="inlineStr">
        <is>
          <t>Dec</t>
        </is>
      </c>
      <c r="E2970" t="inlineStr">
        <is>
          <t>South</t>
        </is>
      </c>
      <c r="F2970" t="inlineStr">
        <is>
          <t>India</t>
        </is>
      </c>
      <c r="G2970" t="inlineStr">
        <is>
          <t>Grocery</t>
        </is>
      </c>
      <c r="H2970" t="inlineStr">
        <is>
          <t>Store walk-in</t>
        </is>
      </c>
      <c r="I2970" t="inlineStr">
        <is>
          <t>Walk-in guest</t>
        </is>
      </c>
      <c r="J2970" t="inlineStr">
        <is>
          <t>Omar Haddad</t>
        </is>
      </c>
      <c r="K2970" s="71" t="n">
        <v>2268</v>
      </c>
      <c r="L2970" s="72" t="n">
        <v>160.65</v>
      </c>
      <c r="M2970" s="72" t="n">
        <v>364354.2</v>
      </c>
      <c r="N2970" s="72" t="n">
        <v>29148.34</v>
      </c>
      <c r="O2970" s="72" t="n">
        <v>335205.86</v>
      </c>
      <c r="P2970" s="72" t="n">
        <v>337709.25</v>
      </c>
      <c r="Q2970" s="72" t="n">
        <v>-2503.39</v>
      </c>
      <c r="R2970" t="inlineStr">
        <is>
          <t>Tamil Nadu</t>
        </is>
      </c>
      <c r="S2970" s="71" t="n">
        <v>8</v>
      </c>
      <c r="T2970" t="inlineStr">
        <is>
          <t>Yes</t>
        </is>
      </c>
      <c r="U2970" s="71" t="n">
        <v>793</v>
      </c>
      <c r="V2970" s="71" t="n">
        <v>337</v>
      </c>
      <c r="W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RR102962</t>
        </is>
      </c>
      <c r="B2971" s="69" t="n">
        <v>46015</v>
      </c>
      <c r="C2971" s="70" t="n">
        <v>2025</v>
      </c>
      <c r="D2971" t="inlineStr">
        <is>
          <t>Dec</t>
        </is>
      </c>
      <c r="E2971" t="inlineStr">
        <is>
          <t>West</t>
        </is>
      </c>
      <c r="F2971" t="inlineStr">
        <is>
          <t>India</t>
        </is>
      </c>
      <c r="G2971" t="inlineStr">
        <is>
          <t>Grocery</t>
        </is>
      </c>
      <c r="H2971" t="inlineStr">
        <is>
          <t>Store walk-in</t>
        </is>
      </c>
      <c r="I2971" t="inlineStr">
        <is>
          <t>Member</t>
        </is>
      </c>
      <c r="J2971" t="inlineStr">
        <is>
          <t>Ravindra Patil</t>
        </is>
      </c>
      <c r="K2971" s="71" t="n">
        <v>2407</v>
      </c>
      <c r="L2971" s="72" t="n">
        <v>174.6</v>
      </c>
      <c r="M2971" s="72" t="n">
        <v>420262.2</v>
      </c>
      <c r="N2971" s="72" t="n">
        <v>63039.33</v>
      </c>
      <c r="O2971" s="72" t="n">
        <v>357222.87</v>
      </c>
      <c r="P2971" s="72" t="n">
        <v>354679.53</v>
      </c>
      <c r="Q2971" s="72" t="n">
        <v>2543.34</v>
      </c>
      <c r="R2971" t="inlineStr">
        <is>
          <t>Maharashtra</t>
        </is>
      </c>
      <c r="S2971" s="71" t="n">
        <v>2</v>
      </c>
      <c r="T2971" t="inlineStr">
        <is>
          <t>Yes</t>
        </is>
      </c>
      <c r="U2971" s="71" t="n">
        <v>891</v>
      </c>
      <c r="V2971" s="71" t="n">
        <v>301</v>
      </c>
      <c r="W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RR102963</t>
        </is>
      </c>
      <c r="B2972" s="69" t="n">
        <v>46015</v>
      </c>
      <c r="C2972" s="70" t="n">
        <v>2025</v>
      </c>
      <c r="D2972" t="inlineStr">
        <is>
          <t>Dec</t>
        </is>
      </c>
      <c r="E2972" t="inlineStr">
        <is>
          <t>West</t>
        </is>
      </c>
      <c r="F2972" t="inlineStr">
        <is>
          <t>India</t>
        </is>
      </c>
      <c r="G2972" t="inlineStr">
        <is>
          <t>Grocery</t>
        </is>
      </c>
      <c r="H2972" t="inlineStr">
        <is>
          <t>Click &amp; collect</t>
        </is>
      </c>
      <c r="I2972" t="inlineStr">
        <is>
          <t>Member</t>
        </is>
      </c>
      <c r="J2972" t="inlineStr">
        <is>
          <t>Zoya Ahmed</t>
        </is>
      </c>
      <c r="K2972" s="71" t="n">
        <v>4899</v>
      </c>
      <c r="L2972" s="72" t="n">
        <v>199.2</v>
      </c>
      <c r="M2972" s="72" t="n">
        <v>975880.8</v>
      </c>
      <c r="N2972" s="72" t="n">
        <v>48794.04</v>
      </c>
      <c r="O2972" s="72" t="n">
        <v>927086.76</v>
      </c>
      <c r="P2972" s="72" t="n">
        <v>706916.38</v>
      </c>
      <c r="Q2972" s="72" t="n">
        <v>220170.38</v>
      </c>
      <c r="R2972" t="inlineStr">
        <is>
          <t>Maharashtra</t>
        </is>
      </c>
      <c r="S2972" s="71" t="n">
        <v>8</v>
      </c>
      <c r="T2972" t="inlineStr">
        <is>
          <t>Yes</t>
        </is>
      </c>
      <c r="U2972" s="71" t="n">
        <v>2464</v>
      </c>
      <c r="V2972" s="71" t="n">
        <v>770</v>
      </c>
      <c r="W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RR102964</t>
        </is>
      </c>
      <c r="B2973" s="69" t="n">
        <v>46016</v>
      </c>
      <c r="C2973" s="70" t="n">
        <v>2025</v>
      </c>
      <c r="D2973" t="inlineStr">
        <is>
          <t>Dec</t>
        </is>
      </c>
      <c r="E2973" t="inlineStr">
        <is>
          <t>West</t>
        </is>
      </c>
      <c r="F2973" t="inlineStr">
        <is>
          <t>India</t>
        </is>
      </c>
      <c r="G2973" t="inlineStr">
        <is>
          <t>Grocery</t>
        </is>
      </c>
      <c r="H2973" t="inlineStr">
        <is>
          <t>Store walk-in</t>
        </is>
      </c>
      <c r="I2973" t="inlineStr">
        <is>
          <t>Member</t>
        </is>
      </c>
      <c r="J2973" t="inlineStr">
        <is>
          <t>Lucas Martin</t>
        </is>
      </c>
      <c r="K2973" s="71" t="n">
        <v>828</v>
      </c>
      <c r="L2973" s="72" t="n">
        <v>178.77</v>
      </c>
      <c r="M2973" s="72" t="n">
        <v>148021.56</v>
      </c>
      <c r="N2973" s="72" t="n">
        <v>2960.43</v>
      </c>
      <c r="O2973" s="72" t="n">
        <v>145061.13</v>
      </c>
      <c r="P2973" s="72" t="n">
        <v>124530.25</v>
      </c>
      <c r="Q2973" s="72" t="n">
        <v>20530.88</v>
      </c>
      <c r="R2973" t="inlineStr">
        <is>
          <t>Gujarat</t>
        </is>
      </c>
      <c r="S2973" s="71" t="n">
        <v>8</v>
      </c>
      <c r="T2973" t="inlineStr">
        <is>
          <t>Yes</t>
        </is>
      </c>
      <c r="U2973" s="71" t="n">
        <v>324</v>
      </c>
      <c r="V2973" s="71" t="n">
        <v>101</v>
      </c>
      <c r="W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RR102965</t>
        </is>
      </c>
      <c r="B2974" s="69" t="n">
        <v>46016</v>
      </c>
      <c r="C2974" s="70" t="n">
        <v>2025</v>
      </c>
      <c r="D2974" t="inlineStr">
        <is>
          <t>Dec</t>
        </is>
      </c>
      <c r="E2974" t="inlineStr">
        <is>
          <t>South</t>
        </is>
      </c>
      <c r="F2974" t="inlineStr">
        <is>
          <t>India</t>
        </is>
      </c>
      <c r="G2974" t="inlineStr">
        <is>
          <t>Grocery</t>
        </is>
      </c>
      <c r="H2974" t="inlineStr">
        <is>
          <t>Store walk-in</t>
        </is>
      </c>
      <c r="I2974" t="inlineStr">
        <is>
          <t>Walk-in guest</t>
        </is>
      </c>
      <c r="J2974" t="inlineStr">
        <is>
          <t>Emma Clarke</t>
        </is>
      </c>
      <c r="K2974" s="71" t="n">
        <v>3345</v>
      </c>
      <c r="L2974" s="72" t="n">
        <v>185.6</v>
      </c>
      <c r="M2974" s="72" t="n">
        <v>620832</v>
      </c>
      <c r="N2974" s="72" t="n">
        <v>31041.6</v>
      </c>
      <c r="O2974" s="72" t="n">
        <v>589790.4</v>
      </c>
      <c r="P2974" s="72" t="n">
        <v>490867.89</v>
      </c>
      <c r="Q2974" s="72" t="n">
        <v>98922.50999999999</v>
      </c>
      <c r="R2974" t="inlineStr">
        <is>
          <t>Karnataka</t>
        </is>
      </c>
      <c r="S2974" s="71" t="n">
        <v>0</v>
      </c>
      <c r="T2974" t="inlineStr">
        <is>
          <t>No</t>
        </is>
      </c>
      <c r="U2974" s="71" t="n">
        <v>2001</v>
      </c>
      <c r="V2974" s="71" t="n">
        <v>724</v>
      </c>
      <c r="W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RR102966</t>
        </is>
      </c>
      <c r="B2975" s="69" t="n">
        <v>46016</v>
      </c>
      <c r="C2975" s="70" t="n">
        <v>2025</v>
      </c>
      <c r="D2975" t="inlineStr">
        <is>
          <t>Dec</t>
        </is>
      </c>
      <c r="E2975" t="inlineStr">
        <is>
          <t>North</t>
        </is>
      </c>
      <c r="F2975" t="inlineStr">
        <is>
          <t>India</t>
        </is>
      </c>
      <c r="G2975" t="inlineStr">
        <is>
          <t>Grocery</t>
        </is>
      </c>
      <c r="H2975" t="inlineStr">
        <is>
          <t>Store walk-in</t>
        </is>
      </c>
      <c r="I2975" t="inlineStr">
        <is>
          <t>Walk-in guest</t>
        </is>
      </c>
      <c r="J2975" t="inlineStr">
        <is>
          <t>Hiroshi Tanaka</t>
        </is>
      </c>
      <c r="K2975" s="71" t="n">
        <v>532</v>
      </c>
      <c r="L2975" s="72" t="n">
        <v>166.15</v>
      </c>
      <c r="M2975" s="72" t="n">
        <v>88391.8</v>
      </c>
      <c r="N2975" s="72" t="n">
        <v>4419.59</v>
      </c>
      <c r="O2975" s="72" t="n">
        <v>83972.21000000001</v>
      </c>
      <c r="P2975" s="72" t="n">
        <v>79553.2</v>
      </c>
      <c r="Q2975" s="72" t="n">
        <v>4419.01</v>
      </c>
      <c r="R2975" t="inlineStr">
        <is>
          <t>Uttar Pradesh</t>
        </is>
      </c>
      <c r="S2975" s="71" t="n">
        <v>0</v>
      </c>
      <c r="T2975" t="inlineStr">
        <is>
          <t>No</t>
        </is>
      </c>
      <c r="U2975" s="71" t="n">
        <v>162</v>
      </c>
      <c r="V2975" s="71" t="n">
        <v>65</v>
      </c>
      <c r="W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RR102967</t>
        </is>
      </c>
      <c r="B2976" s="69" t="n">
        <v>46016</v>
      </c>
      <c r="C2976" s="70" t="n">
        <v>2025</v>
      </c>
      <c r="D2976" t="inlineStr">
        <is>
          <t>Dec</t>
        </is>
      </c>
      <c r="E2976" t="inlineStr">
        <is>
          <t>North</t>
        </is>
      </c>
      <c r="F2976" t="inlineStr">
        <is>
          <t>India</t>
        </is>
      </c>
      <c r="G2976" t="inlineStr">
        <is>
          <t>JioMart</t>
        </is>
      </c>
      <c r="H2976" t="inlineStr">
        <is>
          <t>Home delivery</t>
        </is>
      </c>
      <c r="I2976" t="inlineStr">
        <is>
          <t>Member</t>
        </is>
      </c>
      <c r="J2976" t="inlineStr">
        <is>
          <t>Aisha Bello</t>
        </is>
      </c>
      <c r="K2976" s="71" t="n">
        <v>4462</v>
      </c>
      <c r="L2976" s="72" t="n">
        <v>385.03</v>
      </c>
      <c r="M2976" s="72" t="n">
        <v>1718003.86</v>
      </c>
      <c r="N2976" s="72" t="n">
        <v>34360.08</v>
      </c>
      <c r="O2976" s="72" t="n">
        <v>1683643.78</v>
      </c>
      <c r="P2976" s="72" t="n">
        <v>1536954.76</v>
      </c>
      <c r="Q2976" s="72" t="n">
        <v>146689.02</v>
      </c>
      <c r="R2976" t="inlineStr">
        <is>
          <t>Uttar Pradesh</t>
        </is>
      </c>
      <c r="S2976" s="71" t="n">
        <v>5</v>
      </c>
      <c r="T2976" t="inlineStr">
        <is>
          <t>Yes</t>
        </is>
      </c>
      <c r="U2976" s="71" t="n">
        <v>17801</v>
      </c>
      <c r="V2976" s="71" t="n">
        <v>919</v>
      </c>
      <c r="W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RR102968</t>
        </is>
      </c>
      <c r="B2977" s="69" t="n">
        <v>46016</v>
      </c>
      <c r="C2977" s="70" t="n">
        <v>2025</v>
      </c>
      <c r="D2977" t="inlineStr">
        <is>
          <t>Dec</t>
        </is>
      </c>
      <c r="E2977" t="inlineStr">
        <is>
          <t>North</t>
        </is>
      </c>
      <c r="F2977" t="inlineStr">
        <is>
          <t>India</t>
        </is>
      </c>
      <c r="G2977" t="inlineStr">
        <is>
          <t>Grocery</t>
        </is>
      </c>
      <c r="H2977" t="inlineStr">
        <is>
          <t>Store walk-in</t>
        </is>
      </c>
      <c r="I2977" t="inlineStr">
        <is>
          <t>Member</t>
        </is>
      </c>
      <c r="J2977" t="inlineStr">
        <is>
          <t>Amir Khan</t>
        </is>
      </c>
      <c r="K2977" s="71" t="n">
        <v>5091</v>
      </c>
      <c r="L2977" s="72" t="n">
        <v>169.02</v>
      </c>
      <c r="M2977" s="72" t="n">
        <v>860480.8199999999</v>
      </c>
      <c r="N2977" s="72" t="n">
        <v>129072.12</v>
      </c>
      <c r="O2977" s="72" t="n">
        <v>731408.7</v>
      </c>
      <c r="P2977" s="72" t="n">
        <v>721825.96</v>
      </c>
      <c r="Q2977" s="72" t="n">
        <v>9582.74</v>
      </c>
      <c r="R2977" t="inlineStr">
        <is>
          <t>Uttar Pradesh</t>
        </is>
      </c>
      <c r="S2977" s="71" t="n">
        <v>8</v>
      </c>
      <c r="T2977" t="inlineStr">
        <is>
          <t>Yes</t>
        </is>
      </c>
      <c r="U2977" s="71" t="n">
        <v>2911</v>
      </c>
      <c r="V2977" s="71" t="n">
        <v>1016</v>
      </c>
      <c r="W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RR102969</t>
        </is>
      </c>
      <c r="B2978" s="69" t="n">
        <v>46016</v>
      </c>
      <c r="C2978" s="70" t="n">
        <v>2025</v>
      </c>
      <c r="D2978" t="inlineStr">
        <is>
          <t>Dec</t>
        </is>
      </c>
      <c r="E2978" t="inlineStr">
        <is>
          <t>West</t>
        </is>
      </c>
      <c r="F2978" t="inlineStr">
        <is>
          <t>India</t>
        </is>
      </c>
      <c r="G2978" t="inlineStr">
        <is>
          <t>Fashion</t>
        </is>
      </c>
      <c r="H2978" t="inlineStr">
        <is>
          <t>Store walk-in</t>
        </is>
      </c>
      <c r="I2978" t="inlineStr">
        <is>
          <t>Member</t>
        </is>
      </c>
      <c r="J2978" t="inlineStr">
        <is>
          <t>Sara Rossi</t>
        </is>
      </c>
      <c r="K2978" s="71" t="n">
        <v>1274</v>
      </c>
      <c r="L2978" s="72" t="n">
        <v>839.88</v>
      </c>
      <c r="M2978" s="72" t="n">
        <v>1070007.12</v>
      </c>
      <c r="N2978" s="72" t="n">
        <v>85600.57000000001</v>
      </c>
      <c r="O2978" s="72" t="n">
        <v>984406.55</v>
      </c>
      <c r="P2978" s="72" t="n">
        <v>510914.35</v>
      </c>
      <c r="Q2978" s="72" t="n">
        <v>473492.2</v>
      </c>
      <c r="R2978" t="inlineStr">
        <is>
          <t>Maharashtra</t>
        </is>
      </c>
      <c r="S2978" s="71" t="n">
        <v>0</v>
      </c>
      <c r="T2978" t="inlineStr">
        <is>
          <t>No</t>
        </is>
      </c>
      <c r="U2978" s="71" t="n">
        <v>598</v>
      </c>
      <c r="V2978" s="71" t="n">
        <v>156</v>
      </c>
      <c r="W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RR102970</t>
        </is>
      </c>
      <c r="B2979" s="69" t="n">
        <v>46016</v>
      </c>
      <c r="C2979" s="70" t="n">
        <v>2025</v>
      </c>
      <c r="D2979" t="inlineStr">
        <is>
          <t>Dec</t>
        </is>
      </c>
      <c r="E2979" t="inlineStr">
        <is>
          <t>West</t>
        </is>
      </c>
      <c r="F2979" t="inlineStr">
        <is>
          <t>India</t>
        </is>
      </c>
      <c r="G2979" t="inlineStr">
        <is>
          <t>Fashion</t>
        </is>
      </c>
      <c r="H2979" t="inlineStr">
        <is>
          <t>Store walk-in</t>
        </is>
      </c>
      <c r="I2979" t="inlineStr">
        <is>
          <t>Member</t>
        </is>
      </c>
      <c r="J2979" t="inlineStr">
        <is>
          <t>Olivia Brown</t>
        </is>
      </c>
      <c r="K2979" s="71" t="n">
        <v>576</v>
      </c>
      <c r="L2979" s="72" t="n">
        <v>735.73</v>
      </c>
      <c r="M2979" s="72" t="n">
        <v>423780.48</v>
      </c>
      <c r="N2979" s="72" t="n">
        <v>42378.05</v>
      </c>
      <c r="O2979" s="72" t="n">
        <v>381402.43</v>
      </c>
      <c r="P2979" s="72" t="n">
        <v>237746.77</v>
      </c>
      <c r="Q2979" s="72" t="n">
        <v>143655.66</v>
      </c>
      <c r="R2979" t="inlineStr">
        <is>
          <t>Maharashtra</t>
        </is>
      </c>
      <c r="S2979" s="71" t="n">
        <v>0</v>
      </c>
      <c r="T2979" t="inlineStr">
        <is>
          <t>No</t>
        </is>
      </c>
      <c r="U2979" s="71" t="n">
        <v>269</v>
      </c>
      <c r="V2979" s="71" t="n">
        <v>93</v>
      </c>
      <c r="W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RR102971</t>
        </is>
      </c>
      <c r="B2980" s="69" t="n">
        <v>46016</v>
      </c>
      <c r="C2980" s="70" t="n">
        <v>2025</v>
      </c>
      <c r="D2980" t="inlineStr">
        <is>
          <t>Dec</t>
        </is>
      </c>
      <c r="E2980" t="inlineStr">
        <is>
          <t>West</t>
        </is>
      </c>
      <c r="F2980" t="inlineStr">
        <is>
          <t>India</t>
        </is>
      </c>
      <c r="G2980" t="inlineStr">
        <is>
          <t>JioMart</t>
        </is>
      </c>
      <c r="H2980" t="inlineStr">
        <is>
          <t>Home delivery</t>
        </is>
      </c>
      <c r="I2980" t="inlineStr">
        <is>
          <t>Walk-in guest</t>
        </is>
      </c>
      <c r="J2980" t="inlineStr">
        <is>
          <t>Priya Nair</t>
        </is>
      </c>
      <c r="K2980" s="71" t="n">
        <v>3401</v>
      </c>
      <c r="L2980" s="72" t="n">
        <v>437.62</v>
      </c>
      <c r="M2980" s="72" t="n">
        <v>1488345.62</v>
      </c>
      <c r="N2980" s="72" t="n">
        <v>74417.28</v>
      </c>
      <c r="O2980" s="72" t="n">
        <v>1413928.34</v>
      </c>
      <c r="P2980" s="72" t="n">
        <v>1158051.83</v>
      </c>
      <c r="Q2980" s="72" t="n">
        <v>255876.51</v>
      </c>
      <c r="R2980" t="inlineStr">
        <is>
          <t>Gujarat</t>
        </is>
      </c>
      <c r="S2980" s="71" t="n">
        <v>8</v>
      </c>
      <c r="T2980" t="inlineStr">
        <is>
          <t>Yes</t>
        </is>
      </c>
      <c r="U2980" s="71" t="n">
        <v>14693</v>
      </c>
      <c r="V2980" s="71" t="n">
        <v>640</v>
      </c>
      <c r="W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RR102972</t>
        </is>
      </c>
      <c r="B2981" s="69" t="n">
        <v>46016</v>
      </c>
      <c r="C2981" s="70" t="n">
        <v>2025</v>
      </c>
      <c r="D2981" t="inlineStr">
        <is>
          <t>Dec</t>
        </is>
      </c>
      <c r="E2981" t="inlineStr">
        <is>
          <t>South</t>
        </is>
      </c>
      <c r="F2981" t="inlineStr">
        <is>
          <t>India</t>
        </is>
      </c>
      <c r="G2981" t="inlineStr">
        <is>
          <t>JioMart</t>
        </is>
      </c>
      <c r="H2981" t="inlineStr">
        <is>
          <t>Home delivery</t>
        </is>
      </c>
      <c r="I2981" t="inlineStr">
        <is>
          <t>Member</t>
        </is>
      </c>
      <c r="J2981" t="inlineStr">
        <is>
          <t>Carlos Silva</t>
        </is>
      </c>
      <c r="K2981" s="71" t="n">
        <v>4459</v>
      </c>
      <c r="L2981" s="72" t="n">
        <v>413.13</v>
      </c>
      <c r="M2981" s="72" t="n">
        <v>1842146.67</v>
      </c>
      <c r="N2981" s="72" t="n">
        <v>92107.33</v>
      </c>
      <c r="O2981" s="72" t="n">
        <v>1750039.34</v>
      </c>
      <c r="P2981" s="72" t="n">
        <v>1464106.47</v>
      </c>
      <c r="Q2981" s="72" t="n">
        <v>285932.87</v>
      </c>
      <c r="R2981" t="inlineStr">
        <is>
          <t>Karnataka</t>
        </is>
      </c>
      <c r="S2981" s="71" t="n">
        <v>0</v>
      </c>
      <c r="T2981" t="inlineStr">
        <is>
          <t>No</t>
        </is>
      </c>
      <c r="U2981" s="71" t="n">
        <v>10114</v>
      </c>
      <c r="V2981" s="71" t="n">
        <v>611</v>
      </c>
      <c r="W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RR102973</t>
        </is>
      </c>
      <c r="B2982" s="69" t="n">
        <v>46016</v>
      </c>
      <c r="C2982" s="70" t="n">
        <v>2025</v>
      </c>
      <c r="D2982" t="inlineStr">
        <is>
          <t>Dec</t>
        </is>
      </c>
      <c r="E2982" t="inlineStr">
        <is>
          <t>West</t>
        </is>
      </c>
      <c r="F2982" t="inlineStr">
        <is>
          <t>India</t>
        </is>
      </c>
      <c r="G2982" t="inlineStr">
        <is>
          <t>JioMart</t>
        </is>
      </c>
      <c r="H2982" t="inlineStr">
        <is>
          <t>Home delivery</t>
        </is>
      </c>
      <c r="I2982" t="inlineStr">
        <is>
          <t>Member</t>
        </is>
      </c>
      <c r="J2982" t="inlineStr">
        <is>
          <t>Amir Khan</t>
        </is>
      </c>
      <c r="K2982" s="71" t="n">
        <v>3553</v>
      </c>
      <c r="L2982" s="72" t="n">
        <v>433.4</v>
      </c>
      <c r="M2982" s="72" t="n">
        <v>1539870.2</v>
      </c>
      <c r="N2982" s="72" t="n">
        <v>30797.4</v>
      </c>
      <c r="O2982" s="72" t="n">
        <v>1509072.8</v>
      </c>
      <c r="P2982" s="72" t="n">
        <v>1171688.5</v>
      </c>
      <c r="Q2982" s="72" t="n">
        <v>337384.3</v>
      </c>
      <c r="R2982" t="inlineStr">
        <is>
          <t>Gujarat</t>
        </is>
      </c>
      <c r="S2982" s="71" t="n">
        <v>8</v>
      </c>
      <c r="T2982" t="inlineStr">
        <is>
          <t>Yes</t>
        </is>
      </c>
      <c r="U2982" s="71" t="n">
        <v>7683</v>
      </c>
      <c r="V2982" s="71" t="n">
        <v>435</v>
      </c>
      <c r="W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RR102974</t>
        </is>
      </c>
      <c r="B2983" s="69" t="n">
        <v>46017</v>
      </c>
      <c r="C2983" s="70" t="n">
        <v>2025</v>
      </c>
      <c r="D2983" t="inlineStr">
        <is>
          <t>Dec</t>
        </is>
      </c>
      <c r="E2983" t="inlineStr">
        <is>
          <t>South</t>
        </is>
      </c>
      <c r="F2983" t="inlineStr">
        <is>
          <t>India</t>
        </is>
      </c>
      <c r="G2983" t="inlineStr">
        <is>
          <t>Grocery</t>
        </is>
      </c>
      <c r="H2983" t="inlineStr">
        <is>
          <t>Store walk-in</t>
        </is>
      </c>
      <c r="I2983" t="inlineStr">
        <is>
          <t>Member</t>
        </is>
      </c>
      <c r="J2983" t="inlineStr">
        <is>
          <t>Sara Rossi</t>
        </is>
      </c>
      <c r="K2983" s="71" t="n">
        <v>3882</v>
      </c>
      <c r="L2983" s="72" t="n">
        <v>159.96</v>
      </c>
      <c r="M2983" s="72" t="n">
        <v>620964.72</v>
      </c>
      <c r="N2983" s="72" t="n">
        <v>49677.18</v>
      </c>
      <c r="O2983" s="72" t="n">
        <v>571287.54</v>
      </c>
      <c r="P2983" s="72" t="n">
        <v>578639.37</v>
      </c>
      <c r="Q2983" s="72" t="n">
        <v>-7351.83</v>
      </c>
      <c r="R2983" t="inlineStr">
        <is>
          <t>Tamil Nadu</t>
        </is>
      </c>
      <c r="S2983" s="71" t="n">
        <v>8</v>
      </c>
      <c r="T2983" t="inlineStr">
        <is>
          <t>Yes</t>
        </is>
      </c>
      <c r="U2983" s="71" t="n">
        <v>1050</v>
      </c>
      <c r="V2983" s="71" t="n">
        <v>470</v>
      </c>
      <c r="W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RR102975</t>
        </is>
      </c>
      <c r="B2984" s="69" t="n">
        <v>46017</v>
      </c>
      <c r="C2984" s="70" t="n">
        <v>2025</v>
      </c>
      <c r="D2984" t="inlineStr">
        <is>
          <t>Dec</t>
        </is>
      </c>
      <c r="E2984" t="inlineStr">
        <is>
          <t>South</t>
        </is>
      </c>
      <c r="F2984" t="inlineStr">
        <is>
          <t>India</t>
        </is>
      </c>
      <c r="G2984" t="inlineStr">
        <is>
          <t>JioMart</t>
        </is>
      </c>
      <c r="H2984" t="inlineStr">
        <is>
          <t>Home delivery</t>
        </is>
      </c>
      <c r="I2984" t="inlineStr">
        <is>
          <t>Walk-in guest</t>
        </is>
      </c>
      <c r="J2984" t="inlineStr">
        <is>
          <t>Priya Nair</t>
        </is>
      </c>
      <c r="K2984" s="71" t="n">
        <v>1693</v>
      </c>
      <c r="L2984" s="72" t="n">
        <v>388.39</v>
      </c>
      <c r="M2984" s="72" t="n">
        <v>657544.27</v>
      </c>
      <c r="N2984" s="72" t="n">
        <v>32877.21</v>
      </c>
      <c r="O2984" s="72" t="n">
        <v>624667.0600000001</v>
      </c>
      <c r="P2984" s="72" t="n">
        <v>557582.83</v>
      </c>
      <c r="Q2984" s="72" t="n">
        <v>67084.23</v>
      </c>
      <c r="R2984" t="inlineStr">
        <is>
          <t>Kerala</t>
        </is>
      </c>
      <c r="S2984" s="71" t="n">
        <v>3</v>
      </c>
      <c r="T2984" t="inlineStr">
        <is>
          <t>Yes</t>
        </is>
      </c>
      <c r="U2984" s="71" t="n">
        <v>3992</v>
      </c>
      <c r="V2984" s="71" t="n">
        <v>302</v>
      </c>
      <c r="W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RR102976</t>
        </is>
      </c>
      <c r="B2985" s="69" t="n">
        <v>46017</v>
      </c>
      <c r="C2985" s="70" t="n">
        <v>2025</v>
      </c>
      <c r="D2985" t="inlineStr">
        <is>
          <t>Dec</t>
        </is>
      </c>
      <c r="E2985" t="inlineStr">
        <is>
          <t>West</t>
        </is>
      </c>
      <c r="F2985" t="inlineStr">
        <is>
          <t>India</t>
        </is>
      </c>
      <c r="G2985" t="inlineStr">
        <is>
          <t>Grocery</t>
        </is>
      </c>
      <c r="H2985" t="inlineStr">
        <is>
          <t>Home delivery</t>
        </is>
      </c>
      <c r="I2985" t="inlineStr">
        <is>
          <t>Walk-in guest</t>
        </is>
      </c>
      <c r="J2985" t="inlineStr">
        <is>
          <t>Sara Rossi</t>
        </is>
      </c>
      <c r="K2985" s="71" t="n">
        <v>3480</v>
      </c>
      <c r="L2985" s="72" t="n">
        <v>162.02</v>
      </c>
      <c r="M2985" s="72" t="n">
        <v>563829.6</v>
      </c>
      <c r="N2985" s="72" t="n">
        <v>28191.48</v>
      </c>
      <c r="O2985" s="72" t="n">
        <v>535638.12</v>
      </c>
      <c r="P2985" s="72" t="n">
        <v>511669.86</v>
      </c>
      <c r="Q2985" s="72" t="n">
        <v>23968.26</v>
      </c>
      <c r="R2985" t="inlineStr">
        <is>
          <t>Goa</t>
        </is>
      </c>
      <c r="S2985" s="71" t="n">
        <v>8</v>
      </c>
      <c r="T2985" t="inlineStr">
        <is>
          <t>Yes</t>
        </is>
      </c>
      <c r="U2985" s="71" t="n">
        <v>1185</v>
      </c>
      <c r="V2985" s="71" t="n">
        <v>397</v>
      </c>
      <c r="W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RR102977</t>
        </is>
      </c>
      <c r="B2986" s="69" t="n">
        <v>46017</v>
      </c>
      <c r="C2986" s="70" t="n">
        <v>2025</v>
      </c>
      <c r="D2986" t="inlineStr">
        <is>
          <t>Dec</t>
        </is>
      </c>
      <c r="E2986" t="inlineStr">
        <is>
          <t>North</t>
        </is>
      </c>
      <c r="F2986" t="inlineStr">
        <is>
          <t>India</t>
        </is>
      </c>
      <c r="G2986" t="inlineStr">
        <is>
          <t>Grocery</t>
        </is>
      </c>
      <c r="H2986" t="inlineStr">
        <is>
          <t>Store walk-in</t>
        </is>
      </c>
      <c r="I2986" t="inlineStr">
        <is>
          <t>Member</t>
        </is>
      </c>
      <c r="J2986" t="inlineStr">
        <is>
          <t>Fatima Al-Saud</t>
        </is>
      </c>
      <c r="K2986" s="71" t="n">
        <v>687</v>
      </c>
      <c r="L2986" s="72" t="n">
        <v>165.2</v>
      </c>
      <c r="M2986" s="72" t="n">
        <v>113492.4</v>
      </c>
      <c r="N2986" s="72" t="n">
        <v>11349.24</v>
      </c>
      <c r="O2986" s="72" t="n">
        <v>102143.16</v>
      </c>
      <c r="P2986" s="72" t="n">
        <v>105380.77</v>
      </c>
      <c r="Q2986" s="72" t="n">
        <v>-3237.61</v>
      </c>
      <c r="R2986" t="inlineStr">
        <is>
          <t>Punjab</t>
        </is>
      </c>
      <c r="S2986" s="71" t="n">
        <v>0</v>
      </c>
      <c r="T2986" t="inlineStr">
        <is>
          <t>No</t>
        </is>
      </c>
      <c r="U2986" s="71" t="n">
        <v>247</v>
      </c>
      <c r="V2986" s="71" t="n">
        <v>89</v>
      </c>
      <c r="W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RR102978</t>
        </is>
      </c>
      <c r="B2987" s="69" t="n">
        <v>46017</v>
      </c>
      <c r="C2987" s="70" t="n">
        <v>2025</v>
      </c>
      <c r="D2987" t="inlineStr">
        <is>
          <t>Dec</t>
        </is>
      </c>
      <c r="E2987" t="inlineStr">
        <is>
          <t>West</t>
        </is>
      </c>
      <c r="F2987" t="inlineStr">
        <is>
          <t>India</t>
        </is>
      </c>
      <c r="G2987" t="inlineStr">
        <is>
          <t>Grocery</t>
        </is>
      </c>
      <c r="H2987" t="inlineStr">
        <is>
          <t>Store walk-in</t>
        </is>
      </c>
      <c r="I2987" t="inlineStr">
        <is>
          <t>Walk-in guest</t>
        </is>
      </c>
      <c r="J2987" t="inlineStr">
        <is>
          <t>Liam O'Brien</t>
        </is>
      </c>
      <c r="K2987" s="71" t="n">
        <v>3185</v>
      </c>
      <c r="L2987" s="72" t="n">
        <v>182.03</v>
      </c>
      <c r="M2987" s="72" t="n">
        <v>579765.55</v>
      </c>
      <c r="N2987" s="72" t="n">
        <v>86964.83</v>
      </c>
      <c r="O2987" s="72" t="n">
        <v>492800.72</v>
      </c>
      <c r="P2987" s="72" t="n">
        <v>476011.48</v>
      </c>
      <c r="Q2987" s="72" t="n">
        <v>16789.24</v>
      </c>
      <c r="R2987" t="inlineStr">
        <is>
          <t>Gujarat</t>
        </is>
      </c>
      <c r="S2987" s="71" t="n">
        <v>2</v>
      </c>
      <c r="T2987" t="inlineStr">
        <is>
          <t>Yes</t>
        </is>
      </c>
      <c r="U2987" s="71" t="n">
        <v>981</v>
      </c>
      <c r="V2987" s="71" t="n">
        <v>358</v>
      </c>
      <c r="W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RR102979</t>
        </is>
      </c>
      <c r="B2988" s="69" t="n">
        <v>46017</v>
      </c>
      <c r="C2988" s="70" t="n">
        <v>2025</v>
      </c>
      <c r="D2988" t="inlineStr">
        <is>
          <t>Dec</t>
        </is>
      </c>
      <c r="E2988" t="inlineStr">
        <is>
          <t>South</t>
        </is>
      </c>
      <c r="F2988" t="inlineStr">
        <is>
          <t>India</t>
        </is>
      </c>
      <c r="G2988" t="inlineStr">
        <is>
          <t>Fashion</t>
        </is>
      </c>
      <c r="H2988" t="inlineStr">
        <is>
          <t>Store walk-in</t>
        </is>
      </c>
      <c r="I2988" t="inlineStr">
        <is>
          <t>Walk-in guest</t>
        </is>
      </c>
      <c r="J2988" t="inlineStr">
        <is>
          <t>Wei Chen</t>
        </is>
      </c>
      <c r="K2988" s="71" t="n">
        <v>883</v>
      </c>
      <c r="L2988" s="72" t="n">
        <v>829.54</v>
      </c>
      <c r="M2988" s="72" t="n">
        <v>732483.8199999999</v>
      </c>
      <c r="N2988" s="72" t="n">
        <v>73248.38</v>
      </c>
      <c r="O2988" s="72" t="n">
        <v>659235.4399999999</v>
      </c>
      <c r="P2988" s="72" t="n">
        <v>359352.06</v>
      </c>
      <c r="Q2988" s="72" t="n">
        <v>299883.38</v>
      </c>
      <c r="R2988" t="inlineStr">
        <is>
          <t>Telangana</t>
        </is>
      </c>
      <c r="S2988" s="71" t="n">
        <v>1</v>
      </c>
      <c r="T2988" t="inlineStr">
        <is>
          <t>Yes</t>
        </is>
      </c>
      <c r="U2988" s="71" t="n">
        <v>378</v>
      </c>
      <c r="V2988" s="71" t="n">
        <v>109</v>
      </c>
      <c r="W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RR102980</t>
        </is>
      </c>
      <c r="B2989" s="69" t="n">
        <v>46017</v>
      </c>
      <c r="C2989" s="70" t="n">
        <v>2025</v>
      </c>
      <c r="D2989" t="inlineStr">
        <is>
          <t>Dec</t>
        </is>
      </c>
      <c r="E2989" t="inlineStr">
        <is>
          <t>North</t>
        </is>
      </c>
      <c r="F2989" t="inlineStr">
        <is>
          <t>India</t>
        </is>
      </c>
      <c r="G2989" t="inlineStr">
        <is>
          <t>Grocery</t>
        </is>
      </c>
      <c r="H2989" t="inlineStr">
        <is>
          <t>Store walk-in</t>
        </is>
      </c>
      <c r="I2989" t="inlineStr">
        <is>
          <t>Walk-in guest</t>
        </is>
      </c>
      <c r="J2989" t="inlineStr">
        <is>
          <t>Yuki Sato</t>
        </is>
      </c>
      <c r="K2989" s="71" t="n">
        <v>3934</v>
      </c>
      <c r="L2989" s="72" t="n">
        <v>182.12</v>
      </c>
      <c r="M2989" s="72" t="n">
        <v>716460.08</v>
      </c>
      <c r="N2989" s="72" t="n">
        <v>107469.01</v>
      </c>
      <c r="O2989" s="72" t="n">
        <v>608991.0699999999</v>
      </c>
      <c r="P2989" s="72" t="n">
        <v>568548.17</v>
      </c>
      <c r="Q2989" s="72" t="n">
        <v>40442.9</v>
      </c>
      <c r="R2989" t="inlineStr">
        <is>
          <t>Delhi</t>
        </is>
      </c>
      <c r="S2989" s="71" t="n">
        <v>8</v>
      </c>
      <c r="T2989" t="inlineStr">
        <is>
          <t>Yes</t>
        </is>
      </c>
      <c r="U2989" s="71" t="n">
        <v>3634</v>
      </c>
      <c r="V2989" s="71" t="n">
        <v>1199</v>
      </c>
      <c r="W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RR102981</t>
        </is>
      </c>
      <c r="B2990" s="69" t="n">
        <v>46017</v>
      </c>
      <c r="C2990" s="70" t="n">
        <v>2025</v>
      </c>
      <c r="D2990" t="inlineStr">
        <is>
          <t>Dec</t>
        </is>
      </c>
      <c r="E2990" t="inlineStr">
        <is>
          <t>East</t>
        </is>
      </c>
      <c r="F2990" t="inlineStr">
        <is>
          <t>India</t>
        </is>
      </c>
      <c r="G2990" t="inlineStr">
        <is>
          <t>Electronics</t>
        </is>
      </c>
      <c r="H2990" t="inlineStr">
        <is>
          <t>Store walk-in</t>
        </is>
      </c>
      <c r="I2990" t="inlineStr">
        <is>
          <t>Member</t>
        </is>
      </c>
      <c r="J2990" t="inlineStr">
        <is>
          <t>Amir Khan</t>
        </is>
      </c>
      <c r="K2990" s="71" t="n">
        <v>205</v>
      </c>
      <c r="L2990" s="72" t="n">
        <v>9281.77</v>
      </c>
      <c r="M2990" s="72" t="n">
        <v>1902762.85</v>
      </c>
      <c r="N2990" s="72" t="n">
        <v>95138.14</v>
      </c>
      <c r="O2990" s="72" t="n">
        <v>1807624.71</v>
      </c>
      <c r="P2990" s="72" t="n">
        <v>1682689.18</v>
      </c>
      <c r="Q2990" s="72" t="n">
        <v>124935.53</v>
      </c>
      <c r="R2990" t="inlineStr">
        <is>
          <t>West Bengal</t>
        </is>
      </c>
      <c r="S2990" s="71" t="n">
        <v>3</v>
      </c>
      <c r="T2990" t="inlineStr">
        <is>
          <t>Yes</t>
        </is>
      </c>
      <c r="U2990" s="71" t="n">
        <v>463</v>
      </c>
      <c r="V2990" s="71" t="n">
        <v>157</v>
      </c>
      <c r="W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RR102982</t>
        </is>
      </c>
      <c r="B2991" s="69" t="n">
        <v>46017</v>
      </c>
      <c r="C2991" s="70" t="n">
        <v>2025</v>
      </c>
      <c r="D2991" t="inlineStr">
        <is>
          <t>Dec</t>
        </is>
      </c>
      <c r="E2991" t="inlineStr">
        <is>
          <t>North</t>
        </is>
      </c>
      <c r="F2991" t="inlineStr">
        <is>
          <t>India</t>
        </is>
      </c>
      <c r="G2991" t="inlineStr">
        <is>
          <t>JioMart</t>
        </is>
      </c>
      <c r="H2991" t="inlineStr">
        <is>
          <t>Home delivery</t>
        </is>
      </c>
      <c r="I2991" t="inlineStr">
        <is>
          <t>Member</t>
        </is>
      </c>
      <c r="J2991" t="inlineStr">
        <is>
          <t>Omar Haddad</t>
        </is>
      </c>
      <c r="K2991" s="71" t="n">
        <v>1949</v>
      </c>
      <c r="L2991" s="72" t="n">
        <v>369.7</v>
      </c>
      <c r="M2991" s="72" t="n">
        <v>720545.3</v>
      </c>
      <c r="N2991" s="72" t="n">
        <v>108081.79</v>
      </c>
      <c r="O2991" s="72" t="n">
        <v>612463.51</v>
      </c>
      <c r="P2991" s="72" t="n">
        <v>668199.8199999999</v>
      </c>
      <c r="Q2991" s="72" t="n">
        <v>-55736.31</v>
      </c>
      <c r="R2991" t="inlineStr">
        <is>
          <t>Uttar Pradesh</t>
        </is>
      </c>
      <c r="S2991" s="71" t="n">
        <v>0</v>
      </c>
      <c r="T2991" t="inlineStr">
        <is>
          <t>No</t>
        </is>
      </c>
      <c r="U2991" s="71" t="n">
        <v>4263</v>
      </c>
      <c r="V2991" s="71" t="n">
        <v>249</v>
      </c>
      <c r="W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RR102983</t>
        </is>
      </c>
      <c r="B2992" s="69" t="n">
        <v>46018</v>
      </c>
      <c r="C2992" s="70" t="n">
        <v>2025</v>
      </c>
      <c r="D2992" t="inlineStr">
        <is>
          <t>Dec</t>
        </is>
      </c>
      <c r="E2992" t="inlineStr">
        <is>
          <t>West</t>
        </is>
      </c>
      <c r="F2992" t="inlineStr">
        <is>
          <t>India</t>
        </is>
      </c>
      <c r="G2992" t="inlineStr">
        <is>
          <t>Electronics</t>
        </is>
      </c>
      <c r="H2992" t="inlineStr">
        <is>
          <t>Store walk-in</t>
        </is>
      </c>
      <c r="I2992" t="inlineStr">
        <is>
          <t>Member</t>
        </is>
      </c>
      <c r="J2992" t="inlineStr">
        <is>
          <t>Kofi Mensah</t>
        </is>
      </c>
      <c r="K2992" s="71" t="n">
        <v>232</v>
      </c>
      <c r="L2992" s="72" t="n">
        <v>10201.32</v>
      </c>
      <c r="M2992" s="72" t="n">
        <v>2366706.24</v>
      </c>
      <c r="N2992" s="72" t="n">
        <v>47334.12</v>
      </c>
      <c r="O2992" s="72" t="n">
        <v>2319372.12</v>
      </c>
      <c r="P2992" s="72" t="n">
        <v>1917708.85</v>
      </c>
      <c r="Q2992" s="72" t="n">
        <v>401663.27</v>
      </c>
      <c r="R2992" t="inlineStr">
        <is>
          <t>Gujarat</t>
        </is>
      </c>
      <c r="S2992" s="71" t="n">
        <v>2</v>
      </c>
      <c r="T2992" t="inlineStr">
        <is>
          <t>Yes</t>
        </is>
      </c>
      <c r="U2992" s="71" t="n">
        <v>432</v>
      </c>
      <c r="V2992" s="71" t="n">
        <v>175</v>
      </c>
      <c r="W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RR102984</t>
        </is>
      </c>
      <c r="B2993" s="69" t="n">
        <v>46018</v>
      </c>
      <c r="C2993" s="70" t="n">
        <v>2025</v>
      </c>
      <c r="D2993" t="inlineStr">
        <is>
          <t>Dec</t>
        </is>
      </c>
      <c r="E2993" t="inlineStr">
        <is>
          <t>West</t>
        </is>
      </c>
      <c r="F2993" t="inlineStr">
        <is>
          <t>India</t>
        </is>
      </c>
      <c r="G2993" t="inlineStr">
        <is>
          <t>JioMart</t>
        </is>
      </c>
      <c r="H2993" t="inlineStr">
        <is>
          <t>Home delivery</t>
        </is>
      </c>
      <c r="I2993" t="inlineStr">
        <is>
          <t>Member</t>
        </is>
      </c>
      <c r="J2993" t="inlineStr">
        <is>
          <t>Zoya Ahmed</t>
        </is>
      </c>
      <c r="K2993" s="71" t="n">
        <v>3738</v>
      </c>
      <c r="L2993" s="72" t="n">
        <v>417.64</v>
      </c>
      <c r="M2993" s="72" t="n">
        <v>1561138.32</v>
      </c>
      <c r="N2993" s="72" t="n">
        <v>31222.77</v>
      </c>
      <c r="O2993" s="72" t="n">
        <v>1529915.55</v>
      </c>
      <c r="P2993" s="72" t="n">
        <v>1265512.24</v>
      </c>
      <c r="Q2993" s="72" t="n">
        <v>264403.31</v>
      </c>
      <c r="R2993" t="inlineStr">
        <is>
          <t>Gujarat</t>
        </is>
      </c>
      <c r="S2993" s="71" t="n">
        <v>8</v>
      </c>
      <c r="T2993" t="inlineStr">
        <is>
          <t>Yes</t>
        </is>
      </c>
      <c r="U2993" s="71" t="n">
        <v>13326</v>
      </c>
      <c r="V2993" s="71" t="n">
        <v>629</v>
      </c>
      <c r="W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RR102985</t>
        </is>
      </c>
      <c r="B2994" s="69" t="n">
        <v>46018</v>
      </c>
      <c r="C2994" s="70" t="n">
        <v>2025</v>
      </c>
      <c r="D2994" t="inlineStr">
        <is>
          <t>Dec</t>
        </is>
      </c>
      <c r="E2994" t="inlineStr">
        <is>
          <t>West</t>
        </is>
      </c>
      <c r="F2994" t="inlineStr">
        <is>
          <t>India</t>
        </is>
      </c>
      <c r="G2994" t="inlineStr">
        <is>
          <t>Grocery</t>
        </is>
      </c>
      <c r="H2994" t="inlineStr">
        <is>
          <t>Store walk-in</t>
        </is>
      </c>
      <c r="I2994" t="inlineStr">
        <is>
          <t>Walk-in guest</t>
        </is>
      </c>
      <c r="J2994" t="inlineStr">
        <is>
          <t>Shraddha Kulkarni</t>
        </is>
      </c>
      <c r="K2994" s="71" t="n">
        <v>3784</v>
      </c>
      <c r="L2994" s="72" t="n">
        <v>188.63</v>
      </c>
      <c r="M2994" s="72" t="n">
        <v>713775.92</v>
      </c>
      <c r="N2994" s="72" t="n">
        <v>14275.52</v>
      </c>
      <c r="O2994" s="72" t="n">
        <v>699500.4</v>
      </c>
      <c r="P2994" s="72" t="n">
        <v>561121.78</v>
      </c>
      <c r="Q2994" s="72" t="n">
        <v>138378.62</v>
      </c>
      <c r="R2994" t="inlineStr">
        <is>
          <t>Maharashtra</t>
        </is>
      </c>
      <c r="S2994" s="71" t="n">
        <v>0</v>
      </c>
      <c r="T2994" t="inlineStr">
        <is>
          <t>No</t>
        </is>
      </c>
      <c r="U2994" s="71" t="n">
        <v>1839</v>
      </c>
      <c r="V2994" s="71" t="n">
        <v>610</v>
      </c>
      <c r="W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RR102986</t>
        </is>
      </c>
      <c r="B2995" s="69" t="n">
        <v>46018</v>
      </c>
      <c r="C2995" s="70" t="n">
        <v>2025</v>
      </c>
      <c r="D2995" t="inlineStr">
        <is>
          <t>Dec</t>
        </is>
      </c>
      <c r="E2995" t="inlineStr">
        <is>
          <t>West</t>
        </is>
      </c>
      <c r="F2995" t="inlineStr">
        <is>
          <t>India</t>
        </is>
      </c>
      <c r="G2995" t="inlineStr">
        <is>
          <t>Electronics</t>
        </is>
      </c>
      <c r="H2995" t="inlineStr">
        <is>
          <t>Store walk-in</t>
        </is>
      </c>
      <c r="I2995" t="inlineStr">
        <is>
          <t>Walk-in guest</t>
        </is>
      </c>
      <c r="J2995" t="inlineStr">
        <is>
          <t>Priya Nair</t>
        </is>
      </c>
      <c r="K2995" s="71" t="n">
        <v>51</v>
      </c>
      <c r="L2995" s="72" t="n">
        <v>9859.950000000001</v>
      </c>
      <c r="M2995" s="72" t="n">
        <v>502857.45</v>
      </c>
      <c r="N2995" s="72" t="n">
        <v>25142.87</v>
      </c>
      <c r="O2995" s="72" t="n">
        <v>477714.58</v>
      </c>
      <c r="P2995" s="72" t="n">
        <v>400160.98</v>
      </c>
      <c r="Q2995" s="72" t="n">
        <v>77553.60000000001</v>
      </c>
      <c r="R2995" t="inlineStr">
        <is>
          <t>Maharashtra</t>
        </is>
      </c>
      <c r="S2995" s="71" t="n">
        <v>8</v>
      </c>
      <c r="T2995" t="inlineStr">
        <is>
          <t>Yes</t>
        </is>
      </c>
      <c r="U2995" s="71" t="n">
        <v>106</v>
      </c>
      <c r="V2995" s="71" t="n">
        <v>43</v>
      </c>
      <c r="W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RR102987</t>
        </is>
      </c>
      <c r="B2996" s="69" t="n">
        <v>46018</v>
      </c>
      <c r="C2996" s="70" t="n">
        <v>2025</v>
      </c>
      <c r="D2996" t="inlineStr">
        <is>
          <t>Dec</t>
        </is>
      </c>
      <c r="E2996" t="inlineStr">
        <is>
          <t>North</t>
        </is>
      </c>
      <c r="F2996" t="inlineStr">
        <is>
          <t>India</t>
        </is>
      </c>
      <c r="G2996" t="inlineStr">
        <is>
          <t>Fashion</t>
        </is>
      </c>
      <c r="H2996" t="inlineStr">
        <is>
          <t>Store walk-in</t>
        </is>
      </c>
      <c r="I2996" t="inlineStr">
        <is>
          <t>Walk-in guest</t>
        </is>
      </c>
      <c r="J2996" t="inlineStr">
        <is>
          <t>Aisha Bello</t>
        </is>
      </c>
      <c r="K2996" s="71" t="n">
        <v>912</v>
      </c>
      <c r="L2996" s="72" t="n">
        <v>690.98</v>
      </c>
      <c r="M2996" s="72" t="n">
        <v>630173.76</v>
      </c>
      <c r="N2996" s="72" t="n">
        <v>50413.9</v>
      </c>
      <c r="O2996" s="72" t="n">
        <v>579759.86</v>
      </c>
      <c r="P2996" s="72" t="n">
        <v>364435.26</v>
      </c>
      <c r="Q2996" s="72" t="n">
        <v>215324.6</v>
      </c>
      <c r="R2996" t="inlineStr">
        <is>
          <t>Delhi</t>
        </is>
      </c>
      <c r="S2996" s="71" t="n">
        <v>8</v>
      </c>
      <c r="T2996" t="inlineStr">
        <is>
          <t>Yes</t>
        </is>
      </c>
      <c r="U2996" s="71" t="n">
        <v>523</v>
      </c>
      <c r="V2996" s="71" t="n">
        <v>146</v>
      </c>
      <c r="W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RR102988</t>
        </is>
      </c>
      <c r="B2997" s="69" t="n">
        <v>46018</v>
      </c>
      <c r="C2997" s="70" t="n">
        <v>2025</v>
      </c>
      <c r="D2997" t="inlineStr">
        <is>
          <t>Dec</t>
        </is>
      </c>
      <c r="E2997" t="inlineStr">
        <is>
          <t>East</t>
        </is>
      </c>
      <c r="F2997" t="inlineStr">
        <is>
          <t>India</t>
        </is>
      </c>
      <c r="G2997" t="inlineStr">
        <is>
          <t>Grocery</t>
        </is>
      </c>
      <c r="H2997" t="inlineStr">
        <is>
          <t>Store walk-in</t>
        </is>
      </c>
      <c r="I2997" t="inlineStr">
        <is>
          <t>Walk-in guest</t>
        </is>
      </c>
      <c r="J2997" t="inlineStr">
        <is>
          <t>Kofi Mensah</t>
        </is>
      </c>
      <c r="K2997" s="71" t="n">
        <v>2961</v>
      </c>
      <c r="L2997" s="72" t="n">
        <v>171.78</v>
      </c>
      <c r="M2997" s="72" t="n">
        <v>508640.58</v>
      </c>
      <c r="N2997" s="72" t="n">
        <v>40691.25</v>
      </c>
      <c r="O2997" s="72" t="n">
        <v>467949.33</v>
      </c>
      <c r="P2997" s="72" t="n">
        <v>448451.74</v>
      </c>
      <c r="Q2997" s="72" t="n">
        <v>19497.59</v>
      </c>
      <c r="R2997" t="inlineStr">
        <is>
          <t>Odisha</t>
        </is>
      </c>
      <c r="S2997" s="71" t="n">
        <v>0</v>
      </c>
      <c r="T2997" t="inlineStr">
        <is>
          <t>No</t>
        </is>
      </c>
      <c r="U2997" s="71" t="n">
        <v>813</v>
      </c>
      <c r="V2997" s="71" t="n">
        <v>365</v>
      </c>
      <c r="W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RR102989</t>
        </is>
      </c>
      <c r="B2998" s="69" t="n">
        <v>46018</v>
      </c>
      <c r="C2998" s="70" t="n">
        <v>2025</v>
      </c>
      <c r="D2998" t="inlineStr">
        <is>
          <t>Dec</t>
        </is>
      </c>
      <c r="E2998" t="inlineStr">
        <is>
          <t>West</t>
        </is>
      </c>
      <c r="F2998" t="inlineStr">
        <is>
          <t>India</t>
        </is>
      </c>
      <c r="G2998" t="inlineStr">
        <is>
          <t>Fashion</t>
        </is>
      </c>
      <c r="H2998" t="inlineStr">
        <is>
          <t>Click &amp; collect</t>
        </is>
      </c>
      <c r="I2998" t="inlineStr">
        <is>
          <t>Member</t>
        </is>
      </c>
      <c r="J2998" t="inlineStr">
        <is>
          <t>Wei Chen</t>
        </is>
      </c>
      <c r="K2998" s="71" t="n">
        <v>1411</v>
      </c>
      <c r="L2998" s="72" t="n">
        <v>718.5</v>
      </c>
      <c r="M2998" s="72" t="n">
        <v>1013803.5</v>
      </c>
      <c r="N2998" s="72" t="n">
        <v>81104.28</v>
      </c>
      <c r="O2998" s="72" t="n">
        <v>932699.22</v>
      </c>
      <c r="P2998" s="72" t="n">
        <v>585584.23</v>
      </c>
      <c r="Q2998" s="72" t="n">
        <v>347114.99</v>
      </c>
      <c r="R2998" t="inlineStr">
        <is>
          <t>Goa</t>
        </is>
      </c>
      <c r="S2998" s="71" t="n">
        <v>2</v>
      </c>
      <c r="T2998" t="inlineStr">
        <is>
          <t>Yes</t>
        </is>
      </c>
      <c r="U2998" s="71" t="n">
        <v>494</v>
      </c>
      <c r="V2998" s="71" t="n">
        <v>204</v>
      </c>
      <c r="W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RR102990</t>
        </is>
      </c>
      <c r="B2999" s="69" t="n">
        <v>46018</v>
      </c>
      <c r="C2999" s="70" t="n">
        <v>2025</v>
      </c>
      <c r="D2999" t="inlineStr">
        <is>
          <t>Dec</t>
        </is>
      </c>
      <c r="E2999" t="inlineStr">
        <is>
          <t>North</t>
        </is>
      </c>
      <c r="F2999" t="inlineStr">
        <is>
          <t>India</t>
        </is>
      </c>
      <c r="G2999" t="inlineStr">
        <is>
          <t>Electronics</t>
        </is>
      </c>
      <c r="H2999" t="inlineStr">
        <is>
          <t>Store walk-in</t>
        </is>
      </c>
      <c r="I2999" t="inlineStr">
        <is>
          <t>Member</t>
        </is>
      </c>
      <c r="J2999" t="inlineStr">
        <is>
          <t>Ruhi Shaikh</t>
        </is>
      </c>
      <c r="K2999" s="71" t="n">
        <v>101</v>
      </c>
      <c r="L2999" s="72" t="n">
        <v>10480.99</v>
      </c>
      <c r="M2999" s="72" t="n">
        <v>1058579.99</v>
      </c>
      <c r="N2999" s="72" t="n">
        <v>84686.39999999999</v>
      </c>
      <c r="O2999" s="72" t="n">
        <v>973893.59</v>
      </c>
      <c r="P2999" s="72" t="n">
        <v>856270.97</v>
      </c>
      <c r="Q2999" s="72" t="n">
        <v>117622.62</v>
      </c>
      <c r="R2999" t="inlineStr">
        <is>
          <t>Punjab</t>
        </is>
      </c>
      <c r="S2999" s="71" t="n">
        <v>5</v>
      </c>
      <c r="T2999" t="inlineStr">
        <is>
          <t>Yes</t>
        </is>
      </c>
      <c r="U2999" s="71" t="n">
        <v>303</v>
      </c>
      <c r="V2999" s="71" t="n">
        <v>81</v>
      </c>
      <c r="W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RR102991</t>
        </is>
      </c>
      <c r="B3000" s="69" t="n">
        <v>46019</v>
      </c>
      <c r="C3000" s="70" t="n">
        <v>2025</v>
      </c>
      <c r="D3000" t="inlineStr">
        <is>
          <t>Dec</t>
        </is>
      </c>
      <c r="E3000" t="inlineStr">
        <is>
          <t>North</t>
        </is>
      </c>
      <c r="F3000" t="inlineStr">
        <is>
          <t>India</t>
        </is>
      </c>
      <c r="G3000" t="inlineStr">
        <is>
          <t>Fashion</t>
        </is>
      </c>
      <c r="H3000" t="inlineStr">
        <is>
          <t>Store walk-in</t>
        </is>
      </c>
      <c r="I3000" t="inlineStr">
        <is>
          <t>Member</t>
        </is>
      </c>
      <c r="J3000" t="inlineStr">
        <is>
          <t>Fatima Al-Saud</t>
        </is>
      </c>
      <c r="K3000" s="71" t="n">
        <v>793</v>
      </c>
      <c r="L3000" s="72" t="n">
        <v>795.5599999999999</v>
      </c>
      <c r="M3000" s="72" t="n">
        <v>630879.08</v>
      </c>
      <c r="N3000" s="72" t="n">
        <v>12617.58</v>
      </c>
      <c r="O3000" s="72" t="n">
        <v>618261.5</v>
      </c>
      <c r="P3000" s="72" t="n">
        <v>337431.57</v>
      </c>
      <c r="Q3000" s="72" t="n">
        <v>280829.93</v>
      </c>
      <c r="R3000" t="inlineStr">
        <is>
          <t>Delhi</t>
        </is>
      </c>
      <c r="S3000" s="71" t="n">
        <v>0</v>
      </c>
      <c r="T3000" t="inlineStr">
        <is>
          <t>No</t>
        </is>
      </c>
      <c r="U3000" s="71" t="n">
        <v>258</v>
      </c>
      <c r="V3000" s="71" t="n">
        <v>112</v>
      </c>
      <c r="W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RR102992</t>
        </is>
      </c>
      <c r="B3001" s="69" t="n">
        <v>46019</v>
      </c>
      <c r="C3001" s="70" t="n">
        <v>2025</v>
      </c>
      <c r="D3001" t="inlineStr">
        <is>
          <t>Dec</t>
        </is>
      </c>
      <c r="E3001" t="inlineStr">
        <is>
          <t>East</t>
        </is>
      </c>
      <c r="F3001" t="inlineStr">
        <is>
          <t>India</t>
        </is>
      </c>
      <c r="G3001" t="inlineStr">
        <is>
          <t>Grocery</t>
        </is>
      </c>
      <c r="H3001" t="inlineStr">
        <is>
          <t>Store walk-in</t>
        </is>
      </c>
      <c r="I3001" t="inlineStr">
        <is>
          <t>Walk-in guest</t>
        </is>
      </c>
      <c r="J3001" t="inlineStr">
        <is>
          <t>Mei Lin</t>
        </is>
      </c>
      <c r="K3001" s="71" t="n">
        <v>1112</v>
      </c>
      <c r="L3001" s="72" t="n">
        <v>173.33</v>
      </c>
      <c r="M3001" s="72" t="n">
        <v>192742.96</v>
      </c>
      <c r="N3001" s="72" t="n">
        <v>3854.86</v>
      </c>
      <c r="O3001" s="72" t="n">
        <v>188888.1</v>
      </c>
      <c r="P3001" s="72" t="n">
        <v>170293.68</v>
      </c>
      <c r="Q3001" s="72" t="n">
        <v>18594.42</v>
      </c>
      <c r="R3001" t="inlineStr">
        <is>
          <t>Bihar</t>
        </is>
      </c>
      <c r="S3001" s="71" t="n">
        <v>0</v>
      </c>
      <c r="T3001" t="inlineStr">
        <is>
          <t>No</t>
        </is>
      </c>
      <c r="U3001" s="71" t="n">
        <v>603</v>
      </c>
      <c r="V3001" s="71" t="n">
        <v>248</v>
      </c>
      <c r="W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RR102993</t>
        </is>
      </c>
      <c r="B3002" s="69" t="n">
        <v>46019</v>
      </c>
      <c r="C3002" s="70" t="n">
        <v>2025</v>
      </c>
      <c r="D3002" t="inlineStr">
        <is>
          <t>Dec</t>
        </is>
      </c>
      <c r="E3002" t="inlineStr">
        <is>
          <t>South</t>
        </is>
      </c>
      <c r="F3002" t="inlineStr">
        <is>
          <t>India</t>
        </is>
      </c>
      <c r="G3002" t="inlineStr">
        <is>
          <t>Grocery</t>
        </is>
      </c>
      <c r="H3002" t="inlineStr">
        <is>
          <t>Store walk-in</t>
        </is>
      </c>
      <c r="I3002" t="inlineStr">
        <is>
          <t>Member</t>
        </is>
      </c>
      <c r="J3002" t="inlineStr">
        <is>
          <t>Yuki Sato</t>
        </is>
      </c>
      <c r="K3002" s="71" t="n">
        <v>3527</v>
      </c>
      <c r="L3002" s="72" t="n">
        <v>172.42</v>
      </c>
      <c r="M3002" s="72" t="n">
        <v>608125.34</v>
      </c>
      <c r="N3002" s="72" t="n">
        <v>12162.51</v>
      </c>
      <c r="O3002" s="72" t="n">
        <v>595962.83</v>
      </c>
      <c r="P3002" s="72" t="n">
        <v>530379.12</v>
      </c>
      <c r="Q3002" s="72" t="n">
        <v>65583.71000000001</v>
      </c>
      <c r="R3002" t="inlineStr">
        <is>
          <t>Tamil Nadu</t>
        </is>
      </c>
      <c r="S3002" s="71" t="n">
        <v>1</v>
      </c>
      <c r="T3002" t="inlineStr">
        <is>
          <t>Yes</t>
        </is>
      </c>
      <c r="U3002" s="71" t="n">
        <v>2556</v>
      </c>
      <c r="V3002" s="71" t="n">
        <v>1008</v>
      </c>
      <c r="W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RR102994</t>
        </is>
      </c>
      <c r="B3003" s="69" t="n">
        <v>46019</v>
      </c>
      <c r="C3003" s="70" t="n">
        <v>2025</v>
      </c>
      <c r="D3003" t="inlineStr">
        <is>
          <t>Dec</t>
        </is>
      </c>
      <c r="E3003" t="inlineStr">
        <is>
          <t>West</t>
        </is>
      </c>
      <c r="F3003" t="inlineStr">
        <is>
          <t>India</t>
        </is>
      </c>
      <c r="G3003" t="inlineStr">
        <is>
          <t>JioMart</t>
        </is>
      </c>
      <c r="H3003" t="inlineStr">
        <is>
          <t>Home delivery</t>
        </is>
      </c>
      <c r="I3003" t="inlineStr">
        <is>
          <t>Walk-in guest</t>
        </is>
      </c>
      <c r="J3003" t="inlineStr">
        <is>
          <t>Ana Costa</t>
        </is>
      </c>
      <c r="K3003" s="71" t="n">
        <v>5247</v>
      </c>
      <c r="L3003" s="72" t="n">
        <v>442.78</v>
      </c>
      <c r="M3003" s="72" t="n">
        <v>2323266.66</v>
      </c>
      <c r="N3003" s="72" t="n">
        <v>116163.33</v>
      </c>
      <c r="O3003" s="72" t="n">
        <v>2207103.33</v>
      </c>
      <c r="P3003" s="72" t="n">
        <v>1810274.35</v>
      </c>
      <c r="Q3003" s="72" t="n">
        <v>396828.98</v>
      </c>
      <c r="R3003" t="inlineStr">
        <is>
          <t>Maharashtra</t>
        </is>
      </c>
      <c r="S3003" s="71" t="n">
        <v>5</v>
      </c>
      <c r="T3003" t="inlineStr">
        <is>
          <t>Yes</t>
        </is>
      </c>
      <c r="U3003" s="71" t="n">
        <v>15340</v>
      </c>
      <c r="V3003" s="71" t="n">
        <v>1143</v>
      </c>
      <c r="W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RR102995</t>
        </is>
      </c>
      <c r="B3004" s="69" t="n">
        <v>46019</v>
      </c>
      <c r="C3004" s="70" t="n">
        <v>2025</v>
      </c>
      <c r="D3004" t="inlineStr">
        <is>
          <t>Dec</t>
        </is>
      </c>
      <c r="E3004" t="inlineStr">
        <is>
          <t>West</t>
        </is>
      </c>
      <c r="F3004" t="inlineStr">
        <is>
          <t>India</t>
        </is>
      </c>
      <c r="G3004" t="inlineStr">
        <is>
          <t>JioMart</t>
        </is>
      </c>
      <c r="H3004" t="inlineStr">
        <is>
          <t>Home delivery</t>
        </is>
      </c>
      <c r="I3004" t="inlineStr">
        <is>
          <t>Walk-in guest</t>
        </is>
      </c>
      <c r="J3004" t="inlineStr">
        <is>
          <t>Ruhi Shaikh</t>
        </is>
      </c>
      <c r="K3004" s="71" t="n">
        <v>1358</v>
      </c>
      <c r="L3004" s="72" t="n">
        <v>374.89</v>
      </c>
      <c r="M3004" s="72" t="n">
        <v>509100.62</v>
      </c>
      <c r="N3004" s="72" t="n">
        <v>50910.06</v>
      </c>
      <c r="O3004" s="72" t="n">
        <v>458190.56</v>
      </c>
      <c r="P3004" s="72" t="n">
        <v>469235.9</v>
      </c>
      <c r="Q3004" s="72" t="n">
        <v>-11045.34</v>
      </c>
      <c r="R3004" t="inlineStr">
        <is>
          <t>Gujarat</t>
        </is>
      </c>
      <c r="S3004" s="71" t="n">
        <v>0</v>
      </c>
      <c r="T3004" t="inlineStr">
        <is>
          <t>No</t>
        </is>
      </c>
      <c r="U3004" s="71" t="n">
        <v>6896</v>
      </c>
      <c r="V3004" s="71" t="n">
        <v>311</v>
      </c>
      <c r="W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RR102996</t>
        </is>
      </c>
      <c r="B3005" s="69" t="n">
        <v>46019</v>
      </c>
      <c r="C3005" s="70" t="n">
        <v>2025</v>
      </c>
      <c r="D3005" t="inlineStr">
        <is>
          <t>Dec</t>
        </is>
      </c>
      <c r="E3005" t="inlineStr">
        <is>
          <t>North</t>
        </is>
      </c>
      <c r="F3005" t="inlineStr">
        <is>
          <t>India</t>
        </is>
      </c>
      <c r="G3005" t="inlineStr">
        <is>
          <t>Grocery</t>
        </is>
      </c>
      <c r="H3005" t="inlineStr">
        <is>
          <t>Store walk-in</t>
        </is>
      </c>
      <c r="I3005" t="inlineStr">
        <is>
          <t>Member</t>
        </is>
      </c>
      <c r="J3005" t="inlineStr">
        <is>
          <t>Omar Haddad</t>
        </is>
      </c>
      <c r="K3005" s="71" t="n">
        <v>3958</v>
      </c>
      <c r="L3005" s="72" t="n">
        <v>172.72</v>
      </c>
      <c r="M3005" s="72" t="n">
        <v>683625.76</v>
      </c>
      <c r="N3005" s="72" t="n">
        <v>68362.58</v>
      </c>
      <c r="O3005" s="72" t="n">
        <v>615263.1800000001</v>
      </c>
      <c r="P3005" s="72" t="n">
        <v>600693.8199999999</v>
      </c>
      <c r="Q3005" s="72" t="n">
        <v>14569.36</v>
      </c>
      <c r="R3005" t="inlineStr">
        <is>
          <t>Uttar Pradesh</t>
        </is>
      </c>
      <c r="S3005" s="71" t="n">
        <v>0</v>
      </c>
      <c r="T3005" t="inlineStr">
        <is>
          <t>No</t>
        </is>
      </c>
      <c r="U3005" s="71" t="n">
        <v>1962</v>
      </c>
      <c r="V3005" s="71" t="n">
        <v>545</v>
      </c>
      <c r="W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RR102997</t>
        </is>
      </c>
      <c r="B3006" s="69" t="n">
        <v>46019</v>
      </c>
      <c r="C3006" s="70" t="n">
        <v>2025</v>
      </c>
      <c r="D3006" t="inlineStr">
        <is>
          <t>Dec</t>
        </is>
      </c>
      <c r="E3006" t="inlineStr">
        <is>
          <t>North</t>
        </is>
      </c>
      <c r="F3006" t="inlineStr">
        <is>
          <t>India</t>
        </is>
      </c>
      <c r="G3006" t="inlineStr">
        <is>
          <t>JioMart</t>
        </is>
      </c>
      <c r="H3006" t="inlineStr">
        <is>
          <t>Home delivery</t>
        </is>
      </c>
      <c r="I3006" t="inlineStr">
        <is>
          <t>Walk-in guest</t>
        </is>
      </c>
      <c r="J3006" t="inlineStr">
        <is>
          <t>Carlos Silva</t>
        </is>
      </c>
      <c r="K3006" s="71" t="n">
        <v>4253</v>
      </c>
      <c r="L3006" s="72" t="n">
        <v>381.64</v>
      </c>
      <c r="M3006" s="72" t="n">
        <v>1623114.92</v>
      </c>
      <c r="N3006" s="72" t="n">
        <v>32462.3</v>
      </c>
      <c r="O3006" s="72" t="n">
        <v>1590652.62</v>
      </c>
      <c r="P3006" s="72" t="n">
        <v>1404919.83</v>
      </c>
      <c r="Q3006" s="72" t="n">
        <v>185732.79</v>
      </c>
      <c r="R3006" t="inlineStr">
        <is>
          <t>Punjab</t>
        </is>
      </c>
      <c r="S3006" s="71" t="n">
        <v>8</v>
      </c>
      <c r="T3006" t="inlineStr">
        <is>
          <t>Yes</t>
        </is>
      </c>
      <c r="U3006" s="71" t="n">
        <v>21620</v>
      </c>
      <c r="V3006" s="71" t="n">
        <v>1179</v>
      </c>
      <c r="W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RR102998</t>
        </is>
      </c>
      <c r="B3007" s="69" t="n">
        <v>46019</v>
      </c>
      <c r="C3007" s="70" t="n">
        <v>2025</v>
      </c>
      <c r="D3007" t="inlineStr">
        <is>
          <t>Dec</t>
        </is>
      </c>
      <c r="E3007" t="inlineStr">
        <is>
          <t>North</t>
        </is>
      </c>
      <c r="F3007" t="inlineStr">
        <is>
          <t>India</t>
        </is>
      </c>
      <c r="G3007" t="inlineStr">
        <is>
          <t>Grocery</t>
        </is>
      </c>
      <c r="H3007" t="inlineStr">
        <is>
          <t>Store walk-in</t>
        </is>
      </c>
      <c r="I3007" t="inlineStr">
        <is>
          <t>Member</t>
        </is>
      </c>
      <c r="J3007" t="inlineStr">
        <is>
          <t>Arjun Mehta</t>
        </is>
      </c>
      <c r="K3007" s="71" t="n">
        <v>4747</v>
      </c>
      <c r="L3007" s="72" t="n">
        <v>182.03</v>
      </c>
      <c r="M3007" s="72" t="n">
        <v>864096.41</v>
      </c>
      <c r="N3007" s="72" t="n">
        <v>43204.82</v>
      </c>
      <c r="O3007" s="72" t="n">
        <v>820891.59</v>
      </c>
      <c r="P3007" s="72" t="n">
        <v>689077.98</v>
      </c>
      <c r="Q3007" s="72" t="n">
        <v>131813.61</v>
      </c>
      <c r="R3007" t="inlineStr">
        <is>
          <t>Uttar Pradesh</t>
        </is>
      </c>
      <c r="S3007" s="71" t="n">
        <v>1</v>
      </c>
      <c r="T3007" t="inlineStr">
        <is>
          <t>Yes</t>
        </is>
      </c>
      <c r="U3007" s="71" t="n">
        <v>4938</v>
      </c>
      <c r="V3007" s="71" t="n">
        <v>1494</v>
      </c>
      <c r="W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RR102999</t>
        </is>
      </c>
      <c r="B3008" s="69" t="n">
        <v>46019</v>
      </c>
      <c r="C3008" s="70" t="n">
        <v>2025</v>
      </c>
      <c r="D3008" t="inlineStr">
        <is>
          <t>Dec</t>
        </is>
      </c>
      <c r="E3008" t="inlineStr">
        <is>
          <t>North</t>
        </is>
      </c>
      <c r="F3008" t="inlineStr">
        <is>
          <t>India</t>
        </is>
      </c>
      <c r="G3008" t="inlineStr">
        <is>
          <t>Fashion</t>
        </is>
      </c>
      <c r="H3008" t="inlineStr">
        <is>
          <t>Store walk-in</t>
        </is>
      </c>
      <c r="I3008" t="inlineStr">
        <is>
          <t>Member</t>
        </is>
      </c>
      <c r="J3008" t="inlineStr">
        <is>
          <t>Shraddha Kulkarni</t>
        </is>
      </c>
      <c r="K3008" s="71" t="n">
        <v>152</v>
      </c>
      <c r="L3008" s="72" t="n">
        <v>708.22</v>
      </c>
      <c r="M3008" s="72" t="n">
        <v>107649.44</v>
      </c>
      <c r="N3008" s="72" t="n">
        <v>8611.959999999999</v>
      </c>
      <c r="O3008" s="72" t="n">
        <v>99037.48</v>
      </c>
      <c r="P3008" s="72" t="n">
        <v>61021.55</v>
      </c>
      <c r="Q3008" s="72" t="n">
        <v>38015.93</v>
      </c>
      <c r="R3008" t="inlineStr">
        <is>
          <t>Uttar Pradesh</t>
        </is>
      </c>
      <c r="S3008" s="71" t="n">
        <v>1</v>
      </c>
      <c r="T3008" t="inlineStr">
        <is>
          <t>Yes</t>
        </is>
      </c>
      <c r="U3008" s="71" t="n">
        <v>72</v>
      </c>
      <c r="V3008" s="71" t="n">
        <v>29</v>
      </c>
      <c r="W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RR103000</t>
        </is>
      </c>
      <c r="B3009" s="69" t="n">
        <v>46019</v>
      </c>
      <c r="C3009" s="70" t="n">
        <v>2025</v>
      </c>
      <c r="D3009" t="inlineStr">
        <is>
          <t>Dec</t>
        </is>
      </c>
      <c r="E3009" t="inlineStr">
        <is>
          <t>South</t>
        </is>
      </c>
      <c r="F3009" t="inlineStr">
        <is>
          <t>India</t>
        </is>
      </c>
      <c r="G3009" t="inlineStr">
        <is>
          <t>JioMart</t>
        </is>
      </c>
      <c r="H3009" t="inlineStr">
        <is>
          <t>Home delivery</t>
        </is>
      </c>
      <c r="I3009" t="inlineStr">
        <is>
          <t>Walk-in guest</t>
        </is>
      </c>
      <c r="J3009" t="inlineStr">
        <is>
          <t>Emma Clarke</t>
        </is>
      </c>
      <c r="K3009" s="71" t="n">
        <v>1228</v>
      </c>
      <c r="L3009" s="72" t="n">
        <v>448.24</v>
      </c>
      <c r="M3009" s="72" t="n">
        <v>550438.72</v>
      </c>
      <c r="N3009" s="72" t="n">
        <v>11008.77</v>
      </c>
      <c r="O3009" s="72" t="n">
        <v>539429.95</v>
      </c>
      <c r="P3009" s="72" t="n">
        <v>397766.01</v>
      </c>
      <c r="Q3009" s="72" t="n">
        <v>141663.94</v>
      </c>
      <c r="R3009" t="inlineStr">
        <is>
          <t>Telangana</t>
        </is>
      </c>
      <c r="S3009" s="71" t="n">
        <v>8</v>
      </c>
      <c r="T3009" t="inlineStr">
        <is>
          <t>Yes</t>
        </is>
      </c>
      <c r="U3009" s="71" t="n">
        <v>2167</v>
      </c>
      <c r="V3009" s="71" t="n">
        <v>137</v>
      </c>
      <c r="W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RR103001</t>
        </is>
      </c>
      <c r="B3010" s="69" t="n">
        <v>46023</v>
      </c>
      <c r="C3010" s="70" t="n">
        <v>2026</v>
      </c>
      <c r="D3010" t="inlineStr">
        <is>
          <t>Jan</t>
        </is>
      </c>
      <c r="E3010" t="inlineStr">
        <is>
          <t>North</t>
        </is>
      </c>
      <c r="F3010" t="inlineStr">
        <is>
          <t>India</t>
        </is>
      </c>
      <c r="G3010" t="inlineStr">
        <is>
          <t>JioMart</t>
        </is>
      </c>
      <c r="H3010" t="inlineStr">
        <is>
          <t>Home delivery</t>
        </is>
      </c>
      <c r="I3010" t="inlineStr">
        <is>
          <t>Member</t>
        </is>
      </c>
      <c r="J3010" t="inlineStr">
        <is>
          <t>Priya Nair</t>
        </is>
      </c>
      <c r="K3010" s="71" t="n">
        <v>826</v>
      </c>
      <c r="L3010" s="72" t="n">
        <v>481.37</v>
      </c>
      <c r="M3010" s="72" t="n">
        <v>397611.62</v>
      </c>
      <c r="N3010" s="72" t="n">
        <v>7952.23</v>
      </c>
      <c r="O3010" s="72" t="n">
        <v>389659.39</v>
      </c>
      <c r="P3010" s="72" t="n">
        <v>286057.41</v>
      </c>
      <c r="Q3010" s="72" t="n">
        <v>103601.98</v>
      </c>
      <c r="R3010" t="inlineStr">
        <is>
          <t>Punjab</t>
        </is>
      </c>
      <c r="S3010" s="71" t="n">
        <v>2</v>
      </c>
      <c r="T3010" t="inlineStr">
        <is>
          <t>Yes</t>
        </is>
      </c>
      <c r="U3010" s="71" t="n">
        <v>1735</v>
      </c>
      <c r="V3010" s="71" t="n">
        <v>99</v>
      </c>
      <c r="W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RR103002</t>
        </is>
      </c>
      <c r="B3011" s="69" t="n">
        <v>46023</v>
      </c>
      <c r="C3011" s="70" t="n">
        <v>2026</v>
      </c>
      <c r="D3011" t="inlineStr">
        <is>
          <t>Jan</t>
        </is>
      </c>
      <c r="E3011" t="inlineStr">
        <is>
          <t>West</t>
        </is>
      </c>
      <c r="F3011" t="inlineStr">
        <is>
          <t>India</t>
        </is>
      </c>
      <c r="G3011" t="inlineStr">
        <is>
          <t>Electronics</t>
        </is>
      </c>
      <c r="H3011" t="inlineStr">
        <is>
          <t>Store walk-in</t>
        </is>
      </c>
      <c r="I3011" t="inlineStr">
        <is>
          <t>Walk-in guest</t>
        </is>
      </c>
      <c r="J3011" t="inlineStr">
        <is>
          <t>Hiroshi Tanaka</t>
        </is>
      </c>
      <c r="K3011" s="71" t="n">
        <v>73</v>
      </c>
      <c r="L3011" s="72" t="n">
        <v>8677.58</v>
      </c>
      <c r="M3011" s="72" t="n">
        <v>633463.34</v>
      </c>
      <c r="N3011" s="72" t="n">
        <v>50677.07</v>
      </c>
      <c r="O3011" s="72" t="n">
        <v>582786.27</v>
      </c>
      <c r="P3011" s="72" t="n">
        <v>619334.88</v>
      </c>
      <c r="Q3011" s="72" t="n">
        <v>-36548.61</v>
      </c>
      <c r="R3011" t="inlineStr">
        <is>
          <t>Goa</t>
        </is>
      </c>
      <c r="S3011" s="71" t="n">
        <v>8</v>
      </c>
      <c r="T3011" t="inlineStr">
        <is>
          <t>Yes</t>
        </is>
      </c>
      <c r="U3011" s="71" t="n">
        <v>249</v>
      </c>
      <c r="V3011" s="71" t="n">
        <v>66</v>
      </c>
      <c r="W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RR103003</t>
        </is>
      </c>
      <c r="B3012" s="69" t="n">
        <v>46023</v>
      </c>
      <c r="C3012" s="70" t="n">
        <v>2026</v>
      </c>
      <c r="D3012" t="inlineStr">
        <is>
          <t>Jan</t>
        </is>
      </c>
      <c r="E3012" t="inlineStr">
        <is>
          <t>North</t>
        </is>
      </c>
      <c r="F3012" t="inlineStr">
        <is>
          <t>India</t>
        </is>
      </c>
      <c r="G3012" t="inlineStr">
        <is>
          <t>Fashion</t>
        </is>
      </c>
      <c r="H3012" t="inlineStr">
        <is>
          <t>Store walk-in</t>
        </is>
      </c>
      <c r="I3012" t="inlineStr">
        <is>
          <t>Walk-in guest</t>
        </is>
      </c>
      <c r="J3012" t="inlineStr">
        <is>
          <t>Fatima Al-Saud</t>
        </is>
      </c>
      <c r="K3012" s="71" t="n">
        <v>422</v>
      </c>
      <c r="L3012" s="72" t="n">
        <v>820.15</v>
      </c>
      <c r="M3012" s="72" t="n">
        <v>346103.3</v>
      </c>
      <c r="N3012" s="72" t="n">
        <v>17305.17</v>
      </c>
      <c r="O3012" s="72" t="n">
        <v>328798.13</v>
      </c>
      <c r="P3012" s="72" t="n">
        <v>173509.68</v>
      </c>
      <c r="Q3012" s="72" t="n">
        <v>155288.45</v>
      </c>
      <c r="R3012" t="inlineStr">
        <is>
          <t>Rajasthan</t>
        </is>
      </c>
      <c r="S3012" s="71" t="n">
        <v>1</v>
      </c>
      <c r="T3012" t="inlineStr">
        <is>
          <t>Yes</t>
        </is>
      </c>
      <c r="U3012" s="71" t="n">
        <v>254</v>
      </c>
      <c r="V3012" s="71" t="n">
        <v>101</v>
      </c>
      <c r="W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RR103004</t>
        </is>
      </c>
      <c r="B3013" s="69" t="n">
        <v>46023</v>
      </c>
      <c r="C3013" s="70" t="n">
        <v>2026</v>
      </c>
      <c r="D3013" t="inlineStr">
        <is>
          <t>Jan</t>
        </is>
      </c>
      <c r="E3013" t="inlineStr">
        <is>
          <t>South</t>
        </is>
      </c>
      <c r="F3013" t="inlineStr">
        <is>
          <t>India</t>
        </is>
      </c>
      <c r="G3013" t="inlineStr">
        <is>
          <t>Electronics</t>
        </is>
      </c>
      <c r="H3013" t="inlineStr">
        <is>
          <t>Store walk-in</t>
        </is>
      </c>
      <c r="I3013" t="inlineStr">
        <is>
          <t>Member</t>
        </is>
      </c>
      <c r="J3013" t="inlineStr">
        <is>
          <t>Shraddha Kulkarni</t>
        </is>
      </c>
      <c r="K3013" s="71" t="n">
        <v>124</v>
      </c>
      <c r="L3013" s="72" t="n">
        <v>9541.200000000001</v>
      </c>
      <c r="M3013" s="72" t="n">
        <v>1183108.8</v>
      </c>
      <c r="N3013" s="72" t="n">
        <v>59155.44</v>
      </c>
      <c r="O3013" s="72" t="n">
        <v>1123953.36</v>
      </c>
      <c r="P3013" s="72" t="n">
        <v>986572.46</v>
      </c>
      <c r="Q3013" s="72" t="n">
        <v>137380.9</v>
      </c>
      <c r="R3013" t="inlineStr">
        <is>
          <t>Karnataka</t>
        </is>
      </c>
      <c r="S3013" s="71" t="n">
        <v>5</v>
      </c>
      <c r="T3013" t="inlineStr">
        <is>
          <t>Yes</t>
        </is>
      </c>
      <c r="U3013" s="71" t="n">
        <v>262</v>
      </c>
      <c r="V3013" s="71" t="n">
        <v>102</v>
      </c>
      <c r="W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RR103005</t>
        </is>
      </c>
      <c r="B3014" s="69" t="n">
        <v>46023</v>
      </c>
      <c r="C3014" s="70" t="n">
        <v>2026</v>
      </c>
      <c r="D3014" t="inlineStr">
        <is>
          <t>Jan</t>
        </is>
      </c>
      <c r="E3014" t="inlineStr">
        <is>
          <t>West</t>
        </is>
      </c>
      <c r="F3014" t="inlineStr">
        <is>
          <t>India</t>
        </is>
      </c>
      <c r="G3014" t="inlineStr">
        <is>
          <t>Grocery</t>
        </is>
      </c>
      <c r="H3014" t="inlineStr">
        <is>
          <t>Store walk-in</t>
        </is>
      </c>
      <c r="I3014" t="inlineStr">
        <is>
          <t>Member</t>
        </is>
      </c>
      <c r="J3014" t="inlineStr">
        <is>
          <t>Fatima Al-Saud</t>
        </is>
      </c>
      <c r="K3014" s="71" t="n">
        <v>2926</v>
      </c>
      <c r="L3014" s="72" t="n">
        <v>204.87</v>
      </c>
      <c r="M3014" s="72" t="n">
        <v>599449.62</v>
      </c>
      <c r="N3014" s="72" t="n">
        <v>89917.44</v>
      </c>
      <c r="O3014" s="72" t="n">
        <v>509532.18</v>
      </c>
      <c r="P3014" s="72" t="n">
        <v>436339.78</v>
      </c>
      <c r="Q3014" s="72" t="n">
        <v>73192.39999999999</v>
      </c>
      <c r="R3014" t="inlineStr">
        <is>
          <t>Gujarat</t>
        </is>
      </c>
      <c r="S3014" s="71" t="n">
        <v>5</v>
      </c>
      <c r="T3014" t="inlineStr">
        <is>
          <t>Yes</t>
        </is>
      </c>
      <c r="U3014" s="71" t="n">
        <v>2183</v>
      </c>
      <c r="V3014" s="71" t="n">
        <v>570</v>
      </c>
      <c r="W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RR103006</t>
        </is>
      </c>
      <c r="B3015" s="69" t="n">
        <v>46023</v>
      </c>
      <c r="C3015" s="70" t="n">
        <v>2026</v>
      </c>
      <c r="D3015" t="inlineStr">
        <is>
          <t>Jan</t>
        </is>
      </c>
      <c r="E3015" t="inlineStr">
        <is>
          <t>West</t>
        </is>
      </c>
      <c r="F3015" t="inlineStr">
        <is>
          <t>India</t>
        </is>
      </c>
      <c r="G3015" t="inlineStr">
        <is>
          <t>Grocery</t>
        </is>
      </c>
      <c r="H3015" t="inlineStr">
        <is>
          <t>Home delivery</t>
        </is>
      </c>
      <c r="I3015" t="inlineStr">
        <is>
          <t>Member</t>
        </is>
      </c>
      <c r="J3015" t="inlineStr">
        <is>
          <t>Zoya Ahmed</t>
        </is>
      </c>
      <c r="K3015" s="71" t="n">
        <v>3843</v>
      </c>
      <c r="L3015" s="72" t="n">
        <v>195.4</v>
      </c>
      <c r="M3015" s="72" t="n">
        <v>750922.2</v>
      </c>
      <c r="N3015" s="72" t="n">
        <v>60073.78</v>
      </c>
      <c r="O3015" s="72" t="n">
        <v>690848.42</v>
      </c>
      <c r="P3015" s="72" t="n">
        <v>558762.96</v>
      </c>
      <c r="Q3015" s="72" t="n">
        <v>132085.46</v>
      </c>
      <c r="R3015" t="inlineStr">
        <is>
          <t>Gujarat</t>
        </is>
      </c>
      <c r="S3015" s="71" t="n">
        <v>3</v>
      </c>
      <c r="T3015" t="inlineStr">
        <is>
          <t>Yes</t>
        </is>
      </c>
      <c r="U3015" s="71" t="n">
        <v>1505</v>
      </c>
      <c r="V3015" s="71" t="n">
        <v>572</v>
      </c>
      <c r="W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RR103007</t>
        </is>
      </c>
      <c r="B3016" s="69" t="n">
        <v>46023</v>
      </c>
      <c r="C3016" s="70" t="n">
        <v>2026</v>
      </c>
      <c r="D3016" t="inlineStr">
        <is>
          <t>Jan</t>
        </is>
      </c>
      <c r="E3016" t="inlineStr">
        <is>
          <t>South</t>
        </is>
      </c>
      <c r="F3016" t="inlineStr">
        <is>
          <t>India</t>
        </is>
      </c>
      <c r="G3016" t="inlineStr">
        <is>
          <t>Grocery</t>
        </is>
      </c>
      <c r="H3016" t="inlineStr">
        <is>
          <t>Store walk-in</t>
        </is>
      </c>
      <c r="I3016" t="inlineStr">
        <is>
          <t>Member</t>
        </is>
      </c>
      <c r="J3016" t="inlineStr">
        <is>
          <t>Omar Haddad</t>
        </is>
      </c>
      <c r="K3016" s="71" t="n">
        <v>2698</v>
      </c>
      <c r="L3016" s="72" t="n">
        <v>208.5</v>
      </c>
      <c r="M3016" s="72" t="n">
        <v>562533</v>
      </c>
      <c r="N3016" s="72" t="n">
        <v>28126.65</v>
      </c>
      <c r="O3016" s="72" t="n">
        <v>534406.35</v>
      </c>
      <c r="P3016" s="72" t="n">
        <v>409292.56</v>
      </c>
      <c r="Q3016" s="72" t="n">
        <v>125113.79</v>
      </c>
      <c r="R3016" t="inlineStr">
        <is>
          <t>Kerala</t>
        </is>
      </c>
      <c r="S3016" s="71" t="n">
        <v>3</v>
      </c>
      <c r="T3016" t="inlineStr">
        <is>
          <t>Yes</t>
        </is>
      </c>
      <c r="U3016" s="71" t="n">
        <v>1090</v>
      </c>
      <c r="V3016" s="71" t="n">
        <v>405</v>
      </c>
      <c r="W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RR103008</t>
        </is>
      </c>
      <c r="B3017" s="69" t="n">
        <v>46024</v>
      </c>
      <c r="C3017" s="70" t="n">
        <v>2026</v>
      </c>
      <c r="D3017" t="inlineStr">
        <is>
          <t>Jan</t>
        </is>
      </c>
      <c r="E3017" t="inlineStr">
        <is>
          <t>East</t>
        </is>
      </c>
      <c r="F3017" t="inlineStr">
        <is>
          <t>India</t>
        </is>
      </c>
      <c r="G3017" t="inlineStr">
        <is>
          <t>Fashion</t>
        </is>
      </c>
      <c r="H3017" t="inlineStr">
        <is>
          <t>Click &amp; collect</t>
        </is>
      </c>
      <c r="I3017" t="inlineStr">
        <is>
          <t>Walk-in guest</t>
        </is>
      </c>
      <c r="J3017" t="inlineStr">
        <is>
          <t>Sophie Müller</t>
        </is>
      </c>
      <c r="K3017" s="71" t="n">
        <v>135</v>
      </c>
      <c r="L3017" s="72" t="n">
        <v>715.01</v>
      </c>
      <c r="M3017" s="72" t="n">
        <v>96526.35000000001</v>
      </c>
      <c r="N3017" s="72" t="n">
        <v>14478.95</v>
      </c>
      <c r="O3017" s="72" t="n">
        <v>82047.39999999999</v>
      </c>
      <c r="P3017" s="72" t="n">
        <v>57428.9</v>
      </c>
      <c r="Q3017" s="72" t="n">
        <v>24618.5</v>
      </c>
      <c r="R3017" t="inlineStr">
        <is>
          <t>Bihar</t>
        </is>
      </c>
      <c r="S3017" s="71" t="n">
        <v>2</v>
      </c>
      <c r="T3017" t="inlineStr">
        <is>
          <t>Yes</t>
        </is>
      </c>
      <c r="U3017" s="71" t="n">
        <v>87</v>
      </c>
      <c r="V3017" s="71" t="n">
        <v>25</v>
      </c>
      <c r="W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RR103009</t>
        </is>
      </c>
      <c r="B3018" s="69" t="n">
        <v>46024</v>
      </c>
      <c r="C3018" s="70" t="n">
        <v>2026</v>
      </c>
      <c r="D3018" t="inlineStr">
        <is>
          <t>Jan</t>
        </is>
      </c>
      <c r="E3018" t="inlineStr">
        <is>
          <t>South</t>
        </is>
      </c>
      <c r="F3018" t="inlineStr">
        <is>
          <t>India</t>
        </is>
      </c>
      <c r="G3018" t="inlineStr">
        <is>
          <t>Grocery</t>
        </is>
      </c>
      <c r="H3018" t="inlineStr">
        <is>
          <t>Store walk-in</t>
        </is>
      </c>
      <c r="I3018" t="inlineStr">
        <is>
          <t>Walk-in guest</t>
        </is>
      </c>
      <c r="J3018" t="inlineStr">
        <is>
          <t>Aisha Bello</t>
        </is>
      </c>
      <c r="K3018" s="71" t="n">
        <v>3189</v>
      </c>
      <c r="L3018" s="72" t="n">
        <v>168.28</v>
      </c>
      <c r="M3018" s="72" t="n">
        <v>536644.92</v>
      </c>
      <c r="N3018" s="72" t="n">
        <v>10732.9</v>
      </c>
      <c r="O3018" s="72" t="n">
        <v>525912.02</v>
      </c>
      <c r="P3018" s="72" t="n">
        <v>464220.95</v>
      </c>
      <c r="Q3018" s="72" t="n">
        <v>61691.07</v>
      </c>
      <c r="R3018" t="inlineStr">
        <is>
          <t>Tamil Nadu</t>
        </is>
      </c>
      <c r="S3018" s="71" t="n">
        <v>5</v>
      </c>
      <c r="T3018" t="inlineStr">
        <is>
          <t>Yes</t>
        </is>
      </c>
      <c r="U3018" s="71" t="n">
        <v>1261</v>
      </c>
      <c r="V3018" s="71" t="n">
        <v>551</v>
      </c>
      <c r="W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RR103010</t>
        </is>
      </c>
      <c r="B3019" s="69" t="n">
        <v>46024</v>
      </c>
      <c r="C3019" s="70" t="n">
        <v>2026</v>
      </c>
      <c r="D3019" t="inlineStr">
        <is>
          <t>Jan</t>
        </is>
      </c>
      <c r="E3019" t="inlineStr">
        <is>
          <t>South</t>
        </is>
      </c>
      <c r="F3019" t="inlineStr">
        <is>
          <t>India</t>
        </is>
      </c>
      <c r="G3019" t="inlineStr">
        <is>
          <t>Grocery</t>
        </is>
      </c>
      <c r="H3019" t="inlineStr">
        <is>
          <t>Store walk-in</t>
        </is>
      </c>
      <c r="I3019" t="inlineStr">
        <is>
          <t>Member</t>
        </is>
      </c>
      <c r="J3019" t="inlineStr">
        <is>
          <t>Fatima Al-Saud</t>
        </is>
      </c>
      <c r="K3019" s="71" t="n">
        <v>3985</v>
      </c>
      <c r="L3019" s="72" t="n">
        <v>184.18</v>
      </c>
      <c r="M3019" s="72" t="n">
        <v>733957.3</v>
      </c>
      <c r="N3019" s="72" t="n">
        <v>36697.87</v>
      </c>
      <c r="O3019" s="72" t="n">
        <v>697259.4300000001</v>
      </c>
      <c r="P3019" s="72" t="n">
        <v>572826.96</v>
      </c>
      <c r="Q3019" s="72" t="n">
        <v>124432.47</v>
      </c>
      <c r="R3019" t="inlineStr">
        <is>
          <t>Karnataka</t>
        </is>
      </c>
      <c r="S3019" s="71" t="n">
        <v>2</v>
      </c>
      <c r="T3019" t="inlineStr">
        <is>
          <t>Yes</t>
        </is>
      </c>
      <c r="U3019" s="71" t="n">
        <v>1218</v>
      </c>
      <c r="V3019" s="71" t="n">
        <v>450</v>
      </c>
      <c r="W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RR103011</t>
        </is>
      </c>
      <c r="B3020" s="69" t="n">
        <v>46024</v>
      </c>
      <c r="C3020" s="70" t="n">
        <v>2026</v>
      </c>
      <c r="D3020" t="inlineStr">
        <is>
          <t>Jan</t>
        </is>
      </c>
      <c r="E3020" t="inlineStr">
        <is>
          <t>West</t>
        </is>
      </c>
      <c r="F3020" t="inlineStr">
        <is>
          <t>India</t>
        </is>
      </c>
      <c r="G3020" t="inlineStr">
        <is>
          <t>JioMart</t>
        </is>
      </c>
      <c r="H3020" t="inlineStr">
        <is>
          <t>Home delivery</t>
        </is>
      </c>
      <c r="I3020" t="inlineStr">
        <is>
          <t>Member</t>
        </is>
      </c>
      <c r="J3020" t="inlineStr">
        <is>
          <t>Yuki Sato</t>
        </is>
      </c>
      <c r="K3020" s="71" t="n">
        <v>1358</v>
      </c>
      <c r="L3020" s="72" t="n">
        <v>459.26</v>
      </c>
      <c r="M3020" s="72" t="n">
        <v>623675.08</v>
      </c>
      <c r="N3020" s="72" t="n">
        <v>62367.51</v>
      </c>
      <c r="O3020" s="72" t="n">
        <v>561307.5699999999</v>
      </c>
      <c r="P3020" s="72" t="n">
        <v>452500.43</v>
      </c>
      <c r="Q3020" s="72" t="n">
        <v>108807.14</v>
      </c>
      <c r="R3020" t="inlineStr">
        <is>
          <t>Goa</t>
        </is>
      </c>
      <c r="S3020" s="71" t="n">
        <v>1</v>
      </c>
      <c r="T3020" t="inlineStr">
        <is>
          <t>Yes</t>
        </is>
      </c>
      <c r="U3020" s="71" t="n">
        <v>3250</v>
      </c>
      <c r="V3020" s="71" t="n">
        <v>242</v>
      </c>
      <c r="W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RR103012</t>
        </is>
      </c>
      <c r="B3021" s="69" t="n">
        <v>46024</v>
      </c>
      <c r="C3021" s="70" t="n">
        <v>2026</v>
      </c>
      <c r="D3021" t="inlineStr">
        <is>
          <t>Jan</t>
        </is>
      </c>
      <c r="E3021" t="inlineStr">
        <is>
          <t>West</t>
        </is>
      </c>
      <c r="F3021" t="inlineStr">
        <is>
          <t>India</t>
        </is>
      </c>
      <c r="G3021" t="inlineStr">
        <is>
          <t>JioMart</t>
        </is>
      </c>
      <c r="H3021" t="inlineStr">
        <is>
          <t>Home delivery</t>
        </is>
      </c>
      <c r="I3021" t="inlineStr">
        <is>
          <t>Walk-in guest</t>
        </is>
      </c>
      <c r="J3021" t="inlineStr">
        <is>
          <t>Noah Smith</t>
        </is>
      </c>
      <c r="K3021" s="71" t="n">
        <v>2678</v>
      </c>
      <c r="L3021" s="72" t="n">
        <v>424.37</v>
      </c>
      <c r="M3021" s="72" t="n">
        <v>1136462.86</v>
      </c>
      <c r="N3021" s="72" t="n">
        <v>56823.14</v>
      </c>
      <c r="O3021" s="72" t="n">
        <v>1079639.72</v>
      </c>
      <c r="P3021" s="72" t="n">
        <v>895400.7</v>
      </c>
      <c r="Q3021" s="72" t="n">
        <v>184239.02</v>
      </c>
      <c r="R3021" t="inlineStr">
        <is>
          <t>Gujarat</t>
        </is>
      </c>
      <c r="S3021" s="71" t="n">
        <v>1</v>
      </c>
      <c r="T3021" t="inlineStr">
        <is>
          <t>Yes</t>
        </is>
      </c>
      <c r="U3021" s="71" t="n">
        <v>4938</v>
      </c>
      <c r="V3021" s="71" t="n">
        <v>310</v>
      </c>
      <c r="W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RR103013</t>
        </is>
      </c>
      <c r="B3022" s="69" t="n">
        <v>46024</v>
      </c>
      <c r="C3022" s="70" t="n">
        <v>2026</v>
      </c>
      <c r="D3022" t="inlineStr">
        <is>
          <t>Jan</t>
        </is>
      </c>
      <c r="E3022" t="inlineStr">
        <is>
          <t>North</t>
        </is>
      </c>
      <c r="F3022" t="inlineStr">
        <is>
          <t>India</t>
        </is>
      </c>
      <c r="G3022" t="inlineStr">
        <is>
          <t>Grocery</t>
        </is>
      </c>
      <c r="H3022" t="inlineStr">
        <is>
          <t>Store walk-in</t>
        </is>
      </c>
      <c r="I3022" t="inlineStr">
        <is>
          <t>Member</t>
        </is>
      </c>
      <c r="J3022" t="inlineStr">
        <is>
          <t>Liam O'Brien</t>
        </is>
      </c>
      <c r="K3022" s="71" t="n">
        <v>4071</v>
      </c>
      <c r="L3022" s="72" t="n">
        <v>208.73</v>
      </c>
      <c r="M3022" s="72" t="n">
        <v>849739.83</v>
      </c>
      <c r="N3022" s="72" t="n">
        <v>84973.98</v>
      </c>
      <c r="O3022" s="72" t="n">
        <v>764765.85</v>
      </c>
      <c r="P3022" s="72" t="n">
        <v>612703.4</v>
      </c>
      <c r="Q3022" s="72" t="n">
        <v>152062.45</v>
      </c>
      <c r="R3022" t="inlineStr">
        <is>
          <t>Punjab</t>
        </is>
      </c>
      <c r="S3022" s="71" t="n">
        <v>1</v>
      </c>
      <c r="T3022" t="inlineStr">
        <is>
          <t>Yes</t>
        </is>
      </c>
      <c r="U3022" s="71" t="n">
        <v>3327</v>
      </c>
      <c r="V3022" s="71" t="n">
        <v>864</v>
      </c>
      <c r="W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RR103014</t>
        </is>
      </c>
      <c r="B3023" s="69" t="n">
        <v>46024</v>
      </c>
      <c r="C3023" s="70" t="n">
        <v>2026</v>
      </c>
      <c r="D3023" t="inlineStr">
        <is>
          <t>Jan</t>
        </is>
      </c>
      <c r="E3023" t="inlineStr">
        <is>
          <t>South</t>
        </is>
      </c>
      <c r="F3023" t="inlineStr">
        <is>
          <t>India</t>
        </is>
      </c>
      <c r="G3023" t="inlineStr">
        <is>
          <t>Grocery</t>
        </is>
      </c>
      <c r="H3023" t="inlineStr">
        <is>
          <t>Store walk-in</t>
        </is>
      </c>
      <c r="I3023" t="inlineStr">
        <is>
          <t>Member</t>
        </is>
      </c>
      <c r="J3023" t="inlineStr">
        <is>
          <t>Hiroshi Tanaka</t>
        </is>
      </c>
      <c r="K3023" s="71" t="n">
        <v>2270</v>
      </c>
      <c r="L3023" s="72" t="n">
        <v>193.09</v>
      </c>
      <c r="M3023" s="72" t="n">
        <v>438314.3</v>
      </c>
      <c r="N3023" s="72" t="n">
        <v>21915.72</v>
      </c>
      <c r="O3023" s="72" t="n">
        <v>416398.58</v>
      </c>
      <c r="P3023" s="72" t="n">
        <v>344614.75</v>
      </c>
      <c r="Q3023" s="72" t="n">
        <v>71783.83</v>
      </c>
      <c r="R3023" t="inlineStr">
        <is>
          <t>Telangana</t>
        </is>
      </c>
      <c r="S3023" s="71" t="n">
        <v>2</v>
      </c>
      <c r="T3023" t="inlineStr">
        <is>
          <t>Yes</t>
        </is>
      </c>
      <c r="U3023" s="71" t="n">
        <v>1817</v>
      </c>
      <c r="V3023" s="71" t="n">
        <v>587</v>
      </c>
      <c r="W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RR103015</t>
        </is>
      </c>
      <c r="B3024" s="69" t="n">
        <v>46024</v>
      </c>
      <c r="C3024" s="70" t="n">
        <v>2026</v>
      </c>
      <c r="D3024" t="inlineStr">
        <is>
          <t>Jan</t>
        </is>
      </c>
      <c r="E3024" t="inlineStr">
        <is>
          <t>West</t>
        </is>
      </c>
      <c r="F3024" t="inlineStr">
        <is>
          <t>India</t>
        </is>
      </c>
      <c r="G3024" t="inlineStr">
        <is>
          <t>Grocery</t>
        </is>
      </c>
      <c r="H3024" t="inlineStr">
        <is>
          <t>Home delivery</t>
        </is>
      </c>
      <c r="I3024" t="inlineStr">
        <is>
          <t>Member</t>
        </is>
      </c>
      <c r="J3024" t="inlineStr">
        <is>
          <t>Hiroshi Tanaka</t>
        </is>
      </c>
      <c r="K3024" s="71" t="n">
        <v>3782</v>
      </c>
      <c r="L3024" s="72" t="n">
        <v>200.34</v>
      </c>
      <c r="M3024" s="72" t="n">
        <v>757685.88</v>
      </c>
      <c r="N3024" s="72" t="n">
        <v>15153.72</v>
      </c>
      <c r="O3024" s="72" t="n">
        <v>742532.16</v>
      </c>
      <c r="P3024" s="72" t="n">
        <v>570764.83</v>
      </c>
      <c r="Q3024" s="72" t="n">
        <v>171767.33</v>
      </c>
      <c r="R3024" t="inlineStr">
        <is>
          <t>Goa</t>
        </is>
      </c>
      <c r="S3024" s="71" t="n">
        <v>1</v>
      </c>
      <c r="T3024" t="inlineStr">
        <is>
          <t>Yes</t>
        </is>
      </c>
      <c r="U3024" s="71" t="n">
        <v>1404</v>
      </c>
      <c r="V3024" s="71" t="n">
        <v>529</v>
      </c>
      <c r="W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RR103016</t>
        </is>
      </c>
      <c r="B3025" s="69" t="n">
        <v>46024</v>
      </c>
      <c r="C3025" s="70" t="n">
        <v>2026</v>
      </c>
      <c r="D3025" t="inlineStr">
        <is>
          <t>Jan</t>
        </is>
      </c>
      <c r="E3025" t="inlineStr">
        <is>
          <t>South</t>
        </is>
      </c>
      <c r="F3025" t="inlineStr">
        <is>
          <t>India</t>
        </is>
      </c>
      <c r="G3025" t="inlineStr">
        <is>
          <t>Grocery</t>
        </is>
      </c>
      <c r="H3025" t="inlineStr">
        <is>
          <t>Store walk-in</t>
        </is>
      </c>
      <c r="I3025" t="inlineStr">
        <is>
          <t>Walk-in guest</t>
        </is>
      </c>
      <c r="J3025" t="inlineStr">
        <is>
          <t>Zoya Ahmed</t>
        </is>
      </c>
      <c r="K3025" s="71" t="n">
        <v>2087</v>
      </c>
      <c r="L3025" s="72" t="n">
        <v>182.91</v>
      </c>
      <c r="M3025" s="72" t="n">
        <v>381733.17</v>
      </c>
      <c r="N3025" s="72" t="n">
        <v>19086.66</v>
      </c>
      <c r="O3025" s="72" t="n">
        <v>362646.51</v>
      </c>
      <c r="P3025" s="72" t="n">
        <v>306284.81</v>
      </c>
      <c r="Q3025" s="72" t="n">
        <v>56361.7</v>
      </c>
      <c r="R3025" t="inlineStr">
        <is>
          <t>Karnataka</t>
        </is>
      </c>
      <c r="S3025" s="71" t="n">
        <v>5</v>
      </c>
      <c r="T3025" t="inlineStr">
        <is>
          <t>Yes</t>
        </is>
      </c>
      <c r="U3025" s="71" t="n">
        <v>1818</v>
      </c>
      <c r="V3025" s="71" t="n">
        <v>571</v>
      </c>
      <c r="W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RR103017</t>
        </is>
      </c>
      <c r="B3026" s="69" t="n">
        <v>46024</v>
      </c>
      <c r="C3026" s="70" t="n">
        <v>2026</v>
      </c>
      <c r="D3026" t="inlineStr">
        <is>
          <t>Jan</t>
        </is>
      </c>
      <c r="E3026" t="inlineStr">
        <is>
          <t>South</t>
        </is>
      </c>
      <c r="F3026" t="inlineStr">
        <is>
          <t>India</t>
        </is>
      </c>
      <c r="G3026" t="inlineStr">
        <is>
          <t>Electronics</t>
        </is>
      </c>
      <c r="H3026" t="inlineStr">
        <is>
          <t>Click &amp; collect</t>
        </is>
      </c>
      <c r="I3026" t="inlineStr">
        <is>
          <t>Walk-in guest</t>
        </is>
      </c>
      <c r="J3026" t="inlineStr">
        <is>
          <t>Mei Lin</t>
        </is>
      </c>
      <c r="K3026" s="71" t="n">
        <v>68</v>
      </c>
      <c r="L3026" s="72" t="n">
        <v>10379.97</v>
      </c>
      <c r="M3026" s="72" t="n">
        <v>705837.96</v>
      </c>
      <c r="N3026" s="72" t="n">
        <v>56467.04</v>
      </c>
      <c r="O3026" s="72" t="n">
        <v>649370.92</v>
      </c>
      <c r="P3026" s="72" t="n">
        <v>569869.47</v>
      </c>
      <c r="Q3026" s="72" t="n">
        <v>79501.45</v>
      </c>
      <c r="R3026" t="inlineStr">
        <is>
          <t>Tamil Nadu</t>
        </is>
      </c>
      <c r="S3026" s="71" t="n">
        <v>1</v>
      </c>
      <c r="T3026" t="inlineStr">
        <is>
          <t>Yes</t>
        </is>
      </c>
      <c r="U3026" s="71" t="n">
        <v>188</v>
      </c>
      <c r="V3026" s="71" t="n">
        <v>53</v>
      </c>
      <c r="W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RR103018</t>
        </is>
      </c>
      <c r="B3027" s="69" t="n">
        <v>46025</v>
      </c>
      <c r="C3027" s="70" t="n">
        <v>2026</v>
      </c>
      <c r="D3027" t="inlineStr">
        <is>
          <t>Jan</t>
        </is>
      </c>
      <c r="E3027" t="inlineStr">
        <is>
          <t>West</t>
        </is>
      </c>
      <c r="F3027" t="inlineStr">
        <is>
          <t>India</t>
        </is>
      </c>
      <c r="G3027" t="inlineStr">
        <is>
          <t>Grocery</t>
        </is>
      </c>
      <c r="H3027" t="inlineStr">
        <is>
          <t>Store walk-in</t>
        </is>
      </c>
      <c r="I3027" t="inlineStr">
        <is>
          <t>Member</t>
        </is>
      </c>
      <c r="J3027" t="inlineStr">
        <is>
          <t>Sophie Müller</t>
        </is>
      </c>
      <c r="K3027" s="71" t="n">
        <v>599</v>
      </c>
      <c r="L3027" s="72" t="n">
        <v>177.02</v>
      </c>
      <c r="M3027" s="72" t="n">
        <v>106034.98</v>
      </c>
      <c r="N3027" s="72" t="n">
        <v>15905.25</v>
      </c>
      <c r="O3027" s="72" t="n">
        <v>90129.73</v>
      </c>
      <c r="P3027" s="72" t="n">
        <v>88070.50999999999</v>
      </c>
      <c r="Q3027" s="72" t="n">
        <v>2059.22</v>
      </c>
      <c r="R3027" t="inlineStr">
        <is>
          <t>Gujarat</t>
        </is>
      </c>
      <c r="S3027" s="71" t="n">
        <v>5</v>
      </c>
      <c r="T3027" t="inlineStr">
        <is>
          <t>Yes</t>
        </is>
      </c>
      <c r="U3027" s="71" t="n">
        <v>176</v>
      </c>
      <c r="V3027" s="71" t="n">
        <v>74</v>
      </c>
      <c r="W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RR103019</t>
        </is>
      </c>
      <c r="B3028" s="69" t="n">
        <v>46025</v>
      </c>
      <c r="C3028" s="70" t="n">
        <v>2026</v>
      </c>
      <c r="D3028" t="inlineStr">
        <is>
          <t>Jan</t>
        </is>
      </c>
      <c r="E3028" t="inlineStr">
        <is>
          <t>West</t>
        </is>
      </c>
      <c r="F3028" t="inlineStr">
        <is>
          <t>India</t>
        </is>
      </c>
      <c r="G3028" t="inlineStr">
        <is>
          <t>Electronics</t>
        </is>
      </c>
      <c r="H3028" t="inlineStr">
        <is>
          <t>Store walk-in</t>
        </is>
      </c>
      <c r="I3028" t="inlineStr">
        <is>
          <t>Member</t>
        </is>
      </c>
      <c r="J3028" t="inlineStr">
        <is>
          <t>Omar Haddad</t>
        </is>
      </c>
      <c r="K3028" s="71" t="n">
        <v>67</v>
      </c>
      <c r="L3028" s="72" t="n">
        <v>9427.549999999999</v>
      </c>
      <c r="M3028" s="72" t="n">
        <v>631645.85</v>
      </c>
      <c r="N3028" s="72" t="n">
        <v>12632.92</v>
      </c>
      <c r="O3028" s="72" t="n">
        <v>619012.9300000001</v>
      </c>
      <c r="P3028" s="72" t="n">
        <v>554601.5699999999</v>
      </c>
      <c r="Q3028" s="72" t="n">
        <v>64411.36</v>
      </c>
      <c r="R3028" t="inlineStr">
        <is>
          <t>Goa</t>
        </is>
      </c>
      <c r="S3028" s="71" t="n">
        <v>3</v>
      </c>
      <c r="T3028" t="inlineStr">
        <is>
          <t>Yes</t>
        </is>
      </c>
      <c r="U3028" s="71" t="n">
        <v>170</v>
      </c>
      <c r="V3028" s="71" t="n">
        <v>55</v>
      </c>
      <c r="W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RR103020</t>
        </is>
      </c>
      <c r="B3029" s="69" t="n">
        <v>46025</v>
      </c>
      <c r="C3029" s="70" t="n">
        <v>2026</v>
      </c>
      <c r="D3029" t="inlineStr">
        <is>
          <t>Jan</t>
        </is>
      </c>
      <c r="E3029" t="inlineStr">
        <is>
          <t>West</t>
        </is>
      </c>
      <c r="F3029" t="inlineStr">
        <is>
          <t>India</t>
        </is>
      </c>
      <c r="G3029" t="inlineStr">
        <is>
          <t>Grocery</t>
        </is>
      </c>
      <c r="H3029" t="inlineStr">
        <is>
          <t>Home delivery</t>
        </is>
      </c>
      <c r="I3029" t="inlineStr">
        <is>
          <t>Walk-in guest</t>
        </is>
      </c>
      <c r="J3029" t="inlineStr">
        <is>
          <t>Mei Lin</t>
        </is>
      </c>
      <c r="K3029" s="71" t="n">
        <v>751</v>
      </c>
      <c r="L3029" s="72" t="n">
        <v>194.97</v>
      </c>
      <c r="M3029" s="72" t="n">
        <v>146422.47</v>
      </c>
      <c r="N3029" s="72" t="n">
        <v>2928.45</v>
      </c>
      <c r="O3029" s="72" t="n">
        <v>143494.02</v>
      </c>
      <c r="P3029" s="72" t="n">
        <v>109976.39</v>
      </c>
      <c r="Q3029" s="72" t="n">
        <v>33517.63</v>
      </c>
      <c r="R3029" t="inlineStr">
        <is>
          <t>Goa</t>
        </is>
      </c>
      <c r="S3029" s="71" t="n">
        <v>3</v>
      </c>
      <c r="T3029" t="inlineStr">
        <is>
          <t>Yes</t>
        </is>
      </c>
      <c r="U3029" s="71" t="n">
        <v>375</v>
      </c>
      <c r="V3029" s="71" t="n">
        <v>122</v>
      </c>
      <c r="W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RR103021</t>
        </is>
      </c>
      <c r="B3030" s="69" t="n">
        <v>46025</v>
      </c>
      <c r="C3030" s="70" t="n">
        <v>2026</v>
      </c>
      <c r="D3030" t="inlineStr">
        <is>
          <t>Jan</t>
        </is>
      </c>
      <c r="E3030" t="inlineStr">
        <is>
          <t>North</t>
        </is>
      </c>
      <c r="F3030" t="inlineStr">
        <is>
          <t>India</t>
        </is>
      </c>
      <c r="G3030" t="inlineStr">
        <is>
          <t>Fashion</t>
        </is>
      </c>
      <c r="H3030" t="inlineStr">
        <is>
          <t>Store walk-in</t>
        </is>
      </c>
      <c r="I3030" t="inlineStr">
        <is>
          <t>Walk-in guest</t>
        </is>
      </c>
      <c r="J3030" t="inlineStr">
        <is>
          <t>Sara Rossi</t>
        </is>
      </c>
      <c r="K3030" s="71" t="n">
        <v>763</v>
      </c>
      <c r="L3030" s="72" t="n">
        <v>790.3200000000001</v>
      </c>
      <c r="M3030" s="72" t="n">
        <v>603014.16</v>
      </c>
      <c r="N3030" s="72" t="n">
        <v>60301.42</v>
      </c>
      <c r="O3030" s="72" t="n">
        <v>542712.74</v>
      </c>
      <c r="P3030" s="72" t="n">
        <v>311561.18</v>
      </c>
      <c r="Q3030" s="72" t="n">
        <v>231151.56</v>
      </c>
      <c r="R3030" t="inlineStr">
        <is>
          <t>Punjab</t>
        </is>
      </c>
      <c r="S3030" s="71" t="n">
        <v>8</v>
      </c>
      <c r="T3030" t="inlineStr">
        <is>
          <t>Yes</t>
        </is>
      </c>
      <c r="U3030" s="71" t="n">
        <v>211</v>
      </c>
      <c r="V3030" s="71" t="n">
        <v>85</v>
      </c>
      <c r="W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RR103022</t>
        </is>
      </c>
      <c r="B3031" s="69" t="n">
        <v>46025</v>
      </c>
      <c r="C3031" s="70" t="n">
        <v>2026</v>
      </c>
      <c r="D3031" t="inlineStr">
        <is>
          <t>Jan</t>
        </is>
      </c>
      <c r="E3031" t="inlineStr">
        <is>
          <t>North</t>
        </is>
      </c>
      <c r="F3031" t="inlineStr">
        <is>
          <t>India</t>
        </is>
      </c>
      <c r="G3031" t="inlineStr">
        <is>
          <t>Electronics</t>
        </is>
      </c>
      <c r="H3031" t="inlineStr">
        <is>
          <t>Click &amp; collect</t>
        </is>
      </c>
      <c r="I3031" t="inlineStr">
        <is>
          <t>Walk-in guest</t>
        </is>
      </c>
      <c r="J3031" t="inlineStr">
        <is>
          <t>Arjun Mehta</t>
        </is>
      </c>
      <c r="K3031" s="71" t="n">
        <v>104</v>
      </c>
      <c r="L3031" s="72" t="n">
        <v>9209.950000000001</v>
      </c>
      <c r="M3031" s="72" t="n">
        <v>957834.8</v>
      </c>
      <c r="N3031" s="72" t="n">
        <v>143675.22</v>
      </c>
      <c r="O3031" s="72" t="n">
        <v>814159.58</v>
      </c>
      <c r="P3031" s="72" t="n">
        <v>853707.52</v>
      </c>
      <c r="Q3031" s="72" t="n">
        <v>-39547.94</v>
      </c>
      <c r="R3031" t="inlineStr">
        <is>
          <t>Punjab</t>
        </is>
      </c>
      <c r="S3031" s="71" t="n">
        <v>3</v>
      </c>
      <c r="T3031" t="inlineStr">
        <is>
          <t>Yes</t>
        </is>
      </c>
      <c r="U3031" s="71" t="n">
        <v>212</v>
      </c>
      <c r="V3031" s="71" t="n">
        <v>82</v>
      </c>
      <c r="W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RR103023</t>
        </is>
      </c>
      <c r="B3032" s="69" t="n">
        <v>46025</v>
      </c>
      <c r="C3032" s="70" t="n">
        <v>2026</v>
      </c>
      <c r="D3032" t="inlineStr">
        <is>
          <t>Jan</t>
        </is>
      </c>
      <c r="E3032" t="inlineStr">
        <is>
          <t>East</t>
        </is>
      </c>
      <c r="F3032" t="inlineStr">
        <is>
          <t>India</t>
        </is>
      </c>
      <c r="G3032" t="inlineStr">
        <is>
          <t>Grocery</t>
        </is>
      </c>
      <c r="H3032" t="inlineStr">
        <is>
          <t>Store walk-in</t>
        </is>
      </c>
      <c r="I3032" t="inlineStr">
        <is>
          <t>Member</t>
        </is>
      </c>
      <c r="J3032" t="inlineStr">
        <is>
          <t>Mei Lin</t>
        </is>
      </c>
      <c r="K3032" s="71" t="n">
        <v>2825</v>
      </c>
      <c r="L3032" s="72" t="n">
        <v>209.77</v>
      </c>
      <c r="M3032" s="72" t="n">
        <v>592600.25</v>
      </c>
      <c r="N3032" s="72" t="n">
        <v>11852.01</v>
      </c>
      <c r="O3032" s="72" t="n">
        <v>580748.24</v>
      </c>
      <c r="P3032" s="72" t="n">
        <v>430921.88</v>
      </c>
      <c r="Q3032" s="72" t="n">
        <v>149826.36</v>
      </c>
      <c r="R3032" t="inlineStr">
        <is>
          <t>West Bengal</t>
        </is>
      </c>
      <c r="S3032" s="71" t="n">
        <v>0</v>
      </c>
      <c r="T3032" t="inlineStr">
        <is>
          <t>No</t>
        </is>
      </c>
      <c r="U3032" s="71" t="n">
        <v>1427</v>
      </c>
      <c r="V3032" s="71" t="n">
        <v>426</v>
      </c>
      <c r="W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RR103024</t>
        </is>
      </c>
      <c r="B3033" s="69" t="n">
        <v>46025</v>
      </c>
      <c r="C3033" s="70" t="n">
        <v>2026</v>
      </c>
      <c r="D3033" t="inlineStr">
        <is>
          <t>Jan</t>
        </is>
      </c>
      <c r="E3033" t="inlineStr">
        <is>
          <t>South</t>
        </is>
      </c>
      <c r="F3033" t="inlineStr">
        <is>
          <t>India</t>
        </is>
      </c>
      <c r="G3033" t="inlineStr">
        <is>
          <t>JioMart</t>
        </is>
      </c>
      <c r="H3033" t="inlineStr">
        <is>
          <t>Home delivery</t>
        </is>
      </c>
      <c r="I3033" t="inlineStr">
        <is>
          <t>Member</t>
        </is>
      </c>
      <c r="J3033" t="inlineStr">
        <is>
          <t>Sophie Müller</t>
        </is>
      </c>
      <c r="K3033" s="71" t="n">
        <v>2806</v>
      </c>
      <c r="L3033" s="72" t="n">
        <v>482.77</v>
      </c>
      <c r="M3033" s="72" t="n">
        <v>1354652.62</v>
      </c>
      <c r="N3033" s="72" t="n">
        <v>67732.63</v>
      </c>
      <c r="O3033" s="72" t="n">
        <v>1286919.99</v>
      </c>
      <c r="P3033" s="72" t="n">
        <v>959439.99</v>
      </c>
      <c r="Q3033" s="72" t="n">
        <v>327480</v>
      </c>
      <c r="R3033" t="inlineStr">
        <is>
          <t>Karnataka</t>
        </is>
      </c>
      <c r="S3033" s="71" t="n">
        <v>0</v>
      </c>
      <c r="T3033" t="inlineStr">
        <is>
          <t>No</t>
        </is>
      </c>
      <c r="U3033" s="71" t="n">
        <v>6606</v>
      </c>
      <c r="V3033" s="71" t="n">
        <v>525</v>
      </c>
      <c r="W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RR103025</t>
        </is>
      </c>
      <c r="B3034" s="69" t="n">
        <v>46025</v>
      </c>
      <c r="C3034" s="70" t="n">
        <v>2026</v>
      </c>
      <c r="D3034" t="inlineStr">
        <is>
          <t>Jan</t>
        </is>
      </c>
      <c r="E3034" t="inlineStr">
        <is>
          <t>South</t>
        </is>
      </c>
      <c r="F3034" t="inlineStr">
        <is>
          <t>India</t>
        </is>
      </c>
      <c r="G3034" t="inlineStr">
        <is>
          <t>JioMart</t>
        </is>
      </c>
      <c r="H3034" t="inlineStr">
        <is>
          <t>Home delivery</t>
        </is>
      </c>
      <c r="I3034" t="inlineStr">
        <is>
          <t>Member</t>
        </is>
      </c>
      <c r="J3034" t="inlineStr">
        <is>
          <t>Fatima Al-Saud</t>
        </is>
      </c>
      <c r="K3034" s="71" t="n">
        <v>1262</v>
      </c>
      <c r="L3034" s="72" t="n">
        <v>499.78</v>
      </c>
      <c r="M3034" s="72" t="n">
        <v>630722.36</v>
      </c>
      <c r="N3034" s="72" t="n">
        <v>94608.35000000001</v>
      </c>
      <c r="O3034" s="72" t="n">
        <v>536114.01</v>
      </c>
      <c r="P3034" s="72" t="n">
        <v>413146.11</v>
      </c>
      <c r="Q3034" s="72" t="n">
        <v>122967.9</v>
      </c>
      <c r="R3034" t="inlineStr">
        <is>
          <t>Telangana</t>
        </is>
      </c>
      <c r="S3034" s="71" t="n">
        <v>1</v>
      </c>
      <c r="T3034" t="inlineStr">
        <is>
          <t>Yes</t>
        </is>
      </c>
      <c r="U3034" s="71" t="n">
        <v>2683</v>
      </c>
      <c r="V3034" s="71" t="n">
        <v>198</v>
      </c>
      <c r="W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RR103026</t>
        </is>
      </c>
      <c r="B3035" s="69" t="n">
        <v>46025</v>
      </c>
      <c r="C3035" s="70" t="n">
        <v>2026</v>
      </c>
      <c r="D3035" t="inlineStr">
        <is>
          <t>Jan</t>
        </is>
      </c>
      <c r="E3035" t="inlineStr">
        <is>
          <t>East</t>
        </is>
      </c>
      <c r="F3035" t="inlineStr">
        <is>
          <t>India</t>
        </is>
      </c>
      <c r="G3035" t="inlineStr">
        <is>
          <t>Grocery</t>
        </is>
      </c>
      <c r="H3035" t="inlineStr">
        <is>
          <t>Click &amp; collect</t>
        </is>
      </c>
      <c r="I3035" t="inlineStr">
        <is>
          <t>Walk-in guest</t>
        </is>
      </c>
      <c r="J3035" t="inlineStr">
        <is>
          <t>Yuki Sato</t>
        </is>
      </c>
      <c r="K3035" s="71" t="n">
        <v>2731</v>
      </c>
      <c r="L3035" s="72" t="n">
        <v>190.97</v>
      </c>
      <c r="M3035" s="72" t="n">
        <v>521539.07</v>
      </c>
      <c r="N3035" s="72" t="n">
        <v>41723.13</v>
      </c>
      <c r="O3035" s="72" t="n">
        <v>479815.94</v>
      </c>
      <c r="P3035" s="72" t="n">
        <v>397087.69</v>
      </c>
      <c r="Q3035" s="72" t="n">
        <v>82728.25</v>
      </c>
      <c r="R3035" t="inlineStr">
        <is>
          <t>West Bengal</t>
        </is>
      </c>
      <c r="S3035" s="71" t="n">
        <v>3</v>
      </c>
      <c r="T3035" t="inlineStr">
        <is>
          <t>Yes</t>
        </is>
      </c>
      <c r="U3035" s="71" t="n">
        <v>2123</v>
      </c>
      <c r="V3035" s="71" t="n">
        <v>884</v>
      </c>
      <c r="W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RR103027</t>
        </is>
      </c>
      <c r="B3036" s="69" t="n">
        <v>46025</v>
      </c>
      <c r="C3036" s="70" t="n">
        <v>2026</v>
      </c>
      <c r="D3036" t="inlineStr">
        <is>
          <t>Jan</t>
        </is>
      </c>
      <c r="E3036" t="inlineStr">
        <is>
          <t>North</t>
        </is>
      </c>
      <c r="F3036" t="inlineStr">
        <is>
          <t>India</t>
        </is>
      </c>
      <c r="G3036" t="inlineStr">
        <is>
          <t>Electronics</t>
        </is>
      </c>
      <c r="H3036" t="inlineStr">
        <is>
          <t>Store walk-in</t>
        </is>
      </c>
      <c r="I3036" t="inlineStr">
        <is>
          <t>Member</t>
        </is>
      </c>
      <c r="J3036" t="inlineStr">
        <is>
          <t>Fatima Al-Saud</t>
        </is>
      </c>
      <c r="K3036" s="71" t="n">
        <v>115</v>
      </c>
      <c r="L3036" s="72" t="n">
        <v>8786.889999999999</v>
      </c>
      <c r="M3036" s="72" t="n">
        <v>1010492.35</v>
      </c>
      <c r="N3036" s="72" t="n">
        <v>101049.24</v>
      </c>
      <c r="O3036" s="72" t="n">
        <v>909443.11</v>
      </c>
      <c r="P3036" s="72" t="n">
        <v>929257.96</v>
      </c>
      <c r="Q3036" s="72" t="n">
        <v>-19814.85</v>
      </c>
      <c r="R3036" t="inlineStr">
        <is>
          <t>Delhi</t>
        </is>
      </c>
      <c r="S3036" s="71" t="n">
        <v>0</v>
      </c>
      <c r="T3036" t="inlineStr">
        <is>
          <t>No</t>
        </is>
      </c>
      <c r="U3036" s="71" t="n">
        <v>351</v>
      </c>
      <c r="V3036" s="71" t="n">
        <v>102</v>
      </c>
      <c r="W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RR103028</t>
        </is>
      </c>
      <c r="B3037" s="69" t="n">
        <v>46025</v>
      </c>
      <c r="C3037" s="70" t="n">
        <v>2026</v>
      </c>
      <c r="D3037" t="inlineStr">
        <is>
          <t>Jan</t>
        </is>
      </c>
      <c r="E3037" t="inlineStr">
        <is>
          <t>West</t>
        </is>
      </c>
      <c r="F3037" t="inlineStr">
        <is>
          <t>India</t>
        </is>
      </c>
      <c r="G3037" t="inlineStr">
        <is>
          <t>Grocery</t>
        </is>
      </c>
      <c r="H3037" t="inlineStr">
        <is>
          <t>Click &amp; collect</t>
        </is>
      </c>
      <c r="I3037" t="inlineStr">
        <is>
          <t>Member</t>
        </is>
      </c>
      <c r="J3037" t="inlineStr">
        <is>
          <t>Fatima Al-Saud</t>
        </is>
      </c>
      <c r="K3037" s="71" t="n">
        <v>1592</v>
      </c>
      <c r="L3037" s="72" t="n">
        <v>196.03</v>
      </c>
      <c r="M3037" s="72" t="n">
        <v>312079.76</v>
      </c>
      <c r="N3037" s="72" t="n">
        <v>46811.96</v>
      </c>
      <c r="O3037" s="72" t="n">
        <v>265267.8</v>
      </c>
      <c r="P3037" s="72" t="n">
        <v>239321.3</v>
      </c>
      <c r="Q3037" s="72" t="n">
        <v>25946.5</v>
      </c>
      <c r="R3037" t="inlineStr">
        <is>
          <t>Goa</t>
        </is>
      </c>
      <c r="S3037" s="71" t="n">
        <v>2</v>
      </c>
      <c r="T3037" t="inlineStr">
        <is>
          <t>Yes</t>
        </is>
      </c>
      <c r="U3037" s="71" t="n">
        <v>1038</v>
      </c>
      <c r="V3037" s="71" t="n">
        <v>359</v>
      </c>
      <c r="W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RR103029</t>
        </is>
      </c>
      <c r="B3038" s="69" t="n">
        <v>46025</v>
      </c>
      <c r="C3038" s="70" t="n">
        <v>2026</v>
      </c>
      <c r="D3038" t="inlineStr">
        <is>
          <t>Jan</t>
        </is>
      </c>
      <c r="E3038" t="inlineStr">
        <is>
          <t>North</t>
        </is>
      </c>
      <c r="F3038" t="inlineStr">
        <is>
          <t>India</t>
        </is>
      </c>
      <c r="G3038" t="inlineStr">
        <is>
          <t>Electronics</t>
        </is>
      </c>
      <c r="H3038" t="inlineStr">
        <is>
          <t>Store walk-in</t>
        </is>
      </c>
      <c r="I3038" t="inlineStr">
        <is>
          <t>Member</t>
        </is>
      </c>
      <c r="J3038" t="inlineStr">
        <is>
          <t>Mei Lin</t>
        </is>
      </c>
      <c r="K3038" s="71" t="n">
        <v>202</v>
      </c>
      <c r="L3038" s="72" t="n">
        <v>10092.98</v>
      </c>
      <c r="M3038" s="72" t="n">
        <v>2038781.96</v>
      </c>
      <c r="N3038" s="72" t="n">
        <v>203878.2</v>
      </c>
      <c r="O3038" s="72" t="n">
        <v>1834903.76</v>
      </c>
      <c r="P3038" s="72" t="n">
        <v>1610598.66</v>
      </c>
      <c r="Q3038" s="72" t="n">
        <v>224305.1</v>
      </c>
      <c r="R3038" t="inlineStr">
        <is>
          <t>Rajasthan</t>
        </is>
      </c>
      <c r="S3038" s="71" t="n">
        <v>8</v>
      </c>
      <c r="T3038" t="inlineStr">
        <is>
          <t>Yes</t>
        </is>
      </c>
      <c r="U3038" s="71" t="n">
        <v>497</v>
      </c>
      <c r="V3038" s="71" t="n">
        <v>150</v>
      </c>
      <c r="W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RR103030</t>
        </is>
      </c>
      <c r="B3039" s="69" t="n">
        <v>46026</v>
      </c>
      <c r="C3039" s="70" t="n">
        <v>2026</v>
      </c>
      <c r="D3039" t="inlineStr">
        <is>
          <t>Jan</t>
        </is>
      </c>
      <c r="E3039" t="inlineStr">
        <is>
          <t>North</t>
        </is>
      </c>
      <c r="F3039" t="inlineStr">
        <is>
          <t>India</t>
        </is>
      </c>
      <c r="G3039" t="inlineStr">
        <is>
          <t>Grocery</t>
        </is>
      </c>
      <c r="H3039" t="inlineStr">
        <is>
          <t>Store walk-in</t>
        </is>
      </c>
      <c r="I3039" t="inlineStr">
        <is>
          <t>Walk-in guest</t>
        </is>
      </c>
      <c r="J3039" t="inlineStr">
        <is>
          <t>Omar Haddad</t>
        </is>
      </c>
      <c r="K3039" s="71" t="n">
        <v>1177</v>
      </c>
      <c r="L3039" s="72" t="n">
        <v>175.86</v>
      </c>
      <c r="M3039" s="72" t="n">
        <v>206987.22</v>
      </c>
      <c r="N3039" s="72" t="n">
        <v>20698.72</v>
      </c>
      <c r="O3039" s="72" t="n">
        <v>186288.5</v>
      </c>
      <c r="P3039" s="72" t="n">
        <v>169242.43</v>
      </c>
      <c r="Q3039" s="72" t="n">
        <v>17046.07</v>
      </c>
      <c r="R3039" t="inlineStr">
        <is>
          <t>Uttar Pradesh</t>
        </is>
      </c>
      <c r="S3039" s="71" t="n">
        <v>8</v>
      </c>
      <c r="T3039" t="inlineStr">
        <is>
          <t>Yes</t>
        </is>
      </c>
      <c r="U3039" s="71" t="n">
        <v>893</v>
      </c>
      <c r="V3039" s="71" t="n">
        <v>245</v>
      </c>
      <c r="W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RR103031</t>
        </is>
      </c>
      <c r="B3040" s="69" t="n">
        <v>46026</v>
      </c>
      <c r="C3040" s="70" t="n">
        <v>2026</v>
      </c>
      <c r="D3040" t="inlineStr">
        <is>
          <t>Jan</t>
        </is>
      </c>
      <c r="E3040" t="inlineStr">
        <is>
          <t>West</t>
        </is>
      </c>
      <c r="F3040" t="inlineStr">
        <is>
          <t>India</t>
        </is>
      </c>
      <c r="G3040" t="inlineStr">
        <is>
          <t>Electronics</t>
        </is>
      </c>
      <c r="H3040" t="inlineStr">
        <is>
          <t>Click &amp; collect</t>
        </is>
      </c>
      <c r="I3040" t="inlineStr">
        <is>
          <t>Walk-in guest</t>
        </is>
      </c>
      <c r="J3040" t="inlineStr">
        <is>
          <t>Priya Nair</t>
        </is>
      </c>
      <c r="K3040" s="71" t="n">
        <v>28</v>
      </c>
      <c r="L3040" s="72" t="n">
        <v>10420.86</v>
      </c>
      <c r="M3040" s="72" t="n">
        <v>291784.08</v>
      </c>
      <c r="N3040" s="72" t="n">
        <v>23342.73</v>
      </c>
      <c r="O3040" s="72" t="n">
        <v>268441.35</v>
      </c>
      <c r="P3040" s="72" t="n">
        <v>219773.92</v>
      </c>
      <c r="Q3040" s="72" t="n">
        <v>48667.43</v>
      </c>
      <c r="R3040" t="inlineStr">
        <is>
          <t>Maharashtra</t>
        </is>
      </c>
      <c r="S3040" s="71" t="n">
        <v>0</v>
      </c>
      <c r="T3040" t="inlineStr">
        <is>
          <t>No</t>
        </is>
      </c>
      <c r="U3040" s="71" t="n">
        <v>80</v>
      </c>
      <c r="V3040" s="71" t="n">
        <v>27</v>
      </c>
      <c r="W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RR103032</t>
        </is>
      </c>
      <c r="B3041" s="69" t="n">
        <v>46026</v>
      </c>
      <c r="C3041" s="70" t="n">
        <v>2026</v>
      </c>
      <c r="D3041" t="inlineStr">
        <is>
          <t>Jan</t>
        </is>
      </c>
      <c r="E3041" t="inlineStr">
        <is>
          <t>West</t>
        </is>
      </c>
      <c r="F3041" t="inlineStr">
        <is>
          <t>India</t>
        </is>
      </c>
      <c r="G3041" t="inlineStr">
        <is>
          <t>JioMart</t>
        </is>
      </c>
      <c r="H3041" t="inlineStr">
        <is>
          <t>Home delivery</t>
        </is>
      </c>
      <c r="I3041" t="inlineStr">
        <is>
          <t>Member</t>
        </is>
      </c>
      <c r="J3041" t="inlineStr">
        <is>
          <t>Kofi Mensah</t>
        </is>
      </c>
      <c r="K3041" s="71" t="n">
        <v>3950</v>
      </c>
      <c r="L3041" s="72" t="n">
        <v>512.78</v>
      </c>
      <c r="M3041" s="72" t="n">
        <v>2025481</v>
      </c>
      <c r="N3041" s="72" t="n">
        <v>162038.48</v>
      </c>
      <c r="O3041" s="72" t="n">
        <v>1863442.52</v>
      </c>
      <c r="P3041" s="72" t="n">
        <v>1368555.33</v>
      </c>
      <c r="Q3041" s="72" t="n">
        <v>494887.19</v>
      </c>
      <c r="R3041" t="inlineStr">
        <is>
          <t>Maharashtra</t>
        </is>
      </c>
      <c r="S3041" s="71" t="n">
        <v>5</v>
      </c>
      <c r="T3041" t="inlineStr">
        <is>
          <t>Yes</t>
        </is>
      </c>
      <c r="U3041" s="71" t="n">
        <v>13136</v>
      </c>
      <c r="V3041" s="71" t="n">
        <v>704</v>
      </c>
      <c r="W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RR103033</t>
        </is>
      </c>
      <c r="B3042" s="69" t="n">
        <v>46026</v>
      </c>
      <c r="C3042" s="70" t="n">
        <v>2026</v>
      </c>
      <c r="D3042" t="inlineStr">
        <is>
          <t>Jan</t>
        </is>
      </c>
      <c r="E3042" t="inlineStr">
        <is>
          <t>South</t>
        </is>
      </c>
      <c r="F3042" t="inlineStr">
        <is>
          <t>India</t>
        </is>
      </c>
      <c r="G3042" t="inlineStr">
        <is>
          <t>JioMart</t>
        </is>
      </c>
      <c r="H3042" t="inlineStr">
        <is>
          <t>Home delivery</t>
        </is>
      </c>
      <c r="I3042" t="inlineStr">
        <is>
          <t>Walk-in guest</t>
        </is>
      </c>
      <c r="J3042" t="inlineStr">
        <is>
          <t>Shraddha Kulkarni</t>
        </is>
      </c>
      <c r="K3042" s="71" t="n">
        <v>3431</v>
      </c>
      <c r="L3042" s="72" t="n">
        <v>418.4</v>
      </c>
      <c r="M3042" s="72" t="n">
        <v>1435530.4</v>
      </c>
      <c r="N3042" s="72" t="n">
        <v>143553.04</v>
      </c>
      <c r="O3042" s="72" t="n">
        <v>1291977.36</v>
      </c>
      <c r="P3042" s="72" t="n">
        <v>1185662.76</v>
      </c>
      <c r="Q3042" s="72" t="n">
        <v>106314.6</v>
      </c>
      <c r="R3042" t="inlineStr">
        <is>
          <t>Karnataka</t>
        </is>
      </c>
      <c r="S3042" s="71" t="n">
        <v>2</v>
      </c>
      <c r="T3042" t="inlineStr">
        <is>
          <t>Yes</t>
        </is>
      </c>
      <c r="U3042" s="71" t="n">
        <v>8982</v>
      </c>
      <c r="V3042" s="71" t="n">
        <v>666</v>
      </c>
      <c r="W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RR103034</t>
        </is>
      </c>
      <c r="B3043" s="69" t="n">
        <v>46026</v>
      </c>
      <c r="C3043" s="70" t="n">
        <v>2026</v>
      </c>
      <c r="D3043" t="inlineStr">
        <is>
          <t>Jan</t>
        </is>
      </c>
      <c r="E3043" t="inlineStr">
        <is>
          <t>North</t>
        </is>
      </c>
      <c r="F3043" t="inlineStr">
        <is>
          <t>India</t>
        </is>
      </c>
      <c r="G3043" t="inlineStr">
        <is>
          <t>Grocery</t>
        </is>
      </c>
      <c r="H3043" t="inlineStr">
        <is>
          <t>Store walk-in</t>
        </is>
      </c>
      <c r="I3043" t="inlineStr">
        <is>
          <t>Walk-in guest</t>
        </is>
      </c>
      <c r="J3043" t="inlineStr">
        <is>
          <t>Fatima Al-Saud</t>
        </is>
      </c>
      <c r="K3043" s="71" t="n">
        <v>2433</v>
      </c>
      <c r="L3043" s="72" t="n">
        <v>171.22</v>
      </c>
      <c r="M3043" s="72" t="n">
        <v>416578.26</v>
      </c>
      <c r="N3043" s="72" t="n">
        <v>20828.91</v>
      </c>
      <c r="O3043" s="72" t="n">
        <v>395749.35</v>
      </c>
      <c r="P3043" s="72" t="n">
        <v>345878.99</v>
      </c>
      <c r="Q3043" s="72" t="n">
        <v>49870.36</v>
      </c>
      <c r="R3043" t="inlineStr">
        <is>
          <t>Delhi</t>
        </is>
      </c>
      <c r="S3043" s="71" t="n">
        <v>2</v>
      </c>
      <c r="T3043" t="inlineStr">
        <is>
          <t>Yes</t>
        </is>
      </c>
      <c r="U3043" s="71" t="n">
        <v>1293</v>
      </c>
      <c r="V3043" s="71" t="n">
        <v>362</v>
      </c>
      <c r="W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RR103035</t>
        </is>
      </c>
      <c r="B3044" s="69" t="n">
        <v>46026</v>
      </c>
      <c r="C3044" s="70" t="n">
        <v>2026</v>
      </c>
      <c r="D3044" t="inlineStr">
        <is>
          <t>Jan</t>
        </is>
      </c>
      <c r="E3044" t="inlineStr">
        <is>
          <t>East</t>
        </is>
      </c>
      <c r="F3044" t="inlineStr">
        <is>
          <t>India</t>
        </is>
      </c>
      <c r="G3044" t="inlineStr">
        <is>
          <t>Electronics</t>
        </is>
      </c>
      <c r="H3044" t="inlineStr">
        <is>
          <t>Store walk-in</t>
        </is>
      </c>
      <c r="I3044" t="inlineStr">
        <is>
          <t>Walk-in guest</t>
        </is>
      </c>
      <c r="J3044" t="inlineStr">
        <is>
          <t>Mei Lin</t>
        </is>
      </c>
      <c r="K3044" s="71" t="n">
        <v>196</v>
      </c>
      <c r="L3044" s="72" t="n">
        <v>9908.73</v>
      </c>
      <c r="M3044" s="72" t="n">
        <v>1942111.08</v>
      </c>
      <c r="N3044" s="72" t="n">
        <v>97105.55</v>
      </c>
      <c r="O3044" s="72" t="n">
        <v>1845005.53</v>
      </c>
      <c r="P3044" s="72" t="n">
        <v>1578795.35</v>
      </c>
      <c r="Q3044" s="72" t="n">
        <v>266210.18</v>
      </c>
      <c r="R3044" t="inlineStr">
        <is>
          <t>West Bengal</t>
        </is>
      </c>
      <c r="S3044" s="71" t="n">
        <v>2</v>
      </c>
      <c r="T3044" t="inlineStr">
        <is>
          <t>Yes</t>
        </is>
      </c>
      <c r="U3044" s="71" t="n">
        <v>488</v>
      </c>
      <c r="V3044" s="71" t="n">
        <v>150</v>
      </c>
      <c r="W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RR103036</t>
        </is>
      </c>
      <c r="B3045" s="69" t="n">
        <v>46027</v>
      </c>
      <c r="C3045" s="70" t="n">
        <v>2026</v>
      </c>
      <c r="D3045" t="inlineStr">
        <is>
          <t>Jan</t>
        </is>
      </c>
      <c r="E3045" t="inlineStr">
        <is>
          <t>East</t>
        </is>
      </c>
      <c r="F3045" t="inlineStr">
        <is>
          <t>India</t>
        </is>
      </c>
      <c r="G3045" t="inlineStr">
        <is>
          <t>Grocery</t>
        </is>
      </c>
      <c r="H3045" t="inlineStr">
        <is>
          <t>Store walk-in</t>
        </is>
      </c>
      <c r="I3045" t="inlineStr">
        <is>
          <t>Member</t>
        </is>
      </c>
      <c r="J3045" t="inlineStr">
        <is>
          <t>Sara Rossi</t>
        </is>
      </c>
      <c r="K3045" s="71" t="n">
        <v>596</v>
      </c>
      <c r="L3045" s="72" t="n">
        <v>187.93</v>
      </c>
      <c r="M3045" s="72" t="n">
        <v>112006.28</v>
      </c>
      <c r="N3045" s="72" t="n">
        <v>2240.13</v>
      </c>
      <c r="O3045" s="72" t="n">
        <v>109766.15</v>
      </c>
      <c r="P3045" s="72" t="n">
        <v>87706.14</v>
      </c>
      <c r="Q3045" s="72" t="n">
        <v>22060.01</v>
      </c>
      <c r="R3045" t="inlineStr">
        <is>
          <t>Odisha</t>
        </is>
      </c>
      <c r="S3045" s="71" t="n">
        <v>2</v>
      </c>
      <c r="T3045" t="inlineStr">
        <is>
          <t>Yes</t>
        </is>
      </c>
      <c r="U3045" s="71" t="n">
        <v>679</v>
      </c>
      <c r="V3045" s="71" t="n">
        <v>182</v>
      </c>
      <c r="W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RR103037</t>
        </is>
      </c>
      <c r="B3046" s="69" t="n">
        <v>46027</v>
      </c>
      <c r="C3046" s="70" t="n">
        <v>2026</v>
      </c>
      <c r="D3046" t="inlineStr">
        <is>
          <t>Jan</t>
        </is>
      </c>
      <c r="E3046" t="inlineStr">
        <is>
          <t>South</t>
        </is>
      </c>
      <c r="F3046" t="inlineStr">
        <is>
          <t>India</t>
        </is>
      </c>
      <c r="G3046" t="inlineStr">
        <is>
          <t>Fashion</t>
        </is>
      </c>
      <c r="H3046" t="inlineStr">
        <is>
          <t>Store walk-in</t>
        </is>
      </c>
      <c r="I3046" t="inlineStr">
        <is>
          <t>Member</t>
        </is>
      </c>
      <c r="J3046" t="inlineStr">
        <is>
          <t>Sara Rossi</t>
        </is>
      </c>
      <c r="K3046" s="71" t="n">
        <v>813</v>
      </c>
      <c r="L3046" s="72" t="n">
        <v>840.49</v>
      </c>
      <c r="M3046" s="72" t="n">
        <v>683318.37</v>
      </c>
      <c r="N3046" s="72" t="n">
        <v>54665.47</v>
      </c>
      <c r="O3046" s="72" t="n">
        <v>628652.9</v>
      </c>
      <c r="P3046" s="72" t="n">
        <v>338574.4</v>
      </c>
      <c r="Q3046" s="72" t="n">
        <v>290078.5</v>
      </c>
      <c r="R3046" t="inlineStr">
        <is>
          <t>Telangana</t>
        </is>
      </c>
      <c r="S3046" s="71" t="n">
        <v>5</v>
      </c>
      <c r="T3046" t="inlineStr">
        <is>
          <t>Yes</t>
        </is>
      </c>
      <c r="U3046" s="71" t="n">
        <v>224</v>
      </c>
      <c r="V3046" s="71" t="n">
        <v>96</v>
      </c>
      <c r="W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RR103038</t>
        </is>
      </c>
      <c r="B3047" s="69" t="n">
        <v>46027</v>
      </c>
      <c r="C3047" s="70" t="n">
        <v>2026</v>
      </c>
      <c r="D3047" t="inlineStr">
        <is>
          <t>Jan</t>
        </is>
      </c>
      <c r="E3047" t="inlineStr">
        <is>
          <t>West</t>
        </is>
      </c>
      <c r="F3047" t="inlineStr">
        <is>
          <t>India</t>
        </is>
      </c>
      <c r="G3047" t="inlineStr">
        <is>
          <t>Electronics</t>
        </is>
      </c>
      <c r="H3047" t="inlineStr">
        <is>
          <t>Store walk-in</t>
        </is>
      </c>
      <c r="I3047" t="inlineStr">
        <is>
          <t>Walk-in guest</t>
        </is>
      </c>
      <c r="J3047" t="inlineStr">
        <is>
          <t>Aisha Bello</t>
        </is>
      </c>
      <c r="K3047" s="71" t="n">
        <v>122</v>
      </c>
      <c r="L3047" s="72" t="n">
        <v>8741.860000000001</v>
      </c>
      <c r="M3047" s="72" t="n">
        <v>1066506.92</v>
      </c>
      <c r="N3047" s="72" t="n">
        <v>159976.04</v>
      </c>
      <c r="O3047" s="72" t="n">
        <v>906530.88</v>
      </c>
      <c r="P3047" s="72" t="n">
        <v>995694.73</v>
      </c>
      <c r="Q3047" s="72" t="n">
        <v>-89163.85000000001</v>
      </c>
      <c r="R3047" t="inlineStr">
        <is>
          <t>Goa</t>
        </is>
      </c>
      <c r="S3047" s="71" t="n">
        <v>0</v>
      </c>
      <c r="T3047" t="inlineStr">
        <is>
          <t>No</t>
        </is>
      </c>
      <c r="U3047" s="71" t="n">
        <v>359</v>
      </c>
      <c r="V3047" s="71" t="n">
        <v>118</v>
      </c>
      <c r="W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RR103039</t>
        </is>
      </c>
      <c r="B3048" s="69" t="n">
        <v>46027</v>
      </c>
      <c r="C3048" s="70" t="n">
        <v>2026</v>
      </c>
      <c r="D3048" t="inlineStr">
        <is>
          <t>Jan</t>
        </is>
      </c>
      <c r="E3048" t="inlineStr">
        <is>
          <t>West</t>
        </is>
      </c>
      <c r="F3048" t="inlineStr">
        <is>
          <t>India</t>
        </is>
      </c>
      <c r="G3048" t="inlineStr">
        <is>
          <t>JioMart</t>
        </is>
      </c>
      <c r="H3048" t="inlineStr">
        <is>
          <t>Home delivery</t>
        </is>
      </c>
      <c r="I3048" t="inlineStr">
        <is>
          <t>Member</t>
        </is>
      </c>
      <c r="J3048" t="inlineStr">
        <is>
          <t>Yuki Sato</t>
        </is>
      </c>
      <c r="K3048" s="71" t="n">
        <v>1278</v>
      </c>
      <c r="L3048" s="72" t="n">
        <v>466.93</v>
      </c>
      <c r="M3048" s="72" t="n">
        <v>596736.54</v>
      </c>
      <c r="N3048" s="72" t="n">
        <v>11934.73</v>
      </c>
      <c r="O3048" s="72" t="n">
        <v>584801.8100000001</v>
      </c>
      <c r="P3048" s="72" t="n">
        <v>438581.23</v>
      </c>
      <c r="Q3048" s="72" t="n">
        <v>146220.58</v>
      </c>
      <c r="R3048" t="inlineStr">
        <is>
          <t>Goa</t>
        </is>
      </c>
      <c r="S3048" s="71" t="n">
        <v>1</v>
      </c>
      <c r="T3048" t="inlineStr">
        <is>
          <t>Yes</t>
        </is>
      </c>
      <c r="U3048" s="71" t="n">
        <v>3305</v>
      </c>
      <c r="V3048" s="71" t="n">
        <v>250</v>
      </c>
      <c r="W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RR103040</t>
        </is>
      </c>
      <c r="B3049" s="69" t="n">
        <v>46027</v>
      </c>
      <c r="C3049" s="70" t="n">
        <v>2026</v>
      </c>
      <c r="D3049" t="inlineStr">
        <is>
          <t>Jan</t>
        </is>
      </c>
      <c r="E3049" t="inlineStr">
        <is>
          <t>North</t>
        </is>
      </c>
      <c r="F3049" t="inlineStr">
        <is>
          <t>India</t>
        </is>
      </c>
      <c r="G3049" t="inlineStr">
        <is>
          <t>JioMart</t>
        </is>
      </c>
      <c r="H3049" t="inlineStr">
        <is>
          <t>Home delivery</t>
        </is>
      </c>
      <c r="I3049" t="inlineStr">
        <is>
          <t>Member</t>
        </is>
      </c>
      <c r="J3049" t="inlineStr">
        <is>
          <t>Ruhi Shaikh</t>
        </is>
      </c>
      <c r="K3049" s="71" t="n">
        <v>2281</v>
      </c>
      <c r="L3049" s="72" t="n">
        <v>448.1</v>
      </c>
      <c r="M3049" s="72" t="n">
        <v>1022116.1</v>
      </c>
      <c r="N3049" s="72" t="n">
        <v>81769.28999999999</v>
      </c>
      <c r="O3049" s="72" t="n">
        <v>940346.8100000001</v>
      </c>
      <c r="P3049" s="72" t="n">
        <v>741387.89</v>
      </c>
      <c r="Q3049" s="72" t="n">
        <v>198958.92</v>
      </c>
      <c r="R3049" t="inlineStr">
        <is>
          <t>Uttar Pradesh</t>
        </is>
      </c>
      <c r="S3049" s="71" t="n">
        <v>0</v>
      </c>
      <c r="T3049" t="inlineStr">
        <is>
          <t>No</t>
        </is>
      </c>
      <c r="U3049" s="71" t="n">
        <v>7160</v>
      </c>
      <c r="V3049" s="71" t="n">
        <v>443</v>
      </c>
      <c r="W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RR103041</t>
        </is>
      </c>
      <c r="B3050" s="69" t="n">
        <v>46027</v>
      </c>
      <c r="C3050" s="70" t="n">
        <v>2026</v>
      </c>
      <c r="D3050" t="inlineStr">
        <is>
          <t>Jan</t>
        </is>
      </c>
      <c r="E3050" t="inlineStr">
        <is>
          <t>West</t>
        </is>
      </c>
      <c r="F3050" t="inlineStr">
        <is>
          <t>India</t>
        </is>
      </c>
      <c r="G3050" t="inlineStr">
        <is>
          <t>Fashion</t>
        </is>
      </c>
      <c r="H3050" t="inlineStr">
        <is>
          <t>Click &amp; collect</t>
        </is>
      </c>
      <c r="I3050" t="inlineStr">
        <is>
          <t>Member</t>
        </is>
      </c>
      <c r="J3050" t="inlineStr">
        <is>
          <t>Zoya Ahmed</t>
        </is>
      </c>
      <c r="K3050" s="71" t="n">
        <v>350</v>
      </c>
      <c r="L3050" s="72" t="n">
        <v>736.89</v>
      </c>
      <c r="M3050" s="72" t="n">
        <v>257911.5</v>
      </c>
      <c r="N3050" s="72" t="n">
        <v>25791.15</v>
      </c>
      <c r="O3050" s="72" t="n">
        <v>232120.35</v>
      </c>
      <c r="P3050" s="72" t="n">
        <v>143908.83</v>
      </c>
      <c r="Q3050" s="72" t="n">
        <v>88211.52</v>
      </c>
      <c r="R3050" t="inlineStr">
        <is>
          <t>Maharashtra</t>
        </is>
      </c>
      <c r="S3050" s="71" t="n">
        <v>2</v>
      </c>
      <c r="T3050" t="inlineStr">
        <is>
          <t>Yes</t>
        </is>
      </c>
      <c r="U3050" s="71" t="n">
        <v>153</v>
      </c>
      <c r="V3050" s="71" t="n">
        <v>53</v>
      </c>
      <c r="W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RR103042</t>
        </is>
      </c>
      <c r="B3051" s="69" t="n">
        <v>46027</v>
      </c>
      <c r="C3051" s="70" t="n">
        <v>2026</v>
      </c>
      <c r="D3051" t="inlineStr">
        <is>
          <t>Jan</t>
        </is>
      </c>
      <c r="E3051" t="inlineStr">
        <is>
          <t>South</t>
        </is>
      </c>
      <c r="F3051" t="inlineStr">
        <is>
          <t>India</t>
        </is>
      </c>
      <c r="G3051" t="inlineStr">
        <is>
          <t>Fashion</t>
        </is>
      </c>
      <c r="H3051" t="inlineStr">
        <is>
          <t>Home delivery</t>
        </is>
      </c>
      <c r="I3051" t="inlineStr">
        <is>
          <t>Walk-in guest</t>
        </is>
      </c>
      <c r="J3051" t="inlineStr">
        <is>
          <t>Arjun Mehta</t>
        </is>
      </c>
      <c r="K3051" s="71" t="n">
        <v>1189</v>
      </c>
      <c r="L3051" s="72" t="n">
        <v>858.53</v>
      </c>
      <c r="M3051" s="72" t="n">
        <v>1020792.17</v>
      </c>
      <c r="N3051" s="72" t="n">
        <v>153118.83</v>
      </c>
      <c r="O3051" s="72" t="n">
        <v>867673.34</v>
      </c>
      <c r="P3051" s="72" t="n">
        <v>471084.28</v>
      </c>
      <c r="Q3051" s="72" t="n">
        <v>396589.06</v>
      </c>
      <c r="R3051" t="inlineStr">
        <is>
          <t>Tamil Nadu</t>
        </is>
      </c>
      <c r="S3051" s="71" t="n">
        <v>8</v>
      </c>
      <c r="T3051" t="inlineStr">
        <is>
          <t>Yes</t>
        </is>
      </c>
      <c r="U3051" s="71" t="n">
        <v>530</v>
      </c>
      <c r="V3051" s="71" t="n">
        <v>142</v>
      </c>
      <c r="W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RR103043</t>
        </is>
      </c>
      <c r="B3052" s="69" t="n">
        <v>46027</v>
      </c>
      <c r="C3052" s="70" t="n">
        <v>2026</v>
      </c>
      <c r="D3052" t="inlineStr">
        <is>
          <t>Jan</t>
        </is>
      </c>
      <c r="E3052" t="inlineStr">
        <is>
          <t>South</t>
        </is>
      </c>
      <c r="F3052" t="inlineStr">
        <is>
          <t>India</t>
        </is>
      </c>
      <c r="G3052" t="inlineStr">
        <is>
          <t>Fashion</t>
        </is>
      </c>
      <c r="H3052" t="inlineStr">
        <is>
          <t>Store walk-in</t>
        </is>
      </c>
      <c r="I3052" t="inlineStr">
        <is>
          <t>Member</t>
        </is>
      </c>
      <c r="J3052" t="inlineStr">
        <is>
          <t>Liam O'Brien</t>
        </is>
      </c>
      <c r="K3052" s="71" t="n">
        <v>436</v>
      </c>
      <c r="L3052" s="72" t="n">
        <v>794.77</v>
      </c>
      <c r="M3052" s="72" t="n">
        <v>346519.72</v>
      </c>
      <c r="N3052" s="72" t="n">
        <v>34651.97</v>
      </c>
      <c r="O3052" s="72" t="n">
        <v>311867.75</v>
      </c>
      <c r="P3052" s="72" t="n">
        <v>183184.3</v>
      </c>
      <c r="Q3052" s="72" t="n">
        <v>128683.45</v>
      </c>
      <c r="R3052" t="inlineStr">
        <is>
          <t>Karnataka</t>
        </is>
      </c>
      <c r="S3052" s="71" t="n">
        <v>1</v>
      </c>
      <c r="T3052" t="inlineStr">
        <is>
          <t>Yes</t>
        </is>
      </c>
      <c r="U3052" s="71" t="n">
        <v>184</v>
      </c>
      <c r="V3052" s="71" t="n">
        <v>75</v>
      </c>
      <c r="W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RR103044</t>
        </is>
      </c>
      <c r="B3053" s="69" t="n">
        <v>46027</v>
      </c>
      <c r="C3053" s="70" t="n">
        <v>2026</v>
      </c>
      <c r="D3053" t="inlineStr">
        <is>
          <t>Jan</t>
        </is>
      </c>
      <c r="E3053" t="inlineStr">
        <is>
          <t>East</t>
        </is>
      </c>
      <c r="F3053" t="inlineStr">
        <is>
          <t>India</t>
        </is>
      </c>
      <c r="G3053" t="inlineStr">
        <is>
          <t>Grocery</t>
        </is>
      </c>
      <c r="H3053" t="inlineStr">
        <is>
          <t>Store walk-in</t>
        </is>
      </c>
      <c r="I3053" t="inlineStr">
        <is>
          <t>Member</t>
        </is>
      </c>
      <c r="J3053" t="inlineStr">
        <is>
          <t>Ruhi Shaikh</t>
        </is>
      </c>
      <c r="K3053" s="71" t="n">
        <v>1577</v>
      </c>
      <c r="L3053" s="72" t="n">
        <v>205.76</v>
      </c>
      <c r="M3053" s="72" t="n">
        <v>324483.52</v>
      </c>
      <c r="N3053" s="72" t="n">
        <v>48672.53</v>
      </c>
      <c r="O3053" s="72" t="n">
        <v>275810.99</v>
      </c>
      <c r="P3053" s="72" t="n">
        <v>228892.51</v>
      </c>
      <c r="Q3053" s="72" t="n">
        <v>46918.48</v>
      </c>
      <c r="R3053" t="inlineStr">
        <is>
          <t>West Bengal</t>
        </is>
      </c>
      <c r="S3053" s="71" t="n">
        <v>3</v>
      </c>
      <c r="T3053" t="inlineStr">
        <is>
          <t>Yes</t>
        </is>
      </c>
      <c r="U3053" s="71" t="n">
        <v>593</v>
      </c>
      <c r="V3053" s="71" t="n">
        <v>239</v>
      </c>
      <c r="W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RR103045</t>
        </is>
      </c>
      <c r="B3054" s="69" t="n">
        <v>46028</v>
      </c>
      <c r="C3054" s="70" t="n">
        <v>2026</v>
      </c>
      <c r="D3054" t="inlineStr">
        <is>
          <t>Jan</t>
        </is>
      </c>
      <c r="E3054" t="inlineStr">
        <is>
          <t>North</t>
        </is>
      </c>
      <c r="F3054" t="inlineStr">
        <is>
          <t>India</t>
        </is>
      </c>
      <c r="G3054" t="inlineStr">
        <is>
          <t>Fashion</t>
        </is>
      </c>
      <c r="H3054" t="inlineStr">
        <is>
          <t>Store walk-in</t>
        </is>
      </c>
      <c r="I3054" t="inlineStr">
        <is>
          <t>Member</t>
        </is>
      </c>
      <c r="J3054" t="inlineStr">
        <is>
          <t>Yuki Sato</t>
        </is>
      </c>
      <c r="K3054" s="71" t="n">
        <v>1134</v>
      </c>
      <c r="L3054" s="72" t="n">
        <v>699.87</v>
      </c>
      <c r="M3054" s="72" t="n">
        <v>793652.58</v>
      </c>
      <c r="N3054" s="72" t="n">
        <v>63492.21</v>
      </c>
      <c r="O3054" s="72" t="n">
        <v>730160.37</v>
      </c>
      <c r="P3054" s="72" t="n">
        <v>480710.74</v>
      </c>
      <c r="Q3054" s="72" t="n">
        <v>249449.63</v>
      </c>
      <c r="R3054" t="inlineStr">
        <is>
          <t>Uttar Pradesh</t>
        </is>
      </c>
      <c r="S3054" s="71" t="n">
        <v>5</v>
      </c>
      <c r="T3054" t="inlineStr">
        <is>
          <t>Yes</t>
        </is>
      </c>
      <c r="U3054" s="71" t="n">
        <v>383</v>
      </c>
      <c r="V3054" s="71" t="n">
        <v>133</v>
      </c>
      <c r="W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RR103046</t>
        </is>
      </c>
      <c r="B3055" s="69" t="n">
        <v>46028</v>
      </c>
      <c r="C3055" s="70" t="n">
        <v>2026</v>
      </c>
      <c r="D3055" t="inlineStr">
        <is>
          <t>Jan</t>
        </is>
      </c>
      <c r="E3055" t="inlineStr">
        <is>
          <t>West</t>
        </is>
      </c>
      <c r="F3055" t="inlineStr">
        <is>
          <t>India</t>
        </is>
      </c>
      <c r="G3055" t="inlineStr">
        <is>
          <t>Grocery</t>
        </is>
      </c>
      <c r="H3055" t="inlineStr">
        <is>
          <t>Click &amp; collect</t>
        </is>
      </c>
      <c r="I3055" t="inlineStr">
        <is>
          <t>Member</t>
        </is>
      </c>
      <c r="J3055" t="inlineStr">
        <is>
          <t>Shraddha Kulkarni</t>
        </is>
      </c>
      <c r="K3055" s="71" t="n">
        <v>1429</v>
      </c>
      <c r="L3055" s="72" t="n">
        <v>184.88</v>
      </c>
      <c r="M3055" s="72" t="n">
        <v>264193.52</v>
      </c>
      <c r="N3055" s="72" t="n">
        <v>13209.68</v>
      </c>
      <c r="O3055" s="72" t="n">
        <v>250983.84</v>
      </c>
      <c r="P3055" s="72" t="n">
        <v>212281.64</v>
      </c>
      <c r="Q3055" s="72" t="n">
        <v>38702.2</v>
      </c>
      <c r="R3055" t="inlineStr">
        <is>
          <t>Goa</t>
        </is>
      </c>
      <c r="S3055" s="71" t="n">
        <v>1</v>
      </c>
      <c r="T3055" t="inlineStr">
        <is>
          <t>Yes</t>
        </is>
      </c>
      <c r="U3055" s="71" t="n">
        <v>832</v>
      </c>
      <c r="V3055" s="71" t="n">
        <v>218</v>
      </c>
      <c r="W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RR103047</t>
        </is>
      </c>
      <c r="B3056" s="69" t="n">
        <v>46028</v>
      </c>
      <c r="C3056" s="70" t="n">
        <v>2026</v>
      </c>
      <c r="D3056" t="inlineStr">
        <is>
          <t>Jan</t>
        </is>
      </c>
      <c r="E3056" t="inlineStr">
        <is>
          <t>North</t>
        </is>
      </c>
      <c r="F3056" t="inlineStr">
        <is>
          <t>India</t>
        </is>
      </c>
      <c r="G3056" t="inlineStr">
        <is>
          <t>Fashion</t>
        </is>
      </c>
      <c r="H3056" t="inlineStr">
        <is>
          <t>Store walk-in</t>
        </is>
      </c>
      <c r="I3056" t="inlineStr">
        <is>
          <t>Walk-in guest</t>
        </is>
      </c>
      <c r="J3056" t="inlineStr">
        <is>
          <t>Noah Smith</t>
        </is>
      </c>
      <c r="K3056" s="71" t="n">
        <v>646</v>
      </c>
      <c r="L3056" s="72" t="n">
        <v>759.9</v>
      </c>
      <c r="M3056" s="72" t="n">
        <v>490895.4</v>
      </c>
      <c r="N3056" s="72" t="n">
        <v>9817.91</v>
      </c>
      <c r="O3056" s="72" t="n">
        <v>481077.49</v>
      </c>
      <c r="P3056" s="72" t="n">
        <v>264853.61</v>
      </c>
      <c r="Q3056" s="72" t="n">
        <v>216223.88</v>
      </c>
      <c r="R3056" t="inlineStr">
        <is>
          <t>Uttar Pradesh</t>
        </is>
      </c>
      <c r="S3056" s="71" t="n">
        <v>0</v>
      </c>
      <c r="T3056" t="inlineStr">
        <is>
          <t>No</t>
        </is>
      </c>
      <c r="U3056" s="71" t="n">
        <v>352</v>
      </c>
      <c r="V3056" s="71" t="n">
        <v>105</v>
      </c>
      <c r="W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RR103048</t>
        </is>
      </c>
      <c r="B3057" s="69" t="n">
        <v>46028</v>
      </c>
      <c r="C3057" s="70" t="n">
        <v>2026</v>
      </c>
      <c r="D3057" t="inlineStr">
        <is>
          <t>Jan</t>
        </is>
      </c>
      <c r="E3057" t="inlineStr">
        <is>
          <t>South</t>
        </is>
      </c>
      <c r="F3057" t="inlineStr">
        <is>
          <t>India</t>
        </is>
      </c>
      <c r="G3057" t="inlineStr">
        <is>
          <t>Grocery</t>
        </is>
      </c>
      <c r="H3057" t="inlineStr">
        <is>
          <t>Store walk-in</t>
        </is>
      </c>
      <c r="I3057" t="inlineStr">
        <is>
          <t>Member</t>
        </is>
      </c>
      <c r="J3057" t="inlineStr">
        <is>
          <t>Emma Clarke</t>
        </is>
      </c>
      <c r="K3057" s="71" t="n">
        <v>1106</v>
      </c>
      <c r="L3057" s="72" t="n">
        <v>166.74</v>
      </c>
      <c r="M3057" s="72" t="n">
        <v>184414.44</v>
      </c>
      <c r="N3057" s="72" t="n">
        <v>9220.719999999999</v>
      </c>
      <c r="O3057" s="72" t="n">
        <v>175193.72</v>
      </c>
      <c r="P3057" s="72" t="n">
        <v>167197.26</v>
      </c>
      <c r="Q3057" s="72" t="n">
        <v>7996.46</v>
      </c>
      <c r="R3057" t="inlineStr">
        <is>
          <t>Telangana</t>
        </is>
      </c>
      <c r="S3057" s="71" t="n">
        <v>2</v>
      </c>
      <c r="T3057" t="inlineStr">
        <is>
          <t>Yes</t>
        </is>
      </c>
      <c r="U3057" s="71" t="n">
        <v>894</v>
      </c>
      <c r="V3057" s="71" t="n">
        <v>262</v>
      </c>
      <c r="W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RR103049</t>
        </is>
      </c>
      <c r="B3058" s="69" t="n">
        <v>46028</v>
      </c>
      <c r="C3058" s="70" t="n">
        <v>2026</v>
      </c>
      <c r="D3058" t="inlineStr">
        <is>
          <t>Jan</t>
        </is>
      </c>
      <c r="E3058" t="inlineStr">
        <is>
          <t>West</t>
        </is>
      </c>
      <c r="F3058" t="inlineStr">
        <is>
          <t>India</t>
        </is>
      </c>
      <c r="G3058" t="inlineStr">
        <is>
          <t>Electronics</t>
        </is>
      </c>
      <c r="H3058" t="inlineStr">
        <is>
          <t>Store walk-in</t>
        </is>
      </c>
      <c r="I3058" t="inlineStr">
        <is>
          <t>Member</t>
        </is>
      </c>
      <c r="J3058" t="inlineStr">
        <is>
          <t>Hiroshi Tanaka</t>
        </is>
      </c>
      <c r="K3058" s="71" t="n">
        <v>63</v>
      </c>
      <c r="L3058" s="72" t="n">
        <v>9837.200000000001</v>
      </c>
      <c r="M3058" s="72" t="n">
        <v>619743.6</v>
      </c>
      <c r="N3058" s="72" t="n">
        <v>12394.87</v>
      </c>
      <c r="O3058" s="72" t="n">
        <v>607348.73</v>
      </c>
      <c r="P3058" s="72" t="n">
        <v>501797.87</v>
      </c>
      <c r="Q3058" s="72" t="n">
        <v>105550.86</v>
      </c>
      <c r="R3058" t="inlineStr">
        <is>
          <t>Goa</t>
        </is>
      </c>
      <c r="S3058" s="71" t="n">
        <v>3</v>
      </c>
      <c r="T3058" t="inlineStr">
        <is>
          <t>Yes</t>
        </is>
      </c>
      <c r="U3058" s="71" t="n">
        <v>173</v>
      </c>
      <c r="V3058" s="71" t="n">
        <v>53</v>
      </c>
      <c r="W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RR103050</t>
        </is>
      </c>
      <c r="B3059" s="69" t="n">
        <v>46028</v>
      </c>
      <c r="C3059" s="70" t="n">
        <v>2026</v>
      </c>
      <c r="D3059" t="inlineStr">
        <is>
          <t>Jan</t>
        </is>
      </c>
      <c r="E3059" t="inlineStr">
        <is>
          <t>East</t>
        </is>
      </c>
      <c r="F3059" t="inlineStr">
        <is>
          <t>India</t>
        </is>
      </c>
      <c r="G3059" t="inlineStr">
        <is>
          <t>Grocery</t>
        </is>
      </c>
      <c r="H3059" t="inlineStr">
        <is>
          <t>Store walk-in</t>
        </is>
      </c>
      <c r="I3059" t="inlineStr">
        <is>
          <t>Member</t>
        </is>
      </c>
      <c r="J3059" t="inlineStr">
        <is>
          <t>Ruhi Shaikh</t>
        </is>
      </c>
      <c r="K3059" s="71" t="n">
        <v>2931</v>
      </c>
      <c r="L3059" s="72" t="n">
        <v>186.75</v>
      </c>
      <c r="M3059" s="72" t="n">
        <v>547364.25</v>
      </c>
      <c r="N3059" s="72" t="n">
        <v>82104.64</v>
      </c>
      <c r="O3059" s="72" t="n">
        <v>465259.61</v>
      </c>
      <c r="P3059" s="72" t="n">
        <v>423480.73</v>
      </c>
      <c r="Q3059" s="72" t="n">
        <v>41778.88</v>
      </c>
      <c r="R3059" t="inlineStr">
        <is>
          <t>West Bengal</t>
        </is>
      </c>
      <c r="S3059" s="71" t="n">
        <v>0</v>
      </c>
      <c r="T3059" t="inlineStr">
        <is>
          <t>No</t>
        </is>
      </c>
      <c r="U3059" s="71" t="n">
        <v>902</v>
      </c>
      <c r="V3059" s="71" t="n">
        <v>327</v>
      </c>
      <c r="W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RR103051</t>
        </is>
      </c>
      <c r="B3060" s="69" t="n">
        <v>46028</v>
      </c>
      <c r="C3060" s="70" t="n">
        <v>2026</v>
      </c>
      <c r="D3060" t="inlineStr">
        <is>
          <t>Jan</t>
        </is>
      </c>
      <c r="E3060" t="inlineStr">
        <is>
          <t>West</t>
        </is>
      </c>
      <c r="F3060" t="inlineStr">
        <is>
          <t>India</t>
        </is>
      </c>
      <c r="G3060" t="inlineStr">
        <is>
          <t>JioMart</t>
        </is>
      </c>
      <c r="H3060" t="inlineStr">
        <is>
          <t>Home delivery</t>
        </is>
      </c>
      <c r="I3060" t="inlineStr">
        <is>
          <t>Member</t>
        </is>
      </c>
      <c r="J3060" t="inlineStr">
        <is>
          <t>Ravindra Patil</t>
        </is>
      </c>
      <c r="K3060" s="71" t="n">
        <v>1484</v>
      </c>
      <c r="L3060" s="72" t="n">
        <v>487.37</v>
      </c>
      <c r="M3060" s="72" t="n">
        <v>723257.08</v>
      </c>
      <c r="N3060" s="72" t="n">
        <v>36162.85</v>
      </c>
      <c r="O3060" s="72" t="n">
        <v>687094.23</v>
      </c>
      <c r="P3060" s="72" t="n">
        <v>516656.65</v>
      </c>
      <c r="Q3060" s="72" t="n">
        <v>170437.58</v>
      </c>
      <c r="R3060" t="inlineStr">
        <is>
          <t>Gujarat</t>
        </is>
      </c>
      <c r="S3060" s="71" t="n">
        <v>2</v>
      </c>
      <c r="T3060" t="inlineStr">
        <is>
          <t>Yes</t>
        </is>
      </c>
      <c r="U3060" s="71" t="n">
        <v>3889</v>
      </c>
      <c r="V3060" s="71" t="n">
        <v>235</v>
      </c>
      <c r="W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RR103052</t>
        </is>
      </c>
      <c r="B3061" s="69" t="n">
        <v>46029</v>
      </c>
      <c r="C3061" s="70" t="n">
        <v>2026</v>
      </c>
      <c r="D3061" t="inlineStr">
        <is>
          <t>Jan</t>
        </is>
      </c>
      <c r="E3061" t="inlineStr">
        <is>
          <t>West</t>
        </is>
      </c>
      <c r="F3061" t="inlineStr">
        <is>
          <t>India</t>
        </is>
      </c>
      <c r="G3061" t="inlineStr">
        <is>
          <t>Grocery</t>
        </is>
      </c>
      <c r="H3061" t="inlineStr">
        <is>
          <t>Store walk-in</t>
        </is>
      </c>
      <c r="I3061" t="inlineStr">
        <is>
          <t>Member</t>
        </is>
      </c>
      <c r="J3061" t="inlineStr">
        <is>
          <t>Lucas Martin</t>
        </is>
      </c>
      <c r="K3061" s="71" t="n">
        <v>477</v>
      </c>
      <c r="L3061" s="72" t="n">
        <v>202.29</v>
      </c>
      <c r="M3061" s="72" t="n">
        <v>96492.33</v>
      </c>
      <c r="N3061" s="72" t="n">
        <v>14473.85</v>
      </c>
      <c r="O3061" s="72" t="n">
        <v>82018.48</v>
      </c>
      <c r="P3061" s="72" t="n">
        <v>67711.66</v>
      </c>
      <c r="Q3061" s="72" t="n">
        <v>14306.82</v>
      </c>
      <c r="R3061" t="inlineStr">
        <is>
          <t>Gujarat</t>
        </is>
      </c>
      <c r="S3061" s="71" t="n">
        <v>3</v>
      </c>
      <c r="T3061" t="inlineStr">
        <is>
          <t>Yes</t>
        </is>
      </c>
      <c r="U3061" s="71" t="n">
        <v>313</v>
      </c>
      <c r="V3061" s="71" t="n">
        <v>123</v>
      </c>
      <c r="W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RR103053</t>
        </is>
      </c>
      <c r="B3062" s="69" t="n">
        <v>46029</v>
      </c>
      <c r="C3062" s="70" t="n">
        <v>2026</v>
      </c>
      <c r="D3062" t="inlineStr">
        <is>
          <t>Jan</t>
        </is>
      </c>
      <c r="E3062" t="inlineStr">
        <is>
          <t>North</t>
        </is>
      </c>
      <c r="F3062" t="inlineStr">
        <is>
          <t>India</t>
        </is>
      </c>
      <c r="G3062" t="inlineStr">
        <is>
          <t>Electronics</t>
        </is>
      </c>
      <c r="H3062" t="inlineStr">
        <is>
          <t>Store walk-in</t>
        </is>
      </c>
      <c r="I3062" t="inlineStr">
        <is>
          <t>Walk-in guest</t>
        </is>
      </c>
      <c r="J3062" t="inlineStr">
        <is>
          <t>Noah Smith</t>
        </is>
      </c>
      <c r="K3062" s="71" t="n">
        <v>29</v>
      </c>
      <c r="L3062" s="72" t="n">
        <v>9297.280000000001</v>
      </c>
      <c r="M3062" s="72" t="n">
        <v>269621.12</v>
      </c>
      <c r="N3062" s="72" t="n">
        <v>13481.06</v>
      </c>
      <c r="O3062" s="72" t="n">
        <v>256140.06</v>
      </c>
      <c r="P3062" s="72" t="n">
        <v>237662.52</v>
      </c>
      <c r="Q3062" s="72" t="n">
        <v>18477.54</v>
      </c>
      <c r="R3062" t="inlineStr">
        <is>
          <t>Uttar Pradesh</t>
        </is>
      </c>
      <c r="S3062" s="71" t="n">
        <v>0</v>
      </c>
      <c r="T3062" t="inlineStr">
        <is>
          <t>No</t>
        </is>
      </c>
      <c r="U3062" s="71" t="n">
        <v>50</v>
      </c>
      <c r="V3062" s="71" t="n">
        <v>22</v>
      </c>
      <c r="W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RR103054</t>
        </is>
      </c>
      <c r="B3063" s="69" t="n">
        <v>46029</v>
      </c>
      <c r="C3063" s="70" t="n">
        <v>2026</v>
      </c>
      <c r="D3063" t="inlineStr">
        <is>
          <t>Jan</t>
        </is>
      </c>
      <c r="E3063" t="inlineStr">
        <is>
          <t>East</t>
        </is>
      </c>
      <c r="F3063" t="inlineStr">
        <is>
          <t>India</t>
        </is>
      </c>
      <c r="G3063" t="inlineStr">
        <is>
          <t>JioMart</t>
        </is>
      </c>
      <c r="H3063" t="inlineStr">
        <is>
          <t>Home delivery</t>
        </is>
      </c>
      <c r="I3063" t="inlineStr">
        <is>
          <t>Member</t>
        </is>
      </c>
      <c r="J3063" t="inlineStr">
        <is>
          <t>Wei Chen</t>
        </is>
      </c>
      <c r="K3063" s="71" t="n">
        <v>4316</v>
      </c>
      <c r="L3063" s="72" t="n">
        <v>466.73</v>
      </c>
      <c r="M3063" s="72" t="n">
        <v>2014406.68</v>
      </c>
      <c r="N3063" s="72" t="n">
        <v>201440.67</v>
      </c>
      <c r="O3063" s="72" t="n">
        <v>1812966.01</v>
      </c>
      <c r="P3063" s="72" t="n">
        <v>1441048.04</v>
      </c>
      <c r="Q3063" s="72" t="n">
        <v>371917.97</v>
      </c>
      <c r="R3063" t="inlineStr">
        <is>
          <t>Odisha</t>
        </is>
      </c>
      <c r="S3063" s="71" t="n">
        <v>1</v>
      </c>
      <c r="T3063" t="inlineStr">
        <is>
          <t>Yes</t>
        </is>
      </c>
      <c r="U3063" s="71" t="n">
        <v>10750</v>
      </c>
      <c r="V3063" s="71" t="n">
        <v>794</v>
      </c>
      <c r="W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RR103055</t>
        </is>
      </c>
      <c r="B3064" s="69" t="n">
        <v>46029</v>
      </c>
      <c r="C3064" s="70" t="n">
        <v>2026</v>
      </c>
      <c r="D3064" t="inlineStr">
        <is>
          <t>Jan</t>
        </is>
      </c>
      <c r="E3064" t="inlineStr">
        <is>
          <t>West</t>
        </is>
      </c>
      <c r="F3064" t="inlineStr">
        <is>
          <t>India</t>
        </is>
      </c>
      <c r="G3064" t="inlineStr">
        <is>
          <t>Fashion</t>
        </is>
      </c>
      <c r="H3064" t="inlineStr">
        <is>
          <t>Store walk-in</t>
        </is>
      </c>
      <c r="I3064" t="inlineStr">
        <is>
          <t>Member</t>
        </is>
      </c>
      <c r="J3064" t="inlineStr">
        <is>
          <t>Fatima Al-Saud</t>
        </is>
      </c>
      <c r="K3064" s="71" t="n">
        <v>785</v>
      </c>
      <c r="L3064" s="72" t="n">
        <v>848.8</v>
      </c>
      <c r="M3064" s="72" t="n">
        <v>666308</v>
      </c>
      <c r="N3064" s="72" t="n">
        <v>53304.64</v>
      </c>
      <c r="O3064" s="72" t="n">
        <v>613003.36</v>
      </c>
      <c r="P3064" s="72" t="n">
        <v>321991.58</v>
      </c>
      <c r="Q3064" s="72" t="n">
        <v>291011.78</v>
      </c>
      <c r="R3064" t="inlineStr">
        <is>
          <t>Goa</t>
        </is>
      </c>
      <c r="S3064" s="71" t="n">
        <v>1</v>
      </c>
      <c r="T3064" t="inlineStr">
        <is>
          <t>Yes</t>
        </is>
      </c>
      <c r="U3064" s="71" t="n">
        <v>357</v>
      </c>
      <c r="V3064" s="71" t="n">
        <v>106</v>
      </c>
      <c r="W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RR103056</t>
        </is>
      </c>
      <c r="B3065" s="69" t="n">
        <v>46029</v>
      </c>
      <c r="C3065" s="70" t="n">
        <v>2026</v>
      </c>
      <c r="D3065" t="inlineStr">
        <is>
          <t>Jan</t>
        </is>
      </c>
      <c r="E3065" t="inlineStr">
        <is>
          <t>South</t>
        </is>
      </c>
      <c r="F3065" t="inlineStr">
        <is>
          <t>India</t>
        </is>
      </c>
      <c r="G3065" t="inlineStr">
        <is>
          <t>Fashion</t>
        </is>
      </c>
      <c r="H3065" t="inlineStr">
        <is>
          <t>Store walk-in</t>
        </is>
      </c>
      <c r="I3065" t="inlineStr">
        <is>
          <t>Walk-in guest</t>
        </is>
      </c>
      <c r="J3065" t="inlineStr">
        <is>
          <t>Yuki Sato</t>
        </is>
      </c>
      <c r="K3065" s="71" t="n">
        <v>695</v>
      </c>
      <c r="L3065" s="72" t="n">
        <v>812.29</v>
      </c>
      <c r="M3065" s="72" t="n">
        <v>564541.55</v>
      </c>
      <c r="N3065" s="72" t="n">
        <v>84681.23</v>
      </c>
      <c r="O3065" s="72" t="n">
        <v>479860.32</v>
      </c>
      <c r="P3065" s="72" t="n">
        <v>287757.33</v>
      </c>
      <c r="Q3065" s="72" t="n">
        <v>192102.99</v>
      </c>
      <c r="R3065" t="inlineStr">
        <is>
          <t>Kerala</t>
        </is>
      </c>
      <c r="S3065" s="71" t="n">
        <v>1</v>
      </c>
      <c r="T3065" t="inlineStr">
        <is>
          <t>Yes</t>
        </is>
      </c>
      <c r="U3065" s="71" t="n">
        <v>192</v>
      </c>
      <c r="V3065" s="71" t="n">
        <v>85</v>
      </c>
      <c r="W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RR103057</t>
        </is>
      </c>
      <c r="B3066" s="69" t="n">
        <v>46029</v>
      </c>
      <c r="C3066" s="70" t="n">
        <v>2026</v>
      </c>
      <c r="D3066" t="inlineStr">
        <is>
          <t>Jan</t>
        </is>
      </c>
      <c r="E3066" t="inlineStr">
        <is>
          <t>West</t>
        </is>
      </c>
      <c r="F3066" t="inlineStr">
        <is>
          <t>India</t>
        </is>
      </c>
      <c r="G3066" t="inlineStr">
        <is>
          <t>JioMart</t>
        </is>
      </c>
      <c r="H3066" t="inlineStr">
        <is>
          <t>Home delivery</t>
        </is>
      </c>
      <c r="I3066" t="inlineStr">
        <is>
          <t>Walk-in guest</t>
        </is>
      </c>
      <c r="J3066" t="inlineStr">
        <is>
          <t>Olivia Brown</t>
        </is>
      </c>
      <c r="K3066" s="71" t="n">
        <v>2841</v>
      </c>
      <c r="L3066" s="72" t="n">
        <v>413.11</v>
      </c>
      <c r="M3066" s="72" t="n">
        <v>1173645.51</v>
      </c>
      <c r="N3066" s="72" t="n">
        <v>117364.55</v>
      </c>
      <c r="O3066" s="72" t="n">
        <v>1056280.96</v>
      </c>
      <c r="P3066" s="72" t="n">
        <v>926679.17</v>
      </c>
      <c r="Q3066" s="72" t="n">
        <v>129601.79</v>
      </c>
      <c r="R3066" t="inlineStr">
        <is>
          <t>Maharashtra</t>
        </is>
      </c>
      <c r="S3066" s="71" t="n">
        <v>1</v>
      </c>
      <c r="T3066" t="inlineStr">
        <is>
          <t>Yes</t>
        </is>
      </c>
      <c r="U3066" s="71" t="n">
        <v>20331</v>
      </c>
      <c r="V3066" s="71" t="n">
        <v>868</v>
      </c>
      <c r="W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RR103058</t>
        </is>
      </c>
      <c r="B3067" s="69" t="n">
        <v>46029</v>
      </c>
      <c r="C3067" s="70" t="n">
        <v>2026</v>
      </c>
      <c r="D3067" t="inlineStr">
        <is>
          <t>Jan</t>
        </is>
      </c>
      <c r="E3067" t="inlineStr">
        <is>
          <t>North</t>
        </is>
      </c>
      <c r="F3067" t="inlineStr">
        <is>
          <t>India</t>
        </is>
      </c>
      <c r="G3067" t="inlineStr">
        <is>
          <t>Fashion</t>
        </is>
      </c>
      <c r="H3067" t="inlineStr">
        <is>
          <t>Store walk-in</t>
        </is>
      </c>
      <c r="I3067" t="inlineStr">
        <is>
          <t>Member</t>
        </is>
      </c>
      <c r="J3067" t="inlineStr">
        <is>
          <t>Carlos Silva</t>
        </is>
      </c>
      <c r="K3067" s="71" t="n">
        <v>1158</v>
      </c>
      <c r="L3067" s="72" t="n">
        <v>805.23</v>
      </c>
      <c r="M3067" s="72" t="n">
        <v>932456.34</v>
      </c>
      <c r="N3067" s="72" t="n">
        <v>93245.63</v>
      </c>
      <c r="O3067" s="72" t="n">
        <v>839210.71</v>
      </c>
      <c r="P3067" s="72" t="n">
        <v>491666.05</v>
      </c>
      <c r="Q3067" s="72" t="n">
        <v>347544.66</v>
      </c>
      <c r="R3067" t="inlineStr">
        <is>
          <t>Punjab</t>
        </is>
      </c>
      <c r="S3067" s="71" t="n">
        <v>8</v>
      </c>
      <c r="T3067" t="inlineStr">
        <is>
          <t>Yes</t>
        </is>
      </c>
      <c r="U3067" s="71" t="n">
        <v>449</v>
      </c>
      <c r="V3067" s="71" t="n">
        <v>134</v>
      </c>
      <c r="W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RR103059</t>
        </is>
      </c>
      <c r="B3068" s="69" t="n">
        <v>46029</v>
      </c>
      <c r="C3068" s="70" t="n">
        <v>2026</v>
      </c>
      <c r="D3068" t="inlineStr">
        <is>
          <t>Jan</t>
        </is>
      </c>
      <c r="E3068" t="inlineStr">
        <is>
          <t>West</t>
        </is>
      </c>
      <c r="F3068" t="inlineStr">
        <is>
          <t>India</t>
        </is>
      </c>
      <c r="G3068" t="inlineStr">
        <is>
          <t>Fashion</t>
        </is>
      </c>
      <c r="H3068" t="inlineStr">
        <is>
          <t>Click &amp; collect</t>
        </is>
      </c>
      <c r="I3068" t="inlineStr">
        <is>
          <t>Walk-in guest</t>
        </is>
      </c>
      <c r="J3068" t="inlineStr">
        <is>
          <t>Shraddha Kulkarni</t>
        </is>
      </c>
      <c r="K3068" s="71" t="n">
        <v>433</v>
      </c>
      <c r="L3068" s="72" t="n">
        <v>741.54</v>
      </c>
      <c r="M3068" s="72" t="n">
        <v>321086.82</v>
      </c>
      <c r="N3068" s="72" t="n">
        <v>32108.68</v>
      </c>
      <c r="O3068" s="72" t="n">
        <v>288978.14</v>
      </c>
      <c r="P3068" s="72" t="n">
        <v>177404.15</v>
      </c>
      <c r="Q3068" s="72" t="n">
        <v>111573.99</v>
      </c>
      <c r="R3068" t="inlineStr">
        <is>
          <t>Gujarat</t>
        </is>
      </c>
      <c r="S3068" s="71" t="n">
        <v>1</v>
      </c>
      <c r="T3068" t="inlineStr">
        <is>
          <t>Yes</t>
        </is>
      </c>
      <c r="U3068" s="71" t="n">
        <v>176</v>
      </c>
      <c r="V3068" s="71" t="n">
        <v>66</v>
      </c>
      <c r="W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RR103060</t>
        </is>
      </c>
      <c r="B3069" s="69" t="n">
        <v>46029</v>
      </c>
      <c r="C3069" s="70" t="n">
        <v>2026</v>
      </c>
      <c r="D3069" t="inlineStr">
        <is>
          <t>Jan</t>
        </is>
      </c>
      <c r="E3069" t="inlineStr">
        <is>
          <t>South</t>
        </is>
      </c>
      <c r="F3069" t="inlineStr">
        <is>
          <t>India</t>
        </is>
      </c>
      <c r="G3069" t="inlineStr">
        <is>
          <t>Grocery</t>
        </is>
      </c>
      <c r="H3069" t="inlineStr">
        <is>
          <t>Store walk-in</t>
        </is>
      </c>
      <c r="I3069" t="inlineStr">
        <is>
          <t>Walk-in guest</t>
        </is>
      </c>
      <c r="J3069" t="inlineStr">
        <is>
          <t>Ana Costa</t>
        </is>
      </c>
      <c r="K3069" s="71" t="n">
        <v>4057</v>
      </c>
      <c r="L3069" s="72" t="n">
        <v>189.98</v>
      </c>
      <c r="M3069" s="72" t="n">
        <v>770748.86</v>
      </c>
      <c r="N3069" s="72" t="n">
        <v>115612.33</v>
      </c>
      <c r="O3069" s="72" t="n">
        <v>655136.53</v>
      </c>
      <c r="P3069" s="72" t="n">
        <v>612542.98</v>
      </c>
      <c r="Q3069" s="72" t="n">
        <v>42593.55</v>
      </c>
      <c r="R3069" t="inlineStr">
        <is>
          <t>Karnataka</t>
        </is>
      </c>
      <c r="S3069" s="71" t="n">
        <v>2</v>
      </c>
      <c r="T3069" t="inlineStr">
        <is>
          <t>Yes</t>
        </is>
      </c>
      <c r="U3069" s="71" t="n">
        <v>2533</v>
      </c>
      <c r="V3069" s="71" t="n">
        <v>1041</v>
      </c>
      <c r="W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RR103061</t>
        </is>
      </c>
      <c r="B3070" s="69" t="n">
        <v>46030</v>
      </c>
      <c r="C3070" s="70" t="n">
        <v>2026</v>
      </c>
      <c r="D3070" t="inlineStr">
        <is>
          <t>Jan</t>
        </is>
      </c>
      <c r="E3070" t="inlineStr">
        <is>
          <t>North</t>
        </is>
      </c>
      <c r="F3070" t="inlineStr">
        <is>
          <t>India</t>
        </is>
      </c>
      <c r="G3070" t="inlineStr">
        <is>
          <t>JioMart</t>
        </is>
      </c>
      <c r="H3070" t="inlineStr">
        <is>
          <t>Home delivery</t>
        </is>
      </c>
      <c r="I3070" t="inlineStr">
        <is>
          <t>Member</t>
        </is>
      </c>
      <c r="J3070" t="inlineStr">
        <is>
          <t>Wei Chen</t>
        </is>
      </c>
      <c r="K3070" s="71" t="n">
        <v>1817</v>
      </c>
      <c r="L3070" s="72" t="n">
        <v>476.87</v>
      </c>
      <c r="M3070" s="72" t="n">
        <v>866472.79</v>
      </c>
      <c r="N3070" s="72" t="n">
        <v>86647.28</v>
      </c>
      <c r="O3070" s="72" t="n">
        <v>779825.51</v>
      </c>
      <c r="P3070" s="72" t="n">
        <v>611617.89</v>
      </c>
      <c r="Q3070" s="72" t="n">
        <v>168207.62</v>
      </c>
      <c r="R3070" t="inlineStr">
        <is>
          <t>Punjab</t>
        </is>
      </c>
      <c r="S3070" s="71" t="n">
        <v>3</v>
      </c>
      <c r="T3070" t="inlineStr">
        <is>
          <t>Yes</t>
        </is>
      </c>
      <c r="U3070" s="71" t="n">
        <v>8577</v>
      </c>
      <c r="V3070" s="71" t="n">
        <v>601</v>
      </c>
      <c r="W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RR103062</t>
        </is>
      </c>
      <c r="B3071" s="69" t="n">
        <v>46030</v>
      </c>
      <c r="C3071" s="70" t="n">
        <v>2026</v>
      </c>
      <c r="D3071" t="inlineStr">
        <is>
          <t>Jan</t>
        </is>
      </c>
      <c r="E3071" t="inlineStr">
        <is>
          <t>East</t>
        </is>
      </c>
      <c r="F3071" t="inlineStr">
        <is>
          <t>India</t>
        </is>
      </c>
      <c r="G3071" t="inlineStr">
        <is>
          <t>JioMart</t>
        </is>
      </c>
      <c r="H3071" t="inlineStr">
        <is>
          <t>Home delivery</t>
        </is>
      </c>
      <c r="I3071" t="inlineStr">
        <is>
          <t>Walk-in guest</t>
        </is>
      </c>
      <c r="J3071" t="inlineStr">
        <is>
          <t>Hiroshi Tanaka</t>
        </is>
      </c>
      <c r="K3071" s="71" t="n">
        <v>2348</v>
      </c>
      <c r="L3071" s="72" t="n">
        <v>422.75</v>
      </c>
      <c r="M3071" s="72" t="n">
        <v>992617</v>
      </c>
      <c r="N3071" s="72" t="n">
        <v>79409.36</v>
      </c>
      <c r="O3071" s="72" t="n">
        <v>913207.64</v>
      </c>
      <c r="P3071" s="72" t="n">
        <v>794070.74</v>
      </c>
      <c r="Q3071" s="72" t="n">
        <v>119136.9</v>
      </c>
      <c r="R3071" t="inlineStr">
        <is>
          <t>Bihar</t>
        </is>
      </c>
      <c r="S3071" s="71" t="n">
        <v>2</v>
      </c>
      <c r="T3071" t="inlineStr">
        <is>
          <t>Yes</t>
        </is>
      </c>
      <c r="U3071" s="71" t="n">
        <v>8672</v>
      </c>
      <c r="V3071" s="71" t="n">
        <v>398</v>
      </c>
      <c r="W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RR103063</t>
        </is>
      </c>
      <c r="B3072" s="69" t="n">
        <v>46030</v>
      </c>
      <c r="C3072" s="70" t="n">
        <v>2026</v>
      </c>
      <c r="D3072" t="inlineStr">
        <is>
          <t>Jan</t>
        </is>
      </c>
      <c r="E3072" t="inlineStr">
        <is>
          <t>West</t>
        </is>
      </c>
      <c r="F3072" t="inlineStr">
        <is>
          <t>India</t>
        </is>
      </c>
      <c r="G3072" t="inlineStr">
        <is>
          <t>Grocery</t>
        </is>
      </c>
      <c r="H3072" t="inlineStr">
        <is>
          <t>Store walk-in</t>
        </is>
      </c>
      <c r="I3072" t="inlineStr">
        <is>
          <t>Walk-in guest</t>
        </is>
      </c>
      <c r="J3072" t="inlineStr">
        <is>
          <t>Fatima Al-Saud</t>
        </is>
      </c>
      <c r="K3072" s="71" t="n">
        <v>1058</v>
      </c>
      <c r="L3072" s="72" t="n">
        <v>168.29</v>
      </c>
      <c r="M3072" s="72" t="n">
        <v>178050.82</v>
      </c>
      <c r="N3072" s="72" t="n">
        <v>8902.540000000001</v>
      </c>
      <c r="O3072" s="72" t="n">
        <v>169148.28</v>
      </c>
      <c r="P3072" s="72" t="n">
        <v>151783.78</v>
      </c>
      <c r="Q3072" s="72" t="n">
        <v>17364.5</v>
      </c>
      <c r="R3072" t="inlineStr">
        <is>
          <t>Gujarat</t>
        </is>
      </c>
      <c r="S3072" s="71" t="n">
        <v>5</v>
      </c>
      <c r="T3072" t="inlineStr">
        <is>
          <t>Yes</t>
        </is>
      </c>
      <c r="U3072" s="71" t="n">
        <v>647</v>
      </c>
      <c r="V3072" s="71" t="n">
        <v>198</v>
      </c>
      <c r="W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RR103064</t>
        </is>
      </c>
      <c r="B3073" s="69" t="n">
        <v>46030</v>
      </c>
      <c r="C3073" s="70" t="n">
        <v>2026</v>
      </c>
      <c r="D3073" t="inlineStr">
        <is>
          <t>Jan</t>
        </is>
      </c>
      <c r="E3073" t="inlineStr">
        <is>
          <t>North</t>
        </is>
      </c>
      <c r="F3073" t="inlineStr">
        <is>
          <t>India</t>
        </is>
      </c>
      <c r="G3073" t="inlineStr">
        <is>
          <t>JioMart</t>
        </is>
      </c>
      <c r="H3073" t="inlineStr">
        <is>
          <t>Home delivery</t>
        </is>
      </c>
      <c r="I3073" t="inlineStr">
        <is>
          <t>Member</t>
        </is>
      </c>
      <c r="J3073" t="inlineStr">
        <is>
          <t>Ravindra Patil</t>
        </is>
      </c>
      <c r="K3073" s="71" t="n">
        <v>1864</v>
      </c>
      <c r="L3073" s="72" t="n">
        <v>417.67</v>
      </c>
      <c r="M3073" s="72" t="n">
        <v>778536.88</v>
      </c>
      <c r="N3073" s="72" t="n">
        <v>15570.74</v>
      </c>
      <c r="O3073" s="72" t="n">
        <v>762966.14</v>
      </c>
      <c r="P3073" s="72" t="n">
        <v>612578.85</v>
      </c>
      <c r="Q3073" s="72" t="n">
        <v>150387.29</v>
      </c>
      <c r="R3073" t="inlineStr">
        <is>
          <t>Punjab</t>
        </is>
      </c>
      <c r="S3073" s="71" t="n">
        <v>0</v>
      </c>
      <c r="T3073" t="inlineStr">
        <is>
          <t>No</t>
        </is>
      </c>
      <c r="U3073" s="71" t="n">
        <v>3660</v>
      </c>
      <c r="V3073" s="71" t="n">
        <v>278</v>
      </c>
      <c r="W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RR103065</t>
        </is>
      </c>
      <c r="B3074" s="69" t="n">
        <v>46030</v>
      </c>
      <c r="C3074" s="70" t="n">
        <v>2026</v>
      </c>
      <c r="D3074" t="inlineStr">
        <is>
          <t>Jan</t>
        </is>
      </c>
      <c r="E3074" t="inlineStr">
        <is>
          <t>North</t>
        </is>
      </c>
      <c r="F3074" t="inlineStr">
        <is>
          <t>India</t>
        </is>
      </c>
      <c r="G3074" t="inlineStr">
        <is>
          <t>Grocery</t>
        </is>
      </c>
      <c r="H3074" t="inlineStr">
        <is>
          <t>Store walk-in</t>
        </is>
      </c>
      <c r="I3074" t="inlineStr">
        <is>
          <t>Member</t>
        </is>
      </c>
      <c r="J3074" t="inlineStr">
        <is>
          <t>Emma Clarke</t>
        </is>
      </c>
      <c r="K3074" s="71" t="n">
        <v>1407</v>
      </c>
      <c r="L3074" s="72" t="n">
        <v>185.77</v>
      </c>
      <c r="M3074" s="72" t="n">
        <v>261378.39</v>
      </c>
      <c r="N3074" s="72" t="n">
        <v>26137.84</v>
      </c>
      <c r="O3074" s="72" t="n">
        <v>235240.55</v>
      </c>
      <c r="P3074" s="72" t="n">
        <v>206826.69</v>
      </c>
      <c r="Q3074" s="72" t="n">
        <v>28413.86</v>
      </c>
      <c r="R3074" t="inlineStr">
        <is>
          <t>Punjab</t>
        </is>
      </c>
      <c r="S3074" s="71" t="n">
        <v>5</v>
      </c>
      <c r="T3074" t="inlineStr">
        <is>
          <t>Yes</t>
        </is>
      </c>
      <c r="U3074" s="71" t="n">
        <v>720</v>
      </c>
      <c r="V3074" s="71" t="n">
        <v>249</v>
      </c>
      <c r="W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RR103066</t>
        </is>
      </c>
      <c r="B3075" s="69" t="n">
        <v>46030</v>
      </c>
      <c r="C3075" s="70" t="n">
        <v>2026</v>
      </c>
      <c r="D3075" t="inlineStr">
        <is>
          <t>Jan</t>
        </is>
      </c>
      <c r="E3075" t="inlineStr">
        <is>
          <t>East</t>
        </is>
      </c>
      <c r="F3075" t="inlineStr">
        <is>
          <t>India</t>
        </is>
      </c>
      <c r="G3075" t="inlineStr">
        <is>
          <t>JioMart</t>
        </is>
      </c>
      <c r="H3075" t="inlineStr">
        <is>
          <t>Home delivery</t>
        </is>
      </c>
      <c r="I3075" t="inlineStr">
        <is>
          <t>Walk-in guest</t>
        </is>
      </c>
      <c r="J3075" t="inlineStr">
        <is>
          <t>Sara Rossi</t>
        </is>
      </c>
      <c r="K3075" s="71" t="n">
        <v>840</v>
      </c>
      <c r="L3075" s="72" t="n">
        <v>465.87</v>
      </c>
      <c r="M3075" s="72" t="n">
        <v>391330.8</v>
      </c>
      <c r="N3075" s="72" t="n">
        <v>7826.62</v>
      </c>
      <c r="O3075" s="72" t="n">
        <v>383504.18</v>
      </c>
      <c r="P3075" s="72" t="n">
        <v>272625.55</v>
      </c>
      <c r="Q3075" s="72" t="n">
        <v>110878.63</v>
      </c>
      <c r="R3075" t="inlineStr">
        <is>
          <t>Odisha</t>
        </is>
      </c>
      <c r="S3075" s="71" t="n">
        <v>1</v>
      </c>
      <c r="T3075" t="inlineStr">
        <is>
          <t>Yes</t>
        </is>
      </c>
      <c r="U3075" s="71" t="n">
        <v>2018</v>
      </c>
      <c r="V3075" s="71" t="n">
        <v>123</v>
      </c>
      <c r="W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RR103067</t>
        </is>
      </c>
      <c r="B3076" s="69" t="n">
        <v>46030</v>
      </c>
      <c r="C3076" s="70" t="n">
        <v>2026</v>
      </c>
      <c r="D3076" t="inlineStr">
        <is>
          <t>Jan</t>
        </is>
      </c>
      <c r="E3076" t="inlineStr">
        <is>
          <t>West</t>
        </is>
      </c>
      <c r="F3076" t="inlineStr">
        <is>
          <t>India</t>
        </is>
      </c>
      <c r="G3076" t="inlineStr">
        <is>
          <t>Grocery</t>
        </is>
      </c>
      <c r="H3076" t="inlineStr">
        <is>
          <t>Store walk-in</t>
        </is>
      </c>
      <c r="I3076" t="inlineStr">
        <is>
          <t>Walk-in guest</t>
        </is>
      </c>
      <c r="J3076" t="inlineStr">
        <is>
          <t>Omar Haddad</t>
        </is>
      </c>
      <c r="K3076" s="71" t="n">
        <v>2840</v>
      </c>
      <c r="L3076" s="72" t="n">
        <v>189.89</v>
      </c>
      <c r="M3076" s="72" t="n">
        <v>539287.6</v>
      </c>
      <c r="N3076" s="72" t="n">
        <v>80893.14</v>
      </c>
      <c r="O3076" s="72" t="n">
        <v>458394.46</v>
      </c>
      <c r="P3076" s="72" t="n">
        <v>404029.49</v>
      </c>
      <c r="Q3076" s="72" t="n">
        <v>54364.97</v>
      </c>
      <c r="R3076" t="inlineStr">
        <is>
          <t>Gujarat</t>
        </is>
      </c>
      <c r="S3076" s="71" t="n">
        <v>8</v>
      </c>
      <c r="T3076" t="inlineStr">
        <is>
          <t>Yes</t>
        </is>
      </c>
      <c r="U3076" s="71" t="n">
        <v>1340</v>
      </c>
      <c r="V3076" s="71" t="n">
        <v>425</v>
      </c>
      <c r="W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RR103068</t>
        </is>
      </c>
      <c r="B3077" s="69" t="n">
        <v>46030</v>
      </c>
      <c r="C3077" s="70" t="n">
        <v>2026</v>
      </c>
      <c r="D3077" t="inlineStr">
        <is>
          <t>Jan</t>
        </is>
      </c>
      <c r="E3077" t="inlineStr">
        <is>
          <t>North</t>
        </is>
      </c>
      <c r="F3077" t="inlineStr">
        <is>
          <t>India</t>
        </is>
      </c>
      <c r="G3077" t="inlineStr">
        <is>
          <t>Fashion</t>
        </is>
      </c>
      <c r="H3077" t="inlineStr">
        <is>
          <t>Store walk-in</t>
        </is>
      </c>
      <c r="I3077" t="inlineStr">
        <is>
          <t>Member</t>
        </is>
      </c>
      <c r="J3077" t="inlineStr">
        <is>
          <t>Ana Costa</t>
        </is>
      </c>
      <c r="K3077" s="71" t="n">
        <v>1129</v>
      </c>
      <c r="L3077" s="72" t="n">
        <v>847.7</v>
      </c>
      <c r="M3077" s="72" t="n">
        <v>957053.3</v>
      </c>
      <c r="N3077" s="72" t="n">
        <v>19141.07</v>
      </c>
      <c r="O3077" s="72" t="n">
        <v>937912.23</v>
      </c>
      <c r="P3077" s="72" t="n">
        <v>473527.09</v>
      </c>
      <c r="Q3077" s="72" t="n">
        <v>464385.14</v>
      </c>
      <c r="R3077" t="inlineStr">
        <is>
          <t>Punjab</t>
        </is>
      </c>
      <c r="S3077" s="71" t="n">
        <v>3</v>
      </c>
      <c r="T3077" t="inlineStr">
        <is>
          <t>Yes</t>
        </is>
      </c>
      <c r="U3077" s="71" t="n">
        <v>921</v>
      </c>
      <c r="V3077" s="71" t="n">
        <v>279</v>
      </c>
      <c r="W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RR103069</t>
        </is>
      </c>
      <c r="B3078" s="69" t="n">
        <v>46030</v>
      </c>
      <c r="C3078" s="70" t="n">
        <v>2026</v>
      </c>
      <c r="D3078" t="inlineStr">
        <is>
          <t>Jan</t>
        </is>
      </c>
      <c r="E3078" t="inlineStr">
        <is>
          <t>East</t>
        </is>
      </c>
      <c r="F3078" t="inlineStr">
        <is>
          <t>India</t>
        </is>
      </c>
      <c r="G3078" t="inlineStr">
        <is>
          <t>Fashion</t>
        </is>
      </c>
      <c r="H3078" t="inlineStr">
        <is>
          <t>Store walk-in</t>
        </is>
      </c>
      <c r="I3078" t="inlineStr">
        <is>
          <t>Member</t>
        </is>
      </c>
      <c r="J3078" t="inlineStr">
        <is>
          <t>Olivia Brown</t>
        </is>
      </c>
      <c r="K3078" s="71" t="n">
        <v>1290</v>
      </c>
      <c r="L3078" s="72" t="n">
        <v>727.89</v>
      </c>
      <c r="M3078" s="72" t="n">
        <v>938978.1</v>
      </c>
      <c r="N3078" s="72" t="n">
        <v>46948.9</v>
      </c>
      <c r="O3078" s="72" t="n">
        <v>892029.2</v>
      </c>
      <c r="P3078" s="72" t="n">
        <v>544258.97</v>
      </c>
      <c r="Q3078" s="72" t="n">
        <v>347770.23</v>
      </c>
      <c r="R3078" t="inlineStr">
        <is>
          <t>Bihar</t>
        </is>
      </c>
      <c r="S3078" s="71" t="n">
        <v>8</v>
      </c>
      <c r="T3078" t="inlineStr">
        <is>
          <t>Yes</t>
        </is>
      </c>
      <c r="U3078" s="71" t="n">
        <v>1100</v>
      </c>
      <c r="V3078" s="71" t="n">
        <v>340</v>
      </c>
      <c r="W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RR103070</t>
        </is>
      </c>
      <c r="B3079" s="69" t="n">
        <v>46031</v>
      </c>
      <c r="C3079" s="70" t="n">
        <v>2026</v>
      </c>
      <c r="D3079" t="inlineStr">
        <is>
          <t>Jan</t>
        </is>
      </c>
      <c r="E3079" t="inlineStr">
        <is>
          <t>East</t>
        </is>
      </c>
      <c r="F3079" t="inlineStr">
        <is>
          <t>India</t>
        </is>
      </c>
      <c r="G3079" t="inlineStr">
        <is>
          <t>Grocery</t>
        </is>
      </c>
      <c r="H3079" t="inlineStr">
        <is>
          <t>Store walk-in</t>
        </is>
      </c>
      <c r="I3079" t="inlineStr">
        <is>
          <t>Walk-in guest</t>
        </is>
      </c>
      <c r="J3079" t="inlineStr">
        <is>
          <t>Ravindra Patil</t>
        </is>
      </c>
      <c r="K3079" s="71" t="n">
        <v>2854</v>
      </c>
      <c r="L3079" s="72" t="n">
        <v>177</v>
      </c>
      <c r="M3079" s="72" t="n">
        <v>505158</v>
      </c>
      <c r="N3079" s="72" t="n">
        <v>10103.16</v>
      </c>
      <c r="O3079" s="72" t="n">
        <v>495054.84</v>
      </c>
      <c r="P3079" s="72" t="n">
        <v>428216.98</v>
      </c>
      <c r="Q3079" s="72" t="n">
        <v>66837.86</v>
      </c>
      <c r="R3079" t="inlineStr">
        <is>
          <t>West Bengal</t>
        </is>
      </c>
      <c r="S3079" s="71" t="n">
        <v>0</v>
      </c>
      <c r="T3079" t="inlineStr">
        <is>
          <t>No</t>
        </is>
      </c>
      <c r="U3079" s="71" t="n">
        <v>848</v>
      </c>
      <c r="V3079" s="71" t="n">
        <v>381</v>
      </c>
      <c r="W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RR103071</t>
        </is>
      </c>
      <c r="B3080" s="69" t="n">
        <v>46031</v>
      </c>
      <c r="C3080" s="70" t="n">
        <v>2026</v>
      </c>
      <c r="D3080" t="inlineStr">
        <is>
          <t>Jan</t>
        </is>
      </c>
      <c r="E3080" t="inlineStr">
        <is>
          <t>West</t>
        </is>
      </c>
      <c r="F3080" t="inlineStr">
        <is>
          <t>India</t>
        </is>
      </c>
      <c r="G3080" t="inlineStr">
        <is>
          <t>Grocery</t>
        </is>
      </c>
      <c r="H3080" t="inlineStr">
        <is>
          <t>Store walk-in</t>
        </is>
      </c>
      <c r="I3080" t="inlineStr">
        <is>
          <t>Walk-in guest</t>
        </is>
      </c>
      <c r="J3080" t="inlineStr">
        <is>
          <t>Ruhi Shaikh</t>
        </is>
      </c>
      <c r="K3080" s="71" t="n">
        <v>400</v>
      </c>
      <c r="L3080" s="72" t="n">
        <v>208.53</v>
      </c>
      <c r="M3080" s="72" t="n">
        <v>83412</v>
      </c>
      <c r="N3080" s="72" t="n">
        <v>12511.8</v>
      </c>
      <c r="O3080" s="72" t="n">
        <v>70900.2</v>
      </c>
      <c r="P3080" s="72" t="n">
        <v>56820.45</v>
      </c>
      <c r="Q3080" s="72" t="n">
        <v>14079.75</v>
      </c>
      <c r="R3080" t="inlineStr">
        <is>
          <t>Goa</t>
        </is>
      </c>
      <c r="S3080" s="71" t="n">
        <v>2</v>
      </c>
      <c r="T3080" t="inlineStr">
        <is>
          <t>Yes</t>
        </is>
      </c>
      <c r="U3080" s="71" t="n">
        <v>167</v>
      </c>
      <c r="V3080" s="71" t="n">
        <v>67</v>
      </c>
      <c r="W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RR103072</t>
        </is>
      </c>
      <c r="B3081" s="69" t="n">
        <v>46031</v>
      </c>
      <c r="C3081" s="70" t="n">
        <v>2026</v>
      </c>
      <c r="D3081" t="inlineStr">
        <is>
          <t>Jan</t>
        </is>
      </c>
      <c r="E3081" t="inlineStr">
        <is>
          <t>West</t>
        </is>
      </c>
      <c r="F3081" t="inlineStr">
        <is>
          <t>India</t>
        </is>
      </c>
      <c r="G3081" t="inlineStr">
        <is>
          <t>JioMart</t>
        </is>
      </c>
      <c r="H3081" t="inlineStr">
        <is>
          <t>Home delivery</t>
        </is>
      </c>
      <c r="I3081" t="inlineStr">
        <is>
          <t>Walk-in guest</t>
        </is>
      </c>
      <c r="J3081" t="inlineStr">
        <is>
          <t>Yuki Sato</t>
        </is>
      </c>
      <c r="K3081" s="71" t="n">
        <v>3103</v>
      </c>
      <c r="L3081" s="72" t="n">
        <v>437.21</v>
      </c>
      <c r="M3081" s="72" t="n">
        <v>1356662.63</v>
      </c>
      <c r="N3081" s="72" t="n">
        <v>135666.26</v>
      </c>
      <c r="O3081" s="72" t="n">
        <v>1220996.37</v>
      </c>
      <c r="P3081" s="72" t="n">
        <v>1070528.1</v>
      </c>
      <c r="Q3081" s="72" t="n">
        <v>150468.27</v>
      </c>
      <c r="R3081" t="inlineStr">
        <is>
          <t>Goa</t>
        </is>
      </c>
      <c r="S3081" s="71" t="n">
        <v>3</v>
      </c>
      <c r="T3081" t="inlineStr">
        <is>
          <t>Yes</t>
        </is>
      </c>
      <c r="U3081" s="71" t="n">
        <v>11335</v>
      </c>
      <c r="V3081" s="71" t="n">
        <v>627</v>
      </c>
      <c r="W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RR103073</t>
        </is>
      </c>
      <c r="B3082" s="69" t="n">
        <v>46031</v>
      </c>
      <c r="C3082" s="70" t="n">
        <v>2026</v>
      </c>
      <c r="D3082" t="inlineStr">
        <is>
          <t>Jan</t>
        </is>
      </c>
      <c r="E3082" t="inlineStr">
        <is>
          <t>North</t>
        </is>
      </c>
      <c r="F3082" t="inlineStr">
        <is>
          <t>India</t>
        </is>
      </c>
      <c r="G3082" t="inlineStr">
        <is>
          <t>JioMart</t>
        </is>
      </c>
      <c r="H3082" t="inlineStr">
        <is>
          <t>Home delivery</t>
        </is>
      </c>
      <c r="I3082" t="inlineStr">
        <is>
          <t>Walk-in guest</t>
        </is>
      </c>
      <c r="J3082" t="inlineStr">
        <is>
          <t>Hiroshi Tanaka</t>
        </is>
      </c>
      <c r="K3082" s="71" t="n">
        <v>2589</v>
      </c>
      <c r="L3082" s="72" t="n">
        <v>421</v>
      </c>
      <c r="M3082" s="72" t="n">
        <v>1089969</v>
      </c>
      <c r="N3082" s="72" t="n">
        <v>163495.35</v>
      </c>
      <c r="O3082" s="72" t="n">
        <v>926473.65</v>
      </c>
      <c r="P3082" s="72" t="n">
        <v>859905.86</v>
      </c>
      <c r="Q3082" s="72" t="n">
        <v>66567.78999999999</v>
      </c>
      <c r="R3082" t="inlineStr">
        <is>
          <t>Uttar Pradesh</t>
        </is>
      </c>
      <c r="S3082" s="71" t="n">
        <v>8</v>
      </c>
      <c r="T3082" t="inlineStr">
        <is>
          <t>Yes</t>
        </is>
      </c>
      <c r="U3082" s="71" t="n">
        <v>9071</v>
      </c>
      <c r="V3082" s="71" t="n">
        <v>428</v>
      </c>
      <c r="W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RR103074</t>
        </is>
      </c>
      <c r="B3083" s="69" t="n">
        <v>46031</v>
      </c>
      <c r="C3083" s="70" t="n">
        <v>2026</v>
      </c>
      <c r="D3083" t="inlineStr">
        <is>
          <t>Jan</t>
        </is>
      </c>
      <c r="E3083" t="inlineStr">
        <is>
          <t>West</t>
        </is>
      </c>
      <c r="F3083" t="inlineStr">
        <is>
          <t>India</t>
        </is>
      </c>
      <c r="G3083" t="inlineStr">
        <is>
          <t>Grocery</t>
        </is>
      </c>
      <c r="H3083" t="inlineStr">
        <is>
          <t>Home delivery</t>
        </is>
      </c>
      <c r="I3083" t="inlineStr">
        <is>
          <t>Member</t>
        </is>
      </c>
      <c r="J3083" t="inlineStr">
        <is>
          <t>Sara Rossi</t>
        </is>
      </c>
      <c r="K3083" s="71" t="n">
        <v>2645</v>
      </c>
      <c r="L3083" s="72" t="n">
        <v>189.44</v>
      </c>
      <c r="M3083" s="72" t="n">
        <v>501068.8</v>
      </c>
      <c r="N3083" s="72" t="n">
        <v>50106.88</v>
      </c>
      <c r="O3083" s="72" t="n">
        <v>450961.92</v>
      </c>
      <c r="P3083" s="72" t="n">
        <v>401552.98</v>
      </c>
      <c r="Q3083" s="72" t="n">
        <v>49408.94</v>
      </c>
      <c r="R3083" t="inlineStr">
        <is>
          <t>Maharashtra</t>
        </is>
      </c>
      <c r="S3083" s="71" t="n">
        <v>3</v>
      </c>
      <c r="T3083" t="inlineStr">
        <is>
          <t>Yes</t>
        </is>
      </c>
      <c r="U3083" s="71" t="n">
        <v>1917</v>
      </c>
      <c r="V3083" s="71" t="n">
        <v>712</v>
      </c>
      <c r="W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RR103075</t>
        </is>
      </c>
      <c r="B3084" s="69" t="n">
        <v>46031</v>
      </c>
      <c r="C3084" s="70" t="n">
        <v>2026</v>
      </c>
      <c r="D3084" t="inlineStr">
        <is>
          <t>Jan</t>
        </is>
      </c>
      <c r="E3084" t="inlineStr">
        <is>
          <t>West</t>
        </is>
      </c>
      <c r="F3084" t="inlineStr">
        <is>
          <t>India</t>
        </is>
      </c>
      <c r="G3084" t="inlineStr">
        <is>
          <t>Grocery</t>
        </is>
      </c>
      <c r="H3084" t="inlineStr">
        <is>
          <t>Store walk-in</t>
        </is>
      </c>
      <c r="I3084" t="inlineStr">
        <is>
          <t>Walk-in guest</t>
        </is>
      </c>
      <c r="J3084" t="inlineStr">
        <is>
          <t>Arjun Mehta</t>
        </is>
      </c>
      <c r="K3084" s="71" t="n">
        <v>442</v>
      </c>
      <c r="L3084" s="72" t="n">
        <v>169.82</v>
      </c>
      <c r="M3084" s="72" t="n">
        <v>75060.44</v>
      </c>
      <c r="N3084" s="72" t="n">
        <v>6004.84</v>
      </c>
      <c r="O3084" s="72" t="n">
        <v>69055.60000000001</v>
      </c>
      <c r="P3084" s="72" t="n">
        <v>64387.21</v>
      </c>
      <c r="Q3084" s="72" t="n">
        <v>4668.39</v>
      </c>
      <c r="R3084" t="inlineStr">
        <is>
          <t>Maharashtra</t>
        </is>
      </c>
      <c r="S3084" s="71" t="n">
        <v>5</v>
      </c>
      <c r="T3084" t="inlineStr">
        <is>
          <t>Yes</t>
        </is>
      </c>
      <c r="U3084" s="71" t="n">
        <v>156</v>
      </c>
      <c r="V3084" s="71" t="n">
        <v>62</v>
      </c>
      <c r="W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RR103076</t>
        </is>
      </c>
      <c r="B3085" s="69" t="n">
        <v>46031</v>
      </c>
      <c r="C3085" s="70" t="n">
        <v>2026</v>
      </c>
      <c r="D3085" t="inlineStr">
        <is>
          <t>Jan</t>
        </is>
      </c>
      <c r="E3085" t="inlineStr">
        <is>
          <t>North</t>
        </is>
      </c>
      <c r="F3085" t="inlineStr">
        <is>
          <t>India</t>
        </is>
      </c>
      <c r="G3085" t="inlineStr">
        <is>
          <t>JioMart</t>
        </is>
      </c>
      <c r="H3085" t="inlineStr">
        <is>
          <t>Home delivery</t>
        </is>
      </c>
      <c r="I3085" t="inlineStr">
        <is>
          <t>Member</t>
        </is>
      </c>
      <c r="J3085" t="inlineStr">
        <is>
          <t>Ruhi Shaikh</t>
        </is>
      </c>
      <c r="K3085" s="71" t="n">
        <v>2210</v>
      </c>
      <c r="L3085" s="72" t="n">
        <v>425.6</v>
      </c>
      <c r="M3085" s="72" t="n">
        <v>940576</v>
      </c>
      <c r="N3085" s="72" t="n">
        <v>75246.08</v>
      </c>
      <c r="O3085" s="72" t="n">
        <v>865329.92</v>
      </c>
      <c r="P3085" s="72" t="n">
        <v>727934.5699999999</v>
      </c>
      <c r="Q3085" s="72" t="n">
        <v>137395.35</v>
      </c>
      <c r="R3085" t="inlineStr">
        <is>
          <t>Rajasthan</t>
        </is>
      </c>
      <c r="S3085" s="71" t="n">
        <v>2</v>
      </c>
      <c r="T3085" t="inlineStr">
        <is>
          <t>Yes</t>
        </is>
      </c>
      <c r="U3085" s="71" t="n">
        <v>5262</v>
      </c>
      <c r="V3085" s="71" t="n">
        <v>301</v>
      </c>
      <c r="W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RR103077</t>
        </is>
      </c>
      <c r="B3086" s="69" t="n">
        <v>46031</v>
      </c>
      <c r="C3086" s="70" t="n">
        <v>2026</v>
      </c>
      <c r="D3086" t="inlineStr">
        <is>
          <t>Jan</t>
        </is>
      </c>
      <c r="E3086" t="inlineStr">
        <is>
          <t>East</t>
        </is>
      </c>
      <c r="F3086" t="inlineStr">
        <is>
          <t>India</t>
        </is>
      </c>
      <c r="G3086" t="inlineStr">
        <is>
          <t>Fashion</t>
        </is>
      </c>
      <c r="H3086" t="inlineStr">
        <is>
          <t>Store walk-in</t>
        </is>
      </c>
      <c r="I3086" t="inlineStr">
        <is>
          <t>Walk-in guest</t>
        </is>
      </c>
      <c r="J3086" t="inlineStr">
        <is>
          <t>Ravindra Patil</t>
        </is>
      </c>
      <c r="K3086" s="71" t="n">
        <v>1111</v>
      </c>
      <c r="L3086" s="72" t="n">
        <v>768.41</v>
      </c>
      <c r="M3086" s="72" t="n">
        <v>853703.51</v>
      </c>
      <c r="N3086" s="72" t="n">
        <v>42685.18</v>
      </c>
      <c r="O3086" s="72" t="n">
        <v>811018.33</v>
      </c>
      <c r="P3086" s="72" t="n">
        <v>465198.87</v>
      </c>
      <c r="Q3086" s="72" t="n">
        <v>345819.46</v>
      </c>
      <c r="R3086" t="inlineStr">
        <is>
          <t>Bihar</t>
        </is>
      </c>
      <c r="S3086" s="71" t="n">
        <v>3</v>
      </c>
      <c r="T3086" t="inlineStr">
        <is>
          <t>Yes</t>
        </is>
      </c>
      <c r="U3086" s="71" t="n">
        <v>942</v>
      </c>
      <c r="V3086" s="71" t="n">
        <v>323</v>
      </c>
      <c r="W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RR103078</t>
        </is>
      </c>
      <c r="B3087" s="69" t="n">
        <v>46031</v>
      </c>
      <c r="C3087" s="70" t="n">
        <v>2026</v>
      </c>
      <c r="D3087" t="inlineStr">
        <is>
          <t>Jan</t>
        </is>
      </c>
      <c r="E3087" t="inlineStr">
        <is>
          <t>West</t>
        </is>
      </c>
      <c r="F3087" t="inlineStr">
        <is>
          <t>India</t>
        </is>
      </c>
      <c r="G3087" t="inlineStr">
        <is>
          <t>Grocery</t>
        </is>
      </c>
      <c r="H3087" t="inlineStr">
        <is>
          <t>Home delivery</t>
        </is>
      </c>
      <c r="I3087" t="inlineStr">
        <is>
          <t>Walk-in guest</t>
        </is>
      </c>
      <c r="J3087" t="inlineStr">
        <is>
          <t>Fatima Al-Saud</t>
        </is>
      </c>
      <c r="K3087" s="71" t="n">
        <v>1276</v>
      </c>
      <c r="L3087" s="72" t="n">
        <v>189</v>
      </c>
      <c r="M3087" s="72" t="n">
        <v>241164</v>
      </c>
      <c r="N3087" s="72" t="n">
        <v>24116.4</v>
      </c>
      <c r="O3087" s="72" t="n">
        <v>217047.6</v>
      </c>
      <c r="P3087" s="72" t="n">
        <v>191732.79</v>
      </c>
      <c r="Q3087" s="72" t="n">
        <v>25314.81</v>
      </c>
      <c r="R3087" t="inlineStr">
        <is>
          <t>Maharashtra</t>
        </is>
      </c>
      <c r="S3087" s="71" t="n">
        <v>5</v>
      </c>
      <c r="T3087" t="inlineStr">
        <is>
          <t>Yes</t>
        </is>
      </c>
      <c r="U3087" s="71" t="n">
        <v>929</v>
      </c>
      <c r="V3087" s="71" t="n">
        <v>407</v>
      </c>
      <c r="W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RR103079</t>
        </is>
      </c>
      <c r="B3088" s="69" t="n">
        <v>46032</v>
      </c>
      <c r="C3088" s="70" t="n">
        <v>2026</v>
      </c>
      <c r="D3088" t="inlineStr">
        <is>
          <t>Jan</t>
        </is>
      </c>
      <c r="E3088" t="inlineStr">
        <is>
          <t>East</t>
        </is>
      </c>
      <c r="F3088" t="inlineStr">
        <is>
          <t>India</t>
        </is>
      </c>
      <c r="G3088" t="inlineStr">
        <is>
          <t>Grocery</t>
        </is>
      </c>
      <c r="H3088" t="inlineStr">
        <is>
          <t>Store walk-in</t>
        </is>
      </c>
      <c r="I3088" t="inlineStr">
        <is>
          <t>Member</t>
        </is>
      </c>
      <c r="J3088" t="inlineStr">
        <is>
          <t>Kofi Mensah</t>
        </is>
      </c>
      <c r="K3088" s="71" t="n">
        <v>482</v>
      </c>
      <c r="L3088" s="72" t="n">
        <v>184.41</v>
      </c>
      <c r="M3088" s="72" t="n">
        <v>88885.62</v>
      </c>
      <c r="N3088" s="72" t="n">
        <v>13332.84</v>
      </c>
      <c r="O3088" s="72" t="n">
        <v>75552.78</v>
      </c>
      <c r="P3088" s="72" t="n">
        <v>73200.95</v>
      </c>
      <c r="Q3088" s="72" t="n">
        <v>2351.83</v>
      </c>
      <c r="R3088" t="inlineStr">
        <is>
          <t>West Bengal</t>
        </is>
      </c>
      <c r="S3088" s="71" t="n">
        <v>2</v>
      </c>
      <c r="T3088" t="inlineStr">
        <is>
          <t>Yes</t>
        </is>
      </c>
      <c r="U3088" s="71" t="n">
        <v>168</v>
      </c>
      <c r="V3088" s="71" t="n">
        <v>59</v>
      </c>
      <c r="W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RR103080</t>
        </is>
      </c>
      <c r="B3089" s="69" t="n">
        <v>46032</v>
      </c>
      <c r="C3089" s="70" t="n">
        <v>2026</v>
      </c>
      <c r="D3089" t="inlineStr">
        <is>
          <t>Jan</t>
        </is>
      </c>
      <c r="E3089" t="inlineStr">
        <is>
          <t>North</t>
        </is>
      </c>
      <c r="F3089" t="inlineStr">
        <is>
          <t>India</t>
        </is>
      </c>
      <c r="G3089" t="inlineStr">
        <is>
          <t>JioMart</t>
        </is>
      </c>
      <c r="H3089" t="inlineStr">
        <is>
          <t>Home delivery</t>
        </is>
      </c>
      <c r="I3089" t="inlineStr">
        <is>
          <t>Walk-in guest</t>
        </is>
      </c>
      <c r="J3089" t="inlineStr">
        <is>
          <t>Sophie Müller</t>
        </is>
      </c>
      <c r="K3089" s="71" t="n">
        <v>724</v>
      </c>
      <c r="L3089" s="72" t="n">
        <v>430.65</v>
      </c>
      <c r="M3089" s="72" t="n">
        <v>311790.6</v>
      </c>
      <c r="N3089" s="72" t="n">
        <v>24943.25</v>
      </c>
      <c r="O3089" s="72" t="n">
        <v>286847.35</v>
      </c>
      <c r="P3089" s="72" t="n">
        <v>245643.19</v>
      </c>
      <c r="Q3089" s="72" t="n">
        <v>41204.16</v>
      </c>
      <c r="R3089" t="inlineStr">
        <is>
          <t>Delhi</t>
        </is>
      </c>
      <c r="S3089" s="71" t="n">
        <v>0</v>
      </c>
      <c r="T3089" t="inlineStr">
        <is>
          <t>No</t>
        </is>
      </c>
      <c r="U3089" s="71" t="n">
        <v>1273</v>
      </c>
      <c r="V3089" s="71" t="n">
        <v>90</v>
      </c>
      <c r="W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RR103081</t>
        </is>
      </c>
      <c r="B3090" s="69" t="n">
        <v>46032</v>
      </c>
      <c r="C3090" s="70" t="n">
        <v>2026</v>
      </c>
      <c r="D3090" t="inlineStr">
        <is>
          <t>Jan</t>
        </is>
      </c>
      <c r="E3090" t="inlineStr">
        <is>
          <t>West</t>
        </is>
      </c>
      <c r="F3090" t="inlineStr">
        <is>
          <t>India</t>
        </is>
      </c>
      <c r="G3090" t="inlineStr">
        <is>
          <t>Grocery</t>
        </is>
      </c>
      <c r="H3090" t="inlineStr">
        <is>
          <t>Click &amp; collect</t>
        </is>
      </c>
      <c r="I3090" t="inlineStr">
        <is>
          <t>Member</t>
        </is>
      </c>
      <c r="J3090" t="inlineStr">
        <is>
          <t>Noah Smith</t>
        </is>
      </c>
      <c r="K3090" s="71" t="n">
        <v>3612</v>
      </c>
      <c r="L3090" s="72" t="n">
        <v>188.8</v>
      </c>
      <c r="M3090" s="72" t="n">
        <v>681945.6</v>
      </c>
      <c r="N3090" s="72" t="n">
        <v>13638.91</v>
      </c>
      <c r="O3090" s="72" t="n">
        <v>668306.6899999999</v>
      </c>
      <c r="P3090" s="72" t="n">
        <v>522389.51</v>
      </c>
      <c r="Q3090" s="72" t="n">
        <v>145917.18</v>
      </c>
      <c r="R3090" t="inlineStr">
        <is>
          <t>Gujarat</t>
        </is>
      </c>
      <c r="S3090" s="71" t="n">
        <v>1</v>
      </c>
      <c r="T3090" t="inlineStr">
        <is>
          <t>Yes</t>
        </is>
      </c>
      <c r="U3090" s="71" t="n">
        <v>1485</v>
      </c>
      <c r="V3090" s="71" t="n">
        <v>430</v>
      </c>
      <c r="W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RR103082</t>
        </is>
      </c>
      <c r="B3091" s="69" t="n">
        <v>46032</v>
      </c>
      <c r="C3091" s="70" t="n">
        <v>2026</v>
      </c>
      <c r="D3091" t="inlineStr">
        <is>
          <t>Jan</t>
        </is>
      </c>
      <c r="E3091" t="inlineStr">
        <is>
          <t>North</t>
        </is>
      </c>
      <c r="F3091" t="inlineStr">
        <is>
          <t>India</t>
        </is>
      </c>
      <c r="G3091" t="inlineStr">
        <is>
          <t>JioMart</t>
        </is>
      </c>
      <c r="H3091" t="inlineStr">
        <is>
          <t>Home delivery</t>
        </is>
      </c>
      <c r="I3091" t="inlineStr">
        <is>
          <t>Member</t>
        </is>
      </c>
      <c r="J3091" t="inlineStr">
        <is>
          <t>Olivia Brown</t>
        </is>
      </c>
      <c r="K3091" s="71" t="n">
        <v>834</v>
      </c>
      <c r="L3091" s="72" t="n">
        <v>473.78</v>
      </c>
      <c r="M3091" s="72" t="n">
        <v>395132.52</v>
      </c>
      <c r="N3091" s="72" t="n">
        <v>19756.63</v>
      </c>
      <c r="O3091" s="72" t="n">
        <v>375375.89</v>
      </c>
      <c r="P3091" s="72" t="n">
        <v>281802.13</v>
      </c>
      <c r="Q3091" s="72" t="n">
        <v>93573.75999999999</v>
      </c>
      <c r="R3091" t="inlineStr">
        <is>
          <t>Punjab</t>
        </is>
      </c>
      <c r="S3091" s="71" t="n">
        <v>1</v>
      </c>
      <c r="T3091" t="inlineStr">
        <is>
          <t>Yes</t>
        </is>
      </c>
      <c r="U3091" s="71" t="n">
        <v>3239</v>
      </c>
      <c r="V3091" s="71" t="n">
        <v>188</v>
      </c>
      <c r="W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RR103083</t>
        </is>
      </c>
      <c r="B3092" s="69" t="n">
        <v>46033</v>
      </c>
      <c r="C3092" s="70" t="n">
        <v>2026</v>
      </c>
      <c r="D3092" t="inlineStr">
        <is>
          <t>Jan</t>
        </is>
      </c>
      <c r="E3092" t="inlineStr">
        <is>
          <t>South</t>
        </is>
      </c>
      <c r="F3092" t="inlineStr">
        <is>
          <t>India</t>
        </is>
      </c>
      <c r="G3092" t="inlineStr">
        <is>
          <t>Grocery</t>
        </is>
      </c>
      <c r="H3092" t="inlineStr">
        <is>
          <t>Store walk-in</t>
        </is>
      </c>
      <c r="I3092" t="inlineStr">
        <is>
          <t>Member</t>
        </is>
      </c>
      <c r="J3092" t="inlineStr">
        <is>
          <t>Carlos Silva</t>
        </is>
      </c>
      <c r="K3092" s="71" t="n">
        <v>2828</v>
      </c>
      <c r="L3092" s="72" t="n">
        <v>183.91</v>
      </c>
      <c r="M3092" s="72" t="n">
        <v>520097.48</v>
      </c>
      <c r="N3092" s="72" t="n">
        <v>78014.62</v>
      </c>
      <c r="O3092" s="72" t="n">
        <v>442082.86</v>
      </c>
      <c r="P3092" s="72" t="n">
        <v>408084.37</v>
      </c>
      <c r="Q3092" s="72" t="n">
        <v>33998.49</v>
      </c>
      <c r="R3092" t="inlineStr">
        <is>
          <t>Kerala</t>
        </is>
      </c>
      <c r="S3092" s="71" t="n">
        <v>0</v>
      </c>
      <c r="T3092" t="inlineStr">
        <is>
          <t>No</t>
        </is>
      </c>
      <c r="U3092" s="71" t="n">
        <v>1607</v>
      </c>
      <c r="V3092" s="71" t="n">
        <v>457</v>
      </c>
      <c r="W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RR103084</t>
        </is>
      </c>
      <c r="B3093" s="69" t="n">
        <v>46033</v>
      </c>
      <c r="C3093" s="70" t="n">
        <v>2026</v>
      </c>
      <c r="D3093" t="inlineStr">
        <is>
          <t>Jan</t>
        </is>
      </c>
      <c r="E3093" t="inlineStr">
        <is>
          <t>South</t>
        </is>
      </c>
      <c r="F3093" t="inlineStr">
        <is>
          <t>India</t>
        </is>
      </c>
      <c r="G3093" t="inlineStr">
        <is>
          <t>Fashion</t>
        </is>
      </c>
      <c r="H3093" t="inlineStr">
        <is>
          <t>Store walk-in</t>
        </is>
      </c>
      <c r="I3093" t="inlineStr">
        <is>
          <t>Member</t>
        </is>
      </c>
      <c r="J3093" t="inlineStr">
        <is>
          <t>Shraddha Kulkarni</t>
        </is>
      </c>
      <c r="K3093" s="71" t="n">
        <v>1281</v>
      </c>
      <c r="L3093" s="72" t="n">
        <v>722.58</v>
      </c>
      <c r="M3093" s="72" t="n">
        <v>925624.98</v>
      </c>
      <c r="N3093" s="72" t="n">
        <v>18512.5</v>
      </c>
      <c r="O3093" s="72" t="n">
        <v>907112.48</v>
      </c>
      <c r="P3093" s="72" t="n">
        <v>526509.58</v>
      </c>
      <c r="Q3093" s="72" t="n">
        <v>380602.9</v>
      </c>
      <c r="R3093" t="inlineStr">
        <is>
          <t>Telangana</t>
        </is>
      </c>
      <c r="S3093" s="71" t="n">
        <v>3</v>
      </c>
      <c r="T3093" t="inlineStr">
        <is>
          <t>Yes</t>
        </is>
      </c>
      <c r="U3093" s="71" t="n">
        <v>832</v>
      </c>
      <c r="V3093" s="71" t="n">
        <v>341</v>
      </c>
      <c r="W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RR103085</t>
        </is>
      </c>
      <c r="B3094" s="69" t="n">
        <v>46033</v>
      </c>
      <c r="C3094" s="70" t="n">
        <v>2026</v>
      </c>
      <c r="D3094" t="inlineStr">
        <is>
          <t>Jan</t>
        </is>
      </c>
      <c r="E3094" t="inlineStr">
        <is>
          <t>West</t>
        </is>
      </c>
      <c r="F3094" t="inlineStr">
        <is>
          <t>India</t>
        </is>
      </c>
      <c r="G3094" t="inlineStr">
        <is>
          <t>Electronics</t>
        </is>
      </c>
      <c r="H3094" t="inlineStr">
        <is>
          <t>Click &amp; collect</t>
        </is>
      </c>
      <c r="I3094" t="inlineStr">
        <is>
          <t>Walk-in guest</t>
        </is>
      </c>
      <c r="J3094" t="inlineStr">
        <is>
          <t>Zoya Ahmed</t>
        </is>
      </c>
      <c r="K3094" s="71" t="n">
        <v>83</v>
      </c>
      <c r="L3094" s="72" t="n">
        <v>8657.110000000001</v>
      </c>
      <c r="M3094" s="72" t="n">
        <v>718540.13</v>
      </c>
      <c r="N3094" s="72" t="n">
        <v>107781.02</v>
      </c>
      <c r="O3094" s="72" t="n">
        <v>610759.11</v>
      </c>
      <c r="P3094" s="72" t="n">
        <v>699862.0699999999</v>
      </c>
      <c r="Q3094" s="72" t="n">
        <v>-89102.96000000001</v>
      </c>
      <c r="R3094" t="inlineStr">
        <is>
          <t>Gujarat</t>
        </is>
      </c>
      <c r="S3094" s="71" t="n">
        <v>2</v>
      </c>
      <c r="T3094" t="inlineStr">
        <is>
          <t>Yes</t>
        </is>
      </c>
      <c r="U3094" s="71" t="n">
        <v>212</v>
      </c>
      <c r="V3094" s="71" t="n">
        <v>72</v>
      </c>
      <c r="W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RR103086</t>
        </is>
      </c>
      <c r="B3095" s="69" t="n">
        <v>46033</v>
      </c>
      <c r="C3095" s="70" t="n">
        <v>2026</v>
      </c>
      <c r="D3095" t="inlineStr">
        <is>
          <t>Jan</t>
        </is>
      </c>
      <c r="E3095" t="inlineStr">
        <is>
          <t>South</t>
        </is>
      </c>
      <c r="F3095" t="inlineStr">
        <is>
          <t>India</t>
        </is>
      </c>
      <c r="G3095" t="inlineStr">
        <is>
          <t>Grocery</t>
        </is>
      </c>
      <c r="H3095" t="inlineStr">
        <is>
          <t>Store walk-in</t>
        </is>
      </c>
      <c r="I3095" t="inlineStr">
        <is>
          <t>Walk-in guest</t>
        </is>
      </c>
      <c r="J3095" t="inlineStr">
        <is>
          <t>Sophie Müller</t>
        </is>
      </c>
      <c r="K3095" s="71" t="n">
        <v>2358</v>
      </c>
      <c r="L3095" s="72" t="n">
        <v>178.59</v>
      </c>
      <c r="M3095" s="72" t="n">
        <v>421115.22</v>
      </c>
      <c r="N3095" s="72" t="n">
        <v>8422.299999999999</v>
      </c>
      <c r="O3095" s="72" t="n">
        <v>412692.92</v>
      </c>
      <c r="P3095" s="72" t="n">
        <v>347833.93</v>
      </c>
      <c r="Q3095" s="72" t="n">
        <v>64858.99</v>
      </c>
      <c r="R3095" t="inlineStr">
        <is>
          <t>Tamil Nadu</t>
        </is>
      </c>
      <c r="S3095" s="71" t="n">
        <v>3</v>
      </c>
      <c r="T3095" t="inlineStr">
        <is>
          <t>Yes</t>
        </is>
      </c>
      <c r="U3095" s="71" t="n">
        <v>2138</v>
      </c>
      <c r="V3095" s="71" t="n">
        <v>562</v>
      </c>
      <c r="W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RR103087</t>
        </is>
      </c>
      <c r="B3096" s="69" t="n">
        <v>46033</v>
      </c>
      <c r="C3096" s="70" t="n">
        <v>2026</v>
      </c>
      <c r="D3096" t="inlineStr">
        <is>
          <t>Jan</t>
        </is>
      </c>
      <c r="E3096" t="inlineStr">
        <is>
          <t>East</t>
        </is>
      </c>
      <c r="F3096" t="inlineStr">
        <is>
          <t>India</t>
        </is>
      </c>
      <c r="G3096" t="inlineStr">
        <is>
          <t>Grocery</t>
        </is>
      </c>
      <c r="H3096" t="inlineStr">
        <is>
          <t>Store walk-in</t>
        </is>
      </c>
      <c r="I3096" t="inlineStr">
        <is>
          <t>Member</t>
        </is>
      </c>
      <c r="J3096" t="inlineStr">
        <is>
          <t>Yuki Sato</t>
        </is>
      </c>
      <c r="K3096" s="71" t="n">
        <v>4189</v>
      </c>
      <c r="L3096" s="72" t="n">
        <v>175.2</v>
      </c>
      <c r="M3096" s="72" t="n">
        <v>733912.8</v>
      </c>
      <c r="N3096" s="72" t="n">
        <v>58713.02</v>
      </c>
      <c r="O3096" s="72" t="n">
        <v>675199.78</v>
      </c>
      <c r="P3096" s="72" t="n">
        <v>612213.51</v>
      </c>
      <c r="Q3096" s="72" t="n">
        <v>62986.27</v>
      </c>
      <c r="R3096" t="inlineStr">
        <is>
          <t>West Bengal</t>
        </is>
      </c>
      <c r="S3096" s="71" t="n">
        <v>8</v>
      </c>
      <c r="T3096" t="inlineStr">
        <is>
          <t>Yes</t>
        </is>
      </c>
      <c r="U3096" s="71" t="n">
        <v>1694</v>
      </c>
      <c r="V3096" s="71" t="n">
        <v>702</v>
      </c>
      <c r="W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RR103088</t>
        </is>
      </c>
      <c r="B3097" s="69" t="n">
        <v>46033</v>
      </c>
      <c r="C3097" s="70" t="n">
        <v>2026</v>
      </c>
      <c r="D3097" t="inlineStr">
        <is>
          <t>Jan</t>
        </is>
      </c>
      <c r="E3097" t="inlineStr">
        <is>
          <t>West</t>
        </is>
      </c>
      <c r="F3097" t="inlineStr">
        <is>
          <t>India</t>
        </is>
      </c>
      <c r="G3097" t="inlineStr">
        <is>
          <t>Electronics</t>
        </is>
      </c>
      <c r="H3097" t="inlineStr">
        <is>
          <t>Store walk-in</t>
        </is>
      </c>
      <c r="I3097" t="inlineStr">
        <is>
          <t>Member</t>
        </is>
      </c>
      <c r="J3097" t="inlineStr">
        <is>
          <t>Noah Smith</t>
        </is>
      </c>
      <c r="K3097" s="71" t="n">
        <v>73</v>
      </c>
      <c r="L3097" s="72" t="n">
        <v>10001.68</v>
      </c>
      <c r="M3097" s="72" t="n">
        <v>730122.64</v>
      </c>
      <c r="N3097" s="72" t="n">
        <v>14602.45</v>
      </c>
      <c r="O3097" s="72" t="n">
        <v>715520.1899999999</v>
      </c>
      <c r="P3097" s="72" t="n">
        <v>586357.11</v>
      </c>
      <c r="Q3097" s="72" t="n">
        <v>129163.08</v>
      </c>
      <c r="R3097" t="inlineStr">
        <is>
          <t>Gujarat</t>
        </is>
      </c>
      <c r="S3097" s="71" t="n">
        <v>2</v>
      </c>
      <c r="T3097" t="inlineStr">
        <is>
          <t>Yes</t>
        </is>
      </c>
      <c r="U3097" s="71" t="n">
        <v>138</v>
      </c>
      <c r="V3097" s="71" t="n">
        <v>53</v>
      </c>
      <c r="W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RR103089</t>
        </is>
      </c>
      <c r="B3098" s="69" t="n">
        <v>46033</v>
      </c>
      <c r="C3098" s="70" t="n">
        <v>2026</v>
      </c>
      <c r="D3098" t="inlineStr">
        <is>
          <t>Jan</t>
        </is>
      </c>
      <c r="E3098" t="inlineStr">
        <is>
          <t>West</t>
        </is>
      </c>
      <c r="F3098" t="inlineStr">
        <is>
          <t>India</t>
        </is>
      </c>
      <c r="G3098" t="inlineStr">
        <is>
          <t>Grocery</t>
        </is>
      </c>
      <c r="H3098" t="inlineStr">
        <is>
          <t>Store walk-in</t>
        </is>
      </c>
      <c r="I3098" t="inlineStr">
        <is>
          <t>Member</t>
        </is>
      </c>
      <c r="J3098" t="inlineStr">
        <is>
          <t>Wei Chen</t>
        </is>
      </c>
      <c r="K3098" s="71" t="n">
        <v>3618</v>
      </c>
      <c r="L3098" s="72" t="n">
        <v>196.18</v>
      </c>
      <c r="M3098" s="72" t="n">
        <v>709779.24</v>
      </c>
      <c r="N3098" s="72" t="n">
        <v>56782.34</v>
      </c>
      <c r="O3098" s="72" t="n">
        <v>652996.9</v>
      </c>
      <c r="P3098" s="72" t="n">
        <v>554518.52</v>
      </c>
      <c r="Q3098" s="72" t="n">
        <v>98478.38</v>
      </c>
      <c r="R3098" t="inlineStr">
        <is>
          <t>Goa</t>
        </is>
      </c>
      <c r="S3098" s="71" t="n">
        <v>2</v>
      </c>
      <c r="T3098" t="inlineStr">
        <is>
          <t>Yes</t>
        </is>
      </c>
      <c r="U3098" s="71" t="n">
        <v>2631</v>
      </c>
      <c r="V3098" s="71" t="n">
        <v>806</v>
      </c>
      <c r="W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RR103090</t>
        </is>
      </c>
      <c r="B3099" s="69" t="n">
        <v>46033</v>
      </c>
      <c r="C3099" s="70" t="n">
        <v>2026</v>
      </c>
      <c r="D3099" t="inlineStr">
        <is>
          <t>Jan</t>
        </is>
      </c>
      <c r="E3099" t="inlineStr">
        <is>
          <t>South</t>
        </is>
      </c>
      <c r="F3099" t="inlineStr">
        <is>
          <t>India</t>
        </is>
      </c>
      <c r="G3099" t="inlineStr">
        <is>
          <t>JioMart</t>
        </is>
      </c>
      <c r="H3099" t="inlineStr">
        <is>
          <t>Home delivery</t>
        </is>
      </c>
      <c r="I3099" t="inlineStr">
        <is>
          <t>Member</t>
        </is>
      </c>
      <c r="J3099" t="inlineStr">
        <is>
          <t>Fatima Al-Saud</t>
        </is>
      </c>
      <c r="K3099" s="71" t="n">
        <v>4322</v>
      </c>
      <c r="L3099" s="72" t="n">
        <v>515.9299999999999</v>
      </c>
      <c r="M3099" s="72" t="n">
        <v>2229849.46</v>
      </c>
      <c r="N3099" s="72" t="n">
        <v>178387.96</v>
      </c>
      <c r="O3099" s="72" t="n">
        <v>2051461.5</v>
      </c>
      <c r="P3099" s="72" t="n">
        <v>1493142.7</v>
      </c>
      <c r="Q3099" s="72" t="n">
        <v>558318.8</v>
      </c>
      <c r="R3099" t="inlineStr">
        <is>
          <t>Tamil Nadu</t>
        </is>
      </c>
      <c r="S3099" s="71" t="n">
        <v>8</v>
      </c>
      <c r="T3099" t="inlineStr">
        <is>
          <t>Yes</t>
        </is>
      </c>
      <c r="U3099" s="71" t="n">
        <v>12011</v>
      </c>
      <c r="V3099" s="71" t="n">
        <v>722</v>
      </c>
      <c r="W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RR103091</t>
        </is>
      </c>
      <c r="B3100" s="69" t="n">
        <v>46033</v>
      </c>
      <c r="C3100" s="70" t="n">
        <v>2026</v>
      </c>
      <c r="D3100" t="inlineStr">
        <is>
          <t>Jan</t>
        </is>
      </c>
      <c r="E3100" t="inlineStr">
        <is>
          <t>North</t>
        </is>
      </c>
      <c r="F3100" t="inlineStr">
        <is>
          <t>India</t>
        </is>
      </c>
      <c r="G3100" t="inlineStr">
        <is>
          <t>Fashion</t>
        </is>
      </c>
      <c r="H3100" t="inlineStr">
        <is>
          <t>Store walk-in</t>
        </is>
      </c>
      <c r="I3100" t="inlineStr">
        <is>
          <t>Walk-in guest</t>
        </is>
      </c>
      <c r="J3100" t="inlineStr">
        <is>
          <t>Ravindra Patil</t>
        </is>
      </c>
      <c r="K3100" s="71" t="n">
        <v>1144</v>
      </c>
      <c r="L3100" s="72" t="n">
        <v>733.96</v>
      </c>
      <c r="M3100" s="72" t="n">
        <v>839650.24</v>
      </c>
      <c r="N3100" s="72" t="n">
        <v>125947.54</v>
      </c>
      <c r="O3100" s="72" t="n">
        <v>713702.7</v>
      </c>
      <c r="P3100" s="72" t="n">
        <v>478767.99</v>
      </c>
      <c r="Q3100" s="72" t="n">
        <v>234934.71</v>
      </c>
      <c r="R3100" t="inlineStr">
        <is>
          <t>Delhi</t>
        </is>
      </c>
      <c r="S3100" s="71" t="n">
        <v>2</v>
      </c>
      <c r="T3100" t="inlineStr">
        <is>
          <t>Yes</t>
        </is>
      </c>
      <c r="U3100" s="71" t="n">
        <v>409</v>
      </c>
      <c r="V3100" s="71" t="n">
        <v>143</v>
      </c>
      <c r="W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RR103092</t>
        </is>
      </c>
      <c r="B3101" s="69" t="n">
        <v>46033</v>
      </c>
      <c r="C3101" s="70" t="n">
        <v>2026</v>
      </c>
      <c r="D3101" t="inlineStr">
        <is>
          <t>Jan</t>
        </is>
      </c>
      <c r="E3101" t="inlineStr">
        <is>
          <t>North</t>
        </is>
      </c>
      <c r="F3101" t="inlineStr">
        <is>
          <t>India</t>
        </is>
      </c>
      <c r="G3101" t="inlineStr">
        <is>
          <t>JioMart</t>
        </is>
      </c>
      <c r="H3101" t="inlineStr">
        <is>
          <t>Home delivery</t>
        </is>
      </c>
      <c r="I3101" t="inlineStr">
        <is>
          <t>Member</t>
        </is>
      </c>
      <c r="J3101" t="inlineStr">
        <is>
          <t>Wei Chen</t>
        </is>
      </c>
      <c r="K3101" s="71" t="n">
        <v>4006</v>
      </c>
      <c r="L3101" s="72" t="n">
        <v>460.16</v>
      </c>
      <c r="M3101" s="72" t="n">
        <v>1843400.96</v>
      </c>
      <c r="N3101" s="72" t="n">
        <v>184340.1</v>
      </c>
      <c r="O3101" s="72" t="n">
        <v>1659060.86</v>
      </c>
      <c r="P3101" s="72" t="n">
        <v>1348763.4</v>
      </c>
      <c r="Q3101" s="72" t="n">
        <v>310297.46</v>
      </c>
      <c r="R3101" t="inlineStr">
        <is>
          <t>Punjab</t>
        </is>
      </c>
      <c r="S3101" s="71" t="n">
        <v>2</v>
      </c>
      <c r="T3101" t="inlineStr">
        <is>
          <t>Yes</t>
        </is>
      </c>
      <c r="U3101" s="71" t="n">
        <v>15396</v>
      </c>
      <c r="V3101" s="71" t="n">
        <v>905</v>
      </c>
      <c r="W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RR103093</t>
        </is>
      </c>
      <c r="B3102" s="69" t="n">
        <v>46033</v>
      </c>
      <c r="C3102" s="70" t="n">
        <v>2026</v>
      </c>
      <c r="D3102" t="inlineStr">
        <is>
          <t>Jan</t>
        </is>
      </c>
      <c r="E3102" t="inlineStr">
        <is>
          <t>East</t>
        </is>
      </c>
      <c r="F3102" t="inlineStr">
        <is>
          <t>India</t>
        </is>
      </c>
      <c r="G3102" t="inlineStr">
        <is>
          <t>JioMart</t>
        </is>
      </c>
      <c r="H3102" t="inlineStr">
        <is>
          <t>Home delivery</t>
        </is>
      </c>
      <c r="I3102" t="inlineStr">
        <is>
          <t>Walk-in guest</t>
        </is>
      </c>
      <c r="J3102" t="inlineStr">
        <is>
          <t>Olivia Brown</t>
        </is>
      </c>
      <c r="K3102" s="71" t="n">
        <v>2504</v>
      </c>
      <c r="L3102" s="72" t="n">
        <v>480.99</v>
      </c>
      <c r="M3102" s="72" t="n">
        <v>1204398.96</v>
      </c>
      <c r="N3102" s="72" t="n">
        <v>180659.84</v>
      </c>
      <c r="O3102" s="72" t="n">
        <v>1023739.12</v>
      </c>
      <c r="P3102" s="72" t="n">
        <v>836724.97</v>
      </c>
      <c r="Q3102" s="72" t="n">
        <v>187014.15</v>
      </c>
      <c r="R3102" t="inlineStr">
        <is>
          <t>West Bengal</t>
        </is>
      </c>
      <c r="S3102" s="71" t="n">
        <v>8</v>
      </c>
      <c r="T3102" t="inlineStr">
        <is>
          <t>Yes</t>
        </is>
      </c>
      <c r="U3102" s="71" t="n">
        <v>4420</v>
      </c>
      <c r="V3102" s="71" t="n">
        <v>315</v>
      </c>
      <c r="W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RR103094</t>
        </is>
      </c>
      <c r="B3103" s="69" t="n">
        <v>46033</v>
      </c>
      <c r="C3103" s="70" t="n">
        <v>2026</v>
      </c>
      <c r="D3103" t="inlineStr">
        <is>
          <t>Jan</t>
        </is>
      </c>
      <c r="E3103" t="inlineStr">
        <is>
          <t>West</t>
        </is>
      </c>
      <c r="F3103" t="inlineStr">
        <is>
          <t>India</t>
        </is>
      </c>
      <c r="G3103" t="inlineStr">
        <is>
          <t>Grocery</t>
        </is>
      </c>
      <c r="H3103" t="inlineStr">
        <is>
          <t>Store walk-in</t>
        </is>
      </c>
      <c r="I3103" t="inlineStr">
        <is>
          <t>Walk-in guest</t>
        </is>
      </c>
      <c r="J3103" t="inlineStr">
        <is>
          <t>Emma Clarke</t>
        </is>
      </c>
      <c r="K3103" s="71" t="n">
        <v>1555</v>
      </c>
      <c r="L3103" s="72" t="n">
        <v>181.92</v>
      </c>
      <c r="M3103" s="72" t="n">
        <v>282885.6</v>
      </c>
      <c r="N3103" s="72" t="n">
        <v>28288.56</v>
      </c>
      <c r="O3103" s="72" t="n">
        <v>254597.04</v>
      </c>
      <c r="P3103" s="72" t="n">
        <v>237398.25</v>
      </c>
      <c r="Q3103" s="72" t="n">
        <v>17198.79</v>
      </c>
      <c r="R3103" t="inlineStr">
        <is>
          <t>Maharashtra</t>
        </is>
      </c>
      <c r="S3103" s="71" t="n">
        <v>1</v>
      </c>
      <c r="T3103" t="inlineStr">
        <is>
          <t>Yes</t>
        </is>
      </c>
      <c r="U3103" s="71" t="n">
        <v>612</v>
      </c>
      <c r="V3103" s="71" t="n">
        <v>192</v>
      </c>
      <c r="W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RR103095</t>
        </is>
      </c>
      <c r="B3104" s="69" t="n">
        <v>46034</v>
      </c>
      <c r="C3104" s="70" t="n">
        <v>2026</v>
      </c>
      <c r="D3104" t="inlineStr">
        <is>
          <t>Jan</t>
        </is>
      </c>
      <c r="E3104" t="inlineStr">
        <is>
          <t>West</t>
        </is>
      </c>
      <c r="F3104" t="inlineStr">
        <is>
          <t>India</t>
        </is>
      </c>
      <c r="G3104" t="inlineStr">
        <is>
          <t>Grocery</t>
        </is>
      </c>
      <c r="H3104" t="inlineStr">
        <is>
          <t>Store walk-in</t>
        </is>
      </c>
      <c r="I3104" t="inlineStr">
        <is>
          <t>Walk-in guest</t>
        </is>
      </c>
      <c r="J3104" t="inlineStr">
        <is>
          <t>Wei Chen</t>
        </is>
      </c>
      <c r="K3104" s="71" t="n">
        <v>2577</v>
      </c>
      <c r="L3104" s="72" t="n">
        <v>204.52</v>
      </c>
      <c r="M3104" s="72" t="n">
        <v>527048.04</v>
      </c>
      <c r="N3104" s="72" t="n">
        <v>26352.4</v>
      </c>
      <c r="O3104" s="72" t="n">
        <v>500695.64</v>
      </c>
      <c r="P3104" s="72" t="n">
        <v>374636.4</v>
      </c>
      <c r="Q3104" s="72" t="n">
        <v>126059.24</v>
      </c>
      <c r="R3104" t="inlineStr">
        <is>
          <t>Goa</t>
        </is>
      </c>
      <c r="S3104" s="71" t="n">
        <v>0</v>
      </c>
      <c r="T3104" t="inlineStr">
        <is>
          <t>No</t>
        </is>
      </c>
      <c r="U3104" s="71" t="n">
        <v>1513</v>
      </c>
      <c r="V3104" s="71" t="n">
        <v>524</v>
      </c>
      <c r="W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RR103096</t>
        </is>
      </c>
      <c r="B3105" s="69" t="n">
        <v>46034</v>
      </c>
      <c r="C3105" s="70" t="n">
        <v>2026</v>
      </c>
      <c r="D3105" t="inlineStr">
        <is>
          <t>Jan</t>
        </is>
      </c>
      <c r="E3105" t="inlineStr">
        <is>
          <t>South</t>
        </is>
      </c>
      <c r="F3105" t="inlineStr">
        <is>
          <t>India</t>
        </is>
      </c>
      <c r="G3105" t="inlineStr">
        <is>
          <t>Grocery</t>
        </is>
      </c>
      <c r="H3105" t="inlineStr">
        <is>
          <t>Store walk-in</t>
        </is>
      </c>
      <c r="I3105" t="inlineStr">
        <is>
          <t>Walk-in guest</t>
        </is>
      </c>
      <c r="J3105" t="inlineStr">
        <is>
          <t>Hiroshi Tanaka</t>
        </is>
      </c>
      <c r="K3105" s="71" t="n">
        <v>2833</v>
      </c>
      <c r="L3105" s="72" t="n">
        <v>178.16</v>
      </c>
      <c r="M3105" s="72" t="n">
        <v>504727.28</v>
      </c>
      <c r="N3105" s="72" t="n">
        <v>40378.18</v>
      </c>
      <c r="O3105" s="72" t="n">
        <v>464349.1</v>
      </c>
      <c r="P3105" s="72" t="n">
        <v>406894.62</v>
      </c>
      <c r="Q3105" s="72" t="n">
        <v>57454.48</v>
      </c>
      <c r="R3105" t="inlineStr">
        <is>
          <t>Karnataka</t>
        </is>
      </c>
      <c r="S3105" s="71" t="n">
        <v>8</v>
      </c>
      <c r="T3105" t="inlineStr">
        <is>
          <t>Yes</t>
        </is>
      </c>
      <c r="U3105" s="71" t="n">
        <v>1437</v>
      </c>
      <c r="V3105" s="71" t="n">
        <v>433</v>
      </c>
      <c r="W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RR103097</t>
        </is>
      </c>
      <c r="B3106" s="69" t="n">
        <v>46034</v>
      </c>
      <c r="C3106" s="70" t="n">
        <v>2026</v>
      </c>
      <c r="D3106" t="inlineStr">
        <is>
          <t>Jan</t>
        </is>
      </c>
      <c r="E3106" t="inlineStr">
        <is>
          <t>South</t>
        </is>
      </c>
      <c r="F3106" t="inlineStr">
        <is>
          <t>India</t>
        </is>
      </c>
      <c r="G3106" t="inlineStr">
        <is>
          <t>JioMart</t>
        </is>
      </c>
      <c r="H3106" t="inlineStr">
        <is>
          <t>Home delivery</t>
        </is>
      </c>
      <c r="I3106" t="inlineStr">
        <is>
          <t>Walk-in guest</t>
        </is>
      </c>
      <c r="J3106" t="inlineStr">
        <is>
          <t>Lucas Martin</t>
        </is>
      </c>
      <c r="K3106" s="71" t="n">
        <v>2394</v>
      </c>
      <c r="L3106" s="72" t="n">
        <v>433.8</v>
      </c>
      <c r="M3106" s="72" t="n">
        <v>1038517.2</v>
      </c>
      <c r="N3106" s="72" t="n">
        <v>83081.38</v>
      </c>
      <c r="O3106" s="72" t="n">
        <v>955435.8199999999</v>
      </c>
      <c r="P3106" s="72" t="n">
        <v>829920.1800000001</v>
      </c>
      <c r="Q3106" s="72" t="n">
        <v>125515.64</v>
      </c>
      <c r="R3106" t="inlineStr">
        <is>
          <t>Telangana</t>
        </is>
      </c>
      <c r="S3106" s="71" t="n">
        <v>1</v>
      </c>
      <c r="T3106" t="inlineStr">
        <is>
          <t>Yes</t>
        </is>
      </c>
      <c r="U3106" s="71" t="n">
        <v>4760</v>
      </c>
      <c r="V3106" s="71" t="n">
        <v>338</v>
      </c>
      <c r="W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RR103098</t>
        </is>
      </c>
      <c r="B3107" s="69" t="n">
        <v>46034</v>
      </c>
      <c r="C3107" s="70" t="n">
        <v>2026</v>
      </c>
      <c r="D3107" t="inlineStr">
        <is>
          <t>Jan</t>
        </is>
      </c>
      <c r="E3107" t="inlineStr">
        <is>
          <t>West</t>
        </is>
      </c>
      <c r="F3107" t="inlineStr">
        <is>
          <t>India</t>
        </is>
      </c>
      <c r="G3107" t="inlineStr">
        <is>
          <t>JioMart</t>
        </is>
      </c>
      <c r="H3107" t="inlineStr">
        <is>
          <t>Home delivery</t>
        </is>
      </c>
      <c r="I3107" t="inlineStr">
        <is>
          <t>Walk-in guest</t>
        </is>
      </c>
      <c r="J3107" t="inlineStr">
        <is>
          <t>Ravindra Patil</t>
        </is>
      </c>
      <c r="K3107" s="71" t="n">
        <v>1091</v>
      </c>
      <c r="L3107" s="72" t="n">
        <v>485.13</v>
      </c>
      <c r="M3107" s="72" t="n">
        <v>529276.83</v>
      </c>
      <c r="N3107" s="72" t="n">
        <v>79391.52</v>
      </c>
      <c r="O3107" s="72" t="n">
        <v>449885.31</v>
      </c>
      <c r="P3107" s="72" t="n">
        <v>356635.44</v>
      </c>
      <c r="Q3107" s="72" t="n">
        <v>93249.87</v>
      </c>
      <c r="R3107" t="inlineStr">
        <is>
          <t>Goa</t>
        </is>
      </c>
      <c r="S3107" s="71" t="n">
        <v>1</v>
      </c>
      <c r="T3107" t="inlineStr">
        <is>
          <t>Yes</t>
        </is>
      </c>
      <c r="U3107" s="71" t="n">
        <v>1925</v>
      </c>
      <c r="V3107" s="71" t="n">
        <v>133</v>
      </c>
      <c r="W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RR103099</t>
        </is>
      </c>
      <c r="B3108" s="69" t="n">
        <v>46034</v>
      </c>
      <c r="C3108" s="70" t="n">
        <v>2026</v>
      </c>
      <c r="D3108" t="inlineStr">
        <is>
          <t>Jan</t>
        </is>
      </c>
      <c r="E3108" t="inlineStr">
        <is>
          <t>North</t>
        </is>
      </c>
      <c r="F3108" t="inlineStr">
        <is>
          <t>India</t>
        </is>
      </c>
      <c r="G3108" t="inlineStr">
        <is>
          <t>JioMart</t>
        </is>
      </c>
      <c r="H3108" t="inlineStr">
        <is>
          <t>Home delivery</t>
        </is>
      </c>
      <c r="I3108" t="inlineStr">
        <is>
          <t>Member</t>
        </is>
      </c>
      <c r="J3108" t="inlineStr">
        <is>
          <t>Mei Lin</t>
        </is>
      </c>
      <c r="K3108" s="71" t="n">
        <v>1892</v>
      </c>
      <c r="L3108" s="72" t="n">
        <v>426.48</v>
      </c>
      <c r="M3108" s="72" t="n">
        <v>806900.16</v>
      </c>
      <c r="N3108" s="72" t="n">
        <v>16138</v>
      </c>
      <c r="O3108" s="72" t="n">
        <v>790762.16</v>
      </c>
      <c r="P3108" s="72" t="n">
        <v>630795.1800000001</v>
      </c>
      <c r="Q3108" s="72" t="n">
        <v>159966.98</v>
      </c>
      <c r="R3108" t="inlineStr">
        <is>
          <t>Rajasthan</t>
        </is>
      </c>
      <c r="S3108" s="71" t="n">
        <v>0</v>
      </c>
      <c r="T3108" t="inlineStr">
        <is>
          <t>No</t>
        </is>
      </c>
      <c r="U3108" s="71" t="n">
        <v>6368</v>
      </c>
      <c r="V3108" s="71" t="n">
        <v>348</v>
      </c>
      <c r="W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RR103100</t>
        </is>
      </c>
      <c r="B3109" s="69" t="n">
        <v>46034</v>
      </c>
      <c r="C3109" s="70" t="n">
        <v>2026</v>
      </c>
      <c r="D3109" t="inlineStr">
        <is>
          <t>Jan</t>
        </is>
      </c>
      <c r="E3109" t="inlineStr">
        <is>
          <t>South</t>
        </is>
      </c>
      <c r="F3109" t="inlineStr">
        <is>
          <t>India</t>
        </is>
      </c>
      <c r="G3109" t="inlineStr">
        <is>
          <t>Electronics</t>
        </is>
      </c>
      <c r="H3109" t="inlineStr">
        <is>
          <t>Store walk-in</t>
        </is>
      </c>
      <c r="I3109" t="inlineStr">
        <is>
          <t>Member</t>
        </is>
      </c>
      <c r="J3109" t="inlineStr">
        <is>
          <t>Hiroshi Tanaka</t>
        </is>
      </c>
      <c r="K3109" s="71" t="n">
        <v>167</v>
      </c>
      <c r="L3109" s="72" t="n">
        <v>9733.74</v>
      </c>
      <c r="M3109" s="72" t="n">
        <v>1625534.58</v>
      </c>
      <c r="N3109" s="72" t="n">
        <v>130042.77</v>
      </c>
      <c r="O3109" s="72" t="n">
        <v>1495491.81</v>
      </c>
      <c r="P3109" s="72" t="n">
        <v>1333472.29</v>
      </c>
      <c r="Q3109" s="72" t="n">
        <v>162019.52</v>
      </c>
      <c r="R3109" t="inlineStr">
        <is>
          <t>Telangana</t>
        </is>
      </c>
      <c r="S3109" s="71" t="n">
        <v>5</v>
      </c>
      <c r="T3109" t="inlineStr">
        <is>
          <t>Yes</t>
        </is>
      </c>
      <c r="U3109" s="71" t="n">
        <v>510</v>
      </c>
      <c r="V3109" s="71" t="n">
        <v>133</v>
      </c>
      <c r="W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RR103101</t>
        </is>
      </c>
      <c r="B3110" s="69" t="n">
        <v>46034</v>
      </c>
      <c r="C3110" s="70" t="n">
        <v>2026</v>
      </c>
      <c r="D3110" t="inlineStr">
        <is>
          <t>Jan</t>
        </is>
      </c>
      <c r="E3110" t="inlineStr">
        <is>
          <t>South</t>
        </is>
      </c>
      <c r="F3110" t="inlineStr">
        <is>
          <t>India</t>
        </is>
      </c>
      <c r="G3110" t="inlineStr">
        <is>
          <t>Grocery</t>
        </is>
      </c>
      <c r="H3110" t="inlineStr">
        <is>
          <t>Store walk-in</t>
        </is>
      </c>
      <c r="I3110" t="inlineStr">
        <is>
          <t>Member</t>
        </is>
      </c>
      <c r="J3110" t="inlineStr">
        <is>
          <t>Sophie Müller</t>
        </is>
      </c>
      <c r="K3110" s="71" t="n">
        <v>3293</v>
      </c>
      <c r="L3110" s="72" t="n">
        <v>196.41</v>
      </c>
      <c r="M3110" s="72" t="n">
        <v>646778.13</v>
      </c>
      <c r="N3110" s="72" t="n">
        <v>51742.25</v>
      </c>
      <c r="O3110" s="72" t="n">
        <v>595035.88</v>
      </c>
      <c r="P3110" s="72" t="n">
        <v>467040.16</v>
      </c>
      <c r="Q3110" s="72" t="n">
        <v>127995.72</v>
      </c>
      <c r="R3110" t="inlineStr">
        <is>
          <t>Karnataka</t>
        </is>
      </c>
      <c r="S3110" s="71" t="n">
        <v>3</v>
      </c>
      <c r="T3110" t="inlineStr">
        <is>
          <t>Yes</t>
        </is>
      </c>
      <c r="U3110" s="71" t="n">
        <v>1171</v>
      </c>
      <c r="V3110" s="71" t="n">
        <v>371</v>
      </c>
      <c r="W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RR103102</t>
        </is>
      </c>
      <c r="B3111" s="69" t="n">
        <v>46034</v>
      </c>
      <c r="C3111" s="70" t="n">
        <v>2026</v>
      </c>
      <c r="D3111" t="inlineStr">
        <is>
          <t>Jan</t>
        </is>
      </c>
      <c r="E3111" t="inlineStr">
        <is>
          <t>South</t>
        </is>
      </c>
      <c r="F3111" t="inlineStr">
        <is>
          <t>India</t>
        </is>
      </c>
      <c r="G3111" t="inlineStr">
        <is>
          <t>JioMart</t>
        </is>
      </c>
      <c r="H3111" t="inlineStr">
        <is>
          <t>Home delivery</t>
        </is>
      </c>
      <c r="I3111" t="inlineStr">
        <is>
          <t>Walk-in guest</t>
        </is>
      </c>
      <c r="J3111" t="inlineStr">
        <is>
          <t>Fatima Al-Saud</t>
        </is>
      </c>
      <c r="K3111" s="71" t="n">
        <v>575</v>
      </c>
      <c r="L3111" s="72" t="n">
        <v>463.55</v>
      </c>
      <c r="M3111" s="72" t="n">
        <v>266541.25</v>
      </c>
      <c r="N3111" s="72" t="n">
        <v>26654.12</v>
      </c>
      <c r="O3111" s="72" t="n">
        <v>239887.13</v>
      </c>
      <c r="P3111" s="72" t="n">
        <v>190448.14</v>
      </c>
      <c r="Q3111" s="72" t="n">
        <v>49438.99</v>
      </c>
      <c r="R3111" t="inlineStr">
        <is>
          <t>Telangana</t>
        </is>
      </c>
      <c r="S3111" s="71" t="n">
        <v>0</v>
      </c>
      <c r="T3111" t="inlineStr">
        <is>
          <t>No</t>
        </is>
      </c>
      <c r="U3111" s="71" t="n">
        <v>1023</v>
      </c>
      <c r="V3111" s="71" t="n">
        <v>69</v>
      </c>
      <c r="W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RR103103</t>
        </is>
      </c>
      <c r="B3112" s="69" t="n">
        <v>46034</v>
      </c>
      <c r="C3112" s="70" t="n">
        <v>2026</v>
      </c>
      <c r="D3112" t="inlineStr">
        <is>
          <t>Jan</t>
        </is>
      </c>
      <c r="E3112" t="inlineStr">
        <is>
          <t>South</t>
        </is>
      </c>
      <c r="F3112" t="inlineStr">
        <is>
          <t>India</t>
        </is>
      </c>
      <c r="G3112" t="inlineStr">
        <is>
          <t>Fashion</t>
        </is>
      </c>
      <c r="H3112" t="inlineStr">
        <is>
          <t>Click &amp; collect</t>
        </is>
      </c>
      <c r="I3112" t="inlineStr">
        <is>
          <t>Walk-in guest</t>
        </is>
      </c>
      <c r="J3112" t="inlineStr">
        <is>
          <t>Zoya Ahmed</t>
        </is>
      </c>
      <c r="K3112" s="71" t="n">
        <v>1117</v>
      </c>
      <c r="L3112" s="72" t="n">
        <v>775.65</v>
      </c>
      <c r="M3112" s="72" t="n">
        <v>866401.05</v>
      </c>
      <c r="N3112" s="72" t="n">
        <v>129960.16</v>
      </c>
      <c r="O3112" s="72" t="n">
        <v>736440.89</v>
      </c>
      <c r="P3112" s="72" t="n">
        <v>455462.74</v>
      </c>
      <c r="Q3112" s="72" t="n">
        <v>280978.15</v>
      </c>
      <c r="R3112" t="inlineStr">
        <is>
          <t>Kerala</t>
        </is>
      </c>
      <c r="S3112" s="71" t="n">
        <v>0</v>
      </c>
      <c r="T3112" t="inlineStr">
        <is>
          <t>No</t>
        </is>
      </c>
      <c r="U3112" s="71" t="n">
        <v>593</v>
      </c>
      <c r="V3112" s="71" t="n">
        <v>219</v>
      </c>
      <c r="W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RR103104</t>
        </is>
      </c>
      <c r="B3113" s="69" t="n">
        <v>46035</v>
      </c>
      <c r="C3113" s="70" t="n">
        <v>2026</v>
      </c>
      <c r="D3113" t="inlineStr">
        <is>
          <t>Jan</t>
        </is>
      </c>
      <c r="E3113" t="inlineStr">
        <is>
          <t>North</t>
        </is>
      </c>
      <c r="F3113" t="inlineStr">
        <is>
          <t>India</t>
        </is>
      </c>
      <c r="G3113" t="inlineStr">
        <is>
          <t>JioMart</t>
        </is>
      </c>
      <c r="H3113" t="inlineStr">
        <is>
          <t>Home delivery</t>
        </is>
      </c>
      <c r="I3113" t="inlineStr">
        <is>
          <t>Walk-in guest</t>
        </is>
      </c>
      <c r="J3113" t="inlineStr">
        <is>
          <t>Fatima Al-Saud</t>
        </is>
      </c>
      <c r="K3113" s="71" t="n">
        <v>771</v>
      </c>
      <c r="L3113" s="72" t="n">
        <v>427.72</v>
      </c>
      <c r="M3113" s="72" t="n">
        <v>329772.12</v>
      </c>
      <c r="N3113" s="72" t="n">
        <v>6595.44</v>
      </c>
      <c r="O3113" s="72" t="n">
        <v>323176.68</v>
      </c>
      <c r="P3113" s="72" t="n">
        <v>263265</v>
      </c>
      <c r="Q3113" s="72" t="n">
        <v>59911.68</v>
      </c>
      <c r="R3113" t="inlineStr">
        <is>
          <t>Rajasthan</t>
        </is>
      </c>
      <c r="S3113" s="71" t="n">
        <v>2</v>
      </c>
      <c r="T3113" t="inlineStr">
        <is>
          <t>Yes</t>
        </is>
      </c>
      <c r="U3113" s="71" t="n">
        <v>2388</v>
      </c>
      <c r="V3113" s="71" t="n">
        <v>143</v>
      </c>
      <c r="W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RR103105</t>
        </is>
      </c>
      <c r="B3114" s="69" t="n">
        <v>46035</v>
      </c>
      <c r="C3114" s="70" t="n">
        <v>2026</v>
      </c>
      <c r="D3114" t="inlineStr">
        <is>
          <t>Jan</t>
        </is>
      </c>
      <c r="E3114" t="inlineStr">
        <is>
          <t>West</t>
        </is>
      </c>
      <c r="F3114" t="inlineStr">
        <is>
          <t>India</t>
        </is>
      </c>
      <c r="G3114" t="inlineStr">
        <is>
          <t>Fashion</t>
        </is>
      </c>
      <c r="H3114" t="inlineStr">
        <is>
          <t>Click &amp; collect</t>
        </is>
      </c>
      <c r="I3114" t="inlineStr">
        <is>
          <t>Member</t>
        </is>
      </c>
      <c r="J3114" t="inlineStr">
        <is>
          <t>Priya Nair</t>
        </is>
      </c>
      <c r="K3114" s="71" t="n">
        <v>815</v>
      </c>
      <c r="L3114" s="72" t="n">
        <v>715.48</v>
      </c>
      <c r="M3114" s="72" t="n">
        <v>583116.2</v>
      </c>
      <c r="N3114" s="72" t="n">
        <v>58311.62</v>
      </c>
      <c r="O3114" s="72" t="n">
        <v>524804.58</v>
      </c>
      <c r="P3114" s="72" t="n">
        <v>326147.65</v>
      </c>
      <c r="Q3114" s="72" t="n">
        <v>198656.93</v>
      </c>
      <c r="R3114" t="inlineStr">
        <is>
          <t>Goa</t>
        </is>
      </c>
      <c r="S3114" s="71" t="n">
        <v>2</v>
      </c>
      <c r="T3114" t="inlineStr">
        <is>
          <t>Yes</t>
        </is>
      </c>
      <c r="U3114" s="71" t="n">
        <v>433</v>
      </c>
      <c r="V3114" s="71" t="n">
        <v>111</v>
      </c>
      <c r="W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RR103106</t>
        </is>
      </c>
      <c r="B3115" s="69" t="n">
        <v>46035</v>
      </c>
      <c r="C3115" s="70" t="n">
        <v>2026</v>
      </c>
      <c r="D3115" t="inlineStr">
        <is>
          <t>Jan</t>
        </is>
      </c>
      <c r="E3115" t="inlineStr">
        <is>
          <t>East</t>
        </is>
      </c>
      <c r="F3115" t="inlineStr">
        <is>
          <t>India</t>
        </is>
      </c>
      <c r="G3115" t="inlineStr">
        <is>
          <t>Fashion</t>
        </is>
      </c>
      <c r="H3115" t="inlineStr">
        <is>
          <t>Store walk-in</t>
        </is>
      </c>
      <c r="I3115" t="inlineStr">
        <is>
          <t>Walk-in guest</t>
        </is>
      </c>
      <c r="J3115" t="inlineStr">
        <is>
          <t>Priya Nair</t>
        </is>
      </c>
      <c r="K3115" s="71" t="n">
        <v>650</v>
      </c>
      <c r="L3115" s="72" t="n">
        <v>780.95</v>
      </c>
      <c r="M3115" s="72" t="n">
        <v>507617.5</v>
      </c>
      <c r="N3115" s="72" t="n">
        <v>76142.62</v>
      </c>
      <c r="O3115" s="72" t="n">
        <v>431474.88</v>
      </c>
      <c r="P3115" s="72" t="n">
        <v>277468.06</v>
      </c>
      <c r="Q3115" s="72" t="n">
        <v>154006.82</v>
      </c>
      <c r="R3115" t="inlineStr">
        <is>
          <t>Bihar</t>
        </is>
      </c>
      <c r="S3115" s="71" t="n">
        <v>1</v>
      </c>
      <c r="T3115" t="inlineStr">
        <is>
          <t>Yes</t>
        </is>
      </c>
      <c r="U3115" s="71" t="n">
        <v>529</v>
      </c>
      <c r="V3115" s="71" t="n">
        <v>194</v>
      </c>
      <c r="W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RR103107</t>
        </is>
      </c>
      <c r="B3116" s="69" t="n">
        <v>46035</v>
      </c>
      <c r="C3116" s="70" t="n">
        <v>2026</v>
      </c>
      <c r="D3116" t="inlineStr">
        <is>
          <t>Jan</t>
        </is>
      </c>
      <c r="E3116" t="inlineStr">
        <is>
          <t>South</t>
        </is>
      </c>
      <c r="F3116" t="inlineStr">
        <is>
          <t>India</t>
        </is>
      </c>
      <c r="G3116" t="inlineStr">
        <is>
          <t>Fashion</t>
        </is>
      </c>
      <c r="H3116" t="inlineStr">
        <is>
          <t>Store walk-in</t>
        </is>
      </c>
      <c r="I3116" t="inlineStr">
        <is>
          <t>Member</t>
        </is>
      </c>
      <c r="J3116" t="inlineStr">
        <is>
          <t>Ravindra Patil</t>
        </is>
      </c>
      <c r="K3116" s="71" t="n">
        <v>599</v>
      </c>
      <c r="L3116" s="72" t="n">
        <v>770.39</v>
      </c>
      <c r="M3116" s="72" t="n">
        <v>461463.61</v>
      </c>
      <c r="N3116" s="72" t="n">
        <v>9229.27</v>
      </c>
      <c r="O3116" s="72" t="n">
        <v>452234.34</v>
      </c>
      <c r="P3116" s="72" t="n">
        <v>249538.73</v>
      </c>
      <c r="Q3116" s="72" t="n">
        <v>202695.61</v>
      </c>
      <c r="R3116" t="inlineStr">
        <is>
          <t>Kerala</t>
        </is>
      </c>
      <c r="S3116" s="71" t="n">
        <v>3</v>
      </c>
      <c r="T3116" t="inlineStr">
        <is>
          <t>Yes</t>
        </is>
      </c>
      <c r="U3116" s="71" t="n">
        <v>404</v>
      </c>
      <c r="V3116" s="71" t="n">
        <v>132</v>
      </c>
      <c r="W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RR103108</t>
        </is>
      </c>
      <c r="B3117" s="69" t="n">
        <v>46035</v>
      </c>
      <c r="C3117" s="70" t="n">
        <v>2026</v>
      </c>
      <c r="D3117" t="inlineStr">
        <is>
          <t>Jan</t>
        </is>
      </c>
      <c r="E3117" t="inlineStr">
        <is>
          <t>East</t>
        </is>
      </c>
      <c r="F3117" t="inlineStr">
        <is>
          <t>India</t>
        </is>
      </c>
      <c r="G3117" t="inlineStr">
        <is>
          <t>Fashion</t>
        </is>
      </c>
      <c r="H3117" t="inlineStr">
        <is>
          <t>Store walk-in</t>
        </is>
      </c>
      <c r="I3117" t="inlineStr">
        <is>
          <t>Walk-in guest</t>
        </is>
      </c>
      <c r="J3117" t="inlineStr">
        <is>
          <t>Shraddha Kulkarni</t>
        </is>
      </c>
      <c r="K3117" s="71" t="n">
        <v>596</v>
      </c>
      <c r="L3117" s="72" t="n">
        <v>841.14</v>
      </c>
      <c r="M3117" s="72" t="n">
        <v>501319.44</v>
      </c>
      <c r="N3117" s="72" t="n">
        <v>25065.97</v>
      </c>
      <c r="O3117" s="72" t="n">
        <v>476253.47</v>
      </c>
      <c r="P3117" s="72" t="n">
        <v>247137.87</v>
      </c>
      <c r="Q3117" s="72" t="n">
        <v>229115.6</v>
      </c>
      <c r="R3117" t="inlineStr">
        <is>
          <t>West Bengal</t>
        </is>
      </c>
      <c r="S3117" s="71" t="n">
        <v>2</v>
      </c>
      <c r="T3117" t="inlineStr">
        <is>
          <t>Yes</t>
        </is>
      </c>
      <c r="U3117" s="71" t="n">
        <v>194</v>
      </c>
      <c r="V3117" s="71" t="n">
        <v>78</v>
      </c>
      <c r="W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RR103109</t>
        </is>
      </c>
      <c r="B3118" s="69" t="n">
        <v>46035</v>
      </c>
      <c r="C3118" s="70" t="n">
        <v>2026</v>
      </c>
      <c r="D3118" t="inlineStr">
        <is>
          <t>Jan</t>
        </is>
      </c>
      <c r="E3118" t="inlineStr">
        <is>
          <t>West</t>
        </is>
      </c>
      <c r="F3118" t="inlineStr">
        <is>
          <t>India</t>
        </is>
      </c>
      <c r="G3118" t="inlineStr">
        <is>
          <t>Fashion</t>
        </is>
      </c>
      <c r="H3118" t="inlineStr">
        <is>
          <t>Store walk-in</t>
        </is>
      </c>
      <c r="I3118" t="inlineStr">
        <is>
          <t>Member</t>
        </is>
      </c>
      <c r="J3118" t="inlineStr">
        <is>
          <t>Lucas Martin</t>
        </is>
      </c>
      <c r="K3118" s="71" t="n">
        <v>327</v>
      </c>
      <c r="L3118" s="72" t="n">
        <v>788.3200000000001</v>
      </c>
      <c r="M3118" s="72" t="n">
        <v>257780.64</v>
      </c>
      <c r="N3118" s="72" t="n">
        <v>5155.61</v>
      </c>
      <c r="O3118" s="72" t="n">
        <v>252625.03</v>
      </c>
      <c r="P3118" s="72" t="n">
        <v>139813.89</v>
      </c>
      <c r="Q3118" s="72" t="n">
        <v>112811.14</v>
      </c>
      <c r="R3118" t="inlineStr">
        <is>
          <t>Gujarat</t>
        </is>
      </c>
      <c r="S3118" s="71" t="n">
        <v>0</v>
      </c>
      <c r="T3118" t="inlineStr">
        <is>
          <t>No</t>
        </is>
      </c>
      <c r="U3118" s="71" t="n">
        <v>95</v>
      </c>
      <c r="V3118" s="71" t="n">
        <v>41</v>
      </c>
      <c r="W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RR103110</t>
        </is>
      </c>
      <c r="B3119" s="69" t="n">
        <v>46035</v>
      </c>
      <c r="C3119" s="70" t="n">
        <v>2026</v>
      </c>
      <c r="D3119" t="inlineStr">
        <is>
          <t>Jan</t>
        </is>
      </c>
      <c r="E3119" t="inlineStr">
        <is>
          <t>East</t>
        </is>
      </c>
      <c r="F3119" t="inlineStr">
        <is>
          <t>India</t>
        </is>
      </c>
      <c r="G3119" t="inlineStr">
        <is>
          <t>Grocery</t>
        </is>
      </c>
      <c r="H3119" t="inlineStr">
        <is>
          <t>Home delivery</t>
        </is>
      </c>
      <c r="I3119" t="inlineStr">
        <is>
          <t>Member</t>
        </is>
      </c>
      <c r="J3119" t="inlineStr">
        <is>
          <t>Olivia Brown</t>
        </is>
      </c>
      <c r="K3119" s="71" t="n">
        <v>3424</v>
      </c>
      <c r="L3119" s="72" t="n">
        <v>168.78</v>
      </c>
      <c r="M3119" s="72" t="n">
        <v>577902.72</v>
      </c>
      <c r="N3119" s="72" t="n">
        <v>11558.05</v>
      </c>
      <c r="O3119" s="72" t="n">
        <v>566344.67</v>
      </c>
      <c r="P3119" s="72" t="n">
        <v>499288.91</v>
      </c>
      <c r="Q3119" s="72" t="n">
        <v>67055.75999999999</v>
      </c>
      <c r="R3119" t="inlineStr">
        <is>
          <t>Bihar</t>
        </is>
      </c>
      <c r="S3119" s="71" t="n">
        <v>8</v>
      </c>
      <c r="T3119" t="inlineStr">
        <is>
          <t>Yes</t>
        </is>
      </c>
      <c r="U3119" s="71" t="n">
        <v>1781</v>
      </c>
      <c r="V3119" s="71" t="n">
        <v>615</v>
      </c>
      <c r="W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RR103111</t>
        </is>
      </c>
      <c r="B3120" s="69" t="n">
        <v>46036</v>
      </c>
      <c r="C3120" s="70" t="n">
        <v>2026</v>
      </c>
      <c r="D3120" t="inlineStr">
        <is>
          <t>Jan</t>
        </is>
      </c>
      <c r="E3120" t="inlineStr">
        <is>
          <t>South</t>
        </is>
      </c>
      <c r="F3120" t="inlineStr">
        <is>
          <t>India</t>
        </is>
      </c>
      <c r="G3120" t="inlineStr">
        <is>
          <t>JioMart</t>
        </is>
      </c>
      <c r="H3120" t="inlineStr">
        <is>
          <t>Home delivery</t>
        </is>
      </c>
      <c r="I3120" t="inlineStr">
        <is>
          <t>Walk-in guest</t>
        </is>
      </c>
      <c r="J3120" t="inlineStr">
        <is>
          <t>Ana Costa</t>
        </is>
      </c>
      <c r="K3120" s="71" t="n">
        <v>732</v>
      </c>
      <c r="L3120" s="72" t="n">
        <v>423.99</v>
      </c>
      <c r="M3120" s="72" t="n">
        <v>310360.68</v>
      </c>
      <c r="N3120" s="72" t="n">
        <v>31036.07</v>
      </c>
      <c r="O3120" s="72" t="n">
        <v>279324.61</v>
      </c>
      <c r="P3120" s="72" t="n">
        <v>245595.77</v>
      </c>
      <c r="Q3120" s="72" t="n">
        <v>33728.84</v>
      </c>
      <c r="R3120" t="inlineStr">
        <is>
          <t>Karnataka</t>
        </is>
      </c>
      <c r="S3120" s="71" t="n">
        <v>2</v>
      </c>
      <c r="T3120" t="inlineStr">
        <is>
          <t>Yes</t>
        </is>
      </c>
      <c r="U3120" s="71" t="n">
        <v>4112</v>
      </c>
      <c r="V3120" s="71" t="n">
        <v>207</v>
      </c>
      <c r="W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RR103112</t>
        </is>
      </c>
      <c r="B3121" s="69" t="n">
        <v>46036</v>
      </c>
      <c r="C3121" s="70" t="n">
        <v>2026</v>
      </c>
      <c r="D3121" t="inlineStr">
        <is>
          <t>Jan</t>
        </is>
      </c>
      <c r="E3121" t="inlineStr">
        <is>
          <t>South</t>
        </is>
      </c>
      <c r="F3121" t="inlineStr">
        <is>
          <t>India</t>
        </is>
      </c>
      <c r="G3121" t="inlineStr">
        <is>
          <t>Grocery</t>
        </is>
      </c>
      <c r="H3121" t="inlineStr">
        <is>
          <t>Store walk-in</t>
        </is>
      </c>
      <c r="I3121" t="inlineStr">
        <is>
          <t>Member</t>
        </is>
      </c>
      <c r="J3121" t="inlineStr">
        <is>
          <t>Fatima Al-Saud</t>
        </is>
      </c>
      <c r="K3121" s="71" t="n">
        <v>2176</v>
      </c>
      <c r="L3121" s="72" t="n">
        <v>208.06</v>
      </c>
      <c r="M3121" s="72" t="n">
        <v>452738.56</v>
      </c>
      <c r="N3121" s="72" t="n">
        <v>36219.08</v>
      </c>
      <c r="O3121" s="72" t="n">
        <v>416519.48</v>
      </c>
      <c r="P3121" s="72" t="n">
        <v>314109.6</v>
      </c>
      <c r="Q3121" s="72" t="n">
        <v>102409.88</v>
      </c>
      <c r="R3121" t="inlineStr">
        <is>
          <t>Karnataka</t>
        </is>
      </c>
      <c r="S3121" s="71" t="n">
        <v>3</v>
      </c>
      <c r="T3121" t="inlineStr">
        <is>
          <t>Yes</t>
        </is>
      </c>
      <c r="U3121" s="71" t="n">
        <v>835</v>
      </c>
      <c r="V3121" s="71" t="n">
        <v>279</v>
      </c>
      <c r="W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RR103113</t>
        </is>
      </c>
      <c r="B3122" s="69" t="n">
        <v>46036</v>
      </c>
      <c r="C3122" s="70" t="n">
        <v>2026</v>
      </c>
      <c r="D3122" t="inlineStr">
        <is>
          <t>Jan</t>
        </is>
      </c>
      <c r="E3122" t="inlineStr">
        <is>
          <t>South</t>
        </is>
      </c>
      <c r="F3122" t="inlineStr">
        <is>
          <t>India</t>
        </is>
      </c>
      <c r="G3122" t="inlineStr">
        <is>
          <t>Electronics</t>
        </is>
      </c>
      <c r="H3122" t="inlineStr">
        <is>
          <t>Store walk-in</t>
        </is>
      </c>
      <c r="I3122" t="inlineStr">
        <is>
          <t>Member</t>
        </is>
      </c>
      <c r="J3122" t="inlineStr">
        <is>
          <t>Aisha Bello</t>
        </is>
      </c>
      <c r="K3122" s="71" t="n">
        <v>178</v>
      </c>
      <c r="L3122" s="72" t="n">
        <v>10577.98</v>
      </c>
      <c r="M3122" s="72" t="n">
        <v>1882880.44</v>
      </c>
      <c r="N3122" s="72" t="n">
        <v>37657.61</v>
      </c>
      <c r="O3122" s="72" t="n">
        <v>1845222.83</v>
      </c>
      <c r="P3122" s="72" t="n">
        <v>1488595.39</v>
      </c>
      <c r="Q3122" s="72" t="n">
        <v>356627.44</v>
      </c>
      <c r="R3122" t="inlineStr">
        <is>
          <t>Tamil Nadu</t>
        </is>
      </c>
      <c r="S3122" s="71" t="n">
        <v>0</v>
      </c>
      <c r="T3122" t="inlineStr">
        <is>
          <t>No</t>
        </is>
      </c>
      <c r="U3122" s="71" t="n">
        <v>328</v>
      </c>
      <c r="V3122" s="71" t="n">
        <v>128</v>
      </c>
      <c r="W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RR103114</t>
        </is>
      </c>
      <c r="B3123" s="69" t="n">
        <v>46036</v>
      </c>
      <c r="C3123" s="70" t="n">
        <v>2026</v>
      </c>
      <c r="D3123" t="inlineStr">
        <is>
          <t>Jan</t>
        </is>
      </c>
      <c r="E3123" t="inlineStr">
        <is>
          <t>West</t>
        </is>
      </c>
      <c r="F3123" t="inlineStr">
        <is>
          <t>India</t>
        </is>
      </c>
      <c r="G3123" t="inlineStr">
        <is>
          <t>Grocery</t>
        </is>
      </c>
      <c r="H3123" t="inlineStr">
        <is>
          <t>Home delivery</t>
        </is>
      </c>
      <c r="I3123" t="inlineStr">
        <is>
          <t>Walk-in guest</t>
        </is>
      </c>
      <c r="J3123" t="inlineStr">
        <is>
          <t>Mei Lin</t>
        </is>
      </c>
      <c r="K3123" s="71" t="n">
        <v>1416</v>
      </c>
      <c r="L3123" s="72" t="n">
        <v>173.71</v>
      </c>
      <c r="M3123" s="72" t="n">
        <v>245973.36</v>
      </c>
      <c r="N3123" s="72" t="n">
        <v>24597.34</v>
      </c>
      <c r="O3123" s="72" t="n">
        <v>221376.02</v>
      </c>
      <c r="P3123" s="72" t="n">
        <v>212665.23</v>
      </c>
      <c r="Q3123" s="72" t="n">
        <v>8710.790000000001</v>
      </c>
      <c r="R3123" t="inlineStr">
        <is>
          <t>Maharashtra</t>
        </is>
      </c>
      <c r="S3123" s="71" t="n">
        <v>1</v>
      </c>
      <c r="T3123" t="inlineStr">
        <is>
          <t>Yes</t>
        </is>
      </c>
      <c r="U3123" s="71" t="n">
        <v>481</v>
      </c>
      <c r="V3123" s="71" t="n">
        <v>208</v>
      </c>
      <c r="W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RR103115</t>
        </is>
      </c>
      <c r="B3124" s="69" t="n">
        <v>46036</v>
      </c>
      <c r="C3124" s="70" t="n">
        <v>2026</v>
      </c>
      <c r="D3124" t="inlineStr">
        <is>
          <t>Jan</t>
        </is>
      </c>
      <c r="E3124" t="inlineStr">
        <is>
          <t>North</t>
        </is>
      </c>
      <c r="F3124" t="inlineStr">
        <is>
          <t>India</t>
        </is>
      </c>
      <c r="G3124" t="inlineStr">
        <is>
          <t>Grocery</t>
        </is>
      </c>
      <c r="H3124" t="inlineStr">
        <is>
          <t>Store walk-in</t>
        </is>
      </c>
      <c r="I3124" t="inlineStr">
        <is>
          <t>Member</t>
        </is>
      </c>
      <c r="J3124" t="inlineStr">
        <is>
          <t>Priya Nair</t>
        </is>
      </c>
      <c r="K3124" s="71" t="n">
        <v>1818</v>
      </c>
      <c r="L3124" s="72" t="n">
        <v>194.86</v>
      </c>
      <c r="M3124" s="72" t="n">
        <v>354255.48</v>
      </c>
      <c r="N3124" s="72" t="n">
        <v>28340.44</v>
      </c>
      <c r="O3124" s="72" t="n">
        <v>325915.04</v>
      </c>
      <c r="P3124" s="72" t="n">
        <v>278181.6</v>
      </c>
      <c r="Q3124" s="72" t="n">
        <v>47733.44</v>
      </c>
      <c r="R3124" t="inlineStr">
        <is>
          <t>Punjab</t>
        </is>
      </c>
      <c r="S3124" s="71" t="n">
        <v>2</v>
      </c>
      <c r="T3124" t="inlineStr">
        <is>
          <t>Yes</t>
        </is>
      </c>
      <c r="U3124" s="71" t="n">
        <v>1219</v>
      </c>
      <c r="V3124" s="71" t="n">
        <v>371</v>
      </c>
      <c r="W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RR103116</t>
        </is>
      </c>
      <c r="B3125" s="69" t="n">
        <v>46036</v>
      </c>
      <c r="C3125" s="70" t="n">
        <v>2026</v>
      </c>
      <c r="D3125" t="inlineStr">
        <is>
          <t>Jan</t>
        </is>
      </c>
      <c r="E3125" t="inlineStr">
        <is>
          <t>West</t>
        </is>
      </c>
      <c r="F3125" t="inlineStr">
        <is>
          <t>India</t>
        </is>
      </c>
      <c r="G3125" t="inlineStr">
        <is>
          <t>Grocery</t>
        </is>
      </c>
      <c r="H3125" t="inlineStr">
        <is>
          <t>Store walk-in</t>
        </is>
      </c>
      <c r="I3125" t="inlineStr">
        <is>
          <t>Member</t>
        </is>
      </c>
      <c r="J3125" t="inlineStr">
        <is>
          <t>Priya Nair</t>
        </is>
      </c>
      <c r="K3125" s="71" t="n">
        <v>750</v>
      </c>
      <c r="L3125" s="72" t="n">
        <v>168.92</v>
      </c>
      <c r="M3125" s="72" t="n">
        <v>126690</v>
      </c>
      <c r="N3125" s="72" t="n">
        <v>10135.2</v>
      </c>
      <c r="O3125" s="72" t="n">
        <v>116554.8</v>
      </c>
      <c r="P3125" s="72" t="n">
        <v>112689.85</v>
      </c>
      <c r="Q3125" s="72" t="n">
        <v>3864.95</v>
      </c>
      <c r="R3125" t="inlineStr">
        <is>
          <t>Goa</t>
        </is>
      </c>
      <c r="S3125" s="71" t="n">
        <v>0</v>
      </c>
      <c r="T3125" t="inlineStr">
        <is>
          <t>No</t>
        </is>
      </c>
      <c r="U3125" s="71" t="n">
        <v>401</v>
      </c>
      <c r="V3125" s="71" t="n">
        <v>177</v>
      </c>
      <c r="W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RR103117</t>
        </is>
      </c>
      <c r="B3126" s="69" t="n">
        <v>46036</v>
      </c>
      <c r="C3126" s="70" t="n">
        <v>2026</v>
      </c>
      <c r="D3126" t="inlineStr">
        <is>
          <t>Jan</t>
        </is>
      </c>
      <c r="E3126" t="inlineStr">
        <is>
          <t>West</t>
        </is>
      </c>
      <c r="F3126" t="inlineStr">
        <is>
          <t>India</t>
        </is>
      </c>
      <c r="G3126" t="inlineStr">
        <is>
          <t>JioMart</t>
        </is>
      </c>
      <c r="H3126" t="inlineStr">
        <is>
          <t>Home delivery</t>
        </is>
      </c>
      <c r="I3126" t="inlineStr">
        <is>
          <t>Member</t>
        </is>
      </c>
      <c r="J3126" t="inlineStr">
        <is>
          <t>Yuki Sato</t>
        </is>
      </c>
      <c r="K3126" s="71" t="n">
        <v>1609</v>
      </c>
      <c r="L3126" s="72" t="n">
        <v>444.96</v>
      </c>
      <c r="M3126" s="72" t="n">
        <v>715940.64</v>
      </c>
      <c r="N3126" s="72" t="n">
        <v>14318.81</v>
      </c>
      <c r="O3126" s="72" t="n">
        <v>701621.83</v>
      </c>
      <c r="P3126" s="72" t="n">
        <v>534431.86</v>
      </c>
      <c r="Q3126" s="72" t="n">
        <v>167189.97</v>
      </c>
      <c r="R3126" t="inlineStr">
        <is>
          <t>Goa</t>
        </is>
      </c>
      <c r="S3126" s="71" t="n">
        <v>5</v>
      </c>
      <c r="T3126" t="inlineStr">
        <is>
          <t>Yes</t>
        </is>
      </c>
      <c r="U3126" s="71" t="n">
        <v>8104</v>
      </c>
      <c r="V3126" s="71" t="n">
        <v>506</v>
      </c>
      <c r="W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RR103118</t>
        </is>
      </c>
      <c r="B3127" s="69" t="n">
        <v>46036</v>
      </c>
      <c r="C3127" s="70" t="n">
        <v>2026</v>
      </c>
      <c r="D3127" t="inlineStr">
        <is>
          <t>Jan</t>
        </is>
      </c>
      <c r="E3127" t="inlineStr">
        <is>
          <t>West</t>
        </is>
      </c>
      <c r="F3127" t="inlineStr">
        <is>
          <t>India</t>
        </is>
      </c>
      <c r="G3127" t="inlineStr">
        <is>
          <t>JioMart</t>
        </is>
      </c>
      <c r="H3127" t="inlineStr">
        <is>
          <t>Home delivery</t>
        </is>
      </c>
      <c r="I3127" t="inlineStr">
        <is>
          <t>Member</t>
        </is>
      </c>
      <c r="J3127" t="inlineStr">
        <is>
          <t>Hiroshi Tanaka</t>
        </is>
      </c>
      <c r="K3127" s="71" t="n">
        <v>2612</v>
      </c>
      <c r="L3127" s="72" t="n">
        <v>483.88</v>
      </c>
      <c r="M3127" s="72" t="n">
        <v>1263894.56</v>
      </c>
      <c r="N3127" s="72" t="n">
        <v>126389.46</v>
      </c>
      <c r="O3127" s="72" t="n">
        <v>1137505.1</v>
      </c>
      <c r="P3127" s="72" t="n">
        <v>903514.0699999999</v>
      </c>
      <c r="Q3127" s="72" t="n">
        <v>233991.03</v>
      </c>
      <c r="R3127" t="inlineStr">
        <is>
          <t>Goa</t>
        </is>
      </c>
      <c r="S3127" s="71" t="n">
        <v>5</v>
      </c>
      <c r="T3127" t="inlineStr">
        <is>
          <t>Yes</t>
        </is>
      </c>
      <c r="U3127" s="71" t="n">
        <v>7001</v>
      </c>
      <c r="V3127" s="71" t="n">
        <v>310</v>
      </c>
      <c r="W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RR103119</t>
        </is>
      </c>
      <c r="B3128" s="69" t="n">
        <v>46036</v>
      </c>
      <c r="C3128" s="70" t="n">
        <v>2026</v>
      </c>
      <c r="D3128" t="inlineStr">
        <is>
          <t>Jan</t>
        </is>
      </c>
      <c r="E3128" t="inlineStr">
        <is>
          <t>South</t>
        </is>
      </c>
      <c r="F3128" t="inlineStr">
        <is>
          <t>India</t>
        </is>
      </c>
      <c r="G3128" t="inlineStr">
        <is>
          <t>JioMart</t>
        </is>
      </c>
      <c r="H3128" t="inlineStr">
        <is>
          <t>Home delivery</t>
        </is>
      </c>
      <c r="I3128" t="inlineStr">
        <is>
          <t>Member</t>
        </is>
      </c>
      <c r="J3128" t="inlineStr">
        <is>
          <t>Mei Lin</t>
        </is>
      </c>
      <c r="K3128" s="71" t="n">
        <v>2919</v>
      </c>
      <c r="L3128" s="72" t="n">
        <v>498.27</v>
      </c>
      <c r="M3128" s="72" t="n">
        <v>1454450.13</v>
      </c>
      <c r="N3128" s="72" t="n">
        <v>29089</v>
      </c>
      <c r="O3128" s="72" t="n">
        <v>1425361.13</v>
      </c>
      <c r="P3128" s="72" t="n">
        <v>982363.9</v>
      </c>
      <c r="Q3128" s="72" t="n">
        <v>442997.23</v>
      </c>
      <c r="R3128" t="inlineStr">
        <is>
          <t>Tamil Nadu</t>
        </is>
      </c>
      <c r="S3128" s="71" t="n">
        <v>8</v>
      </c>
      <c r="T3128" t="inlineStr">
        <is>
          <t>Yes</t>
        </is>
      </c>
      <c r="U3128" s="71" t="n">
        <v>9909</v>
      </c>
      <c r="V3128" s="71" t="n">
        <v>433</v>
      </c>
      <c r="W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RR103120</t>
        </is>
      </c>
      <c r="B3129" s="69" t="n">
        <v>46036</v>
      </c>
      <c r="C3129" s="70" t="n">
        <v>2026</v>
      </c>
      <c r="D3129" t="inlineStr">
        <is>
          <t>Jan</t>
        </is>
      </c>
      <c r="E3129" t="inlineStr">
        <is>
          <t>East</t>
        </is>
      </c>
      <c r="F3129" t="inlineStr">
        <is>
          <t>India</t>
        </is>
      </c>
      <c r="G3129" t="inlineStr">
        <is>
          <t>Grocery</t>
        </is>
      </c>
      <c r="H3129" t="inlineStr">
        <is>
          <t>Store walk-in</t>
        </is>
      </c>
      <c r="I3129" t="inlineStr">
        <is>
          <t>Member</t>
        </is>
      </c>
      <c r="J3129" t="inlineStr">
        <is>
          <t>Ruhi Shaikh</t>
        </is>
      </c>
      <c r="K3129" s="71" t="n">
        <v>4128</v>
      </c>
      <c r="L3129" s="72" t="n">
        <v>165.9</v>
      </c>
      <c r="M3129" s="72" t="n">
        <v>684835.2</v>
      </c>
      <c r="N3129" s="72" t="n">
        <v>68483.52</v>
      </c>
      <c r="O3129" s="72" t="n">
        <v>616351.6800000001</v>
      </c>
      <c r="P3129" s="72" t="n">
        <v>610777.3</v>
      </c>
      <c r="Q3129" s="72" t="n">
        <v>5574.38</v>
      </c>
      <c r="R3129" t="inlineStr">
        <is>
          <t>West Bengal</t>
        </is>
      </c>
      <c r="S3129" s="71" t="n">
        <v>2</v>
      </c>
      <c r="T3129" t="inlineStr">
        <is>
          <t>Yes</t>
        </is>
      </c>
      <c r="U3129" s="71" t="n">
        <v>1712</v>
      </c>
      <c r="V3129" s="71" t="n">
        <v>732</v>
      </c>
      <c r="W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RR103121</t>
        </is>
      </c>
      <c r="B3130" s="69" t="n">
        <v>46036</v>
      </c>
      <c r="C3130" s="70" t="n">
        <v>2026</v>
      </c>
      <c r="D3130" t="inlineStr">
        <is>
          <t>Jan</t>
        </is>
      </c>
      <c r="E3130" t="inlineStr">
        <is>
          <t>South</t>
        </is>
      </c>
      <c r="F3130" t="inlineStr">
        <is>
          <t>India</t>
        </is>
      </c>
      <c r="G3130" t="inlineStr">
        <is>
          <t>Grocery</t>
        </is>
      </c>
      <c r="H3130" t="inlineStr">
        <is>
          <t>Store walk-in</t>
        </is>
      </c>
      <c r="I3130" t="inlineStr">
        <is>
          <t>Member</t>
        </is>
      </c>
      <c r="J3130" t="inlineStr">
        <is>
          <t>Sara Rossi</t>
        </is>
      </c>
      <c r="K3130" s="71" t="n">
        <v>1781</v>
      </c>
      <c r="L3130" s="72" t="n">
        <v>170.65</v>
      </c>
      <c r="M3130" s="72" t="n">
        <v>303927.65</v>
      </c>
      <c r="N3130" s="72" t="n">
        <v>6078.55</v>
      </c>
      <c r="O3130" s="72" t="n">
        <v>297849.1</v>
      </c>
      <c r="P3130" s="72" t="n">
        <v>261109.6</v>
      </c>
      <c r="Q3130" s="72" t="n">
        <v>36739.5</v>
      </c>
      <c r="R3130" t="inlineStr">
        <is>
          <t>Telangana</t>
        </is>
      </c>
      <c r="S3130" s="71" t="n">
        <v>5</v>
      </c>
      <c r="T3130" t="inlineStr">
        <is>
          <t>Yes</t>
        </is>
      </c>
      <c r="U3130" s="71" t="n">
        <v>895</v>
      </c>
      <c r="V3130" s="71" t="n">
        <v>254</v>
      </c>
      <c r="W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RR103122</t>
        </is>
      </c>
      <c r="B3131" s="69" t="n">
        <v>46036</v>
      </c>
      <c r="C3131" s="70" t="n">
        <v>2026</v>
      </c>
      <c r="D3131" t="inlineStr">
        <is>
          <t>Jan</t>
        </is>
      </c>
      <c r="E3131" t="inlineStr">
        <is>
          <t>West</t>
        </is>
      </c>
      <c r="F3131" t="inlineStr">
        <is>
          <t>India</t>
        </is>
      </c>
      <c r="G3131" t="inlineStr">
        <is>
          <t>Grocery</t>
        </is>
      </c>
      <c r="H3131" t="inlineStr">
        <is>
          <t>Store walk-in</t>
        </is>
      </c>
      <c r="I3131" t="inlineStr">
        <is>
          <t>Walk-in guest</t>
        </is>
      </c>
      <c r="J3131" t="inlineStr">
        <is>
          <t>Ana Costa</t>
        </is>
      </c>
      <c r="K3131" s="71" t="n">
        <v>2220</v>
      </c>
      <c r="L3131" s="72" t="n">
        <v>186.42</v>
      </c>
      <c r="M3131" s="72" t="n">
        <v>413852.4</v>
      </c>
      <c r="N3131" s="72" t="n">
        <v>62077.86</v>
      </c>
      <c r="O3131" s="72" t="n">
        <v>351774.54</v>
      </c>
      <c r="P3131" s="72" t="n">
        <v>315908.57</v>
      </c>
      <c r="Q3131" s="72" t="n">
        <v>35865.97</v>
      </c>
      <c r="R3131" t="inlineStr">
        <is>
          <t>Maharashtra</t>
        </is>
      </c>
      <c r="S3131" s="71" t="n">
        <v>3</v>
      </c>
      <c r="T3131" t="inlineStr">
        <is>
          <t>Yes</t>
        </is>
      </c>
      <c r="U3131" s="71" t="n">
        <v>1632</v>
      </c>
      <c r="V3131" s="71" t="n">
        <v>506</v>
      </c>
      <c r="W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RR103123</t>
        </is>
      </c>
      <c r="B3132" s="69" t="n">
        <v>46037</v>
      </c>
      <c r="C3132" s="70" t="n">
        <v>2026</v>
      </c>
      <c r="D3132" t="inlineStr">
        <is>
          <t>Jan</t>
        </is>
      </c>
      <c r="E3132" t="inlineStr">
        <is>
          <t>West</t>
        </is>
      </c>
      <c r="F3132" t="inlineStr">
        <is>
          <t>India</t>
        </is>
      </c>
      <c r="G3132" t="inlineStr">
        <is>
          <t>JioMart</t>
        </is>
      </c>
      <c r="H3132" t="inlineStr">
        <is>
          <t>Home delivery</t>
        </is>
      </c>
      <c r="I3132" t="inlineStr">
        <is>
          <t>Walk-in guest</t>
        </is>
      </c>
      <c r="J3132" t="inlineStr">
        <is>
          <t>Priya Nair</t>
        </is>
      </c>
      <c r="K3132" s="71" t="n">
        <v>3522</v>
      </c>
      <c r="L3132" s="72" t="n">
        <v>452.62</v>
      </c>
      <c r="M3132" s="72" t="n">
        <v>1594127.64</v>
      </c>
      <c r="N3132" s="72" t="n">
        <v>159412.76</v>
      </c>
      <c r="O3132" s="72" t="n">
        <v>1434714.88</v>
      </c>
      <c r="P3132" s="72" t="n">
        <v>1207080.56</v>
      </c>
      <c r="Q3132" s="72" t="n">
        <v>227634.32</v>
      </c>
      <c r="R3132" t="inlineStr">
        <is>
          <t>Gujarat</t>
        </is>
      </c>
      <c r="S3132" s="71" t="n">
        <v>1</v>
      </c>
      <c r="T3132" t="inlineStr">
        <is>
          <t>Yes</t>
        </is>
      </c>
      <c r="U3132" s="71" t="n">
        <v>9858</v>
      </c>
      <c r="V3132" s="71" t="n">
        <v>656</v>
      </c>
      <c r="W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RR103124</t>
        </is>
      </c>
      <c r="B3133" s="69" t="n">
        <v>46037</v>
      </c>
      <c r="C3133" s="70" t="n">
        <v>2026</v>
      </c>
      <c r="D3133" t="inlineStr">
        <is>
          <t>Jan</t>
        </is>
      </c>
      <c r="E3133" t="inlineStr">
        <is>
          <t>West</t>
        </is>
      </c>
      <c r="F3133" t="inlineStr">
        <is>
          <t>India</t>
        </is>
      </c>
      <c r="G3133" t="inlineStr">
        <is>
          <t>Grocery</t>
        </is>
      </c>
      <c r="H3133" t="inlineStr">
        <is>
          <t>Store walk-in</t>
        </is>
      </c>
      <c r="I3133" t="inlineStr">
        <is>
          <t>Walk-in guest</t>
        </is>
      </c>
      <c r="J3133" t="inlineStr">
        <is>
          <t>Yuki Sato</t>
        </is>
      </c>
      <c r="K3133" s="71" t="n">
        <v>4039</v>
      </c>
      <c r="L3133" s="72" t="n">
        <v>168.61</v>
      </c>
      <c r="M3133" s="72" t="n">
        <v>681015.79</v>
      </c>
      <c r="N3133" s="72" t="n">
        <v>34050.79</v>
      </c>
      <c r="O3133" s="72" t="n">
        <v>646965</v>
      </c>
      <c r="P3133" s="72" t="n">
        <v>578572.78</v>
      </c>
      <c r="Q3133" s="72" t="n">
        <v>68392.22</v>
      </c>
      <c r="R3133" t="inlineStr">
        <is>
          <t>Maharashtra</t>
        </is>
      </c>
      <c r="S3133" s="71" t="n">
        <v>2</v>
      </c>
      <c r="T3133" t="inlineStr">
        <is>
          <t>Yes</t>
        </is>
      </c>
      <c r="U3133" s="71" t="n">
        <v>2879</v>
      </c>
      <c r="V3133" s="71" t="n">
        <v>918</v>
      </c>
      <c r="W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RR103125</t>
        </is>
      </c>
      <c r="B3134" s="69" t="n">
        <v>46037</v>
      </c>
      <c r="C3134" s="70" t="n">
        <v>2026</v>
      </c>
      <c r="D3134" t="inlineStr">
        <is>
          <t>Jan</t>
        </is>
      </c>
      <c r="E3134" t="inlineStr">
        <is>
          <t>East</t>
        </is>
      </c>
      <c r="F3134" t="inlineStr">
        <is>
          <t>India</t>
        </is>
      </c>
      <c r="G3134" t="inlineStr">
        <is>
          <t>Grocery</t>
        </is>
      </c>
      <c r="H3134" t="inlineStr">
        <is>
          <t>Store walk-in</t>
        </is>
      </c>
      <c r="I3134" t="inlineStr">
        <is>
          <t>Member</t>
        </is>
      </c>
      <c r="J3134" t="inlineStr">
        <is>
          <t>Liam O'Brien</t>
        </is>
      </c>
      <c r="K3134" s="71" t="n">
        <v>390</v>
      </c>
      <c r="L3134" s="72" t="n">
        <v>191.87</v>
      </c>
      <c r="M3134" s="72" t="n">
        <v>74829.3</v>
      </c>
      <c r="N3134" s="72" t="n">
        <v>5986.34</v>
      </c>
      <c r="O3134" s="72" t="n">
        <v>68842.96000000001</v>
      </c>
      <c r="P3134" s="72" t="n">
        <v>59448.93</v>
      </c>
      <c r="Q3134" s="72" t="n">
        <v>9394.030000000001</v>
      </c>
      <c r="R3134" t="inlineStr">
        <is>
          <t>Odisha</t>
        </is>
      </c>
      <c r="S3134" s="71" t="n">
        <v>3</v>
      </c>
      <c r="T3134" t="inlineStr">
        <is>
          <t>Yes</t>
        </is>
      </c>
      <c r="U3134" s="71" t="n">
        <v>211</v>
      </c>
      <c r="V3134" s="71" t="n">
        <v>76</v>
      </c>
      <c r="W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RR103126</t>
        </is>
      </c>
      <c r="B3135" s="69" t="n">
        <v>46037</v>
      </c>
      <c r="C3135" s="70" t="n">
        <v>2026</v>
      </c>
      <c r="D3135" t="inlineStr">
        <is>
          <t>Jan</t>
        </is>
      </c>
      <c r="E3135" t="inlineStr">
        <is>
          <t>East</t>
        </is>
      </c>
      <c r="F3135" t="inlineStr">
        <is>
          <t>India</t>
        </is>
      </c>
      <c r="G3135" t="inlineStr">
        <is>
          <t>Grocery</t>
        </is>
      </c>
      <c r="H3135" t="inlineStr">
        <is>
          <t>Store walk-in</t>
        </is>
      </c>
      <c r="I3135" t="inlineStr">
        <is>
          <t>Member</t>
        </is>
      </c>
      <c r="J3135" t="inlineStr">
        <is>
          <t>Emma Clarke</t>
        </is>
      </c>
      <c r="K3135" s="71" t="n">
        <v>1668</v>
      </c>
      <c r="L3135" s="72" t="n">
        <v>191.89</v>
      </c>
      <c r="M3135" s="72" t="n">
        <v>320072.52</v>
      </c>
      <c r="N3135" s="72" t="n">
        <v>25605.8</v>
      </c>
      <c r="O3135" s="72" t="n">
        <v>294466.72</v>
      </c>
      <c r="P3135" s="72" t="n">
        <v>243846.84</v>
      </c>
      <c r="Q3135" s="72" t="n">
        <v>50619.88</v>
      </c>
      <c r="R3135" t="inlineStr">
        <is>
          <t>West Bengal</t>
        </is>
      </c>
      <c r="S3135" s="71" t="n">
        <v>5</v>
      </c>
      <c r="T3135" t="inlineStr">
        <is>
          <t>Yes</t>
        </is>
      </c>
      <c r="U3135" s="71" t="n">
        <v>568</v>
      </c>
      <c r="V3135" s="71" t="n">
        <v>222</v>
      </c>
      <c r="W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RR103127</t>
        </is>
      </c>
      <c r="B3136" s="69" t="n">
        <v>46037</v>
      </c>
      <c r="C3136" s="70" t="n">
        <v>2026</v>
      </c>
      <c r="D3136" t="inlineStr">
        <is>
          <t>Jan</t>
        </is>
      </c>
      <c r="E3136" t="inlineStr">
        <is>
          <t>West</t>
        </is>
      </c>
      <c r="F3136" t="inlineStr">
        <is>
          <t>India</t>
        </is>
      </c>
      <c r="G3136" t="inlineStr">
        <is>
          <t>JioMart</t>
        </is>
      </c>
      <c r="H3136" t="inlineStr">
        <is>
          <t>Home delivery</t>
        </is>
      </c>
      <c r="I3136" t="inlineStr">
        <is>
          <t>Walk-in guest</t>
        </is>
      </c>
      <c r="J3136" t="inlineStr">
        <is>
          <t>Amir Khan</t>
        </is>
      </c>
      <c r="K3136" s="71" t="n">
        <v>2155</v>
      </c>
      <c r="L3136" s="72" t="n">
        <v>443.1</v>
      </c>
      <c r="M3136" s="72" t="n">
        <v>954880.5</v>
      </c>
      <c r="N3136" s="72" t="n">
        <v>143232.07</v>
      </c>
      <c r="O3136" s="72" t="n">
        <v>811648.4300000001</v>
      </c>
      <c r="P3136" s="72" t="n">
        <v>697852.88</v>
      </c>
      <c r="Q3136" s="72" t="n">
        <v>113795.55</v>
      </c>
      <c r="R3136" t="inlineStr">
        <is>
          <t>Maharashtra</t>
        </is>
      </c>
      <c r="S3136" s="71" t="n">
        <v>3</v>
      </c>
      <c r="T3136" t="inlineStr">
        <is>
          <t>Yes</t>
        </is>
      </c>
      <c r="U3136" s="71" t="n">
        <v>5145</v>
      </c>
      <c r="V3136" s="71" t="n">
        <v>387</v>
      </c>
      <c r="W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RR103128</t>
        </is>
      </c>
      <c r="B3137" s="69" t="n">
        <v>46037</v>
      </c>
      <c r="C3137" s="70" t="n">
        <v>2026</v>
      </c>
      <c r="D3137" t="inlineStr">
        <is>
          <t>Jan</t>
        </is>
      </c>
      <c r="E3137" t="inlineStr">
        <is>
          <t>South</t>
        </is>
      </c>
      <c r="F3137" t="inlineStr">
        <is>
          <t>India</t>
        </is>
      </c>
      <c r="G3137" t="inlineStr">
        <is>
          <t>JioMart</t>
        </is>
      </c>
      <c r="H3137" t="inlineStr">
        <is>
          <t>Home delivery</t>
        </is>
      </c>
      <c r="I3137" t="inlineStr">
        <is>
          <t>Member</t>
        </is>
      </c>
      <c r="J3137" t="inlineStr">
        <is>
          <t>Fatima Al-Saud</t>
        </is>
      </c>
      <c r="K3137" s="71" t="n">
        <v>3607</v>
      </c>
      <c r="L3137" s="72" t="n">
        <v>434.73</v>
      </c>
      <c r="M3137" s="72" t="n">
        <v>1568071.11</v>
      </c>
      <c r="N3137" s="72" t="n">
        <v>78403.56</v>
      </c>
      <c r="O3137" s="72" t="n">
        <v>1489667.55</v>
      </c>
      <c r="P3137" s="72" t="n">
        <v>1220996.39</v>
      </c>
      <c r="Q3137" s="72" t="n">
        <v>268671.16</v>
      </c>
      <c r="R3137" t="inlineStr">
        <is>
          <t>Tamil Nadu</t>
        </is>
      </c>
      <c r="S3137" s="71" t="n">
        <v>3</v>
      </c>
      <c r="T3137" t="inlineStr">
        <is>
          <t>Yes</t>
        </is>
      </c>
      <c r="U3137" s="71" t="n">
        <v>15546</v>
      </c>
      <c r="V3137" s="71" t="n">
        <v>755</v>
      </c>
      <c r="W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RR103129</t>
        </is>
      </c>
      <c r="B3138" s="69" t="n">
        <v>46037</v>
      </c>
      <c r="C3138" s="70" t="n">
        <v>2026</v>
      </c>
      <c r="D3138" t="inlineStr">
        <is>
          <t>Jan</t>
        </is>
      </c>
      <c r="E3138" t="inlineStr">
        <is>
          <t>West</t>
        </is>
      </c>
      <c r="F3138" t="inlineStr">
        <is>
          <t>India</t>
        </is>
      </c>
      <c r="G3138" t="inlineStr">
        <is>
          <t>Grocery</t>
        </is>
      </c>
      <c r="H3138" t="inlineStr">
        <is>
          <t>Store walk-in</t>
        </is>
      </c>
      <c r="I3138" t="inlineStr">
        <is>
          <t>Walk-in guest</t>
        </is>
      </c>
      <c r="J3138" t="inlineStr">
        <is>
          <t>Shraddha Kulkarni</t>
        </is>
      </c>
      <c r="K3138" s="71" t="n">
        <v>4055</v>
      </c>
      <c r="L3138" s="72" t="n">
        <v>198.14</v>
      </c>
      <c r="M3138" s="72" t="n">
        <v>803457.7</v>
      </c>
      <c r="N3138" s="72" t="n">
        <v>120518.65</v>
      </c>
      <c r="O3138" s="72" t="n">
        <v>682939.05</v>
      </c>
      <c r="P3138" s="72" t="n">
        <v>589970.45</v>
      </c>
      <c r="Q3138" s="72" t="n">
        <v>92968.60000000001</v>
      </c>
      <c r="R3138" t="inlineStr">
        <is>
          <t>Gujarat</t>
        </is>
      </c>
      <c r="S3138" s="71" t="n">
        <v>1</v>
      </c>
      <c r="T3138" t="inlineStr">
        <is>
          <t>Yes</t>
        </is>
      </c>
      <c r="U3138" s="71" t="n">
        <v>1688</v>
      </c>
      <c r="V3138" s="71" t="n">
        <v>619</v>
      </c>
      <c r="W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RR103130</t>
        </is>
      </c>
      <c r="B3139" s="69" t="n">
        <v>46037</v>
      </c>
      <c r="C3139" s="70" t="n">
        <v>2026</v>
      </c>
      <c r="D3139" t="inlineStr">
        <is>
          <t>Jan</t>
        </is>
      </c>
      <c r="E3139" t="inlineStr">
        <is>
          <t>South</t>
        </is>
      </c>
      <c r="F3139" t="inlineStr">
        <is>
          <t>India</t>
        </is>
      </c>
      <c r="G3139" t="inlineStr">
        <is>
          <t>Grocery</t>
        </is>
      </c>
      <c r="H3139" t="inlineStr">
        <is>
          <t>Store walk-in</t>
        </is>
      </c>
      <c r="I3139" t="inlineStr">
        <is>
          <t>Member</t>
        </is>
      </c>
      <c r="J3139" t="inlineStr">
        <is>
          <t>Sophie Müller</t>
        </is>
      </c>
      <c r="K3139" s="71" t="n">
        <v>2498</v>
      </c>
      <c r="L3139" s="72" t="n">
        <v>197.38</v>
      </c>
      <c r="M3139" s="72" t="n">
        <v>493055.24</v>
      </c>
      <c r="N3139" s="72" t="n">
        <v>49305.52</v>
      </c>
      <c r="O3139" s="72" t="n">
        <v>443749.72</v>
      </c>
      <c r="P3139" s="72" t="n">
        <v>360741.29</v>
      </c>
      <c r="Q3139" s="72" t="n">
        <v>83008.42999999999</v>
      </c>
      <c r="R3139" t="inlineStr">
        <is>
          <t>Telangana</t>
        </is>
      </c>
      <c r="S3139" s="71" t="n">
        <v>8</v>
      </c>
      <c r="T3139" t="inlineStr">
        <is>
          <t>Yes</t>
        </is>
      </c>
      <c r="U3139" s="71" t="n">
        <v>1526</v>
      </c>
      <c r="V3139" s="71" t="n">
        <v>557</v>
      </c>
      <c r="W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RR103131</t>
        </is>
      </c>
      <c r="B3140" s="69" t="n">
        <v>46037</v>
      </c>
      <c r="C3140" s="70" t="n">
        <v>2026</v>
      </c>
      <c r="D3140" t="inlineStr">
        <is>
          <t>Jan</t>
        </is>
      </c>
      <c r="E3140" t="inlineStr">
        <is>
          <t>South</t>
        </is>
      </c>
      <c r="F3140" t="inlineStr">
        <is>
          <t>India</t>
        </is>
      </c>
      <c r="G3140" t="inlineStr">
        <is>
          <t>Electronics</t>
        </is>
      </c>
      <c r="H3140" t="inlineStr">
        <is>
          <t>Store walk-in</t>
        </is>
      </c>
      <c r="I3140" t="inlineStr">
        <is>
          <t>Walk-in guest</t>
        </is>
      </c>
      <c r="J3140" t="inlineStr">
        <is>
          <t>Amir Khan</t>
        </is>
      </c>
      <c r="K3140" s="71" t="n">
        <v>166</v>
      </c>
      <c r="L3140" s="72" t="n">
        <v>8832.309999999999</v>
      </c>
      <c r="M3140" s="72" t="n">
        <v>1466163.46</v>
      </c>
      <c r="N3140" s="72" t="n">
        <v>29323.27</v>
      </c>
      <c r="O3140" s="72" t="n">
        <v>1436840.19</v>
      </c>
      <c r="P3140" s="72" t="n">
        <v>1336117.64</v>
      </c>
      <c r="Q3140" s="72" t="n">
        <v>100722.55</v>
      </c>
      <c r="R3140" t="inlineStr">
        <is>
          <t>Kerala</t>
        </is>
      </c>
      <c r="S3140" s="71" t="n">
        <v>0</v>
      </c>
      <c r="T3140" t="inlineStr">
        <is>
          <t>No</t>
        </is>
      </c>
      <c r="U3140" s="71" t="n">
        <v>505</v>
      </c>
      <c r="V3140" s="71" t="n">
        <v>132</v>
      </c>
      <c r="W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RR103132</t>
        </is>
      </c>
      <c r="B3141" s="69" t="n">
        <v>46037</v>
      </c>
      <c r="C3141" s="70" t="n">
        <v>2026</v>
      </c>
      <c r="D3141" t="inlineStr">
        <is>
          <t>Jan</t>
        </is>
      </c>
      <c r="E3141" t="inlineStr">
        <is>
          <t>North</t>
        </is>
      </c>
      <c r="F3141" t="inlineStr">
        <is>
          <t>India</t>
        </is>
      </c>
      <c r="G3141" t="inlineStr">
        <is>
          <t>Grocery</t>
        </is>
      </c>
      <c r="H3141" t="inlineStr">
        <is>
          <t>Store walk-in</t>
        </is>
      </c>
      <c r="I3141" t="inlineStr">
        <is>
          <t>Member</t>
        </is>
      </c>
      <c r="J3141" t="inlineStr">
        <is>
          <t>Amir Khan</t>
        </is>
      </c>
      <c r="K3141" s="71" t="n">
        <v>1657</v>
      </c>
      <c r="L3141" s="72" t="n">
        <v>203.92</v>
      </c>
      <c r="M3141" s="72" t="n">
        <v>337895.44</v>
      </c>
      <c r="N3141" s="72" t="n">
        <v>50684.32</v>
      </c>
      <c r="O3141" s="72" t="n">
        <v>287211.12</v>
      </c>
      <c r="P3141" s="72" t="n">
        <v>236346.05</v>
      </c>
      <c r="Q3141" s="72" t="n">
        <v>50865.07</v>
      </c>
      <c r="R3141" t="inlineStr">
        <is>
          <t>Uttar Pradesh</t>
        </is>
      </c>
      <c r="S3141" s="71" t="n">
        <v>0</v>
      </c>
      <c r="T3141" t="inlineStr">
        <is>
          <t>No</t>
        </is>
      </c>
      <c r="U3141" s="71" t="n">
        <v>602</v>
      </c>
      <c r="V3141" s="71" t="n">
        <v>266</v>
      </c>
      <c r="W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RR103133</t>
        </is>
      </c>
      <c r="B3142" s="69" t="n">
        <v>46037</v>
      </c>
      <c r="C3142" s="70" t="n">
        <v>2026</v>
      </c>
      <c r="D3142" t="inlineStr">
        <is>
          <t>Jan</t>
        </is>
      </c>
      <c r="E3142" t="inlineStr">
        <is>
          <t>South</t>
        </is>
      </c>
      <c r="F3142" t="inlineStr">
        <is>
          <t>India</t>
        </is>
      </c>
      <c r="G3142" t="inlineStr">
        <is>
          <t>Grocery</t>
        </is>
      </c>
      <c r="H3142" t="inlineStr">
        <is>
          <t>Store walk-in</t>
        </is>
      </c>
      <c r="I3142" t="inlineStr">
        <is>
          <t>Member</t>
        </is>
      </c>
      <c r="J3142" t="inlineStr">
        <is>
          <t>Arjun Mehta</t>
        </is>
      </c>
      <c r="K3142" s="71" t="n">
        <v>413</v>
      </c>
      <c r="L3142" s="72" t="n">
        <v>197.37</v>
      </c>
      <c r="M3142" s="72" t="n">
        <v>81513.81</v>
      </c>
      <c r="N3142" s="72" t="n">
        <v>1630.28</v>
      </c>
      <c r="O3142" s="72" t="n">
        <v>79883.53</v>
      </c>
      <c r="P3142" s="72" t="n">
        <v>60852.68</v>
      </c>
      <c r="Q3142" s="72" t="n">
        <v>19030.85</v>
      </c>
      <c r="R3142" t="inlineStr">
        <is>
          <t>Tamil Nadu</t>
        </is>
      </c>
      <c r="S3142" s="71" t="n">
        <v>2</v>
      </c>
      <c r="T3142" t="inlineStr">
        <is>
          <t>Yes</t>
        </is>
      </c>
      <c r="U3142" s="71" t="n">
        <v>119</v>
      </c>
      <c r="V3142" s="71" t="n">
        <v>51</v>
      </c>
      <c r="W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RR103134</t>
        </is>
      </c>
      <c r="B3143" s="69" t="n">
        <v>46038</v>
      </c>
      <c r="C3143" s="70" t="n">
        <v>2026</v>
      </c>
      <c r="D3143" t="inlineStr">
        <is>
          <t>Jan</t>
        </is>
      </c>
      <c r="E3143" t="inlineStr">
        <is>
          <t>East</t>
        </is>
      </c>
      <c r="F3143" t="inlineStr">
        <is>
          <t>India</t>
        </is>
      </c>
      <c r="G3143" t="inlineStr">
        <is>
          <t>JioMart</t>
        </is>
      </c>
      <c r="H3143" t="inlineStr">
        <is>
          <t>Home delivery</t>
        </is>
      </c>
      <c r="I3143" t="inlineStr">
        <is>
          <t>Walk-in guest</t>
        </is>
      </c>
      <c r="J3143" t="inlineStr">
        <is>
          <t>Lucas Martin</t>
        </is>
      </c>
      <c r="K3143" s="71" t="n">
        <v>2415</v>
      </c>
      <c r="L3143" s="72" t="n">
        <v>440.07</v>
      </c>
      <c r="M3143" s="72" t="n">
        <v>1062769.05</v>
      </c>
      <c r="N3143" s="72" t="n">
        <v>159415.36</v>
      </c>
      <c r="O3143" s="72" t="n">
        <v>903353.6899999999</v>
      </c>
      <c r="P3143" s="72" t="n">
        <v>832860.04</v>
      </c>
      <c r="Q3143" s="72" t="n">
        <v>70493.64999999999</v>
      </c>
      <c r="R3143" t="inlineStr">
        <is>
          <t>Bihar</t>
        </is>
      </c>
      <c r="S3143" s="71" t="n">
        <v>3</v>
      </c>
      <c r="T3143" t="inlineStr">
        <is>
          <t>Yes</t>
        </is>
      </c>
      <c r="U3143" s="71" t="n">
        <v>7572</v>
      </c>
      <c r="V3143" s="71" t="n">
        <v>361</v>
      </c>
      <c r="W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RR103135</t>
        </is>
      </c>
      <c r="B3144" s="69" t="n">
        <v>46038</v>
      </c>
      <c r="C3144" s="70" t="n">
        <v>2026</v>
      </c>
      <c r="D3144" t="inlineStr">
        <is>
          <t>Jan</t>
        </is>
      </c>
      <c r="E3144" t="inlineStr">
        <is>
          <t>South</t>
        </is>
      </c>
      <c r="F3144" t="inlineStr">
        <is>
          <t>India</t>
        </is>
      </c>
      <c r="G3144" t="inlineStr">
        <is>
          <t>JioMart</t>
        </is>
      </c>
      <c r="H3144" t="inlineStr">
        <is>
          <t>Home delivery</t>
        </is>
      </c>
      <c r="I3144" t="inlineStr">
        <is>
          <t>Member</t>
        </is>
      </c>
      <c r="J3144" t="inlineStr">
        <is>
          <t>Ruhi Shaikh</t>
        </is>
      </c>
      <c r="K3144" s="71" t="n">
        <v>4440</v>
      </c>
      <c r="L3144" s="72" t="n">
        <v>476.39</v>
      </c>
      <c r="M3144" s="72" t="n">
        <v>2115171.6</v>
      </c>
      <c r="N3144" s="72" t="n">
        <v>105758.58</v>
      </c>
      <c r="O3144" s="72" t="n">
        <v>2009413.02</v>
      </c>
      <c r="P3144" s="72" t="n">
        <v>1472458.64</v>
      </c>
      <c r="Q3144" s="72" t="n">
        <v>536954.38</v>
      </c>
      <c r="R3144" t="inlineStr">
        <is>
          <t>Tamil Nadu</t>
        </is>
      </c>
      <c r="S3144" s="71" t="n">
        <v>0</v>
      </c>
      <c r="T3144" t="inlineStr">
        <is>
          <t>No</t>
        </is>
      </c>
      <c r="U3144" s="71" t="n">
        <v>11159</v>
      </c>
      <c r="V3144" s="71" t="n">
        <v>533</v>
      </c>
      <c r="W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RR103136</t>
        </is>
      </c>
      <c r="B3145" s="69" t="n">
        <v>46038</v>
      </c>
      <c r="C3145" s="70" t="n">
        <v>2026</v>
      </c>
      <c r="D3145" t="inlineStr">
        <is>
          <t>Jan</t>
        </is>
      </c>
      <c r="E3145" t="inlineStr">
        <is>
          <t>North</t>
        </is>
      </c>
      <c r="F3145" t="inlineStr">
        <is>
          <t>India</t>
        </is>
      </c>
      <c r="G3145" t="inlineStr">
        <is>
          <t>JioMart</t>
        </is>
      </c>
      <c r="H3145" t="inlineStr">
        <is>
          <t>Home delivery</t>
        </is>
      </c>
      <c r="I3145" t="inlineStr">
        <is>
          <t>Member</t>
        </is>
      </c>
      <c r="J3145" t="inlineStr">
        <is>
          <t>Hiroshi Tanaka</t>
        </is>
      </c>
      <c r="K3145" s="71" t="n">
        <v>3747</v>
      </c>
      <c r="L3145" s="72" t="n">
        <v>458.97</v>
      </c>
      <c r="M3145" s="72" t="n">
        <v>1719760.59</v>
      </c>
      <c r="N3145" s="72" t="n">
        <v>137580.85</v>
      </c>
      <c r="O3145" s="72" t="n">
        <v>1582179.74</v>
      </c>
      <c r="P3145" s="72" t="n">
        <v>1214851.15</v>
      </c>
      <c r="Q3145" s="72" t="n">
        <v>367328.59</v>
      </c>
      <c r="R3145" t="inlineStr">
        <is>
          <t>Punjab</t>
        </is>
      </c>
      <c r="S3145" s="71" t="n">
        <v>2</v>
      </c>
      <c r="T3145" t="inlineStr">
        <is>
          <t>Yes</t>
        </is>
      </c>
      <c r="U3145" s="71" t="n">
        <v>9193</v>
      </c>
      <c r="V3145" s="71" t="n">
        <v>608</v>
      </c>
      <c r="W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RR103137</t>
        </is>
      </c>
      <c r="B3146" s="69" t="n">
        <v>46038</v>
      </c>
      <c r="C3146" s="70" t="n">
        <v>2026</v>
      </c>
      <c r="D3146" t="inlineStr">
        <is>
          <t>Jan</t>
        </is>
      </c>
      <c r="E3146" t="inlineStr">
        <is>
          <t>East</t>
        </is>
      </c>
      <c r="F3146" t="inlineStr">
        <is>
          <t>India</t>
        </is>
      </c>
      <c r="G3146" t="inlineStr">
        <is>
          <t>Fashion</t>
        </is>
      </c>
      <c r="H3146" t="inlineStr">
        <is>
          <t>Store walk-in</t>
        </is>
      </c>
      <c r="I3146" t="inlineStr">
        <is>
          <t>Member</t>
        </is>
      </c>
      <c r="J3146" t="inlineStr">
        <is>
          <t>Lucas Martin</t>
        </is>
      </c>
      <c r="K3146" s="71" t="n">
        <v>779</v>
      </c>
      <c r="L3146" s="72" t="n">
        <v>686.1900000000001</v>
      </c>
      <c r="M3146" s="72" t="n">
        <v>534542.01</v>
      </c>
      <c r="N3146" s="72" t="n">
        <v>42763.36</v>
      </c>
      <c r="O3146" s="72" t="n">
        <v>491778.65</v>
      </c>
      <c r="P3146" s="72" t="n">
        <v>332101.89</v>
      </c>
      <c r="Q3146" s="72" t="n">
        <v>159676.76</v>
      </c>
      <c r="R3146" t="inlineStr">
        <is>
          <t>West Bengal</t>
        </is>
      </c>
      <c r="S3146" s="71" t="n">
        <v>0</v>
      </c>
      <c r="T3146" t="inlineStr">
        <is>
          <t>No</t>
        </is>
      </c>
      <c r="U3146" s="71" t="n">
        <v>400</v>
      </c>
      <c r="V3146" s="71" t="n">
        <v>147</v>
      </c>
      <c r="W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RR103138</t>
        </is>
      </c>
      <c r="B3147" s="69" t="n">
        <v>46038</v>
      </c>
      <c r="C3147" s="70" t="n">
        <v>2026</v>
      </c>
      <c r="D3147" t="inlineStr">
        <is>
          <t>Jan</t>
        </is>
      </c>
      <c r="E3147" t="inlineStr">
        <is>
          <t>South</t>
        </is>
      </c>
      <c r="F3147" t="inlineStr">
        <is>
          <t>India</t>
        </is>
      </c>
      <c r="G3147" t="inlineStr">
        <is>
          <t>Fashion</t>
        </is>
      </c>
      <c r="H3147" t="inlineStr">
        <is>
          <t>Store walk-in</t>
        </is>
      </c>
      <c r="I3147" t="inlineStr">
        <is>
          <t>Walk-in guest</t>
        </is>
      </c>
      <c r="J3147" t="inlineStr">
        <is>
          <t>Zoya Ahmed</t>
        </is>
      </c>
      <c r="K3147" s="71" t="n">
        <v>743</v>
      </c>
      <c r="L3147" s="72" t="n">
        <v>846.99</v>
      </c>
      <c r="M3147" s="72" t="n">
        <v>629313.5699999999</v>
      </c>
      <c r="N3147" s="72" t="n">
        <v>50345.09</v>
      </c>
      <c r="O3147" s="72" t="n">
        <v>578968.48</v>
      </c>
      <c r="P3147" s="72" t="n">
        <v>308937.38</v>
      </c>
      <c r="Q3147" s="72" t="n">
        <v>270031.1</v>
      </c>
      <c r="R3147" t="inlineStr">
        <is>
          <t>Kerala</t>
        </is>
      </c>
      <c r="S3147" s="71" t="n">
        <v>3</v>
      </c>
      <c r="T3147" t="inlineStr">
        <is>
          <t>Yes</t>
        </is>
      </c>
      <c r="U3147" s="71" t="n">
        <v>429</v>
      </c>
      <c r="V3147" s="71" t="n">
        <v>109</v>
      </c>
      <c r="W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RR103139</t>
        </is>
      </c>
      <c r="B3148" s="69" t="n">
        <v>46038</v>
      </c>
      <c r="C3148" s="70" t="n">
        <v>2026</v>
      </c>
      <c r="D3148" t="inlineStr">
        <is>
          <t>Jan</t>
        </is>
      </c>
      <c r="E3148" t="inlineStr">
        <is>
          <t>North</t>
        </is>
      </c>
      <c r="F3148" t="inlineStr">
        <is>
          <t>India</t>
        </is>
      </c>
      <c r="G3148" t="inlineStr">
        <is>
          <t>Grocery</t>
        </is>
      </c>
      <c r="H3148" t="inlineStr">
        <is>
          <t>Store walk-in</t>
        </is>
      </c>
      <c r="I3148" t="inlineStr">
        <is>
          <t>Member</t>
        </is>
      </c>
      <c r="J3148" t="inlineStr">
        <is>
          <t>Aisha Bello</t>
        </is>
      </c>
      <c r="K3148" s="71" t="n">
        <v>2835</v>
      </c>
      <c r="L3148" s="72" t="n">
        <v>199.69</v>
      </c>
      <c r="M3148" s="72" t="n">
        <v>566121.15</v>
      </c>
      <c r="N3148" s="72" t="n">
        <v>84918.17</v>
      </c>
      <c r="O3148" s="72" t="n">
        <v>481202.98</v>
      </c>
      <c r="P3148" s="72" t="n">
        <v>433500.63</v>
      </c>
      <c r="Q3148" s="72" t="n">
        <v>47702.35</v>
      </c>
      <c r="R3148" t="inlineStr">
        <is>
          <t>Delhi</t>
        </is>
      </c>
      <c r="S3148" s="71" t="n">
        <v>2</v>
      </c>
      <c r="T3148" t="inlineStr">
        <is>
          <t>Yes</t>
        </is>
      </c>
      <c r="U3148" s="71" t="n">
        <v>1259</v>
      </c>
      <c r="V3148" s="71" t="n">
        <v>367</v>
      </c>
      <c r="W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RR103140</t>
        </is>
      </c>
      <c r="B3149" s="69" t="n">
        <v>46038</v>
      </c>
      <c r="C3149" s="70" t="n">
        <v>2026</v>
      </c>
      <c r="D3149" t="inlineStr">
        <is>
          <t>Jan</t>
        </is>
      </c>
      <c r="E3149" t="inlineStr">
        <is>
          <t>West</t>
        </is>
      </c>
      <c r="F3149" t="inlineStr">
        <is>
          <t>India</t>
        </is>
      </c>
      <c r="G3149" t="inlineStr">
        <is>
          <t>JioMart</t>
        </is>
      </c>
      <c r="H3149" t="inlineStr">
        <is>
          <t>Home delivery</t>
        </is>
      </c>
      <c r="I3149" t="inlineStr">
        <is>
          <t>Member</t>
        </is>
      </c>
      <c r="J3149" t="inlineStr">
        <is>
          <t>Amir Khan</t>
        </is>
      </c>
      <c r="K3149" s="71" t="n">
        <v>517</v>
      </c>
      <c r="L3149" s="72" t="n">
        <v>485.26</v>
      </c>
      <c r="M3149" s="72" t="n">
        <v>250879.42</v>
      </c>
      <c r="N3149" s="72" t="n">
        <v>37631.91</v>
      </c>
      <c r="O3149" s="72" t="n">
        <v>213247.51</v>
      </c>
      <c r="P3149" s="72" t="n">
        <v>171989.82</v>
      </c>
      <c r="Q3149" s="72" t="n">
        <v>41257.69</v>
      </c>
      <c r="R3149" t="inlineStr">
        <is>
          <t>Goa</t>
        </is>
      </c>
      <c r="S3149" s="71" t="n">
        <v>5</v>
      </c>
      <c r="T3149" t="inlineStr">
        <is>
          <t>Yes</t>
        </is>
      </c>
      <c r="U3149" s="71" t="n">
        <v>2046</v>
      </c>
      <c r="V3149" s="71" t="n">
        <v>125</v>
      </c>
      <c r="W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RR103141</t>
        </is>
      </c>
      <c r="B3150" s="69" t="n">
        <v>46038</v>
      </c>
      <c r="C3150" s="70" t="n">
        <v>2026</v>
      </c>
      <c r="D3150" t="inlineStr">
        <is>
          <t>Jan</t>
        </is>
      </c>
      <c r="E3150" t="inlineStr">
        <is>
          <t>North</t>
        </is>
      </c>
      <c r="F3150" t="inlineStr">
        <is>
          <t>India</t>
        </is>
      </c>
      <c r="G3150" t="inlineStr">
        <is>
          <t>Grocery</t>
        </is>
      </c>
      <c r="H3150" t="inlineStr">
        <is>
          <t>Store walk-in</t>
        </is>
      </c>
      <c r="I3150" t="inlineStr">
        <is>
          <t>Walk-in guest</t>
        </is>
      </c>
      <c r="J3150" t="inlineStr">
        <is>
          <t>Mei Lin</t>
        </is>
      </c>
      <c r="K3150" s="71" t="n">
        <v>2769</v>
      </c>
      <c r="L3150" s="72" t="n">
        <v>203.25</v>
      </c>
      <c r="M3150" s="72" t="n">
        <v>562799.25</v>
      </c>
      <c r="N3150" s="72" t="n">
        <v>11255.99</v>
      </c>
      <c r="O3150" s="72" t="n">
        <v>551543.26</v>
      </c>
      <c r="P3150" s="72" t="n">
        <v>393263.33</v>
      </c>
      <c r="Q3150" s="72" t="n">
        <v>158279.93</v>
      </c>
      <c r="R3150" t="inlineStr">
        <is>
          <t>Uttar Pradesh</t>
        </is>
      </c>
      <c r="S3150" s="71" t="n">
        <v>0</v>
      </c>
      <c r="T3150" t="inlineStr">
        <is>
          <t>No</t>
        </is>
      </c>
      <c r="U3150" s="71" t="n">
        <v>2231</v>
      </c>
      <c r="V3150" s="71" t="n">
        <v>663</v>
      </c>
      <c r="W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RR103142</t>
        </is>
      </c>
      <c r="B3151" s="69" t="n">
        <v>46038</v>
      </c>
      <c r="C3151" s="70" t="n">
        <v>2026</v>
      </c>
      <c r="D3151" t="inlineStr">
        <is>
          <t>Jan</t>
        </is>
      </c>
      <c r="E3151" t="inlineStr">
        <is>
          <t>South</t>
        </is>
      </c>
      <c r="F3151" t="inlineStr">
        <is>
          <t>India</t>
        </is>
      </c>
      <c r="G3151" t="inlineStr">
        <is>
          <t>Grocery</t>
        </is>
      </c>
      <c r="H3151" t="inlineStr">
        <is>
          <t>Click &amp; collect</t>
        </is>
      </c>
      <c r="I3151" t="inlineStr">
        <is>
          <t>Member</t>
        </is>
      </c>
      <c r="J3151" t="inlineStr">
        <is>
          <t>Yuki Sato</t>
        </is>
      </c>
      <c r="K3151" s="71" t="n">
        <v>4256</v>
      </c>
      <c r="L3151" s="72" t="n">
        <v>167.62</v>
      </c>
      <c r="M3151" s="72" t="n">
        <v>713390.72</v>
      </c>
      <c r="N3151" s="72" t="n">
        <v>71339.07000000001</v>
      </c>
      <c r="O3151" s="72" t="n">
        <v>642051.65</v>
      </c>
      <c r="P3151" s="72" t="n">
        <v>632346.26</v>
      </c>
      <c r="Q3151" s="72" t="n">
        <v>9705.389999999999</v>
      </c>
      <c r="R3151" t="inlineStr">
        <is>
          <t>Telangana</t>
        </is>
      </c>
      <c r="S3151" s="71" t="n">
        <v>3</v>
      </c>
      <c r="T3151" t="inlineStr">
        <is>
          <t>Yes</t>
        </is>
      </c>
      <c r="U3151" s="71" t="n">
        <v>1797</v>
      </c>
      <c r="V3151" s="71" t="n">
        <v>636</v>
      </c>
      <c r="W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RR103143</t>
        </is>
      </c>
      <c r="B3152" s="69" t="n">
        <v>46038</v>
      </c>
      <c r="C3152" s="70" t="n">
        <v>2026</v>
      </c>
      <c r="D3152" t="inlineStr">
        <is>
          <t>Jan</t>
        </is>
      </c>
      <c r="E3152" t="inlineStr">
        <is>
          <t>South</t>
        </is>
      </c>
      <c r="F3152" t="inlineStr">
        <is>
          <t>India</t>
        </is>
      </c>
      <c r="G3152" t="inlineStr">
        <is>
          <t>JioMart</t>
        </is>
      </c>
      <c r="H3152" t="inlineStr">
        <is>
          <t>Home delivery</t>
        </is>
      </c>
      <c r="I3152" t="inlineStr">
        <is>
          <t>Member</t>
        </is>
      </c>
      <c r="J3152" t="inlineStr">
        <is>
          <t>Zoya Ahmed</t>
        </is>
      </c>
      <c r="K3152" s="71" t="n">
        <v>3044</v>
      </c>
      <c r="L3152" s="72" t="n">
        <v>479.64</v>
      </c>
      <c r="M3152" s="72" t="n">
        <v>1460024.16</v>
      </c>
      <c r="N3152" s="72" t="n">
        <v>219003.62</v>
      </c>
      <c r="O3152" s="72" t="n">
        <v>1241020.54</v>
      </c>
      <c r="P3152" s="72" t="n">
        <v>1017995.52</v>
      </c>
      <c r="Q3152" s="72" t="n">
        <v>223025.02</v>
      </c>
      <c r="R3152" t="inlineStr">
        <is>
          <t>Kerala</t>
        </is>
      </c>
      <c r="S3152" s="71" t="n">
        <v>8</v>
      </c>
      <c r="T3152" t="inlineStr">
        <is>
          <t>Yes</t>
        </is>
      </c>
      <c r="U3152" s="71" t="n">
        <v>12379</v>
      </c>
      <c r="V3152" s="71" t="n">
        <v>964</v>
      </c>
      <c r="W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RR103144</t>
        </is>
      </c>
      <c r="B3153" s="69" t="n">
        <v>46038</v>
      </c>
      <c r="C3153" s="70" t="n">
        <v>2026</v>
      </c>
      <c r="D3153" t="inlineStr">
        <is>
          <t>Jan</t>
        </is>
      </c>
      <c r="E3153" t="inlineStr">
        <is>
          <t>East</t>
        </is>
      </c>
      <c r="F3153" t="inlineStr">
        <is>
          <t>India</t>
        </is>
      </c>
      <c r="G3153" t="inlineStr">
        <is>
          <t>JioMart</t>
        </is>
      </c>
      <c r="H3153" t="inlineStr">
        <is>
          <t>Home delivery</t>
        </is>
      </c>
      <c r="I3153" t="inlineStr">
        <is>
          <t>Walk-in guest</t>
        </is>
      </c>
      <c r="J3153" t="inlineStr">
        <is>
          <t>Lucas Martin</t>
        </is>
      </c>
      <c r="K3153" s="71" t="n">
        <v>1678</v>
      </c>
      <c r="L3153" s="72" t="n">
        <v>469.49</v>
      </c>
      <c r="M3153" s="72" t="n">
        <v>787804.22</v>
      </c>
      <c r="N3153" s="72" t="n">
        <v>78780.42</v>
      </c>
      <c r="O3153" s="72" t="n">
        <v>709023.8</v>
      </c>
      <c r="P3153" s="72" t="n">
        <v>562474.48</v>
      </c>
      <c r="Q3153" s="72" t="n">
        <v>146549.32</v>
      </c>
      <c r="R3153" t="inlineStr">
        <is>
          <t>Odisha</t>
        </is>
      </c>
      <c r="S3153" s="71" t="n">
        <v>0</v>
      </c>
      <c r="T3153" t="inlineStr">
        <is>
          <t>No</t>
        </is>
      </c>
      <c r="U3153" s="71" t="n">
        <v>2748</v>
      </c>
      <c r="V3153" s="71" t="n">
        <v>187</v>
      </c>
      <c r="W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RR103145</t>
        </is>
      </c>
      <c r="B3154" s="69" t="n">
        <v>46039</v>
      </c>
      <c r="C3154" s="70" t="n">
        <v>2026</v>
      </c>
      <c r="D3154" t="inlineStr">
        <is>
          <t>Jan</t>
        </is>
      </c>
      <c r="E3154" t="inlineStr">
        <is>
          <t>West</t>
        </is>
      </c>
      <c r="F3154" t="inlineStr">
        <is>
          <t>India</t>
        </is>
      </c>
      <c r="G3154" t="inlineStr">
        <is>
          <t>Electronics</t>
        </is>
      </c>
      <c r="H3154" t="inlineStr">
        <is>
          <t>Store walk-in</t>
        </is>
      </c>
      <c r="I3154" t="inlineStr">
        <is>
          <t>Walk-in guest</t>
        </is>
      </c>
      <c r="J3154" t="inlineStr">
        <is>
          <t>Carlos Silva</t>
        </is>
      </c>
      <c r="K3154" s="71" t="n">
        <v>164</v>
      </c>
      <c r="L3154" s="72" t="n">
        <v>9298.190000000001</v>
      </c>
      <c r="M3154" s="72" t="n">
        <v>1524903.16</v>
      </c>
      <c r="N3154" s="72" t="n">
        <v>152490.32</v>
      </c>
      <c r="O3154" s="72" t="n">
        <v>1372412.84</v>
      </c>
      <c r="P3154" s="72" t="n">
        <v>1339661.3</v>
      </c>
      <c r="Q3154" s="72" t="n">
        <v>32751.54</v>
      </c>
      <c r="R3154" t="inlineStr">
        <is>
          <t>Maharashtra</t>
        </is>
      </c>
      <c r="S3154" s="71" t="n">
        <v>5</v>
      </c>
      <c r="T3154" t="inlineStr">
        <is>
          <t>Yes</t>
        </is>
      </c>
      <c r="U3154" s="71" t="n">
        <v>604</v>
      </c>
      <c r="V3154" s="71" t="n">
        <v>159</v>
      </c>
      <c r="W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RR103146</t>
        </is>
      </c>
      <c r="B3155" s="69" t="n">
        <v>46039</v>
      </c>
      <c r="C3155" s="70" t="n">
        <v>2026</v>
      </c>
      <c r="D3155" t="inlineStr">
        <is>
          <t>Jan</t>
        </is>
      </c>
      <c r="E3155" t="inlineStr">
        <is>
          <t>South</t>
        </is>
      </c>
      <c r="F3155" t="inlineStr">
        <is>
          <t>India</t>
        </is>
      </c>
      <c r="G3155" t="inlineStr">
        <is>
          <t>Grocery</t>
        </is>
      </c>
      <c r="H3155" t="inlineStr">
        <is>
          <t>Store walk-in</t>
        </is>
      </c>
      <c r="I3155" t="inlineStr">
        <is>
          <t>Member</t>
        </is>
      </c>
      <c r="J3155" t="inlineStr">
        <is>
          <t>Fatima Al-Saud</t>
        </is>
      </c>
      <c r="K3155" s="71" t="n">
        <v>2094</v>
      </c>
      <c r="L3155" s="72" t="n">
        <v>194.86</v>
      </c>
      <c r="M3155" s="72" t="n">
        <v>408036.84</v>
      </c>
      <c r="N3155" s="72" t="n">
        <v>20401.84</v>
      </c>
      <c r="O3155" s="72" t="n">
        <v>387635</v>
      </c>
      <c r="P3155" s="72" t="n">
        <v>312864.6</v>
      </c>
      <c r="Q3155" s="72" t="n">
        <v>74770.39999999999</v>
      </c>
      <c r="R3155" t="inlineStr">
        <is>
          <t>Karnataka</t>
        </is>
      </c>
      <c r="S3155" s="71" t="n">
        <v>0</v>
      </c>
      <c r="T3155" t="inlineStr">
        <is>
          <t>No</t>
        </is>
      </c>
      <c r="U3155" s="71" t="n">
        <v>604</v>
      </c>
      <c r="V3155" s="71" t="n">
        <v>236</v>
      </c>
      <c r="W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RR103147</t>
        </is>
      </c>
      <c r="B3156" s="69" t="n">
        <v>46039</v>
      </c>
      <c r="C3156" s="70" t="n">
        <v>2026</v>
      </c>
      <c r="D3156" t="inlineStr">
        <is>
          <t>Jan</t>
        </is>
      </c>
      <c r="E3156" t="inlineStr">
        <is>
          <t>West</t>
        </is>
      </c>
      <c r="F3156" t="inlineStr">
        <is>
          <t>India</t>
        </is>
      </c>
      <c r="G3156" t="inlineStr">
        <is>
          <t>Electronics</t>
        </is>
      </c>
      <c r="H3156" t="inlineStr">
        <is>
          <t>Home delivery</t>
        </is>
      </c>
      <c r="I3156" t="inlineStr">
        <is>
          <t>Walk-in guest</t>
        </is>
      </c>
      <c r="J3156" t="inlineStr">
        <is>
          <t>Ruhi Shaikh</t>
        </is>
      </c>
      <c r="K3156" s="71" t="n">
        <v>63</v>
      </c>
      <c r="L3156" s="72" t="n">
        <v>10430.67</v>
      </c>
      <c r="M3156" s="72" t="n">
        <v>657132.21</v>
      </c>
      <c r="N3156" s="72" t="n">
        <v>13142.64</v>
      </c>
      <c r="O3156" s="72" t="n">
        <v>643989.5699999999</v>
      </c>
      <c r="P3156" s="72" t="n">
        <v>499071.79</v>
      </c>
      <c r="Q3156" s="72" t="n">
        <v>144917.78</v>
      </c>
      <c r="R3156" t="inlineStr">
        <is>
          <t>Goa</t>
        </is>
      </c>
      <c r="S3156" s="71" t="n">
        <v>3</v>
      </c>
      <c r="T3156" t="inlineStr">
        <is>
          <t>Yes</t>
        </is>
      </c>
      <c r="U3156" s="71" t="n">
        <v>179</v>
      </c>
      <c r="V3156" s="71" t="n">
        <v>53</v>
      </c>
      <c r="W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RR103148</t>
        </is>
      </c>
      <c r="B3157" s="69" t="n">
        <v>46039</v>
      </c>
      <c r="C3157" s="70" t="n">
        <v>2026</v>
      </c>
      <c r="D3157" t="inlineStr">
        <is>
          <t>Jan</t>
        </is>
      </c>
      <c r="E3157" t="inlineStr">
        <is>
          <t>North</t>
        </is>
      </c>
      <c r="F3157" t="inlineStr">
        <is>
          <t>India</t>
        </is>
      </c>
      <c r="G3157" t="inlineStr">
        <is>
          <t>Grocery</t>
        </is>
      </c>
      <c r="H3157" t="inlineStr">
        <is>
          <t>Store walk-in</t>
        </is>
      </c>
      <c r="I3157" t="inlineStr">
        <is>
          <t>Walk-in guest</t>
        </is>
      </c>
      <c r="J3157" t="inlineStr">
        <is>
          <t>Hiroshi Tanaka</t>
        </is>
      </c>
      <c r="K3157" s="71" t="n">
        <v>2754</v>
      </c>
      <c r="L3157" s="72" t="n">
        <v>197.49</v>
      </c>
      <c r="M3157" s="72" t="n">
        <v>543887.46</v>
      </c>
      <c r="N3157" s="72" t="n">
        <v>43511</v>
      </c>
      <c r="O3157" s="72" t="n">
        <v>500376.46</v>
      </c>
      <c r="P3157" s="72" t="n">
        <v>411290.16</v>
      </c>
      <c r="Q3157" s="72" t="n">
        <v>89086.3</v>
      </c>
      <c r="R3157" t="inlineStr">
        <is>
          <t>Rajasthan</t>
        </is>
      </c>
      <c r="S3157" s="71" t="n">
        <v>3</v>
      </c>
      <c r="T3157" t="inlineStr">
        <is>
          <t>Yes</t>
        </is>
      </c>
      <c r="U3157" s="71" t="n">
        <v>2302</v>
      </c>
      <c r="V3157" s="71" t="n">
        <v>585</v>
      </c>
      <c r="W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RR103149</t>
        </is>
      </c>
      <c r="B3158" s="69" t="n">
        <v>46039</v>
      </c>
      <c r="C3158" s="70" t="n">
        <v>2026</v>
      </c>
      <c r="D3158" t="inlineStr">
        <is>
          <t>Jan</t>
        </is>
      </c>
      <c r="E3158" t="inlineStr">
        <is>
          <t>North</t>
        </is>
      </c>
      <c r="F3158" t="inlineStr">
        <is>
          <t>India</t>
        </is>
      </c>
      <c r="G3158" t="inlineStr">
        <is>
          <t>Grocery</t>
        </is>
      </c>
      <c r="H3158" t="inlineStr">
        <is>
          <t>Store walk-in</t>
        </is>
      </c>
      <c r="I3158" t="inlineStr">
        <is>
          <t>Walk-in guest</t>
        </is>
      </c>
      <c r="J3158" t="inlineStr">
        <is>
          <t>Sophie Müller</t>
        </is>
      </c>
      <c r="K3158" s="71" t="n">
        <v>3857</v>
      </c>
      <c r="L3158" s="72" t="n">
        <v>168.1</v>
      </c>
      <c r="M3158" s="72" t="n">
        <v>648361.7</v>
      </c>
      <c r="N3158" s="72" t="n">
        <v>97254.25</v>
      </c>
      <c r="O3158" s="72" t="n">
        <v>551107.45</v>
      </c>
      <c r="P3158" s="72" t="n">
        <v>555927.64</v>
      </c>
      <c r="Q3158" s="72" t="n">
        <v>-4820.19</v>
      </c>
      <c r="R3158" t="inlineStr">
        <is>
          <t>Rajasthan</t>
        </is>
      </c>
      <c r="S3158" s="71" t="n">
        <v>0</v>
      </c>
      <c r="T3158" t="inlineStr">
        <is>
          <t>No</t>
        </is>
      </c>
      <c r="U3158" s="71" t="n">
        <v>2384</v>
      </c>
      <c r="V3158" s="71" t="n">
        <v>631</v>
      </c>
      <c r="W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RR103150</t>
        </is>
      </c>
      <c r="B3159" s="69" t="n">
        <v>46039</v>
      </c>
      <c r="C3159" s="70" t="n">
        <v>2026</v>
      </c>
      <c r="D3159" t="inlineStr">
        <is>
          <t>Jan</t>
        </is>
      </c>
      <c r="E3159" t="inlineStr">
        <is>
          <t>East</t>
        </is>
      </c>
      <c r="F3159" t="inlineStr">
        <is>
          <t>India</t>
        </is>
      </c>
      <c r="G3159" t="inlineStr">
        <is>
          <t>JioMart</t>
        </is>
      </c>
      <c r="H3159" t="inlineStr">
        <is>
          <t>Home delivery</t>
        </is>
      </c>
      <c r="I3159" t="inlineStr">
        <is>
          <t>Walk-in guest</t>
        </is>
      </c>
      <c r="J3159" t="inlineStr">
        <is>
          <t>Emma Clarke</t>
        </is>
      </c>
      <c r="K3159" s="71" t="n">
        <v>949</v>
      </c>
      <c r="L3159" s="72" t="n">
        <v>423.32</v>
      </c>
      <c r="M3159" s="72" t="n">
        <v>401730.68</v>
      </c>
      <c r="N3159" s="72" t="n">
        <v>40173.07</v>
      </c>
      <c r="O3159" s="72" t="n">
        <v>361557.61</v>
      </c>
      <c r="P3159" s="72" t="n">
        <v>321713.81</v>
      </c>
      <c r="Q3159" s="72" t="n">
        <v>39843.8</v>
      </c>
      <c r="R3159" t="inlineStr">
        <is>
          <t>West Bengal</t>
        </is>
      </c>
      <c r="S3159" s="71" t="n">
        <v>5</v>
      </c>
      <c r="T3159" t="inlineStr">
        <is>
          <t>Yes</t>
        </is>
      </c>
      <c r="U3159" s="71" t="n">
        <v>4259</v>
      </c>
      <c r="V3159" s="71" t="n">
        <v>187</v>
      </c>
      <c r="W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RR103151</t>
        </is>
      </c>
      <c r="B3160" s="69" t="n">
        <v>46040</v>
      </c>
      <c r="C3160" s="70" t="n">
        <v>2026</v>
      </c>
      <c r="D3160" t="inlineStr">
        <is>
          <t>Jan</t>
        </is>
      </c>
      <c r="E3160" t="inlineStr">
        <is>
          <t>North</t>
        </is>
      </c>
      <c r="F3160" t="inlineStr">
        <is>
          <t>India</t>
        </is>
      </c>
      <c r="G3160" t="inlineStr">
        <is>
          <t>Fashion</t>
        </is>
      </c>
      <c r="H3160" t="inlineStr">
        <is>
          <t>Store walk-in</t>
        </is>
      </c>
      <c r="I3160" t="inlineStr">
        <is>
          <t>Member</t>
        </is>
      </c>
      <c r="J3160" t="inlineStr">
        <is>
          <t>Kofi Mensah</t>
        </is>
      </c>
      <c r="K3160" s="71" t="n">
        <v>291</v>
      </c>
      <c r="L3160" s="72" t="n">
        <v>748.6799999999999</v>
      </c>
      <c r="M3160" s="72" t="n">
        <v>217865.88</v>
      </c>
      <c r="N3160" s="72" t="n">
        <v>21786.59</v>
      </c>
      <c r="O3160" s="72" t="n">
        <v>196079.29</v>
      </c>
      <c r="P3160" s="72" t="n">
        <v>117909.15</v>
      </c>
      <c r="Q3160" s="72" t="n">
        <v>78170.14</v>
      </c>
      <c r="R3160" t="inlineStr">
        <is>
          <t>Rajasthan</t>
        </is>
      </c>
      <c r="S3160" s="71" t="n">
        <v>1</v>
      </c>
      <c r="T3160" t="inlineStr">
        <is>
          <t>Yes</t>
        </is>
      </c>
      <c r="U3160" s="71" t="n">
        <v>106</v>
      </c>
      <c r="V3160" s="71" t="n">
        <v>36</v>
      </c>
      <c r="W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RR103152</t>
        </is>
      </c>
      <c r="B3161" s="69" t="n">
        <v>46040</v>
      </c>
      <c r="C3161" s="70" t="n">
        <v>2026</v>
      </c>
      <c r="D3161" t="inlineStr">
        <is>
          <t>Jan</t>
        </is>
      </c>
      <c r="E3161" t="inlineStr">
        <is>
          <t>South</t>
        </is>
      </c>
      <c r="F3161" t="inlineStr">
        <is>
          <t>India</t>
        </is>
      </c>
      <c r="G3161" t="inlineStr">
        <is>
          <t>Grocery</t>
        </is>
      </c>
      <c r="H3161" t="inlineStr">
        <is>
          <t>Store walk-in</t>
        </is>
      </c>
      <c r="I3161" t="inlineStr">
        <is>
          <t>Walk-in guest</t>
        </is>
      </c>
      <c r="J3161" t="inlineStr">
        <is>
          <t>Omar Haddad</t>
        </is>
      </c>
      <c r="K3161" s="71" t="n">
        <v>3769</v>
      </c>
      <c r="L3161" s="72" t="n">
        <v>168.78</v>
      </c>
      <c r="M3161" s="72" t="n">
        <v>636131.8199999999</v>
      </c>
      <c r="N3161" s="72" t="n">
        <v>50890.55</v>
      </c>
      <c r="O3161" s="72" t="n">
        <v>585241.27</v>
      </c>
      <c r="P3161" s="72" t="n">
        <v>547112.29</v>
      </c>
      <c r="Q3161" s="72" t="n">
        <v>38128.98</v>
      </c>
      <c r="R3161" t="inlineStr">
        <is>
          <t>Tamil Nadu</t>
        </is>
      </c>
      <c r="S3161" s="71" t="n">
        <v>5</v>
      </c>
      <c r="T3161" t="inlineStr">
        <is>
          <t>Yes</t>
        </is>
      </c>
      <c r="U3161" s="71" t="n">
        <v>1310</v>
      </c>
      <c r="V3161" s="71" t="n">
        <v>538</v>
      </c>
      <c r="W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RR103153</t>
        </is>
      </c>
      <c r="B3162" s="69" t="n">
        <v>46040</v>
      </c>
      <c r="C3162" s="70" t="n">
        <v>2026</v>
      </c>
      <c r="D3162" t="inlineStr">
        <is>
          <t>Jan</t>
        </is>
      </c>
      <c r="E3162" t="inlineStr">
        <is>
          <t>South</t>
        </is>
      </c>
      <c r="F3162" t="inlineStr">
        <is>
          <t>India</t>
        </is>
      </c>
      <c r="G3162" t="inlineStr">
        <is>
          <t>Grocery</t>
        </is>
      </c>
      <c r="H3162" t="inlineStr">
        <is>
          <t>Home delivery</t>
        </is>
      </c>
      <c r="I3162" t="inlineStr">
        <is>
          <t>Member</t>
        </is>
      </c>
      <c r="J3162" t="inlineStr">
        <is>
          <t>Arjun Mehta</t>
        </is>
      </c>
      <c r="K3162" s="71" t="n">
        <v>1579</v>
      </c>
      <c r="L3162" s="72" t="n">
        <v>174.41</v>
      </c>
      <c r="M3162" s="72" t="n">
        <v>275393.39</v>
      </c>
      <c r="N3162" s="72" t="n">
        <v>22031.47</v>
      </c>
      <c r="O3162" s="72" t="n">
        <v>253361.92</v>
      </c>
      <c r="P3162" s="72" t="n">
        <v>230818.37</v>
      </c>
      <c r="Q3162" s="72" t="n">
        <v>22543.55</v>
      </c>
      <c r="R3162" t="inlineStr">
        <is>
          <t>Karnataka</t>
        </is>
      </c>
      <c r="S3162" s="71" t="n">
        <v>0</v>
      </c>
      <c r="T3162" t="inlineStr">
        <is>
          <t>No</t>
        </is>
      </c>
      <c r="U3162" s="71" t="n">
        <v>517</v>
      </c>
      <c r="V3162" s="71" t="n">
        <v>214</v>
      </c>
      <c r="W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RR103154</t>
        </is>
      </c>
      <c r="B3163" s="69" t="n">
        <v>46040</v>
      </c>
      <c r="C3163" s="70" t="n">
        <v>2026</v>
      </c>
      <c r="D3163" t="inlineStr">
        <is>
          <t>Jan</t>
        </is>
      </c>
      <c r="E3163" t="inlineStr">
        <is>
          <t>North</t>
        </is>
      </c>
      <c r="F3163" t="inlineStr">
        <is>
          <t>India</t>
        </is>
      </c>
      <c r="G3163" t="inlineStr">
        <is>
          <t>Fashion</t>
        </is>
      </c>
      <c r="H3163" t="inlineStr">
        <is>
          <t>Store walk-in</t>
        </is>
      </c>
      <c r="I3163" t="inlineStr">
        <is>
          <t>Walk-in guest</t>
        </is>
      </c>
      <c r="J3163" t="inlineStr">
        <is>
          <t>Sophie Müller</t>
        </is>
      </c>
      <c r="K3163" s="71" t="n">
        <v>229</v>
      </c>
      <c r="L3163" s="72" t="n">
        <v>756.16</v>
      </c>
      <c r="M3163" s="72" t="n">
        <v>173160.64</v>
      </c>
      <c r="N3163" s="72" t="n">
        <v>3463.21</v>
      </c>
      <c r="O3163" s="72" t="n">
        <v>169697.43</v>
      </c>
      <c r="P3163" s="72" t="n">
        <v>92913.45</v>
      </c>
      <c r="Q3163" s="72" t="n">
        <v>76783.98</v>
      </c>
      <c r="R3163" t="inlineStr">
        <is>
          <t>Uttar Pradesh</t>
        </is>
      </c>
      <c r="S3163" s="71" t="n">
        <v>1</v>
      </c>
      <c r="T3163" t="inlineStr">
        <is>
          <t>Yes</t>
        </is>
      </c>
      <c r="U3163" s="71" t="n">
        <v>76</v>
      </c>
      <c r="V3163" s="71" t="n">
        <v>29</v>
      </c>
      <c r="W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RR103155</t>
        </is>
      </c>
      <c r="B3164" s="69" t="n">
        <v>46040</v>
      </c>
      <c r="C3164" s="70" t="n">
        <v>2026</v>
      </c>
      <c r="D3164" t="inlineStr">
        <is>
          <t>Jan</t>
        </is>
      </c>
      <c r="E3164" t="inlineStr">
        <is>
          <t>West</t>
        </is>
      </c>
      <c r="F3164" t="inlineStr">
        <is>
          <t>India</t>
        </is>
      </c>
      <c r="G3164" t="inlineStr">
        <is>
          <t>Grocery</t>
        </is>
      </c>
      <c r="H3164" t="inlineStr">
        <is>
          <t>Store walk-in</t>
        </is>
      </c>
      <c r="I3164" t="inlineStr">
        <is>
          <t>Walk-in guest</t>
        </is>
      </c>
      <c r="J3164" t="inlineStr">
        <is>
          <t>Shraddha Kulkarni</t>
        </is>
      </c>
      <c r="K3164" s="71" t="n">
        <v>1327</v>
      </c>
      <c r="L3164" s="72" t="n">
        <v>190.99</v>
      </c>
      <c r="M3164" s="72" t="n">
        <v>253443.73</v>
      </c>
      <c r="N3164" s="72" t="n">
        <v>5068.87</v>
      </c>
      <c r="O3164" s="72" t="n">
        <v>248374.86</v>
      </c>
      <c r="P3164" s="72" t="n">
        <v>195895.15</v>
      </c>
      <c r="Q3164" s="72" t="n">
        <v>52479.71</v>
      </c>
      <c r="R3164" t="inlineStr">
        <is>
          <t>Maharashtra</t>
        </is>
      </c>
      <c r="S3164" s="71" t="n">
        <v>2</v>
      </c>
      <c r="T3164" t="inlineStr">
        <is>
          <t>Yes</t>
        </is>
      </c>
      <c r="U3164" s="71" t="n">
        <v>499</v>
      </c>
      <c r="V3164" s="71" t="n">
        <v>206</v>
      </c>
      <c r="W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RR103156</t>
        </is>
      </c>
      <c r="B3165" s="69" t="n">
        <v>46040</v>
      </c>
      <c r="C3165" s="70" t="n">
        <v>2026</v>
      </c>
      <c r="D3165" t="inlineStr">
        <is>
          <t>Jan</t>
        </is>
      </c>
      <c r="E3165" t="inlineStr">
        <is>
          <t>West</t>
        </is>
      </c>
      <c r="F3165" t="inlineStr">
        <is>
          <t>India</t>
        </is>
      </c>
      <c r="G3165" t="inlineStr">
        <is>
          <t>JioMart</t>
        </is>
      </c>
      <c r="H3165" t="inlineStr">
        <is>
          <t>Home delivery</t>
        </is>
      </c>
      <c r="I3165" t="inlineStr">
        <is>
          <t>Member</t>
        </is>
      </c>
      <c r="J3165" t="inlineStr">
        <is>
          <t>Sara Rossi</t>
        </is>
      </c>
      <c r="K3165" s="71" t="n">
        <v>3214</v>
      </c>
      <c r="L3165" s="72" t="n">
        <v>427.57</v>
      </c>
      <c r="M3165" s="72" t="n">
        <v>1374209.98</v>
      </c>
      <c r="N3165" s="72" t="n">
        <v>109936.8</v>
      </c>
      <c r="O3165" s="72" t="n">
        <v>1264273.18</v>
      </c>
      <c r="P3165" s="72" t="n">
        <v>1039662.3</v>
      </c>
      <c r="Q3165" s="72" t="n">
        <v>224610.88</v>
      </c>
      <c r="R3165" t="inlineStr">
        <is>
          <t>Goa</t>
        </is>
      </c>
      <c r="S3165" s="71" t="n">
        <v>5</v>
      </c>
      <c r="T3165" t="inlineStr">
        <is>
          <t>Yes</t>
        </is>
      </c>
      <c r="U3165" s="71" t="n">
        <v>11210</v>
      </c>
      <c r="V3165" s="71" t="n">
        <v>891</v>
      </c>
      <c r="W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RR103157</t>
        </is>
      </c>
      <c r="B3166" s="69" t="n">
        <v>46040</v>
      </c>
      <c r="C3166" s="70" t="n">
        <v>2026</v>
      </c>
      <c r="D3166" t="inlineStr">
        <is>
          <t>Jan</t>
        </is>
      </c>
      <c r="E3166" t="inlineStr">
        <is>
          <t>East</t>
        </is>
      </c>
      <c r="F3166" t="inlineStr">
        <is>
          <t>India</t>
        </is>
      </c>
      <c r="G3166" t="inlineStr">
        <is>
          <t>Electronics</t>
        </is>
      </c>
      <c r="H3166" t="inlineStr">
        <is>
          <t>Store walk-in</t>
        </is>
      </c>
      <c r="I3166" t="inlineStr">
        <is>
          <t>Walk-in guest</t>
        </is>
      </c>
      <c r="J3166" t="inlineStr">
        <is>
          <t>Sara Rossi</t>
        </is>
      </c>
      <c r="K3166" s="71" t="n">
        <v>106</v>
      </c>
      <c r="L3166" s="72" t="n">
        <v>10777.7</v>
      </c>
      <c r="M3166" s="72" t="n">
        <v>1142436.2</v>
      </c>
      <c r="N3166" s="72" t="n">
        <v>91394.89999999999</v>
      </c>
      <c r="O3166" s="72" t="n">
        <v>1051041.3</v>
      </c>
      <c r="P3166" s="72" t="n">
        <v>880048.17</v>
      </c>
      <c r="Q3166" s="72" t="n">
        <v>170993.13</v>
      </c>
      <c r="R3166" t="inlineStr">
        <is>
          <t>Bihar</t>
        </is>
      </c>
      <c r="S3166" s="71" t="n">
        <v>2</v>
      </c>
      <c r="T3166" t="inlineStr">
        <is>
          <t>Yes</t>
        </is>
      </c>
      <c r="U3166" s="71" t="n">
        <v>234</v>
      </c>
      <c r="V3166" s="71" t="n">
        <v>103</v>
      </c>
      <c r="W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RR103158</t>
        </is>
      </c>
      <c r="B3167" s="69" t="n">
        <v>46040</v>
      </c>
      <c r="C3167" s="70" t="n">
        <v>2026</v>
      </c>
      <c r="D3167" t="inlineStr">
        <is>
          <t>Jan</t>
        </is>
      </c>
      <c r="E3167" t="inlineStr">
        <is>
          <t>West</t>
        </is>
      </c>
      <c r="F3167" t="inlineStr">
        <is>
          <t>India</t>
        </is>
      </c>
      <c r="G3167" t="inlineStr">
        <is>
          <t>Grocery</t>
        </is>
      </c>
      <c r="H3167" t="inlineStr">
        <is>
          <t>Store walk-in</t>
        </is>
      </c>
      <c r="I3167" t="inlineStr">
        <is>
          <t>Walk-in guest</t>
        </is>
      </c>
      <c r="J3167" t="inlineStr">
        <is>
          <t>Liam O'Brien</t>
        </is>
      </c>
      <c r="K3167" s="71" t="n">
        <v>2465</v>
      </c>
      <c r="L3167" s="72" t="n">
        <v>196.97</v>
      </c>
      <c r="M3167" s="72" t="n">
        <v>485531.05</v>
      </c>
      <c r="N3167" s="72" t="n">
        <v>9710.620000000001</v>
      </c>
      <c r="O3167" s="72" t="n">
        <v>475820.43</v>
      </c>
      <c r="P3167" s="72" t="n">
        <v>369371.76</v>
      </c>
      <c r="Q3167" s="72" t="n">
        <v>106448.67</v>
      </c>
      <c r="R3167" t="inlineStr">
        <is>
          <t>Maharashtra</t>
        </is>
      </c>
      <c r="S3167" s="71" t="n">
        <v>1</v>
      </c>
      <c r="T3167" t="inlineStr">
        <is>
          <t>Yes</t>
        </is>
      </c>
      <c r="U3167" s="71" t="n">
        <v>1110</v>
      </c>
      <c r="V3167" s="71" t="n">
        <v>348</v>
      </c>
      <c r="W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RR103159</t>
        </is>
      </c>
      <c r="B3168" s="69" t="n">
        <v>46040</v>
      </c>
      <c r="C3168" s="70" t="n">
        <v>2026</v>
      </c>
      <c r="D3168" t="inlineStr">
        <is>
          <t>Jan</t>
        </is>
      </c>
      <c r="E3168" t="inlineStr">
        <is>
          <t>South</t>
        </is>
      </c>
      <c r="F3168" t="inlineStr">
        <is>
          <t>India</t>
        </is>
      </c>
      <c r="G3168" t="inlineStr">
        <is>
          <t>JioMart</t>
        </is>
      </c>
      <c r="H3168" t="inlineStr">
        <is>
          <t>Home delivery</t>
        </is>
      </c>
      <c r="I3168" t="inlineStr">
        <is>
          <t>Walk-in guest</t>
        </is>
      </c>
      <c r="J3168" t="inlineStr">
        <is>
          <t>Noah Smith</t>
        </is>
      </c>
      <c r="K3168" s="71" t="n">
        <v>1453</v>
      </c>
      <c r="L3168" s="72" t="n">
        <v>505.13</v>
      </c>
      <c r="M3168" s="72" t="n">
        <v>733953.89</v>
      </c>
      <c r="N3168" s="72" t="n">
        <v>110093.08</v>
      </c>
      <c r="O3168" s="72" t="n">
        <v>623860.8100000001</v>
      </c>
      <c r="P3168" s="72" t="n">
        <v>495994.21</v>
      </c>
      <c r="Q3168" s="72" t="n">
        <v>127866.6</v>
      </c>
      <c r="R3168" t="inlineStr">
        <is>
          <t>Telangana</t>
        </is>
      </c>
      <c r="S3168" s="71" t="n">
        <v>3</v>
      </c>
      <c r="T3168" t="inlineStr">
        <is>
          <t>Yes</t>
        </is>
      </c>
      <c r="U3168" s="71" t="n">
        <v>2840</v>
      </c>
      <c r="V3168" s="71" t="n">
        <v>206</v>
      </c>
      <c r="W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RR103160</t>
        </is>
      </c>
      <c r="B3169" s="69" t="n">
        <v>46041</v>
      </c>
      <c r="C3169" s="70" t="n">
        <v>2026</v>
      </c>
      <c r="D3169" t="inlineStr">
        <is>
          <t>Jan</t>
        </is>
      </c>
      <c r="E3169" t="inlineStr">
        <is>
          <t>South</t>
        </is>
      </c>
      <c r="F3169" t="inlineStr">
        <is>
          <t>India</t>
        </is>
      </c>
      <c r="G3169" t="inlineStr">
        <is>
          <t>Grocery</t>
        </is>
      </c>
      <c r="H3169" t="inlineStr">
        <is>
          <t>Store walk-in</t>
        </is>
      </c>
      <c r="I3169" t="inlineStr">
        <is>
          <t>Member</t>
        </is>
      </c>
      <c r="J3169" t="inlineStr">
        <is>
          <t>Hiroshi Tanaka</t>
        </is>
      </c>
      <c r="K3169" s="71" t="n">
        <v>531</v>
      </c>
      <c r="L3169" s="72" t="n">
        <v>198.31</v>
      </c>
      <c r="M3169" s="72" t="n">
        <v>105302.61</v>
      </c>
      <c r="N3169" s="72" t="n">
        <v>8424.209999999999</v>
      </c>
      <c r="O3169" s="72" t="n">
        <v>96878.39999999999</v>
      </c>
      <c r="P3169" s="72" t="n">
        <v>75358.03</v>
      </c>
      <c r="Q3169" s="72" t="n">
        <v>21520.37</v>
      </c>
      <c r="R3169" t="inlineStr">
        <is>
          <t>Tamil Nadu</t>
        </is>
      </c>
      <c r="S3169" s="71" t="n">
        <v>3</v>
      </c>
      <c r="T3169" t="inlineStr">
        <is>
          <t>Yes</t>
        </is>
      </c>
      <c r="U3169" s="71" t="n">
        <v>231</v>
      </c>
      <c r="V3169" s="71" t="n">
        <v>104</v>
      </c>
      <c r="W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RR103161</t>
        </is>
      </c>
      <c r="B3170" s="69" t="n">
        <v>46041</v>
      </c>
      <c r="C3170" s="70" t="n">
        <v>2026</v>
      </c>
      <c r="D3170" t="inlineStr">
        <is>
          <t>Jan</t>
        </is>
      </c>
      <c r="E3170" t="inlineStr">
        <is>
          <t>South</t>
        </is>
      </c>
      <c r="F3170" t="inlineStr">
        <is>
          <t>India</t>
        </is>
      </c>
      <c r="G3170" t="inlineStr">
        <is>
          <t>JioMart</t>
        </is>
      </c>
      <c r="H3170" t="inlineStr">
        <is>
          <t>Home delivery</t>
        </is>
      </c>
      <c r="I3170" t="inlineStr">
        <is>
          <t>Member</t>
        </is>
      </c>
      <c r="J3170" t="inlineStr">
        <is>
          <t>Hiroshi Tanaka</t>
        </is>
      </c>
      <c r="K3170" s="71" t="n">
        <v>2405</v>
      </c>
      <c r="L3170" s="72" t="n">
        <v>449.05</v>
      </c>
      <c r="M3170" s="72" t="n">
        <v>1079965.25</v>
      </c>
      <c r="N3170" s="72" t="n">
        <v>107996.53</v>
      </c>
      <c r="O3170" s="72" t="n">
        <v>971968.72</v>
      </c>
      <c r="P3170" s="72" t="n">
        <v>788059.46</v>
      </c>
      <c r="Q3170" s="72" t="n">
        <v>183909.26</v>
      </c>
      <c r="R3170" t="inlineStr">
        <is>
          <t>Tamil Nadu</t>
        </is>
      </c>
      <c r="S3170" s="71" t="n">
        <v>0</v>
      </c>
      <c r="T3170" t="inlineStr">
        <is>
          <t>No</t>
        </is>
      </c>
      <c r="U3170" s="71" t="n">
        <v>15199</v>
      </c>
      <c r="V3170" s="71" t="n">
        <v>695</v>
      </c>
      <c r="W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RR103162</t>
        </is>
      </c>
      <c r="B3171" s="69" t="n">
        <v>46041</v>
      </c>
      <c r="C3171" s="70" t="n">
        <v>2026</v>
      </c>
      <c r="D3171" t="inlineStr">
        <is>
          <t>Jan</t>
        </is>
      </c>
      <c r="E3171" t="inlineStr">
        <is>
          <t>West</t>
        </is>
      </c>
      <c r="F3171" t="inlineStr">
        <is>
          <t>India</t>
        </is>
      </c>
      <c r="G3171" t="inlineStr">
        <is>
          <t>JioMart</t>
        </is>
      </c>
      <c r="H3171" t="inlineStr">
        <is>
          <t>Home delivery</t>
        </is>
      </c>
      <c r="I3171" t="inlineStr">
        <is>
          <t>Walk-in guest</t>
        </is>
      </c>
      <c r="J3171" t="inlineStr">
        <is>
          <t>Kofi Mensah</t>
        </is>
      </c>
      <c r="K3171" s="71" t="n">
        <v>801</v>
      </c>
      <c r="L3171" s="72" t="n">
        <v>483.81</v>
      </c>
      <c r="M3171" s="72" t="n">
        <v>387531.81</v>
      </c>
      <c r="N3171" s="72" t="n">
        <v>19376.59</v>
      </c>
      <c r="O3171" s="72" t="n">
        <v>368155.22</v>
      </c>
      <c r="P3171" s="72" t="n">
        <v>275940.65</v>
      </c>
      <c r="Q3171" s="72" t="n">
        <v>92214.57000000001</v>
      </c>
      <c r="R3171" t="inlineStr">
        <is>
          <t>Goa</t>
        </is>
      </c>
      <c r="S3171" s="71" t="n">
        <v>5</v>
      </c>
      <c r="T3171" t="inlineStr">
        <is>
          <t>Yes</t>
        </is>
      </c>
      <c r="U3171" s="71" t="n">
        <v>4133</v>
      </c>
      <c r="V3171" s="71" t="n">
        <v>265</v>
      </c>
      <c r="W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RR103163</t>
        </is>
      </c>
      <c r="B3172" s="69" t="n">
        <v>46041</v>
      </c>
      <c r="C3172" s="70" t="n">
        <v>2026</v>
      </c>
      <c r="D3172" t="inlineStr">
        <is>
          <t>Jan</t>
        </is>
      </c>
      <c r="E3172" t="inlineStr">
        <is>
          <t>East</t>
        </is>
      </c>
      <c r="F3172" t="inlineStr">
        <is>
          <t>India</t>
        </is>
      </c>
      <c r="G3172" t="inlineStr">
        <is>
          <t>Grocery</t>
        </is>
      </c>
      <c r="H3172" t="inlineStr">
        <is>
          <t>Store walk-in</t>
        </is>
      </c>
      <c r="I3172" t="inlineStr">
        <is>
          <t>Member</t>
        </is>
      </c>
      <c r="J3172" t="inlineStr">
        <is>
          <t>Shraddha Kulkarni</t>
        </is>
      </c>
      <c r="K3172" s="71" t="n">
        <v>3110</v>
      </c>
      <c r="L3172" s="72" t="n">
        <v>209.68</v>
      </c>
      <c r="M3172" s="72" t="n">
        <v>652104.8</v>
      </c>
      <c r="N3172" s="72" t="n">
        <v>32605.24</v>
      </c>
      <c r="O3172" s="72" t="n">
        <v>619499.5600000001</v>
      </c>
      <c r="P3172" s="72" t="n">
        <v>461009.23</v>
      </c>
      <c r="Q3172" s="72" t="n">
        <v>158490.33</v>
      </c>
      <c r="R3172" t="inlineStr">
        <is>
          <t>Odisha</t>
        </is>
      </c>
      <c r="S3172" s="71" t="n">
        <v>8</v>
      </c>
      <c r="T3172" t="inlineStr">
        <is>
          <t>Yes</t>
        </is>
      </c>
      <c r="U3172" s="71" t="n">
        <v>1564</v>
      </c>
      <c r="V3172" s="71" t="n">
        <v>495</v>
      </c>
      <c r="W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RR103164</t>
        </is>
      </c>
      <c r="B3173" s="69" t="n">
        <v>46041</v>
      </c>
      <c r="C3173" s="70" t="n">
        <v>2026</v>
      </c>
      <c r="D3173" t="inlineStr">
        <is>
          <t>Jan</t>
        </is>
      </c>
      <c r="E3173" t="inlineStr">
        <is>
          <t>West</t>
        </is>
      </c>
      <c r="F3173" t="inlineStr">
        <is>
          <t>India</t>
        </is>
      </c>
      <c r="G3173" t="inlineStr">
        <is>
          <t>Grocery</t>
        </is>
      </c>
      <c r="H3173" t="inlineStr">
        <is>
          <t>Store walk-in</t>
        </is>
      </c>
      <c r="I3173" t="inlineStr">
        <is>
          <t>Member</t>
        </is>
      </c>
      <c r="J3173" t="inlineStr">
        <is>
          <t>Ana Costa</t>
        </is>
      </c>
      <c r="K3173" s="71" t="n">
        <v>2773</v>
      </c>
      <c r="L3173" s="72" t="n">
        <v>188.56</v>
      </c>
      <c r="M3173" s="72" t="n">
        <v>522876.88</v>
      </c>
      <c r="N3173" s="72" t="n">
        <v>26143.84</v>
      </c>
      <c r="O3173" s="72" t="n">
        <v>496733.04</v>
      </c>
      <c r="P3173" s="72" t="n">
        <v>411931.53</v>
      </c>
      <c r="Q3173" s="72" t="n">
        <v>84801.50999999999</v>
      </c>
      <c r="R3173" t="inlineStr">
        <is>
          <t>Gujarat</t>
        </is>
      </c>
      <c r="S3173" s="71" t="n">
        <v>3</v>
      </c>
      <c r="T3173" t="inlineStr">
        <is>
          <t>Yes</t>
        </is>
      </c>
      <c r="U3173" s="71" t="n">
        <v>1166</v>
      </c>
      <c r="V3173" s="71" t="n">
        <v>328</v>
      </c>
      <c r="W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RR103165</t>
        </is>
      </c>
      <c r="B3174" s="69" t="n">
        <v>46041</v>
      </c>
      <c r="C3174" s="70" t="n">
        <v>2026</v>
      </c>
      <c r="D3174" t="inlineStr">
        <is>
          <t>Jan</t>
        </is>
      </c>
      <c r="E3174" t="inlineStr">
        <is>
          <t>East</t>
        </is>
      </c>
      <c r="F3174" t="inlineStr">
        <is>
          <t>India</t>
        </is>
      </c>
      <c r="G3174" t="inlineStr">
        <is>
          <t>Fashion</t>
        </is>
      </c>
      <c r="H3174" t="inlineStr">
        <is>
          <t>Store walk-in</t>
        </is>
      </c>
      <c r="I3174" t="inlineStr">
        <is>
          <t>Member</t>
        </is>
      </c>
      <c r="J3174" t="inlineStr">
        <is>
          <t>Zoya Ahmed</t>
        </is>
      </c>
      <c r="K3174" s="71" t="n">
        <v>369</v>
      </c>
      <c r="L3174" s="72" t="n">
        <v>680.24</v>
      </c>
      <c r="M3174" s="72" t="n">
        <v>251008.56</v>
      </c>
      <c r="N3174" s="72" t="n">
        <v>20080.68</v>
      </c>
      <c r="O3174" s="72" t="n">
        <v>230927.88</v>
      </c>
      <c r="P3174" s="72" t="n">
        <v>153342.83</v>
      </c>
      <c r="Q3174" s="72" t="n">
        <v>77585.05</v>
      </c>
      <c r="R3174" t="inlineStr">
        <is>
          <t>Bihar</t>
        </is>
      </c>
      <c r="S3174" s="71" t="n">
        <v>1</v>
      </c>
      <c r="T3174" t="inlineStr">
        <is>
          <t>Yes</t>
        </is>
      </c>
      <c r="U3174" s="71" t="n">
        <v>132</v>
      </c>
      <c r="V3174" s="71" t="n">
        <v>49</v>
      </c>
      <c r="W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RR103166</t>
        </is>
      </c>
      <c r="B3175" s="69" t="n">
        <v>46041</v>
      </c>
      <c r="C3175" s="70" t="n">
        <v>2026</v>
      </c>
      <c r="D3175" t="inlineStr">
        <is>
          <t>Jan</t>
        </is>
      </c>
      <c r="E3175" t="inlineStr">
        <is>
          <t>East</t>
        </is>
      </c>
      <c r="F3175" t="inlineStr">
        <is>
          <t>India</t>
        </is>
      </c>
      <c r="G3175" t="inlineStr">
        <is>
          <t>Grocery</t>
        </is>
      </c>
      <c r="H3175" t="inlineStr">
        <is>
          <t>Store walk-in</t>
        </is>
      </c>
      <c r="I3175" t="inlineStr">
        <is>
          <t>Member</t>
        </is>
      </c>
      <c r="J3175" t="inlineStr">
        <is>
          <t>Ravindra Patil</t>
        </is>
      </c>
      <c r="K3175" s="71" t="n">
        <v>963</v>
      </c>
      <c r="L3175" s="72" t="n">
        <v>168.75</v>
      </c>
      <c r="M3175" s="72" t="n">
        <v>162506.25</v>
      </c>
      <c r="N3175" s="72" t="n">
        <v>13000.5</v>
      </c>
      <c r="O3175" s="72" t="n">
        <v>149505.75</v>
      </c>
      <c r="P3175" s="72" t="n">
        <v>147734.43</v>
      </c>
      <c r="Q3175" s="72" t="n">
        <v>1771.32</v>
      </c>
      <c r="R3175" t="inlineStr">
        <is>
          <t>West Bengal</t>
        </is>
      </c>
      <c r="S3175" s="71" t="n">
        <v>5</v>
      </c>
      <c r="T3175" t="inlineStr">
        <is>
          <t>Yes</t>
        </is>
      </c>
      <c r="U3175" s="71" t="n">
        <v>306</v>
      </c>
      <c r="V3175" s="71" t="n">
        <v>112</v>
      </c>
      <c r="W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RR103167</t>
        </is>
      </c>
      <c r="B3176" s="69" t="n">
        <v>46041</v>
      </c>
      <c r="C3176" s="70" t="n">
        <v>2026</v>
      </c>
      <c r="D3176" t="inlineStr">
        <is>
          <t>Jan</t>
        </is>
      </c>
      <c r="E3176" t="inlineStr">
        <is>
          <t>South</t>
        </is>
      </c>
      <c r="F3176" t="inlineStr">
        <is>
          <t>India</t>
        </is>
      </c>
      <c r="G3176" t="inlineStr">
        <is>
          <t>JioMart</t>
        </is>
      </c>
      <c r="H3176" t="inlineStr">
        <is>
          <t>Home delivery</t>
        </is>
      </c>
      <c r="I3176" t="inlineStr">
        <is>
          <t>Member</t>
        </is>
      </c>
      <c r="J3176" t="inlineStr">
        <is>
          <t>Noah Smith</t>
        </is>
      </c>
      <c r="K3176" s="71" t="n">
        <v>4404</v>
      </c>
      <c r="L3176" s="72" t="n">
        <v>433.36</v>
      </c>
      <c r="M3176" s="72" t="n">
        <v>1908517.44</v>
      </c>
      <c r="N3176" s="72" t="n">
        <v>95425.87</v>
      </c>
      <c r="O3176" s="72" t="n">
        <v>1813091.57</v>
      </c>
      <c r="P3176" s="72" t="n">
        <v>1427169.77</v>
      </c>
      <c r="Q3176" s="72" t="n">
        <v>385921.8</v>
      </c>
      <c r="R3176" t="inlineStr">
        <is>
          <t>Kerala</t>
        </is>
      </c>
      <c r="S3176" s="71" t="n">
        <v>2</v>
      </c>
      <c r="T3176" t="inlineStr">
        <is>
          <t>Yes</t>
        </is>
      </c>
      <c r="U3176" s="71" t="n">
        <v>13431</v>
      </c>
      <c r="V3176" s="71" t="n">
        <v>673</v>
      </c>
      <c r="W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RR103168</t>
        </is>
      </c>
      <c r="B3177" s="69" t="n">
        <v>46042</v>
      </c>
      <c r="C3177" s="70" t="n">
        <v>2026</v>
      </c>
      <c r="D3177" t="inlineStr">
        <is>
          <t>Jan</t>
        </is>
      </c>
      <c r="E3177" t="inlineStr">
        <is>
          <t>West</t>
        </is>
      </c>
      <c r="F3177" t="inlineStr">
        <is>
          <t>India</t>
        </is>
      </c>
      <c r="G3177" t="inlineStr">
        <is>
          <t>Fashion</t>
        </is>
      </c>
      <c r="H3177" t="inlineStr">
        <is>
          <t>Store walk-in</t>
        </is>
      </c>
      <c r="I3177" t="inlineStr">
        <is>
          <t>Member</t>
        </is>
      </c>
      <c r="J3177" t="inlineStr">
        <is>
          <t>Ravindra Patil</t>
        </is>
      </c>
      <c r="K3177" s="71" t="n">
        <v>847</v>
      </c>
      <c r="L3177" s="72" t="n">
        <v>752.0700000000001</v>
      </c>
      <c r="M3177" s="72" t="n">
        <v>637003.29</v>
      </c>
      <c r="N3177" s="72" t="n">
        <v>63700.33</v>
      </c>
      <c r="O3177" s="72" t="n">
        <v>573302.96</v>
      </c>
      <c r="P3177" s="72" t="n">
        <v>362458.93</v>
      </c>
      <c r="Q3177" s="72" t="n">
        <v>210844.03</v>
      </c>
      <c r="R3177" t="inlineStr">
        <is>
          <t>Maharashtra</t>
        </is>
      </c>
      <c r="S3177" s="71" t="n">
        <v>5</v>
      </c>
      <c r="T3177" t="inlineStr">
        <is>
          <t>Yes</t>
        </is>
      </c>
      <c r="U3177" s="71" t="n">
        <v>474</v>
      </c>
      <c r="V3177" s="71" t="n">
        <v>174</v>
      </c>
      <c r="W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RR103169</t>
        </is>
      </c>
      <c r="B3178" s="69" t="n">
        <v>46042</v>
      </c>
      <c r="C3178" s="70" t="n">
        <v>2026</v>
      </c>
      <c r="D3178" t="inlineStr">
        <is>
          <t>Jan</t>
        </is>
      </c>
      <c r="E3178" t="inlineStr">
        <is>
          <t>East</t>
        </is>
      </c>
      <c r="F3178" t="inlineStr">
        <is>
          <t>India</t>
        </is>
      </c>
      <c r="G3178" t="inlineStr">
        <is>
          <t>JioMart</t>
        </is>
      </c>
      <c r="H3178" t="inlineStr">
        <is>
          <t>Home delivery</t>
        </is>
      </c>
      <c r="I3178" t="inlineStr">
        <is>
          <t>Walk-in guest</t>
        </is>
      </c>
      <c r="J3178" t="inlineStr">
        <is>
          <t>Zoya Ahmed</t>
        </is>
      </c>
      <c r="K3178" s="71" t="n">
        <v>3877</v>
      </c>
      <c r="L3178" s="72" t="n">
        <v>489.88</v>
      </c>
      <c r="M3178" s="72" t="n">
        <v>1899264.76</v>
      </c>
      <c r="N3178" s="72" t="n">
        <v>284889.71</v>
      </c>
      <c r="O3178" s="72" t="n">
        <v>1614375.05</v>
      </c>
      <c r="P3178" s="72" t="n">
        <v>1271017.33</v>
      </c>
      <c r="Q3178" s="72" t="n">
        <v>343357.72</v>
      </c>
      <c r="R3178" t="inlineStr">
        <is>
          <t>Bihar</t>
        </is>
      </c>
      <c r="S3178" s="71" t="n">
        <v>1</v>
      </c>
      <c r="T3178" t="inlineStr">
        <is>
          <t>Yes</t>
        </is>
      </c>
      <c r="U3178" s="71" t="n">
        <v>6061</v>
      </c>
      <c r="V3178" s="71" t="n">
        <v>459</v>
      </c>
      <c r="W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RR103170</t>
        </is>
      </c>
      <c r="B3179" s="69" t="n">
        <v>46042</v>
      </c>
      <c r="C3179" s="70" t="n">
        <v>2026</v>
      </c>
      <c r="D3179" t="inlineStr">
        <is>
          <t>Jan</t>
        </is>
      </c>
      <c r="E3179" t="inlineStr">
        <is>
          <t>South</t>
        </is>
      </c>
      <c r="F3179" t="inlineStr">
        <is>
          <t>India</t>
        </is>
      </c>
      <c r="G3179" t="inlineStr">
        <is>
          <t>Grocery</t>
        </is>
      </c>
      <c r="H3179" t="inlineStr">
        <is>
          <t>Store walk-in</t>
        </is>
      </c>
      <c r="I3179" t="inlineStr">
        <is>
          <t>Walk-in guest</t>
        </is>
      </c>
      <c r="J3179" t="inlineStr">
        <is>
          <t>Carlos Silva</t>
        </is>
      </c>
      <c r="K3179" s="71" t="n">
        <v>1405</v>
      </c>
      <c r="L3179" s="72" t="n">
        <v>194.03</v>
      </c>
      <c r="M3179" s="72" t="n">
        <v>272612.15</v>
      </c>
      <c r="N3179" s="72" t="n">
        <v>21808.97</v>
      </c>
      <c r="O3179" s="72" t="n">
        <v>250803.18</v>
      </c>
      <c r="P3179" s="72" t="n">
        <v>209156.66</v>
      </c>
      <c r="Q3179" s="72" t="n">
        <v>41646.52</v>
      </c>
      <c r="R3179" t="inlineStr">
        <is>
          <t>Karnataka</t>
        </is>
      </c>
      <c r="S3179" s="71" t="n">
        <v>5</v>
      </c>
      <c r="T3179" t="inlineStr">
        <is>
          <t>Yes</t>
        </is>
      </c>
      <c r="U3179" s="71" t="n">
        <v>510</v>
      </c>
      <c r="V3179" s="71" t="n">
        <v>164</v>
      </c>
      <c r="W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RR103171</t>
        </is>
      </c>
      <c r="B3180" s="69" t="n">
        <v>46042</v>
      </c>
      <c r="C3180" s="70" t="n">
        <v>2026</v>
      </c>
      <c r="D3180" t="inlineStr">
        <is>
          <t>Jan</t>
        </is>
      </c>
      <c r="E3180" t="inlineStr">
        <is>
          <t>West</t>
        </is>
      </c>
      <c r="F3180" t="inlineStr">
        <is>
          <t>India</t>
        </is>
      </c>
      <c r="G3180" t="inlineStr">
        <is>
          <t>JioMart</t>
        </is>
      </c>
      <c r="H3180" t="inlineStr">
        <is>
          <t>Home delivery</t>
        </is>
      </c>
      <c r="I3180" t="inlineStr">
        <is>
          <t>Walk-in guest</t>
        </is>
      </c>
      <c r="J3180" t="inlineStr">
        <is>
          <t>Olivia Brown</t>
        </is>
      </c>
      <c r="K3180" s="71" t="n">
        <v>443</v>
      </c>
      <c r="L3180" s="72" t="n">
        <v>424.14</v>
      </c>
      <c r="M3180" s="72" t="n">
        <v>187894.02</v>
      </c>
      <c r="N3180" s="72" t="n">
        <v>15031.52</v>
      </c>
      <c r="O3180" s="72" t="n">
        <v>172862.5</v>
      </c>
      <c r="P3180" s="72" t="n">
        <v>153360.04</v>
      </c>
      <c r="Q3180" s="72" t="n">
        <v>19502.46</v>
      </c>
      <c r="R3180" t="inlineStr">
        <is>
          <t>Goa</t>
        </is>
      </c>
      <c r="S3180" s="71" t="n">
        <v>0</v>
      </c>
      <c r="T3180" t="inlineStr">
        <is>
          <t>No</t>
        </is>
      </c>
      <c r="U3180" s="71" t="n">
        <v>1856</v>
      </c>
      <c r="V3180" s="71" t="n">
        <v>94</v>
      </c>
      <c r="W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RR103172</t>
        </is>
      </c>
      <c r="B3181" s="69" t="n">
        <v>46042</v>
      </c>
      <c r="C3181" s="70" t="n">
        <v>2026</v>
      </c>
      <c r="D3181" t="inlineStr">
        <is>
          <t>Jan</t>
        </is>
      </c>
      <c r="E3181" t="inlineStr">
        <is>
          <t>West</t>
        </is>
      </c>
      <c r="F3181" t="inlineStr">
        <is>
          <t>India</t>
        </is>
      </c>
      <c r="G3181" t="inlineStr">
        <is>
          <t>Grocery</t>
        </is>
      </c>
      <c r="H3181" t="inlineStr">
        <is>
          <t>Click &amp; collect</t>
        </is>
      </c>
      <c r="I3181" t="inlineStr">
        <is>
          <t>Member</t>
        </is>
      </c>
      <c r="J3181" t="inlineStr">
        <is>
          <t>Zoya Ahmed</t>
        </is>
      </c>
      <c r="K3181" s="71" t="n">
        <v>640</v>
      </c>
      <c r="L3181" s="72" t="n">
        <v>180.77</v>
      </c>
      <c r="M3181" s="72" t="n">
        <v>115692.8</v>
      </c>
      <c r="N3181" s="72" t="n">
        <v>5784.64</v>
      </c>
      <c r="O3181" s="72" t="n">
        <v>109908.16</v>
      </c>
      <c r="P3181" s="72" t="n">
        <v>96917.67999999999</v>
      </c>
      <c r="Q3181" s="72" t="n">
        <v>12990.48</v>
      </c>
      <c r="R3181" t="inlineStr">
        <is>
          <t>Goa</t>
        </is>
      </c>
      <c r="S3181" s="71" t="n">
        <v>3</v>
      </c>
      <c r="T3181" t="inlineStr">
        <is>
          <t>Yes</t>
        </is>
      </c>
      <c r="U3181" s="71" t="n">
        <v>336</v>
      </c>
      <c r="V3181" s="71" t="n">
        <v>85</v>
      </c>
      <c r="W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RR103173</t>
        </is>
      </c>
      <c r="B3182" s="69" t="n">
        <v>46042</v>
      </c>
      <c r="C3182" s="70" t="n">
        <v>2026</v>
      </c>
      <c r="D3182" t="inlineStr">
        <is>
          <t>Jan</t>
        </is>
      </c>
      <c r="E3182" t="inlineStr">
        <is>
          <t>West</t>
        </is>
      </c>
      <c r="F3182" t="inlineStr">
        <is>
          <t>India</t>
        </is>
      </c>
      <c r="G3182" t="inlineStr">
        <is>
          <t>Electronics</t>
        </is>
      </c>
      <c r="H3182" t="inlineStr">
        <is>
          <t>Store walk-in</t>
        </is>
      </c>
      <c r="I3182" t="inlineStr">
        <is>
          <t>Member</t>
        </is>
      </c>
      <c r="J3182" t="inlineStr">
        <is>
          <t>Emma Clarke</t>
        </is>
      </c>
      <c r="K3182" s="71" t="n">
        <v>159</v>
      </c>
      <c r="L3182" s="72" t="n">
        <v>9670.450000000001</v>
      </c>
      <c r="M3182" s="72" t="n">
        <v>1537601.55</v>
      </c>
      <c r="N3182" s="72" t="n">
        <v>76880.08</v>
      </c>
      <c r="O3182" s="72" t="n">
        <v>1460721.47</v>
      </c>
      <c r="P3182" s="72" t="n">
        <v>1247637.33</v>
      </c>
      <c r="Q3182" s="72" t="n">
        <v>213084.14</v>
      </c>
      <c r="R3182" t="inlineStr">
        <is>
          <t>Maharashtra</t>
        </is>
      </c>
      <c r="S3182" s="71" t="n">
        <v>2</v>
      </c>
      <c r="T3182" t="inlineStr">
        <is>
          <t>Yes</t>
        </is>
      </c>
      <c r="U3182" s="71" t="n">
        <v>369</v>
      </c>
      <c r="V3182" s="71" t="n">
        <v>144</v>
      </c>
      <c r="W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RR103174</t>
        </is>
      </c>
      <c r="B3183" s="69" t="n">
        <v>46042</v>
      </c>
      <c r="C3183" s="70" t="n">
        <v>2026</v>
      </c>
      <c r="D3183" t="inlineStr">
        <is>
          <t>Jan</t>
        </is>
      </c>
      <c r="E3183" t="inlineStr">
        <is>
          <t>South</t>
        </is>
      </c>
      <c r="F3183" t="inlineStr">
        <is>
          <t>India</t>
        </is>
      </c>
      <c r="G3183" t="inlineStr">
        <is>
          <t>Fashion</t>
        </is>
      </c>
      <c r="H3183" t="inlineStr">
        <is>
          <t>Store walk-in</t>
        </is>
      </c>
      <c r="I3183" t="inlineStr">
        <is>
          <t>Walk-in guest</t>
        </is>
      </c>
      <c r="J3183" t="inlineStr">
        <is>
          <t>Ana Costa</t>
        </is>
      </c>
      <c r="K3183" s="71" t="n">
        <v>1350</v>
      </c>
      <c r="L3183" s="72" t="n">
        <v>773.88</v>
      </c>
      <c r="M3183" s="72" t="n">
        <v>1044738</v>
      </c>
      <c r="N3183" s="72" t="n">
        <v>52236.9</v>
      </c>
      <c r="O3183" s="72" t="n">
        <v>992501.1</v>
      </c>
      <c r="P3183" s="72" t="n">
        <v>534990.9300000001</v>
      </c>
      <c r="Q3183" s="72" t="n">
        <v>457510.17</v>
      </c>
      <c r="R3183" t="inlineStr">
        <is>
          <t>Telangana</t>
        </is>
      </c>
      <c r="S3183" s="71" t="n">
        <v>3</v>
      </c>
      <c r="T3183" t="inlineStr">
        <is>
          <t>Yes</t>
        </is>
      </c>
      <c r="U3183" s="71" t="n">
        <v>701</v>
      </c>
      <c r="V3183" s="71" t="n">
        <v>281</v>
      </c>
      <c r="W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RR103175</t>
        </is>
      </c>
      <c r="B3184" s="69" t="n">
        <v>46042</v>
      </c>
      <c r="C3184" s="70" t="n">
        <v>2026</v>
      </c>
      <c r="D3184" t="inlineStr">
        <is>
          <t>Jan</t>
        </is>
      </c>
      <c r="E3184" t="inlineStr">
        <is>
          <t>East</t>
        </is>
      </c>
      <c r="F3184" t="inlineStr">
        <is>
          <t>India</t>
        </is>
      </c>
      <c r="G3184" t="inlineStr">
        <is>
          <t>JioMart</t>
        </is>
      </c>
      <c r="H3184" t="inlineStr">
        <is>
          <t>Home delivery</t>
        </is>
      </c>
      <c r="I3184" t="inlineStr">
        <is>
          <t>Walk-in guest</t>
        </is>
      </c>
      <c r="J3184" t="inlineStr">
        <is>
          <t>Emma Clarke</t>
        </is>
      </c>
      <c r="K3184" s="71" t="n">
        <v>3476</v>
      </c>
      <c r="L3184" s="72" t="n">
        <v>454.93</v>
      </c>
      <c r="M3184" s="72" t="n">
        <v>1581336.68</v>
      </c>
      <c r="N3184" s="72" t="n">
        <v>158133.67</v>
      </c>
      <c r="O3184" s="72" t="n">
        <v>1423203.01</v>
      </c>
      <c r="P3184" s="72" t="n">
        <v>1122828.25</v>
      </c>
      <c r="Q3184" s="72" t="n">
        <v>300374.76</v>
      </c>
      <c r="R3184" t="inlineStr">
        <is>
          <t>Odisha</t>
        </is>
      </c>
      <c r="S3184" s="71" t="n">
        <v>8</v>
      </c>
      <c r="T3184" t="inlineStr">
        <is>
          <t>Yes</t>
        </is>
      </c>
      <c r="U3184" s="71" t="n">
        <v>13328</v>
      </c>
      <c r="V3184" s="71" t="n">
        <v>718</v>
      </c>
      <c r="W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RR103176</t>
        </is>
      </c>
      <c r="B3185" s="69" t="n">
        <v>46042</v>
      </c>
      <c r="C3185" s="70" t="n">
        <v>2026</v>
      </c>
      <c r="D3185" t="inlineStr">
        <is>
          <t>Jan</t>
        </is>
      </c>
      <c r="E3185" t="inlineStr">
        <is>
          <t>East</t>
        </is>
      </c>
      <c r="F3185" t="inlineStr">
        <is>
          <t>India</t>
        </is>
      </c>
      <c r="G3185" t="inlineStr">
        <is>
          <t>Fashion</t>
        </is>
      </c>
      <c r="H3185" t="inlineStr">
        <is>
          <t>Store walk-in</t>
        </is>
      </c>
      <c r="I3185" t="inlineStr">
        <is>
          <t>Member</t>
        </is>
      </c>
      <c r="J3185" t="inlineStr">
        <is>
          <t>Shraddha Kulkarni</t>
        </is>
      </c>
      <c r="K3185" s="71" t="n">
        <v>123</v>
      </c>
      <c r="L3185" s="72" t="n">
        <v>839.62</v>
      </c>
      <c r="M3185" s="72" t="n">
        <v>103273.26</v>
      </c>
      <c r="N3185" s="72" t="n">
        <v>2065.47</v>
      </c>
      <c r="O3185" s="72" t="n">
        <v>101207.79</v>
      </c>
      <c r="P3185" s="72" t="n">
        <v>50894.06</v>
      </c>
      <c r="Q3185" s="72" t="n">
        <v>50313.73</v>
      </c>
      <c r="R3185" t="inlineStr">
        <is>
          <t>Odisha</t>
        </is>
      </c>
      <c r="S3185" s="71" t="n">
        <v>1</v>
      </c>
      <c r="T3185" t="inlineStr">
        <is>
          <t>Yes</t>
        </is>
      </c>
      <c r="U3185" s="71" t="n">
        <v>57</v>
      </c>
      <c r="V3185" s="71" t="n">
        <v>25</v>
      </c>
      <c r="W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RR103177</t>
        </is>
      </c>
      <c r="B3186" s="69" t="n">
        <v>46042</v>
      </c>
      <c r="C3186" s="70" t="n">
        <v>2026</v>
      </c>
      <c r="D3186" t="inlineStr">
        <is>
          <t>Jan</t>
        </is>
      </c>
      <c r="E3186" t="inlineStr">
        <is>
          <t>South</t>
        </is>
      </c>
      <c r="F3186" t="inlineStr">
        <is>
          <t>India</t>
        </is>
      </c>
      <c r="G3186" t="inlineStr">
        <is>
          <t>Grocery</t>
        </is>
      </c>
      <c r="H3186" t="inlineStr">
        <is>
          <t>Home delivery</t>
        </is>
      </c>
      <c r="I3186" t="inlineStr">
        <is>
          <t>Member</t>
        </is>
      </c>
      <c r="J3186" t="inlineStr">
        <is>
          <t>Sara Rossi</t>
        </is>
      </c>
      <c r="K3186" s="71" t="n">
        <v>1414</v>
      </c>
      <c r="L3186" s="72" t="n">
        <v>205.33</v>
      </c>
      <c r="M3186" s="72" t="n">
        <v>290336.62</v>
      </c>
      <c r="N3186" s="72" t="n">
        <v>5806.73</v>
      </c>
      <c r="O3186" s="72" t="n">
        <v>284529.89</v>
      </c>
      <c r="P3186" s="72" t="n">
        <v>205743</v>
      </c>
      <c r="Q3186" s="72" t="n">
        <v>78786.89</v>
      </c>
      <c r="R3186" t="inlineStr">
        <is>
          <t>Telangana</t>
        </is>
      </c>
      <c r="S3186" s="71" t="n">
        <v>8</v>
      </c>
      <c r="T3186" t="inlineStr">
        <is>
          <t>Yes</t>
        </is>
      </c>
      <c r="U3186" s="71" t="n">
        <v>841</v>
      </c>
      <c r="V3186" s="71" t="n">
        <v>329</v>
      </c>
      <c r="W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RR103178</t>
        </is>
      </c>
      <c r="B3187" s="69" t="n">
        <v>46043</v>
      </c>
      <c r="C3187" s="70" t="n">
        <v>2026</v>
      </c>
      <c r="D3187" t="inlineStr">
        <is>
          <t>Jan</t>
        </is>
      </c>
      <c r="E3187" t="inlineStr">
        <is>
          <t>South</t>
        </is>
      </c>
      <c r="F3187" t="inlineStr">
        <is>
          <t>India</t>
        </is>
      </c>
      <c r="G3187" t="inlineStr">
        <is>
          <t>JioMart</t>
        </is>
      </c>
      <c r="H3187" t="inlineStr">
        <is>
          <t>Home delivery</t>
        </is>
      </c>
      <c r="I3187" t="inlineStr">
        <is>
          <t>Member</t>
        </is>
      </c>
      <c r="J3187" t="inlineStr">
        <is>
          <t>Hiroshi Tanaka</t>
        </is>
      </c>
      <c r="K3187" s="71" t="n">
        <v>3229</v>
      </c>
      <c r="L3187" s="72" t="n">
        <v>492.26</v>
      </c>
      <c r="M3187" s="72" t="n">
        <v>1589507.54</v>
      </c>
      <c r="N3187" s="72" t="n">
        <v>127160.6</v>
      </c>
      <c r="O3187" s="72" t="n">
        <v>1462346.94</v>
      </c>
      <c r="P3187" s="72" t="n">
        <v>1052226.19</v>
      </c>
      <c r="Q3187" s="72" t="n">
        <v>410120.75</v>
      </c>
      <c r="R3187" t="inlineStr">
        <is>
          <t>Kerala</t>
        </is>
      </c>
      <c r="S3187" s="71" t="n">
        <v>3</v>
      </c>
      <c r="T3187" t="inlineStr">
        <is>
          <t>Yes</t>
        </is>
      </c>
      <c r="U3187" s="71" t="n">
        <v>16194</v>
      </c>
      <c r="V3187" s="71" t="n">
        <v>747</v>
      </c>
      <c r="W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RR103179</t>
        </is>
      </c>
      <c r="B3188" s="69" t="n">
        <v>46043</v>
      </c>
      <c r="C3188" s="70" t="n">
        <v>2026</v>
      </c>
      <c r="D3188" t="inlineStr">
        <is>
          <t>Jan</t>
        </is>
      </c>
      <c r="E3188" t="inlineStr">
        <is>
          <t>North</t>
        </is>
      </c>
      <c r="F3188" t="inlineStr">
        <is>
          <t>India</t>
        </is>
      </c>
      <c r="G3188" t="inlineStr">
        <is>
          <t>Grocery</t>
        </is>
      </c>
      <c r="H3188" t="inlineStr">
        <is>
          <t>Store walk-in</t>
        </is>
      </c>
      <c r="I3188" t="inlineStr">
        <is>
          <t>Member</t>
        </is>
      </c>
      <c r="J3188" t="inlineStr">
        <is>
          <t>Kofi Mensah</t>
        </is>
      </c>
      <c r="K3188" s="71" t="n">
        <v>1144</v>
      </c>
      <c r="L3188" s="72" t="n">
        <v>185.79</v>
      </c>
      <c r="M3188" s="72" t="n">
        <v>212543.76</v>
      </c>
      <c r="N3188" s="72" t="n">
        <v>31881.56</v>
      </c>
      <c r="O3188" s="72" t="n">
        <v>180662.2</v>
      </c>
      <c r="P3188" s="72" t="n">
        <v>164082.13</v>
      </c>
      <c r="Q3188" s="72" t="n">
        <v>16580.07</v>
      </c>
      <c r="R3188" t="inlineStr">
        <is>
          <t>Rajasthan</t>
        </is>
      </c>
      <c r="S3188" s="71" t="n">
        <v>8</v>
      </c>
      <c r="T3188" t="inlineStr">
        <is>
          <t>Yes</t>
        </is>
      </c>
      <c r="U3188" s="71" t="n">
        <v>749</v>
      </c>
      <c r="V3188" s="71" t="n">
        <v>273</v>
      </c>
      <c r="W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RR103180</t>
        </is>
      </c>
      <c r="B3189" s="69" t="n">
        <v>46043</v>
      </c>
      <c r="C3189" s="70" t="n">
        <v>2026</v>
      </c>
      <c r="D3189" t="inlineStr">
        <is>
          <t>Jan</t>
        </is>
      </c>
      <c r="E3189" t="inlineStr">
        <is>
          <t>South</t>
        </is>
      </c>
      <c r="F3189" t="inlineStr">
        <is>
          <t>India</t>
        </is>
      </c>
      <c r="G3189" t="inlineStr">
        <is>
          <t>Grocery</t>
        </is>
      </c>
      <c r="H3189" t="inlineStr">
        <is>
          <t>Store walk-in</t>
        </is>
      </c>
      <c r="I3189" t="inlineStr">
        <is>
          <t>Walk-in guest</t>
        </is>
      </c>
      <c r="J3189" t="inlineStr">
        <is>
          <t>Carlos Silva</t>
        </is>
      </c>
      <c r="K3189" s="71" t="n">
        <v>2967</v>
      </c>
      <c r="L3189" s="72" t="n">
        <v>173.33</v>
      </c>
      <c r="M3189" s="72" t="n">
        <v>514270.11</v>
      </c>
      <c r="N3189" s="72" t="n">
        <v>77140.52</v>
      </c>
      <c r="O3189" s="72" t="n">
        <v>437129.59</v>
      </c>
      <c r="P3189" s="72" t="n">
        <v>452324.4</v>
      </c>
      <c r="Q3189" s="72" t="n">
        <v>-15194.81</v>
      </c>
      <c r="R3189" t="inlineStr">
        <is>
          <t>Tamil Nadu</t>
        </is>
      </c>
      <c r="S3189" s="71" t="n">
        <v>5</v>
      </c>
      <c r="T3189" t="inlineStr">
        <is>
          <t>Yes</t>
        </is>
      </c>
      <c r="U3189" s="71" t="n">
        <v>878</v>
      </c>
      <c r="V3189" s="71" t="n">
        <v>339</v>
      </c>
      <c r="W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RR103181</t>
        </is>
      </c>
      <c r="B3190" s="69" t="n">
        <v>46043</v>
      </c>
      <c r="C3190" s="70" t="n">
        <v>2026</v>
      </c>
      <c r="D3190" t="inlineStr">
        <is>
          <t>Jan</t>
        </is>
      </c>
      <c r="E3190" t="inlineStr">
        <is>
          <t>North</t>
        </is>
      </c>
      <c r="F3190" t="inlineStr">
        <is>
          <t>India</t>
        </is>
      </c>
      <c r="G3190" t="inlineStr">
        <is>
          <t>JioMart</t>
        </is>
      </c>
      <c r="H3190" t="inlineStr">
        <is>
          <t>Home delivery</t>
        </is>
      </c>
      <c r="I3190" t="inlineStr">
        <is>
          <t>Member</t>
        </is>
      </c>
      <c r="J3190" t="inlineStr">
        <is>
          <t>Fatima Al-Saud</t>
        </is>
      </c>
      <c r="K3190" s="71" t="n">
        <v>1043</v>
      </c>
      <c r="L3190" s="72" t="n">
        <v>518.9400000000001</v>
      </c>
      <c r="M3190" s="72" t="n">
        <v>541254.42</v>
      </c>
      <c r="N3190" s="72" t="n">
        <v>54125.44</v>
      </c>
      <c r="O3190" s="72" t="n">
        <v>487128.98</v>
      </c>
      <c r="P3190" s="72" t="n">
        <v>337438.26</v>
      </c>
      <c r="Q3190" s="72" t="n">
        <v>149690.72</v>
      </c>
      <c r="R3190" t="inlineStr">
        <is>
          <t>Rajasthan</t>
        </is>
      </c>
      <c r="S3190" s="71" t="n">
        <v>1</v>
      </c>
      <c r="T3190" t="inlineStr">
        <is>
          <t>Yes</t>
        </is>
      </c>
      <c r="U3190" s="71" t="n">
        <v>2216</v>
      </c>
      <c r="V3190" s="71" t="n">
        <v>158</v>
      </c>
      <c r="W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RR103182</t>
        </is>
      </c>
      <c r="B3191" s="69" t="n">
        <v>46043</v>
      </c>
      <c r="C3191" s="70" t="n">
        <v>2026</v>
      </c>
      <c r="D3191" t="inlineStr">
        <is>
          <t>Jan</t>
        </is>
      </c>
      <c r="E3191" t="inlineStr">
        <is>
          <t>East</t>
        </is>
      </c>
      <c r="F3191" t="inlineStr">
        <is>
          <t>India</t>
        </is>
      </c>
      <c r="G3191" t="inlineStr">
        <is>
          <t>Grocery</t>
        </is>
      </c>
      <c r="H3191" t="inlineStr">
        <is>
          <t>Store walk-in</t>
        </is>
      </c>
      <c r="I3191" t="inlineStr">
        <is>
          <t>Walk-in guest</t>
        </is>
      </c>
      <c r="J3191" t="inlineStr">
        <is>
          <t>Ruhi Shaikh</t>
        </is>
      </c>
      <c r="K3191" s="71" t="n">
        <v>527</v>
      </c>
      <c r="L3191" s="72" t="n">
        <v>209.78</v>
      </c>
      <c r="M3191" s="72" t="n">
        <v>110554.06</v>
      </c>
      <c r="N3191" s="72" t="n">
        <v>8844.32</v>
      </c>
      <c r="O3191" s="72" t="n">
        <v>101709.74</v>
      </c>
      <c r="P3191" s="72" t="n">
        <v>76412.31</v>
      </c>
      <c r="Q3191" s="72" t="n">
        <v>25297.43</v>
      </c>
      <c r="R3191" t="inlineStr">
        <is>
          <t>West Bengal</t>
        </is>
      </c>
      <c r="S3191" s="71" t="n">
        <v>1</v>
      </c>
      <c r="T3191" t="inlineStr">
        <is>
          <t>Yes</t>
        </is>
      </c>
      <c r="U3191" s="71" t="n">
        <v>194</v>
      </c>
      <c r="V3191" s="71" t="n">
        <v>86</v>
      </c>
      <c r="W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RR103183</t>
        </is>
      </c>
      <c r="B3192" s="69" t="n">
        <v>46043</v>
      </c>
      <c r="C3192" s="70" t="n">
        <v>2026</v>
      </c>
      <c r="D3192" t="inlineStr">
        <is>
          <t>Jan</t>
        </is>
      </c>
      <c r="E3192" t="inlineStr">
        <is>
          <t>North</t>
        </is>
      </c>
      <c r="F3192" t="inlineStr">
        <is>
          <t>India</t>
        </is>
      </c>
      <c r="G3192" t="inlineStr">
        <is>
          <t>Grocery</t>
        </is>
      </c>
      <c r="H3192" t="inlineStr">
        <is>
          <t>Store walk-in</t>
        </is>
      </c>
      <c r="I3192" t="inlineStr">
        <is>
          <t>Walk-in guest</t>
        </is>
      </c>
      <c r="J3192" t="inlineStr">
        <is>
          <t>Hiroshi Tanaka</t>
        </is>
      </c>
      <c r="K3192" s="71" t="n">
        <v>3112</v>
      </c>
      <c r="L3192" s="72" t="n">
        <v>195.18</v>
      </c>
      <c r="M3192" s="72" t="n">
        <v>607400.16</v>
      </c>
      <c r="N3192" s="72" t="n">
        <v>60740.02</v>
      </c>
      <c r="O3192" s="72" t="n">
        <v>546660.14</v>
      </c>
      <c r="P3192" s="72" t="n">
        <v>450766.29</v>
      </c>
      <c r="Q3192" s="72" t="n">
        <v>95893.85000000001</v>
      </c>
      <c r="R3192" t="inlineStr">
        <is>
          <t>Punjab</t>
        </is>
      </c>
      <c r="S3192" s="71" t="n">
        <v>1</v>
      </c>
      <c r="T3192" t="inlineStr">
        <is>
          <t>Yes</t>
        </is>
      </c>
      <c r="U3192" s="71" t="n">
        <v>1365</v>
      </c>
      <c r="V3192" s="71" t="n">
        <v>494</v>
      </c>
      <c r="W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RR103184</t>
        </is>
      </c>
      <c r="B3193" s="69" t="n">
        <v>46043</v>
      </c>
      <c r="C3193" s="70" t="n">
        <v>2026</v>
      </c>
      <c r="D3193" t="inlineStr">
        <is>
          <t>Jan</t>
        </is>
      </c>
      <c r="E3193" t="inlineStr">
        <is>
          <t>West</t>
        </is>
      </c>
      <c r="F3193" t="inlineStr">
        <is>
          <t>India</t>
        </is>
      </c>
      <c r="G3193" t="inlineStr">
        <is>
          <t>Grocery</t>
        </is>
      </c>
      <c r="H3193" t="inlineStr">
        <is>
          <t>Store walk-in</t>
        </is>
      </c>
      <c r="I3193" t="inlineStr">
        <is>
          <t>Member</t>
        </is>
      </c>
      <c r="J3193" t="inlineStr">
        <is>
          <t>Priya Nair</t>
        </is>
      </c>
      <c r="K3193" s="71" t="n">
        <v>3911</v>
      </c>
      <c r="L3193" s="72" t="n">
        <v>167.47</v>
      </c>
      <c r="M3193" s="72" t="n">
        <v>654975.17</v>
      </c>
      <c r="N3193" s="72" t="n">
        <v>52398.01</v>
      </c>
      <c r="O3193" s="72" t="n">
        <v>602577.16</v>
      </c>
      <c r="P3193" s="72" t="n">
        <v>579875.88</v>
      </c>
      <c r="Q3193" s="72" t="n">
        <v>22701.28</v>
      </c>
      <c r="R3193" t="inlineStr">
        <is>
          <t>Goa</t>
        </is>
      </c>
      <c r="S3193" s="71" t="n">
        <v>3</v>
      </c>
      <c r="T3193" t="inlineStr">
        <is>
          <t>Yes</t>
        </is>
      </c>
      <c r="U3193" s="71" t="n">
        <v>2102</v>
      </c>
      <c r="V3193" s="71" t="n">
        <v>694</v>
      </c>
      <c r="W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RR103185</t>
        </is>
      </c>
      <c r="B3194" s="69" t="n">
        <v>46043</v>
      </c>
      <c r="C3194" s="70" t="n">
        <v>2026</v>
      </c>
      <c r="D3194" t="inlineStr">
        <is>
          <t>Jan</t>
        </is>
      </c>
      <c r="E3194" t="inlineStr">
        <is>
          <t>East</t>
        </is>
      </c>
      <c r="F3194" t="inlineStr">
        <is>
          <t>India</t>
        </is>
      </c>
      <c r="G3194" t="inlineStr">
        <is>
          <t>JioMart</t>
        </is>
      </c>
      <c r="H3194" t="inlineStr">
        <is>
          <t>Home delivery</t>
        </is>
      </c>
      <c r="I3194" t="inlineStr">
        <is>
          <t>Member</t>
        </is>
      </c>
      <c r="J3194" t="inlineStr">
        <is>
          <t>Liam O'Brien</t>
        </is>
      </c>
      <c r="K3194" s="71" t="n">
        <v>819</v>
      </c>
      <c r="L3194" s="72" t="n">
        <v>473.3</v>
      </c>
      <c r="M3194" s="72" t="n">
        <v>387632.7</v>
      </c>
      <c r="N3194" s="72" t="n">
        <v>38763.27</v>
      </c>
      <c r="O3194" s="72" t="n">
        <v>348869.43</v>
      </c>
      <c r="P3194" s="72" t="n">
        <v>268324.4</v>
      </c>
      <c r="Q3194" s="72" t="n">
        <v>80545.03</v>
      </c>
      <c r="R3194" t="inlineStr">
        <is>
          <t>West Bengal</t>
        </is>
      </c>
      <c r="S3194" s="71" t="n">
        <v>1</v>
      </c>
      <c r="T3194" t="inlineStr">
        <is>
          <t>Yes</t>
        </is>
      </c>
      <c r="U3194" s="71" t="n">
        <v>1791</v>
      </c>
      <c r="V3194" s="71" t="n">
        <v>97</v>
      </c>
      <c r="W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RR103186</t>
        </is>
      </c>
      <c r="B3195" s="69" t="n">
        <v>46044</v>
      </c>
      <c r="C3195" s="70" t="n">
        <v>2026</v>
      </c>
      <c r="D3195" t="inlineStr">
        <is>
          <t>Jan</t>
        </is>
      </c>
      <c r="E3195" t="inlineStr">
        <is>
          <t>North</t>
        </is>
      </c>
      <c r="F3195" t="inlineStr">
        <is>
          <t>India</t>
        </is>
      </c>
      <c r="G3195" t="inlineStr">
        <is>
          <t>Fashion</t>
        </is>
      </c>
      <c r="H3195" t="inlineStr">
        <is>
          <t>Store walk-in</t>
        </is>
      </c>
      <c r="I3195" t="inlineStr">
        <is>
          <t>Walk-in guest</t>
        </is>
      </c>
      <c r="J3195" t="inlineStr">
        <is>
          <t>Sophie Müller</t>
        </is>
      </c>
      <c r="K3195" s="71" t="n">
        <v>1159</v>
      </c>
      <c r="L3195" s="72" t="n">
        <v>742.58</v>
      </c>
      <c r="M3195" s="72" t="n">
        <v>860650.22</v>
      </c>
      <c r="N3195" s="72" t="n">
        <v>86065.02</v>
      </c>
      <c r="O3195" s="72" t="n">
        <v>774585.2</v>
      </c>
      <c r="P3195" s="72" t="n">
        <v>481848.85</v>
      </c>
      <c r="Q3195" s="72" t="n">
        <v>292736.35</v>
      </c>
      <c r="R3195" t="inlineStr">
        <is>
          <t>Rajasthan</t>
        </is>
      </c>
      <c r="S3195" s="71" t="n">
        <v>1</v>
      </c>
      <c r="T3195" t="inlineStr">
        <is>
          <t>Yes</t>
        </is>
      </c>
      <c r="U3195" s="71" t="n">
        <v>940</v>
      </c>
      <c r="V3195" s="71" t="n">
        <v>264</v>
      </c>
      <c r="W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RR103187</t>
        </is>
      </c>
      <c r="B3196" s="69" t="n">
        <v>46044</v>
      </c>
      <c r="C3196" s="70" t="n">
        <v>2026</v>
      </c>
      <c r="D3196" t="inlineStr">
        <is>
          <t>Jan</t>
        </is>
      </c>
      <c r="E3196" t="inlineStr">
        <is>
          <t>East</t>
        </is>
      </c>
      <c r="F3196" t="inlineStr">
        <is>
          <t>India</t>
        </is>
      </c>
      <c r="G3196" t="inlineStr">
        <is>
          <t>Electronics</t>
        </is>
      </c>
      <c r="H3196" t="inlineStr">
        <is>
          <t>Store walk-in</t>
        </is>
      </c>
      <c r="I3196" t="inlineStr">
        <is>
          <t>Walk-in guest</t>
        </is>
      </c>
      <c r="J3196" t="inlineStr">
        <is>
          <t>Ravindra Patil</t>
        </is>
      </c>
      <c r="K3196" s="71" t="n">
        <v>55</v>
      </c>
      <c r="L3196" s="72" t="n">
        <v>8631.91</v>
      </c>
      <c r="M3196" s="72" t="n">
        <v>474755.05</v>
      </c>
      <c r="N3196" s="72" t="n">
        <v>71213.25999999999</v>
      </c>
      <c r="O3196" s="72" t="n">
        <v>403541.79</v>
      </c>
      <c r="P3196" s="72" t="n">
        <v>463203.33</v>
      </c>
      <c r="Q3196" s="72" t="n">
        <v>-59661.54</v>
      </c>
      <c r="R3196" t="inlineStr">
        <is>
          <t>West Bengal</t>
        </is>
      </c>
      <c r="S3196" s="71" t="n">
        <v>1</v>
      </c>
      <c r="T3196" t="inlineStr">
        <is>
          <t>Yes</t>
        </is>
      </c>
      <c r="U3196" s="71" t="n">
        <v>148</v>
      </c>
      <c r="V3196" s="71" t="n">
        <v>43</v>
      </c>
      <c r="W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RR103188</t>
        </is>
      </c>
      <c r="B3197" s="69" t="n">
        <v>46044</v>
      </c>
      <c r="C3197" s="70" t="n">
        <v>2026</v>
      </c>
      <c r="D3197" t="inlineStr">
        <is>
          <t>Jan</t>
        </is>
      </c>
      <c r="E3197" t="inlineStr">
        <is>
          <t>North</t>
        </is>
      </c>
      <c r="F3197" t="inlineStr">
        <is>
          <t>India</t>
        </is>
      </c>
      <c r="G3197" t="inlineStr">
        <is>
          <t>Fashion</t>
        </is>
      </c>
      <c r="H3197" t="inlineStr">
        <is>
          <t>Store walk-in</t>
        </is>
      </c>
      <c r="I3197" t="inlineStr">
        <is>
          <t>Walk-in guest</t>
        </is>
      </c>
      <c r="J3197" t="inlineStr">
        <is>
          <t>Sophie Müller</t>
        </is>
      </c>
      <c r="K3197" s="71" t="n">
        <v>343</v>
      </c>
      <c r="L3197" s="72" t="n">
        <v>811.66</v>
      </c>
      <c r="M3197" s="72" t="n">
        <v>278399.38</v>
      </c>
      <c r="N3197" s="72" t="n">
        <v>22271.95</v>
      </c>
      <c r="O3197" s="72" t="n">
        <v>256127.43</v>
      </c>
      <c r="P3197" s="72" t="n">
        <v>143741.37</v>
      </c>
      <c r="Q3197" s="72" t="n">
        <v>112386.06</v>
      </c>
      <c r="R3197" t="inlineStr">
        <is>
          <t>Rajasthan</t>
        </is>
      </c>
      <c r="S3197" s="71" t="n">
        <v>2</v>
      </c>
      <c r="T3197" t="inlineStr">
        <is>
          <t>Yes</t>
        </is>
      </c>
      <c r="U3197" s="71" t="n">
        <v>219</v>
      </c>
      <c r="V3197" s="71" t="n">
        <v>84</v>
      </c>
      <c r="W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RR103189</t>
        </is>
      </c>
      <c r="B3198" s="69" t="n">
        <v>46044</v>
      </c>
      <c r="C3198" s="70" t="n">
        <v>2026</v>
      </c>
      <c r="D3198" t="inlineStr">
        <is>
          <t>Jan</t>
        </is>
      </c>
      <c r="E3198" t="inlineStr">
        <is>
          <t>South</t>
        </is>
      </c>
      <c r="F3198" t="inlineStr">
        <is>
          <t>India</t>
        </is>
      </c>
      <c r="G3198" t="inlineStr">
        <is>
          <t>Grocery</t>
        </is>
      </c>
      <c r="H3198" t="inlineStr">
        <is>
          <t>Home delivery</t>
        </is>
      </c>
      <c r="I3198" t="inlineStr">
        <is>
          <t>Member</t>
        </is>
      </c>
      <c r="J3198" t="inlineStr">
        <is>
          <t>Hiroshi Tanaka</t>
        </is>
      </c>
      <c r="K3198" s="71" t="n">
        <v>3255</v>
      </c>
      <c r="L3198" s="72" t="n">
        <v>190.97</v>
      </c>
      <c r="M3198" s="72" t="n">
        <v>621607.35</v>
      </c>
      <c r="N3198" s="72" t="n">
        <v>62160.74</v>
      </c>
      <c r="O3198" s="72" t="n">
        <v>559446.61</v>
      </c>
      <c r="P3198" s="72" t="n">
        <v>489654.2</v>
      </c>
      <c r="Q3198" s="72" t="n">
        <v>69792.41</v>
      </c>
      <c r="R3198" t="inlineStr">
        <is>
          <t>Tamil Nadu</t>
        </is>
      </c>
      <c r="S3198" s="71" t="n">
        <v>1</v>
      </c>
      <c r="T3198" t="inlineStr">
        <is>
          <t>Yes</t>
        </is>
      </c>
      <c r="U3198" s="71" t="n">
        <v>2072</v>
      </c>
      <c r="V3198" s="71" t="n">
        <v>812</v>
      </c>
      <c r="W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RR103190</t>
        </is>
      </c>
      <c r="B3199" s="69" t="n">
        <v>46044</v>
      </c>
      <c r="C3199" s="70" t="n">
        <v>2026</v>
      </c>
      <c r="D3199" t="inlineStr">
        <is>
          <t>Jan</t>
        </is>
      </c>
      <c r="E3199" t="inlineStr">
        <is>
          <t>East</t>
        </is>
      </c>
      <c r="F3199" t="inlineStr">
        <is>
          <t>India</t>
        </is>
      </c>
      <c r="G3199" t="inlineStr">
        <is>
          <t>Grocery</t>
        </is>
      </c>
      <c r="H3199" t="inlineStr">
        <is>
          <t>Store walk-in</t>
        </is>
      </c>
      <c r="I3199" t="inlineStr">
        <is>
          <t>Walk-in guest</t>
        </is>
      </c>
      <c r="J3199" t="inlineStr">
        <is>
          <t>Olivia Brown</t>
        </is>
      </c>
      <c r="K3199" s="71" t="n">
        <v>3022</v>
      </c>
      <c r="L3199" s="72" t="n">
        <v>175.91</v>
      </c>
      <c r="M3199" s="72" t="n">
        <v>531600.02</v>
      </c>
      <c r="N3199" s="72" t="n">
        <v>10632</v>
      </c>
      <c r="O3199" s="72" t="n">
        <v>520968.02</v>
      </c>
      <c r="P3199" s="72" t="n">
        <v>463804.44</v>
      </c>
      <c r="Q3199" s="72" t="n">
        <v>57163.58</v>
      </c>
      <c r="R3199" t="inlineStr">
        <is>
          <t>Bihar</t>
        </is>
      </c>
      <c r="S3199" s="71" t="n">
        <v>1</v>
      </c>
      <c r="T3199" t="inlineStr">
        <is>
          <t>Yes</t>
        </is>
      </c>
      <c r="U3199" s="71" t="n">
        <v>1304</v>
      </c>
      <c r="V3199" s="71" t="n">
        <v>356</v>
      </c>
      <c r="W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RR103191</t>
        </is>
      </c>
      <c r="B3200" s="69" t="n">
        <v>46044</v>
      </c>
      <c r="C3200" s="70" t="n">
        <v>2026</v>
      </c>
      <c r="D3200" t="inlineStr">
        <is>
          <t>Jan</t>
        </is>
      </c>
      <c r="E3200" t="inlineStr">
        <is>
          <t>South</t>
        </is>
      </c>
      <c r="F3200" t="inlineStr">
        <is>
          <t>India</t>
        </is>
      </c>
      <c r="G3200" t="inlineStr">
        <is>
          <t>Electronics</t>
        </is>
      </c>
      <c r="H3200" t="inlineStr">
        <is>
          <t>Store walk-in</t>
        </is>
      </c>
      <c r="I3200" t="inlineStr">
        <is>
          <t>Walk-in guest</t>
        </is>
      </c>
      <c r="J3200" t="inlineStr">
        <is>
          <t>Aisha Bello</t>
        </is>
      </c>
      <c r="K3200" s="71" t="n">
        <v>27</v>
      </c>
      <c r="L3200" s="72" t="n">
        <v>10236.78</v>
      </c>
      <c r="M3200" s="72" t="n">
        <v>276393.06</v>
      </c>
      <c r="N3200" s="72" t="n">
        <v>13819.65</v>
      </c>
      <c r="O3200" s="72" t="n">
        <v>262573.41</v>
      </c>
      <c r="P3200" s="72" t="n">
        <v>220788.45</v>
      </c>
      <c r="Q3200" s="72" t="n">
        <v>41784.96</v>
      </c>
      <c r="R3200" t="inlineStr">
        <is>
          <t>Tamil Nadu</t>
        </is>
      </c>
      <c r="S3200" s="71" t="n">
        <v>2</v>
      </c>
      <c r="T3200" t="inlineStr">
        <is>
          <t>Yes</t>
        </is>
      </c>
      <c r="U3200" s="71" t="n">
        <v>66</v>
      </c>
      <c r="V3200" s="71" t="n">
        <v>20</v>
      </c>
      <c r="W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RR103192</t>
        </is>
      </c>
      <c r="B3201" s="69" t="n">
        <v>46044</v>
      </c>
      <c r="C3201" s="70" t="n">
        <v>2026</v>
      </c>
      <c r="D3201" t="inlineStr">
        <is>
          <t>Jan</t>
        </is>
      </c>
      <c r="E3201" t="inlineStr">
        <is>
          <t>West</t>
        </is>
      </c>
      <c r="F3201" t="inlineStr">
        <is>
          <t>India</t>
        </is>
      </c>
      <c r="G3201" t="inlineStr">
        <is>
          <t>Grocery</t>
        </is>
      </c>
      <c r="H3201" t="inlineStr">
        <is>
          <t>Store walk-in</t>
        </is>
      </c>
      <c r="I3201" t="inlineStr">
        <is>
          <t>Member</t>
        </is>
      </c>
      <c r="J3201" t="inlineStr">
        <is>
          <t>Arjun Mehta</t>
        </is>
      </c>
      <c r="K3201" s="71" t="n">
        <v>3861</v>
      </c>
      <c r="L3201" s="72" t="n">
        <v>195.29</v>
      </c>
      <c r="M3201" s="72" t="n">
        <v>754014.6899999999</v>
      </c>
      <c r="N3201" s="72" t="n">
        <v>75401.47</v>
      </c>
      <c r="O3201" s="72" t="n">
        <v>678613.22</v>
      </c>
      <c r="P3201" s="72" t="n">
        <v>555960.61</v>
      </c>
      <c r="Q3201" s="72" t="n">
        <v>122652.61</v>
      </c>
      <c r="R3201" t="inlineStr">
        <is>
          <t>Goa</t>
        </is>
      </c>
      <c r="S3201" s="71" t="n">
        <v>3</v>
      </c>
      <c r="T3201" t="inlineStr">
        <is>
          <t>Yes</t>
        </is>
      </c>
      <c r="U3201" s="71" t="n">
        <v>1709</v>
      </c>
      <c r="V3201" s="71" t="n">
        <v>655</v>
      </c>
      <c r="W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RR103193</t>
        </is>
      </c>
      <c r="B3202" s="69" t="n">
        <v>46044</v>
      </c>
      <c r="C3202" s="70" t="n">
        <v>2026</v>
      </c>
      <c r="D3202" t="inlineStr">
        <is>
          <t>Jan</t>
        </is>
      </c>
      <c r="E3202" t="inlineStr">
        <is>
          <t>South</t>
        </is>
      </c>
      <c r="F3202" t="inlineStr">
        <is>
          <t>India</t>
        </is>
      </c>
      <c r="G3202" t="inlineStr">
        <is>
          <t>Fashion</t>
        </is>
      </c>
      <c r="H3202" t="inlineStr">
        <is>
          <t>Store walk-in</t>
        </is>
      </c>
      <c r="I3202" t="inlineStr">
        <is>
          <t>Walk-in guest</t>
        </is>
      </c>
      <c r="J3202" t="inlineStr">
        <is>
          <t>Shraddha Kulkarni</t>
        </is>
      </c>
      <c r="K3202" s="71" t="n">
        <v>776</v>
      </c>
      <c r="L3202" s="72" t="n">
        <v>825.78</v>
      </c>
      <c r="M3202" s="72" t="n">
        <v>640805.28</v>
      </c>
      <c r="N3202" s="72" t="n">
        <v>51264.42</v>
      </c>
      <c r="O3202" s="72" t="n">
        <v>589540.86</v>
      </c>
      <c r="P3202" s="72" t="n">
        <v>318958.8</v>
      </c>
      <c r="Q3202" s="72" t="n">
        <v>270582.06</v>
      </c>
      <c r="R3202" t="inlineStr">
        <is>
          <t>Tamil Nadu</t>
        </is>
      </c>
      <c r="S3202" s="71" t="n">
        <v>8</v>
      </c>
      <c r="T3202" t="inlineStr">
        <is>
          <t>Yes</t>
        </is>
      </c>
      <c r="U3202" s="71" t="n">
        <v>586</v>
      </c>
      <c r="V3202" s="71" t="n">
        <v>197</v>
      </c>
      <c r="W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RR103194</t>
        </is>
      </c>
      <c r="B3203" s="69" t="n">
        <v>46044</v>
      </c>
      <c r="C3203" s="70" t="n">
        <v>2026</v>
      </c>
      <c r="D3203" t="inlineStr">
        <is>
          <t>Jan</t>
        </is>
      </c>
      <c r="E3203" t="inlineStr">
        <is>
          <t>South</t>
        </is>
      </c>
      <c r="F3203" t="inlineStr">
        <is>
          <t>India</t>
        </is>
      </c>
      <c r="G3203" t="inlineStr">
        <is>
          <t>Electronics</t>
        </is>
      </c>
      <c r="H3203" t="inlineStr">
        <is>
          <t>Store walk-in</t>
        </is>
      </c>
      <c r="I3203" t="inlineStr">
        <is>
          <t>Walk-in guest</t>
        </is>
      </c>
      <c r="J3203" t="inlineStr">
        <is>
          <t>Noah Smith</t>
        </is>
      </c>
      <c r="K3203" s="71" t="n">
        <v>35</v>
      </c>
      <c r="L3203" s="72" t="n">
        <v>8659.48</v>
      </c>
      <c r="M3203" s="72" t="n">
        <v>303081.8</v>
      </c>
      <c r="N3203" s="72" t="n">
        <v>24246.54</v>
      </c>
      <c r="O3203" s="72" t="n">
        <v>278835.26</v>
      </c>
      <c r="P3203" s="72" t="n">
        <v>286270.97</v>
      </c>
      <c r="Q3203" s="72" t="n">
        <v>-7435.71</v>
      </c>
      <c r="R3203" t="inlineStr">
        <is>
          <t>Telangana</t>
        </is>
      </c>
      <c r="S3203" s="71" t="n">
        <v>5</v>
      </c>
      <c r="T3203" t="inlineStr">
        <is>
          <t>Yes</t>
        </is>
      </c>
      <c r="U3203" s="71" t="n">
        <v>102</v>
      </c>
      <c r="V3203" s="71" t="n">
        <v>33</v>
      </c>
      <c r="W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RR103195</t>
        </is>
      </c>
      <c r="B3204" s="69" t="n">
        <v>46044</v>
      </c>
      <c r="C3204" s="70" t="n">
        <v>2026</v>
      </c>
      <c r="D3204" t="inlineStr">
        <is>
          <t>Jan</t>
        </is>
      </c>
      <c r="E3204" t="inlineStr">
        <is>
          <t>West</t>
        </is>
      </c>
      <c r="F3204" t="inlineStr">
        <is>
          <t>India</t>
        </is>
      </c>
      <c r="G3204" t="inlineStr">
        <is>
          <t>Grocery</t>
        </is>
      </c>
      <c r="H3204" t="inlineStr">
        <is>
          <t>Store walk-in</t>
        </is>
      </c>
      <c r="I3204" t="inlineStr">
        <is>
          <t>Walk-in guest</t>
        </is>
      </c>
      <c r="J3204" t="inlineStr">
        <is>
          <t>Wei Chen</t>
        </is>
      </c>
      <c r="K3204" s="71" t="n">
        <v>394</v>
      </c>
      <c r="L3204" s="72" t="n">
        <v>179.96</v>
      </c>
      <c r="M3204" s="72" t="n">
        <v>70904.24000000001</v>
      </c>
      <c r="N3204" s="72" t="n">
        <v>5672.34</v>
      </c>
      <c r="O3204" s="72" t="n">
        <v>65231.9</v>
      </c>
      <c r="P3204" s="72" t="n">
        <v>60477.58</v>
      </c>
      <c r="Q3204" s="72" t="n">
        <v>4754.32</v>
      </c>
      <c r="R3204" t="inlineStr">
        <is>
          <t>Maharashtra</t>
        </is>
      </c>
      <c r="S3204" s="71" t="n">
        <v>0</v>
      </c>
      <c r="T3204" t="inlineStr">
        <is>
          <t>No</t>
        </is>
      </c>
      <c r="U3204" s="71" t="n">
        <v>211</v>
      </c>
      <c r="V3204" s="71" t="n">
        <v>86</v>
      </c>
      <c r="W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RR103196</t>
        </is>
      </c>
      <c r="B3205" s="69" t="n">
        <v>46044</v>
      </c>
      <c r="C3205" s="70" t="n">
        <v>2026</v>
      </c>
      <c r="D3205" t="inlineStr">
        <is>
          <t>Jan</t>
        </is>
      </c>
      <c r="E3205" t="inlineStr">
        <is>
          <t>West</t>
        </is>
      </c>
      <c r="F3205" t="inlineStr">
        <is>
          <t>India</t>
        </is>
      </c>
      <c r="G3205" t="inlineStr">
        <is>
          <t>Grocery</t>
        </is>
      </c>
      <c r="H3205" t="inlineStr">
        <is>
          <t>Click &amp; collect</t>
        </is>
      </c>
      <c r="I3205" t="inlineStr">
        <is>
          <t>Walk-in guest</t>
        </is>
      </c>
      <c r="J3205" t="inlineStr">
        <is>
          <t>Hiroshi Tanaka</t>
        </is>
      </c>
      <c r="K3205" s="71" t="n">
        <v>2285</v>
      </c>
      <c r="L3205" s="72" t="n">
        <v>198.37</v>
      </c>
      <c r="M3205" s="72" t="n">
        <v>453275.45</v>
      </c>
      <c r="N3205" s="72" t="n">
        <v>22663.77</v>
      </c>
      <c r="O3205" s="72" t="n">
        <v>430611.68</v>
      </c>
      <c r="P3205" s="72" t="n">
        <v>342192.75</v>
      </c>
      <c r="Q3205" s="72" t="n">
        <v>88418.92999999999</v>
      </c>
      <c r="R3205" t="inlineStr">
        <is>
          <t>Maharashtra</t>
        </is>
      </c>
      <c r="S3205" s="71" t="n">
        <v>5</v>
      </c>
      <c r="T3205" t="inlineStr">
        <is>
          <t>Yes</t>
        </is>
      </c>
      <c r="U3205" s="71" t="n">
        <v>732</v>
      </c>
      <c r="V3205" s="71" t="n">
        <v>265</v>
      </c>
      <c r="W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RR103197</t>
        </is>
      </c>
      <c r="B3206" s="69" t="n">
        <v>46045</v>
      </c>
      <c r="C3206" s="70" t="n">
        <v>2026</v>
      </c>
      <c r="D3206" t="inlineStr">
        <is>
          <t>Jan</t>
        </is>
      </c>
      <c r="E3206" t="inlineStr">
        <is>
          <t>South</t>
        </is>
      </c>
      <c r="F3206" t="inlineStr">
        <is>
          <t>India</t>
        </is>
      </c>
      <c r="G3206" t="inlineStr">
        <is>
          <t>JioMart</t>
        </is>
      </c>
      <c r="H3206" t="inlineStr">
        <is>
          <t>Home delivery</t>
        </is>
      </c>
      <c r="I3206" t="inlineStr">
        <is>
          <t>Walk-in guest</t>
        </is>
      </c>
      <c r="J3206" t="inlineStr">
        <is>
          <t>Ruhi Shaikh</t>
        </is>
      </c>
      <c r="K3206" s="71" t="n">
        <v>2756</v>
      </c>
      <c r="L3206" s="72" t="n">
        <v>461.54</v>
      </c>
      <c r="M3206" s="72" t="n">
        <v>1272004.24</v>
      </c>
      <c r="N3206" s="72" t="n">
        <v>101760.34</v>
      </c>
      <c r="O3206" s="72" t="n">
        <v>1170243.9</v>
      </c>
      <c r="P3206" s="72" t="n">
        <v>939776.3</v>
      </c>
      <c r="Q3206" s="72" t="n">
        <v>230467.6</v>
      </c>
      <c r="R3206" t="inlineStr">
        <is>
          <t>Tamil Nadu</t>
        </is>
      </c>
      <c r="S3206" s="71" t="n">
        <v>0</v>
      </c>
      <c r="T3206" t="inlineStr">
        <is>
          <t>No</t>
        </is>
      </c>
      <c r="U3206" s="71" t="n">
        <v>6063</v>
      </c>
      <c r="V3206" s="71" t="n">
        <v>328</v>
      </c>
      <c r="W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RR103198</t>
        </is>
      </c>
      <c r="B3207" s="69" t="n">
        <v>46045</v>
      </c>
      <c r="C3207" s="70" t="n">
        <v>2026</v>
      </c>
      <c r="D3207" t="inlineStr">
        <is>
          <t>Jan</t>
        </is>
      </c>
      <c r="E3207" t="inlineStr">
        <is>
          <t>West</t>
        </is>
      </c>
      <c r="F3207" t="inlineStr">
        <is>
          <t>India</t>
        </is>
      </c>
      <c r="G3207" t="inlineStr">
        <is>
          <t>Fashion</t>
        </is>
      </c>
      <c r="H3207" t="inlineStr">
        <is>
          <t>Click &amp; collect</t>
        </is>
      </c>
      <c r="I3207" t="inlineStr">
        <is>
          <t>Walk-in guest</t>
        </is>
      </c>
      <c r="J3207" t="inlineStr">
        <is>
          <t>Zoya Ahmed</t>
        </is>
      </c>
      <c r="K3207" s="71" t="n">
        <v>1290</v>
      </c>
      <c r="L3207" s="72" t="n">
        <v>777.04</v>
      </c>
      <c r="M3207" s="72" t="n">
        <v>1002381.6</v>
      </c>
      <c r="N3207" s="72" t="n">
        <v>100238.16</v>
      </c>
      <c r="O3207" s="72" t="n">
        <v>902143.4399999999</v>
      </c>
      <c r="P3207" s="72" t="n">
        <v>520326.25</v>
      </c>
      <c r="Q3207" s="72" t="n">
        <v>381817.19</v>
      </c>
      <c r="R3207" t="inlineStr">
        <is>
          <t>Gujarat</t>
        </is>
      </c>
      <c r="S3207" s="71" t="n">
        <v>1</v>
      </c>
      <c r="T3207" t="inlineStr">
        <is>
          <t>Yes</t>
        </is>
      </c>
      <c r="U3207" s="71" t="n">
        <v>775</v>
      </c>
      <c r="V3207" s="71" t="n">
        <v>261</v>
      </c>
      <c r="W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RR103199</t>
        </is>
      </c>
      <c r="B3208" s="69" t="n">
        <v>46045</v>
      </c>
      <c r="C3208" s="70" t="n">
        <v>2026</v>
      </c>
      <c r="D3208" t="inlineStr">
        <is>
          <t>Jan</t>
        </is>
      </c>
      <c r="E3208" t="inlineStr">
        <is>
          <t>South</t>
        </is>
      </c>
      <c r="F3208" t="inlineStr">
        <is>
          <t>India</t>
        </is>
      </c>
      <c r="G3208" t="inlineStr">
        <is>
          <t>Grocery</t>
        </is>
      </c>
      <c r="H3208" t="inlineStr">
        <is>
          <t>Store walk-in</t>
        </is>
      </c>
      <c r="I3208" t="inlineStr">
        <is>
          <t>Walk-in guest</t>
        </is>
      </c>
      <c r="J3208" t="inlineStr">
        <is>
          <t>Emma Clarke</t>
        </is>
      </c>
      <c r="K3208" s="71" t="n">
        <v>4186</v>
      </c>
      <c r="L3208" s="72" t="n">
        <v>202.87</v>
      </c>
      <c r="M3208" s="72" t="n">
        <v>849213.8199999999</v>
      </c>
      <c r="N3208" s="72" t="n">
        <v>16984.28</v>
      </c>
      <c r="O3208" s="72" t="n">
        <v>832229.54</v>
      </c>
      <c r="P3208" s="72" t="n">
        <v>627687.84</v>
      </c>
      <c r="Q3208" s="72" t="n">
        <v>204541.7</v>
      </c>
      <c r="R3208" t="inlineStr">
        <is>
          <t>Tamil Nadu</t>
        </is>
      </c>
      <c r="S3208" s="71" t="n">
        <v>2</v>
      </c>
      <c r="T3208" t="inlineStr">
        <is>
          <t>Yes</t>
        </is>
      </c>
      <c r="U3208" s="71" t="n">
        <v>1353</v>
      </c>
      <c r="V3208" s="71" t="n">
        <v>475</v>
      </c>
      <c r="W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RR103200</t>
        </is>
      </c>
      <c r="B3209" s="69" t="n">
        <v>46045</v>
      </c>
      <c r="C3209" s="70" t="n">
        <v>2026</v>
      </c>
      <c r="D3209" t="inlineStr">
        <is>
          <t>Jan</t>
        </is>
      </c>
      <c r="E3209" t="inlineStr">
        <is>
          <t>West</t>
        </is>
      </c>
      <c r="F3209" t="inlineStr">
        <is>
          <t>India</t>
        </is>
      </c>
      <c r="G3209" t="inlineStr">
        <is>
          <t>Grocery</t>
        </is>
      </c>
      <c r="H3209" t="inlineStr">
        <is>
          <t>Click &amp; collect</t>
        </is>
      </c>
      <c r="I3209" t="inlineStr">
        <is>
          <t>Member</t>
        </is>
      </c>
      <c r="J3209" t="inlineStr">
        <is>
          <t>Zoya Ahmed</t>
        </is>
      </c>
      <c r="K3209" s="71" t="n">
        <v>973</v>
      </c>
      <c r="L3209" s="72" t="n">
        <v>182.03</v>
      </c>
      <c r="M3209" s="72" t="n">
        <v>177115.19</v>
      </c>
      <c r="N3209" s="72" t="n">
        <v>26567.28</v>
      </c>
      <c r="O3209" s="72" t="n">
        <v>150547.91</v>
      </c>
      <c r="P3209" s="72" t="n">
        <v>147804.85</v>
      </c>
      <c r="Q3209" s="72" t="n">
        <v>2743.06</v>
      </c>
      <c r="R3209" t="inlineStr">
        <is>
          <t>Goa</t>
        </is>
      </c>
      <c r="S3209" s="71" t="n">
        <v>2</v>
      </c>
      <c r="T3209" t="inlineStr">
        <is>
          <t>Yes</t>
        </is>
      </c>
      <c r="U3209" s="71" t="n">
        <v>490</v>
      </c>
      <c r="V3209" s="71" t="n">
        <v>153</v>
      </c>
      <c r="W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RR103201</t>
        </is>
      </c>
      <c r="B3210" s="69" t="n">
        <v>46045</v>
      </c>
      <c r="C3210" s="70" t="n">
        <v>2026</v>
      </c>
      <c r="D3210" t="inlineStr">
        <is>
          <t>Jan</t>
        </is>
      </c>
      <c r="E3210" t="inlineStr">
        <is>
          <t>North</t>
        </is>
      </c>
      <c r="F3210" t="inlineStr">
        <is>
          <t>India</t>
        </is>
      </c>
      <c r="G3210" t="inlineStr">
        <is>
          <t>Grocery</t>
        </is>
      </c>
      <c r="H3210" t="inlineStr">
        <is>
          <t>Store walk-in</t>
        </is>
      </c>
      <c r="I3210" t="inlineStr">
        <is>
          <t>Walk-in guest</t>
        </is>
      </c>
      <c r="J3210" t="inlineStr">
        <is>
          <t>Mei Lin</t>
        </is>
      </c>
      <c r="K3210" s="71" t="n">
        <v>2182</v>
      </c>
      <c r="L3210" s="72" t="n">
        <v>201.44</v>
      </c>
      <c r="M3210" s="72" t="n">
        <v>439542.08</v>
      </c>
      <c r="N3210" s="72" t="n">
        <v>21977.1</v>
      </c>
      <c r="O3210" s="72" t="n">
        <v>417564.98</v>
      </c>
      <c r="P3210" s="72" t="n">
        <v>327271.13</v>
      </c>
      <c r="Q3210" s="72" t="n">
        <v>90293.85000000001</v>
      </c>
      <c r="R3210" t="inlineStr">
        <is>
          <t>Punjab</t>
        </is>
      </c>
      <c r="S3210" s="71" t="n">
        <v>5</v>
      </c>
      <c r="T3210" t="inlineStr">
        <is>
          <t>Yes</t>
        </is>
      </c>
      <c r="U3210" s="71" t="n">
        <v>1325</v>
      </c>
      <c r="V3210" s="71" t="n">
        <v>378</v>
      </c>
      <c r="W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RR103202</t>
        </is>
      </c>
      <c r="B3211" s="69" t="n">
        <v>46045</v>
      </c>
      <c r="C3211" s="70" t="n">
        <v>2026</v>
      </c>
      <c r="D3211" t="inlineStr">
        <is>
          <t>Jan</t>
        </is>
      </c>
      <c r="E3211" t="inlineStr">
        <is>
          <t>West</t>
        </is>
      </c>
      <c r="F3211" t="inlineStr">
        <is>
          <t>India</t>
        </is>
      </c>
      <c r="G3211" t="inlineStr">
        <is>
          <t>Fashion</t>
        </is>
      </c>
      <c r="H3211" t="inlineStr">
        <is>
          <t>Store walk-in</t>
        </is>
      </c>
      <c r="I3211" t="inlineStr">
        <is>
          <t>Walk-in guest</t>
        </is>
      </c>
      <c r="J3211" t="inlineStr">
        <is>
          <t>Arjun Mehta</t>
        </is>
      </c>
      <c r="K3211" s="71" t="n">
        <v>220</v>
      </c>
      <c r="L3211" s="72" t="n">
        <v>748.79</v>
      </c>
      <c r="M3211" s="72" t="n">
        <v>164733.8</v>
      </c>
      <c r="N3211" s="72" t="n">
        <v>3294.68</v>
      </c>
      <c r="O3211" s="72" t="n">
        <v>161439.12</v>
      </c>
      <c r="P3211" s="72" t="n">
        <v>87155.60000000001</v>
      </c>
      <c r="Q3211" s="72" t="n">
        <v>74283.52</v>
      </c>
      <c r="R3211" t="inlineStr">
        <is>
          <t>Gujarat</t>
        </is>
      </c>
      <c r="S3211" s="71" t="n">
        <v>2</v>
      </c>
      <c r="T3211" t="inlineStr">
        <is>
          <t>Yes</t>
        </is>
      </c>
      <c r="U3211" s="71" t="n">
        <v>97</v>
      </c>
      <c r="V3211" s="71" t="n">
        <v>27</v>
      </c>
      <c r="W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RR103203</t>
        </is>
      </c>
      <c r="B3212" s="69" t="n">
        <v>46045</v>
      </c>
      <c r="C3212" s="70" t="n">
        <v>2026</v>
      </c>
      <c r="D3212" t="inlineStr">
        <is>
          <t>Jan</t>
        </is>
      </c>
      <c r="E3212" t="inlineStr">
        <is>
          <t>West</t>
        </is>
      </c>
      <c r="F3212" t="inlineStr">
        <is>
          <t>India</t>
        </is>
      </c>
      <c r="G3212" t="inlineStr">
        <is>
          <t>Fashion</t>
        </is>
      </c>
      <c r="H3212" t="inlineStr">
        <is>
          <t>Click &amp; collect</t>
        </is>
      </c>
      <c r="I3212" t="inlineStr">
        <is>
          <t>Member</t>
        </is>
      </c>
      <c r="J3212" t="inlineStr">
        <is>
          <t>Olivia Brown</t>
        </is>
      </c>
      <c r="K3212" s="71" t="n">
        <v>518</v>
      </c>
      <c r="L3212" s="72" t="n">
        <v>800.15</v>
      </c>
      <c r="M3212" s="72" t="n">
        <v>414477.7</v>
      </c>
      <c r="N3212" s="72" t="n">
        <v>20723.89</v>
      </c>
      <c r="O3212" s="72" t="n">
        <v>393753.81</v>
      </c>
      <c r="P3212" s="72" t="n">
        <v>218465.31</v>
      </c>
      <c r="Q3212" s="72" t="n">
        <v>175288.5</v>
      </c>
      <c r="R3212" t="inlineStr">
        <is>
          <t>Maharashtra</t>
        </is>
      </c>
      <c r="S3212" s="71" t="n">
        <v>1</v>
      </c>
      <c r="T3212" t="inlineStr">
        <is>
          <t>Yes</t>
        </is>
      </c>
      <c r="U3212" s="71" t="n">
        <v>169</v>
      </c>
      <c r="V3212" s="71" t="n">
        <v>65</v>
      </c>
      <c r="W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RR103204</t>
        </is>
      </c>
      <c r="B3213" s="69" t="n">
        <v>46045</v>
      </c>
      <c r="C3213" s="70" t="n">
        <v>2026</v>
      </c>
      <c r="D3213" t="inlineStr">
        <is>
          <t>Jan</t>
        </is>
      </c>
      <c r="E3213" t="inlineStr">
        <is>
          <t>North</t>
        </is>
      </c>
      <c r="F3213" t="inlineStr">
        <is>
          <t>India</t>
        </is>
      </c>
      <c r="G3213" t="inlineStr">
        <is>
          <t>JioMart</t>
        </is>
      </c>
      <c r="H3213" t="inlineStr">
        <is>
          <t>Home delivery</t>
        </is>
      </c>
      <c r="I3213" t="inlineStr">
        <is>
          <t>Member</t>
        </is>
      </c>
      <c r="J3213" t="inlineStr">
        <is>
          <t>Ana Costa</t>
        </is>
      </c>
      <c r="K3213" s="71" t="n">
        <v>2433</v>
      </c>
      <c r="L3213" s="72" t="n">
        <v>462.76</v>
      </c>
      <c r="M3213" s="72" t="n">
        <v>1125895.08</v>
      </c>
      <c r="N3213" s="72" t="n">
        <v>168884.26</v>
      </c>
      <c r="O3213" s="72" t="n">
        <v>957010.8199999999</v>
      </c>
      <c r="P3213" s="72" t="n">
        <v>839873.29</v>
      </c>
      <c r="Q3213" s="72" t="n">
        <v>117137.53</v>
      </c>
      <c r="R3213" t="inlineStr">
        <is>
          <t>Uttar Pradesh</t>
        </is>
      </c>
      <c r="S3213" s="71" t="n">
        <v>3</v>
      </c>
      <c r="T3213" t="inlineStr">
        <is>
          <t>Yes</t>
        </is>
      </c>
      <c r="U3213" s="71" t="n">
        <v>8144</v>
      </c>
      <c r="V3213" s="71" t="n">
        <v>639</v>
      </c>
      <c r="W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RR103205</t>
        </is>
      </c>
      <c r="B3214" s="69" t="n">
        <v>46045</v>
      </c>
      <c r="C3214" s="70" t="n">
        <v>2026</v>
      </c>
      <c r="D3214" t="inlineStr">
        <is>
          <t>Jan</t>
        </is>
      </c>
      <c r="E3214" t="inlineStr">
        <is>
          <t>North</t>
        </is>
      </c>
      <c r="F3214" t="inlineStr">
        <is>
          <t>India</t>
        </is>
      </c>
      <c r="G3214" t="inlineStr">
        <is>
          <t>Grocery</t>
        </is>
      </c>
      <c r="H3214" t="inlineStr">
        <is>
          <t>Home delivery</t>
        </is>
      </c>
      <c r="I3214" t="inlineStr">
        <is>
          <t>Member</t>
        </is>
      </c>
      <c r="J3214" t="inlineStr">
        <is>
          <t>Fatima Al-Saud</t>
        </is>
      </c>
      <c r="K3214" s="71" t="n">
        <v>1094</v>
      </c>
      <c r="L3214" s="72" t="n">
        <v>171.51</v>
      </c>
      <c r="M3214" s="72" t="n">
        <v>187631.94</v>
      </c>
      <c r="N3214" s="72" t="n">
        <v>3752.64</v>
      </c>
      <c r="O3214" s="72" t="n">
        <v>183879.3</v>
      </c>
      <c r="P3214" s="72" t="n">
        <v>164682.09</v>
      </c>
      <c r="Q3214" s="72" t="n">
        <v>19197.21</v>
      </c>
      <c r="R3214" t="inlineStr">
        <is>
          <t>Uttar Pradesh</t>
        </is>
      </c>
      <c r="S3214" s="71" t="n">
        <v>8</v>
      </c>
      <c r="T3214" t="inlineStr">
        <is>
          <t>Yes</t>
        </is>
      </c>
      <c r="U3214" s="71" t="n">
        <v>776</v>
      </c>
      <c r="V3214" s="71" t="n">
        <v>324</v>
      </c>
      <c r="W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RR103206</t>
        </is>
      </c>
      <c r="B3215" s="69" t="n">
        <v>46045</v>
      </c>
      <c r="C3215" s="70" t="n">
        <v>2026</v>
      </c>
      <c r="D3215" t="inlineStr">
        <is>
          <t>Jan</t>
        </is>
      </c>
      <c r="E3215" t="inlineStr">
        <is>
          <t>North</t>
        </is>
      </c>
      <c r="F3215" t="inlineStr">
        <is>
          <t>India</t>
        </is>
      </c>
      <c r="G3215" t="inlineStr">
        <is>
          <t>Grocery</t>
        </is>
      </c>
      <c r="H3215" t="inlineStr">
        <is>
          <t>Click &amp; collect</t>
        </is>
      </c>
      <c r="I3215" t="inlineStr">
        <is>
          <t>Walk-in guest</t>
        </is>
      </c>
      <c r="J3215" t="inlineStr">
        <is>
          <t>Amir Khan</t>
        </is>
      </c>
      <c r="K3215" s="71" t="n">
        <v>996</v>
      </c>
      <c r="L3215" s="72" t="n">
        <v>171.93</v>
      </c>
      <c r="M3215" s="72" t="n">
        <v>171242.28</v>
      </c>
      <c r="N3215" s="72" t="n">
        <v>13699.38</v>
      </c>
      <c r="O3215" s="72" t="n">
        <v>157542.9</v>
      </c>
      <c r="P3215" s="72" t="n">
        <v>145498.27</v>
      </c>
      <c r="Q3215" s="72" t="n">
        <v>12044.63</v>
      </c>
      <c r="R3215" t="inlineStr">
        <is>
          <t>Delhi</t>
        </is>
      </c>
      <c r="S3215" s="71" t="n">
        <v>5</v>
      </c>
      <c r="T3215" t="inlineStr">
        <is>
          <t>Yes</t>
        </is>
      </c>
      <c r="U3215" s="71" t="n">
        <v>295</v>
      </c>
      <c r="V3215" s="71" t="n">
        <v>127</v>
      </c>
      <c r="W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RR103207</t>
        </is>
      </c>
      <c r="B3216" s="69" t="n">
        <v>46045</v>
      </c>
      <c r="C3216" s="70" t="n">
        <v>2026</v>
      </c>
      <c r="D3216" t="inlineStr">
        <is>
          <t>Jan</t>
        </is>
      </c>
      <c r="E3216" t="inlineStr">
        <is>
          <t>West</t>
        </is>
      </c>
      <c r="F3216" t="inlineStr">
        <is>
          <t>India</t>
        </is>
      </c>
      <c r="G3216" t="inlineStr">
        <is>
          <t>Fashion</t>
        </is>
      </c>
      <c r="H3216" t="inlineStr">
        <is>
          <t>Store walk-in</t>
        </is>
      </c>
      <c r="I3216" t="inlineStr">
        <is>
          <t>Walk-in guest</t>
        </is>
      </c>
      <c r="J3216" t="inlineStr">
        <is>
          <t>Zoya Ahmed</t>
        </is>
      </c>
      <c r="K3216" s="71" t="n">
        <v>294</v>
      </c>
      <c r="L3216" s="72" t="n">
        <v>683.29</v>
      </c>
      <c r="M3216" s="72" t="n">
        <v>200887.26</v>
      </c>
      <c r="N3216" s="72" t="n">
        <v>4017.75</v>
      </c>
      <c r="O3216" s="72" t="n">
        <v>196869.51</v>
      </c>
      <c r="P3216" s="72" t="n">
        <v>123622.02</v>
      </c>
      <c r="Q3216" s="72" t="n">
        <v>73247.49000000001</v>
      </c>
      <c r="R3216" t="inlineStr">
        <is>
          <t>Gujarat</t>
        </is>
      </c>
      <c r="S3216" s="71" t="n">
        <v>1</v>
      </c>
      <c r="T3216" t="inlineStr">
        <is>
          <t>Yes</t>
        </is>
      </c>
      <c r="U3216" s="71" t="n">
        <v>137</v>
      </c>
      <c r="V3216" s="71" t="n">
        <v>42</v>
      </c>
      <c r="W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RR103208</t>
        </is>
      </c>
      <c r="B3217" s="69" t="n">
        <v>46046</v>
      </c>
      <c r="C3217" s="70" t="n">
        <v>2026</v>
      </c>
      <c r="D3217" t="inlineStr">
        <is>
          <t>Jan</t>
        </is>
      </c>
      <c r="E3217" t="inlineStr">
        <is>
          <t>West</t>
        </is>
      </c>
      <c r="F3217" t="inlineStr">
        <is>
          <t>India</t>
        </is>
      </c>
      <c r="G3217" t="inlineStr">
        <is>
          <t>Electronics</t>
        </is>
      </c>
      <c r="H3217" t="inlineStr">
        <is>
          <t>Store walk-in</t>
        </is>
      </c>
      <c r="I3217" t="inlineStr">
        <is>
          <t>Walk-in guest</t>
        </is>
      </c>
      <c r="J3217" t="inlineStr">
        <is>
          <t>Hiroshi Tanaka</t>
        </is>
      </c>
      <c r="K3217" s="71" t="n">
        <v>198</v>
      </c>
      <c r="L3217" s="72" t="n">
        <v>9815.469999999999</v>
      </c>
      <c r="M3217" s="72" t="n">
        <v>1943463.06</v>
      </c>
      <c r="N3217" s="72" t="n">
        <v>97173.14999999999</v>
      </c>
      <c r="O3217" s="72" t="n">
        <v>1846289.91</v>
      </c>
      <c r="P3217" s="72" t="n">
        <v>1603398.97</v>
      </c>
      <c r="Q3217" s="72" t="n">
        <v>242890.94</v>
      </c>
      <c r="R3217" t="inlineStr">
        <is>
          <t>Gujarat</t>
        </is>
      </c>
      <c r="S3217" s="71" t="n">
        <v>2</v>
      </c>
      <c r="T3217" t="inlineStr">
        <is>
          <t>Yes</t>
        </is>
      </c>
      <c r="U3217" s="71" t="n">
        <v>510</v>
      </c>
      <c r="V3217" s="71" t="n">
        <v>196</v>
      </c>
      <c r="W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RR103209</t>
        </is>
      </c>
      <c r="B3218" s="69" t="n">
        <v>46046</v>
      </c>
      <c r="C3218" s="70" t="n">
        <v>2026</v>
      </c>
      <c r="D3218" t="inlineStr">
        <is>
          <t>Jan</t>
        </is>
      </c>
      <c r="E3218" t="inlineStr">
        <is>
          <t>West</t>
        </is>
      </c>
      <c r="F3218" t="inlineStr">
        <is>
          <t>India</t>
        </is>
      </c>
      <c r="G3218" t="inlineStr">
        <is>
          <t>JioMart</t>
        </is>
      </c>
      <c r="H3218" t="inlineStr">
        <is>
          <t>Home delivery</t>
        </is>
      </c>
      <c r="I3218" t="inlineStr">
        <is>
          <t>Walk-in guest</t>
        </is>
      </c>
      <c r="J3218" t="inlineStr">
        <is>
          <t>Sophie Müller</t>
        </is>
      </c>
      <c r="K3218" s="71" t="n">
        <v>4466</v>
      </c>
      <c r="L3218" s="72" t="n">
        <v>487.35</v>
      </c>
      <c r="M3218" s="72" t="n">
        <v>2176505.1</v>
      </c>
      <c r="N3218" s="72" t="n">
        <v>217650.51</v>
      </c>
      <c r="O3218" s="72" t="n">
        <v>1958854.59</v>
      </c>
      <c r="P3218" s="72" t="n">
        <v>1555595.76</v>
      </c>
      <c r="Q3218" s="72" t="n">
        <v>403258.83</v>
      </c>
      <c r="R3218" t="inlineStr">
        <is>
          <t>Goa</t>
        </is>
      </c>
      <c r="S3218" s="71" t="n">
        <v>0</v>
      </c>
      <c r="T3218" t="inlineStr">
        <is>
          <t>No</t>
        </is>
      </c>
      <c r="U3218" s="71" t="n">
        <v>16871</v>
      </c>
      <c r="V3218" s="71" t="n">
        <v>1237</v>
      </c>
      <c r="W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RR103210</t>
        </is>
      </c>
      <c r="B3219" s="69" t="n">
        <v>46046</v>
      </c>
      <c r="C3219" s="70" t="n">
        <v>2026</v>
      </c>
      <c r="D3219" t="inlineStr">
        <is>
          <t>Jan</t>
        </is>
      </c>
      <c r="E3219" t="inlineStr">
        <is>
          <t>East</t>
        </is>
      </c>
      <c r="F3219" t="inlineStr">
        <is>
          <t>India</t>
        </is>
      </c>
      <c r="G3219" t="inlineStr">
        <is>
          <t>Fashion</t>
        </is>
      </c>
      <c r="H3219" t="inlineStr">
        <is>
          <t>Click &amp; collect</t>
        </is>
      </c>
      <c r="I3219" t="inlineStr">
        <is>
          <t>Member</t>
        </is>
      </c>
      <c r="J3219" t="inlineStr">
        <is>
          <t>Mei Lin</t>
        </is>
      </c>
      <c r="K3219" s="71" t="n">
        <v>910</v>
      </c>
      <c r="L3219" s="72" t="n">
        <v>847.99</v>
      </c>
      <c r="M3219" s="72" t="n">
        <v>771670.9</v>
      </c>
      <c r="N3219" s="72" t="n">
        <v>77167.09</v>
      </c>
      <c r="O3219" s="72" t="n">
        <v>694503.8100000001</v>
      </c>
      <c r="P3219" s="72" t="n">
        <v>389713.95</v>
      </c>
      <c r="Q3219" s="72" t="n">
        <v>304789.86</v>
      </c>
      <c r="R3219" t="inlineStr">
        <is>
          <t>West Bengal</t>
        </is>
      </c>
      <c r="S3219" s="71" t="n">
        <v>3</v>
      </c>
      <c r="T3219" t="inlineStr">
        <is>
          <t>Yes</t>
        </is>
      </c>
      <c r="U3219" s="71" t="n">
        <v>268</v>
      </c>
      <c r="V3219" s="71" t="n">
        <v>105</v>
      </c>
      <c r="W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RR103211</t>
        </is>
      </c>
      <c r="B3220" s="69" t="n">
        <v>46046</v>
      </c>
      <c r="C3220" s="70" t="n">
        <v>2026</v>
      </c>
      <c r="D3220" t="inlineStr">
        <is>
          <t>Jan</t>
        </is>
      </c>
      <c r="E3220" t="inlineStr">
        <is>
          <t>South</t>
        </is>
      </c>
      <c r="F3220" t="inlineStr">
        <is>
          <t>India</t>
        </is>
      </c>
      <c r="G3220" t="inlineStr">
        <is>
          <t>Grocery</t>
        </is>
      </c>
      <c r="H3220" t="inlineStr">
        <is>
          <t>Store walk-in</t>
        </is>
      </c>
      <c r="I3220" t="inlineStr">
        <is>
          <t>Walk-in guest</t>
        </is>
      </c>
      <c r="J3220" t="inlineStr">
        <is>
          <t>Shraddha Kulkarni</t>
        </is>
      </c>
      <c r="K3220" s="71" t="n">
        <v>3275</v>
      </c>
      <c r="L3220" s="72" t="n">
        <v>193.57</v>
      </c>
      <c r="M3220" s="72" t="n">
        <v>633941.75</v>
      </c>
      <c r="N3220" s="72" t="n">
        <v>12678.84</v>
      </c>
      <c r="O3220" s="72" t="n">
        <v>621262.91</v>
      </c>
      <c r="P3220" s="72" t="n">
        <v>494284.92</v>
      </c>
      <c r="Q3220" s="72" t="n">
        <v>126977.99</v>
      </c>
      <c r="R3220" t="inlineStr">
        <is>
          <t>Karnataka</t>
        </is>
      </c>
      <c r="S3220" s="71" t="n">
        <v>2</v>
      </c>
      <c r="T3220" t="inlineStr">
        <is>
          <t>Yes</t>
        </is>
      </c>
      <c r="U3220" s="71" t="n">
        <v>2416</v>
      </c>
      <c r="V3220" s="71" t="n">
        <v>899</v>
      </c>
      <c r="W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RR103212</t>
        </is>
      </c>
      <c r="B3221" s="69" t="n">
        <v>46046</v>
      </c>
      <c r="C3221" s="70" t="n">
        <v>2026</v>
      </c>
      <c r="D3221" t="inlineStr">
        <is>
          <t>Jan</t>
        </is>
      </c>
      <c r="E3221" t="inlineStr">
        <is>
          <t>South</t>
        </is>
      </c>
      <c r="F3221" t="inlineStr">
        <is>
          <t>India</t>
        </is>
      </c>
      <c r="G3221" t="inlineStr">
        <is>
          <t>JioMart</t>
        </is>
      </c>
      <c r="H3221" t="inlineStr">
        <is>
          <t>Home delivery</t>
        </is>
      </c>
      <c r="I3221" t="inlineStr">
        <is>
          <t>Walk-in guest</t>
        </is>
      </c>
      <c r="J3221" t="inlineStr">
        <is>
          <t>Carlos Silva</t>
        </is>
      </c>
      <c r="K3221" s="71" t="n">
        <v>3030</v>
      </c>
      <c r="L3221" s="72" t="n">
        <v>445.5</v>
      </c>
      <c r="M3221" s="72" t="n">
        <v>1349865</v>
      </c>
      <c r="N3221" s="72" t="n">
        <v>107989.2</v>
      </c>
      <c r="O3221" s="72" t="n">
        <v>1241875.8</v>
      </c>
      <c r="P3221" s="72" t="n">
        <v>1005446.25</v>
      </c>
      <c r="Q3221" s="72" t="n">
        <v>236429.55</v>
      </c>
      <c r="R3221" t="inlineStr">
        <is>
          <t>Tamil Nadu</t>
        </is>
      </c>
      <c r="S3221" s="71" t="n">
        <v>3</v>
      </c>
      <c r="T3221" t="inlineStr">
        <is>
          <t>Yes</t>
        </is>
      </c>
      <c r="U3221" s="71" t="n">
        <v>13695</v>
      </c>
      <c r="V3221" s="71" t="n">
        <v>601</v>
      </c>
      <c r="W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RR103213</t>
        </is>
      </c>
      <c r="B3222" s="69" t="n">
        <v>46046</v>
      </c>
      <c r="C3222" s="70" t="n">
        <v>2026</v>
      </c>
      <c r="D3222" t="inlineStr">
        <is>
          <t>Jan</t>
        </is>
      </c>
      <c r="E3222" t="inlineStr">
        <is>
          <t>West</t>
        </is>
      </c>
      <c r="F3222" t="inlineStr">
        <is>
          <t>India</t>
        </is>
      </c>
      <c r="G3222" t="inlineStr">
        <is>
          <t>JioMart</t>
        </is>
      </c>
      <c r="H3222" t="inlineStr">
        <is>
          <t>Home delivery</t>
        </is>
      </c>
      <c r="I3222" t="inlineStr">
        <is>
          <t>Member</t>
        </is>
      </c>
      <c r="J3222" t="inlineStr">
        <is>
          <t>Aisha Bello</t>
        </is>
      </c>
      <c r="K3222" s="71" t="n">
        <v>1890</v>
      </c>
      <c r="L3222" s="72" t="n">
        <v>499.37</v>
      </c>
      <c r="M3222" s="72" t="n">
        <v>943809.3</v>
      </c>
      <c r="N3222" s="72" t="n">
        <v>18876.19</v>
      </c>
      <c r="O3222" s="72" t="n">
        <v>924933.11</v>
      </c>
      <c r="P3222" s="72" t="n">
        <v>636187.63</v>
      </c>
      <c r="Q3222" s="72" t="n">
        <v>288745.48</v>
      </c>
      <c r="R3222" t="inlineStr">
        <is>
          <t>Gujarat</t>
        </is>
      </c>
      <c r="S3222" s="71" t="n">
        <v>8</v>
      </c>
      <c r="T3222" t="inlineStr">
        <is>
          <t>Yes</t>
        </is>
      </c>
      <c r="U3222" s="71" t="n">
        <v>5067</v>
      </c>
      <c r="V3222" s="71" t="n">
        <v>313</v>
      </c>
      <c r="W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RR103214</t>
        </is>
      </c>
      <c r="B3223" s="69" t="n">
        <v>46046</v>
      </c>
      <c r="C3223" s="70" t="n">
        <v>2026</v>
      </c>
      <c r="D3223" t="inlineStr">
        <is>
          <t>Jan</t>
        </is>
      </c>
      <c r="E3223" t="inlineStr">
        <is>
          <t>West</t>
        </is>
      </c>
      <c r="F3223" t="inlineStr">
        <is>
          <t>India</t>
        </is>
      </c>
      <c r="G3223" t="inlineStr">
        <is>
          <t>JioMart</t>
        </is>
      </c>
      <c r="H3223" t="inlineStr">
        <is>
          <t>Home delivery</t>
        </is>
      </c>
      <c r="I3223" t="inlineStr">
        <is>
          <t>Walk-in guest</t>
        </is>
      </c>
      <c r="J3223" t="inlineStr">
        <is>
          <t>Ruhi Shaikh</t>
        </is>
      </c>
      <c r="K3223" s="71" t="n">
        <v>3143</v>
      </c>
      <c r="L3223" s="72" t="n">
        <v>497.06</v>
      </c>
      <c r="M3223" s="72" t="n">
        <v>1562259.58</v>
      </c>
      <c r="N3223" s="72" t="n">
        <v>156225.96</v>
      </c>
      <c r="O3223" s="72" t="n">
        <v>1406033.62</v>
      </c>
      <c r="P3223" s="72" t="n">
        <v>1025379.92</v>
      </c>
      <c r="Q3223" s="72" t="n">
        <v>380653.7</v>
      </c>
      <c r="R3223" t="inlineStr">
        <is>
          <t>Goa</t>
        </is>
      </c>
      <c r="S3223" s="71" t="n">
        <v>3</v>
      </c>
      <c r="T3223" t="inlineStr">
        <is>
          <t>Yes</t>
        </is>
      </c>
      <c r="U3223" s="71" t="n">
        <v>8032</v>
      </c>
      <c r="V3223" s="71" t="n">
        <v>533</v>
      </c>
      <c r="W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RR103215</t>
        </is>
      </c>
      <c r="B3224" s="69" t="n">
        <v>46046</v>
      </c>
      <c r="C3224" s="70" t="n">
        <v>2026</v>
      </c>
      <c r="D3224" t="inlineStr">
        <is>
          <t>Jan</t>
        </is>
      </c>
      <c r="E3224" t="inlineStr">
        <is>
          <t>South</t>
        </is>
      </c>
      <c r="F3224" t="inlineStr">
        <is>
          <t>India</t>
        </is>
      </c>
      <c r="G3224" t="inlineStr">
        <is>
          <t>Electronics</t>
        </is>
      </c>
      <c r="H3224" t="inlineStr">
        <is>
          <t>Store walk-in</t>
        </is>
      </c>
      <c r="I3224" t="inlineStr">
        <is>
          <t>Member</t>
        </is>
      </c>
      <c r="J3224" t="inlineStr">
        <is>
          <t>Mei Lin</t>
        </is>
      </c>
      <c r="K3224" s="71" t="n">
        <v>68</v>
      </c>
      <c r="L3224" s="72" t="n">
        <v>9415.860000000001</v>
      </c>
      <c r="M3224" s="72" t="n">
        <v>640278.48</v>
      </c>
      <c r="N3224" s="72" t="n">
        <v>32013.92</v>
      </c>
      <c r="O3224" s="72" t="n">
        <v>608264.5600000001</v>
      </c>
      <c r="P3224" s="72" t="n">
        <v>547985.64</v>
      </c>
      <c r="Q3224" s="72" t="n">
        <v>60278.92</v>
      </c>
      <c r="R3224" t="inlineStr">
        <is>
          <t>Karnataka</t>
        </is>
      </c>
      <c r="S3224" s="71" t="n">
        <v>8</v>
      </c>
      <c r="T3224" t="inlineStr">
        <is>
          <t>Yes</t>
        </is>
      </c>
      <c r="U3224" s="71" t="n">
        <v>242</v>
      </c>
      <c r="V3224" s="71" t="n">
        <v>64</v>
      </c>
      <c r="W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RR103216</t>
        </is>
      </c>
      <c r="B3225" s="69" t="n">
        <v>46046</v>
      </c>
      <c r="C3225" s="70" t="n">
        <v>2026</v>
      </c>
      <c r="D3225" t="inlineStr">
        <is>
          <t>Jan</t>
        </is>
      </c>
      <c r="E3225" t="inlineStr">
        <is>
          <t>North</t>
        </is>
      </c>
      <c r="F3225" t="inlineStr">
        <is>
          <t>India</t>
        </is>
      </c>
      <c r="G3225" t="inlineStr">
        <is>
          <t>JioMart</t>
        </is>
      </c>
      <c r="H3225" t="inlineStr">
        <is>
          <t>Home delivery</t>
        </is>
      </c>
      <c r="I3225" t="inlineStr">
        <is>
          <t>Member</t>
        </is>
      </c>
      <c r="J3225" t="inlineStr">
        <is>
          <t>Kofi Mensah</t>
        </is>
      </c>
      <c r="K3225" s="71" t="n">
        <v>2413</v>
      </c>
      <c r="L3225" s="72" t="n">
        <v>512.11</v>
      </c>
      <c r="M3225" s="72" t="n">
        <v>1235721.43</v>
      </c>
      <c r="N3225" s="72" t="n">
        <v>185358.21</v>
      </c>
      <c r="O3225" s="72" t="n">
        <v>1050363.22</v>
      </c>
      <c r="P3225" s="72" t="n">
        <v>829600.95</v>
      </c>
      <c r="Q3225" s="72" t="n">
        <v>220762.27</v>
      </c>
      <c r="R3225" t="inlineStr">
        <is>
          <t>Delhi</t>
        </is>
      </c>
      <c r="S3225" s="71" t="n">
        <v>1</v>
      </c>
      <c r="T3225" t="inlineStr">
        <is>
          <t>Yes</t>
        </is>
      </c>
      <c r="U3225" s="71" t="n">
        <v>4338</v>
      </c>
      <c r="V3225" s="71" t="n">
        <v>300</v>
      </c>
      <c r="W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RR103217</t>
        </is>
      </c>
      <c r="B3226" s="69" t="n">
        <v>46046</v>
      </c>
      <c r="C3226" s="70" t="n">
        <v>2026</v>
      </c>
      <c r="D3226" t="inlineStr">
        <is>
          <t>Jan</t>
        </is>
      </c>
      <c r="E3226" t="inlineStr">
        <is>
          <t>South</t>
        </is>
      </c>
      <c r="F3226" t="inlineStr">
        <is>
          <t>India</t>
        </is>
      </c>
      <c r="G3226" t="inlineStr">
        <is>
          <t>Grocery</t>
        </is>
      </c>
      <c r="H3226" t="inlineStr">
        <is>
          <t>Store walk-in</t>
        </is>
      </c>
      <c r="I3226" t="inlineStr">
        <is>
          <t>Walk-in guest</t>
        </is>
      </c>
      <c r="J3226" t="inlineStr">
        <is>
          <t>Sara Rossi</t>
        </is>
      </c>
      <c r="K3226" s="71" t="n">
        <v>985</v>
      </c>
      <c r="L3226" s="72" t="n">
        <v>207.44</v>
      </c>
      <c r="M3226" s="72" t="n">
        <v>204328.4</v>
      </c>
      <c r="N3226" s="72" t="n">
        <v>10216.42</v>
      </c>
      <c r="O3226" s="72" t="n">
        <v>194111.98</v>
      </c>
      <c r="P3226" s="72" t="n">
        <v>147009.47</v>
      </c>
      <c r="Q3226" s="72" t="n">
        <v>47102.51</v>
      </c>
      <c r="R3226" t="inlineStr">
        <is>
          <t>Karnataka</t>
        </is>
      </c>
      <c r="S3226" s="71" t="n">
        <v>5</v>
      </c>
      <c r="T3226" t="inlineStr">
        <is>
          <t>Yes</t>
        </is>
      </c>
      <c r="U3226" s="71" t="n">
        <v>922</v>
      </c>
      <c r="V3226" s="71" t="n">
        <v>254</v>
      </c>
      <c r="W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RR103218</t>
        </is>
      </c>
      <c r="B3227" s="69" t="n">
        <v>46046</v>
      </c>
      <c r="C3227" s="70" t="n">
        <v>2026</v>
      </c>
      <c r="D3227" t="inlineStr">
        <is>
          <t>Jan</t>
        </is>
      </c>
      <c r="E3227" t="inlineStr">
        <is>
          <t>East</t>
        </is>
      </c>
      <c r="F3227" t="inlineStr">
        <is>
          <t>India</t>
        </is>
      </c>
      <c r="G3227" t="inlineStr">
        <is>
          <t>Electronics</t>
        </is>
      </c>
      <c r="H3227" t="inlineStr">
        <is>
          <t>Store walk-in</t>
        </is>
      </c>
      <c r="I3227" t="inlineStr">
        <is>
          <t>Member</t>
        </is>
      </c>
      <c r="J3227" t="inlineStr">
        <is>
          <t>Fatima Al-Saud</t>
        </is>
      </c>
      <c r="K3227" s="71" t="n">
        <v>200</v>
      </c>
      <c r="L3227" s="72" t="n">
        <v>9945.780000000001</v>
      </c>
      <c r="M3227" s="72" t="n">
        <v>1989156</v>
      </c>
      <c r="N3227" s="72" t="n">
        <v>39783.12</v>
      </c>
      <c r="O3227" s="72" t="n">
        <v>1949372.88</v>
      </c>
      <c r="P3227" s="72" t="n">
        <v>1591188.55</v>
      </c>
      <c r="Q3227" s="72" t="n">
        <v>358184.33</v>
      </c>
      <c r="R3227" t="inlineStr">
        <is>
          <t>Bihar</t>
        </is>
      </c>
      <c r="S3227" s="71" t="n">
        <v>2</v>
      </c>
      <c r="T3227" t="inlineStr">
        <is>
          <t>Yes</t>
        </is>
      </c>
      <c r="U3227" s="71" t="n">
        <v>648</v>
      </c>
      <c r="V3227" s="71" t="n">
        <v>172</v>
      </c>
      <c r="W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RR103219</t>
        </is>
      </c>
      <c r="B3228" s="69" t="n">
        <v>46047</v>
      </c>
      <c r="C3228" s="70" t="n">
        <v>2026</v>
      </c>
      <c r="D3228" t="inlineStr">
        <is>
          <t>Jan</t>
        </is>
      </c>
      <c r="E3228" t="inlineStr">
        <is>
          <t>South</t>
        </is>
      </c>
      <c r="F3228" t="inlineStr">
        <is>
          <t>India</t>
        </is>
      </c>
      <c r="G3228" t="inlineStr">
        <is>
          <t>JioMart</t>
        </is>
      </c>
      <c r="H3228" t="inlineStr">
        <is>
          <t>Home delivery</t>
        </is>
      </c>
      <c r="I3228" t="inlineStr">
        <is>
          <t>Member</t>
        </is>
      </c>
      <c r="J3228" t="inlineStr">
        <is>
          <t>Sara Rossi</t>
        </is>
      </c>
      <c r="K3228" s="71" t="n">
        <v>1287</v>
      </c>
      <c r="L3228" s="72" t="n">
        <v>409.69</v>
      </c>
      <c r="M3228" s="72" t="n">
        <v>527271.03</v>
      </c>
      <c r="N3228" s="72" t="n">
        <v>79090.64999999999</v>
      </c>
      <c r="O3228" s="72" t="n">
        <v>448180.38</v>
      </c>
      <c r="P3228" s="72" t="n">
        <v>426448.84</v>
      </c>
      <c r="Q3228" s="72" t="n">
        <v>21731.54</v>
      </c>
      <c r="R3228" t="inlineStr">
        <is>
          <t>Tamil Nadu</t>
        </is>
      </c>
      <c r="S3228" s="71" t="n">
        <v>5</v>
      </c>
      <c r="T3228" t="inlineStr">
        <is>
          <t>Yes</t>
        </is>
      </c>
      <c r="U3228" s="71" t="n">
        <v>2877</v>
      </c>
      <c r="V3228" s="71" t="n">
        <v>147</v>
      </c>
      <c r="W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RR103220</t>
        </is>
      </c>
      <c r="B3229" s="69" t="n">
        <v>46047</v>
      </c>
      <c r="C3229" s="70" t="n">
        <v>2026</v>
      </c>
      <c r="D3229" t="inlineStr">
        <is>
          <t>Jan</t>
        </is>
      </c>
      <c r="E3229" t="inlineStr">
        <is>
          <t>West</t>
        </is>
      </c>
      <c r="F3229" t="inlineStr">
        <is>
          <t>India</t>
        </is>
      </c>
      <c r="G3229" t="inlineStr">
        <is>
          <t>Grocery</t>
        </is>
      </c>
      <c r="H3229" t="inlineStr">
        <is>
          <t>Store walk-in</t>
        </is>
      </c>
      <c r="I3229" t="inlineStr">
        <is>
          <t>Member</t>
        </is>
      </c>
      <c r="J3229" t="inlineStr">
        <is>
          <t>Aisha Bello</t>
        </is>
      </c>
      <c r="K3229" s="71" t="n">
        <v>713</v>
      </c>
      <c r="L3229" s="72" t="n">
        <v>182.28</v>
      </c>
      <c r="M3229" s="72" t="n">
        <v>129965.64</v>
      </c>
      <c r="N3229" s="72" t="n">
        <v>6498.28</v>
      </c>
      <c r="O3229" s="72" t="n">
        <v>123467.36</v>
      </c>
      <c r="P3229" s="72" t="n">
        <v>103615.4</v>
      </c>
      <c r="Q3229" s="72" t="n">
        <v>19851.96</v>
      </c>
      <c r="R3229" t="inlineStr">
        <is>
          <t>Goa</t>
        </is>
      </c>
      <c r="S3229" s="71" t="n">
        <v>5</v>
      </c>
      <c r="T3229" t="inlineStr">
        <is>
          <t>Yes</t>
        </is>
      </c>
      <c r="U3229" s="71" t="n">
        <v>211</v>
      </c>
      <c r="V3229" s="71" t="n">
        <v>94</v>
      </c>
      <c r="W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RR103221</t>
        </is>
      </c>
      <c r="B3230" s="69" t="n">
        <v>46047</v>
      </c>
      <c r="C3230" s="70" t="n">
        <v>2026</v>
      </c>
      <c r="D3230" t="inlineStr">
        <is>
          <t>Jan</t>
        </is>
      </c>
      <c r="E3230" t="inlineStr">
        <is>
          <t>North</t>
        </is>
      </c>
      <c r="F3230" t="inlineStr">
        <is>
          <t>India</t>
        </is>
      </c>
      <c r="G3230" t="inlineStr">
        <is>
          <t>Fashion</t>
        </is>
      </c>
      <c r="H3230" t="inlineStr">
        <is>
          <t>Store walk-in</t>
        </is>
      </c>
      <c r="I3230" t="inlineStr">
        <is>
          <t>Walk-in guest</t>
        </is>
      </c>
      <c r="J3230" t="inlineStr">
        <is>
          <t>Fatima Al-Saud</t>
        </is>
      </c>
      <c r="K3230" s="71" t="n">
        <v>542</v>
      </c>
      <c r="L3230" s="72" t="n">
        <v>744.98</v>
      </c>
      <c r="M3230" s="72" t="n">
        <v>403779.16</v>
      </c>
      <c r="N3230" s="72" t="n">
        <v>32302.33</v>
      </c>
      <c r="O3230" s="72" t="n">
        <v>371476.83</v>
      </c>
      <c r="P3230" s="72" t="n">
        <v>222325.92</v>
      </c>
      <c r="Q3230" s="72" t="n">
        <v>149150.91</v>
      </c>
      <c r="R3230" t="inlineStr">
        <is>
          <t>Rajasthan</t>
        </is>
      </c>
      <c r="S3230" s="71" t="n">
        <v>3</v>
      </c>
      <c r="T3230" t="inlineStr">
        <is>
          <t>Yes</t>
        </is>
      </c>
      <c r="U3230" s="71" t="n">
        <v>192</v>
      </c>
      <c r="V3230" s="71" t="n">
        <v>68</v>
      </c>
      <c r="W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RR103222</t>
        </is>
      </c>
      <c r="B3231" s="69" t="n">
        <v>46047</v>
      </c>
      <c r="C3231" s="70" t="n">
        <v>2026</v>
      </c>
      <c r="D3231" t="inlineStr">
        <is>
          <t>Jan</t>
        </is>
      </c>
      <c r="E3231" t="inlineStr">
        <is>
          <t>West</t>
        </is>
      </c>
      <c r="F3231" t="inlineStr">
        <is>
          <t>India</t>
        </is>
      </c>
      <c r="G3231" t="inlineStr">
        <is>
          <t>JioMart</t>
        </is>
      </c>
      <c r="H3231" t="inlineStr">
        <is>
          <t>Home delivery</t>
        </is>
      </c>
      <c r="I3231" t="inlineStr">
        <is>
          <t>Member</t>
        </is>
      </c>
      <c r="J3231" t="inlineStr">
        <is>
          <t>Olivia Brown</t>
        </is>
      </c>
      <c r="K3231" s="71" t="n">
        <v>4179</v>
      </c>
      <c r="L3231" s="72" t="n">
        <v>429.68</v>
      </c>
      <c r="M3231" s="72" t="n">
        <v>1795632.72</v>
      </c>
      <c r="N3231" s="72" t="n">
        <v>35912.65</v>
      </c>
      <c r="O3231" s="72" t="n">
        <v>1759720.07</v>
      </c>
      <c r="P3231" s="72" t="n">
        <v>1374620.35</v>
      </c>
      <c r="Q3231" s="72" t="n">
        <v>385099.72</v>
      </c>
      <c r="R3231" t="inlineStr">
        <is>
          <t>Goa</t>
        </is>
      </c>
      <c r="S3231" s="71" t="n">
        <v>1</v>
      </c>
      <c r="T3231" t="inlineStr">
        <is>
          <t>Yes</t>
        </is>
      </c>
      <c r="U3231" s="71" t="n">
        <v>17042</v>
      </c>
      <c r="V3231" s="71" t="n">
        <v>1141</v>
      </c>
      <c r="W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RR103223</t>
        </is>
      </c>
      <c r="B3232" s="69" t="n">
        <v>46047</v>
      </c>
      <c r="C3232" s="70" t="n">
        <v>2026</v>
      </c>
      <c r="D3232" t="inlineStr">
        <is>
          <t>Jan</t>
        </is>
      </c>
      <c r="E3232" t="inlineStr">
        <is>
          <t>North</t>
        </is>
      </c>
      <c r="F3232" t="inlineStr">
        <is>
          <t>India</t>
        </is>
      </c>
      <c r="G3232" t="inlineStr">
        <is>
          <t>Grocery</t>
        </is>
      </c>
      <c r="H3232" t="inlineStr">
        <is>
          <t>Store walk-in</t>
        </is>
      </c>
      <c r="I3232" t="inlineStr">
        <is>
          <t>Walk-in guest</t>
        </is>
      </c>
      <c r="J3232" t="inlineStr">
        <is>
          <t>Yuki Sato</t>
        </is>
      </c>
      <c r="K3232" s="71" t="n">
        <v>1376</v>
      </c>
      <c r="L3232" s="72" t="n">
        <v>202.29</v>
      </c>
      <c r="M3232" s="72" t="n">
        <v>278351.04</v>
      </c>
      <c r="N3232" s="72" t="n">
        <v>13917.55</v>
      </c>
      <c r="O3232" s="72" t="n">
        <v>264433.49</v>
      </c>
      <c r="P3232" s="72" t="n">
        <v>197847.24</v>
      </c>
      <c r="Q3232" s="72" t="n">
        <v>66586.25</v>
      </c>
      <c r="R3232" t="inlineStr">
        <is>
          <t>Punjab</t>
        </is>
      </c>
      <c r="S3232" s="71" t="n">
        <v>8</v>
      </c>
      <c r="T3232" t="inlineStr">
        <is>
          <t>Yes</t>
        </is>
      </c>
      <c r="U3232" s="71" t="n">
        <v>910</v>
      </c>
      <c r="V3232" s="71" t="n">
        <v>377</v>
      </c>
      <c r="W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RR103224</t>
        </is>
      </c>
      <c r="B3233" s="69" t="n">
        <v>46047</v>
      </c>
      <c r="C3233" s="70" t="n">
        <v>2026</v>
      </c>
      <c r="D3233" t="inlineStr">
        <is>
          <t>Jan</t>
        </is>
      </c>
      <c r="E3233" t="inlineStr">
        <is>
          <t>East</t>
        </is>
      </c>
      <c r="F3233" t="inlineStr">
        <is>
          <t>India</t>
        </is>
      </c>
      <c r="G3233" t="inlineStr">
        <is>
          <t>Grocery</t>
        </is>
      </c>
      <c r="H3233" t="inlineStr">
        <is>
          <t>Click &amp; collect</t>
        </is>
      </c>
      <c r="I3233" t="inlineStr">
        <is>
          <t>Member</t>
        </is>
      </c>
      <c r="J3233" t="inlineStr">
        <is>
          <t>Kofi Mensah</t>
        </is>
      </c>
      <c r="K3233" s="71" t="n">
        <v>1301</v>
      </c>
      <c r="L3233" s="72" t="n">
        <v>174.53</v>
      </c>
      <c r="M3233" s="72" t="n">
        <v>227063.53</v>
      </c>
      <c r="N3233" s="72" t="n">
        <v>4541.27</v>
      </c>
      <c r="O3233" s="72" t="n">
        <v>222522.26</v>
      </c>
      <c r="P3233" s="72" t="n">
        <v>185271.39</v>
      </c>
      <c r="Q3233" s="72" t="n">
        <v>37250.87</v>
      </c>
      <c r="R3233" t="inlineStr">
        <is>
          <t>Odisha</t>
        </is>
      </c>
      <c r="S3233" s="71" t="n">
        <v>1</v>
      </c>
      <c r="T3233" t="inlineStr">
        <is>
          <t>Yes</t>
        </is>
      </c>
      <c r="U3233" s="71" t="n">
        <v>1056</v>
      </c>
      <c r="V3233" s="71" t="n">
        <v>293</v>
      </c>
      <c r="W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RR103225</t>
        </is>
      </c>
      <c r="B3234" s="69" t="n">
        <v>46047</v>
      </c>
      <c r="C3234" s="70" t="n">
        <v>2026</v>
      </c>
      <c r="D3234" t="inlineStr">
        <is>
          <t>Jan</t>
        </is>
      </c>
      <c r="E3234" t="inlineStr">
        <is>
          <t>West</t>
        </is>
      </c>
      <c r="F3234" t="inlineStr">
        <is>
          <t>India</t>
        </is>
      </c>
      <c r="G3234" t="inlineStr">
        <is>
          <t>Fashion</t>
        </is>
      </c>
      <c r="H3234" t="inlineStr">
        <is>
          <t>Store walk-in</t>
        </is>
      </c>
      <c r="I3234" t="inlineStr">
        <is>
          <t>Walk-in guest</t>
        </is>
      </c>
      <c r="J3234" t="inlineStr">
        <is>
          <t>Wei Chen</t>
        </is>
      </c>
      <c r="K3234" s="71" t="n">
        <v>1336</v>
      </c>
      <c r="L3234" s="72" t="n">
        <v>801.58</v>
      </c>
      <c r="M3234" s="72" t="n">
        <v>1070910.88</v>
      </c>
      <c r="N3234" s="72" t="n">
        <v>85672.87</v>
      </c>
      <c r="O3234" s="72" t="n">
        <v>985238.01</v>
      </c>
      <c r="P3234" s="72" t="n">
        <v>569875.84</v>
      </c>
      <c r="Q3234" s="72" t="n">
        <v>415362.17</v>
      </c>
      <c r="R3234" t="inlineStr">
        <is>
          <t>Goa</t>
        </is>
      </c>
      <c r="S3234" s="71" t="n">
        <v>3</v>
      </c>
      <c r="T3234" t="inlineStr">
        <is>
          <t>Yes</t>
        </is>
      </c>
      <c r="U3234" s="71" t="n">
        <v>607</v>
      </c>
      <c r="V3234" s="71" t="n">
        <v>253</v>
      </c>
      <c r="W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RR103226</t>
        </is>
      </c>
      <c r="B3235" s="69" t="n">
        <v>46047</v>
      </c>
      <c r="C3235" s="70" t="n">
        <v>2026</v>
      </c>
      <c r="D3235" t="inlineStr">
        <is>
          <t>Jan</t>
        </is>
      </c>
      <c r="E3235" t="inlineStr">
        <is>
          <t>South</t>
        </is>
      </c>
      <c r="F3235" t="inlineStr">
        <is>
          <t>India</t>
        </is>
      </c>
      <c r="G3235" t="inlineStr">
        <is>
          <t>Electronics</t>
        </is>
      </c>
      <c r="H3235" t="inlineStr">
        <is>
          <t>Store walk-in</t>
        </is>
      </c>
      <c r="I3235" t="inlineStr">
        <is>
          <t>Walk-in guest</t>
        </is>
      </c>
      <c r="J3235" t="inlineStr">
        <is>
          <t>Olivia Brown</t>
        </is>
      </c>
      <c r="K3235" s="71" t="n">
        <v>64</v>
      </c>
      <c r="L3235" s="72" t="n">
        <v>9711.450000000001</v>
      </c>
      <c r="M3235" s="72" t="n">
        <v>621532.8</v>
      </c>
      <c r="N3235" s="72" t="n">
        <v>31076.64</v>
      </c>
      <c r="O3235" s="72" t="n">
        <v>590456.16</v>
      </c>
      <c r="P3235" s="72" t="n">
        <v>523271.99</v>
      </c>
      <c r="Q3235" s="72" t="n">
        <v>67184.17</v>
      </c>
      <c r="R3235" t="inlineStr">
        <is>
          <t>Karnataka</t>
        </is>
      </c>
      <c r="S3235" s="71" t="n">
        <v>1</v>
      </c>
      <c r="T3235" t="inlineStr">
        <is>
          <t>Yes</t>
        </is>
      </c>
      <c r="U3235" s="71" t="n">
        <v>118</v>
      </c>
      <c r="V3235" s="71" t="n">
        <v>50</v>
      </c>
      <c r="W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RR103227</t>
        </is>
      </c>
      <c r="B3236" s="69" t="n">
        <v>46047</v>
      </c>
      <c r="C3236" s="70" t="n">
        <v>2026</v>
      </c>
      <c r="D3236" t="inlineStr">
        <is>
          <t>Jan</t>
        </is>
      </c>
      <c r="E3236" t="inlineStr">
        <is>
          <t>South</t>
        </is>
      </c>
      <c r="F3236" t="inlineStr">
        <is>
          <t>India</t>
        </is>
      </c>
      <c r="G3236" t="inlineStr">
        <is>
          <t>Grocery</t>
        </is>
      </c>
      <c r="H3236" t="inlineStr">
        <is>
          <t>Store walk-in</t>
        </is>
      </c>
      <c r="I3236" t="inlineStr">
        <is>
          <t>Member</t>
        </is>
      </c>
      <c r="J3236" t="inlineStr">
        <is>
          <t>Carlos Silva</t>
        </is>
      </c>
      <c r="K3236" s="71" t="n">
        <v>2685</v>
      </c>
      <c r="L3236" s="72" t="n">
        <v>165.44</v>
      </c>
      <c r="M3236" s="72" t="n">
        <v>444206.4</v>
      </c>
      <c r="N3236" s="72" t="n">
        <v>35536.51</v>
      </c>
      <c r="O3236" s="72" t="n">
        <v>408669.89</v>
      </c>
      <c r="P3236" s="72" t="n">
        <v>390518.68</v>
      </c>
      <c r="Q3236" s="72" t="n">
        <v>18151.21</v>
      </c>
      <c r="R3236" t="inlineStr">
        <is>
          <t>Karnataka</t>
        </is>
      </c>
      <c r="S3236" s="71" t="n">
        <v>3</v>
      </c>
      <c r="T3236" t="inlineStr">
        <is>
          <t>Yes</t>
        </is>
      </c>
      <c r="U3236" s="71" t="n">
        <v>823</v>
      </c>
      <c r="V3236" s="71" t="n">
        <v>363</v>
      </c>
      <c r="W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RR103228</t>
        </is>
      </c>
      <c r="B3237" s="69" t="n">
        <v>46048</v>
      </c>
      <c r="C3237" s="70" t="n">
        <v>2026</v>
      </c>
      <c r="D3237" t="inlineStr">
        <is>
          <t>Jan</t>
        </is>
      </c>
      <c r="E3237" t="inlineStr">
        <is>
          <t>West</t>
        </is>
      </c>
      <c r="F3237" t="inlineStr">
        <is>
          <t>India</t>
        </is>
      </c>
      <c r="G3237" t="inlineStr">
        <is>
          <t>Fashion</t>
        </is>
      </c>
      <c r="H3237" t="inlineStr">
        <is>
          <t>Store walk-in</t>
        </is>
      </c>
      <c r="I3237" t="inlineStr">
        <is>
          <t>Member</t>
        </is>
      </c>
      <c r="J3237" t="inlineStr">
        <is>
          <t>Shraddha Kulkarni</t>
        </is>
      </c>
      <c r="K3237" s="71" t="n">
        <v>321</v>
      </c>
      <c r="L3237" s="72" t="n">
        <v>828.48</v>
      </c>
      <c r="M3237" s="72" t="n">
        <v>265942.08</v>
      </c>
      <c r="N3237" s="72" t="n">
        <v>21275.37</v>
      </c>
      <c r="O3237" s="72" t="n">
        <v>244666.71</v>
      </c>
      <c r="P3237" s="72" t="n">
        <v>135751.87</v>
      </c>
      <c r="Q3237" s="72" t="n">
        <v>108914.84</v>
      </c>
      <c r="R3237" t="inlineStr">
        <is>
          <t>Maharashtra</t>
        </is>
      </c>
      <c r="S3237" s="71" t="n">
        <v>5</v>
      </c>
      <c r="T3237" t="inlineStr">
        <is>
          <t>Yes</t>
        </is>
      </c>
      <c r="U3237" s="71" t="n">
        <v>133</v>
      </c>
      <c r="V3237" s="71" t="n">
        <v>49</v>
      </c>
      <c r="W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RR103229</t>
        </is>
      </c>
      <c r="B3238" s="69" t="n">
        <v>46048</v>
      </c>
      <c r="C3238" s="70" t="n">
        <v>2026</v>
      </c>
      <c r="D3238" t="inlineStr">
        <is>
          <t>Jan</t>
        </is>
      </c>
      <c r="E3238" t="inlineStr">
        <is>
          <t>West</t>
        </is>
      </c>
      <c r="F3238" t="inlineStr">
        <is>
          <t>India</t>
        </is>
      </c>
      <c r="G3238" t="inlineStr">
        <is>
          <t>JioMart</t>
        </is>
      </c>
      <c r="H3238" t="inlineStr">
        <is>
          <t>Home delivery</t>
        </is>
      </c>
      <c r="I3238" t="inlineStr">
        <is>
          <t>Member</t>
        </is>
      </c>
      <c r="J3238" t="inlineStr">
        <is>
          <t>Shraddha Kulkarni</t>
        </is>
      </c>
      <c r="K3238" s="71" t="n">
        <v>1724</v>
      </c>
      <c r="L3238" s="72" t="n">
        <v>480.52</v>
      </c>
      <c r="M3238" s="72" t="n">
        <v>828416.48</v>
      </c>
      <c r="N3238" s="72" t="n">
        <v>82841.64999999999</v>
      </c>
      <c r="O3238" s="72" t="n">
        <v>745574.83</v>
      </c>
      <c r="P3238" s="72" t="n">
        <v>599954.49</v>
      </c>
      <c r="Q3238" s="72" t="n">
        <v>145620.34</v>
      </c>
      <c r="R3238" t="inlineStr">
        <is>
          <t>Goa</t>
        </is>
      </c>
      <c r="S3238" s="71" t="n">
        <v>8</v>
      </c>
      <c r="T3238" t="inlineStr">
        <is>
          <t>Yes</t>
        </is>
      </c>
      <c r="U3238" s="71" t="n">
        <v>2886</v>
      </c>
      <c r="V3238" s="71" t="n">
        <v>214</v>
      </c>
      <c r="W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RR103230</t>
        </is>
      </c>
      <c r="B3239" s="69" t="n">
        <v>46048</v>
      </c>
      <c r="C3239" s="70" t="n">
        <v>2026</v>
      </c>
      <c r="D3239" t="inlineStr">
        <is>
          <t>Jan</t>
        </is>
      </c>
      <c r="E3239" t="inlineStr">
        <is>
          <t>South</t>
        </is>
      </c>
      <c r="F3239" t="inlineStr">
        <is>
          <t>India</t>
        </is>
      </c>
      <c r="G3239" t="inlineStr">
        <is>
          <t>Grocery</t>
        </is>
      </c>
      <c r="H3239" t="inlineStr">
        <is>
          <t>Store walk-in</t>
        </is>
      </c>
      <c r="I3239" t="inlineStr">
        <is>
          <t>Walk-in guest</t>
        </is>
      </c>
      <c r="J3239" t="inlineStr">
        <is>
          <t>Priya Nair</t>
        </is>
      </c>
      <c r="K3239" s="71" t="n">
        <v>2511</v>
      </c>
      <c r="L3239" s="72" t="n">
        <v>180.22</v>
      </c>
      <c r="M3239" s="72" t="n">
        <v>452532.42</v>
      </c>
      <c r="N3239" s="72" t="n">
        <v>67879.86</v>
      </c>
      <c r="O3239" s="72" t="n">
        <v>384652.56</v>
      </c>
      <c r="P3239" s="72" t="n">
        <v>379501.06</v>
      </c>
      <c r="Q3239" s="72" t="n">
        <v>5151.5</v>
      </c>
      <c r="R3239" t="inlineStr">
        <is>
          <t>Karnataka</t>
        </is>
      </c>
      <c r="S3239" s="71" t="n">
        <v>1</v>
      </c>
      <c r="T3239" t="inlineStr">
        <is>
          <t>Yes</t>
        </is>
      </c>
      <c r="U3239" s="71" t="n">
        <v>884</v>
      </c>
      <c r="V3239" s="71" t="n">
        <v>314</v>
      </c>
      <c r="W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RR103231</t>
        </is>
      </c>
      <c r="B3240" s="69" t="n">
        <v>46048</v>
      </c>
      <c r="C3240" s="70" t="n">
        <v>2026</v>
      </c>
      <c r="D3240" t="inlineStr">
        <is>
          <t>Jan</t>
        </is>
      </c>
      <c r="E3240" t="inlineStr">
        <is>
          <t>North</t>
        </is>
      </c>
      <c r="F3240" t="inlineStr">
        <is>
          <t>India</t>
        </is>
      </c>
      <c r="G3240" t="inlineStr">
        <is>
          <t>JioMart</t>
        </is>
      </c>
      <c r="H3240" t="inlineStr">
        <is>
          <t>Home delivery</t>
        </is>
      </c>
      <c r="I3240" t="inlineStr">
        <is>
          <t>Member</t>
        </is>
      </c>
      <c r="J3240" t="inlineStr">
        <is>
          <t>Kofi Mensah</t>
        </is>
      </c>
      <c r="K3240" s="71" t="n">
        <v>3792</v>
      </c>
      <c r="L3240" s="72" t="n">
        <v>452.1</v>
      </c>
      <c r="M3240" s="72" t="n">
        <v>1714363.2</v>
      </c>
      <c r="N3240" s="72" t="n">
        <v>137149.06</v>
      </c>
      <c r="O3240" s="72" t="n">
        <v>1577214.14</v>
      </c>
      <c r="P3240" s="72" t="n">
        <v>1252412.05</v>
      </c>
      <c r="Q3240" s="72" t="n">
        <v>324802.09</v>
      </c>
      <c r="R3240" t="inlineStr">
        <is>
          <t>Uttar Pradesh</t>
        </is>
      </c>
      <c r="S3240" s="71" t="n">
        <v>2</v>
      </c>
      <c r="T3240" t="inlineStr">
        <is>
          <t>Yes</t>
        </is>
      </c>
      <c r="U3240" s="71" t="n">
        <v>14060</v>
      </c>
      <c r="V3240" s="71" t="n">
        <v>755</v>
      </c>
      <c r="W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RR103232</t>
        </is>
      </c>
      <c r="B3241" s="69" t="n">
        <v>46048</v>
      </c>
      <c r="C3241" s="70" t="n">
        <v>2026</v>
      </c>
      <c r="D3241" t="inlineStr">
        <is>
          <t>Jan</t>
        </is>
      </c>
      <c r="E3241" t="inlineStr">
        <is>
          <t>South</t>
        </is>
      </c>
      <c r="F3241" t="inlineStr">
        <is>
          <t>India</t>
        </is>
      </c>
      <c r="G3241" t="inlineStr">
        <is>
          <t>JioMart</t>
        </is>
      </c>
      <c r="H3241" t="inlineStr">
        <is>
          <t>Home delivery</t>
        </is>
      </c>
      <c r="I3241" t="inlineStr">
        <is>
          <t>Member</t>
        </is>
      </c>
      <c r="J3241" t="inlineStr">
        <is>
          <t>Ana Costa</t>
        </is>
      </c>
      <c r="K3241" s="71" t="n">
        <v>2840</v>
      </c>
      <c r="L3241" s="72" t="n">
        <v>447.16</v>
      </c>
      <c r="M3241" s="72" t="n">
        <v>1269934.4</v>
      </c>
      <c r="N3241" s="72" t="n">
        <v>63496.72</v>
      </c>
      <c r="O3241" s="72" t="n">
        <v>1206437.68</v>
      </c>
      <c r="P3241" s="72" t="n">
        <v>930634.36</v>
      </c>
      <c r="Q3241" s="72" t="n">
        <v>275803.32</v>
      </c>
      <c r="R3241" t="inlineStr">
        <is>
          <t>Kerala</t>
        </is>
      </c>
      <c r="S3241" s="71" t="n">
        <v>8</v>
      </c>
      <c r="T3241" t="inlineStr">
        <is>
          <t>Yes</t>
        </is>
      </c>
      <c r="U3241" s="71" t="n">
        <v>8458</v>
      </c>
      <c r="V3241" s="71" t="n">
        <v>338</v>
      </c>
      <c r="W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RR103233</t>
        </is>
      </c>
      <c r="B3242" s="69" t="n">
        <v>46048</v>
      </c>
      <c r="C3242" s="70" t="n">
        <v>2026</v>
      </c>
      <c r="D3242" t="inlineStr">
        <is>
          <t>Jan</t>
        </is>
      </c>
      <c r="E3242" t="inlineStr">
        <is>
          <t>North</t>
        </is>
      </c>
      <c r="F3242" t="inlineStr">
        <is>
          <t>India</t>
        </is>
      </c>
      <c r="G3242" t="inlineStr">
        <is>
          <t>JioMart</t>
        </is>
      </c>
      <c r="H3242" t="inlineStr">
        <is>
          <t>Home delivery</t>
        </is>
      </c>
      <c r="I3242" t="inlineStr">
        <is>
          <t>Member</t>
        </is>
      </c>
      <c r="J3242" t="inlineStr">
        <is>
          <t>Zoya Ahmed</t>
        </is>
      </c>
      <c r="K3242" s="71" t="n">
        <v>3399</v>
      </c>
      <c r="L3242" s="72" t="n">
        <v>459.03</v>
      </c>
      <c r="M3242" s="72" t="n">
        <v>1560242.97</v>
      </c>
      <c r="N3242" s="72" t="n">
        <v>234036.45</v>
      </c>
      <c r="O3242" s="72" t="n">
        <v>1326206.52</v>
      </c>
      <c r="P3242" s="72" t="n">
        <v>1116457.65</v>
      </c>
      <c r="Q3242" s="72" t="n">
        <v>209748.87</v>
      </c>
      <c r="R3242" t="inlineStr">
        <is>
          <t>Rajasthan</t>
        </is>
      </c>
      <c r="S3242" s="71" t="n">
        <v>1</v>
      </c>
      <c r="T3242" t="inlineStr">
        <is>
          <t>Yes</t>
        </is>
      </c>
      <c r="U3242" s="71" t="n">
        <v>8997</v>
      </c>
      <c r="V3242" s="71" t="n">
        <v>516</v>
      </c>
      <c r="W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RR103234</t>
        </is>
      </c>
      <c r="B3243" s="69" t="n">
        <v>46048</v>
      </c>
      <c r="C3243" s="70" t="n">
        <v>2026</v>
      </c>
      <c r="D3243" t="inlineStr">
        <is>
          <t>Jan</t>
        </is>
      </c>
      <c r="E3243" t="inlineStr">
        <is>
          <t>North</t>
        </is>
      </c>
      <c r="F3243" t="inlineStr">
        <is>
          <t>India</t>
        </is>
      </c>
      <c r="G3243" t="inlineStr">
        <is>
          <t>Electronics</t>
        </is>
      </c>
      <c r="H3243" t="inlineStr">
        <is>
          <t>Click &amp; collect</t>
        </is>
      </c>
      <c r="I3243" t="inlineStr">
        <is>
          <t>Member</t>
        </is>
      </c>
      <c r="J3243" t="inlineStr">
        <is>
          <t>Amir Khan</t>
        </is>
      </c>
      <c r="K3243" s="71" t="n">
        <v>23</v>
      </c>
      <c r="L3243" s="72" t="n">
        <v>8495.709999999999</v>
      </c>
      <c r="M3243" s="72" t="n">
        <v>195401.33</v>
      </c>
      <c r="N3243" s="72" t="n">
        <v>29310.2</v>
      </c>
      <c r="O3243" s="72" t="n">
        <v>166091.13</v>
      </c>
      <c r="P3243" s="72" t="n">
        <v>191340.15</v>
      </c>
      <c r="Q3243" s="72" t="n">
        <v>-25249.02</v>
      </c>
      <c r="R3243" t="inlineStr">
        <is>
          <t>Delhi</t>
        </is>
      </c>
      <c r="S3243" s="71" t="n">
        <v>5</v>
      </c>
      <c r="T3243" t="inlineStr">
        <is>
          <t>Yes</t>
        </is>
      </c>
      <c r="U3243" s="71" t="n">
        <v>67</v>
      </c>
      <c r="V3243" s="71" t="n">
        <v>22</v>
      </c>
      <c r="W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RR103235</t>
        </is>
      </c>
      <c r="B3244" s="69" t="n">
        <v>46048</v>
      </c>
      <c r="C3244" s="70" t="n">
        <v>2026</v>
      </c>
      <c r="D3244" t="inlineStr">
        <is>
          <t>Jan</t>
        </is>
      </c>
      <c r="E3244" t="inlineStr">
        <is>
          <t>South</t>
        </is>
      </c>
      <c r="F3244" t="inlineStr">
        <is>
          <t>India</t>
        </is>
      </c>
      <c r="G3244" t="inlineStr">
        <is>
          <t>Fashion</t>
        </is>
      </c>
      <c r="H3244" t="inlineStr">
        <is>
          <t>Store walk-in</t>
        </is>
      </c>
      <c r="I3244" t="inlineStr">
        <is>
          <t>Member</t>
        </is>
      </c>
      <c r="J3244" t="inlineStr">
        <is>
          <t>Aisha Bello</t>
        </is>
      </c>
      <c r="K3244" s="71" t="n">
        <v>392</v>
      </c>
      <c r="L3244" s="72" t="n">
        <v>705.02</v>
      </c>
      <c r="M3244" s="72" t="n">
        <v>276367.84</v>
      </c>
      <c r="N3244" s="72" t="n">
        <v>5527.36</v>
      </c>
      <c r="O3244" s="72" t="n">
        <v>270840.48</v>
      </c>
      <c r="P3244" s="72" t="n">
        <v>165264.16</v>
      </c>
      <c r="Q3244" s="72" t="n">
        <v>105576.32</v>
      </c>
      <c r="R3244" t="inlineStr">
        <is>
          <t>Telangana</t>
        </is>
      </c>
      <c r="S3244" s="71" t="n">
        <v>1</v>
      </c>
      <c r="T3244" t="inlineStr">
        <is>
          <t>Yes</t>
        </is>
      </c>
      <c r="U3244" s="71" t="n">
        <v>136</v>
      </c>
      <c r="V3244" s="71" t="n">
        <v>48</v>
      </c>
      <c r="W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RR103236</t>
        </is>
      </c>
      <c r="B3245" s="69" t="n">
        <v>46048</v>
      </c>
      <c r="C3245" s="70" t="n">
        <v>2026</v>
      </c>
      <c r="D3245" t="inlineStr">
        <is>
          <t>Jan</t>
        </is>
      </c>
      <c r="E3245" t="inlineStr">
        <is>
          <t>West</t>
        </is>
      </c>
      <c r="F3245" t="inlineStr">
        <is>
          <t>India</t>
        </is>
      </c>
      <c r="G3245" t="inlineStr">
        <is>
          <t>Fashion</t>
        </is>
      </c>
      <c r="H3245" t="inlineStr">
        <is>
          <t>Store walk-in</t>
        </is>
      </c>
      <c r="I3245" t="inlineStr">
        <is>
          <t>Walk-in guest</t>
        </is>
      </c>
      <c r="J3245" t="inlineStr">
        <is>
          <t>Aisha Bello</t>
        </is>
      </c>
      <c r="K3245" s="71" t="n">
        <v>1151</v>
      </c>
      <c r="L3245" s="72" t="n">
        <v>802.63</v>
      </c>
      <c r="M3245" s="72" t="n">
        <v>923827.13</v>
      </c>
      <c r="N3245" s="72" t="n">
        <v>138574.07</v>
      </c>
      <c r="O3245" s="72" t="n">
        <v>785253.0600000001</v>
      </c>
      <c r="P3245" s="72" t="n">
        <v>481227.96</v>
      </c>
      <c r="Q3245" s="72" t="n">
        <v>304025.1</v>
      </c>
      <c r="R3245" t="inlineStr">
        <is>
          <t>Gujarat</t>
        </is>
      </c>
      <c r="S3245" s="71" t="n">
        <v>3</v>
      </c>
      <c r="T3245" t="inlineStr">
        <is>
          <t>Yes</t>
        </is>
      </c>
      <c r="U3245" s="71" t="n">
        <v>519</v>
      </c>
      <c r="V3245" s="71" t="n">
        <v>224</v>
      </c>
      <c r="W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RR103237</t>
        </is>
      </c>
      <c r="B3246" s="69" t="n">
        <v>46048</v>
      </c>
      <c r="C3246" s="70" t="n">
        <v>2026</v>
      </c>
      <c r="D3246" t="inlineStr">
        <is>
          <t>Jan</t>
        </is>
      </c>
      <c r="E3246" t="inlineStr">
        <is>
          <t>South</t>
        </is>
      </c>
      <c r="F3246" t="inlineStr">
        <is>
          <t>India</t>
        </is>
      </c>
      <c r="G3246" t="inlineStr">
        <is>
          <t>Grocery</t>
        </is>
      </c>
      <c r="H3246" t="inlineStr">
        <is>
          <t>Store walk-in</t>
        </is>
      </c>
      <c r="I3246" t="inlineStr">
        <is>
          <t>Walk-in guest</t>
        </is>
      </c>
      <c r="J3246" t="inlineStr">
        <is>
          <t>Mei Lin</t>
        </is>
      </c>
      <c r="K3246" s="71" t="n">
        <v>3943</v>
      </c>
      <c r="L3246" s="72" t="n">
        <v>186</v>
      </c>
      <c r="M3246" s="72" t="n">
        <v>733398</v>
      </c>
      <c r="N3246" s="72" t="n">
        <v>58671.84</v>
      </c>
      <c r="O3246" s="72" t="n">
        <v>674726.16</v>
      </c>
      <c r="P3246" s="72" t="n">
        <v>577469.34</v>
      </c>
      <c r="Q3246" s="72" t="n">
        <v>97256.82000000001</v>
      </c>
      <c r="R3246" t="inlineStr">
        <is>
          <t>Telangana</t>
        </is>
      </c>
      <c r="S3246" s="71" t="n">
        <v>2</v>
      </c>
      <c r="T3246" t="inlineStr">
        <is>
          <t>Yes</t>
        </is>
      </c>
      <c r="U3246" s="71" t="n">
        <v>2773</v>
      </c>
      <c r="V3246" s="71" t="n">
        <v>1008</v>
      </c>
      <c r="W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RR103238</t>
        </is>
      </c>
      <c r="B3247" s="69" t="n">
        <v>46049</v>
      </c>
      <c r="C3247" s="70" t="n">
        <v>2026</v>
      </c>
      <c r="D3247" t="inlineStr">
        <is>
          <t>Jan</t>
        </is>
      </c>
      <c r="E3247" t="inlineStr">
        <is>
          <t>North</t>
        </is>
      </c>
      <c r="F3247" t="inlineStr">
        <is>
          <t>India</t>
        </is>
      </c>
      <c r="G3247" t="inlineStr">
        <is>
          <t>Grocery</t>
        </is>
      </c>
      <c r="H3247" t="inlineStr">
        <is>
          <t>Home delivery</t>
        </is>
      </c>
      <c r="I3247" t="inlineStr">
        <is>
          <t>Walk-in guest</t>
        </is>
      </c>
      <c r="J3247" t="inlineStr">
        <is>
          <t>Aisha Bello</t>
        </is>
      </c>
      <c r="K3247" s="71" t="n">
        <v>2105</v>
      </c>
      <c r="L3247" s="72" t="n">
        <v>165.93</v>
      </c>
      <c r="M3247" s="72" t="n">
        <v>349282.65</v>
      </c>
      <c r="N3247" s="72" t="n">
        <v>27942.61</v>
      </c>
      <c r="O3247" s="72" t="n">
        <v>321340.04</v>
      </c>
      <c r="P3247" s="72" t="n">
        <v>307704.75</v>
      </c>
      <c r="Q3247" s="72" t="n">
        <v>13635.29</v>
      </c>
      <c r="R3247" t="inlineStr">
        <is>
          <t>Rajasthan</t>
        </is>
      </c>
      <c r="S3247" s="71" t="n">
        <v>0</v>
      </c>
      <c r="T3247" t="inlineStr">
        <is>
          <t>No</t>
        </is>
      </c>
      <c r="U3247" s="71" t="n">
        <v>924</v>
      </c>
      <c r="V3247" s="71" t="n">
        <v>414</v>
      </c>
      <c r="W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RR103239</t>
        </is>
      </c>
      <c r="B3248" s="69" t="n">
        <v>46049</v>
      </c>
      <c r="C3248" s="70" t="n">
        <v>2026</v>
      </c>
      <c r="D3248" t="inlineStr">
        <is>
          <t>Jan</t>
        </is>
      </c>
      <c r="E3248" t="inlineStr">
        <is>
          <t>West</t>
        </is>
      </c>
      <c r="F3248" t="inlineStr">
        <is>
          <t>India</t>
        </is>
      </c>
      <c r="G3248" t="inlineStr">
        <is>
          <t>Grocery</t>
        </is>
      </c>
      <c r="H3248" t="inlineStr">
        <is>
          <t>Store walk-in</t>
        </is>
      </c>
      <c r="I3248" t="inlineStr">
        <is>
          <t>Member</t>
        </is>
      </c>
      <c r="J3248" t="inlineStr">
        <is>
          <t>Ana Costa</t>
        </is>
      </c>
      <c r="K3248" s="71" t="n">
        <v>1556</v>
      </c>
      <c r="L3248" s="72" t="n">
        <v>182.42</v>
      </c>
      <c r="M3248" s="72" t="n">
        <v>283845.52</v>
      </c>
      <c r="N3248" s="72" t="n">
        <v>28384.55</v>
      </c>
      <c r="O3248" s="72" t="n">
        <v>255460.97</v>
      </c>
      <c r="P3248" s="72" t="n">
        <v>223559.6</v>
      </c>
      <c r="Q3248" s="72" t="n">
        <v>31901.37</v>
      </c>
      <c r="R3248" t="inlineStr">
        <is>
          <t>Maharashtra</t>
        </is>
      </c>
      <c r="S3248" s="71" t="n">
        <v>2</v>
      </c>
      <c r="T3248" t="inlineStr">
        <is>
          <t>Yes</t>
        </is>
      </c>
      <c r="U3248" s="71" t="n">
        <v>1155</v>
      </c>
      <c r="V3248" s="71" t="n">
        <v>373</v>
      </c>
      <c r="W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RR103240</t>
        </is>
      </c>
      <c r="B3249" s="69" t="n">
        <v>46049</v>
      </c>
      <c r="C3249" s="70" t="n">
        <v>2026</v>
      </c>
      <c r="D3249" t="inlineStr">
        <is>
          <t>Jan</t>
        </is>
      </c>
      <c r="E3249" t="inlineStr">
        <is>
          <t>East</t>
        </is>
      </c>
      <c r="F3249" t="inlineStr">
        <is>
          <t>India</t>
        </is>
      </c>
      <c r="G3249" t="inlineStr">
        <is>
          <t>JioMart</t>
        </is>
      </c>
      <c r="H3249" t="inlineStr">
        <is>
          <t>Home delivery</t>
        </is>
      </c>
      <c r="I3249" t="inlineStr">
        <is>
          <t>Walk-in guest</t>
        </is>
      </c>
      <c r="J3249" t="inlineStr">
        <is>
          <t>Carlos Silva</t>
        </is>
      </c>
      <c r="K3249" s="71" t="n">
        <v>1019</v>
      </c>
      <c r="L3249" s="72" t="n">
        <v>493.74</v>
      </c>
      <c r="M3249" s="72" t="n">
        <v>503121.06</v>
      </c>
      <c r="N3249" s="72" t="n">
        <v>25156.05</v>
      </c>
      <c r="O3249" s="72" t="n">
        <v>477965.01</v>
      </c>
      <c r="P3249" s="72" t="n">
        <v>329085.07</v>
      </c>
      <c r="Q3249" s="72" t="n">
        <v>148879.94</v>
      </c>
      <c r="R3249" t="inlineStr">
        <is>
          <t>West Bengal</t>
        </is>
      </c>
      <c r="S3249" s="71" t="n">
        <v>5</v>
      </c>
      <c r="T3249" t="inlineStr">
        <is>
          <t>Yes</t>
        </is>
      </c>
      <c r="U3249" s="71" t="n">
        <v>3855</v>
      </c>
      <c r="V3249" s="71" t="n">
        <v>297</v>
      </c>
      <c r="W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RR103241</t>
        </is>
      </c>
      <c r="B3250" s="69" t="n">
        <v>46049</v>
      </c>
      <c r="C3250" s="70" t="n">
        <v>2026</v>
      </c>
      <c r="D3250" t="inlineStr">
        <is>
          <t>Jan</t>
        </is>
      </c>
      <c r="E3250" t="inlineStr">
        <is>
          <t>East</t>
        </is>
      </c>
      <c r="F3250" t="inlineStr">
        <is>
          <t>India</t>
        </is>
      </c>
      <c r="G3250" t="inlineStr">
        <is>
          <t>Fashion</t>
        </is>
      </c>
      <c r="H3250" t="inlineStr">
        <is>
          <t>Store walk-in</t>
        </is>
      </c>
      <c r="I3250" t="inlineStr">
        <is>
          <t>Walk-in guest</t>
        </is>
      </c>
      <c r="J3250" t="inlineStr">
        <is>
          <t>Ravindra Patil</t>
        </is>
      </c>
      <c r="K3250" s="71" t="n">
        <v>783</v>
      </c>
      <c r="L3250" s="72" t="n">
        <v>829.15</v>
      </c>
      <c r="M3250" s="72" t="n">
        <v>649224.45</v>
      </c>
      <c r="N3250" s="72" t="n">
        <v>64922.44</v>
      </c>
      <c r="O3250" s="72" t="n">
        <v>584302.01</v>
      </c>
      <c r="P3250" s="72" t="n">
        <v>316806.18</v>
      </c>
      <c r="Q3250" s="72" t="n">
        <v>267495.83</v>
      </c>
      <c r="R3250" t="inlineStr">
        <is>
          <t>Odisha</t>
        </is>
      </c>
      <c r="S3250" s="71" t="n">
        <v>3</v>
      </c>
      <c r="T3250" t="inlineStr">
        <is>
          <t>Yes</t>
        </is>
      </c>
      <c r="U3250" s="71" t="n">
        <v>687</v>
      </c>
      <c r="V3250" s="71" t="n">
        <v>184</v>
      </c>
      <c r="W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RR103242</t>
        </is>
      </c>
      <c r="B3251" s="69" t="n">
        <v>46049</v>
      </c>
      <c r="C3251" s="70" t="n">
        <v>2026</v>
      </c>
      <c r="D3251" t="inlineStr">
        <is>
          <t>Jan</t>
        </is>
      </c>
      <c r="E3251" t="inlineStr">
        <is>
          <t>West</t>
        </is>
      </c>
      <c r="F3251" t="inlineStr">
        <is>
          <t>India</t>
        </is>
      </c>
      <c r="G3251" t="inlineStr">
        <is>
          <t>JioMart</t>
        </is>
      </c>
      <c r="H3251" t="inlineStr">
        <is>
          <t>Home delivery</t>
        </is>
      </c>
      <c r="I3251" t="inlineStr">
        <is>
          <t>Walk-in guest</t>
        </is>
      </c>
      <c r="J3251" t="inlineStr">
        <is>
          <t>Sara Rossi</t>
        </is>
      </c>
      <c r="K3251" s="71" t="n">
        <v>514</v>
      </c>
      <c r="L3251" s="72" t="n">
        <v>446.81</v>
      </c>
      <c r="M3251" s="72" t="n">
        <v>229660.34</v>
      </c>
      <c r="N3251" s="72" t="n">
        <v>22966.03</v>
      </c>
      <c r="O3251" s="72" t="n">
        <v>206694.31</v>
      </c>
      <c r="P3251" s="72" t="n">
        <v>166560.74</v>
      </c>
      <c r="Q3251" s="72" t="n">
        <v>40133.57</v>
      </c>
      <c r="R3251" t="inlineStr">
        <is>
          <t>Maharashtra</t>
        </is>
      </c>
      <c r="S3251" s="71" t="n">
        <v>2</v>
      </c>
      <c r="T3251" t="inlineStr">
        <is>
          <t>Yes</t>
        </is>
      </c>
      <c r="U3251" s="71" t="n">
        <v>2307</v>
      </c>
      <c r="V3251" s="71" t="n">
        <v>126</v>
      </c>
      <c r="W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RR103243</t>
        </is>
      </c>
      <c r="B3252" s="69" t="n">
        <v>46049</v>
      </c>
      <c r="C3252" s="70" t="n">
        <v>2026</v>
      </c>
      <c r="D3252" t="inlineStr">
        <is>
          <t>Jan</t>
        </is>
      </c>
      <c r="E3252" t="inlineStr">
        <is>
          <t>West</t>
        </is>
      </c>
      <c r="F3252" t="inlineStr">
        <is>
          <t>India</t>
        </is>
      </c>
      <c r="G3252" t="inlineStr">
        <is>
          <t>JioMart</t>
        </is>
      </c>
      <c r="H3252" t="inlineStr">
        <is>
          <t>Home delivery</t>
        </is>
      </c>
      <c r="I3252" t="inlineStr">
        <is>
          <t>Member</t>
        </is>
      </c>
      <c r="J3252" t="inlineStr">
        <is>
          <t>Arjun Mehta</t>
        </is>
      </c>
      <c r="K3252" s="71" t="n">
        <v>2842</v>
      </c>
      <c r="L3252" s="72" t="n">
        <v>512.11</v>
      </c>
      <c r="M3252" s="72" t="n">
        <v>1455416.62</v>
      </c>
      <c r="N3252" s="72" t="n">
        <v>116433.33</v>
      </c>
      <c r="O3252" s="72" t="n">
        <v>1338983.29</v>
      </c>
      <c r="P3252" s="72" t="n">
        <v>987340.84</v>
      </c>
      <c r="Q3252" s="72" t="n">
        <v>351642.45</v>
      </c>
      <c r="R3252" t="inlineStr">
        <is>
          <t>Goa</t>
        </is>
      </c>
      <c r="S3252" s="71" t="n">
        <v>3</v>
      </c>
      <c r="T3252" t="inlineStr">
        <is>
          <t>Yes</t>
        </is>
      </c>
      <c r="U3252" s="71" t="n">
        <v>7295</v>
      </c>
      <c r="V3252" s="71" t="n">
        <v>405</v>
      </c>
      <c r="W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RR103244</t>
        </is>
      </c>
      <c r="B3253" s="69" t="n">
        <v>46049</v>
      </c>
      <c r="C3253" s="70" t="n">
        <v>2026</v>
      </c>
      <c r="D3253" t="inlineStr">
        <is>
          <t>Jan</t>
        </is>
      </c>
      <c r="E3253" t="inlineStr">
        <is>
          <t>South</t>
        </is>
      </c>
      <c r="F3253" t="inlineStr">
        <is>
          <t>India</t>
        </is>
      </c>
      <c r="G3253" t="inlineStr">
        <is>
          <t>Grocery</t>
        </is>
      </c>
      <c r="H3253" t="inlineStr">
        <is>
          <t>Store walk-in</t>
        </is>
      </c>
      <c r="I3253" t="inlineStr">
        <is>
          <t>Member</t>
        </is>
      </c>
      <c r="J3253" t="inlineStr">
        <is>
          <t>Carlos Silva</t>
        </is>
      </c>
      <c r="K3253" s="71" t="n">
        <v>645</v>
      </c>
      <c r="L3253" s="72" t="n">
        <v>167.53</v>
      </c>
      <c r="M3253" s="72" t="n">
        <v>108056.85</v>
      </c>
      <c r="N3253" s="72" t="n">
        <v>16208.53</v>
      </c>
      <c r="O3253" s="72" t="n">
        <v>91848.32000000001</v>
      </c>
      <c r="P3253" s="72" t="n">
        <v>97685.24000000001</v>
      </c>
      <c r="Q3253" s="72" t="n">
        <v>-5836.92</v>
      </c>
      <c r="R3253" t="inlineStr">
        <is>
          <t>Karnataka</t>
        </is>
      </c>
      <c r="S3253" s="71" t="n">
        <v>1</v>
      </c>
      <c r="T3253" t="inlineStr">
        <is>
          <t>Yes</t>
        </is>
      </c>
      <c r="U3253" s="71" t="n">
        <v>386</v>
      </c>
      <c r="V3253" s="71" t="n">
        <v>100</v>
      </c>
      <c r="W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RR103245</t>
        </is>
      </c>
      <c r="B3254" s="69" t="n">
        <v>46049</v>
      </c>
      <c r="C3254" s="70" t="n">
        <v>2026</v>
      </c>
      <c r="D3254" t="inlineStr">
        <is>
          <t>Jan</t>
        </is>
      </c>
      <c r="E3254" t="inlineStr">
        <is>
          <t>South</t>
        </is>
      </c>
      <c r="F3254" t="inlineStr">
        <is>
          <t>India</t>
        </is>
      </c>
      <c r="G3254" t="inlineStr">
        <is>
          <t>JioMart</t>
        </is>
      </c>
      <c r="H3254" t="inlineStr">
        <is>
          <t>Home delivery</t>
        </is>
      </c>
      <c r="I3254" t="inlineStr">
        <is>
          <t>Member</t>
        </is>
      </c>
      <c r="J3254" t="inlineStr">
        <is>
          <t>Ana Costa</t>
        </is>
      </c>
      <c r="K3254" s="71" t="n">
        <v>3925</v>
      </c>
      <c r="L3254" s="72" t="n">
        <v>487.81</v>
      </c>
      <c r="M3254" s="72" t="n">
        <v>1914654.25</v>
      </c>
      <c r="N3254" s="72" t="n">
        <v>287198.14</v>
      </c>
      <c r="O3254" s="72" t="n">
        <v>1627456.11</v>
      </c>
      <c r="P3254" s="72" t="n">
        <v>1291746.63</v>
      </c>
      <c r="Q3254" s="72" t="n">
        <v>335709.48</v>
      </c>
      <c r="R3254" t="inlineStr">
        <is>
          <t>Kerala</t>
        </is>
      </c>
      <c r="S3254" s="71" t="n">
        <v>3</v>
      </c>
      <c r="T3254" t="inlineStr">
        <is>
          <t>Yes</t>
        </is>
      </c>
      <c r="U3254" s="71" t="n">
        <v>6634</v>
      </c>
      <c r="V3254" s="71" t="n">
        <v>513</v>
      </c>
      <c r="W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RR103246</t>
        </is>
      </c>
      <c r="B3255" s="69" t="n">
        <v>46050</v>
      </c>
      <c r="C3255" s="70" t="n">
        <v>2026</v>
      </c>
      <c r="D3255" t="inlineStr">
        <is>
          <t>Jan</t>
        </is>
      </c>
      <c r="E3255" t="inlineStr">
        <is>
          <t>West</t>
        </is>
      </c>
      <c r="F3255" t="inlineStr">
        <is>
          <t>India</t>
        </is>
      </c>
      <c r="G3255" t="inlineStr">
        <is>
          <t>Grocery</t>
        </is>
      </c>
      <c r="H3255" t="inlineStr">
        <is>
          <t>Store walk-in</t>
        </is>
      </c>
      <c r="I3255" t="inlineStr">
        <is>
          <t>Walk-in guest</t>
        </is>
      </c>
      <c r="J3255" t="inlineStr">
        <is>
          <t>Carlos Silva</t>
        </is>
      </c>
      <c r="K3255" s="71" t="n">
        <v>2925</v>
      </c>
      <c r="L3255" s="72" t="n">
        <v>185.4</v>
      </c>
      <c r="M3255" s="72" t="n">
        <v>542295</v>
      </c>
      <c r="N3255" s="72" t="n">
        <v>10845.9</v>
      </c>
      <c r="O3255" s="72" t="n">
        <v>531449.1</v>
      </c>
      <c r="P3255" s="72" t="n">
        <v>439320.03</v>
      </c>
      <c r="Q3255" s="72" t="n">
        <v>92129.07000000001</v>
      </c>
      <c r="R3255" t="inlineStr">
        <is>
          <t>Gujarat</t>
        </is>
      </c>
      <c r="S3255" s="71" t="n">
        <v>0</v>
      </c>
      <c r="T3255" t="inlineStr">
        <is>
          <t>No</t>
        </is>
      </c>
      <c r="U3255" s="71" t="n">
        <v>887</v>
      </c>
      <c r="V3255" s="71" t="n">
        <v>331</v>
      </c>
      <c r="W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RR103247</t>
        </is>
      </c>
      <c r="B3256" s="69" t="n">
        <v>46050</v>
      </c>
      <c r="C3256" s="70" t="n">
        <v>2026</v>
      </c>
      <c r="D3256" t="inlineStr">
        <is>
          <t>Jan</t>
        </is>
      </c>
      <c r="E3256" t="inlineStr">
        <is>
          <t>North</t>
        </is>
      </c>
      <c r="F3256" t="inlineStr">
        <is>
          <t>India</t>
        </is>
      </c>
      <c r="G3256" t="inlineStr">
        <is>
          <t>JioMart</t>
        </is>
      </c>
      <c r="H3256" t="inlineStr">
        <is>
          <t>Home delivery</t>
        </is>
      </c>
      <c r="I3256" t="inlineStr">
        <is>
          <t>Member</t>
        </is>
      </c>
      <c r="J3256" t="inlineStr">
        <is>
          <t>Amir Khan</t>
        </is>
      </c>
      <c r="K3256" s="71" t="n">
        <v>3166</v>
      </c>
      <c r="L3256" s="72" t="n">
        <v>428.36</v>
      </c>
      <c r="M3256" s="72" t="n">
        <v>1356187.76</v>
      </c>
      <c r="N3256" s="72" t="n">
        <v>27123.76</v>
      </c>
      <c r="O3256" s="72" t="n">
        <v>1329064</v>
      </c>
      <c r="P3256" s="72" t="n">
        <v>1069341.07</v>
      </c>
      <c r="Q3256" s="72" t="n">
        <v>259722.93</v>
      </c>
      <c r="R3256" t="inlineStr">
        <is>
          <t>Punjab</t>
        </is>
      </c>
      <c r="S3256" s="71" t="n">
        <v>0</v>
      </c>
      <c r="T3256" t="inlineStr">
        <is>
          <t>No</t>
        </is>
      </c>
      <c r="U3256" s="71" t="n">
        <v>12859</v>
      </c>
      <c r="V3256" s="71" t="n">
        <v>974</v>
      </c>
      <c r="W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RR103248</t>
        </is>
      </c>
      <c r="B3257" s="69" t="n">
        <v>46050</v>
      </c>
      <c r="C3257" s="70" t="n">
        <v>2026</v>
      </c>
      <c r="D3257" t="inlineStr">
        <is>
          <t>Jan</t>
        </is>
      </c>
      <c r="E3257" t="inlineStr">
        <is>
          <t>East</t>
        </is>
      </c>
      <c r="F3257" t="inlineStr">
        <is>
          <t>India</t>
        </is>
      </c>
      <c r="G3257" t="inlineStr">
        <is>
          <t>Grocery</t>
        </is>
      </c>
      <c r="H3257" t="inlineStr">
        <is>
          <t>Store walk-in</t>
        </is>
      </c>
      <c r="I3257" t="inlineStr">
        <is>
          <t>Walk-in guest</t>
        </is>
      </c>
      <c r="J3257" t="inlineStr">
        <is>
          <t>Zoya Ahmed</t>
        </is>
      </c>
      <c r="K3257" s="71" t="n">
        <v>1585</v>
      </c>
      <c r="L3257" s="72" t="n">
        <v>197.9</v>
      </c>
      <c r="M3257" s="72" t="n">
        <v>313671.5</v>
      </c>
      <c r="N3257" s="72" t="n">
        <v>25093.72</v>
      </c>
      <c r="O3257" s="72" t="n">
        <v>288577.78</v>
      </c>
      <c r="P3257" s="72" t="n">
        <v>233251.44</v>
      </c>
      <c r="Q3257" s="72" t="n">
        <v>55326.34</v>
      </c>
      <c r="R3257" t="inlineStr">
        <is>
          <t>West Bengal</t>
        </is>
      </c>
      <c r="S3257" s="71" t="n">
        <v>2</v>
      </c>
      <c r="T3257" t="inlineStr">
        <is>
          <t>Yes</t>
        </is>
      </c>
      <c r="U3257" s="71" t="n">
        <v>906</v>
      </c>
      <c r="V3257" s="71" t="n">
        <v>251</v>
      </c>
      <c r="W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RR103249</t>
        </is>
      </c>
      <c r="B3258" s="69" t="n">
        <v>46050</v>
      </c>
      <c r="C3258" s="70" t="n">
        <v>2026</v>
      </c>
      <c r="D3258" t="inlineStr">
        <is>
          <t>Jan</t>
        </is>
      </c>
      <c r="E3258" t="inlineStr">
        <is>
          <t>West</t>
        </is>
      </c>
      <c r="F3258" t="inlineStr">
        <is>
          <t>India</t>
        </is>
      </c>
      <c r="G3258" t="inlineStr">
        <is>
          <t>JioMart</t>
        </is>
      </c>
      <c r="H3258" t="inlineStr">
        <is>
          <t>Home delivery</t>
        </is>
      </c>
      <c r="I3258" t="inlineStr">
        <is>
          <t>Walk-in guest</t>
        </is>
      </c>
      <c r="J3258" t="inlineStr">
        <is>
          <t>Aisha Bello</t>
        </is>
      </c>
      <c r="K3258" s="71" t="n">
        <v>2950</v>
      </c>
      <c r="L3258" s="72" t="n">
        <v>444.79</v>
      </c>
      <c r="M3258" s="72" t="n">
        <v>1312130.5</v>
      </c>
      <c r="N3258" s="72" t="n">
        <v>26242.61</v>
      </c>
      <c r="O3258" s="72" t="n">
        <v>1285887.89</v>
      </c>
      <c r="P3258" s="72" t="n">
        <v>977748.64</v>
      </c>
      <c r="Q3258" s="72" t="n">
        <v>308139.25</v>
      </c>
      <c r="R3258" t="inlineStr">
        <is>
          <t>Goa</t>
        </is>
      </c>
      <c r="S3258" s="71" t="n">
        <v>3</v>
      </c>
      <c r="T3258" t="inlineStr">
        <is>
          <t>Yes</t>
        </is>
      </c>
      <c r="U3258" s="71" t="n">
        <v>7482</v>
      </c>
      <c r="V3258" s="71" t="n">
        <v>363</v>
      </c>
      <c r="W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RR103250</t>
        </is>
      </c>
      <c r="B3259" s="69" t="n">
        <v>46050</v>
      </c>
      <c r="C3259" s="70" t="n">
        <v>2026</v>
      </c>
      <c r="D3259" t="inlineStr">
        <is>
          <t>Jan</t>
        </is>
      </c>
      <c r="E3259" t="inlineStr">
        <is>
          <t>South</t>
        </is>
      </c>
      <c r="F3259" t="inlineStr">
        <is>
          <t>India</t>
        </is>
      </c>
      <c r="G3259" t="inlineStr">
        <is>
          <t>Grocery</t>
        </is>
      </c>
      <c r="H3259" t="inlineStr">
        <is>
          <t>Store walk-in</t>
        </is>
      </c>
      <c r="I3259" t="inlineStr">
        <is>
          <t>Member</t>
        </is>
      </c>
      <c r="J3259" t="inlineStr">
        <is>
          <t>Fatima Al-Saud</t>
        </is>
      </c>
      <c r="K3259" s="71" t="n">
        <v>1782</v>
      </c>
      <c r="L3259" s="72" t="n">
        <v>201.84</v>
      </c>
      <c r="M3259" s="72" t="n">
        <v>359678.88</v>
      </c>
      <c r="N3259" s="72" t="n">
        <v>17983.94</v>
      </c>
      <c r="O3259" s="72" t="n">
        <v>341694.94</v>
      </c>
      <c r="P3259" s="72" t="n">
        <v>260860.64</v>
      </c>
      <c r="Q3259" s="72" t="n">
        <v>80834.3</v>
      </c>
      <c r="R3259" t="inlineStr">
        <is>
          <t>Tamil Nadu</t>
        </is>
      </c>
      <c r="S3259" s="71" t="n">
        <v>5</v>
      </c>
      <c r="T3259" t="inlineStr">
        <is>
          <t>Yes</t>
        </is>
      </c>
      <c r="U3259" s="71" t="n">
        <v>640</v>
      </c>
      <c r="V3259" s="71" t="n">
        <v>238</v>
      </c>
      <c r="W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RR103251</t>
        </is>
      </c>
      <c r="B3260" s="69" t="n">
        <v>46050</v>
      </c>
      <c r="C3260" s="70" t="n">
        <v>2026</v>
      </c>
      <c r="D3260" t="inlineStr">
        <is>
          <t>Jan</t>
        </is>
      </c>
      <c r="E3260" t="inlineStr">
        <is>
          <t>East</t>
        </is>
      </c>
      <c r="F3260" t="inlineStr">
        <is>
          <t>India</t>
        </is>
      </c>
      <c r="G3260" t="inlineStr">
        <is>
          <t>Grocery</t>
        </is>
      </c>
      <c r="H3260" t="inlineStr">
        <is>
          <t>Store walk-in</t>
        </is>
      </c>
      <c r="I3260" t="inlineStr">
        <is>
          <t>Walk-in guest</t>
        </is>
      </c>
      <c r="J3260" t="inlineStr">
        <is>
          <t>Hiroshi Tanaka</t>
        </is>
      </c>
      <c r="K3260" s="71" t="n">
        <v>1763</v>
      </c>
      <c r="L3260" s="72" t="n">
        <v>207.09</v>
      </c>
      <c r="M3260" s="72" t="n">
        <v>365099.67</v>
      </c>
      <c r="N3260" s="72" t="n">
        <v>7301.99</v>
      </c>
      <c r="O3260" s="72" t="n">
        <v>357797.68</v>
      </c>
      <c r="P3260" s="72" t="n">
        <v>270452.64</v>
      </c>
      <c r="Q3260" s="72" t="n">
        <v>87345.03999999999</v>
      </c>
      <c r="R3260" t="inlineStr">
        <is>
          <t>Odisha</t>
        </is>
      </c>
      <c r="S3260" s="71" t="n">
        <v>3</v>
      </c>
      <c r="T3260" t="inlineStr">
        <is>
          <t>Yes</t>
        </is>
      </c>
      <c r="U3260" s="71" t="n">
        <v>519</v>
      </c>
      <c r="V3260" s="71" t="n">
        <v>229</v>
      </c>
      <c r="W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RR103252</t>
        </is>
      </c>
      <c r="B3261" s="69" t="n">
        <v>46050</v>
      </c>
      <c r="C3261" s="70" t="n">
        <v>2026</v>
      </c>
      <c r="D3261" t="inlineStr">
        <is>
          <t>Jan</t>
        </is>
      </c>
      <c r="E3261" t="inlineStr">
        <is>
          <t>West</t>
        </is>
      </c>
      <c r="F3261" t="inlineStr">
        <is>
          <t>India</t>
        </is>
      </c>
      <c r="G3261" t="inlineStr">
        <is>
          <t>JioMart</t>
        </is>
      </c>
      <c r="H3261" t="inlineStr">
        <is>
          <t>Home delivery</t>
        </is>
      </c>
      <c r="I3261" t="inlineStr">
        <is>
          <t>Walk-in guest</t>
        </is>
      </c>
      <c r="J3261" t="inlineStr">
        <is>
          <t>Emma Clarke</t>
        </is>
      </c>
      <c r="K3261" s="71" t="n">
        <v>2412</v>
      </c>
      <c r="L3261" s="72" t="n">
        <v>467.86</v>
      </c>
      <c r="M3261" s="72" t="n">
        <v>1128478.32</v>
      </c>
      <c r="N3261" s="72" t="n">
        <v>169271.75</v>
      </c>
      <c r="O3261" s="72" t="n">
        <v>959206.5699999999</v>
      </c>
      <c r="P3261" s="72" t="n">
        <v>836671.95</v>
      </c>
      <c r="Q3261" s="72" t="n">
        <v>122534.62</v>
      </c>
      <c r="R3261" t="inlineStr">
        <is>
          <t>Goa</t>
        </is>
      </c>
      <c r="S3261" s="71" t="n">
        <v>5</v>
      </c>
      <c r="T3261" t="inlineStr">
        <is>
          <t>Yes</t>
        </is>
      </c>
      <c r="U3261" s="71" t="n">
        <v>4405</v>
      </c>
      <c r="V3261" s="71" t="n">
        <v>319</v>
      </c>
      <c r="W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RR103253</t>
        </is>
      </c>
      <c r="B3262" s="69" t="n">
        <v>46050</v>
      </c>
      <c r="C3262" s="70" t="n">
        <v>2026</v>
      </c>
      <c r="D3262" t="inlineStr">
        <is>
          <t>Jan</t>
        </is>
      </c>
      <c r="E3262" t="inlineStr">
        <is>
          <t>South</t>
        </is>
      </c>
      <c r="F3262" t="inlineStr">
        <is>
          <t>India</t>
        </is>
      </c>
      <c r="G3262" t="inlineStr">
        <is>
          <t>Grocery</t>
        </is>
      </c>
      <c r="H3262" t="inlineStr">
        <is>
          <t>Store walk-in</t>
        </is>
      </c>
      <c r="I3262" t="inlineStr">
        <is>
          <t>Member</t>
        </is>
      </c>
      <c r="J3262" t="inlineStr">
        <is>
          <t>Liam O'Brien</t>
        </is>
      </c>
      <c r="K3262" s="71" t="n">
        <v>489</v>
      </c>
      <c r="L3262" s="72" t="n">
        <v>181.25</v>
      </c>
      <c r="M3262" s="72" t="n">
        <v>88631.25</v>
      </c>
      <c r="N3262" s="72" t="n">
        <v>7090.5</v>
      </c>
      <c r="O3262" s="72" t="n">
        <v>81540.75</v>
      </c>
      <c r="P3262" s="72" t="n">
        <v>74044.22</v>
      </c>
      <c r="Q3262" s="72" t="n">
        <v>7496.53</v>
      </c>
      <c r="R3262" t="inlineStr">
        <is>
          <t>Kerala</t>
        </is>
      </c>
      <c r="S3262" s="71" t="n">
        <v>2</v>
      </c>
      <c r="T3262" t="inlineStr">
        <is>
          <t>Yes</t>
        </is>
      </c>
      <c r="U3262" s="71" t="n">
        <v>221</v>
      </c>
      <c r="V3262" s="71" t="n">
        <v>83</v>
      </c>
      <c r="W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RR103254</t>
        </is>
      </c>
      <c r="B3263" s="69" t="n">
        <v>46050</v>
      </c>
      <c r="C3263" s="70" t="n">
        <v>2026</v>
      </c>
      <c r="D3263" t="inlineStr">
        <is>
          <t>Jan</t>
        </is>
      </c>
      <c r="E3263" t="inlineStr">
        <is>
          <t>South</t>
        </is>
      </c>
      <c r="F3263" t="inlineStr">
        <is>
          <t>India</t>
        </is>
      </c>
      <c r="G3263" t="inlineStr">
        <is>
          <t>Grocery</t>
        </is>
      </c>
      <c r="H3263" t="inlineStr">
        <is>
          <t>Store walk-in</t>
        </is>
      </c>
      <c r="I3263" t="inlineStr">
        <is>
          <t>Member</t>
        </is>
      </c>
      <c r="J3263" t="inlineStr">
        <is>
          <t>Ravindra Patil</t>
        </is>
      </c>
      <c r="K3263" s="71" t="n">
        <v>4181</v>
      </c>
      <c r="L3263" s="72" t="n">
        <v>194.66</v>
      </c>
      <c r="M3263" s="72" t="n">
        <v>813873.46</v>
      </c>
      <c r="N3263" s="72" t="n">
        <v>40693.67</v>
      </c>
      <c r="O3263" s="72" t="n">
        <v>773179.79</v>
      </c>
      <c r="P3263" s="72" t="n">
        <v>592936.12</v>
      </c>
      <c r="Q3263" s="72" t="n">
        <v>180243.67</v>
      </c>
      <c r="R3263" t="inlineStr">
        <is>
          <t>Telangana</t>
        </is>
      </c>
      <c r="S3263" s="71" t="n">
        <v>8</v>
      </c>
      <c r="T3263" t="inlineStr">
        <is>
          <t>Yes</t>
        </is>
      </c>
      <c r="U3263" s="71" t="n">
        <v>1566</v>
      </c>
      <c r="V3263" s="71" t="n">
        <v>506</v>
      </c>
      <c r="W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RR103255</t>
        </is>
      </c>
      <c r="B3264" s="69" t="n">
        <v>46050</v>
      </c>
      <c r="C3264" s="70" t="n">
        <v>2026</v>
      </c>
      <c r="D3264" t="inlineStr">
        <is>
          <t>Jan</t>
        </is>
      </c>
      <c r="E3264" t="inlineStr">
        <is>
          <t>South</t>
        </is>
      </c>
      <c r="F3264" t="inlineStr">
        <is>
          <t>India</t>
        </is>
      </c>
      <c r="G3264" t="inlineStr">
        <is>
          <t>Fashion</t>
        </is>
      </c>
      <c r="H3264" t="inlineStr">
        <is>
          <t>Store walk-in</t>
        </is>
      </c>
      <c r="I3264" t="inlineStr">
        <is>
          <t>Walk-in guest</t>
        </is>
      </c>
      <c r="J3264" t="inlineStr">
        <is>
          <t>Noah Smith</t>
        </is>
      </c>
      <c r="K3264" s="71" t="n">
        <v>1309</v>
      </c>
      <c r="L3264" s="72" t="n">
        <v>817.11</v>
      </c>
      <c r="M3264" s="72" t="n">
        <v>1069596.99</v>
      </c>
      <c r="N3264" s="72" t="n">
        <v>53479.85</v>
      </c>
      <c r="O3264" s="72" t="n">
        <v>1016117.14</v>
      </c>
      <c r="P3264" s="72" t="n">
        <v>549394.35</v>
      </c>
      <c r="Q3264" s="72" t="n">
        <v>466722.79</v>
      </c>
      <c r="R3264" t="inlineStr">
        <is>
          <t>Karnataka</t>
        </is>
      </c>
      <c r="S3264" s="71" t="n">
        <v>5</v>
      </c>
      <c r="T3264" t="inlineStr">
        <is>
          <t>Yes</t>
        </is>
      </c>
      <c r="U3264" s="71" t="n">
        <v>960</v>
      </c>
      <c r="V3264" s="71" t="n">
        <v>412</v>
      </c>
      <c r="W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RR103256</t>
        </is>
      </c>
      <c r="B3265" s="69" t="n">
        <v>46050</v>
      </c>
      <c r="C3265" s="70" t="n">
        <v>2026</v>
      </c>
      <c r="D3265" t="inlineStr">
        <is>
          <t>Jan</t>
        </is>
      </c>
      <c r="E3265" t="inlineStr">
        <is>
          <t>West</t>
        </is>
      </c>
      <c r="F3265" t="inlineStr">
        <is>
          <t>India</t>
        </is>
      </c>
      <c r="G3265" t="inlineStr">
        <is>
          <t>Electronics</t>
        </is>
      </c>
      <c r="H3265" t="inlineStr">
        <is>
          <t>Store walk-in</t>
        </is>
      </c>
      <c r="I3265" t="inlineStr">
        <is>
          <t>Walk-in guest</t>
        </is>
      </c>
      <c r="J3265" t="inlineStr">
        <is>
          <t>Ruhi Shaikh</t>
        </is>
      </c>
      <c r="K3265" s="71" t="n">
        <v>39</v>
      </c>
      <c r="L3265" s="72" t="n">
        <v>10384.15</v>
      </c>
      <c r="M3265" s="72" t="n">
        <v>404981.85</v>
      </c>
      <c r="N3265" s="72" t="n">
        <v>20249.09</v>
      </c>
      <c r="O3265" s="72" t="n">
        <v>384732.76</v>
      </c>
      <c r="P3265" s="72" t="n">
        <v>306883.02</v>
      </c>
      <c r="Q3265" s="72" t="n">
        <v>77849.74000000001</v>
      </c>
      <c r="R3265" t="inlineStr">
        <is>
          <t>Gujarat</t>
        </is>
      </c>
      <c r="S3265" s="71" t="n">
        <v>2</v>
      </c>
      <c r="T3265" t="inlineStr">
        <is>
          <t>Yes</t>
        </is>
      </c>
      <c r="U3265" s="71" t="n">
        <v>119</v>
      </c>
      <c r="V3265" s="71" t="n">
        <v>30</v>
      </c>
      <c r="W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RR103257</t>
        </is>
      </c>
      <c r="B3266" s="69" t="n">
        <v>46050</v>
      </c>
      <c r="C3266" s="70" t="n">
        <v>2026</v>
      </c>
      <c r="D3266" t="inlineStr">
        <is>
          <t>Jan</t>
        </is>
      </c>
      <c r="E3266" t="inlineStr">
        <is>
          <t>North</t>
        </is>
      </c>
      <c r="F3266" t="inlineStr">
        <is>
          <t>India</t>
        </is>
      </c>
      <c r="G3266" t="inlineStr">
        <is>
          <t>Grocery</t>
        </is>
      </c>
      <c r="H3266" t="inlineStr">
        <is>
          <t>Store walk-in</t>
        </is>
      </c>
      <c r="I3266" t="inlineStr">
        <is>
          <t>Member</t>
        </is>
      </c>
      <c r="J3266" t="inlineStr">
        <is>
          <t>Hiroshi Tanaka</t>
        </is>
      </c>
      <c r="K3266" s="71" t="n">
        <v>1686</v>
      </c>
      <c r="L3266" s="72" t="n">
        <v>199.64</v>
      </c>
      <c r="M3266" s="72" t="n">
        <v>336593.04</v>
      </c>
      <c r="N3266" s="72" t="n">
        <v>16829.65</v>
      </c>
      <c r="O3266" s="72" t="n">
        <v>319763.39</v>
      </c>
      <c r="P3266" s="72" t="n">
        <v>243038.72</v>
      </c>
      <c r="Q3266" s="72" t="n">
        <v>76724.67</v>
      </c>
      <c r="R3266" t="inlineStr">
        <is>
          <t>Punjab</t>
        </is>
      </c>
      <c r="S3266" s="71" t="n">
        <v>0</v>
      </c>
      <c r="T3266" t="inlineStr">
        <is>
          <t>No</t>
        </is>
      </c>
      <c r="U3266" s="71" t="n">
        <v>481</v>
      </c>
      <c r="V3266" s="71" t="n">
        <v>207</v>
      </c>
      <c r="W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RR103258</t>
        </is>
      </c>
      <c r="B3267" s="69" t="n">
        <v>46050</v>
      </c>
      <c r="C3267" s="70" t="n">
        <v>2026</v>
      </c>
      <c r="D3267" t="inlineStr">
        <is>
          <t>Jan</t>
        </is>
      </c>
      <c r="E3267" t="inlineStr">
        <is>
          <t>East</t>
        </is>
      </c>
      <c r="F3267" t="inlineStr">
        <is>
          <t>India</t>
        </is>
      </c>
      <c r="G3267" t="inlineStr">
        <is>
          <t>Electronics</t>
        </is>
      </c>
      <c r="H3267" t="inlineStr">
        <is>
          <t>Store walk-in</t>
        </is>
      </c>
      <c r="I3267" t="inlineStr">
        <is>
          <t>Member</t>
        </is>
      </c>
      <c r="J3267" t="inlineStr">
        <is>
          <t>Ana Costa</t>
        </is>
      </c>
      <c r="K3267" s="71" t="n">
        <v>137</v>
      </c>
      <c r="L3267" s="72" t="n">
        <v>8501.67</v>
      </c>
      <c r="M3267" s="72" t="n">
        <v>1164728.79</v>
      </c>
      <c r="N3267" s="72" t="n">
        <v>23294.58</v>
      </c>
      <c r="O3267" s="72" t="n">
        <v>1141434.21</v>
      </c>
      <c r="P3267" s="72" t="n">
        <v>1134304.18</v>
      </c>
      <c r="Q3267" s="72" t="n">
        <v>7130.03</v>
      </c>
      <c r="R3267" t="inlineStr">
        <is>
          <t>Bihar</t>
        </is>
      </c>
      <c r="S3267" s="71" t="n">
        <v>5</v>
      </c>
      <c r="T3267" t="inlineStr">
        <is>
          <t>Yes</t>
        </is>
      </c>
      <c r="U3267" s="71" t="n">
        <v>326</v>
      </c>
      <c r="V3267" s="71" t="n">
        <v>105</v>
      </c>
      <c r="W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RR103259</t>
        </is>
      </c>
      <c r="B3268" s="69" t="n">
        <v>46054</v>
      </c>
      <c r="C3268" s="70" t="n">
        <v>2026</v>
      </c>
      <c r="D3268" t="inlineStr">
        <is>
          <t>Feb</t>
        </is>
      </c>
      <c r="E3268" t="inlineStr">
        <is>
          <t>North</t>
        </is>
      </c>
      <c r="F3268" t="inlineStr">
        <is>
          <t>India</t>
        </is>
      </c>
      <c r="G3268" t="inlineStr">
        <is>
          <t>JioMart</t>
        </is>
      </c>
      <c r="H3268" t="inlineStr">
        <is>
          <t>Home delivery</t>
        </is>
      </c>
      <c r="I3268" t="inlineStr">
        <is>
          <t>Member</t>
        </is>
      </c>
      <c r="J3268" t="inlineStr">
        <is>
          <t>Kofi Mensah</t>
        </is>
      </c>
      <c r="K3268" s="71" t="n">
        <v>433</v>
      </c>
      <c r="L3268" s="72" t="n">
        <v>478.44</v>
      </c>
      <c r="M3268" s="72" t="n">
        <v>207164.52</v>
      </c>
      <c r="N3268" s="72" t="n">
        <v>20716.45</v>
      </c>
      <c r="O3268" s="72" t="n">
        <v>186448.07</v>
      </c>
      <c r="P3268" s="72" t="n">
        <v>143576.56</v>
      </c>
      <c r="Q3268" s="72" t="n">
        <v>42871.51</v>
      </c>
      <c r="R3268" t="inlineStr">
        <is>
          <t>Uttar Pradesh</t>
        </is>
      </c>
      <c r="S3268" s="71" t="n">
        <v>5</v>
      </c>
      <c r="T3268" t="inlineStr">
        <is>
          <t>Yes</t>
        </is>
      </c>
      <c r="U3268" s="71" t="n">
        <v>832</v>
      </c>
      <c r="V3268" s="71" t="n">
        <v>64</v>
      </c>
      <c r="W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RR103260</t>
        </is>
      </c>
      <c r="B3269" s="69" t="n">
        <v>46054</v>
      </c>
      <c r="C3269" s="70" t="n">
        <v>2026</v>
      </c>
      <c r="D3269" t="inlineStr">
        <is>
          <t>Feb</t>
        </is>
      </c>
      <c r="E3269" t="inlineStr">
        <is>
          <t>West</t>
        </is>
      </c>
      <c r="F3269" t="inlineStr">
        <is>
          <t>India</t>
        </is>
      </c>
      <c r="G3269" t="inlineStr">
        <is>
          <t>Grocery</t>
        </is>
      </c>
      <c r="H3269" t="inlineStr">
        <is>
          <t>Store walk-in</t>
        </is>
      </c>
      <c r="I3269" t="inlineStr">
        <is>
          <t>Walk-in guest</t>
        </is>
      </c>
      <c r="J3269" t="inlineStr">
        <is>
          <t>Zoya Ahmed</t>
        </is>
      </c>
      <c r="K3269" s="71" t="n">
        <v>2944</v>
      </c>
      <c r="L3269" s="72" t="n">
        <v>183.48</v>
      </c>
      <c r="M3269" s="72" t="n">
        <v>540165.12</v>
      </c>
      <c r="N3269" s="72" t="n">
        <v>10803.3</v>
      </c>
      <c r="O3269" s="72" t="n">
        <v>529361.8199999999</v>
      </c>
      <c r="P3269" s="72" t="n">
        <v>431943</v>
      </c>
      <c r="Q3269" s="72" t="n">
        <v>97418.82000000001</v>
      </c>
      <c r="R3269" t="inlineStr">
        <is>
          <t>Gujarat</t>
        </is>
      </c>
      <c r="S3269" s="71" t="n">
        <v>0</v>
      </c>
      <c r="T3269" t="inlineStr">
        <is>
          <t>No</t>
        </is>
      </c>
      <c r="U3269" s="71" t="n">
        <v>1357</v>
      </c>
      <c r="V3269" s="71" t="n">
        <v>417</v>
      </c>
      <c r="W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RR103261</t>
        </is>
      </c>
      <c r="B3270" s="69" t="n">
        <v>46054</v>
      </c>
      <c r="C3270" s="70" t="n">
        <v>2026</v>
      </c>
      <c r="D3270" t="inlineStr">
        <is>
          <t>Feb</t>
        </is>
      </c>
      <c r="E3270" t="inlineStr">
        <is>
          <t>East</t>
        </is>
      </c>
      <c r="F3270" t="inlineStr">
        <is>
          <t>India</t>
        </is>
      </c>
      <c r="G3270" t="inlineStr">
        <is>
          <t>Grocery</t>
        </is>
      </c>
      <c r="H3270" t="inlineStr">
        <is>
          <t>Store walk-in</t>
        </is>
      </c>
      <c r="I3270" t="inlineStr">
        <is>
          <t>Member</t>
        </is>
      </c>
      <c r="J3270" t="inlineStr">
        <is>
          <t>Omar Haddad</t>
        </is>
      </c>
      <c r="K3270" s="71" t="n">
        <v>1905</v>
      </c>
      <c r="L3270" s="72" t="n">
        <v>188.58</v>
      </c>
      <c r="M3270" s="72" t="n">
        <v>359244.9</v>
      </c>
      <c r="N3270" s="72" t="n">
        <v>35924.49</v>
      </c>
      <c r="O3270" s="72" t="n">
        <v>323320.41</v>
      </c>
      <c r="P3270" s="72" t="n">
        <v>277900.74</v>
      </c>
      <c r="Q3270" s="72" t="n">
        <v>45419.67</v>
      </c>
      <c r="R3270" t="inlineStr">
        <is>
          <t>Odisha</t>
        </is>
      </c>
      <c r="S3270" s="71" t="n">
        <v>1</v>
      </c>
      <c r="T3270" t="inlineStr">
        <is>
          <t>Yes</t>
        </is>
      </c>
      <c r="U3270" s="71" t="n">
        <v>769</v>
      </c>
      <c r="V3270" s="71" t="n">
        <v>260</v>
      </c>
      <c r="W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RR103262</t>
        </is>
      </c>
      <c r="B3271" s="69" t="n">
        <v>46054</v>
      </c>
      <c r="C3271" s="70" t="n">
        <v>2026</v>
      </c>
      <c r="D3271" t="inlineStr">
        <is>
          <t>Feb</t>
        </is>
      </c>
      <c r="E3271" t="inlineStr">
        <is>
          <t>North</t>
        </is>
      </c>
      <c r="F3271" t="inlineStr">
        <is>
          <t>India</t>
        </is>
      </c>
      <c r="G3271" t="inlineStr">
        <is>
          <t>Grocery</t>
        </is>
      </c>
      <c r="H3271" t="inlineStr">
        <is>
          <t>Store walk-in</t>
        </is>
      </c>
      <c r="I3271" t="inlineStr">
        <is>
          <t>Walk-in guest</t>
        </is>
      </c>
      <c r="J3271" t="inlineStr">
        <is>
          <t>Yuki Sato</t>
        </is>
      </c>
      <c r="K3271" s="71" t="n">
        <v>1336</v>
      </c>
      <c r="L3271" s="72" t="n">
        <v>206.51</v>
      </c>
      <c r="M3271" s="72" t="n">
        <v>275897.36</v>
      </c>
      <c r="N3271" s="72" t="n">
        <v>13794.87</v>
      </c>
      <c r="O3271" s="72" t="n">
        <v>262102.49</v>
      </c>
      <c r="P3271" s="72" t="n">
        <v>192582.33</v>
      </c>
      <c r="Q3271" s="72" t="n">
        <v>69520.16</v>
      </c>
      <c r="R3271" t="inlineStr">
        <is>
          <t>Delhi</t>
        </is>
      </c>
      <c r="S3271" s="71" t="n">
        <v>8</v>
      </c>
      <c r="T3271" t="inlineStr">
        <is>
          <t>Yes</t>
        </is>
      </c>
      <c r="U3271" s="71" t="n">
        <v>415</v>
      </c>
      <c r="V3271" s="71" t="n">
        <v>152</v>
      </c>
      <c r="W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RR103263</t>
        </is>
      </c>
      <c r="B3272" s="69" t="n">
        <v>46054</v>
      </c>
      <c r="C3272" s="70" t="n">
        <v>2026</v>
      </c>
      <c r="D3272" t="inlineStr">
        <is>
          <t>Feb</t>
        </is>
      </c>
      <c r="E3272" t="inlineStr">
        <is>
          <t>South</t>
        </is>
      </c>
      <c r="F3272" t="inlineStr">
        <is>
          <t>India</t>
        </is>
      </c>
      <c r="G3272" t="inlineStr">
        <is>
          <t>Electronics</t>
        </is>
      </c>
      <c r="H3272" t="inlineStr">
        <is>
          <t>Store walk-in</t>
        </is>
      </c>
      <c r="I3272" t="inlineStr">
        <is>
          <t>Walk-in guest</t>
        </is>
      </c>
      <c r="J3272" t="inlineStr">
        <is>
          <t>Ravindra Patil</t>
        </is>
      </c>
      <c r="K3272" s="71" t="n">
        <v>200</v>
      </c>
      <c r="L3272" s="72" t="n">
        <v>8687.34</v>
      </c>
      <c r="M3272" s="72" t="n">
        <v>1737468</v>
      </c>
      <c r="N3272" s="72" t="n">
        <v>86873.39999999999</v>
      </c>
      <c r="O3272" s="72" t="n">
        <v>1650594.6</v>
      </c>
      <c r="P3272" s="72" t="n">
        <v>1699167.56</v>
      </c>
      <c r="Q3272" s="72" t="n">
        <v>-48572.96</v>
      </c>
      <c r="R3272" t="inlineStr">
        <is>
          <t>Kerala</t>
        </is>
      </c>
      <c r="S3272" s="71" t="n">
        <v>0</v>
      </c>
      <c r="T3272" t="inlineStr">
        <is>
          <t>No</t>
        </is>
      </c>
      <c r="U3272" s="71" t="n">
        <v>436</v>
      </c>
      <c r="V3272" s="71" t="n">
        <v>187</v>
      </c>
      <c r="W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RR103264</t>
        </is>
      </c>
      <c r="B3273" s="69" t="n">
        <v>46054</v>
      </c>
      <c r="C3273" s="70" t="n">
        <v>2026</v>
      </c>
      <c r="D3273" t="inlineStr">
        <is>
          <t>Feb</t>
        </is>
      </c>
      <c r="E3273" t="inlineStr">
        <is>
          <t>South</t>
        </is>
      </c>
      <c r="F3273" t="inlineStr">
        <is>
          <t>India</t>
        </is>
      </c>
      <c r="G3273" t="inlineStr">
        <is>
          <t>Fashion</t>
        </is>
      </c>
      <c r="H3273" t="inlineStr">
        <is>
          <t>Click &amp; collect</t>
        </is>
      </c>
      <c r="I3273" t="inlineStr">
        <is>
          <t>Member</t>
        </is>
      </c>
      <c r="J3273" t="inlineStr">
        <is>
          <t>Zoya Ahmed</t>
        </is>
      </c>
      <c r="K3273" s="71" t="n">
        <v>1296</v>
      </c>
      <c r="L3273" s="72" t="n">
        <v>811.9299999999999</v>
      </c>
      <c r="M3273" s="72" t="n">
        <v>1052261.28</v>
      </c>
      <c r="N3273" s="72" t="n">
        <v>52613.06</v>
      </c>
      <c r="O3273" s="72" t="n">
        <v>999648.22</v>
      </c>
      <c r="P3273" s="72" t="n">
        <v>531689.75</v>
      </c>
      <c r="Q3273" s="72" t="n">
        <v>467958.47</v>
      </c>
      <c r="R3273" t="inlineStr">
        <is>
          <t>Kerala</t>
        </is>
      </c>
      <c r="S3273" s="71" t="n">
        <v>1</v>
      </c>
      <c r="T3273" t="inlineStr">
        <is>
          <t>Yes</t>
        </is>
      </c>
      <c r="U3273" s="71" t="n">
        <v>537</v>
      </c>
      <c r="V3273" s="71" t="n">
        <v>203</v>
      </c>
      <c r="W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RR103265</t>
        </is>
      </c>
      <c r="B3274" s="69" t="n">
        <v>46054</v>
      </c>
      <c r="C3274" s="70" t="n">
        <v>2026</v>
      </c>
      <c r="D3274" t="inlineStr">
        <is>
          <t>Feb</t>
        </is>
      </c>
      <c r="E3274" t="inlineStr">
        <is>
          <t>West</t>
        </is>
      </c>
      <c r="F3274" t="inlineStr">
        <is>
          <t>India</t>
        </is>
      </c>
      <c r="G3274" t="inlineStr">
        <is>
          <t>Fashion</t>
        </is>
      </c>
      <c r="H3274" t="inlineStr">
        <is>
          <t>Store walk-in</t>
        </is>
      </c>
      <c r="I3274" t="inlineStr">
        <is>
          <t>Member</t>
        </is>
      </c>
      <c r="J3274" t="inlineStr">
        <is>
          <t>Arjun Mehta</t>
        </is>
      </c>
      <c r="K3274" s="71" t="n">
        <v>791</v>
      </c>
      <c r="L3274" s="72" t="n">
        <v>812.84</v>
      </c>
      <c r="M3274" s="72" t="n">
        <v>642956.4399999999</v>
      </c>
      <c r="N3274" s="72" t="n">
        <v>51436.52</v>
      </c>
      <c r="O3274" s="72" t="n">
        <v>591519.92</v>
      </c>
      <c r="P3274" s="72" t="n">
        <v>330520.59</v>
      </c>
      <c r="Q3274" s="72" t="n">
        <v>260999.33</v>
      </c>
      <c r="R3274" t="inlineStr">
        <is>
          <t>Gujarat</t>
        </is>
      </c>
      <c r="S3274" s="71" t="n">
        <v>2</v>
      </c>
      <c r="T3274" t="inlineStr">
        <is>
          <t>Yes</t>
        </is>
      </c>
      <c r="U3274" s="71" t="n">
        <v>416</v>
      </c>
      <c r="V3274" s="71" t="n">
        <v>137</v>
      </c>
      <c r="W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RR103266</t>
        </is>
      </c>
      <c r="B3275" s="69" t="n">
        <v>46054</v>
      </c>
      <c r="C3275" s="70" t="n">
        <v>2026</v>
      </c>
      <c r="D3275" t="inlineStr">
        <is>
          <t>Feb</t>
        </is>
      </c>
      <c r="E3275" t="inlineStr">
        <is>
          <t>South</t>
        </is>
      </c>
      <c r="F3275" t="inlineStr">
        <is>
          <t>India</t>
        </is>
      </c>
      <c r="G3275" t="inlineStr">
        <is>
          <t>Grocery</t>
        </is>
      </c>
      <c r="H3275" t="inlineStr">
        <is>
          <t>Store walk-in</t>
        </is>
      </c>
      <c r="I3275" t="inlineStr">
        <is>
          <t>Member</t>
        </is>
      </c>
      <c r="J3275" t="inlineStr">
        <is>
          <t>Ana Costa</t>
        </is>
      </c>
      <c r="K3275" s="71" t="n">
        <v>2226</v>
      </c>
      <c r="L3275" s="72" t="n">
        <v>197.17</v>
      </c>
      <c r="M3275" s="72" t="n">
        <v>438900.42</v>
      </c>
      <c r="N3275" s="72" t="n">
        <v>8778.01</v>
      </c>
      <c r="O3275" s="72" t="n">
        <v>430122.41</v>
      </c>
      <c r="P3275" s="72" t="n">
        <v>326427.65</v>
      </c>
      <c r="Q3275" s="72" t="n">
        <v>103694.76</v>
      </c>
      <c r="R3275" t="inlineStr">
        <is>
          <t>Kerala</t>
        </is>
      </c>
      <c r="S3275" s="71" t="n">
        <v>3</v>
      </c>
      <c r="T3275" t="inlineStr">
        <is>
          <t>Yes</t>
        </is>
      </c>
      <c r="U3275" s="71" t="n">
        <v>850</v>
      </c>
      <c r="V3275" s="71" t="n">
        <v>326</v>
      </c>
      <c r="W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RR103267</t>
        </is>
      </c>
      <c r="B3276" s="69" t="n">
        <v>46054</v>
      </c>
      <c r="C3276" s="70" t="n">
        <v>2026</v>
      </c>
      <c r="D3276" t="inlineStr">
        <is>
          <t>Feb</t>
        </is>
      </c>
      <c r="E3276" t="inlineStr">
        <is>
          <t>West</t>
        </is>
      </c>
      <c r="F3276" t="inlineStr">
        <is>
          <t>India</t>
        </is>
      </c>
      <c r="G3276" t="inlineStr">
        <is>
          <t>Electronics</t>
        </is>
      </c>
      <c r="H3276" t="inlineStr">
        <is>
          <t>Store walk-in</t>
        </is>
      </c>
      <c r="I3276" t="inlineStr">
        <is>
          <t>Walk-in guest</t>
        </is>
      </c>
      <c r="J3276" t="inlineStr">
        <is>
          <t>Fatima Al-Saud</t>
        </is>
      </c>
      <c r="K3276" s="71" t="n">
        <v>155</v>
      </c>
      <c r="L3276" s="72" t="n">
        <v>9042.07</v>
      </c>
      <c r="M3276" s="72" t="n">
        <v>1401520.85</v>
      </c>
      <c r="N3276" s="72" t="n">
        <v>210228.13</v>
      </c>
      <c r="O3276" s="72" t="n">
        <v>1191292.72</v>
      </c>
      <c r="P3276" s="72" t="n">
        <v>1243027.49</v>
      </c>
      <c r="Q3276" s="72" t="n">
        <v>-51734.77</v>
      </c>
      <c r="R3276" t="inlineStr">
        <is>
          <t>Goa</t>
        </is>
      </c>
      <c r="S3276" s="71" t="n">
        <v>1</v>
      </c>
      <c r="T3276" t="inlineStr">
        <is>
          <t>Yes</t>
        </is>
      </c>
      <c r="U3276" s="71" t="n">
        <v>388</v>
      </c>
      <c r="V3276" s="71" t="n">
        <v>141</v>
      </c>
      <c r="W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RR103268</t>
        </is>
      </c>
      <c r="B3277" s="69" t="n">
        <v>46054</v>
      </c>
      <c r="C3277" s="70" t="n">
        <v>2026</v>
      </c>
      <c r="D3277" t="inlineStr">
        <is>
          <t>Feb</t>
        </is>
      </c>
      <c r="E3277" t="inlineStr">
        <is>
          <t>South</t>
        </is>
      </c>
      <c r="F3277" t="inlineStr">
        <is>
          <t>India</t>
        </is>
      </c>
      <c r="G3277" t="inlineStr">
        <is>
          <t>Fashion</t>
        </is>
      </c>
      <c r="H3277" t="inlineStr">
        <is>
          <t>Store walk-in</t>
        </is>
      </c>
      <c r="I3277" t="inlineStr">
        <is>
          <t>Walk-in guest</t>
        </is>
      </c>
      <c r="J3277" t="inlineStr">
        <is>
          <t>Arjun Mehta</t>
        </is>
      </c>
      <c r="K3277" s="71" t="n">
        <v>695</v>
      </c>
      <c r="L3277" s="72" t="n">
        <v>702.9400000000001</v>
      </c>
      <c r="M3277" s="72" t="n">
        <v>488543.3</v>
      </c>
      <c r="N3277" s="72" t="n">
        <v>24427.17</v>
      </c>
      <c r="O3277" s="72" t="n">
        <v>464116.13</v>
      </c>
      <c r="P3277" s="72" t="n">
        <v>282586.71</v>
      </c>
      <c r="Q3277" s="72" t="n">
        <v>181529.42</v>
      </c>
      <c r="R3277" t="inlineStr">
        <is>
          <t>Telangana</t>
        </is>
      </c>
      <c r="S3277" s="71" t="n">
        <v>1</v>
      </c>
      <c r="T3277" t="inlineStr">
        <is>
          <t>Yes</t>
        </is>
      </c>
      <c r="U3277" s="71" t="n">
        <v>202</v>
      </c>
      <c r="V3277" s="71" t="n">
        <v>77</v>
      </c>
      <c r="W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RR103269</t>
        </is>
      </c>
      <c r="B3278" s="69" t="n">
        <v>46054</v>
      </c>
      <c r="C3278" s="70" t="n">
        <v>2026</v>
      </c>
      <c r="D3278" t="inlineStr">
        <is>
          <t>Feb</t>
        </is>
      </c>
      <c r="E3278" t="inlineStr">
        <is>
          <t>South</t>
        </is>
      </c>
      <c r="F3278" t="inlineStr">
        <is>
          <t>India</t>
        </is>
      </c>
      <c r="G3278" t="inlineStr">
        <is>
          <t>JioMart</t>
        </is>
      </c>
      <c r="H3278" t="inlineStr">
        <is>
          <t>Home delivery</t>
        </is>
      </c>
      <c r="I3278" t="inlineStr">
        <is>
          <t>Walk-in guest</t>
        </is>
      </c>
      <c r="J3278" t="inlineStr">
        <is>
          <t>Liam O'Brien</t>
        </is>
      </c>
      <c r="K3278" s="71" t="n">
        <v>687</v>
      </c>
      <c r="L3278" s="72" t="n">
        <v>473.21</v>
      </c>
      <c r="M3278" s="72" t="n">
        <v>325095.27</v>
      </c>
      <c r="N3278" s="72" t="n">
        <v>26007.62</v>
      </c>
      <c r="O3278" s="72" t="n">
        <v>299087.65</v>
      </c>
      <c r="P3278" s="72" t="n">
        <v>232035.9</v>
      </c>
      <c r="Q3278" s="72" t="n">
        <v>67051.75</v>
      </c>
      <c r="R3278" t="inlineStr">
        <is>
          <t>Telangana</t>
        </is>
      </c>
      <c r="S3278" s="71" t="n">
        <v>5</v>
      </c>
      <c r="T3278" t="inlineStr">
        <is>
          <t>Yes</t>
        </is>
      </c>
      <c r="U3278" s="71" t="n">
        <v>2669</v>
      </c>
      <c r="V3278" s="71" t="n">
        <v>123</v>
      </c>
      <c r="W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RR103270</t>
        </is>
      </c>
      <c r="B3279" s="69" t="n">
        <v>46055</v>
      </c>
      <c r="C3279" s="70" t="n">
        <v>2026</v>
      </c>
      <c r="D3279" t="inlineStr">
        <is>
          <t>Feb</t>
        </is>
      </c>
      <c r="E3279" t="inlineStr">
        <is>
          <t>West</t>
        </is>
      </c>
      <c r="F3279" t="inlineStr">
        <is>
          <t>India</t>
        </is>
      </c>
      <c r="G3279" t="inlineStr">
        <is>
          <t>Grocery</t>
        </is>
      </c>
      <c r="H3279" t="inlineStr">
        <is>
          <t>Store walk-in</t>
        </is>
      </c>
      <c r="I3279" t="inlineStr">
        <is>
          <t>Member</t>
        </is>
      </c>
      <c r="J3279" t="inlineStr">
        <is>
          <t>Liam O'Brien</t>
        </is>
      </c>
      <c r="K3279" s="71" t="n">
        <v>3683</v>
      </c>
      <c r="L3279" s="72" t="n">
        <v>174.34</v>
      </c>
      <c r="M3279" s="72" t="n">
        <v>642094.22</v>
      </c>
      <c r="N3279" s="72" t="n">
        <v>64209.42</v>
      </c>
      <c r="O3279" s="72" t="n">
        <v>577884.8</v>
      </c>
      <c r="P3279" s="72" t="n">
        <v>528452.5600000001</v>
      </c>
      <c r="Q3279" s="72" t="n">
        <v>49432.24</v>
      </c>
      <c r="R3279" t="inlineStr">
        <is>
          <t>Gujarat</t>
        </is>
      </c>
      <c r="S3279" s="71" t="n">
        <v>3</v>
      </c>
      <c r="T3279" t="inlineStr">
        <is>
          <t>Yes</t>
        </is>
      </c>
      <c r="U3279" s="71" t="n">
        <v>2554</v>
      </c>
      <c r="V3279" s="71" t="n">
        <v>956</v>
      </c>
      <c r="W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RR103271</t>
        </is>
      </c>
      <c r="B3280" s="69" t="n">
        <v>46055</v>
      </c>
      <c r="C3280" s="70" t="n">
        <v>2026</v>
      </c>
      <c r="D3280" t="inlineStr">
        <is>
          <t>Feb</t>
        </is>
      </c>
      <c r="E3280" t="inlineStr">
        <is>
          <t>North</t>
        </is>
      </c>
      <c r="F3280" t="inlineStr">
        <is>
          <t>India</t>
        </is>
      </c>
      <c r="G3280" t="inlineStr">
        <is>
          <t>Fashion</t>
        </is>
      </c>
      <c r="H3280" t="inlineStr">
        <is>
          <t>Store walk-in</t>
        </is>
      </c>
      <c r="I3280" t="inlineStr">
        <is>
          <t>Walk-in guest</t>
        </is>
      </c>
      <c r="J3280" t="inlineStr">
        <is>
          <t>Hiroshi Tanaka</t>
        </is>
      </c>
      <c r="K3280" s="71" t="n">
        <v>113</v>
      </c>
      <c r="L3280" s="72" t="n">
        <v>843.0599999999999</v>
      </c>
      <c r="M3280" s="72" t="n">
        <v>95265.78</v>
      </c>
      <c r="N3280" s="72" t="n">
        <v>1905.32</v>
      </c>
      <c r="O3280" s="72" t="n">
        <v>93360.46000000001</v>
      </c>
      <c r="P3280" s="72" t="n">
        <v>46990.31</v>
      </c>
      <c r="Q3280" s="72" t="n">
        <v>46370.15</v>
      </c>
      <c r="R3280" t="inlineStr">
        <is>
          <t>Uttar Pradesh</t>
        </is>
      </c>
      <c r="S3280" s="71" t="n">
        <v>3</v>
      </c>
      <c r="T3280" t="inlineStr">
        <is>
          <t>Yes</t>
        </is>
      </c>
      <c r="U3280" s="71" t="n">
        <v>73</v>
      </c>
      <c r="V3280" s="71" t="n">
        <v>26</v>
      </c>
      <c r="W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RR103272</t>
        </is>
      </c>
      <c r="B3281" s="69" t="n">
        <v>46055</v>
      </c>
      <c r="C3281" s="70" t="n">
        <v>2026</v>
      </c>
      <c r="D3281" t="inlineStr">
        <is>
          <t>Feb</t>
        </is>
      </c>
      <c r="E3281" t="inlineStr">
        <is>
          <t>South</t>
        </is>
      </c>
      <c r="F3281" t="inlineStr">
        <is>
          <t>India</t>
        </is>
      </c>
      <c r="G3281" t="inlineStr">
        <is>
          <t>Grocery</t>
        </is>
      </c>
      <c r="H3281" t="inlineStr">
        <is>
          <t>Store walk-in</t>
        </is>
      </c>
      <c r="I3281" t="inlineStr">
        <is>
          <t>Walk-in guest</t>
        </is>
      </c>
      <c r="J3281" t="inlineStr">
        <is>
          <t>Ravindra Patil</t>
        </is>
      </c>
      <c r="K3281" s="71" t="n">
        <v>3852</v>
      </c>
      <c r="L3281" s="72" t="n">
        <v>203.79</v>
      </c>
      <c r="M3281" s="72" t="n">
        <v>784999.08</v>
      </c>
      <c r="N3281" s="72" t="n">
        <v>39249.95</v>
      </c>
      <c r="O3281" s="72" t="n">
        <v>745749.13</v>
      </c>
      <c r="P3281" s="72" t="n">
        <v>556489.77</v>
      </c>
      <c r="Q3281" s="72" t="n">
        <v>189259.36</v>
      </c>
      <c r="R3281" t="inlineStr">
        <is>
          <t>Tamil Nadu</t>
        </is>
      </c>
      <c r="S3281" s="71" t="n">
        <v>1</v>
      </c>
      <c r="T3281" t="inlineStr">
        <is>
          <t>Yes</t>
        </is>
      </c>
      <c r="U3281" s="71" t="n">
        <v>2143</v>
      </c>
      <c r="V3281" s="71" t="n">
        <v>544</v>
      </c>
      <c r="W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RR103273</t>
        </is>
      </c>
      <c r="B3282" s="69" t="n">
        <v>46055</v>
      </c>
      <c r="C3282" s="70" t="n">
        <v>2026</v>
      </c>
      <c r="D3282" t="inlineStr">
        <is>
          <t>Feb</t>
        </is>
      </c>
      <c r="E3282" t="inlineStr">
        <is>
          <t>North</t>
        </is>
      </c>
      <c r="F3282" t="inlineStr">
        <is>
          <t>India</t>
        </is>
      </c>
      <c r="G3282" t="inlineStr">
        <is>
          <t>Grocery</t>
        </is>
      </c>
      <c r="H3282" t="inlineStr">
        <is>
          <t>Store walk-in</t>
        </is>
      </c>
      <c r="I3282" t="inlineStr">
        <is>
          <t>Member</t>
        </is>
      </c>
      <c r="J3282" t="inlineStr">
        <is>
          <t>Ravindra Patil</t>
        </is>
      </c>
      <c r="K3282" s="71" t="n">
        <v>1192</v>
      </c>
      <c r="L3282" s="72" t="n">
        <v>204.15</v>
      </c>
      <c r="M3282" s="72" t="n">
        <v>243346.8</v>
      </c>
      <c r="N3282" s="72" t="n">
        <v>12167.34</v>
      </c>
      <c r="O3282" s="72" t="n">
        <v>231179.46</v>
      </c>
      <c r="P3282" s="72" t="n">
        <v>171802.55</v>
      </c>
      <c r="Q3282" s="72" t="n">
        <v>59376.91</v>
      </c>
      <c r="R3282" t="inlineStr">
        <is>
          <t>Rajasthan</t>
        </is>
      </c>
      <c r="S3282" s="71" t="n">
        <v>1</v>
      </c>
      <c r="T3282" t="inlineStr">
        <is>
          <t>Yes</t>
        </is>
      </c>
      <c r="U3282" s="71" t="n">
        <v>1293</v>
      </c>
      <c r="V3282" s="71" t="n">
        <v>357</v>
      </c>
      <c r="W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RR103274</t>
        </is>
      </c>
      <c r="B3283" s="69" t="n">
        <v>46055</v>
      </c>
      <c r="C3283" s="70" t="n">
        <v>2026</v>
      </c>
      <c r="D3283" t="inlineStr">
        <is>
          <t>Feb</t>
        </is>
      </c>
      <c r="E3283" t="inlineStr">
        <is>
          <t>North</t>
        </is>
      </c>
      <c r="F3283" t="inlineStr">
        <is>
          <t>India</t>
        </is>
      </c>
      <c r="G3283" t="inlineStr">
        <is>
          <t>JioMart</t>
        </is>
      </c>
      <c r="H3283" t="inlineStr">
        <is>
          <t>Home delivery</t>
        </is>
      </c>
      <c r="I3283" t="inlineStr">
        <is>
          <t>Walk-in guest</t>
        </is>
      </c>
      <c r="J3283" t="inlineStr">
        <is>
          <t>Kofi Mensah</t>
        </is>
      </c>
      <c r="K3283" s="71" t="n">
        <v>3067</v>
      </c>
      <c r="L3283" s="72" t="n">
        <v>517.67</v>
      </c>
      <c r="M3283" s="72" t="n">
        <v>1587693.89</v>
      </c>
      <c r="N3283" s="72" t="n">
        <v>127015.51</v>
      </c>
      <c r="O3283" s="72" t="n">
        <v>1460678.38</v>
      </c>
      <c r="P3283" s="72" t="n">
        <v>1005590.62</v>
      </c>
      <c r="Q3283" s="72" t="n">
        <v>455087.76</v>
      </c>
      <c r="R3283" t="inlineStr">
        <is>
          <t>Punjab</t>
        </is>
      </c>
      <c r="S3283" s="71" t="n">
        <v>2</v>
      </c>
      <c r="T3283" t="inlineStr">
        <is>
          <t>Yes</t>
        </is>
      </c>
      <c r="U3283" s="71" t="n">
        <v>10138</v>
      </c>
      <c r="V3283" s="71" t="n">
        <v>605</v>
      </c>
      <c r="W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RR103275</t>
        </is>
      </c>
      <c r="B3284" s="69" t="n">
        <v>46055</v>
      </c>
      <c r="C3284" s="70" t="n">
        <v>2026</v>
      </c>
      <c r="D3284" t="inlineStr">
        <is>
          <t>Feb</t>
        </is>
      </c>
      <c r="E3284" t="inlineStr">
        <is>
          <t>North</t>
        </is>
      </c>
      <c r="F3284" t="inlineStr">
        <is>
          <t>India</t>
        </is>
      </c>
      <c r="G3284" t="inlineStr">
        <is>
          <t>Grocery</t>
        </is>
      </c>
      <c r="H3284" t="inlineStr">
        <is>
          <t>Store walk-in</t>
        </is>
      </c>
      <c r="I3284" t="inlineStr">
        <is>
          <t>Walk-in guest</t>
        </is>
      </c>
      <c r="J3284" t="inlineStr">
        <is>
          <t>Shraddha Kulkarni</t>
        </is>
      </c>
      <c r="K3284" s="71" t="n">
        <v>2029</v>
      </c>
      <c r="L3284" s="72" t="n">
        <v>184.54</v>
      </c>
      <c r="M3284" s="72" t="n">
        <v>374431.66</v>
      </c>
      <c r="N3284" s="72" t="n">
        <v>18721.58</v>
      </c>
      <c r="O3284" s="72" t="n">
        <v>355710.08</v>
      </c>
      <c r="P3284" s="72" t="n">
        <v>289157.43</v>
      </c>
      <c r="Q3284" s="72" t="n">
        <v>66552.64999999999</v>
      </c>
      <c r="R3284" t="inlineStr">
        <is>
          <t>Uttar Pradesh</t>
        </is>
      </c>
      <c r="S3284" s="71" t="n">
        <v>2</v>
      </c>
      <c r="T3284" t="inlineStr">
        <is>
          <t>Yes</t>
        </is>
      </c>
      <c r="U3284" s="71" t="n">
        <v>814</v>
      </c>
      <c r="V3284" s="71" t="n">
        <v>226</v>
      </c>
      <c r="W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RR103276</t>
        </is>
      </c>
      <c r="B3285" s="69" t="n">
        <v>46055</v>
      </c>
      <c r="C3285" s="70" t="n">
        <v>2026</v>
      </c>
      <c r="D3285" t="inlineStr">
        <is>
          <t>Feb</t>
        </is>
      </c>
      <c r="E3285" t="inlineStr">
        <is>
          <t>West</t>
        </is>
      </c>
      <c r="F3285" t="inlineStr">
        <is>
          <t>India</t>
        </is>
      </c>
      <c r="G3285" t="inlineStr">
        <is>
          <t>Grocery</t>
        </is>
      </c>
      <c r="H3285" t="inlineStr">
        <is>
          <t>Store walk-in</t>
        </is>
      </c>
      <c r="I3285" t="inlineStr">
        <is>
          <t>Walk-in guest</t>
        </is>
      </c>
      <c r="J3285" t="inlineStr">
        <is>
          <t>Fatima Al-Saud</t>
        </is>
      </c>
      <c r="K3285" s="71" t="n">
        <v>465</v>
      </c>
      <c r="L3285" s="72" t="n">
        <v>184.81</v>
      </c>
      <c r="M3285" s="72" t="n">
        <v>85936.64999999999</v>
      </c>
      <c r="N3285" s="72" t="n">
        <v>8593.66</v>
      </c>
      <c r="O3285" s="72" t="n">
        <v>77342.99000000001</v>
      </c>
      <c r="P3285" s="72" t="n">
        <v>71068.61</v>
      </c>
      <c r="Q3285" s="72" t="n">
        <v>6274.38</v>
      </c>
      <c r="R3285" t="inlineStr">
        <is>
          <t>Maharashtra</t>
        </is>
      </c>
      <c r="S3285" s="71" t="n">
        <v>5</v>
      </c>
      <c r="T3285" t="inlineStr">
        <is>
          <t>Yes</t>
        </is>
      </c>
      <c r="U3285" s="71" t="n">
        <v>140</v>
      </c>
      <c r="V3285" s="71" t="n">
        <v>55</v>
      </c>
      <c r="W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RR103277</t>
        </is>
      </c>
      <c r="B3286" s="69" t="n">
        <v>46055</v>
      </c>
      <c r="C3286" s="70" t="n">
        <v>2026</v>
      </c>
      <c r="D3286" t="inlineStr">
        <is>
          <t>Feb</t>
        </is>
      </c>
      <c r="E3286" t="inlineStr">
        <is>
          <t>South</t>
        </is>
      </c>
      <c r="F3286" t="inlineStr">
        <is>
          <t>India</t>
        </is>
      </c>
      <c r="G3286" t="inlineStr">
        <is>
          <t>Electronics</t>
        </is>
      </c>
      <c r="H3286" t="inlineStr">
        <is>
          <t>Store walk-in</t>
        </is>
      </c>
      <c r="I3286" t="inlineStr">
        <is>
          <t>Walk-in guest</t>
        </is>
      </c>
      <c r="J3286" t="inlineStr">
        <is>
          <t>Aisha Bello</t>
        </is>
      </c>
      <c r="K3286" s="71" t="n">
        <v>190</v>
      </c>
      <c r="L3286" s="72" t="n">
        <v>9076.709999999999</v>
      </c>
      <c r="M3286" s="72" t="n">
        <v>1724574.9</v>
      </c>
      <c r="N3286" s="72" t="n">
        <v>172457.49</v>
      </c>
      <c r="O3286" s="72" t="n">
        <v>1552117.41</v>
      </c>
      <c r="P3286" s="72" t="n">
        <v>1571306.34</v>
      </c>
      <c r="Q3286" s="72" t="n">
        <v>-19188.93</v>
      </c>
      <c r="R3286" t="inlineStr">
        <is>
          <t>Kerala</t>
        </is>
      </c>
      <c r="S3286" s="71" t="n">
        <v>3</v>
      </c>
      <c r="T3286" t="inlineStr">
        <is>
          <t>Yes</t>
        </is>
      </c>
      <c r="U3286" s="71" t="n">
        <v>343</v>
      </c>
      <c r="V3286" s="71" t="n">
        <v>150</v>
      </c>
      <c r="W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RR103278</t>
        </is>
      </c>
      <c r="B3287" s="69" t="n">
        <v>46055</v>
      </c>
      <c r="C3287" s="70" t="n">
        <v>2026</v>
      </c>
      <c r="D3287" t="inlineStr">
        <is>
          <t>Feb</t>
        </is>
      </c>
      <c r="E3287" t="inlineStr">
        <is>
          <t>East</t>
        </is>
      </c>
      <c r="F3287" t="inlineStr">
        <is>
          <t>India</t>
        </is>
      </c>
      <c r="G3287" t="inlineStr">
        <is>
          <t>Fashion</t>
        </is>
      </c>
      <c r="H3287" t="inlineStr">
        <is>
          <t>Store walk-in</t>
        </is>
      </c>
      <c r="I3287" t="inlineStr">
        <is>
          <t>Member</t>
        </is>
      </c>
      <c r="J3287" t="inlineStr">
        <is>
          <t>Ruhi Shaikh</t>
        </is>
      </c>
      <c r="K3287" s="71" t="n">
        <v>1010</v>
      </c>
      <c r="L3287" s="72" t="n">
        <v>759.61</v>
      </c>
      <c r="M3287" s="72" t="n">
        <v>767206.1</v>
      </c>
      <c r="N3287" s="72" t="n">
        <v>76720.61</v>
      </c>
      <c r="O3287" s="72" t="n">
        <v>690485.49</v>
      </c>
      <c r="P3287" s="72" t="n">
        <v>419392.22</v>
      </c>
      <c r="Q3287" s="72" t="n">
        <v>271093.27</v>
      </c>
      <c r="R3287" t="inlineStr">
        <is>
          <t>Odisha</t>
        </is>
      </c>
      <c r="S3287" s="71" t="n">
        <v>8</v>
      </c>
      <c r="T3287" t="inlineStr">
        <is>
          <t>Yes</t>
        </is>
      </c>
      <c r="U3287" s="71" t="n">
        <v>335</v>
      </c>
      <c r="V3287" s="71" t="n">
        <v>129</v>
      </c>
      <c r="W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RR103279</t>
        </is>
      </c>
      <c r="B3288" s="69" t="n">
        <v>46055</v>
      </c>
      <c r="C3288" s="70" t="n">
        <v>2026</v>
      </c>
      <c r="D3288" t="inlineStr">
        <is>
          <t>Feb</t>
        </is>
      </c>
      <c r="E3288" t="inlineStr">
        <is>
          <t>West</t>
        </is>
      </c>
      <c r="F3288" t="inlineStr">
        <is>
          <t>India</t>
        </is>
      </c>
      <c r="G3288" t="inlineStr">
        <is>
          <t>Grocery</t>
        </is>
      </c>
      <c r="H3288" t="inlineStr">
        <is>
          <t>Store walk-in</t>
        </is>
      </c>
      <c r="I3288" t="inlineStr">
        <is>
          <t>Walk-in guest</t>
        </is>
      </c>
      <c r="J3288" t="inlineStr">
        <is>
          <t>Zoya Ahmed</t>
        </is>
      </c>
      <c r="K3288" s="71" t="n">
        <v>1346</v>
      </c>
      <c r="L3288" s="72" t="n">
        <v>193.9</v>
      </c>
      <c r="M3288" s="72" t="n">
        <v>260989.4</v>
      </c>
      <c r="N3288" s="72" t="n">
        <v>26098.94</v>
      </c>
      <c r="O3288" s="72" t="n">
        <v>234890.46</v>
      </c>
      <c r="P3288" s="72" t="n">
        <v>204243.8</v>
      </c>
      <c r="Q3288" s="72" t="n">
        <v>30646.66</v>
      </c>
      <c r="R3288" t="inlineStr">
        <is>
          <t>Maharashtra</t>
        </is>
      </c>
      <c r="S3288" s="71" t="n">
        <v>5</v>
      </c>
      <c r="T3288" t="inlineStr">
        <is>
          <t>Yes</t>
        </is>
      </c>
      <c r="U3288" s="71" t="n">
        <v>1076</v>
      </c>
      <c r="V3288" s="71" t="n">
        <v>344</v>
      </c>
      <c r="W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RR103280</t>
        </is>
      </c>
      <c r="B3289" s="69" t="n">
        <v>46055</v>
      </c>
      <c r="C3289" s="70" t="n">
        <v>2026</v>
      </c>
      <c r="D3289" t="inlineStr">
        <is>
          <t>Feb</t>
        </is>
      </c>
      <c r="E3289" t="inlineStr">
        <is>
          <t>South</t>
        </is>
      </c>
      <c r="F3289" t="inlineStr">
        <is>
          <t>India</t>
        </is>
      </c>
      <c r="G3289" t="inlineStr">
        <is>
          <t>Grocery</t>
        </is>
      </c>
      <c r="H3289" t="inlineStr">
        <is>
          <t>Home delivery</t>
        </is>
      </c>
      <c r="I3289" t="inlineStr">
        <is>
          <t>Walk-in guest</t>
        </is>
      </c>
      <c r="J3289" t="inlineStr">
        <is>
          <t>Zoya Ahmed</t>
        </is>
      </c>
      <c r="K3289" s="71" t="n">
        <v>1707</v>
      </c>
      <c r="L3289" s="72" t="n">
        <v>195.32</v>
      </c>
      <c r="M3289" s="72" t="n">
        <v>333411.24</v>
      </c>
      <c r="N3289" s="72" t="n">
        <v>33341.12</v>
      </c>
      <c r="O3289" s="72" t="n">
        <v>300070.12</v>
      </c>
      <c r="P3289" s="72" t="n">
        <v>243195.94</v>
      </c>
      <c r="Q3289" s="72" t="n">
        <v>56874.18</v>
      </c>
      <c r="R3289" t="inlineStr">
        <is>
          <t>Telangana</t>
        </is>
      </c>
      <c r="S3289" s="71" t="n">
        <v>2</v>
      </c>
      <c r="T3289" t="inlineStr">
        <is>
          <t>Yes</t>
        </is>
      </c>
      <c r="U3289" s="71" t="n">
        <v>909</v>
      </c>
      <c r="V3289" s="71" t="n">
        <v>244</v>
      </c>
      <c r="W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RR103281</t>
        </is>
      </c>
      <c r="B3290" s="69" t="n">
        <v>46055</v>
      </c>
      <c r="C3290" s="70" t="n">
        <v>2026</v>
      </c>
      <c r="D3290" t="inlineStr">
        <is>
          <t>Feb</t>
        </is>
      </c>
      <c r="E3290" t="inlineStr">
        <is>
          <t>West</t>
        </is>
      </c>
      <c r="F3290" t="inlineStr">
        <is>
          <t>India</t>
        </is>
      </c>
      <c r="G3290" t="inlineStr">
        <is>
          <t>JioMart</t>
        </is>
      </c>
      <c r="H3290" t="inlineStr">
        <is>
          <t>Home delivery</t>
        </is>
      </c>
      <c r="I3290" t="inlineStr">
        <is>
          <t>Member</t>
        </is>
      </c>
      <c r="J3290" t="inlineStr">
        <is>
          <t>Fatima Al-Saud</t>
        </is>
      </c>
      <c r="K3290" s="71" t="n">
        <v>3311</v>
      </c>
      <c r="L3290" s="72" t="n">
        <v>517.61</v>
      </c>
      <c r="M3290" s="72" t="n">
        <v>1713806.71</v>
      </c>
      <c r="N3290" s="72" t="n">
        <v>171380.67</v>
      </c>
      <c r="O3290" s="72" t="n">
        <v>1542426.04</v>
      </c>
      <c r="P3290" s="72" t="n">
        <v>1097203.11</v>
      </c>
      <c r="Q3290" s="72" t="n">
        <v>445222.93</v>
      </c>
      <c r="R3290" t="inlineStr">
        <is>
          <t>Goa</t>
        </is>
      </c>
      <c r="S3290" s="71" t="n">
        <v>2</v>
      </c>
      <c r="T3290" t="inlineStr">
        <is>
          <t>Yes</t>
        </is>
      </c>
      <c r="U3290" s="71" t="n">
        <v>8999</v>
      </c>
      <c r="V3290" s="71" t="n">
        <v>559</v>
      </c>
      <c r="W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RR103282</t>
        </is>
      </c>
      <c r="B3291" s="69" t="n">
        <v>46055</v>
      </c>
      <c r="C3291" s="70" t="n">
        <v>2026</v>
      </c>
      <c r="D3291" t="inlineStr">
        <is>
          <t>Feb</t>
        </is>
      </c>
      <c r="E3291" t="inlineStr">
        <is>
          <t>West</t>
        </is>
      </c>
      <c r="F3291" t="inlineStr">
        <is>
          <t>India</t>
        </is>
      </c>
      <c r="G3291" t="inlineStr">
        <is>
          <t>Electronics</t>
        </is>
      </c>
      <c r="H3291" t="inlineStr">
        <is>
          <t>Store walk-in</t>
        </is>
      </c>
      <c r="I3291" t="inlineStr">
        <is>
          <t>Member</t>
        </is>
      </c>
      <c r="J3291" t="inlineStr">
        <is>
          <t>Wei Chen</t>
        </is>
      </c>
      <c r="K3291" s="71" t="n">
        <v>99</v>
      </c>
      <c r="L3291" s="72" t="n">
        <v>10747.48</v>
      </c>
      <c r="M3291" s="72" t="n">
        <v>1064000.52</v>
      </c>
      <c r="N3291" s="72" t="n">
        <v>106400.05</v>
      </c>
      <c r="O3291" s="72" t="n">
        <v>957600.47</v>
      </c>
      <c r="P3291" s="72" t="n">
        <v>796002.59</v>
      </c>
      <c r="Q3291" s="72" t="n">
        <v>161597.88</v>
      </c>
      <c r="R3291" t="inlineStr">
        <is>
          <t>Goa</t>
        </is>
      </c>
      <c r="S3291" s="71" t="n">
        <v>2</v>
      </c>
      <c r="T3291" t="inlineStr">
        <is>
          <t>Yes</t>
        </is>
      </c>
      <c r="U3291" s="71" t="n">
        <v>227</v>
      </c>
      <c r="V3291" s="71" t="n">
        <v>94</v>
      </c>
      <c r="W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RR103283</t>
        </is>
      </c>
      <c r="B3292" s="69" t="n">
        <v>46055</v>
      </c>
      <c r="C3292" s="70" t="n">
        <v>2026</v>
      </c>
      <c r="D3292" t="inlineStr">
        <is>
          <t>Feb</t>
        </is>
      </c>
      <c r="E3292" t="inlineStr">
        <is>
          <t>North</t>
        </is>
      </c>
      <c r="F3292" t="inlineStr">
        <is>
          <t>India</t>
        </is>
      </c>
      <c r="G3292" t="inlineStr">
        <is>
          <t>Grocery</t>
        </is>
      </c>
      <c r="H3292" t="inlineStr">
        <is>
          <t>Home delivery</t>
        </is>
      </c>
      <c r="I3292" t="inlineStr">
        <is>
          <t>Member</t>
        </is>
      </c>
      <c r="J3292" t="inlineStr">
        <is>
          <t>Sophie Müller</t>
        </is>
      </c>
      <c r="K3292" s="71" t="n">
        <v>2804</v>
      </c>
      <c r="L3292" s="72" t="n">
        <v>191.63</v>
      </c>
      <c r="M3292" s="72" t="n">
        <v>537330.52</v>
      </c>
      <c r="N3292" s="72" t="n">
        <v>80599.58</v>
      </c>
      <c r="O3292" s="72" t="n">
        <v>456730.94</v>
      </c>
      <c r="P3292" s="72" t="n">
        <v>418099.01</v>
      </c>
      <c r="Q3292" s="72" t="n">
        <v>38631.93</v>
      </c>
      <c r="R3292" t="inlineStr">
        <is>
          <t>Delhi</t>
        </is>
      </c>
      <c r="S3292" s="71" t="n">
        <v>8</v>
      </c>
      <c r="T3292" t="inlineStr">
        <is>
          <t>Yes</t>
        </is>
      </c>
      <c r="U3292" s="71" t="n">
        <v>921</v>
      </c>
      <c r="V3292" s="71" t="n">
        <v>346</v>
      </c>
      <c r="W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RR103284</t>
        </is>
      </c>
      <c r="B3293" s="69" t="n">
        <v>46055</v>
      </c>
      <c r="C3293" s="70" t="n">
        <v>2026</v>
      </c>
      <c r="D3293" t="inlineStr">
        <is>
          <t>Feb</t>
        </is>
      </c>
      <c r="E3293" t="inlineStr">
        <is>
          <t>West</t>
        </is>
      </c>
      <c r="F3293" t="inlineStr">
        <is>
          <t>India</t>
        </is>
      </c>
      <c r="G3293" t="inlineStr">
        <is>
          <t>Fashion</t>
        </is>
      </c>
      <c r="H3293" t="inlineStr">
        <is>
          <t>Store walk-in</t>
        </is>
      </c>
      <c r="I3293" t="inlineStr">
        <is>
          <t>Member</t>
        </is>
      </c>
      <c r="J3293" t="inlineStr">
        <is>
          <t>Shraddha Kulkarni</t>
        </is>
      </c>
      <c r="K3293" s="71" t="n">
        <v>1317</v>
      </c>
      <c r="L3293" s="72" t="n">
        <v>771.03</v>
      </c>
      <c r="M3293" s="72" t="n">
        <v>1015446.51</v>
      </c>
      <c r="N3293" s="72" t="n">
        <v>20308.93</v>
      </c>
      <c r="O3293" s="72" t="n">
        <v>995137.58</v>
      </c>
      <c r="P3293" s="72" t="n">
        <v>539207.4</v>
      </c>
      <c r="Q3293" s="72" t="n">
        <v>455930.18</v>
      </c>
      <c r="R3293" t="inlineStr">
        <is>
          <t>Goa</t>
        </is>
      </c>
      <c r="S3293" s="71" t="n">
        <v>1</v>
      </c>
      <c r="T3293" t="inlineStr">
        <is>
          <t>Yes</t>
        </is>
      </c>
      <c r="U3293" s="71" t="n">
        <v>1130</v>
      </c>
      <c r="V3293" s="71" t="n">
        <v>354</v>
      </c>
      <c r="W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RR103285</t>
        </is>
      </c>
      <c r="B3294" s="69" t="n">
        <v>46055</v>
      </c>
      <c r="C3294" s="70" t="n">
        <v>2026</v>
      </c>
      <c r="D3294" t="inlineStr">
        <is>
          <t>Feb</t>
        </is>
      </c>
      <c r="E3294" t="inlineStr">
        <is>
          <t>East</t>
        </is>
      </c>
      <c r="F3294" t="inlineStr">
        <is>
          <t>India</t>
        </is>
      </c>
      <c r="G3294" t="inlineStr">
        <is>
          <t>JioMart</t>
        </is>
      </c>
      <c r="H3294" t="inlineStr">
        <is>
          <t>Home delivery</t>
        </is>
      </c>
      <c r="I3294" t="inlineStr">
        <is>
          <t>Walk-in guest</t>
        </is>
      </c>
      <c r="J3294" t="inlineStr">
        <is>
          <t>Ana Costa</t>
        </is>
      </c>
      <c r="K3294" s="71" t="n">
        <v>814</v>
      </c>
      <c r="L3294" s="72" t="n">
        <v>452.94</v>
      </c>
      <c r="M3294" s="72" t="n">
        <v>368693.16</v>
      </c>
      <c r="N3294" s="72" t="n">
        <v>7373.86</v>
      </c>
      <c r="O3294" s="72" t="n">
        <v>361319.3</v>
      </c>
      <c r="P3294" s="72" t="n">
        <v>281690.97</v>
      </c>
      <c r="Q3294" s="72" t="n">
        <v>79628.33</v>
      </c>
      <c r="R3294" t="inlineStr">
        <is>
          <t>Bihar</t>
        </is>
      </c>
      <c r="S3294" s="71" t="n">
        <v>1</v>
      </c>
      <c r="T3294" t="inlineStr">
        <is>
          <t>Yes</t>
        </is>
      </c>
      <c r="U3294" s="71" t="n">
        <v>3848</v>
      </c>
      <c r="V3294" s="71" t="n">
        <v>171</v>
      </c>
      <c r="W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RR103286</t>
        </is>
      </c>
      <c r="B3295" s="69" t="n">
        <v>46055</v>
      </c>
      <c r="C3295" s="70" t="n">
        <v>2026</v>
      </c>
      <c r="D3295" t="inlineStr">
        <is>
          <t>Feb</t>
        </is>
      </c>
      <c r="E3295" t="inlineStr">
        <is>
          <t>South</t>
        </is>
      </c>
      <c r="F3295" t="inlineStr">
        <is>
          <t>India</t>
        </is>
      </c>
      <c r="G3295" t="inlineStr">
        <is>
          <t>Grocery</t>
        </is>
      </c>
      <c r="H3295" t="inlineStr">
        <is>
          <t>Store walk-in</t>
        </is>
      </c>
      <c r="I3295" t="inlineStr">
        <is>
          <t>Walk-in guest</t>
        </is>
      </c>
      <c r="J3295" t="inlineStr">
        <is>
          <t>Carlos Silva</t>
        </is>
      </c>
      <c r="K3295" s="71" t="n">
        <v>2719</v>
      </c>
      <c r="L3295" s="72" t="n">
        <v>208.87</v>
      </c>
      <c r="M3295" s="72" t="n">
        <v>567917.53</v>
      </c>
      <c r="N3295" s="72" t="n">
        <v>11358.35</v>
      </c>
      <c r="O3295" s="72" t="n">
        <v>556559.1800000001</v>
      </c>
      <c r="P3295" s="72" t="n">
        <v>415038.17</v>
      </c>
      <c r="Q3295" s="72" t="n">
        <v>141521.01</v>
      </c>
      <c r="R3295" t="inlineStr">
        <is>
          <t>Kerala</t>
        </is>
      </c>
      <c r="S3295" s="71" t="n">
        <v>5</v>
      </c>
      <c r="T3295" t="inlineStr">
        <is>
          <t>Yes</t>
        </is>
      </c>
      <c r="U3295" s="71" t="n">
        <v>1389</v>
      </c>
      <c r="V3295" s="71" t="n">
        <v>354</v>
      </c>
      <c r="W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RR103287</t>
        </is>
      </c>
      <c r="B3296" s="69" t="n">
        <v>46055</v>
      </c>
      <c r="C3296" s="70" t="n">
        <v>2026</v>
      </c>
      <c r="D3296" t="inlineStr">
        <is>
          <t>Feb</t>
        </is>
      </c>
      <c r="E3296" t="inlineStr">
        <is>
          <t>North</t>
        </is>
      </c>
      <c r="F3296" t="inlineStr">
        <is>
          <t>India</t>
        </is>
      </c>
      <c r="G3296" t="inlineStr">
        <is>
          <t>Fashion</t>
        </is>
      </c>
      <c r="H3296" t="inlineStr">
        <is>
          <t>Store walk-in</t>
        </is>
      </c>
      <c r="I3296" t="inlineStr">
        <is>
          <t>Walk-in guest</t>
        </is>
      </c>
      <c r="J3296" t="inlineStr">
        <is>
          <t>Omar Haddad</t>
        </is>
      </c>
      <c r="K3296" s="71" t="n">
        <v>458</v>
      </c>
      <c r="L3296" s="72" t="n">
        <v>691.16</v>
      </c>
      <c r="M3296" s="72" t="n">
        <v>316551.28</v>
      </c>
      <c r="N3296" s="72" t="n">
        <v>31655.13</v>
      </c>
      <c r="O3296" s="72" t="n">
        <v>284896.15</v>
      </c>
      <c r="P3296" s="72" t="n">
        <v>190288.09</v>
      </c>
      <c r="Q3296" s="72" t="n">
        <v>94608.06</v>
      </c>
      <c r="R3296" t="inlineStr">
        <is>
          <t>Delhi</t>
        </is>
      </c>
      <c r="S3296" s="71" t="n">
        <v>8</v>
      </c>
      <c r="T3296" t="inlineStr">
        <is>
          <t>Yes</t>
        </is>
      </c>
      <c r="U3296" s="71" t="n">
        <v>412</v>
      </c>
      <c r="V3296" s="71" t="n">
        <v>123</v>
      </c>
      <c r="W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RR103288</t>
        </is>
      </c>
      <c r="B3297" s="69" t="n">
        <v>46056</v>
      </c>
      <c r="C3297" s="70" t="n">
        <v>2026</v>
      </c>
      <c r="D3297" t="inlineStr">
        <is>
          <t>Feb</t>
        </is>
      </c>
      <c r="E3297" t="inlineStr">
        <is>
          <t>South</t>
        </is>
      </c>
      <c r="F3297" t="inlineStr">
        <is>
          <t>India</t>
        </is>
      </c>
      <c r="G3297" t="inlineStr">
        <is>
          <t>Grocery</t>
        </is>
      </c>
      <c r="H3297" t="inlineStr">
        <is>
          <t>Store walk-in</t>
        </is>
      </c>
      <c r="I3297" t="inlineStr">
        <is>
          <t>Walk-in guest</t>
        </is>
      </c>
      <c r="J3297" t="inlineStr">
        <is>
          <t>Arjun Mehta</t>
        </is>
      </c>
      <c r="K3297" s="71" t="n">
        <v>673</v>
      </c>
      <c r="L3297" s="72" t="n">
        <v>190.27</v>
      </c>
      <c r="M3297" s="72" t="n">
        <v>128051.71</v>
      </c>
      <c r="N3297" s="72" t="n">
        <v>6402.59</v>
      </c>
      <c r="O3297" s="72" t="n">
        <v>121649.12</v>
      </c>
      <c r="P3297" s="72" t="n">
        <v>98547.10000000001</v>
      </c>
      <c r="Q3297" s="72" t="n">
        <v>23102.02</v>
      </c>
      <c r="R3297" t="inlineStr">
        <is>
          <t>Kerala</t>
        </is>
      </c>
      <c r="S3297" s="71" t="n">
        <v>5</v>
      </c>
      <c r="T3297" t="inlineStr">
        <is>
          <t>Yes</t>
        </is>
      </c>
      <c r="U3297" s="71" t="n">
        <v>211</v>
      </c>
      <c r="V3297" s="71" t="n">
        <v>82</v>
      </c>
      <c r="W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RR103289</t>
        </is>
      </c>
      <c r="B3298" s="69" t="n">
        <v>46056</v>
      </c>
      <c r="C3298" s="70" t="n">
        <v>2026</v>
      </c>
      <c r="D3298" t="inlineStr">
        <is>
          <t>Feb</t>
        </is>
      </c>
      <c r="E3298" t="inlineStr">
        <is>
          <t>West</t>
        </is>
      </c>
      <c r="F3298" t="inlineStr">
        <is>
          <t>India</t>
        </is>
      </c>
      <c r="G3298" t="inlineStr">
        <is>
          <t>Electronics</t>
        </is>
      </c>
      <c r="H3298" t="inlineStr">
        <is>
          <t>Store walk-in</t>
        </is>
      </c>
      <c r="I3298" t="inlineStr">
        <is>
          <t>Walk-in guest</t>
        </is>
      </c>
      <c r="J3298" t="inlineStr">
        <is>
          <t>Yuki Sato</t>
        </is>
      </c>
      <c r="K3298" s="71" t="n">
        <v>124</v>
      </c>
      <c r="L3298" s="72" t="n">
        <v>9444.34</v>
      </c>
      <c r="M3298" s="72" t="n">
        <v>1171098.16</v>
      </c>
      <c r="N3298" s="72" t="n">
        <v>23421.96</v>
      </c>
      <c r="O3298" s="72" t="n">
        <v>1147676.2</v>
      </c>
      <c r="P3298" s="72" t="n">
        <v>1015963.78</v>
      </c>
      <c r="Q3298" s="72" t="n">
        <v>131712.42</v>
      </c>
      <c r="R3298" t="inlineStr">
        <is>
          <t>Goa</t>
        </is>
      </c>
      <c r="S3298" s="71" t="n">
        <v>5</v>
      </c>
      <c r="T3298" t="inlineStr">
        <is>
          <t>Yes</t>
        </is>
      </c>
      <c r="U3298" s="71" t="n">
        <v>326</v>
      </c>
      <c r="V3298" s="71" t="n">
        <v>94</v>
      </c>
      <c r="W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RR103290</t>
        </is>
      </c>
      <c r="B3299" s="69" t="n">
        <v>46056</v>
      </c>
      <c r="C3299" s="70" t="n">
        <v>2026</v>
      </c>
      <c r="D3299" t="inlineStr">
        <is>
          <t>Feb</t>
        </is>
      </c>
      <c r="E3299" t="inlineStr">
        <is>
          <t>West</t>
        </is>
      </c>
      <c r="F3299" t="inlineStr">
        <is>
          <t>India</t>
        </is>
      </c>
      <c r="G3299" t="inlineStr">
        <is>
          <t>Electronics</t>
        </is>
      </c>
      <c r="H3299" t="inlineStr">
        <is>
          <t>Store walk-in</t>
        </is>
      </c>
      <c r="I3299" t="inlineStr">
        <is>
          <t>Walk-in guest</t>
        </is>
      </c>
      <c r="J3299" t="inlineStr">
        <is>
          <t>Olivia Brown</t>
        </is>
      </c>
      <c r="K3299" s="71" t="n">
        <v>128</v>
      </c>
      <c r="L3299" s="72" t="n">
        <v>9914.620000000001</v>
      </c>
      <c r="M3299" s="72" t="n">
        <v>1269071.36</v>
      </c>
      <c r="N3299" s="72" t="n">
        <v>101525.71</v>
      </c>
      <c r="O3299" s="72" t="n">
        <v>1167545.65</v>
      </c>
      <c r="P3299" s="72" t="n">
        <v>1045921.88</v>
      </c>
      <c r="Q3299" s="72" t="n">
        <v>121623.77</v>
      </c>
      <c r="R3299" t="inlineStr">
        <is>
          <t>Maharashtra</t>
        </is>
      </c>
      <c r="S3299" s="71" t="n">
        <v>8</v>
      </c>
      <c r="T3299" t="inlineStr">
        <is>
          <t>Yes</t>
        </is>
      </c>
      <c r="U3299" s="71" t="n">
        <v>367</v>
      </c>
      <c r="V3299" s="71" t="n">
        <v>100</v>
      </c>
      <c r="W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RR103291</t>
        </is>
      </c>
      <c r="B3300" s="69" t="n">
        <v>46056</v>
      </c>
      <c r="C3300" s="70" t="n">
        <v>2026</v>
      </c>
      <c r="D3300" t="inlineStr">
        <is>
          <t>Feb</t>
        </is>
      </c>
      <c r="E3300" t="inlineStr">
        <is>
          <t>North</t>
        </is>
      </c>
      <c r="F3300" t="inlineStr">
        <is>
          <t>India</t>
        </is>
      </c>
      <c r="G3300" t="inlineStr">
        <is>
          <t>Fashion</t>
        </is>
      </c>
      <c r="H3300" t="inlineStr">
        <is>
          <t>Store walk-in</t>
        </is>
      </c>
      <c r="I3300" t="inlineStr">
        <is>
          <t>Member</t>
        </is>
      </c>
      <c r="J3300" t="inlineStr">
        <is>
          <t>Fatima Al-Saud</t>
        </is>
      </c>
      <c r="K3300" s="71" t="n">
        <v>783</v>
      </c>
      <c r="L3300" s="72" t="n">
        <v>745.54</v>
      </c>
      <c r="M3300" s="72" t="n">
        <v>583757.8199999999</v>
      </c>
      <c r="N3300" s="72" t="n">
        <v>87563.67</v>
      </c>
      <c r="O3300" s="72" t="n">
        <v>496194.15</v>
      </c>
      <c r="P3300" s="72" t="n">
        <v>310086.49</v>
      </c>
      <c r="Q3300" s="72" t="n">
        <v>186107.66</v>
      </c>
      <c r="R3300" t="inlineStr">
        <is>
          <t>Uttar Pradesh</t>
        </is>
      </c>
      <c r="S3300" s="71" t="n">
        <v>0</v>
      </c>
      <c r="T3300" t="inlineStr">
        <is>
          <t>No</t>
        </is>
      </c>
      <c r="U3300" s="71" t="n">
        <v>466</v>
      </c>
      <c r="V3300" s="71" t="n">
        <v>124</v>
      </c>
      <c r="W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RR103292</t>
        </is>
      </c>
      <c r="B3301" s="69" t="n">
        <v>46056</v>
      </c>
      <c r="C3301" s="70" t="n">
        <v>2026</v>
      </c>
      <c r="D3301" t="inlineStr">
        <is>
          <t>Feb</t>
        </is>
      </c>
      <c r="E3301" t="inlineStr">
        <is>
          <t>West</t>
        </is>
      </c>
      <c r="F3301" t="inlineStr">
        <is>
          <t>India</t>
        </is>
      </c>
      <c r="G3301" t="inlineStr">
        <is>
          <t>Grocery</t>
        </is>
      </c>
      <c r="H3301" t="inlineStr">
        <is>
          <t>Store walk-in</t>
        </is>
      </c>
      <c r="I3301" t="inlineStr">
        <is>
          <t>Member</t>
        </is>
      </c>
      <c r="J3301" t="inlineStr">
        <is>
          <t>Liam O'Brien</t>
        </is>
      </c>
      <c r="K3301" s="71" t="n">
        <v>3254</v>
      </c>
      <c r="L3301" s="72" t="n">
        <v>182.51</v>
      </c>
      <c r="M3301" s="72" t="n">
        <v>593887.54</v>
      </c>
      <c r="N3301" s="72" t="n">
        <v>47511</v>
      </c>
      <c r="O3301" s="72" t="n">
        <v>546376.54</v>
      </c>
      <c r="P3301" s="72" t="n">
        <v>487520.68</v>
      </c>
      <c r="Q3301" s="72" t="n">
        <v>58855.86</v>
      </c>
      <c r="R3301" t="inlineStr">
        <is>
          <t>Gujarat</t>
        </is>
      </c>
      <c r="S3301" s="71" t="n">
        <v>1</v>
      </c>
      <c r="T3301" t="inlineStr">
        <is>
          <t>Yes</t>
        </is>
      </c>
      <c r="U3301" s="71" t="n">
        <v>2057</v>
      </c>
      <c r="V3301" s="71" t="n">
        <v>828</v>
      </c>
      <c r="W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RR103293</t>
        </is>
      </c>
      <c r="B3302" s="69" t="n">
        <v>46056</v>
      </c>
      <c r="C3302" s="70" t="n">
        <v>2026</v>
      </c>
      <c r="D3302" t="inlineStr">
        <is>
          <t>Feb</t>
        </is>
      </c>
      <c r="E3302" t="inlineStr">
        <is>
          <t>North</t>
        </is>
      </c>
      <c r="F3302" t="inlineStr">
        <is>
          <t>India</t>
        </is>
      </c>
      <c r="G3302" t="inlineStr">
        <is>
          <t>Fashion</t>
        </is>
      </c>
      <c r="H3302" t="inlineStr">
        <is>
          <t>Store walk-in</t>
        </is>
      </c>
      <c r="I3302" t="inlineStr">
        <is>
          <t>Member</t>
        </is>
      </c>
      <c r="J3302" t="inlineStr">
        <is>
          <t>Emma Clarke</t>
        </is>
      </c>
      <c r="K3302" s="71" t="n">
        <v>146</v>
      </c>
      <c r="L3302" s="72" t="n">
        <v>810.71</v>
      </c>
      <c r="M3302" s="72" t="n">
        <v>118363.66</v>
      </c>
      <c r="N3302" s="72" t="n">
        <v>11836.37</v>
      </c>
      <c r="O3302" s="72" t="n">
        <v>106527.29</v>
      </c>
      <c r="P3302" s="72" t="n">
        <v>61800.41</v>
      </c>
      <c r="Q3302" s="72" t="n">
        <v>44726.88</v>
      </c>
      <c r="R3302" t="inlineStr">
        <is>
          <t>Rajasthan</t>
        </is>
      </c>
      <c r="S3302" s="71" t="n">
        <v>8</v>
      </c>
      <c r="T3302" t="inlineStr">
        <is>
          <t>Yes</t>
        </is>
      </c>
      <c r="U3302" s="71" t="n">
        <v>55</v>
      </c>
      <c r="V3302" s="71" t="n">
        <v>17</v>
      </c>
      <c r="W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RR103294</t>
        </is>
      </c>
      <c r="B3303" s="69" t="n">
        <v>46056</v>
      </c>
      <c r="C3303" s="70" t="n">
        <v>2026</v>
      </c>
      <c r="D3303" t="inlineStr">
        <is>
          <t>Feb</t>
        </is>
      </c>
      <c r="E3303" t="inlineStr">
        <is>
          <t>South</t>
        </is>
      </c>
      <c r="F3303" t="inlineStr">
        <is>
          <t>India</t>
        </is>
      </c>
      <c r="G3303" t="inlineStr">
        <is>
          <t>Grocery</t>
        </is>
      </c>
      <c r="H3303" t="inlineStr">
        <is>
          <t>Store walk-in</t>
        </is>
      </c>
      <c r="I3303" t="inlineStr">
        <is>
          <t>Member</t>
        </is>
      </c>
      <c r="J3303" t="inlineStr">
        <is>
          <t>Noah Smith</t>
        </is>
      </c>
      <c r="K3303" s="71" t="n">
        <v>2733</v>
      </c>
      <c r="L3303" s="72" t="n">
        <v>176.25</v>
      </c>
      <c r="M3303" s="72" t="n">
        <v>481691.25</v>
      </c>
      <c r="N3303" s="72" t="n">
        <v>72253.69</v>
      </c>
      <c r="O3303" s="72" t="n">
        <v>409437.56</v>
      </c>
      <c r="P3303" s="72" t="n">
        <v>413947.56</v>
      </c>
      <c r="Q3303" s="72" t="n">
        <v>-4510</v>
      </c>
      <c r="R3303" t="inlineStr">
        <is>
          <t>Tamil Nadu</t>
        </is>
      </c>
      <c r="S3303" s="71" t="n">
        <v>5</v>
      </c>
      <c r="T3303" t="inlineStr">
        <is>
          <t>Yes</t>
        </is>
      </c>
      <c r="U3303" s="71" t="n">
        <v>1341</v>
      </c>
      <c r="V3303" s="71" t="n">
        <v>570</v>
      </c>
      <c r="W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RR103295</t>
        </is>
      </c>
      <c r="B3304" s="69" t="n">
        <v>46056</v>
      </c>
      <c r="C3304" s="70" t="n">
        <v>2026</v>
      </c>
      <c r="D3304" t="inlineStr">
        <is>
          <t>Feb</t>
        </is>
      </c>
      <c r="E3304" t="inlineStr">
        <is>
          <t>North</t>
        </is>
      </c>
      <c r="F3304" t="inlineStr">
        <is>
          <t>India</t>
        </is>
      </c>
      <c r="G3304" t="inlineStr">
        <is>
          <t>Fashion</t>
        </is>
      </c>
      <c r="H3304" t="inlineStr">
        <is>
          <t>Store walk-in</t>
        </is>
      </c>
      <c r="I3304" t="inlineStr">
        <is>
          <t>Member</t>
        </is>
      </c>
      <c r="J3304" t="inlineStr">
        <is>
          <t>Fatima Al-Saud</t>
        </is>
      </c>
      <c r="K3304" s="71" t="n">
        <v>482</v>
      </c>
      <c r="L3304" s="72" t="n">
        <v>860.6900000000001</v>
      </c>
      <c r="M3304" s="72" t="n">
        <v>414852.58</v>
      </c>
      <c r="N3304" s="72" t="n">
        <v>41485.26</v>
      </c>
      <c r="O3304" s="72" t="n">
        <v>373367.32</v>
      </c>
      <c r="P3304" s="72" t="n">
        <v>199475.08</v>
      </c>
      <c r="Q3304" s="72" t="n">
        <v>173892.24</v>
      </c>
      <c r="R3304" t="inlineStr">
        <is>
          <t>Delhi</t>
        </is>
      </c>
      <c r="S3304" s="71" t="n">
        <v>8</v>
      </c>
      <c r="T3304" t="inlineStr">
        <is>
          <t>Yes</t>
        </is>
      </c>
      <c r="U3304" s="71" t="n">
        <v>205</v>
      </c>
      <c r="V3304" s="71" t="n">
        <v>85</v>
      </c>
      <c r="W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RR103296</t>
        </is>
      </c>
      <c r="B3305" s="69" t="n">
        <v>46057</v>
      </c>
      <c r="C3305" s="70" t="n">
        <v>2026</v>
      </c>
      <c r="D3305" t="inlineStr">
        <is>
          <t>Feb</t>
        </is>
      </c>
      <c r="E3305" t="inlineStr">
        <is>
          <t>North</t>
        </is>
      </c>
      <c r="F3305" t="inlineStr">
        <is>
          <t>India</t>
        </is>
      </c>
      <c r="G3305" t="inlineStr">
        <is>
          <t>JioMart</t>
        </is>
      </c>
      <c r="H3305" t="inlineStr">
        <is>
          <t>Home delivery</t>
        </is>
      </c>
      <c r="I3305" t="inlineStr">
        <is>
          <t>Member</t>
        </is>
      </c>
      <c r="J3305" t="inlineStr">
        <is>
          <t>Omar Haddad</t>
        </is>
      </c>
      <c r="K3305" s="71" t="n">
        <v>2335</v>
      </c>
      <c r="L3305" s="72" t="n">
        <v>434.33</v>
      </c>
      <c r="M3305" s="72" t="n">
        <v>1014160.55</v>
      </c>
      <c r="N3305" s="72" t="n">
        <v>50708.03</v>
      </c>
      <c r="O3305" s="72" t="n">
        <v>963452.52</v>
      </c>
      <c r="P3305" s="72" t="n">
        <v>765835.55</v>
      </c>
      <c r="Q3305" s="72" t="n">
        <v>197616.97</v>
      </c>
      <c r="R3305" t="inlineStr">
        <is>
          <t>Delhi</t>
        </is>
      </c>
      <c r="S3305" s="71" t="n">
        <v>8</v>
      </c>
      <c r="T3305" t="inlineStr">
        <is>
          <t>Yes</t>
        </is>
      </c>
      <c r="U3305" s="71" t="n">
        <v>3884</v>
      </c>
      <c r="V3305" s="71" t="n">
        <v>290</v>
      </c>
      <c r="W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RR103297</t>
        </is>
      </c>
      <c r="B3306" s="69" t="n">
        <v>46057</v>
      </c>
      <c r="C3306" s="70" t="n">
        <v>2026</v>
      </c>
      <c r="D3306" t="inlineStr">
        <is>
          <t>Feb</t>
        </is>
      </c>
      <c r="E3306" t="inlineStr">
        <is>
          <t>North</t>
        </is>
      </c>
      <c r="F3306" t="inlineStr">
        <is>
          <t>India</t>
        </is>
      </c>
      <c r="G3306" t="inlineStr">
        <is>
          <t>Electronics</t>
        </is>
      </c>
      <c r="H3306" t="inlineStr">
        <is>
          <t>Store walk-in</t>
        </is>
      </c>
      <c r="I3306" t="inlineStr">
        <is>
          <t>Walk-in guest</t>
        </is>
      </c>
      <c r="J3306" t="inlineStr">
        <is>
          <t>Aisha Bello</t>
        </is>
      </c>
      <c r="K3306" s="71" t="n">
        <v>25</v>
      </c>
      <c r="L3306" s="72" t="n">
        <v>9567.950000000001</v>
      </c>
      <c r="M3306" s="72" t="n">
        <v>239198.75</v>
      </c>
      <c r="N3306" s="72" t="n">
        <v>11959.94</v>
      </c>
      <c r="O3306" s="72" t="n">
        <v>227238.81</v>
      </c>
      <c r="P3306" s="72" t="n">
        <v>210920.55</v>
      </c>
      <c r="Q3306" s="72" t="n">
        <v>16318.26</v>
      </c>
      <c r="R3306" t="inlineStr">
        <is>
          <t>Rajasthan</t>
        </is>
      </c>
      <c r="S3306" s="71" t="n">
        <v>8</v>
      </c>
      <c r="T3306" t="inlineStr">
        <is>
          <t>Yes</t>
        </is>
      </c>
      <c r="U3306" s="71" t="n">
        <v>54</v>
      </c>
      <c r="V3306" s="71" t="n">
        <v>24</v>
      </c>
      <c r="W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RR103298</t>
        </is>
      </c>
      <c r="B3307" s="69" t="n">
        <v>46057</v>
      </c>
      <c r="C3307" s="70" t="n">
        <v>2026</v>
      </c>
      <c r="D3307" t="inlineStr">
        <is>
          <t>Feb</t>
        </is>
      </c>
      <c r="E3307" t="inlineStr">
        <is>
          <t>North</t>
        </is>
      </c>
      <c r="F3307" t="inlineStr">
        <is>
          <t>India</t>
        </is>
      </c>
      <c r="G3307" t="inlineStr">
        <is>
          <t>Electronics</t>
        </is>
      </c>
      <c r="H3307" t="inlineStr">
        <is>
          <t>Store walk-in</t>
        </is>
      </c>
      <c r="I3307" t="inlineStr">
        <is>
          <t>Member</t>
        </is>
      </c>
      <c r="J3307" t="inlineStr">
        <is>
          <t>Omar Haddad</t>
        </is>
      </c>
      <c r="K3307" s="71" t="n">
        <v>182</v>
      </c>
      <c r="L3307" s="72" t="n">
        <v>9323.75</v>
      </c>
      <c r="M3307" s="72" t="n">
        <v>1696922.5</v>
      </c>
      <c r="N3307" s="72" t="n">
        <v>33938.45</v>
      </c>
      <c r="O3307" s="72" t="n">
        <v>1662984.05</v>
      </c>
      <c r="P3307" s="72" t="n">
        <v>1538401.88</v>
      </c>
      <c r="Q3307" s="72" t="n">
        <v>124582.17</v>
      </c>
      <c r="R3307" t="inlineStr">
        <is>
          <t>Delhi</t>
        </is>
      </c>
      <c r="S3307" s="71" t="n">
        <v>1</v>
      </c>
      <c r="T3307" t="inlineStr">
        <is>
          <t>Yes</t>
        </is>
      </c>
      <c r="U3307" s="71" t="n">
        <v>478</v>
      </c>
      <c r="V3307" s="71" t="n">
        <v>166</v>
      </c>
      <c r="W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RR103299</t>
        </is>
      </c>
      <c r="B3308" s="69" t="n">
        <v>46057</v>
      </c>
      <c r="C3308" s="70" t="n">
        <v>2026</v>
      </c>
      <c r="D3308" t="inlineStr">
        <is>
          <t>Feb</t>
        </is>
      </c>
      <c r="E3308" t="inlineStr">
        <is>
          <t>West</t>
        </is>
      </c>
      <c r="F3308" t="inlineStr">
        <is>
          <t>India</t>
        </is>
      </c>
      <c r="G3308" t="inlineStr">
        <is>
          <t>Grocery</t>
        </is>
      </c>
      <c r="H3308" t="inlineStr">
        <is>
          <t>Store walk-in</t>
        </is>
      </c>
      <c r="I3308" t="inlineStr">
        <is>
          <t>Member</t>
        </is>
      </c>
      <c r="J3308" t="inlineStr">
        <is>
          <t>Amir Khan</t>
        </is>
      </c>
      <c r="K3308" s="71" t="n">
        <v>2922</v>
      </c>
      <c r="L3308" s="72" t="n">
        <v>183.27</v>
      </c>
      <c r="M3308" s="72" t="n">
        <v>535514.9399999999</v>
      </c>
      <c r="N3308" s="72" t="n">
        <v>80327.24000000001</v>
      </c>
      <c r="O3308" s="72" t="n">
        <v>455187.7</v>
      </c>
      <c r="P3308" s="72" t="n">
        <v>429532.75</v>
      </c>
      <c r="Q3308" s="72" t="n">
        <v>25654.95</v>
      </c>
      <c r="R3308" t="inlineStr">
        <is>
          <t>Maharashtra</t>
        </is>
      </c>
      <c r="S3308" s="71" t="n">
        <v>1</v>
      </c>
      <c r="T3308" t="inlineStr">
        <is>
          <t>Yes</t>
        </is>
      </c>
      <c r="U3308" s="71" t="n">
        <v>1005</v>
      </c>
      <c r="V3308" s="71" t="n">
        <v>336</v>
      </c>
      <c r="W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RR103300</t>
        </is>
      </c>
      <c r="B3309" s="69" t="n">
        <v>46057</v>
      </c>
      <c r="C3309" s="70" t="n">
        <v>2026</v>
      </c>
      <c r="D3309" t="inlineStr">
        <is>
          <t>Feb</t>
        </is>
      </c>
      <c r="E3309" t="inlineStr">
        <is>
          <t>East</t>
        </is>
      </c>
      <c r="F3309" t="inlineStr">
        <is>
          <t>India</t>
        </is>
      </c>
      <c r="G3309" t="inlineStr">
        <is>
          <t>Grocery</t>
        </is>
      </c>
      <c r="H3309" t="inlineStr">
        <is>
          <t>Store walk-in</t>
        </is>
      </c>
      <c r="I3309" t="inlineStr">
        <is>
          <t>Walk-in guest</t>
        </is>
      </c>
      <c r="J3309" t="inlineStr">
        <is>
          <t>Ana Costa</t>
        </is>
      </c>
      <c r="K3309" s="71" t="n">
        <v>3572</v>
      </c>
      <c r="L3309" s="72" t="n">
        <v>168.07</v>
      </c>
      <c r="M3309" s="72" t="n">
        <v>600346.04</v>
      </c>
      <c r="N3309" s="72" t="n">
        <v>30017.3</v>
      </c>
      <c r="O3309" s="72" t="n">
        <v>570328.74</v>
      </c>
      <c r="P3309" s="72" t="n">
        <v>517934.2</v>
      </c>
      <c r="Q3309" s="72" t="n">
        <v>52394.54</v>
      </c>
      <c r="R3309" t="inlineStr">
        <is>
          <t>West Bengal</t>
        </is>
      </c>
      <c r="S3309" s="71" t="n">
        <v>2</v>
      </c>
      <c r="T3309" t="inlineStr">
        <is>
          <t>Yes</t>
        </is>
      </c>
      <c r="U3309" s="71" t="n">
        <v>1996</v>
      </c>
      <c r="V3309" s="71" t="n">
        <v>786</v>
      </c>
      <c r="W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RR103301</t>
        </is>
      </c>
      <c r="B3310" s="69" t="n">
        <v>46057</v>
      </c>
      <c r="C3310" s="70" t="n">
        <v>2026</v>
      </c>
      <c r="D3310" t="inlineStr">
        <is>
          <t>Feb</t>
        </is>
      </c>
      <c r="E3310" t="inlineStr">
        <is>
          <t>West</t>
        </is>
      </c>
      <c r="F3310" t="inlineStr">
        <is>
          <t>India</t>
        </is>
      </c>
      <c r="G3310" t="inlineStr">
        <is>
          <t>Grocery</t>
        </is>
      </c>
      <c r="H3310" t="inlineStr">
        <is>
          <t>Store walk-in</t>
        </is>
      </c>
      <c r="I3310" t="inlineStr">
        <is>
          <t>Walk-in guest</t>
        </is>
      </c>
      <c r="J3310" t="inlineStr">
        <is>
          <t>Mei Lin</t>
        </is>
      </c>
      <c r="K3310" s="71" t="n">
        <v>2533</v>
      </c>
      <c r="L3310" s="72" t="n">
        <v>172.12</v>
      </c>
      <c r="M3310" s="72" t="n">
        <v>435979.96</v>
      </c>
      <c r="N3310" s="72" t="n">
        <v>21799</v>
      </c>
      <c r="O3310" s="72" t="n">
        <v>414180.96</v>
      </c>
      <c r="P3310" s="72" t="n">
        <v>367190.94</v>
      </c>
      <c r="Q3310" s="72" t="n">
        <v>46990.02</v>
      </c>
      <c r="R3310" t="inlineStr">
        <is>
          <t>Gujarat</t>
        </is>
      </c>
      <c r="S3310" s="71" t="n">
        <v>1</v>
      </c>
      <c r="T3310" t="inlineStr">
        <is>
          <t>Yes</t>
        </is>
      </c>
      <c r="U3310" s="71" t="n">
        <v>2382</v>
      </c>
      <c r="V3310" s="71" t="n">
        <v>764</v>
      </c>
      <c r="W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RR103302</t>
        </is>
      </c>
      <c r="B3311" s="69" t="n">
        <v>46057</v>
      </c>
      <c r="C3311" s="70" t="n">
        <v>2026</v>
      </c>
      <c r="D3311" t="inlineStr">
        <is>
          <t>Feb</t>
        </is>
      </c>
      <c r="E3311" t="inlineStr">
        <is>
          <t>West</t>
        </is>
      </c>
      <c r="F3311" t="inlineStr">
        <is>
          <t>India</t>
        </is>
      </c>
      <c r="G3311" t="inlineStr">
        <is>
          <t>Grocery</t>
        </is>
      </c>
      <c r="H3311" t="inlineStr">
        <is>
          <t>Store walk-in</t>
        </is>
      </c>
      <c r="I3311" t="inlineStr">
        <is>
          <t>Member</t>
        </is>
      </c>
      <c r="J3311" t="inlineStr">
        <is>
          <t>Ruhi Shaikh</t>
        </is>
      </c>
      <c r="K3311" s="71" t="n">
        <v>2097</v>
      </c>
      <c r="L3311" s="72" t="n">
        <v>184.51</v>
      </c>
      <c r="M3311" s="72" t="n">
        <v>386917.47</v>
      </c>
      <c r="N3311" s="72" t="n">
        <v>30953.4</v>
      </c>
      <c r="O3311" s="72" t="n">
        <v>355964.07</v>
      </c>
      <c r="P3311" s="72" t="n">
        <v>317894.1</v>
      </c>
      <c r="Q3311" s="72" t="n">
        <v>38069.97</v>
      </c>
      <c r="R3311" t="inlineStr">
        <is>
          <t>Gujarat</t>
        </is>
      </c>
      <c r="S3311" s="71" t="n">
        <v>2</v>
      </c>
      <c r="T3311" t="inlineStr">
        <is>
          <t>Yes</t>
        </is>
      </c>
      <c r="U3311" s="71" t="n">
        <v>1360</v>
      </c>
      <c r="V3311" s="71" t="n">
        <v>375</v>
      </c>
      <c r="W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RR103303</t>
        </is>
      </c>
      <c r="B3312" s="69" t="n">
        <v>46057</v>
      </c>
      <c r="C3312" s="70" t="n">
        <v>2026</v>
      </c>
      <c r="D3312" t="inlineStr">
        <is>
          <t>Feb</t>
        </is>
      </c>
      <c r="E3312" t="inlineStr">
        <is>
          <t>South</t>
        </is>
      </c>
      <c r="F3312" t="inlineStr">
        <is>
          <t>India</t>
        </is>
      </c>
      <c r="G3312" t="inlineStr">
        <is>
          <t>Grocery</t>
        </is>
      </c>
      <c r="H3312" t="inlineStr">
        <is>
          <t>Store walk-in</t>
        </is>
      </c>
      <c r="I3312" t="inlineStr">
        <is>
          <t>Walk-in guest</t>
        </is>
      </c>
      <c r="J3312" t="inlineStr">
        <is>
          <t>Sophie Müller</t>
        </is>
      </c>
      <c r="K3312" s="71" t="n">
        <v>614</v>
      </c>
      <c r="L3312" s="72" t="n">
        <v>184.95</v>
      </c>
      <c r="M3312" s="72" t="n">
        <v>113559.3</v>
      </c>
      <c r="N3312" s="72" t="n">
        <v>9084.74</v>
      </c>
      <c r="O3312" s="72" t="n">
        <v>104474.56</v>
      </c>
      <c r="P3312" s="72" t="n">
        <v>94103.25999999999</v>
      </c>
      <c r="Q3312" s="72" t="n">
        <v>10371.3</v>
      </c>
      <c r="R3312" t="inlineStr">
        <is>
          <t>Kerala</t>
        </is>
      </c>
      <c r="S3312" s="71" t="n">
        <v>8</v>
      </c>
      <c r="T3312" t="inlineStr">
        <is>
          <t>Yes</t>
        </is>
      </c>
      <c r="U3312" s="71" t="n">
        <v>357</v>
      </c>
      <c r="V3312" s="71" t="n">
        <v>139</v>
      </c>
      <c r="W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RR103304</t>
        </is>
      </c>
      <c r="B3313" s="69" t="n">
        <v>46058</v>
      </c>
      <c r="C3313" s="70" t="n">
        <v>2026</v>
      </c>
      <c r="D3313" t="inlineStr">
        <is>
          <t>Feb</t>
        </is>
      </c>
      <c r="E3313" t="inlineStr">
        <is>
          <t>West</t>
        </is>
      </c>
      <c r="F3313" t="inlineStr">
        <is>
          <t>India</t>
        </is>
      </c>
      <c r="G3313" t="inlineStr">
        <is>
          <t>JioMart</t>
        </is>
      </c>
      <c r="H3313" t="inlineStr">
        <is>
          <t>Home delivery</t>
        </is>
      </c>
      <c r="I3313" t="inlineStr">
        <is>
          <t>Member</t>
        </is>
      </c>
      <c r="J3313" t="inlineStr">
        <is>
          <t>Sara Rossi</t>
        </is>
      </c>
      <c r="K3313" s="71" t="n">
        <v>2350</v>
      </c>
      <c r="L3313" s="72" t="n">
        <v>492.58</v>
      </c>
      <c r="M3313" s="72" t="n">
        <v>1157563</v>
      </c>
      <c r="N3313" s="72" t="n">
        <v>92605.03999999999</v>
      </c>
      <c r="O3313" s="72" t="n">
        <v>1064957.96</v>
      </c>
      <c r="P3313" s="72" t="n">
        <v>768971.62</v>
      </c>
      <c r="Q3313" s="72" t="n">
        <v>295986.34</v>
      </c>
      <c r="R3313" t="inlineStr">
        <is>
          <t>Goa</t>
        </is>
      </c>
      <c r="S3313" s="71" t="n">
        <v>8</v>
      </c>
      <c r="T3313" t="inlineStr">
        <is>
          <t>Yes</t>
        </is>
      </c>
      <c r="U3313" s="71" t="n">
        <v>8153</v>
      </c>
      <c r="V3313" s="71" t="n">
        <v>402</v>
      </c>
      <c r="W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RR103305</t>
        </is>
      </c>
      <c r="B3314" s="69" t="n">
        <v>46058</v>
      </c>
      <c r="C3314" s="70" t="n">
        <v>2026</v>
      </c>
      <c r="D3314" t="inlineStr">
        <is>
          <t>Feb</t>
        </is>
      </c>
      <c r="E3314" t="inlineStr">
        <is>
          <t>South</t>
        </is>
      </c>
      <c r="F3314" t="inlineStr">
        <is>
          <t>India</t>
        </is>
      </c>
      <c r="G3314" t="inlineStr">
        <is>
          <t>JioMart</t>
        </is>
      </c>
      <c r="H3314" t="inlineStr">
        <is>
          <t>Home delivery</t>
        </is>
      </c>
      <c r="I3314" t="inlineStr">
        <is>
          <t>Member</t>
        </is>
      </c>
      <c r="J3314" t="inlineStr">
        <is>
          <t>Sophie Müller</t>
        </is>
      </c>
      <c r="K3314" s="71" t="n">
        <v>2940</v>
      </c>
      <c r="L3314" s="72" t="n">
        <v>486.89</v>
      </c>
      <c r="M3314" s="72" t="n">
        <v>1431456.6</v>
      </c>
      <c r="N3314" s="72" t="n">
        <v>214718.49</v>
      </c>
      <c r="O3314" s="72" t="n">
        <v>1216738.11</v>
      </c>
      <c r="P3314" s="72" t="n">
        <v>962514.4</v>
      </c>
      <c r="Q3314" s="72" t="n">
        <v>254223.71</v>
      </c>
      <c r="R3314" t="inlineStr">
        <is>
          <t>Tamil Nadu</t>
        </is>
      </c>
      <c r="S3314" s="71" t="n">
        <v>5</v>
      </c>
      <c r="T3314" t="inlineStr">
        <is>
          <t>Yes</t>
        </is>
      </c>
      <c r="U3314" s="71" t="n">
        <v>8372</v>
      </c>
      <c r="V3314" s="71" t="n">
        <v>629</v>
      </c>
      <c r="W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RR103306</t>
        </is>
      </c>
      <c r="B3315" s="69" t="n">
        <v>46058</v>
      </c>
      <c r="C3315" s="70" t="n">
        <v>2026</v>
      </c>
      <c r="D3315" t="inlineStr">
        <is>
          <t>Feb</t>
        </is>
      </c>
      <c r="E3315" t="inlineStr">
        <is>
          <t>West</t>
        </is>
      </c>
      <c r="F3315" t="inlineStr">
        <is>
          <t>India</t>
        </is>
      </c>
      <c r="G3315" t="inlineStr">
        <is>
          <t>JioMart</t>
        </is>
      </c>
      <c r="H3315" t="inlineStr">
        <is>
          <t>Home delivery</t>
        </is>
      </c>
      <c r="I3315" t="inlineStr">
        <is>
          <t>Walk-in guest</t>
        </is>
      </c>
      <c r="J3315" t="inlineStr">
        <is>
          <t>Omar Haddad</t>
        </is>
      </c>
      <c r="K3315" s="71" t="n">
        <v>3689</v>
      </c>
      <c r="L3315" s="72" t="n">
        <v>440.32</v>
      </c>
      <c r="M3315" s="72" t="n">
        <v>1624340.48</v>
      </c>
      <c r="N3315" s="72" t="n">
        <v>81217.02</v>
      </c>
      <c r="O3315" s="72" t="n">
        <v>1543123.46</v>
      </c>
      <c r="P3315" s="72" t="n">
        <v>1236556.47</v>
      </c>
      <c r="Q3315" s="72" t="n">
        <v>306566.99</v>
      </c>
      <c r="R3315" t="inlineStr">
        <is>
          <t>Goa</t>
        </is>
      </c>
      <c r="S3315" s="71" t="n">
        <v>0</v>
      </c>
      <c r="T3315" t="inlineStr">
        <is>
          <t>No</t>
        </is>
      </c>
      <c r="U3315" s="71" t="n">
        <v>8241</v>
      </c>
      <c r="V3315" s="71" t="n">
        <v>584</v>
      </c>
      <c r="W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RR103307</t>
        </is>
      </c>
      <c r="B3316" s="69" t="n">
        <v>46058</v>
      </c>
      <c r="C3316" s="70" t="n">
        <v>2026</v>
      </c>
      <c r="D3316" t="inlineStr">
        <is>
          <t>Feb</t>
        </is>
      </c>
      <c r="E3316" t="inlineStr">
        <is>
          <t>South</t>
        </is>
      </c>
      <c r="F3316" t="inlineStr">
        <is>
          <t>India</t>
        </is>
      </c>
      <c r="G3316" t="inlineStr">
        <is>
          <t>JioMart</t>
        </is>
      </c>
      <c r="H3316" t="inlineStr">
        <is>
          <t>Home delivery</t>
        </is>
      </c>
      <c r="I3316" t="inlineStr">
        <is>
          <t>Walk-in guest</t>
        </is>
      </c>
      <c r="J3316" t="inlineStr">
        <is>
          <t>Omar Haddad</t>
        </is>
      </c>
      <c r="K3316" s="71" t="n">
        <v>2347</v>
      </c>
      <c r="L3316" s="72" t="n">
        <v>436.99</v>
      </c>
      <c r="M3316" s="72" t="n">
        <v>1025615.53</v>
      </c>
      <c r="N3316" s="72" t="n">
        <v>82049.24000000001</v>
      </c>
      <c r="O3316" s="72" t="n">
        <v>943566.29</v>
      </c>
      <c r="P3316" s="72" t="n">
        <v>814163.64</v>
      </c>
      <c r="Q3316" s="72" t="n">
        <v>129402.65</v>
      </c>
      <c r="R3316" t="inlineStr">
        <is>
          <t>Tamil Nadu</t>
        </is>
      </c>
      <c r="S3316" s="71" t="n">
        <v>3</v>
      </c>
      <c r="T3316" t="inlineStr">
        <is>
          <t>Yes</t>
        </is>
      </c>
      <c r="U3316" s="71" t="n">
        <v>5327</v>
      </c>
      <c r="V3316" s="71" t="n">
        <v>409</v>
      </c>
      <c r="W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RR103308</t>
        </is>
      </c>
      <c r="B3317" s="69" t="n">
        <v>46058</v>
      </c>
      <c r="C3317" s="70" t="n">
        <v>2026</v>
      </c>
      <c r="D3317" t="inlineStr">
        <is>
          <t>Feb</t>
        </is>
      </c>
      <c r="E3317" t="inlineStr">
        <is>
          <t>South</t>
        </is>
      </c>
      <c r="F3317" t="inlineStr">
        <is>
          <t>India</t>
        </is>
      </c>
      <c r="G3317" t="inlineStr">
        <is>
          <t>Grocery</t>
        </is>
      </c>
      <c r="H3317" t="inlineStr">
        <is>
          <t>Store walk-in</t>
        </is>
      </c>
      <c r="I3317" t="inlineStr">
        <is>
          <t>Walk-in guest</t>
        </is>
      </c>
      <c r="J3317" t="inlineStr">
        <is>
          <t>Yuki Sato</t>
        </is>
      </c>
      <c r="K3317" s="71" t="n">
        <v>2493</v>
      </c>
      <c r="L3317" s="72" t="n">
        <v>206.69</v>
      </c>
      <c r="M3317" s="72" t="n">
        <v>515278.17</v>
      </c>
      <c r="N3317" s="72" t="n">
        <v>41222.25</v>
      </c>
      <c r="O3317" s="72" t="n">
        <v>474055.92</v>
      </c>
      <c r="P3317" s="72" t="n">
        <v>366402.49</v>
      </c>
      <c r="Q3317" s="72" t="n">
        <v>107653.43</v>
      </c>
      <c r="R3317" t="inlineStr">
        <is>
          <t>Kerala</t>
        </is>
      </c>
      <c r="S3317" s="71" t="n">
        <v>2</v>
      </c>
      <c r="T3317" t="inlineStr">
        <is>
          <t>Yes</t>
        </is>
      </c>
      <c r="U3317" s="71" t="n">
        <v>1161</v>
      </c>
      <c r="V3317" s="71" t="n">
        <v>411</v>
      </c>
      <c r="W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RR103309</t>
        </is>
      </c>
      <c r="B3318" s="69" t="n">
        <v>46058</v>
      </c>
      <c r="C3318" s="70" t="n">
        <v>2026</v>
      </c>
      <c r="D3318" t="inlineStr">
        <is>
          <t>Feb</t>
        </is>
      </c>
      <c r="E3318" t="inlineStr">
        <is>
          <t>East</t>
        </is>
      </c>
      <c r="F3318" t="inlineStr">
        <is>
          <t>India</t>
        </is>
      </c>
      <c r="G3318" t="inlineStr">
        <is>
          <t>JioMart</t>
        </is>
      </c>
      <c r="H3318" t="inlineStr">
        <is>
          <t>Home delivery</t>
        </is>
      </c>
      <c r="I3318" t="inlineStr">
        <is>
          <t>Member</t>
        </is>
      </c>
      <c r="J3318" t="inlineStr">
        <is>
          <t>Lucas Martin</t>
        </is>
      </c>
      <c r="K3318" s="71" t="n">
        <v>1758</v>
      </c>
      <c r="L3318" s="72" t="n">
        <v>435.62</v>
      </c>
      <c r="M3318" s="72" t="n">
        <v>765819.96</v>
      </c>
      <c r="N3318" s="72" t="n">
        <v>15316.4</v>
      </c>
      <c r="O3318" s="72" t="n">
        <v>750503.5600000001</v>
      </c>
      <c r="P3318" s="72" t="n">
        <v>607673.8100000001</v>
      </c>
      <c r="Q3318" s="72" t="n">
        <v>142829.75</v>
      </c>
      <c r="R3318" t="inlineStr">
        <is>
          <t>Bihar</t>
        </is>
      </c>
      <c r="S3318" s="71" t="n">
        <v>5</v>
      </c>
      <c r="T3318" t="inlineStr">
        <is>
          <t>Yes</t>
        </is>
      </c>
      <c r="U3318" s="71" t="n">
        <v>7527</v>
      </c>
      <c r="V3318" s="71" t="n">
        <v>471</v>
      </c>
      <c r="W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RR103310</t>
        </is>
      </c>
      <c r="B3319" s="69" t="n">
        <v>46058</v>
      </c>
      <c r="C3319" s="70" t="n">
        <v>2026</v>
      </c>
      <c r="D3319" t="inlineStr">
        <is>
          <t>Feb</t>
        </is>
      </c>
      <c r="E3319" t="inlineStr">
        <is>
          <t>South</t>
        </is>
      </c>
      <c r="F3319" t="inlineStr">
        <is>
          <t>India</t>
        </is>
      </c>
      <c r="G3319" t="inlineStr">
        <is>
          <t>JioMart</t>
        </is>
      </c>
      <c r="H3319" t="inlineStr">
        <is>
          <t>Home delivery</t>
        </is>
      </c>
      <c r="I3319" t="inlineStr">
        <is>
          <t>Member</t>
        </is>
      </c>
      <c r="J3319" t="inlineStr">
        <is>
          <t>Wei Chen</t>
        </is>
      </c>
      <c r="K3319" s="71" t="n">
        <v>2810</v>
      </c>
      <c r="L3319" s="72" t="n">
        <v>409.83</v>
      </c>
      <c r="M3319" s="72" t="n">
        <v>1151622.3</v>
      </c>
      <c r="N3319" s="72" t="n">
        <v>172743.35</v>
      </c>
      <c r="O3319" s="72" t="n">
        <v>978878.95</v>
      </c>
      <c r="P3319" s="72" t="n">
        <v>927963.14</v>
      </c>
      <c r="Q3319" s="72" t="n">
        <v>50915.81</v>
      </c>
      <c r="R3319" t="inlineStr">
        <is>
          <t>Kerala</t>
        </is>
      </c>
      <c r="S3319" s="71" t="n">
        <v>0</v>
      </c>
      <c r="T3319" t="inlineStr">
        <is>
          <t>No</t>
        </is>
      </c>
      <c r="U3319" s="71" t="n">
        <v>8594</v>
      </c>
      <c r="V3319" s="71" t="n">
        <v>470</v>
      </c>
      <c r="W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RR103311</t>
        </is>
      </c>
      <c r="B3320" s="69" t="n">
        <v>46058</v>
      </c>
      <c r="C3320" s="70" t="n">
        <v>2026</v>
      </c>
      <c r="D3320" t="inlineStr">
        <is>
          <t>Feb</t>
        </is>
      </c>
      <c r="E3320" t="inlineStr">
        <is>
          <t>South</t>
        </is>
      </c>
      <c r="F3320" t="inlineStr">
        <is>
          <t>India</t>
        </is>
      </c>
      <c r="G3320" t="inlineStr">
        <is>
          <t>JioMart</t>
        </is>
      </c>
      <c r="H3320" t="inlineStr">
        <is>
          <t>Home delivery</t>
        </is>
      </c>
      <c r="I3320" t="inlineStr">
        <is>
          <t>Member</t>
        </is>
      </c>
      <c r="J3320" t="inlineStr">
        <is>
          <t>Kofi Mensah</t>
        </is>
      </c>
      <c r="K3320" s="71" t="n">
        <v>1090</v>
      </c>
      <c r="L3320" s="72" t="n">
        <v>425.56</v>
      </c>
      <c r="M3320" s="72" t="n">
        <v>463860.4</v>
      </c>
      <c r="N3320" s="72" t="n">
        <v>69579.06</v>
      </c>
      <c r="O3320" s="72" t="n">
        <v>394281.34</v>
      </c>
      <c r="P3320" s="72" t="n">
        <v>380239.43</v>
      </c>
      <c r="Q3320" s="72" t="n">
        <v>14041.91</v>
      </c>
      <c r="R3320" t="inlineStr">
        <is>
          <t>Karnataka</t>
        </is>
      </c>
      <c r="S3320" s="71" t="n">
        <v>8</v>
      </c>
      <c r="T3320" t="inlineStr">
        <is>
          <t>Yes</t>
        </is>
      </c>
      <c r="U3320" s="71" t="n">
        <v>1703</v>
      </c>
      <c r="V3320" s="71" t="n">
        <v>129</v>
      </c>
      <c r="W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RR103312</t>
        </is>
      </c>
      <c r="B3321" s="69" t="n">
        <v>46058</v>
      </c>
      <c r="C3321" s="70" t="n">
        <v>2026</v>
      </c>
      <c r="D3321" t="inlineStr">
        <is>
          <t>Feb</t>
        </is>
      </c>
      <c r="E3321" t="inlineStr">
        <is>
          <t>East</t>
        </is>
      </c>
      <c r="F3321" t="inlineStr">
        <is>
          <t>India</t>
        </is>
      </c>
      <c r="G3321" t="inlineStr">
        <is>
          <t>Fashion</t>
        </is>
      </c>
      <c r="H3321" t="inlineStr">
        <is>
          <t>Store walk-in</t>
        </is>
      </c>
      <c r="I3321" t="inlineStr">
        <is>
          <t>Member</t>
        </is>
      </c>
      <c r="J3321" t="inlineStr">
        <is>
          <t>Wei Chen</t>
        </is>
      </c>
      <c r="K3321" s="71" t="n">
        <v>565</v>
      </c>
      <c r="L3321" s="72" t="n">
        <v>774.23</v>
      </c>
      <c r="M3321" s="72" t="n">
        <v>437439.95</v>
      </c>
      <c r="N3321" s="72" t="n">
        <v>21872</v>
      </c>
      <c r="O3321" s="72" t="n">
        <v>415567.95</v>
      </c>
      <c r="P3321" s="72" t="n">
        <v>233870.9</v>
      </c>
      <c r="Q3321" s="72" t="n">
        <v>181697.05</v>
      </c>
      <c r="R3321" t="inlineStr">
        <is>
          <t>Bihar</t>
        </is>
      </c>
      <c r="S3321" s="71" t="n">
        <v>5</v>
      </c>
      <c r="T3321" t="inlineStr">
        <is>
          <t>Yes</t>
        </is>
      </c>
      <c r="U3321" s="71" t="n">
        <v>297</v>
      </c>
      <c r="V3321" s="71" t="n">
        <v>125</v>
      </c>
      <c r="W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RR103313</t>
        </is>
      </c>
      <c r="B3322" s="69" t="n">
        <v>46058</v>
      </c>
      <c r="C3322" s="70" t="n">
        <v>2026</v>
      </c>
      <c r="D3322" t="inlineStr">
        <is>
          <t>Feb</t>
        </is>
      </c>
      <c r="E3322" t="inlineStr">
        <is>
          <t>West</t>
        </is>
      </c>
      <c r="F3322" t="inlineStr">
        <is>
          <t>India</t>
        </is>
      </c>
      <c r="G3322" t="inlineStr">
        <is>
          <t>Grocery</t>
        </is>
      </c>
      <c r="H3322" t="inlineStr">
        <is>
          <t>Store walk-in</t>
        </is>
      </c>
      <c r="I3322" t="inlineStr">
        <is>
          <t>Walk-in guest</t>
        </is>
      </c>
      <c r="J3322" t="inlineStr">
        <is>
          <t>Hiroshi Tanaka</t>
        </is>
      </c>
      <c r="K3322" s="71" t="n">
        <v>2650</v>
      </c>
      <c r="L3322" s="72" t="n">
        <v>190.42</v>
      </c>
      <c r="M3322" s="72" t="n">
        <v>504613</v>
      </c>
      <c r="N3322" s="72" t="n">
        <v>10092.26</v>
      </c>
      <c r="O3322" s="72" t="n">
        <v>494520.74</v>
      </c>
      <c r="P3322" s="72" t="n">
        <v>392172.4</v>
      </c>
      <c r="Q3322" s="72" t="n">
        <v>102348.34</v>
      </c>
      <c r="R3322" t="inlineStr">
        <is>
          <t>Maharashtra</t>
        </is>
      </c>
      <c r="S3322" s="71" t="n">
        <v>5</v>
      </c>
      <c r="T3322" t="inlineStr">
        <is>
          <t>Yes</t>
        </is>
      </c>
      <c r="U3322" s="71" t="n">
        <v>1069</v>
      </c>
      <c r="V3322" s="71" t="n">
        <v>378</v>
      </c>
      <c r="W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RR103314</t>
        </is>
      </c>
      <c r="B3323" s="69" t="n">
        <v>46058</v>
      </c>
      <c r="C3323" s="70" t="n">
        <v>2026</v>
      </c>
      <c r="D3323" t="inlineStr">
        <is>
          <t>Feb</t>
        </is>
      </c>
      <c r="E3323" t="inlineStr">
        <is>
          <t>North</t>
        </is>
      </c>
      <c r="F3323" t="inlineStr">
        <is>
          <t>India</t>
        </is>
      </c>
      <c r="G3323" t="inlineStr">
        <is>
          <t>JioMart</t>
        </is>
      </c>
      <c r="H3323" t="inlineStr">
        <is>
          <t>Home delivery</t>
        </is>
      </c>
      <c r="I3323" t="inlineStr">
        <is>
          <t>Member</t>
        </is>
      </c>
      <c r="J3323" t="inlineStr">
        <is>
          <t>Sophie Müller</t>
        </is>
      </c>
      <c r="K3323" s="71" t="n">
        <v>1792</v>
      </c>
      <c r="L3323" s="72" t="n">
        <v>504.75</v>
      </c>
      <c r="M3323" s="72" t="n">
        <v>904512</v>
      </c>
      <c r="N3323" s="72" t="n">
        <v>90451.2</v>
      </c>
      <c r="O3323" s="72" t="n">
        <v>814060.8</v>
      </c>
      <c r="P3323" s="72" t="n">
        <v>615040.1899999999</v>
      </c>
      <c r="Q3323" s="72" t="n">
        <v>199020.61</v>
      </c>
      <c r="R3323" t="inlineStr">
        <is>
          <t>Uttar Pradesh</t>
        </is>
      </c>
      <c r="S3323" s="71" t="n">
        <v>0</v>
      </c>
      <c r="T3323" t="inlineStr">
        <is>
          <t>No</t>
        </is>
      </c>
      <c r="U3323" s="71" t="n">
        <v>4160</v>
      </c>
      <c r="V3323" s="71" t="n">
        <v>207</v>
      </c>
      <c r="W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RR103315</t>
        </is>
      </c>
      <c r="B3324" s="69" t="n">
        <v>46058</v>
      </c>
      <c r="C3324" s="70" t="n">
        <v>2026</v>
      </c>
      <c r="D3324" t="inlineStr">
        <is>
          <t>Feb</t>
        </is>
      </c>
      <c r="E3324" t="inlineStr">
        <is>
          <t>North</t>
        </is>
      </c>
      <c r="F3324" t="inlineStr">
        <is>
          <t>India</t>
        </is>
      </c>
      <c r="G3324" t="inlineStr">
        <is>
          <t>Grocery</t>
        </is>
      </c>
      <c r="H3324" t="inlineStr">
        <is>
          <t>Store walk-in</t>
        </is>
      </c>
      <c r="I3324" t="inlineStr">
        <is>
          <t>Member</t>
        </is>
      </c>
      <c r="J3324" t="inlineStr">
        <is>
          <t>Arjun Mehta</t>
        </is>
      </c>
      <c r="K3324" s="71" t="n">
        <v>3067</v>
      </c>
      <c r="L3324" s="72" t="n">
        <v>165.38</v>
      </c>
      <c r="M3324" s="72" t="n">
        <v>507220.46</v>
      </c>
      <c r="N3324" s="72" t="n">
        <v>40577.64</v>
      </c>
      <c r="O3324" s="72" t="n">
        <v>466642.82</v>
      </c>
      <c r="P3324" s="72" t="n">
        <v>448310.73</v>
      </c>
      <c r="Q3324" s="72" t="n">
        <v>18332.09</v>
      </c>
      <c r="R3324" t="inlineStr">
        <is>
          <t>Punjab</t>
        </is>
      </c>
      <c r="S3324" s="71" t="n">
        <v>2</v>
      </c>
      <c r="T3324" t="inlineStr">
        <is>
          <t>Yes</t>
        </is>
      </c>
      <c r="U3324" s="71" t="n">
        <v>2397</v>
      </c>
      <c r="V3324" s="71" t="n">
        <v>909</v>
      </c>
      <c r="W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RR103316</t>
        </is>
      </c>
      <c r="B3325" s="69" t="n">
        <v>46058</v>
      </c>
      <c r="C3325" s="70" t="n">
        <v>2026</v>
      </c>
      <c r="D3325" t="inlineStr">
        <is>
          <t>Feb</t>
        </is>
      </c>
      <c r="E3325" t="inlineStr">
        <is>
          <t>South</t>
        </is>
      </c>
      <c r="F3325" t="inlineStr">
        <is>
          <t>India</t>
        </is>
      </c>
      <c r="G3325" t="inlineStr">
        <is>
          <t>Fashion</t>
        </is>
      </c>
      <c r="H3325" t="inlineStr">
        <is>
          <t>Store walk-in</t>
        </is>
      </c>
      <c r="I3325" t="inlineStr">
        <is>
          <t>Member</t>
        </is>
      </c>
      <c r="J3325" t="inlineStr">
        <is>
          <t>Liam O'Brien</t>
        </is>
      </c>
      <c r="K3325" s="71" t="n">
        <v>178</v>
      </c>
      <c r="L3325" s="72" t="n">
        <v>757.9299999999999</v>
      </c>
      <c r="M3325" s="72" t="n">
        <v>134911.54</v>
      </c>
      <c r="N3325" s="72" t="n">
        <v>13491.15</v>
      </c>
      <c r="O3325" s="72" t="n">
        <v>121420.39</v>
      </c>
      <c r="P3325" s="72" t="n">
        <v>71015.87</v>
      </c>
      <c r="Q3325" s="72" t="n">
        <v>50404.52</v>
      </c>
      <c r="R3325" t="inlineStr">
        <is>
          <t>Kerala</t>
        </is>
      </c>
      <c r="S3325" s="71" t="n">
        <v>8</v>
      </c>
      <c r="T3325" t="inlineStr">
        <is>
          <t>Yes</t>
        </is>
      </c>
      <c r="U3325" s="71" t="n">
        <v>76</v>
      </c>
      <c r="V3325" s="71" t="n">
        <v>27</v>
      </c>
      <c r="W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RR103317</t>
        </is>
      </c>
      <c r="B3326" s="69" t="n">
        <v>46058</v>
      </c>
      <c r="C3326" s="70" t="n">
        <v>2026</v>
      </c>
      <c r="D3326" t="inlineStr">
        <is>
          <t>Feb</t>
        </is>
      </c>
      <c r="E3326" t="inlineStr">
        <is>
          <t>South</t>
        </is>
      </c>
      <c r="F3326" t="inlineStr">
        <is>
          <t>India</t>
        </is>
      </c>
      <c r="G3326" t="inlineStr">
        <is>
          <t>JioMart</t>
        </is>
      </c>
      <c r="H3326" t="inlineStr">
        <is>
          <t>Home delivery</t>
        </is>
      </c>
      <c r="I3326" t="inlineStr">
        <is>
          <t>Walk-in guest</t>
        </is>
      </c>
      <c r="J3326" t="inlineStr">
        <is>
          <t>Arjun Mehta</t>
        </is>
      </c>
      <c r="K3326" s="71" t="n">
        <v>4106</v>
      </c>
      <c r="L3326" s="72" t="n">
        <v>498.11</v>
      </c>
      <c r="M3326" s="72" t="n">
        <v>2045239.66</v>
      </c>
      <c r="N3326" s="72" t="n">
        <v>204523.97</v>
      </c>
      <c r="O3326" s="72" t="n">
        <v>1840715.69</v>
      </c>
      <c r="P3326" s="72" t="n">
        <v>1357470.63</v>
      </c>
      <c r="Q3326" s="72" t="n">
        <v>483245.06</v>
      </c>
      <c r="R3326" t="inlineStr">
        <is>
          <t>Tamil Nadu</t>
        </is>
      </c>
      <c r="S3326" s="71" t="n">
        <v>0</v>
      </c>
      <c r="T3326" t="inlineStr">
        <is>
          <t>No</t>
        </is>
      </c>
      <c r="U3326" s="71" t="n">
        <v>16680</v>
      </c>
      <c r="V3326" s="71" t="n">
        <v>954</v>
      </c>
      <c r="W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RR103318</t>
        </is>
      </c>
      <c r="B3327" s="69" t="n">
        <v>46059</v>
      </c>
      <c r="C3327" s="70" t="n">
        <v>2026</v>
      </c>
      <c r="D3327" t="inlineStr">
        <is>
          <t>Feb</t>
        </is>
      </c>
      <c r="E3327" t="inlineStr">
        <is>
          <t>North</t>
        </is>
      </c>
      <c r="F3327" t="inlineStr">
        <is>
          <t>India</t>
        </is>
      </c>
      <c r="G3327" t="inlineStr">
        <is>
          <t>Fashion</t>
        </is>
      </c>
      <c r="H3327" t="inlineStr">
        <is>
          <t>Store walk-in</t>
        </is>
      </c>
      <c r="I3327" t="inlineStr">
        <is>
          <t>Walk-in guest</t>
        </is>
      </c>
      <c r="J3327" t="inlineStr">
        <is>
          <t>Lucas Martin</t>
        </is>
      </c>
      <c r="K3327" s="71" t="n">
        <v>206</v>
      </c>
      <c r="L3327" s="72" t="n">
        <v>835.23</v>
      </c>
      <c r="M3327" s="72" t="n">
        <v>172057.38</v>
      </c>
      <c r="N3327" s="72" t="n">
        <v>17205.74</v>
      </c>
      <c r="O3327" s="72" t="n">
        <v>154851.64</v>
      </c>
      <c r="P3327" s="72" t="n">
        <v>86026.77</v>
      </c>
      <c r="Q3327" s="72" t="n">
        <v>68824.87</v>
      </c>
      <c r="R3327" t="inlineStr">
        <is>
          <t>Delhi</t>
        </is>
      </c>
      <c r="S3327" s="71" t="n">
        <v>5</v>
      </c>
      <c r="T3327" t="inlineStr">
        <is>
          <t>Yes</t>
        </is>
      </c>
      <c r="U3327" s="71" t="n">
        <v>73</v>
      </c>
      <c r="V3327" s="71" t="n">
        <v>28</v>
      </c>
      <c r="W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RR103319</t>
        </is>
      </c>
      <c r="B3328" s="69" t="n">
        <v>46059</v>
      </c>
      <c r="C3328" s="70" t="n">
        <v>2026</v>
      </c>
      <c r="D3328" t="inlineStr">
        <is>
          <t>Feb</t>
        </is>
      </c>
      <c r="E3328" t="inlineStr">
        <is>
          <t>North</t>
        </is>
      </c>
      <c r="F3328" t="inlineStr">
        <is>
          <t>India</t>
        </is>
      </c>
      <c r="G3328" t="inlineStr">
        <is>
          <t>Fashion</t>
        </is>
      </c>
      <c r="H3328" t="inlineStr">
        <is>
          <t>Store walk-in</t>
        </is>
      </c>
      <c r="I3328" t="inlineStr">
        <is>
          <t>Member</t>
        </is>
      </c>
      <c r="J3328" t="inlineStr">
        <is>
          <t>Yuki Sato</t>
        </is>
      </c>
      <c r="K3328" s="71" t="n">
        <v>219</v>
      </c>
      <c r="L3328" s="72" t="n">
        <v>731.02</v>
      </c>
      <c r="M3328" s="72" t="n">
        <v>160093.38</v>
      </c>
      <c r="N3328" s="72" t="n">
        <v>24014.01</v>
      </c>
      <c r="O3328" s="72" t="n">
        <v>136079.37</v>
      </c>
      <c r="P3328" s="72" t="n">
        <v>90776.52</v>
      </c>
      <c r="Q3328" s="72" t="n">
        <v>45302.85</v>
      </c>
      <c r="R3328" t="inlineStr">
        <is>
          <t>Uttar Pradesh</t>
        </is>
      </c>
      <c r="S3328" s="71" t="n">
        <v>2</v>
      </c>
      <c r="T3328" t="inlineStr">
        <is>
          <t>Yes</t>
        </is>
      </c>
      <c r="U3328" s="71" t="n">
        <v>147</v>
      </c>
      <c r="V3328" s="71" t="n">
        <v>40</v>
      </c>
      <c r="W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RR103320</t>
        </is>
      </c>
      <c r="B3329" s="69" t="n">
        <v>46059</v>
      </c>
      <c r="C3329" s="70" t="n">
        <v>2026</v>
      </c>
      <c r="D3329" t="inlineStr">
        <is>
          <t>Feb</t>
        </is>
      </c>
      <c r="E3329" t="inlineStr">
        <is>
          <t>West</t>
        </is>
      </c>
      <c r="F3329" t="inlineStr">
        <is>
          <t>India</t>
        </is>
      </c>
      <c r="G3329" t="inlineStr">
        <is>
          <t>Grocery</t>
        </is>
      </c>
      <c r="H3329" t="inlineStr">
        <is>
          <t>Store walk-in</t>
        </is>
      </c>
      <c r="I3329" t="inlineStr">
        <is>
          <t>Member</t>
        </is>
      </c>
      <c r="J3329" t="inlineStr">
        <is>
          <t>Liam O'Brien</t>
        </is>
      </c>
      <c r="K3329" s="71" t="n">
        <v>2865</v>
      </c>
      <c r="L3329" s="72" t="n">
        <v>210</v>
      </c>
      <c r="M3329" s="72" t="n">
        <v>601650</v>
      </c>
      <c r="N3329" s="72" t="n">
        <v>90247.5</v>
      </c>
      <c r="O3329" s="72" t="n">
        <v>511402.5</v>
      </c>
      <c r="P3329" s="72" t="n">
        <v>420403.85</v>
      </c>
      <c r="Q3329" s="72" t="n">
        <v>90998.64999999999</v>
      </c>
      <c r="R3329" t="inlineStr">
        <is>
          <t>Goa</t>
        </is>
      </c>
      <c r="S3329" s="71" t="n">
        <v>0</v>
      </c>
      <c r="T3329" t="inlineStr">
        <is>
          <t>No</t>
        </is>
      </c>
      <c r="U3329" s="71" t="n">
        <v>1061</v>
      </c>
      <c r="V3329" s="71" t="n">
        <v>443</v>
      </c>
      <c r="W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RR103321</t>
        </is>
      </c>
      <c r="B3330" s="69" t="n">
        <v>46059</v>
      </c>
      <c r="C3330" s="70" t="n">
        <v>2026</v>
      </c>
      <c r="D3330" t="inlineStr">
        <is>
          <t>Feb</t>
        </is>
      </c>
      <c r="E3330" t="inlineStr">
        <is>
          <t>West</t>
        </is>
      </c>
      <c r="F3330" t="inlineStr">
        <is>
          <t>India</t>
        </is>
      </c>
      <c r="G3330" t="inlineStr">
        <is>
          <t>Grocery</t>
        </is>
      </c>
      <c r="H3330" t="inlineStr">
        <is>
          <t>Store walk-in</t>
        </is>
      </c>
      <c r="I3330" t="inlineStr">
        <is>
          <t>Member</t>
        </is>
      </c>
      <c r="J3330" t="inlineStr">
        <is>
          <t>Priya Nair</t>
        </is>
      </c>
      <c r="K3330" s="71" t="n">
        <v>2196</v>
      </c>
      <c r="L3330" s="72" t="n">
        <v>180.08</v>
      </c>
      <c r="M3330" s="72" t="n">
        <v>395455.68</v>
      </c>
      <c r="N3330" s="72" t="n">
        <v>31636.45</v>
      </c>
      <c r="O3330" s="72" t="n">
        <v>363819.23</v>
      </c>
      <c r="P3330" s="72" t="n">
        <v>322452.4</v>
      </c>
      <c r="Q3330" s="72" t="n">
        <v>41366.83</v>
      </c>
      <c r="R3330" t="inlineStr">
        <is>
          <t>Gujarat</t>
        </is>
      </c>
      <c r="S3330" s="71" t="n">
        <v>1</v>
      </c>
      <c r="T3330" t="inlineStr">
        <is>
          <t>Yes</t>
        </is>
      </c>
      <c r="U3330" s="71" t="n">
        <v>1402</v>
      </c>
      <c r="V3330" s="71" t="n">
        <v>593</v>
      </c>
      <c r="W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RR103322</t>
        </is>
      </c>
      <c r="B3331" s="69" t="n">
        <v>46059</v>
      </c>
      <c r="C3331" s="70" t="n">
        <v>2026</v>
      </c>
      <c r="D3331" t="inlineStr">
        <is>
          <t>Feb</t>
        </is>
      </c>
      <c r="E3331" t="inlineStr">
        <is>
          <t>West</t>
        </is>
      </c>
      <c r="F3331" t="inlineStr">
        <is>
          <t>India</t>
        </is>
      </c>
      <c r="G3331" t="inlineStr">
        <is>
          <t>Electronics</t>
        </is>
      </c>
      <c r="H3331" t="inlineStr">
        <is>
          <t>Home delivery</t>
        </is>
      </c>
      <c r="I3331" t="inlineStr">
        <is>
          <t>Walk-in guest</t>
        </is>
      </c>
      <c r="J3331" t="inlineStr">
        <is>
          <t>Sara Rossi</t>
        </is>
      </c>
      <c r="K3331" s="71" t="n">
        <v>164</v>
      </c>
      <c r="L3331" s="72" t="n">
        <v>10796.01</v>
      </c>
      <c r="M3331" s="72" t="n">
        <v>1770545.64</v>
      </c>
      <c r="N3331" s="72" t="n">
        <v>88527.28</v>
      </c>
      <c r="O3331" s="72" t="n">
        <v>1682018.36</v>
      </c>
      <c r="P3331" s="72" t="n">
        <v>1333815.3</v>
      </c>
      <c r="Q3331" s="72" t="n">
        <v>348203.06</v>
      </c>
      <c r="R3331" t="inlineStr">
        <is>
          <t>Maharashtra</t>
        </is>
      </c>
      <c r="S3331" s="71" t="n">
        <v>0</v>
      </c>
      <c r="T3331" t="inlineStr">
        <is>
          <t>No</t>
        </is>
      </c>
      <c r="U3331" s="71" t="n">
        <v>470</v>
      </c>
      <c r="V3331" s="71" t="n">
        <v>149</v>
      </c>
      <c r="W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RR103323</t>
        </is>
      </c>
      <c r="B3332" s="69" t="n">
        <v>46059</v>
      </c>
      <c r="C3332" s="70" t="n">
        <v>2026</v>
      </c>
      <c r="D3332" t="inlineStr">
        <is>
          <t>Feb</t>
        </is>
      </c>
      <c r="E3332" t="inlineStr">
        <is>
          <t>West</t>
        </is>
      </c>
      <c r="F3332" t="inlineStr">
        <is>
          <t>India</t>
        </is>
      </c>
      <c r="G3332" t="inlineStr">
        <is>
          <t>Fashion</t>
        </is>
      </c>
      <c r="H3332" t="inlineStr">
        <is>
          <t>Store walk-in</t>
        </is>
      </c>
      <c r="I3332" t="inlineStr">
        <is>
          <t>Walk-in guest</t>
        </is>
      </c>
      <c r="J3332" t="inlineStr">
        <is>
          <t>Arjun Mehta</t>
        </is>
      </c>
      <c r="K3332" s="71" t="n">
        <v>643</v>
      </c>
      <c r="L3332" s="72" t="n">
        <v>697.36</v>
      </c>
      <c r="M3332" s="72" t="n">
        <v>448402.48</v>
      </c>
      <c r="N3332" s="72" t="n">
        <v>8968.049999999999</v>
      </c>
      <c r="O3332" s="72" t="n">
        <v>439434.43</v>
      </c>
      <c r="P3332" s="72" t="n">
        <v>258554.64</v>
      </c>
      <c r="Q3332" s="72" t="n">
        <v>180879.79</v>
      </c>
      <c r="R3332" t="inlineStr">
        <is>
          <t>Gujarat</t>
        </is>
      </c>
      <c r="S3332" s="71" t="n">
        <v>2</v>
      </c>
      <c r="T3332" t="inlineStr">
        <is>
          <t>Yes</t>
        </is>
      </c>
      <c r="U3332" s="71" t="n">
        <v>423</v>
      </c>
      <c r="V3332" s="71" t="n">
        <v>118</v>
      </c>
      <c r="W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RR103324</t>
        </is>
      </c>
      <c r="B3333" s="69" t="n">
        <v>46059</v>
      </c>
      <c r="C3333" s="70" t="n">
        <v>2026</v>
      </c>
      <c r="D3333" t="inlineStr">
        <is>
          <t>Feb</t>
        </is>
      </c>
      <c r="E3333" t="inlineStr">
        <is>
          <t>West</t>
        </is>
      </c>
      <c r="F3333" t="inlineStr">
        <is>
          <t>India</t>
        </is>
      </c>
      <c r="G3333" t="inlineStr">
        <is>
          <t>JioMart</t>
        </is>
      </c>
      <c r="H3333" t="inlineStr">
        <is>
          <t>Home delivery</t>
        </is>
      </c>
      <c r="I3333" t="inlineStr">
        <is>
          <t>Member</t>
        </is>
      </c>
      <c r="J3333" t="inlineStr">
        <is>
          <t>Zoya Ahmed</t>
        </is>
      </c>
      <c r="K3333" s="71" t="n">
        <v>4447</v>
      </c>
      <c r="L3333" s="72" t="n">
        <v>513.4299999999999</v>
      </c>
      <c r="M3333" s="72" t="n">
        <v>2283223.21</v>
      </c>
      <c r="N3333" s="72" t="n">
        <v>182657.86</v>
      </c>
      <c r="O3333" s="72" t="n">
        <v>2100565.35</v>
      </c>
      <c r="P3333" s="72" t="n">
        <v>1452362.12</v>
      </c>
      <c r="Q3333" s="72" t="n">
        <v>648203.23</v>
      </c>
      <c r="R3333" t="inlineStr">
        <is>
          <t>Maharashtra</t>
        </is>
      </c>
      <c r="S3333" s="71" t="n">
        <v>5</v>
      </c>
      <c r="T3333" t="inlineStr">
        <is>
          <t>Yes</t>
        </is>
      </c>
      <c r="U3333" s="71" t="n">
        <v>12696</v>
      </c>
      <c r="V3333" s="71" t="n">
        <v>520</v>
      </c>
      <c r="W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RR103325</t>
        </is>
      </c>
      <c r="B3334" s="69" t="n">
        <v>46059</v>
      </c>
      <c r="C3334" s="70" t="n">
        <v>2026</v>
      </c>
      <c r="D3334" t="inlineStr">
        <is>
          <t>Feb</t>
        </is>
      </c>
      <c r="E3334" t="inlineStr">
        <is>
          <t>West</t>
        </is>
      </c>
      <c r="F3334" t="inlineStr">
        <is>
          <t>India</t>
        </is>
      </c>
      <c r="G3334" t="inlineStr">
        <is>
          <t>Electronics</t>
        </is>
      </c>
      <c r="H3334" t="inlineStr">
        <is>
          <t>Click &amp; collect</t>
        </is>
      </c>
      <c r="I3334" t="inlineStr">
        <is>
          <t>Member</t>
        </is>
      </c>
      <c r="J3334" t="inlineStr">
        <is>
          <t>Hiroshi Tanaka</t>
        </is>
      </c>
      <c r="K3334" s="71" t="n">
        <v>122</v>
      </c>
      <c r="L3334" s="72" t="n">
        <v>10332.89</v>
      </c>
      <c r="M3334" s="72" t="n">
        <v>1260612.58</v>
      </c>
      <c r="N3334" s="72" t="n">
        <v>189091.89</v>
      </c>
      <c r="O3334" s="72" t="n">
        <v>1071520.69</v>
      </c>
      <c r="P3334" s="72" t="n">
        <v>1027968.68</v>
      </c>
      <c r="Q3334" s="72" t="n">
        <v>43552.01</v>
      </c>
      <c r="R3334" t="inlineStr">
        <is>
          <t>Gujarat</t>
        </is>
      </c>
      <c r="S3334" s="71" t="n">
        <v>2</v>
      </c>
      <c r="T3334" t="inlineStr">
        <is>
          <t>Yes</t>
        </is>
      </c>
      <c r="U3334" s="71" t="n">
        <v>321</v>
      </c>
      <c r="V3334" s="71" t="n">
        <v>118</v>
      </c>
      <c r="W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RR103326</t>
        </is>
      </c>
      <c r="B3335" s="69" t="n">
        <v>46059</v>
      </c>
      <c r="C3335" s="70" t="n">
        <v>2026</v>
      </c>
      <c r="D3335" t="inlineStr">
        <is>
          <t>Feb</t>
        </is>
      </c>
      <c r="E3335" t="inlineStr">
        <is>
          <t>North</t>
        </is>
      </c>
      <c r="F3335" t="inlineStr">
        <is>
          <t>India</t>
        </is>
      </c>
      <c r="G3335" t="inlineStr">
        <is>
          <t>Grocery</t>
        </is>
      </c>
      <c r="H3335" t="inlineStr">
        <is>
          <t>Store walk-in</t>
        </is>
      </c>
      <c r="I3335" t="inlineStr">
        <is>
          <t>Walk-in guest</t>
        </is>
      </c>
      <c r="J3335" t="inlineStr">
        <is>
          <t>Fatima Al-Saud</t>
        </is>
      </c>
      <c r="K3335" s="71" t="n">
        <v>3888</v>
      </c>
      <c r="L3335" s="72" t="n">
        <v>175.43</v>
      </c>
      <c r="M3335" s="72" t="n">
        <v>682071.84</v>
      </c>
      <c r="N3335" s="72" t="n">
        <v>13641.44</v>
      </c>
      <c r="O3335" s="72" t="n">
        <v>668430.4</v>
      </c>
      <c r="P3335" s="72" t="n">
        <v>562861.22</v>
      </c>
      <c r="Q3335" s="72" t="n">
        <v>105569.18</v>
      </c>
      <c r="R3335" t="inlineStr">
        <is>
          <t>Punjab</t>
        </is>
      </c>
      <c r="S3335" s="71" t="n">
        <v>1</v>
      </c>
      <c r="T3335" t="inlineStr">
        <is>
          <t>Yes</t>
        </is>
      </c>
      <c r="U3335" s="71" t="n">
        <v>1631</v>
      </c>
      <c r="V3335" s="71" t="n">
        <v>573</v>
      </c>
      <c r="W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RR103327</t>
        </is>
      </c>
      <c r="B3336" s="69" t="n">
        <v>46059</v>
      </c>
      <c r="C3336" s="70" t="n">
        <v>2026</v>
      </c>
      <c r="D3336" t="inlineStr">
        <is>
          <t>Feb</t>
        </is>
      </c>
      <c r="E3336" t="inlineStr">
        <is>
          <t>South</t>
        </is>
      </c>
      <c r="F3336" t="inlineStr">
        <is>
          <t>India</t>
        </is>
      </c>
      <c r="G3336" t="inlineStr">
        <is>
          <t>Grocery</t>
        </is>
      </c>
      <c r="H3336" t="inlineStr">
        <is>
          <t>Store walk-in</t>
        </is>
      </c>
      <c r="I3336" t="inlineStr">
        <is>
          <t>Member</t>
        </is>
      </c>
      <c r="J3336" t="inlineStr">
        <is>
          <t>Kofi Mensah</t>
        </is>
      </c>
      <c r="K3336" s="71" t="n">
        <v>1132</v>
      </c>
      <c r="L3336" s="72" t="n">
        <v>193.7</v>
      </c>
      <c r="M3336" s="72" t="n">
        <v>219268.4</v>
      </c>
      <c r="N3336" s="72" t="n">
        <v>21926.84</v>
      </c>
      <c r="O3336" s="72" t="n">
        <v>197341.56</v>
      </c>
      <c r="P3336" s="72" t="n">
        <v>167658.54</v>
      </c>
      <c r="Q3336" s="72" t="n">
        <v>29683.02</v>
      </c>
      <c r="R3336" t="inlineStr">
        <is>
          <t>Karnataka</t>
        </is>
      </c>
      <c r="S3336" s="71" t="n">
        <v>3</v>
      </c>
      <c r="T3336" t="inlineStr">
        <is>
          <t>Yes</t>
        </is>
      </c>
      <c r="U3336" s="71" t="n">
        <v>505</v>
      </c>
      <c r="V3336" s="71" t="n">
        <v>151</v>
      </c>
      <c r="W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RR103328</t>
        </is>
      </c>
      <c r="B3337" s="69" t="n">
        <v>46059</v>
      </c>
      <c r="C3337" s="70" t="n">
        <v>2026</v>
      </c>
      <c r="D3337" t="inlineStr">
        <is>
          <t>Feb</t>
        </is>
      </c>
      <c r="E3337" t="inlineStr">
        <is>
          <t>North</t>
        </is>
      </c>
      <c r="F3337" t="inlineStr">
        <is>
          <t>India</t>
        </is>
      </c>
      <c r="G3337" t="inlineStr">
        <is>
          <t>JioMart</t>
        </is>
      </c>
      <c r="H3337" t="inlineStr">
        <is>
          <t>Home delivery</t>
        </is>
      </c>
      <c r="I3337" t="inlineStr">
        <is>
          <t>Walk-in guest</t>
        </is>
      </c>
      <c r="J3337" t="inlineStr">
        <is>
          <t>Liam O'Brien</t>
        </is>
      </c>
      <c r="K3337" s="71" t="n">
        <v>2839</v>
      </c>
      <c r="L3337" s="72" t="n">
        <v>513.49</v>
      </c>
      <c r="M3337" s="72" t="n">
        <v>1457798.11</v>
      </c>
      <c r="N3337" s="72" t="n">
        <v>218669.72</v>
      </c>
      <c r="O3337" s="72" t="n">
        <v>1239128.39</v>
      </c>
      <c r="P3337" s="72" t="n">
        <v>981587.99</v>
      </c>
      <c r="Q3337" s="72" t="n">
        <v>257540.4</v>
      </c>
      <c r="R3337" t="inlineStr">
        <is>
          <t>Rajasthan</t>
        </is>
      </c>
      <c r="S3337" s="71" t="n">
        <v>5</v>
      </c>
      <c r="T3337" t="inlineStr">
        <is>
          <t>Yes</t>
        </is>
      </c>
      <c r="U3337" s="71" t="n">
        <v>7953</v>
      </c>
      <c r="V3337" s="71" t="n">
        <v>547</v>
      </c>
      <c r="W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RR103329</t>
        </is>
      </c>
      <c r="B3338" s="69" t="n">
        <v>46060</v>
      </c>
      <c r="C3338" s="70" t="n">
        <v>2026</v>
      </c>
      <c r="D3338" t="inlineStr">
        <is>
          <t>Feb</t>
        </is>
      </c>
      <c r="E3338" t="inlineStr">
        <is>
          <t>West</t>
        </is>
      </c>
      <c r="F3338" t="inlineStr">
        <is>
          <t>India</t>
        </is>
      </c>
      <c r="G3338" t="inlineStr">
        <is>
          <t>Grocery</t>
        </is>
      </c>
      <c r="H3338" t="inlineStr">
        <is>
          <t>Store walk-in</t>
        </is>
      </c>
      <c r="I3338" t="inlineStr">
        <is>
          <t>Walk-in guest</t>
        </is>
      </c>
      <c r="J3338" t="inlineStr">
        <is>
          <t>Shraddha Kulkarni</t>
        </is>
      </c>
      <c r="K3338" s="71" t="n">
        <v>2231</v>
      </c>
      <c r="L3338" s="72" t="n">
        <v>181.03</v>
      </c>
      <c r="M3338" s="72" t="n">
        <v>403877.93</v>
      </c>
      <c r="N3338" s="72" t="n">
        <v>40387.79</v>
      </c>
      <c r="O3338" s="72" t="n">
        <v>363490.14</v>
      </c>
      <c r="P3338" s="72" t="n">
        <v>337618.76</v>
      </c>
      <c r="Q3338" s="72" t="n">
        <v>25871.38</v>
      </c>
      <c r="R3338" t="inlineStr">
        <is>
          <t>Goa</t>
        </is>
      </c>
      <c r="S3338" s="71" t="n">
        <v>0</v>
      </c>
      <c r="T3338" t="inlineStr">
        <is>
          <t>No</t>
        </is>
      </c>
      <c r="U3338" s="71" t="n">
        <v>1768</v>
      </c>
      <c r="V3338" s="71" t="n">
        <v>667</v>
      </c>
      <c r="W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RR103330</t>
        </is>
      </c>
      <c r="B3339" s="69" t="n">
        <v>46060</v>
      </c>
      <c r="C3339" s="70" t="n">
        <v>2026</v>
      </c>
      <c r="D3339" t="inlineStr">
        <is>
          <t>Feb</t>
        </is>
      </c>
      <c r="E3339" t="inlineStr">
        <is>
          <t>North</t>
        </is>
      </c>
      <c r="F3339" t="inlineStr">
        <is>
          <t>India</t>
        </is>
      </c>
      <c r="G3339" t="inlineStr">
        <is>
          <t>Grocery</t>
        </is>
      </c>
      <c r="H3339" t="inlineStr">
        <is>
          <t>Store walk-in</t>
        </is>
      </c>
      <c r="I3339" t="inlineStr">
        <is>
          <t>Walk-in guest</t>
        </is>
      </c>
      <c r="J3339" t="inlineStr">
        <is>
          <t>Aisha Bello</t>
        </is>
      </c>
      <c r="K3339" s="71" t="n">
        <v>2692</v>
      </c>
      <c r="L3339" s="72" t="n">
        <v>197.96</v>
      </c>
      <c r="M3339" s="72" t="n">
        <v>532908.3199999999</v>
      </c>
      <c r="N3339" s="72" t="n">
        <v>26645.42</v>
      </c>
      <c r="O3339" s="72" t="n">
        <v>506262.9</v>
      </c>
      <c r="P3339" s="72" t="n">
        <v>406016.64</v>
      </c>
      <c r="Q3339" s="72" t="n">
        <v>100246.26</v>
      </c>
      <c r="R3339" t="inlineStr">
        <is>
          <t>Punjab</t>
        </is>
      </c>
      <c r="S3339" s="71" t="n">
        <v>1</v>
      </c>
      <c r="T3339" t="inlineStr">
        <is>
          <t>Yes</t>
        </is>
      </c>
      <c r="U3339" s="71" t="n">
        <v>2193</v>
      </c>
      <c r="V3339" s="71" t="n">
        <v>627</v>
      </c>
      <c r="W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RR103331</t>
        </is>
      </c>
      <c r="B3340" s="69" t="n">
        <v>46060</v>
      </c>
      <c r="C3340" s="70" t="n">
        <v>2026</v>
      </c>
      <c r="D3340" t="inlineStr">
        <is>
          <t>Feb</t>
        </is>
      </c>
      <c r="E3340" t="inlineStr">
        <is>
          <t>West</t>
        </is>
      </c>
      <c r="F3340" t="inlineStr">
        <is>
          <t>India</t>
        </is>
      </c>
      <c r="G3340" t="inlineStr">
        <is>
          <t>Grocery</t>
        </is>
      </c>
      <c r="H3340" t="inlineStr">
        <is>
          <t>Store walk-in</t>
        </is>
      </c>
      <c r="I3340" t="inlineStr">
        <is>
          <t>Member</t>
        </is>
      </c>
      <c r="J3340" t="inlineStr">
        <is>
          <t>Shraddha Kulkarni</t>
        </is>
      </c>
      <c r="K3340" s="71" t="n">
        <v>1617</v>
      </c>
      <c r="L3340" s="72" t="n">
        <v>182.24</v>
      </c>
      <c r="M3340" s="72" t="n">
        <v>294682.08</v>
      </c>
      <c r="N3340" s="72" t="n">
        <v>44202.31</v>
      </c>
      <c r="O3340" s="72" t="n">
        <v>250479.77</v>
      </c>
      <c r="P3340" s="72" t="n">
        <v>246245.42</v>
      </c>
      <c r="Q3340" s="72" t="n">
        <v>4234.35</v>
      </c>
      <c r="R3340" t="inlineStr">
        <is>
          <t>Maharashtra</t>
        </is>
      </c>
      <c r="S3340" s="71" t="n">
        <v>0</v>
      </c>
      <c r="T3340" t="inlineStr">
        <is>
          <t>No</t>
        </is>
      </c>
      <c r="U3340" s="71" t="n">
        <v>875</v>
      </c>
      <c r="V3340" s="71" t="n">
        <v>228</v>
      </c>
      <c r="W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RR103332</t>
        </is>
      </c>
      <c r="B3341" s="69" t="n">
        <v>46060</v>
      </c>
      <c r="C3341" s="70" t="n">
        <v>2026</v>
      </c>
      <c r="D3341" t="inlineStr">
        <is>
          <t>Feb</t>
        </is>
      </c>
      <c r="E3341" t="inlineStr">
        <is>
          <t>South</t>
        </is>
      </c>
      <c r="F3341" t="inlineStr">
        <is>
          <t>India</t>
        </is>
      </c>
      <c r="G3341" t="inlineStr">
        <is>
          <t>Fashion</t>
        </is>
      </c>
      <c r="H3341" t="inlineStr">
        <is>
          <t>Store walk-in</t>
        </is>
      </c>
      <c r="I3341" t="inlineStr">
        <is>
          <t>Walk-in guest</t>
        </is>
      </c>
      <c r="J3341" t="inlineStr">
        <is>
          <t>Sara Rossi</t>
        </is>
      </c>
      <c r="K3341" s="71" t="n">
        <v>1232</v>
      </c>
      <c r="L3341" s="72" t="n">
        <v>760.1799999999999</v>
      </c>
      <c r="M3341" s="72" t="n">
        <v>936541.76</v>
      </c>
      <c r="N3341" s="72" t="n">
        <v>140481.26</v>
      </c>
      <c r="O3341" s="72" t="n">
        <v>796060.5</v>
      </c>
      <c r="P3341" s="72" t="n">
        <v>510769.43</v>
      </c>
      <c r="Q3341" s="72" t="n">
        <v>285291.07</v>
      </c>
      <c r="R3341" t="inlineStr">
        <is>
          <t>Kerala</t>
        </is>
      </c>
      <c r="S3341" s="71" t="n">
        <v>5</v>
      </c>
      <c r="T3341" t="inlineStr">
        <is>
          <t>Yes</t>
        </is>
      </c>
      <c r="U3341" s="71" t="n">
        <v>710</v>
      </c>
      <c r="V3341" s="71" t="n">
        <v>300</v>
      </c>
      <c r="W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RR103333</t>
        </is>
      </c>
      <c r="B3342" s="69" t="n">
        <v>46060</v>
      </c>
      <c r="C3342" s="70" t="n">
        <v>2026</v>
      </c>
      <c r="D3342" t="inlineStr">
        <is>
          <t>Feb</t>
        </is>
      </c>
      <c r="E3342" t="inlineStr">
        <is>
          <t>North</t>
        </is>
      </c>
      <c r="F3342" t="inlineStr">
        <is>
          <t>India</t>
        </is>
      </c>
      <c r="G3342" t="inlineStr">
        <is>
          <t>Grocery</t>
        </is>
      </c>
      <c r="H3342" t="inlineStr">
        <is>
          <t>Store walk-in</t>
        </is>
      </c>
      <c r="I3342" t="inlineStr">
        <is>
          <t>Member</t>
        </is>
      </c>
      <c r="J3342" t="inlineStr">
        <is>
          <t>Sophie Müller</t>
        </is>
      </c>
      <c r="K3342" s="71" t="n">
        <v>625</v>
      </c>
      <c r="L3342" s="72" t="n">
        <v>197.09</v>
      </c>
      <c r="M3342" s="72" t="n">
        <v>123181.25</v>
      </c>
      <c r="N3342" s="72" t="n">
        <v>6159.06</v>
      </c>
      <c r="O3342" s="72" t="n">
        <v>117022.19</v>
      </c>
      <c r="P3342" s="72" t="n">
        <v>88788.24000000001</v>
      </c>
      <c r="Q3342" s="72" t="n">
        <v>28233.95</v>
      </c>
      <c r="R3342" t="inlineStr">
        <is>
          <t>Uttar Pradesh</t>
        </is>
      </c>
      <c r="S3342" s="71" t="n">
        <v>1</v>
      </c>
      <c r="T3342" t="inlineStr">
        <is>
          <t>Yes</t>
        </is>
      </c>
      <c r="U3342" s="71" t="n">
        <v>471</v>
      </c>
      <c r="V3342" s="71" t="n">
        <v>192</v>
      </c>
      <c r="W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RR103334</t>
        </is>
      </c>
      <c r="B3343" s="69" t="n">
        <v>46060</v>
      </c>
      <c r="C3343" s="70" t="n">
        <v>2026</v>
      </c>
      <c r="D3343" t="inlineStr">
        <is>
          <t>Feb</t>
        </is>
      </c>
      <c r="E3343" t="inlineStr">
        <is>
          <t>North</t>
        </is>
      </c>
      <c r="F3343" t="inlineStr">
        <is>
          <t>India</t>
        </is>
      </c>
      <c r="G3343" t="inlineStr">
        <is>
          <t>Fashion</t>
        </is>
      </c>
      <c r="H3343" t="inlineStr">
        <is>
          <t>Store walk-in</t>
        </is>
      </c>
      <c r="I3343" t="inlineStr">
        <is>
          <t>Member</t>
        </is>
      </c>
      <c r="J3343" t="inlineStr">
        <is>
          <t>Zoya Ahmed</t>
        </is>
      </c>
      <c r="K3343" s="71" t="n">
        <v>1121</v>
      </c>
      <c r="L3343" s="72" t="n">
        <v>763.84</v>
      </c>
      <c r="M3343" s="72" t="n">
        <v>856264.64</v>
      </c>
      <c r="N3343" s="72" t="n">
        <v>17125.29</v>
      </c>
      <c r="O3343" s="72" t="n">
        <v>839139.35</v>
      </c>
      <c r="P3343" s="72" t="n">
        <v>477313.3</v>
      </c>
      <c r="Q3343" s="72" t="n">
        <v>361826.05</v>
      </c>
      <c r="R3343" t="inlineStr">
        <is>
          <t>Delhi</t>
        </is>
      </c>
      <c r="S3343" s="71" t="n">
        <v>5</v>
      </c>
      <c r="T3343" t="inlineStr">
        <is>
          <t>Yes</t>
        </is>
      </c>
      <c r="U3343" s="71" t="n">
        <v>1253</v>
      </c>
      <c r="V3343" s="71" t="n">
        <v>327</v>
      </c>
      <c r="W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RR103335</t>
        </is>
      </c>
      <c r="B3344" s="69" t="n">
        <v>46060</v>
      </c>
      <c r="C3344" s="70" t="n">
        <v>2026</v>
      </c>
      <c r="D3344" t="inlineStr">
        <is>
          <t>Feb</t>
        </is>
      </c>
      <c r="E3344" t="inlineStr">
        <is>
          <t>South</t>
        </is>
      </c>
      <c r="F3344" t="inlineStr">
        <is>
          <t>India</t>
        </is>
      </c>
      <c r="G3344" t="inlineStr">
        <is>
          <t>Fashion</t>
        </is>
      </c>
      <c r="H3344" t="inlineStr">
        <is>
          <t>Store walk-in</t>
        </is>
      </c>
      <c r="I3344" t="inlineStr">
        <is>
          <t>Member</t>
        </is>
      </c>
      <c r="J3344" t="inlineStr">
        <is>
          <t>Ana Costa</t>
        </is>
      </c>
      <c r="K3344" s="71" t="n">
        <v>1355</v>
      </c>
      <c r="L3344" s="72" t="n">
        <v>760.51</v>
      </c>
      <c r="M3344" s="72" t="n">
        <v>1030491.05</v>
      </c>
      <c r="N3344" s="72" t="n">
        <v>82439.28</v>
      </c>
      <c r="O3344" s="72" t="n">
        <v>948051.77</v>
      </c>
      <c r="P3344" s="72" t="n">
        <v>554732.79</v>
      </c>
      <c r="Q3344" s="72" t="n">
        <v>393318.98</v>
      </c>
      <c r="R3344" t="inlineStr">
        <is>
          <t>Tamil Nadu</t>
        </is>
      </c>
      <c r="S3344" s="71" t="n">
        <v>5</v>
      </c>
      <c r="T3344" t="inlineStr">
        <is>
          <t>Yes</t>
        </is>
      </c>
      <c r="U3344" s="71" t="n">
        <v>394</v>
      </c>
      <c r="V3344" s="71" t="n">
        <v>164</v>
      </c>
      <c r="W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RR103336</t>
        </is>
      </c>
      <c r="B3345" s="69" t="n">
        <v>46061</v>
      </c>
      <c r="C3345" s="70" t="n">
        <v>2026</v>
      </c>
      <c r="D3345" t="inlineStr">
        <is>
          <t>Feb</t>
        </is>
      </c>
      <c r="E3345" t="inlineStr">
        <is>
          <t>South</t>
        </is>
      </c>
      <c r="F3345" t="inlineStr">
        <is>
          <t>India</t>
        </is>
      </c>
      <c r="G3345" t="inlineStr">
        <is>
          <t>Fashion</t>
        </is>
      </c>
      <c r="H3345" t="inlineStr">
        <is>
          <t>Store walk-in</t>
        </is>
      </c>
      <c r="I3345" t="inlineStr">
        <is>
          <t>Walk-in guest</t>
        </is>
      </c>
      <c r="J3345" t="inlineStr">
        <is>
          <t>Priya Nair</t>
        </is>
      </c>
      <c r="K3345" s="71" t="n">
        <v>1020</v>
      </c>
      <c r="L3345" s="72" t="n">
        <v>834.51</v>
      </c>
      <c r="M3345" s="72" t="n">
        <v>851200.2</v>
      </c>
      <c r="N3345" s="72" t="n">
        <v>85120.02</v>
      </c>
      <c r="O3345" s="72" t="n">
        <v>766080.1800000001</v>
      </c>
      <c r="P3345" s="72" t="n">
        <v>426893.51</v>
      </c>
      <c r="Q3345" s="72" t="n">
        <v>339186.67</v>
      </c>
      <c r="R3345" t="inlineStr">
        <is>
          <t>Tamil Nadu</t>
        </is>
      </c>
      <c r="S3345" s="71" t="n">
        <v>2</v>
      </c>
      <c r="T3345" t="inlineStr">
        <is>
          <t>Yes</t>
        </is>
      </c>
      <c r="U3345" s="71" t="n">
        <v>421</v>
      </c>
      <c r="V3345" s="71" t="n">
        <v>128</v>
      </c>
      <c r="W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RR103337</t>
        </is>
      </c>
      <c r="B3346" s="69" t="n">
        <v>46061</v>
      </c>
      <c r="C3346" s="70" t="n">
        <v>2026</v>
      </c>
      <c r="D3346" t="inlineStr">
        <is>
          <t>Feb</t>
        </is>
      </c>
      <c r="E3346" t="inlineStr">
        <is>
          <t>West</t>
        </is>
      </c>
      <c r="F3346" t="inlineStr">
        <is>
          <t>India</t>
        </is>
      </c>
      <c r="G3346" t="inlineStr">
        <is>
          <t>Fashion</t>
        </is>
      </c>
      <c r="H3346" t="inlineStr">
        <is>
          <t>Store walk-in</t>
        </is>
      </c>
      <c r="I3346" t="inlineStr">
        <is>
          <t>Member</t>
        </is>
      </c>
      <c r="J3346" t="inlineStr">
        <is>
          <t>Ruhi Shaikh</t>
        </is>
      </c>
      <c r="K3346" s="71" t="n">
        <v>514</v>
      </c>
      <c r="L3346" s="72" t="n">
        <v>830.05</v>
      </c>
      <c r="M3346" s="72" t="n">
        <v>426645.7</v>
      </c>
      <c r="N3346" s="72" t="n">
        <v>63996.85</v>
      </c>
      <c r="O3346" s="72" t="n">
        <v>362648.85</v>
      </c>
      <c r="P3346" s="72" t="n">
        <v>218784.27</v>
      </c>
      <c r="Q3346" s="72" t="n">
        <v>143864.58</v>
      </c>
      <c r="R3346" t="inlineStr">
        <is>
          <t>Maharashtra</t>
        </is>
      </c>
      <c r="S3346" s="71" t="n">
        <v>1</v>
      </c>
      <c r="T3346" t="inlineStr">
        <is>
          <t>Yes</t>
        </is>
      </c>
      <c r="U3346" s="71" t="n">
        <v>163</v>
      </c>
      <c r="V3346" s="71" t="n">
        <v>63</v>
      </c>
      <c r="W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RR103338</t>
        </is>
      </c>
      <c r="B3347" s="69" t="n">
        <v>46061</v>
      </c>
      <c r="C3347" s="70" t="n">
        <v>2026</v>
      </c>
      <c r="D3347" t="inlineStr">
        <is>
          <t>Feb</t>
        </is>
      </c>
      <c r="E3347" t="inlineStr">
        <is>
          <t>East</t>
        </is>
      </c>
      <c r="F3347" t="inlineStr">
        <is>
          <t>India</t>
        </is>
      </c>
      <c r="G3347" t="inlineStr">
        <is>
          <t>Electronics</t>
        </is>
      </c>
      <c r="H3347" t="inlineStr">
        <is>
          <t>Store walk-in</t>
        </is>
      </c>
      <c r="I3347" t="inlineStr">
        <is>
          <t>Walk-in guest</t>
        </is>
      </c>
      <c r="J3347" t="inlineStr">
        <is>
          <t>Sara Rossi</t>
        </is>
      </c>
      <c r="K3347" s="71" t="n">
        <v>199</v>
      </c>
      <c r="L3347" s="72" t="n">
        <v>9184.93</v>
      </c>
      <c r="M3347" s="72" t="n">
        <v>1827801.07</v>
      </c>
      <c r="N3347" s="72" t="n">
        <v>91390.05</v>
      </c>
      <c r="O3347" s="72" t="n">
        <v>1736411.02</v>
      </c>
      <c r="P3347" s="72" t="n">
        <v>1567379.74</v>
      </c>
      <c r="Q3347" s="72" t="n">
        <v>169031.28</v>
      </c>
      <c r="R3347" t="inlineStr">
        <is>
          <t>West Bengal</t>
        </is>
      </c>
      <c r="S3347" s="71" t="n">
        <v>3</v>
      </c>
      <c r="T3347" t="inlineStr">
        <is>
          <t>Yes</t>
        </is>
      </c>
      <c r="U3347" s="71" t="n">
        <v>403</v>
      </c>
      <c r="V3347" s="71" t="n">
        <v>154</v>
      </c>
      <c r="W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RR103339</t>
        </is>
      </c>
      <c r="B3348" s="69" t="n">
        <v>46061</v>
      </c>
      <c r="C3348" s="70" t="n">
        <v>2026</v>
      </c>
      <c r="D3348" t="inlineStr">
        <is>
          <t>Feb</t>
        </is>
      </c>
      <c r="E3348" t="inlineStr">
        <is>
          <t>South</t>
        </is>
      </c>
      <c r="F3348" t="inlineStr">
        <is>
          <t>India</t>
        </is>
      </c>
      <c r="G3348" t="inlineStr">
        <is>
          <t>Fashion</t>
        </is>
      </c>
      <c r="H3348" t="inlineStr">
        <is>
          <t>Store walk-in</t>
        </is>
      </c>
      <c r="I3348" t="inlineStr">
        <is>
          <t>Walk-in guest</t>
        </is>
      </c>
      <c r="J3348" t="inlineStr">
        <is>
          <t>Mei Lin</t>
        </is>
      </c>
      <c r="K3348" s="71" t="n">
        <v>887</v>
      </c>
      <c r="L3348" s="72" t="n">
        <v>767.13</v>
      </c>
      <c r="M3348" s="72" t="n">
        <v>680444.3100000001</v>
      </c>
      <c r="N3348" s="72" t="n">
        <v>13608.89</v>
      </c>
      <c r="O3348" s="72" t="n">
        <v>666835.42</v>
      </c>
      <c r="P3348" s="72" t="n">
        <v>380459.6</v>
      </c>
      <c r="Q3348" s="72" t="n">
        <v>286375.82</v>
      </c>
      <c r="R3348" t="inlineStr">
        <is>
          <t>Karnataka</t>
        </is>
      </c>
      <c r="S3348" s="71" t="n">
        <v>2</v>
      </c>
      <c r="T3348" t="inlineStr">
        <is>
          <t>Yes</t>
        </is>
      </c>
      <c r="U3348" s="71" t="n">
        <v>546</v>
      </c>
      <c r="V3348" s="71" t="n">
        <v>175</v>
      </c>
      <c r="W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RR103340</t>
        </is>
      </c>
      <c r="B3349" s="69" t="n">
        <v>46061</v>
      </c>
      <c r="C3349" s="70" t="n">
        <v>2026</v>
      </c>
      <c r="D3349" t="inlineStr">
        <is>
          <t>Feb</t>
        </is>
      </c>
      <c r="E3349" t="inlineStr">
        <is>
          <t>West</t>
        </is>
      </c>
      <c r="F3349" t="inlineStr">
        <is>
          <t>India</t>
        </is>
      </c>
      <c r="G3349" t="inlineStr">
        <is>
          <t>Grocery</t>
        </is>
      </c>
      <c r="H3349" t="inlineStr">
        <is>
          <t>Store walk-in</t>
        </is>
      </c>
      <c r="I3349" t="inlineStr">
        <is>
          <t>Member</t>
        </is>
      </c>
      <c r="J3349" t="inlineStr">
        <is>
          <t>Amir Khan</t>
        </is>
      </c>
      <c r="K3349" s="71" t="n">
        <v>1508</v>
      </c>
      <c r="L3349" s="72" t="n">
        <v>169.9</v>
      </c>
      <c r="M3349" s="72" t="n">
        <v>256209.2</v>
      </c>
      <c r="N3349" s="72" t="n">
        <v>25620.92</v>
      </c>
      <c r="O3349" s="72" t="n">
        <v>230588.28</v>
      </c>
      <c r="P3349" s="72" t="n">
        <v>216591.86</v>
      </c>
      <c r="Q3349" s="72" t="n">
        <v>13996.42</v>
      </c>
      <c r="R3349" t="inlineStr">
        <is>
          <t>Gujarat</t>
        </is>
      </c>
      <c r="S3349" s="71" t="n">
        <v>2</v>
      </c>
      <c r="T3349" t="inlineStr">
        <is>
          <t>Yes</t>
        </is>
      </c>
      <c r="U3349" s="71" t="n">
        <v>605</v>
      </c>
      <c r="V3349" s="71" t="n">
        <v>188</v>
      </c>
      <c r="W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RR103341</t>
        </is>
      </c>
      <c r="B3350" s="69" t="n">
        <v>46061</v>
      </c>
      <c r="C3350" s="70" t="n">
        <v>2026</v>
      </c>
      <c r="D3350" t="inlineStr">
        <is>
          <t>Feb</t>
        </is>
      </c>
      <c r="E3350" t="inlineStr">
        <is>
          <t>West</t>
        </is>
      </c>
      <c r="F3350" t="inlineStr">
        <is>
          <t>India</t>
        </is>
      </c>
      <c r="G3350" t="inlineStr">
        <is>
          <t>Fashion</t>
        </is>
      </c>
      <c r="H3350" t="inlineStr">
        <is>
          <t>Store walk-in</t>
        </is>
      </c>
      <c r="I3350" t="inlineStr">
        <is>
          <t>Walk-in guest</t>
        </is>
      </c>
      <c r="J3350" t="inlineStr">
        <is>
          <t>Ruhi Shaikh</t>
        </is>
      </c>
      <c r="K3350" s="71" t="n">
        <v>238</v>
      </c>
      <c r="L3350" s="72" t="n">
        <v>767.42</v>
      </c>
      <c r="M3350" s="72" t="n">
        <v>182645.96</v>
      </c>
      <c r="N3350" s="72" t="n">
        <v>14611.68</v>
      </c>
      <c r="O3350" s="72" t="n">
        <v>168034.28</v>
      </c>
      <c r="P3350" s="72" t="n">
        <v>101426.06</v>
      </c>
      <c r="Q3350" s="72" t="n">
        <v>66608.22</v>
      </c>
      <c r="R3350" t="inlineStr">
        <is>
          <t>Gujarat</t>
        </is>
      </c>
      <c r="S3350" s="71" t="n">
        <v>8</v>
      </c>
      <c r="T3350" t="inlineStr">
        <is>
          <t>Yes</t>
        </is>
      </c>
      <c r="U3350" s="71" t="n">
        <v>131</v>
      </c>
      <c r="V3350" s="71" t="n">
        <v>46</v>
      </c>
      <c r="W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RR103342</t>
        </is>
      </c>
      <c r="B3351" s="69" t="n">
        <v>46061</v>
      </c>
      <c r="C3351" s="70" t="n">
        <v>2026</v>
      </c>
      <c r="D3351" t="inlineStr">
        <is>
          <t>Feb</t>
        </is>
      </c>
      <c r="E3351" t="inlineStr">
        <is>
          <t>South</t>
        </is>
      </c>
      <c r="F3351" t="inlineStr">
        <is>
          <t>India</t>
        </is>
      </c>
      <c r="G3351" t="inlineStr">
        <is>
          <t>Grocery</t>
        </is>
      </c>
      <c r="H3351" t="inlineStr">
        <is>
          <t>Store walk-in</t>
        </is>
      </c>
      <c r="I3351" t="inlineStr">
        <is>
          <t>Member</t>
        </is>
      </c>
      <c r="J3351" t="inlineStr">
        <is>
          <t>Amir Khan</t>
        </is>
      </c>
      <c r="K3351" s="71" t="n">
        <v>2677</v>
      </c>
      <c r="L3351" s="72" t="n">
        <v>166.92</v>
      </c>
      <c r="M3351" s="72" t="n">
        <v>446844.84</v>
      </c>
      <c r="N3351" s="72" t="n">
        <v>67026.73</v>
      </c>
      <c r="O3351" s="72" t="n">
        <v>379818.11</v>
      </c>
      <c r="P3351" s="72" t="n">
        <v>405265.24</v>
      </c>
      <c r="Q3351" s="72" t="n">
        <v>-25447.13</v>
      </c>
      <c r="R3351" t="inlineStr">
        <is>
          <t>Kerala</t>
        </is>
      </c>
      <c r="S3351" s="71" t="n">
        <v>0</v>
      </c>
      <c r="T3351" t="inlineStr">
        <is>
          <t>No</t>
        </is>
      </c>
      <c r="U3351" s="71" t="n">
        <v>837</v>
      </c>
      <c r="V3351" s="71" t="n">
        <v>366</v>
      </c>
      <c r="W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RR103343</t>
        </is>
      </c>
      <c r="B3352" s="69" t="n">
        <v>46061</v>
      </c>
      <c r="C3352" s="70" t="n">
        <v>2026</v>
      </c>
      <c r="D3352" t="inlineStr">
        <is>
          <t>Feb</t>
        </is>
      </c>
      <c r="E3352" t="inlineStr">
        <is>
          <t>West</t>
        </is>
      </c>
      <c r="F3352" t="inlineStr">
        <is>
          <t>India</t>
        </is>
      </c>
      <c r="G3352" t="inlineStr">
        <is>
          <t>Grocery</t>
        </is>
      </c>
      <c r="H3352" t="inlineStr">
        <is>
          <t>Store walk-in</t>
        </is>
      </c>
      <c r="I3352" t="inlineStr">
        <is>
          <t>Member</t>
        </is>
      </c>
      <c r="J3352" t="inlineStr">
        <is>
          <t>Priya Nair</t>
        </is>
      </c>
      <c r="K3352" s="71" t="n">
        <v>717</v>
      </c>
      <c r="L3352" s="72" t="n">
        <v>176.88</v>
      </c>
      <c r="M3352" s="72" t="n">
        <v>126822.96</v>
      </c>
      <c r="N3352" s="72" t="n">
        <v>10145.84</v>
      </c>
      <c r="O3352" s="72" t="n">
        <v>116677.12</v>
      </c>
      <c r="P3352" s="72" t="n">
        <v>109860.8</v>
      </c>
      <c r="Q3352" s="72" t="n">
        <v>6816.32</v>
      </c>
      <c r="R3352" t="inlineStr">
        <is>
          <t>Gujarat</t>
        </is>
      </c>
      <c r="S3352" s="71" t="n">
        <v>0</v>
      </c>
      <c r="T3352" t="inlineStr">
        <is>
          <t>No</t>
        </is>
      </c>
      <c r="U3352" s="71" t="n">
        <v>409</v>
      </c>
      <c r="V3352" s="71" t="n">
        <v>105</v>
      </c>
      <c r="W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RR103344</t>
        </is>
      </c>
      <c r="B3353" s="69" t="n">
        <v>46061</v>
      </c>
      <c r="C3353" s="70" t="n">
        <v>2026</v>
      </c>
      <c r="D3353" t="inlineStr">
        <is>
          <t>Feb</t>
        </is>
      </c>
      <c r="E3353" t="inlineStr">
        <is>
          <t>North</t>
        </is>
      </c>
      <c r="F3353" t="inlineStr">
        <is>
          <t>India</t>
        </is>
      </c>
      <c r="G3353" t="inlineStr">
        <is>
          <t>Grocery</t>
        </is>
      </c>
      <c r="H3353" t="inlineStr">
        <is>
          <t>Store walk-in</t>
        </is>
      </c>
      <c r="I3353" t="inlineStr">
        <is>
          <t>Member</t>
        </is>
      </c>
      <c r="J3353" t="inlineStr">
        <is>
          <t>Emma Clarke</t>
        </is>
      </c>
      <c r="K3353" s="71" t="n">
        <v>935</v>
      </c>
      <c r="L3353" s="72" t="n">
        <v>196.14</v>
      </c>
      <c r="M3353" s="72" t="n">
        <v>183390.9</v>
      </c>
      <c r="N3353" s="72" t="n">
        <v>27508.63</v>
      </c>
      <c r="O3353" s="72" t="n">
        <v>155882.27</v>
      </c>
      <c r="P3353" s="72" t="n">
        <v>132987.97</v>
      </c>
      <c r="Q3353" s="72" t="n">
        <v>22894.3</v>
      </c>
      <c r="R3353" t="inlineStr">
        <is>
          <t>Rajasthan</t>
        </is>
      </c>
      <c r="S3353" s="71" t="n">
        <v>5</v>
      </c>
      <c r="T3353" t="inlineStr">
        <is>
          <t>Yes</t>
        </is>
      </c>
      <c r="U3353" s="71" t="n">
        <v>318</v>
      </c>
      <c r="V3353" s="71" t="n">
        <v>111</v>
      </c>
      <c r="W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RR103345</t>
        </is>
      </c>
      <c r="B3354" s="69" t="n">
        <v>46061</v>
      </c>
      <c r="C3354" s="70" t="n">
        <v>2026</v>
      </c>
      <c r="D3354" t="inlineStr">
        <is>
          <t>Feb</t>
        </is>
      </c>
      <c r="E3354" t="inlineStr">
        <is>
          <t>West</t>
        </is>
      </c>
      <c r="F3354" t="inlineStr">
        <is>
          <t>India</t>
        </is>
      </c>
      <c r="G3354" t="inlineStr">
        <is>
          <t>Fashion</t>
        </is>
      </c>
      <c r="H3354" t="inlineStr">
        <is>
          <t>Store walk-in</t>
        </is>
      </c>
      <c r="I3354" t="inlineStr">
        <is>
          <t>Walk-in guest</t>
        </is>
      </c>
      <c r="J3354" t="inlineStr">
        <is>
          <t>Hiroshi Tanaka</t>
        </is>
      </c>
      <c r="K3354" s="71" t="n">
        <v>262</v>
      </c>
      <c r="L3354" s="72" t="n">
        <v>701.3200000000001</v>
      </c>
      <c r="M3354" s="72" t="n">
        <v>183745.84</v>
      </c>
      <c r="N3354" s="72" t="n">
        <v>9187.290000000001</v>
      </c>
      <c r="O3354" s="72" t="n">
        <v>174558.55</v>
      </c>
      <c r="P3354" s="72" t="n">
        <v>109316.01</v>
      </c>
      <c r="Q3354" s="72" t="n">
        <v>65242.54</v>
      </c>
      <c r="R3354" t="inlineStr">
        <is>
          <t>Goa</t>
        </is>
      </c>
      <c r="S3354" s="71" t="n">
        <v>8</v>
      </c>
      <c r="T3354" t="inlineStr">
        <is>
          <t>Yes</t>
        </is>
      </c>
      <c r="U3354" s="71" t="n">
        <v>139</v>
      </c>
      <c r="V3354" s="71" t="n">
        <v>50</v>
      </c>
      <c r="W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RR103346</t>
        </is>
      </c>
      <c r="B3355" s="69" t="n">
        <v>46061</v>
      </c>
      <c r="C3355" s="70" t="n">
        <v>2026</v>
      </c>
      <c r="D3355" t="inlineStr">
        <is>
          <t>Feb</t>
        </is>
      </c>
      <c r="E3355" t="inlineStr">
        <is>
          <t>South</t>
        </is>
      </c>
      <c r="F3355" t="inlineStr">
        <is>
          <t>India</t>
        </is>
      </c>
      <c r="G3355" t="inlineStr">
        <is>
          <t>Grocery</t>
        </is>
      </c>
      <c r="H3355" t="inlineStr">
        <is>
          <t>Click &amp; collect</t>
        </is>
      </c>
      <c r="I3355" t="inlineStr">
        <is>
          <t>Member</t>
        </is>
      </c>
      <c r="J3355" t="inlineStr">
        <is>
          <t>Shraddha Kulkarni</t>
        </is>
      </c>
      <c r="K3355" s="71" t="n">
        <v>2264</v>
      </c>
      <c r="L3355" s="72" t="n">
        <v>172.37</v>
      </c>
      <c r="M3355" s="72" t="n">
        <v>390245.68</v>
      </c>
      <c r="N3355" s="72" t="n">
        <v>19512.28</v>
      </c>
      <c r="O3355" s="72" t="n">
        <v>370733.4</v>
      </c>
      <c r="P3355" s="72" t="n">
        <v>327548.91</v>
      </c>
      <c r="Q3355" s="72" t="n">
        <v>43184.49</v>
      </c>
      <c r="R3355" t="inlineStr">
        <is>
          <t>Telangana</t>
        </is>
      </c>
      <c r="S3355" s="71" t="n">
        <v>5</v>
      </c>
      <c r="T3355" t="inlineStr">
        <is>
          <t>Yes</t>
        </is>
      </c>
      <c r="U3355" s="71" t="n">
        <v>901</v>
      </c>
      <c r="V3355" s="71" t="n">
        <v>301</v>
      </c>
      <c r="W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RR103347</t>
        </is>
      </c>
      <c r="B3356" s="69" t="n">
        <v>46062</v>
      </c>
      <c r="C3356" s="70" t="n">
        <v>2026</v>
      </c>
      <c r="D3356" t="inlineStr">
        <is>
          <t>Feb</t>
        </is>
      </c>
      <c r="E3356" t="inlineStr">
        <is>
          <t>West</t>
        </is>
      </c>
      <c r="F3356" t="inlineStr">
        <is>
          <t>India</t>
        </is>
      </c>
      <c r="G3356" t="inlineStr">
        <is>
          <t>JioMart</t>
        </is>
      </c>
      <c r="H3356" t="inlineStr">
        <is>
          <t>Home delivery</t>
        </is>
      </c>
      <c r="I3356" t="inlineStr">
        <is>
          <t>Member</t>
        </is>
      </c>
      <c r="J3356" t="inlineStr">
        <is>
          <t>Arjun Mehta</t>
        </is>
      </c>
      <c r="K3356" s="71" t="n">
        <v>1333</v>
      </c>
      <c r="L3356" s="72" t="n">
        <v>433.91</v>
      </c>
      <c r="M3356" s="72" t="n">
        <v>578402.03</v>
      </c>
      <c r="N3356" s="72" t="n">
        <v>57840.2</v>
      </c>
      <c r="O3356" s="72" t="n">
        <v>520561.83</v>
      </c>
      <c r="P3356" s="72" t="n">
        <v>459826.58</v>
      </c>
      <c r="Q3356" s="72" t="n">
        <v>60735.25</v>
      </c>
      <c r="R3356" t="inlineStr">
        <is>
          <t>Gujarat</t>
        </is>
      </c>
      <c r="S3356" s="71" t="n">
        <v>0</v>
      </c>
      <c r="T3356" t="inlineStr">
        <is>
          <t>No</t>
        </is>
      </c>
      <c r="U3356" s="71" t="n">
        <v>4983</v>
      </c>
      <c r="V3356" s="71" t="n">
        <v>303</v>
      </c>
      <c r="W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RR103348</t>
        </is>
      </c>
      <c r="B3357" s="69" t="n">
        <v>46062</v>
      </c>
      <c r="C3357" s="70" t="n">
        <v>2026</v>
      </c>
      <c r="D3357" t="inlineStr">
        <is>
          <t>Feb</t>
        </is>
      </c>
      <c r="E3357" t="inlineStr">
        <is>
          <t>South</t>
        </is>
      </c>
      <c r="F3357" t="inlineStr">
        <is>
          <t>India</t>
        </is>
      </c>
      <c r="G3357" t="inlineStr">
        <is>
          <t>JioMart</t>
        </is>
      </c>
      <c r="H3357" t="inlineStr">
        <is>
          <t>Home delivery</t>
        </is>
      </c>
      <c r="I3357" t="inlineStr">
        <is>
          <t>Member</t>
        </is>
      </c>
      <c r="J3357" t="inlineStr">
        <is>
          <t>Liam O'Brien</t>
        </is>
      </c>
      <c r="K3357" s="71" t="n">
        <v>2923</v>
      </c>
      <c r="L3357" s="72" t="n">
        <v>439.65</v>
      </c>
      <c r="M3357" s="72" t="n">
        <v>1285096.95</v>
      </c>
      <c r="N3357" s="72" t="n">
        <v>25701.94</v>
      </c>
      <c r="O3357" s="72" t="n">
        <v>1259395.01</v>
      </c>
      <c r="P3357" s="72" t="n">
        <v>986524.38</v>
      </c>
      <c r="Q3357" s="72" t="n">
        <v>272870.63</v>
      </c>
      <c r="R3357" t="inlineStr">
        <is>
          <t>Tamil Nadu</t>
        </is>
      </c>
      <c r="S3357" s="71" t="n">
        <v>8</v>
      </c>
      <c r="T3357" t="inlineStr">
        <is>
          <t>Yes</t>
        </is>
      </c>
      <c r="U3357" s="71" t="n">
        <v>7025</v>
      </c>
      <c r="V3357" s="71" t="n">
        <v>509</v>
      </c>
      <c r="W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RR103349</t>
        </is>
      </c>
      <c r="B3358" s="69" t="n">
        <v>46062</v>
      </c>
      <c r="C3358" s="70" t="n">
        <v>2026</v>
      </c>
      <c r="D3358" t="inlineStr">
        <is>
          <t>Feb</t>
        </is>
      </c>
      <c r="E3358" t="inlineStr">
        <is>
          <t>West</t>
        </is>
      </c>
      <c r="F3358" t="inlineStr">
        <is>
          <t>India</t>
        </is>
      </c>
      <c r="G3358" t="inlineStr">
        <is>
          <t>JioMart</t>
        </is>
      </c>
      <c r="H3358" t="inlineStr">
        <is>
          <t>Home delivery</t>
        </is>
      </c>
      <c r="I3358" t="inlineStr">
        <is>
          <t>Walk-in guest</t>
        </is>
      </c>
      <c r="J3358" t="inlineStr">
        <is>
          <t>Ruhi Shaikh</t>
        </is>
      </c>
      <c r="K3358" s="71" t="n">
        <v>3188</v>
      </c>
      <c r="L3358" s="72" t="n">
        <v>418.09</v>
      </c>
      <c r="M3358" s="72" t="n">
        <v>1332870.92</v>
      </c>
      <c r="N3358" s="72" t="n">
        <v>26657.42</v>
      </c>
      <c r="O3358" s="72" t="n">
        <v>1306213.5</v>
      </c>
      <c r="P3358" s="72" t="n">
        <v>1081980.25</v>
      </c>
      <c r="Q3358" s="72" t="n">
        <v>224233.25</v>
      </c>
      <c r="R3358" t="inlineStr">
        <is>
          <t>Goa</t>
        </is>
      </c>
      <c r="S3358" s="71" t="n">
        <v>2</v>
      </c>
      <c r="T3358" t="inlineStr">
        <is>
          <t>Yes</t>
        </is>
      </c>
      <c r="U3358" s="71" t="n">
        <v>13663</v>
      </c>
      <c r="V3358" s="71" t="n">
        <v>791</v>
      </c>
      <c r="W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RR103350</t>
        </is>
      </c>
      <c r="B3359" s="69" t="n">
        <v>46062</v>
      </c>
      <c r="C3359" s="70" t="n">
        <v>2026</v>
      </c>
      <c r="D3359" t="inlineStr">
        <is>
          <t>Feb</t>
        </is>
      </c>
      <c r="E3359" t="inlineStr">
        <is>
          <t>South</t>
        </is>
      </c>
      <c r="F3359" t="inlineStr">
        <is>
          <t>India</t>
        </is>
      </c>
      <c r="G3359" t="inlineStr">
        <is>
          <t>Grocery</t>
        </is>
      </c>
      <c r="H3359" t="inlineStr">
        <is>
          <t>Store walk-in</t>
        </is>
      </c>
      <c r="I3359" t="inlineStr">
        <is>
          <t>Walk-in guest</t>
        </is>
      </c>
      <c r="J3359" t="inlineStr">
        <is>
          <t>Kofi Mensah</t>
        </is>
      </c>
      <c r="K3359" s="71" t="n">
        <v>3350</v>
      </c>
      <c r="L3359" s="72" t="n">
        <v>181.01</v>
      </c>
      <c r="M3359" s="72" t="n">
        <v>606383.5</v>
      </c>
      <c r="N3359" s="72" t="n">
        <v>30319.18</v>
      </c>
      <c r="O3359" s="72" t="n">
        <v>576064.3199999999</v>
      </c>
      <c r="P3359" s="72" t="n">
        <v>506278.05</v>
      </c>
      <c r="Q3359" s="72" t="n">
        <v>69786.27</v>
      </c>
      <c r="R3359" t="inlineStr">
        <is>
          <t>Kerala</t>
        </is>
      </c>
      <c r="S3359" s="71" t="n">
        <v>3</v>
      </c>
      <c r="T3359" t="inlineStr">
        <is>
          <t>Yes</t>
        </is>
      </c>
      <c r="U3359" s="71" t="n">
        <v>1880</v>
      </c>
      <c r="V3359" s="71" t="n">
        <v>793</v>
      </c>
      <c r="W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RR103351</t>
        </is>
      </c>
      <c r="B3360" s="69" t="n">
        <v>46062</v>
      </c>
      <c r="C3360" s="70" t="n">
        <v>2026</v>
      </c>
      <c r="D3360" t="inlineStr">
        <is>
          <t>Feb</t>
        </is>
      </c>
      <c r="E3360" t="inlineStr">
        <is>
          <t>South</t>
        </is>
      </c>
      <c r="F3360" t="inlineStr">
        <is>
          <t>India</t>
        </is>
      </c>
      <c r="G3360" t="inlineStr">
        <is>
          <t>Fashion</t>
        </is>
      </c>
      <c r="H3360" t="inlineStr">
        <is>
          <t>Store walk-in</t>
        </is>
      </c>
      <c r="I3360" t="inlineStr">
        <is>
          <t>Member</t>
        </is>
      </c>
      <c r="J3360" t="inlineStr">
        <is>
          <t>Priya Nair</t>
        </is>
      </c>
      <c r="K3360" s="71" t="n">
        <v>327</v>
      </c>
      <c r="L3360" s="72" t="n">
        <v>679.12</v>
      </c>
      <c r="M3360" s="72" t="n">
        <v>222072.24</v>
      </c>
      <c r="N3360" s="72" t="n">
        <v>33310.84</v>
      </c>
      <c r="O3360" s="72" t="n">
        <v>188761.4</v>
      </c>
      <c r="P3360" s="72" t="n">
        <v>134419.62</v>
      </c>
      <c r="Q3360" s="72" t="n">
        <v>54341.78</v>
      </c>
      <c r="R3360" t="inlineStr">
        <is>
          <t>Telangana</t>
        </is>
      </c>
      <c r="S3360" s="71" t="n">
        <v>2</v>
      </c>
      <c r="T3360" t="inlineStr">
        <is>
          <t>Yes</t>
        </is>
      </c>
      <c r="U3360" s="71" t="n">
        <v>197</v>
      </c>
      <c r="V3360" s="71" t="n">
        <v>86</v>
      </c>
      <c r="W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RR103352</t>
        </is>
      </c>
      <c r="B3361" s="69" t="n">
        <v>46062</v>
      </c>
      <c r="C3361" s="70" t="n">
        <v>2026</v>
      </c>
      <c r="D3361" t="inlineStr">
        <is>
          <t>Feb</t>
        </is>
      </c>
      <c r="E3361" t="inlineStr">
        <is>
          <t>South</t>
        </is>
      </c>
      <c r="F3361" t="inlineStr">
        <is>
          <t>India</t>
        </is>
      </c>
      <c r="G3361" t="inlineStr">
        <is>
          <t>JioMart</t>
        </is>
      </c>
      <c r="H3361" t="inlineStr">
        <is>
          <t>Home delivery</t>
        </is>
      </c>
      <c r="I3361" t="inlineStr">
        <is>
          <t>Walk-in guest</t>
        </is>
      </c>
      <c r="J3361" t="inlineStr">
        <is>
          <t>Amir Khan</t>
        </is>
      </c>
      <c r="K3361" s="71" t="n">
        <v>4054</v>
      </c>
      <c r="L3361" s="72" t="n">
        <v>507.45</v>
      </c>
      <c r="M3361" s="72" t="n">
        <v>2057202.3</v>
      </c>
      <c r="N3361" s="72" t="n">
        <v>102860.12</v>
      </c>
      <c r="O3361" s="72" t="n">
        <v>1954342.18</v>
      </c>
      <c r="P3361" s="72" t="n">
        <v>1371220.83</v>
      </c>
      <c r="Q3361" s="72" t="n">
        <v>583121.35</v>
      </c>
      <c r="R3361" t="inlineStr">
        <is>
          <t>Tamil Nadu</t>
        </is>
      </c>
      <c r="S3361" s="71" t="n">
        <v>0</v>
      </c>
      <c r="T3361" t="inlineStr">
        <is>
          <t>No</t>
        </is>
      </c>
      <c r="U3361" s="71" t="n">
        <v>23550</v>
      </c>
      <c r="V3361" s="71" t="n">
        <v>1033</v>
      </c>
      <c r="W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RR103353</t>
        </is>
      </c>
      <c r="B3362" s="69" t="n">
        <v>46062</v>
      </c>
      <c r="C3362" s="70" t="n">
        <v>2026</v>
      </c>
      <c r="D3362" t="inlineStr">
        <is>
          <t>Feb</t>
        </is>
      </c>
      <c r="E3362" t="inlineStr">
        <is>
          <t>West</t>
        </is>
      </c>
      <c r="F3362" t="inlineStr">
        <is>
          <t>India</t>
        </is>
      </c>
      <c r="G3362" t="inlineStr">
        <is>
          <t>Grocery</t>
        </is>
      </c>
      <c r="H3362" t="inlineStr">
        <is>
          <t>Store walk-in</t>
        </is>
      </c>
      <c r="I3362" t="inlineStr">
        <is>
          <t>Member</t>
        </is>
      </c>
      <c r="J3362" t="inlineStr">
        <is>
          <t>Arjun Mehta</t>
        </is>
      </c>
      <c r="K3362" s="71" t="n">
        <v>2872</v>
      </c>
      <c r="L3362" s="72" t="n">
        <v>207.27</v>
      </c>
      <c r="M3362" s="72" t="n">
        <v>595279.4399999999</v>
      </c>
      <c r="N3362" s="72" t="n">
        <v>47622.36</v>
      </c>
      <c r="O3362" s="72" t="n">
        <v>547657.08</v>
      </c>
      <c r="P3362" s="72" t="n">
        <v>417964.44</v>
      </c>
      <c r="Q3362" s="72" t="n">
        <v>129692.64</v>
      </c>
      <c r="R3362" t="inlineStr">
        <is>
          <t>Gujarat</t>
        </is>
      </c>
      <c r="S3362" s="71" t="n">
        <v>0</v>
      </c>
      <c r="T3362" t="inlineStr">
        <is>
          <t>No</t>
        </is>
      </c>
      <c r="U3362" s="71" t="n">
        <v>1001</v>
      </c>
      <c r="V3362" s="71" t="n">
        <v>346</v>
      </c>
      <c r="W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RR103354</t>
        </is>
      </c>
      <c r="B3363" s="69" t="n">
        <v>46062</v>
      </c>
      <c r="C3363" s="70" t="n">
        <v>2026</v>
      </c>
      <c r="D3363" t="inlineStr">
        <is>
          <t>Feb</t>
        </is>
      </c>
      <c r="E3363" t="inlineStr">
        <is>
          <t>South</t>
        </is>
      </c>
      <c r="F3363" t="inlineStr">
        <is>
          <t>India</t>
        </is>
      </c>
      <c r="G3363" t="inlineStr">
        <is>
          <t>Fashion</t>
        </is>
      </c>
      <c r="H3363" t="inlineStr">
        <is>
          <t>Store walk-in</t>
        </is>
      </c>
      <c r="I3363" t="inlineStr">
        <is>
          <t>Member</t>
        </is>
      </c>
      <c r="J3363" t="inlineStr">
        <is>
          <t>Arjun Mehta</t>
        </is>
      </c>
      <c r="K3363" s="71" t="n">
        <v>880</v>
      </c>
      <c r="L3363" s="72" t="n">
        <v>806.1799999999999</v>
      </c>
      <c r="M3363" s="72" t="n">
        <v>709438.4</v>
      </c>
      <c r="N3363" s="72" t="n">
        <v>70943.84</v>
      </c>
      <c r="O3363" s="72" t="n">
        <v>638494.5600000001</v>
      </c>
      <c r="P3363" s="72" t="n">
        <v>366395.41</v>
      </c>
      <c r="Q3363" s="72" t="n">
        <v>272099.15</v>
      </c>
      <c r="R3363" t="inlineStr">
        <is>
          <t>Tamil Nadu</t>
        </is>
      </c>
      <c r="S3363" s="71" t="n">
        <v>0</v>
      </c>
      <c r="T3363" t="inlineStr">
        <is>
          <t>No</t>
        </is>
      </c>
      <c r="U3363" s="71" t="n">
        <v>646</v>
      </c>
      <c r="V3363" s="71" t="n">
        <v>162</v>
      </c>
      <c r="W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RR103355</t>
        </is>
      </c>
      <c r="B3364" s="69" t="n">
        <v>46062</v>
      </c>
      <c r="C3364" s="70" t="n">
        <v>2026</v>
      </c>
      <c r="D3364" t="inlineStr">
        <is>
          <t>Feb</t>
        </is>
      </c>
      <c r="E3364" t="inlineStr">
        <is>
          <t>South</t>
        </is>
      </c>
      <c r="F3364" t="inlineStr">
        <is>
          <t>India</t>
        </is>
      </c>
      <c r="G3364" t="inlineStr">
        <is>
          <t>Grocery</t>
        </is>
      </c>
      <c r="H3364" t="inlineStr">
        <is>
          <t>Store walk-in</t>
        </is>
      </c>
      <c r="I3364" t="inlineStr">
        <is>
          <t>Walk-in guest</t>
        </is>
      </c>
      <c r="J3364" t="inlineStr">
        <is>
          <t>Fatima Al-Saud</t>
        </is>
      </c>
      <c r="K3364" s="71" t="n">
        <v>2807</v>
      </c>
      <c r="L3364" s="72" t="n">
        <v>188.93</v>
      </c>
      <c r="M3364" s="72" t="n">
        <v>530326.51</v>
      </c>
      <c r="N3364" s="72" t="n">
        <v>79548.98</v>
      </c>
      <c r="O3364" s="72" t="n">
        <v>450777.53</v>
      </c>
      <c r="P3364" s="72" t="n">
        <v>415058</v>
      </c>
      <c r="Q3364" s="72" t="n">
        <v>35719.53</v>
      </c>
      <c r="R3364" t="inlineStr">
        <is>
          <t>Karnataka</t>
        </is>
      </c>
      <c r="S3364" s="71" t="n">
        <v>5</v>
      </c>
      <c r="T3364" t="inlineStr">
        <is>
          <t>Yes</t>
        </is>
      </c>
      <c r="U3364" s="71" t="n">
        <v>1268</v>
      </c>
      <c r="V3364" s="71" t="n">
        <v>346</v>
      </c>
      <c r="W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RR103356</t>
        </is>
      </c>
      <c r="B3365" s="69" t="n">
        <v>46062</v>
      </c>
      <c r="C3365" s="70" t="n">
        <v>2026</v>
      </c>
      <c r="D3365" t="inlineStr">
        <is>
          <t>Feb</t>
        </is>
      </c>
      <c r="E3365" t="inlineStr">
        <is>
          <t>West</t>
        </is>
      </c>
      <c r="F3365" t="inlineStr">
        <is>
          <t>India</t>
        </is>
      </c>
      <c r="G3365" t="inlineStr">
        <is>
          <t>Grocery</t>
        </is>
      </c>
      <c r="H3365" t="inlineStr">
        <is>
          <t>Click &amp; collect</t>
        </is>
      </c>
      <c r="I3365" t="inlineStr">
        <is>
          <t>Member</t>
        </is>
      </c>
      <c r="J3365" t="inlineStr">
        <is>
          <t>Aisha Bello</t>
        </is>
      </c>
      <c r="K3365" s="71" t="n">
        <v>1215</v>
      </c>
      <c r="L3365" s="72" t="n">
        <v>181.1</v>
      </c>
      <c r="M3365" s="72" t="n">
        <v>220036.5</v>
      </c>
      <c r="N3365" s="72" t="n">
        <v>11001.83</v>
      </c>
      <c r="O3365" s="72" t="n">
        <v>209034.67</v>
      </c>
      <c r="P3365" s="72" t="n">
        <v>172228.54</v>
      </c>
      <c r="Q3365" s="72" t="n">
        <v>36806.13</v>
      </c>
      <c r="R3365" t="inlineStr">
        <is>
          <t>Goa</t>
        </is>
      </c>
      <c r="S3365" s="71" t="n">
        <v>8</v>
      </c>
      <c r="T3365" t="inlineStr">
        <is>
          <t>Yes</t>
        </is>
      </c>
      <c r="U3365" s="71" t="n">
        <v>1215</v>
      </c>
      <c r="V3365" s="71" t="n">
        <v>398</v>
      </c>
      <c r="W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RR103357</t>
        </is>
      </c>
      <c r="B3366" s="69" t="n">
        <v>46062</v>
      </c>
      <c r="C3366" s="70" t="n">
        <v>2026</v>
      </c>
      <c r="D3366" t="inlineStr">
        <is>
          <t>Feb</t>
        </is>
      </c>
      <c r="E3366" t="inlineStr">
        <is>
          <t>South</t>
        </is>
      </c>
      <c r="F3366" t="inlineStr">
        <is>
          <t>India</t>
        </is>
      </c>
      <c r="G3366" t="inlineStr">
        <is>
          <t>Grocery</t>
        </is>
      </c>
      <c r="H3366" t="inlineStr">
        <is>
          <t>Store walk-in</t>
        </is>
      </c>
      <c r="I3366" t="inlineStr">
        <is>
          <t>Member</t>
        </is>
      </c>
      <c r="J3366" t="inlineStr">
        <is>
          <t>Noah Smith</t>
        </is>
      </c>
      <c r="K3366" s="71" t="n">
        <v>1646</v>
      </c>
      <c r="L3366" s="72" t="n">
        <v>178.77</v>
      </c>
      <c r="M3366" s="72" t="n">
        <v>294255.42</v>
      </c>
      <c r="N3366" s="72" t="n">
        <v>29425.54</v>
      </c>
      <c r="O3366" s="72" t="n">
        <v>264829.88</v>
      </c>
      <c r="P3366" s="72" t="n">
        <v>242886.03</v>
      </c>
      <c r="Q3366" s="72" t="n">
        <v>21943.85</v>
      </c>
      <c r="R3366" t="inlineStr">
        <is>
          <t>Tamil Nadu</t>
        </is>
      </c>
      <c r="S3366" s="71" t="n">
        <v>0</v>
      </c>
      <c r="T3366" t="inlineStr">
        <is>
          <t>No</t>
        </is>
      </c>
      <c r="U3366" s="71" t="n">
        <v>877</v>
      </c>
      <c r="V3366" s="71" t="n">
        <v>270</v>
      </c>
      <c r="W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RR103358</t>
        </is>
      </c>
      <c r="B3367" s="69" t="n">
        <v>46063</v>
      </c>
      <c r="C3367" s="70" t="n">
        <v>2026</v>
      </c>
      <c r="D3367" t="inlineStr">
        <is>
          <t>Feb</t>
        </is>
      </c>
      <c r="E3367" t="inlineStr">
        <is>
          <t>South</t>
        </is>
      </c>
      <c r="F3367" t="inlineStr">
        <is>
          <t>India</t>
        </is>
      </c>
      <c r="G3367" t="inlineStr">
        <is>
          <t>Grocery</t>
        </is>
      </c>
      <c r="H3367" t="inlineStr">
        <is>
          <t>Store walk-in</t>
        </is>
      </c>
      <c r="I3367" t="inlineStr">
        <is>
          <t>Walk-in guest</t>
        </is>
      </c>
      <c r="J3367" t="inlineStr">
        <is>
          <t>Kofi Mensah</t>
        </is>
      </c>
      <c r="K3367" s="71" t="n">
        <v>3353</v>
      </c>
      <c r="L3367" s="72" t="n">
        <v>177.54</v>
      </c>
      <c r="M3367" s="72" t="n">
        <v>595291.62</v>
      </c>
      <c r="N3367" s="72" t="n">
        <v>29764.58</v>
      </c>
      <c r="O3367" s="72" t="n">
        <v>565527.04</v>
      </c>
      <c r="P3367" s="72" t="n">
        <v>510832.57</v>
      </c>
      <c r="Q3367" s="72" t="n">
        <v>54694.47</v>
      </c>
      <c r="R3367" t="inlineStr">
        <is>
          <t>Kerala</t>
        </is>
      </c>
      <c r="S3367" s="71" t="n">
        <v>1</v>
      </c>
      <c r="T3367" t="inlineStr">
        <is>
          <t>Yes</t>
        </is>
      </c>
      <c r="U3367" s="71" t="n">
        <v>1553</v>
      </c>
      <c r="V3367" s="71" t="n">
        <v>492</v>
      </c>
      <c r="W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RR103359</t>
        </is>
      </c>
      <c r="B3368" s="69" t="n">
        <v>46063</v>
      </c>
      <c r="C3368" s="70" t="n">
        <v>2026</v>
      </c>
      <c r="D3368" t="inlineStr">
        <is>
          <t>Feb</t>
        </is>
      </c>
      <c r="E3368" t="inlineStr">
        <is>
          <t>South</t>
        </is>
      </c>
      <c r="F3368" t="inlineStr">
        <is>
          <t>India</t>
        </is>
      </c>
      <c r="G3368" t="inlineStr">
        <is>
          <t>JioMart</t>
        </is>
      </c>
      <c r="H3368" t="inlineStr">
        <is>
          <t>Home delivery</t>
        </is>
      </c>
      <c r="I3368" t="inlineStr">
        <is>
          <t>Walk-in guest</t>
        </is>
      </c>
      <c r="J3368" t="inlineStr">
        <is>
          <t>Hiroshi Tanaka</t>
        </is>
      </c>
      <c r="K3368" s="71" t="n">
        <v>2154</v>
      </c>
      <c r="L3368" s="72" t="n">
        <v>481.37</v>
      </c>
      <c r="M3368" s="72" t="n">
        <v>1036870.98</v>
      </c>
      <c r="N3368" s="72" t="n">
        <v>155530.65</v>
      </c>
      <c r="O3368" s="72" t="n">
        <v>881340.33</v>
      </c>
      <c r="P3368" s="72" t="n">
        <v>737383.96</v>
      </c>
      <c r="Q3368" s="72" t="n">
        <v>143956.37</v>
      </c>
      <c r="R3368" t="inlineStr">
        <is>
          <t>Tamil Nadu</t>
        </is>
      </c>
      <c r="S3368" s="71" t="n">
        <v>1</v>
      </c>
      <c r="T3368" t="inlineStr">
        <is>
          <t>Yes</t>
        </is>
      </c>
      <c r="U3368" s="71" t="n">
        <v>5331</v>
      </c>
      <c r="V3368" s="71" t="n">
        <v>252</v>
      </c>
      <c r="W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RR103360</t>
        </is>
      </c>
      <c r="B3369" s="69" t="n">
        <v>46063</v>
      </c>
      <c r="C3369" s="70" t="n">
        <v>2026</v>
      </c>
      <c r="D3369" t="inlineStr">
        <is>
          <t>Feb</t>
        </is>
      </c>
      <c r="E3369" t="inlineStr">
        <is>
          <t>North</t>
        </is>
      </c>
      <c r="F3369" t="inlineStr">
        <is>
          <t>India</t>
        </is>
      </c>
      <c r="G3369" t="inlineStr">
        <is>
          <t>Grocery</t>
        </is>
      </c>
      <c r="H3369" t="inlineStr">
        <is>
          <t>Store walk-in</t>
        </is>
      </c>
      <c r="I3369" t="inlineStr">
        <is>
          <t>Member</t>
        </is>
      </c>
      <c r="J3369" t="inlineStr">
        <is>
          <t>Mei Lin</t>
        </is>
      </c>
      <c r="K3369" s="71" t="n">
        <v>2971</v>
      </c>
      <c r="L3369" s="72" t="n">
        <v>194.7</v>
      </c>
      <c r="M3369" s="72" t="n">
        <v>578453.7</v>
      </c>
      <c r="N3369" s="72" t="n">
        <v>11569.07</v>
      </c>
      <c r="O3369" s="72" t="n">
        <v>566884.63</v>
      </c>
      <c r="P3369" s="72" t="n">
        <v>446715.11</v>
      </c>
      <c r="Q3369" s="72" t="n">
        <v>120169.52</v>
      </c>
      <c r="R3369" t="inlineStr">
        <is>
          <t>Delhi</t>
        </is>
      </c>
      <c r="S3369" s="71" t="n">
        <v>1</v>
      </c>
      <c r="T3369" t="inlineStr">
        <is>
          <t>Yes</t>
        </is>
      </c>
      <c r="U3369" s="71" t="n">
        <v>1925</v>
      </c>
      <c r="V3369" s="71" t="n">
        <v>482</v>
      </c>
      <c r="W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RR103361</t>
        </is>
      </c>
      <c r="B3370" s="69" t="n">
        <v>46063</v>
      </c>
      <c r="C3370" s="70" t="n">
        <v>2026</v>
      </c>
      <c r="D3370" t="inlineStr">
        <is>
          <t>Feb</t>
        </is>
      </c>
      <c r="E3370" t="inlineStr">
        <is>
          <t>East</t>
        </is>
      </c>
      <c r="F3370" t="inlineStr">
        <is>
          <t>India</t>
        </is>
      </c>
      <c r="G3370" t="inlineStr">
        <is>
          <t>Grocery</t>
        </is>
      </c>
      <c r="H3370" t="inlineStr">
        <is>
          <t>Store walk-in</t>
        </is>
      </c>
      <c r="I3370" t="inlineStr">
        <is>
          <t>Member</t>
        </is>
      </c>
      <c r="J3370" t="inlineStr">
        <is>
          <t>Ravindra Patil</t>
        </is>
      </c>
      <c r="K3370" s="71" t="n">
        <v>1623</v>
      </c>
      <c r="L3370" s="72" t="n">
        <v>193.66</v>
      </c>
      <c r="M3370" s="72" t="n">
        <v>314310.18</v>
      </c>
      <c r="N3370" s="72" t="n">
        <v>47146.53</v>
      </c>
      <c r="O3370" s="72" t="n">
        <v>267163.65</v>
      </c>
      <c r="P3370" s="72" t="n">
        <v>237873.69</v>
      </c>
      <c r="Q3370" s="72" t="n">
        <v>29289.96</v>
      </c>
      <c r="R3370" t="inlineStr">
        <is>
          <t>West Bengal</t>
        </is>
      </c>
      <c r="S3370" s="71" t="n">
        <v>0</v>
      </c>
      <c r="T3370" t="inlineStr">
        <is>
          <t>No</t>
        </is>
      </c>
      <c r="U3370" s="71" t="n">
        <v>1045</v>
      </c>
      <c r="V3370" s="71" t="n">
        <v>351</v>
      </c>
      <c r="W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RR103362</t>
        </is>
      </c>
      <c r="B3371" s="69" t="n">
        <v>46063</v>
      </c>
      <c r="C3371" s="70" t="n">
        <v>2026</v>
      </c>
      <c r="D3371" t="inlineStr">
        <is>
          <t>Feb</t>
        </is>
      </c>
      <c r="E3371" t="inlineStr">
        <is>
          <t>East</t>
        </is>
      </c>
      <c r="F3371" t="inlineStr">
        <is>
          <t>India</t>
        </is>
      </c>
      <c r="G3371" t="inlineStr">
        <is>
          <t>Fashion</t>
        </is>
      </c>
      <c r="H3371" t="inlineStr">
        <is>
          <t>Home delivery</t>
        </is>
      </c>
      <c r="I3371" t="inlineStr">
        <is>
          <t>Member</t>
        </is>
      </c>
      <c r="J3371" t="inlineStr">
        <is>
          <t>Sara Rossi</t>
        </is>
      </c>
      <c r="K3371" s="71" t="n">
        <v>260</v>
      </c>
      <c r="L3371" s="72" t="n">
        <v>782.46</v>
      </c>
      <c r="M3371" s="72" t="n">
        <v>203439.6</v>
      </c>
      <c r="N3371" s="72" t="n">
        <v>4068.79</v>
      </c>
      <c r="O3371" s="72" t="n">
        <v>199370.81</v>
      </c>
      <c r="P3371" s="72" t="n">
        <v>104948.87</v>
      </c>
      <c r="Q3371" s="72" t="n">
        <v>94421.94</v>
      </c>
      <c r="R3371" t="inlineStr">
        <is>
          <t>Odisha</t>
        </is>
      </c>
      <c r="S3371" s="71" t="n">
        <v>3</v>
      </c>
      <c r="T3371" t="inlineStr">
        <is>
          <t>Yes</t>
        </is>
      </c>
      <c r="U3371" s="71" t="n">
        <v>136</v>
      </c>
      <c r="V3371" s="71" t="n">
        <v>47</v>
      </c>
      <c r="W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RR103363</t>
        </is>
      </c>
      <c r="B3372" s="69" t="n">
        <v>46063</v>
      </c>
      <c r="C3372" s="70" t="n">
        <v>2026</v>
      </c>
      <c r="D3372" t="inlineStr">
        <is>
          <t>Feb</t>
        </is>
      </c>
      <c r="E3372" t="inlineStr">
        <is>
          <t>North</t>
        </is>
      </c>
      <c r="F3372" t="inlineStr">
        <is>
          <t>India</t>
        </is>
      </c>
      <c r="G3372" t="inlineStr">
        <is>
          <t>Grocery</t>
        </is>
      </c>
      <c r="H3372" t="inlineStr">
        <is>
          <t>Store walk-in</t>
        </is>
      </c>
      <c r="I3372" t="inlineStr">
        <is>
          <t>Member</t>
        </is>
      </c>
      <c r="J3372" t="inlineStr">
        <is>
          <t>Sophie Müller</t>
        </is>
      </c>
      <c r="K3372" s="71" t="n">
        <v>1765</v>
      </c>
      <c r="L3372" s="72" t="n">
        <v>184.88</v>
      </c>
      <c r="M3372" s="72" t="n">
        <v>326313.2</v>
      </c>
      <c r="N3372" s="72" t="n">
        <v>32631.32</v>
      </c>
      <c r="O3372" s="72" t="n">
        <v>293681.88</v>
      </c>
      <c r="P3372" s="72" t="n">
        <v>262205.4</v>
      </c>
      <c r="Q3372" s="72" t="n">
        <v>31476.48</v>
      </c>
      <c r="R3372" t="inlineStr">
        <is>
          <t>Rajasthan</t>
        </is>
      </c>
      <c r="S3372" s="71" t="n">
        <v>0</v>
      </c>
      <c r="T3372" t="inlineStr">
        <is>
          <t>No</t>
        </is>
      </c>
      <c r="U3372" s="71" t="n">
        <v>559</v>
      </c>
      <c r="V3372" s="71" t="n">
        <v>208</v>
      </c>
      <c r="W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RR103364</t>
        </is>
      </c>
      <c r="B3373" s="69" t="n">
        <v>46063</v>
      </c>
      <c r="C3373" s="70" t="n">
        <v>2026</v>
      </c>
      <c r="D3373" t="inlineStr">
        <is>
          <t>Feb</t>
        </is>
      </c>
      <c r="E3373" t="inlineStr">
        <is>
          <t>West</t>
        </is>
      </c>
      <c r="F3373" t="inlineStr">
        <is>
          <t>India</t>
        </is>
      </c>
      <c r="G3373" t="inlineStr">
        <is>
          <t>Electronics</t>
        </is>
      </c>
      <c r="H3373" t="inlineStr">
        <is>
          <t>Home delivery</t>
        </is>
      </c>
      <c r="I3373" t="inlineStr">
        <is>
          <t>Walk-in guest</t>
        </is>
      </c>
      <c r="J3373" t="inlineStr">
        <is>
          <t>Lucas Martin</t>
        </is>
      </c>
      <c r="K3373" s="71" t="n">
        <v>53</v>
      </c>
      <c r="L3373" s="72" t="n">
        <v>10715.22</v>
      </c>
      <c r="M3373" s="72" t="n">
        <v>567906.66</v>
      </c>
      <c r="N3373" s="72" t="n">
        <v>11358.13</v>
      </c>
      <c r="O3373" s="72" t="n">
        <v>556548.53</v>
      </c>
      <c r="P3373" s="72" t="n">
        <v>420333.76</v>
      </c>
      <c r="Q3373" s="72" t="n">
        <v>136214.77</v>
      </c>
      <c r="R3373" t="inlineStr">
        <is>
          <t>Goa</t>
        </is>
      </c>
      <c r="S3373" s="71" t="n">
        <v>3</v>
      </c>
      <c r="T3373" t="inlineStr">
        <is>
          <t>Yes</t>
        </is>
      </c>
      <c r="U3373" s="71" t="n">
        <v>119</v>
      </c>
      <c r="V3373" s="71" t="n">
        <v>39</v>
      </c>
      <c r="W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RR103365</t>
        </is>
      </c>
      <c r="B3374" s="69" t="n">
        <v>46063</v>
      </c>
      <c r="C3374" s="70" t="n">
        <v>2026</v>
      </c>
      <c r="D3374" t="inlineStr">
        <is>
          <t>Feb</t>
        </is>
      </c>
      <c r="E3374" t="inlineStr">
        <is>
          <t>West</t>
        </is>
      </c>
      <c r="F3374" t="inlineStr">
        <is>
          <t>India</t>
        </is>
      </c>
      <c r="G3374" t="inlineStr">
        <is>
          <t>Grocery</t>
        </is>
      </c>
      <c r="H3374" t="inlineStr">
        <is>
          <t>Click &amp; collect</t>
        </is>
      </c>
      <c r="I3374" t="inlineStr">
        <is>
          <t>Walk-in guest</t>
        </is>
      </c>
      <c r="J3374" t="inlineStr">
        <is>
          <t>Wei Chen</t>
        </is>
      </c>
      <c r="K3374" s="71" t="n">
        <v>2670</v>
      </c>
      <c r="L3374" s="72" t="n">
        <v>189.02</v>
      </c>
      <c r="M3374" s="72" t="n">
        <v>504683.4</v>
      </c>
      <c r="N3374" s="72" t="n">
        <v>75702.50999999999</v>
      </c>
      <c r="O3374" s="72" t="n">
        <v>428980.89</v>
      </c>
      <c r="P3374" s="72" t="n">
        <v>387348.19</v>
      </c>
      <c r="Q3374" s="72" t="n">
        <v>41632.7</v>
      </c>
      <c r="R3374" t="inlineStr">
        <is>
          <t>Maharashtra</t>
        </is>
      </c>
      <c r="S3374" s="71" t="n">
        <v>5</v>
      </c>
      <c r="T3374" t="inlineStr">
        <is>
          <t>Yes</t>
        </is>
      </c>
      <c r="U3374" s="71" t="n">
        <v>1063</v>
      </c>
      <c r="V3374" s="71" t="n">
        <v>362</v>
      </c>
      <c r="W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RR103366</t>
        </is>
      </c>
      <c r="B3375" s="69" t="n">
        <v>46064</v>
      </c>
      <c r="C3375" s="70" t="n">
        <v>2026</v>
      </c>
      <c r="D3375" t="inlineStr">
        <is>
          <t>Feb</t>
        </is>
      </c>
      <c r="E3375" t="inlineStr">
        <is>
          <t>West</t>
        </is>
      </c>
      <c r="F3375" t="inlineStr">
        <is>
          <t>India</t>
        </is>
      </c>
      <c r="G3375" t="inlineStr">
        <is>
          <t>Grocery</t>
        </is>
      </c>
      <c r="H3375" t="inlineStr">
        <is>
          <t>Store walk-in</t>
        </is>
      </c>
      <c r="I3375" t="inlineStr">
        <is>
          <t>Member</t>
        </is>
      </c>
      <c r="J3375" t="inlineStr">
        <is>
          <t>Olivia Brown</t>
        </is>
      </c>
      <c r="K3375" s="71" t="n">
        <v>1544</v>
      </c>
      <c r="L3375" s="72" t="n">
        <v>173.44</v>
      </c>
      <c r="M3375" s="72" t="n">
        <v>267791.36</v>
      </c>
      <c r="N3375" s="72" t="n">
        <v>26779.14</v>
      </c>
      <c r="O3375" s="72" t="n">
        <v>241012.22</v>
      </c>
      <c r="P3375" s="72" t="n">
        <v>234989.58</v>
      </c>
      <c r="Q3375" s="72" t="n">
        <v>6022.64</v>
      </c>
      <c r="R3375" t="inlineStr">
        <is>
          <t>Gujarat</t>
        </is>
      </c>
      <c r="S3375" s="71" t="n">
        <v>0</v>
      </c>
      <c r="T3375" t="inlineStr">
        <is>
          <t>No</t>
        </is>
      </c>
      <c r="U3375" s="71" t="n">
        <v>715</v>
      </c>
      <c r="V3375" s="71" t="n">
        <v>183</v>
      </c>
      <c r="W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RR103367</t>
        </is>
      </c>
      <c r="B3376" s="69" t="n">
        <v>46064</v>
      </c>
      <c r="C3376" s="70" t="n">
        <v>2026</v>
      </c>
      <c r="D3376" t="inlineStr">
        <is>
          <t>Feb</t>
        </is>
      </c>
      <c r="E3376" t="inlineStr">
        <is>
          <t>West</t>
        </is>
      </c>
      <c r="F3376" t="inlineStr">
        <is>
          <t>India</t>
        </is>
      </c>
      <c r="G3376" t="inlineStr">
        <is>
          <t>Electronics</t>
        </is>
      </c>
      <c r="H3376" t="inlineStr">
        <is>
          <t>Store walk-in</t>
        </is>
      </c>
      <c r="I3376" t="inlineStr">
        <is>
          <t>Walk-in guest</t>
        </is>
      </c>
      <c r="J3376" t="inlineStr">
        <is>
          <t>Liam O'Brien</t>
        </is>
      </c>
      <c r="K3376" s="71" t="n">
        <v>107</v>
      </c>
      <c r="L3376" s="72" t="n">
        <v>10458.43</v>
      </c>
      <c r="M3376" s="72" t="n">
        <v>1119052.01</v>
      </c>
      <c r="N3376" s="72" t="n">
        <v>89524.16</v>
      </c>
      <c r="O3376" s="72" t="n">
        <v>1029527.85</v>
      </c>
      <c r="P3376" s="72" t="n">
        <v>872843.23</v>
      </c>
      <c r="Q3376" s="72" t="n">
        <v>156684.62</v>
      </c>
      <c r="R3376" t="inlineStr">
        <is>
          <t>Goa</t>
        </is>
      </c>
      <c r="S3376" s="71" t="n">
        <v>3</v>
      </c>
      <c r="T3376" t="inlineStr">
        <is>
          <t>Yes</t>
        </is>
      </c>
      <c r="U3376" s="71" t="n">
        <v>207</v>
      </c>
      <c r="V3376" s="71" t="n">
        <v>84</v>
      </c>
      <c r="W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RR103368</t>
        </is>
      </c>
      <c r="B3377" s="69" t="n">
        <v>46064</v>
      </c>
      <c r="C3377" s="70" t="n">
        <v>2026</v>
      </c>
      <c r="D3377" t="inlineStr">
        <is>
          <t>Feb</t>
        </is>
      </c>
      <c r="E3377" t="inlineStr">
        <is>
          <t>West</t>
        </is>
      </c>
      <c r="F3377" t="inlineStr">
        <is>
          <t>India</t>
        </is>
      </c>
      <c r="G3377" t="inlineStr">
        <is>
          <t>Grocery</t>
        </is>
      </c>
      <c r="H3377" t="inlineStr">
        <is>
          <t>Store walk-in</t>
        </is>
      </c>
      <c r="I3377" t="inlineStr">
        <is>
          <t>Member</t>
        </is>
      </c>
      <c r="J3377" t="inlineStr">
        <is>
          <t>Emma Clarke</t>
        </is>
      </c>
      <c r="K3377" s="71" t="n">
        <v>3415</v>
      </c>
      <c r="L3377" s="72" t="n">
        <v>196.99</v>
      </c>
      <c r="M3377" s="72" t="n">
        <v>672720.85</v>
      </c>
      <c r="N3377" s="72" t="n">
        <v>100908.13</v>
      </c>
      <c r="O3377" s="72" t="n">
        <v>571812.72</v>
      </c>
      <c r="P3377" s="72" t="n">
        <v>502695.31</v>
      </c>
      <c r="Q3377" s="72" t="n">
        <v>69117.41</v>
      </c>
      <c r="R3377" t="inlineStr">
        <is>
          <t>Gujarat</t>
        </is>
      </c>
      <c r="S3377" s="71" t="n">
        <v>8</v>
      </c>
      <c r="T3377" t="inlineStr">
        <is>
          <t>Yes</t>
        </is>
      </c>
      <c r="U3377" s="71" t="n">
        <v>2711</v>
      </c>
      <c r="V3377" s="71" t="n">
        <v>750</v>
      </c>
      <c r="W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RR103369</t>
        </is>
      </c>
      <c r="B3378" s="69" t="n">
        <v>46064</v>
      </c>
      <c r="C3378" s="70" t="n">
        <v>2026</v>
      </c>
      <c r="D3378" t="inlineStr">
        <is>
          <t>Feb</t>
        </is>
      </c>
      <c r="E3378" t="inlineStr">
        <is>
          <t>North</t>
        </is>
      </c>
      <c r="F3378" t="inlineStr">
        <is>
          <t>India</t>
        </is>
      </c>
      <c r="G3378" t="inlineStr">
        <is>
          <t>Grocery</t>
        </is>
      </c>
      <c r="H3378" t="inlineStr">
        <is>
          <t>Store walk-in</t>
        </is>
      </c>
      <c r="I3378" t="inlineStr">
        <is>
          <t>Member</t>
        </is>
      </c>
      <c r="J3378" t="inlineStr">
        <is>
          <t>Olivia Brown</t>
        </is>
      </c>
      <c r="K3378" s="71" t="n">
        <v>1463</v>
      </c>
      <c r="L3378" s="72" t="n">
        <v>174.94</v>
      </c>
      <c r="M3378" s="72" t="n">
        <v>255937.22</v>
      </c>
      <c r="N3378" s="72" t="n">
        <v>5118.74</v>
      </c>
      <c r="O3378" s="72" t="n">
        <v>250818.48</v>
      </c>
      <c r="P3378" s="72" t="n">
        <v>209794.33</v>
      </c>
      <c r="Q3378" s="72" t="n">
        <v>41024.15</v>
      </c>
      <c r="R3378" t="inlineStr">
        <is>
          <t>Uttar Pradesh</t>
        </is>
      </c>
      <c r="S3378" s="71" t="n">
        <v>5</v>
      </c>
      <c r="T3378" t="inlineStr">
        <is>
          <t>Yes</t>
        </is>
      </c>
      <c r="U3378" s="71" t="n">
        <v>587</v>
      </c>
      <c r="V3378" s="71" t="n">
        <v>226</v>
      </c>
      <c r="W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RR103370</t>
        </is>
      </c>
      <c r="B3379" s="69" t="n">
        <v>46064</v>
      </c>
      <c r="C3379" s="70" t="n">
        <v>2026</v>
      </c>
      <c r="D3379" t="inlineStr">
        <is>
          <t>Feb</t>
        </is>
      </c>
      <c r="E3379" t="inlineStr">
        <is>
          <t>South</t>
        </is>
      </c>
      <c r="F3379" t="inlineStr">
        <is>
          <t>India</t>
        </is>
      </c>
      <c r="G3379" t="inlineStr">
        <is>
          <t>Grocery</t>
        </is>
      </c>
      <c r="H3379" t="inlineStr">
        <is>
          <t>Store walk-in</t>
        </is>
      </c>
      <c r="I3379" t="inlineStr">
        <is>
          <t>Walk-in guest</t>
        </is>
      </c>
      <c r="J3379" t="inlineStr">
        <is>
          <t>Ana Costa</t>
        </is>
      </c>
      <c r="K3379" s="71" t="n">
        <v>1200</v>
      </c>
      <c r="L3379" s="72" t="n">
        <v>183.29</v>
      </c>
      <c r="M3379" s="72" t="n">
        <v>219948</v>
      </c>
      <c r="N3379" s="72" t="n">
        <v>21994.8</v>
      </c>
      <c r="O3379" s="72" t="n">
        <v>197953.2</v>
      </c>
      <c r="P3379" s="72" t="n">
        <v>182685.92</v>
      </c>
      <c r="Q3379" s="72" t="n">
        <v>15267.28</v>
      </c>
      <c r="R3379" t="inlineStr">
        <is>
          <t>Telangana</t>
        </is>
      </c>
      <c r="S3379" s="71" t="n">
        <v>3</v>
      </c>
      <c r="T3379" t="inlineStr">
        <is>
          <t>Yes</t>
        </is>
      </c>
      <c r="U3379" s="71" t="n">
        <v>396</v>
      </c>
      <c r="V3379" s="71" t="n">
        <v>147</v>
      </c>
      <c r="W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RR103371</t>
        </is>
      </c>
      <c r="B3380" s="69" t="n">
        <v>46064</v>
      </c>
      <c r="C3380" s="70" t="n">
        <v>2026</v>
      </c>
      <c r="D3380" t="inlineStr">
        <is>
          <t>Feb</t>
        </is>
      </c>
      <c r="E3380" t="inlineStr">
        <is>
          <t>West</t>
        </is>
      </c>
      <c r="F3380" t="inlineStr">
        <is>
          <t>India</t>
        </is>
      </c>
      <c r="G3380" t="inlineStr">
        <is>
          <t>Fashion</t>
        </is>
      </c>
      <c r="H3380" t="inlineStr">
        <is>
          <t>Store walk-in</t>
        </is>
      </c>
      <c r="I3380" t="inlineStr">
        <is>
          <t>Walk-in guest</t>
        </is>
      </c>
      <c r="J3380" t="inlineStr">
        <is>
          <t>Fatima Al-Saud</t>
        </is>
      </c>
      <c r="K3380" s="71" t="n">
        <v>855</v>
      </c>
      <c r="L3380" s="72" t="n">
        <v>708.13</v>
      </c>
      <c r="M3380" s="72" t="n">
        <v>605451.15</v>
      </c>
      <c r="N3380" s="72" t="n">
        <v>48436.09</v>
      </c>
      <c r="O3380" s="72" t="n">
        <v>557015.0600000001</v>
      </c>
      <c r="P3380" s="72" t="n">
        <v>341210.52</v>
      </c>
      <c r="Q3380" s="72" t="n">
        <v>215804.54</v>
      </c>
      <c r="R3380" t="inlineStr">
        <is>
          <t>Maharashtra</t>
        </is>
      </c>
      <c r="S3380" s="71" t="n">
        <v>3</v>
      </c>
      <c r="T3380" t="inlineStr">
        <is>
          <t>Yes</t>
        </is>
      </c>
      <c r="U3380" s="71" t="n">
        <v>705</v>
      </c>
      <c r="V3380" s="71" t="n">
        <v>234</v>
      </c>
      <c r="W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RR103372</t>
        </is>
      </c>
      <c r="B3381" s="69" t="n">
        <v>46064</v>
      </c>
      <c r="C3381" s="70" t="n">
        <v>2026</v>
      </c>
      <c r="D3381" t="inlineStr">
        <is>
          <t>Feb</t>
        </is>
      </c>
      <c r="E3381" t="inlineStr">
        <is>
          <t>North</t>
        </is>
      </c>
      <c r="F3381" t="inlineStr">
        <is>
          <t>India</t>
        </is>
      </c>
      <c r="G3381" t="inlineStr">
        <is>
          <t>JioMart</t>
        </is>
      </c>
      <c r="H3381" t="inlineStr">
        <is>
          <t>Home delivery</t>
        </is>
      </c>
      <c r="I3381" t="inlineStr">
        <is>
          <t>Walk-in guest</t>
        </is>
      </c>
      <c r="J3381" t="inlineStr">
        <is>
          <t>Sophie Müller</t>
        </is>
      </c>
      <c r="K3381" s="71" t="n">
        <v>2760</v>
      </c>
      <c r="L3381" s="72" t="n">
        <v>498.29</v>
      </c>
      <c r="M3381" s="72" t="n">
        <v>1375280.4</v>
      </c>
      <c r="N3381" s="72" t="n">
        <v>68764.02</v>
      </c>
      <c r="O3381" s="72" t="n">
        <v>1306516.38</v>
      </c>
      <c r="P3381" s="72" t="n">
        <v>950554.0699999999</v>
      </c>
      <c r="Q3381" s="72" t="n">
        <v>355962.31</v>
      </c>
      <c r="R3381" t="inlineStr">
        <is>
          <t>Uttar Pradesh</t>
        </is>
      </c>
      <c r="S3381" s="71" t="n">
        <v>3</v>
      </c>
      <c r="T3381" t="inlineStr">
        <is>
          <t>Yes</t>
        </is>
      </c>
      <c r="U3381" s="71" t="n">
        <v>11398</v>
      </c>
      <c r="V3381" s="71" t="n">
        <v>470</v>
      </c>
      <c r="W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RR103373</t>
        </is>
      </c>
      <c r="B3382" s="69" t="n">
        <v>46064</v>
      </c>
      <c r="C3382" s="70" t="n">
        <v>2026</v>
      </c>
      <c r="D3382" t="inlineStr">
        <is>
          <t>Feb</t>
        </is>
      </c>
      <c r="E3382" t="inlineStr">
        <is>
          <t>West</t>
        </is>
      </c>
      <c r="F3382" t="inlineStr">
        <is>
          <t>India</t>
        </is>
      </c>
      <c r="G3382" t="inlineStr">
        <is>
          <t>Electronics</t>
        </is>
      </c>
      <c r="H3382" t="inlineStr">
        <is>
          <t>Click &amp; collect</t>
        </is>
      </c>
      <c r="I3382" t="inlineStr">
        <is>
          <t>Member</t>
        </is>
      </c>
      <c r="J3382" t="inlineStr">
        <is>
          <t>Lucas Martin</t>
        </is>
      </c>
      <c r="K3382" s="71" t="n">
        <v>58</v>
      </c>
      <c r="L3382" s="72" t="n">
        <v>8963.450000000001</v>
      </c>
      <c r="M3382" s="72" t="n">
        <v>519880.1</v>
      </c>
      <c r="N3382" s="72" t="n">
        <v>51988.01</v>
      </c>
      <c r="O3382" s="72" t="n">
        <v>467892.09</v>
      </c>
      <c r="P3382" s="72" t="n">
        <v>457812.51</v>
      </c>
      <c r="Q3382" s="72" t="n">
        <v>10079.58</v>
      </c>
      <c r="R3382" t="inlineStr">
        <is>
          <t>Maharashtra</t>
        </is>
      </c>
      <c r="S3382" s="71" t="n">
        <v>8</v>
      </c>
      <c r="T3382" t="inlineStr">
        <is>
          <t>Yes</t>
        </is>
      </c>
      <c r="U3382" s="71" t="n">
        <v>156</v>
      </c>
      <c r="V3382" s="71" t="n">
        <v>55</v>
      </c>
      <c r="W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RR103374</t>
        </is>
      </c>
      <c r="B3383" s="69" t="n">
        <v>46064</v>
      </c>
      <c r="C3383" s="70" t="n">
        <v>2026</v>
      </c>
      <c r="D3383" t="inlineStr">
        <is>
          <t>Feb</t>
        </is>
      </c>
      <c r="E3383" t="inlineStr">
        <is>
          <t>South</t>
        </is>
      </c>
      <c r="F3383" t="inlineStr">
        <is>
          <t>India</t>
        </is>
      </c>
      <c r="G3383" t="inlineStr">
        <is>
          <t>Fashion</t>
        </is>
      </c>
      <c r="H3383" t="inlineStr">
        <is>
          <t>Store walk-in</t>
        </is>
      </c>
      <c r="I3383" t="inlineStr">
        <is>
          <t>Walk-in guest</t>
        </is>
      </c>
      <c r="J3383" t="inlineStr">
        <is>
          <t>Mei Lin</t>
        </is>
      </c>
      <c r="K3383" s="71" t="n">
        <v>552</v>
      </c>
      <c r="L3383" s="72" t="n">
        <v>776.3099999999999</v>
      </c>
      <c r="M3383" s="72" t="n">
        <v>428523.12</v>
      </c>
      <c r="N3383" s="72" t="n">
        <v>42852.31</v>
      </c>
      <c r="O3383" s="72" t="n">
        <v>385670.81</v>
      </c>
      <c r="P3383" s="72" t="n">
        <v>228564.83</v>
      </c>
      <c r="Q3383" s="72" t="n">
        <v>157105.98</v>
      </c>
      <c r="R3383" t="inlineStr">
        <is>
          <t>Karnataka</t>
        </is>
      </c>
      <c r="S3383" s="71" t="n">
        <v>0</v>
      </c>
      <c r="T3383" t="inlineStr">
        <is>
          <t>No</t>
        </is>
      </c>
      <c r="U3383" s="71" t="n">
        <v>328</v>
      </c>
      <c r="V3383" s="71" t="n">
        <v>141</v>
      </c>
      <c r="W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RR103375</t>
        </is>
      </c>
      <c r="B3384" s="69" t="n">
        <v>46064</v>
      </c>
      <c r="C3384" s="70" t="n">
        <v>2026</v>
      </c>
      <c r="D3384" t="inlineStr">
        <is>
          <t>Feb</t>
        </is>
      </c>
      <c r="E3384" t="inlineStr">
        <is>
          <t>North</t>
        </is>
      </c>
      <c r="F3384" t="inlineStr">
        <is>
          <t>India</t>
        </is>
      </c>
      <c r="G3384" t="inlineStr">
        <is>
          <t>Grocery</t>
        </is>
      </c>
      <c r="H3384" t="inlineStr">
        <is>
          <t>Store walk-in</t>
        </is>
      </c>
      <c r="I3384" t="inlineStr">
        <is>
          <t>Walk-in guest</t>
        </is>
      </c>
      <c r="J3384" t="inlineStr">
        <is>
          <t>Ruhi Shaikh</t>
        </is>
      </c>
      <c r="K3384" s="71" t="n">
        <v>1935</v>
      </c>
      <c r="L3384" s="72" t="n">
        <v>184.89</v>
      </c>
      <c r="M3384" s="72" t="n">
        <v>357762.15</v>
      </c>
      <c r="N3384" s="72" t="n">
        <v>17888.11</v>
      </c>
      <c r="O3384" s="72" t="n">
        <v>339874.04</v>
      </c>
      <c r="P3384" s="72" t="n">
        <v>291643.84</v>
      </c>
      <c r="Q3384" s="72" t="n">
        <v>48230.2</v>
      </c>
      <c r="R3384" t="inlineStr">
        <is>
          <t>Rajasthan</t>
        </is>
      </c>
      <c r="S3384" s="71" t="n">
        <v>8</v>
      </c>
      <c r="T3384" t="inlineStr">
        <is>
          <t>Yes</t>
        </is>
      </c>
      <c r="U3384" s="71" t="n">
        <v>822</v>
      </c>
      <c r="V3384" s="71" t="n">
        <v>228</v>
      </c>
      <c r="W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RR103376</t>
        </is>
      </c>
      <c r="B3385" s="69" t="n">
        <v>46065</v>
      </c>
      <c r="C3385" s="70" t="n">
        <v>2026</v>
      </c>
      <c r="D3385" t="inlineStr">
        <is>
          <t>Feb</t>
        </is>
      </c>
      <c r="E3385" t="inlineStr">
        <is>
          <t>South</t>
        </is>
      </c>
      <c r="F3385" t="inlineStr">
        <is>
          <t>India</t>
        </is>
      </c>
      <c r="G3385" t="inlineStr">
        <is>
          <t>Grocery</t>
        </is>
      </c>
      <c r="H3385" t="inlineStr">
        <is>
          <t>Store walk-in</t>
        </is>
      </c>
      <c r="I3385" t="inlineStr">
        <is>
          <t>Member</t>
        </is>
      </c>
      <c r="J3385" t="inlineStr">
        <is>
          <t>Fatima Al-Saud</t>
        </is>
      </c>
      <c r="K3385" s="71" t="n">
        <v>1322</v>
      </c>
      <c r="L3385" s="72" t="n">
        <v>171.16</v>
      </c>
      <c r="M3385" s="72" t="n">
        <v>226273.52</v>
      </c>
      <c r="N3385" s="72" t="n">
        <v>22627.35</v>
      </c>
      <c r="O3385" s="72" t="n">
        <v>203646.17</v>
      </c>
      <c r="P3385" s="72" t="n">
        <v>202892.59</v>
      </c>
      <c r="Q3385" s="72" t="n">
        <v>753.58</v>
      </c>
      <c r="R3385" t="inlineStr">
        <is>
          <t>Telangana</t>
        </is>
      </c>
      <c r="S3385" s="71" t="n">
        <v>3</v>
      </c>
      <c r="T3385" t="inlineStr">
        <is>
          <t>Yes</t>
        </is>
      </c>
      <c r="U3385" s="71" t="n">
        <v>600</v>
      </c>
      <c r="V3385" s="71" t="n">
        <v>262</v>
      </c>
      <c r="W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RR103377</t>
        </is>
      </c>
      <c r="B3386" s="69" t="n">
        <v>46065</v>
      </c>
      <c r="C3386" s="70" t="n">
        <v>2026</v>
      </c>
      <c r="D3386" t="inlineStr">
        <is>
          <t>Feb</t>
        </is>
      </c>
      <c r="E3386" t="inlineStr">
        <is>
          <t>North</t>
        </is>
      </c>
      <c r="F3386" t="inlineStr">
        <is>
          <t>India</t>
        </is>
      </c>
      <c r="G3386" t="inlineStr">
        <is>
          <t>JioMart</t>
        </is>
      </c>
      <c r="H3386" t="inlineStr">
        <is>
          <t>Home delivery</t>
        </is>
      </c>
      <c r="I3386" t="inlineStr">
        <is>
          <t>Member</t>
        </is>
      </c>
      <c r="J3386" t="inlineStr">
        <is>
          <t>Aisha Bello</t>
        </is>
      </c>
      <c r="K3386" s="71" t="n">
        <v>787</v>
      </c>
      <c r="L3386" s="72" t="n">
        <v>424.72</v>
      </c>
      <c r="M3386" s="72" t="n">
        <v>334254.64</v>
      </c>
      <c r="N3386" s="72" t="n">
        <v>16712.73</v>
      </c>
      <c r="O3386" s="72" t="n">
        <v>317541.91</v>
      </c>
      <c r="P3386" s="72" t="n">
        <v>258719.92</v>
      </c>
      <c r="Q3386" s="72" t="n">
        <v>58821.99</v>
      </c>
      <c r="R3386" t="inlineStr">
        <is>
          <t>Delhi</t>
        </is>
      </c>
      <c r="S3386" s="71" t="n">
        <v>1</v>
      </c>
      <c r="T3386" t="inlineStr">
        <is>
          <t>Yes</t>
        </is>
      </c>
      <c r="U3386" s="71" t="n">
        <v>2893</v>
      </c>
      <c r="V3386" s="71" t="n">
        <v>203</v>
      </c>
      <c r="W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RR103378</t>
        </is>
      </c>
      <c r="B3387" s="69" t="n">
        <v>46065</v>
      </c>
      <c r="C3387" s="70" t="n">
        <v>2026</v>
      </c>
      <c r="D3387" t="inlineStr">
        <is>
          <t>Feb</t>
        </is>
      </c>
      <c r="E3387" t="inlineStr">
        <is>
          <t>North</t>
        </is>
      </c>
      <c r="F3387" t="inlineStr">
        <is>
          <t>India</t>
        </is>
      </c>
      <c r="G3387" t="inlineStr">
        <is>
          <t>Grocery</t>
        </is>
      </c>
      <c r="H3387" t="inlineStr">
        <is>
          <t>Store walk-in</t>
        </is>
      </c>
      <c r="I3387" t="inlineStr">
        <is>
          <t>Member</t>
        </is>
      </c>
      <c r="J3387" t="inlineStr">
        <is>
          <t>Zoya Ahmed</t>
        </is>
      </c>
      <c r="K3387" s="71" t="n">
        <v>2226</v>
      </c>
      <c r="L3387" s="72" t="n">
        <v>193.36</v>
      </c>
      <c r="M3387" s="72" t="n">
        <v>430419.36</v>
      </c>
      <c r="N3387" s="72" t="n">
        <v>8608.389999999999</v>
      </c>
      <c r="O3387" s="72" t="n">
        <v>421810.97</v>
      </c>
      <c r="P3387" s="72" t="n">
        <v>337837.79</v>
      </c>
      <c r="Q3387" s="72" t="n">
        <v>83973.17999999999</v>
      </c>
      <c r="R3387" t="inlineStr">
        <is>
          <t>Delhi</t>
        </is>
      </c>
      <c r="S3387" s="71" t="n">
        <v>0</v>
      </c>
      <c r="T3387" t="inlineStr">
        <is>
          <t>No</t>
        </is>
      </c>
      <c r="U3387" s="71" t="n">
        <v>1772</v>
      </c>
      <c r="V3387" s="71" t="n">
        <v>645</v>
      </c>
      <c r="W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RR103379</t>
        </is>
      </c>
      <c r="B3388" s="69" t="n">
        <v>46065</v>
      </c>
      <c r="C3388" s="70" t="n">
        <v>2026</v>
      </c>
      <c r="D3388" t="inlineStr">
        <is>
          <t>Feb</t>
        </is>
      </c>
      <c r="E3388" t="inlineStr">
        <is>
          <t>West</t>
        </is>
      </c>
      <c r="F3388" t="inlineStr">
        <is>
          <t>India</t>
        </is>
      </c>
      <c r="G3388" t="inlineStr">
        <is>
          <t>Grocery</t>
        </is>
      </c>
      <c r="H3388" t="inlineStr">
        <is>
          <t>Store walk-in</t>
        </is>
      </c>
      <c r="I3388" t="inlineStr">
        <is>
          <t>Member</t>
        </is>
      </c>
      <c r="J3388" t="inlineStr">
        <is>
          <t>Olivia Brown</t>
        </is>
      </c>
      <c r="K3388" s="71" t="n">
        <v>1535</v>
      </c>
      <c r="L3388" s="72" t="n">
        <v>195.49</v>
      </c>
      <c r="M3388" s="72" t="n">
        <v>300077.15</v>
      </c>
      <c r="N3388" s="72" t="n">
        <v>30007.72</v>
      </c>
      <c r="O3388" s="72" t="n">
        <v>270069.43</v>
      </c>
      <c r="P3388" s="72" t="n">
        <v>218202.67</v>
      </c>
      <c r="Q3388" s="72" t="n">
        <v>51866.76</v>
      </c>
      <c r="R3388" t="inlineStr">
        <is>
          <t>Gujarat</t>
        </is>
      </c>
      <c r="S3388" s="71" t="n">
        <v>0</v>
      </c>
      <c r="T3388" t="inlineStr">
        <is>
          <t>No</t>
        </is>
      </c>
      <c r="U3388" s="71" t="n">
        <v>835</v>
      </c>
      <c r="V3388" s="71" t="n">
        <v>262</v>
      </c>
      <c r="W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RR103380</t>
        </is>
      </c>
      <c r="B3389" s="69" t="n">
        <v>46065</v>
      </c>
      <c r="C3389" s="70" t="n">
        <v>2026</v>
      </c>
      <c r="D3389" t="inlineStr">
        <is>
          <t>Feb</t>
        </is>
      </c>
      <c r="E3389" t="inlineStr">
        <is>
          <t>South</t>
        </is>
      </c>
      <c r="F3389" t="inlineStr">
        <is>
          <t>India</t>
        </is>
      </c>
      <c r="G3389" t="inlineStr">
        <is>
          <t>JioMart</t>
        </is>
      </c>
      <c r="H3389" t="inlineStr">
        <is>
          <t>Home delivery</t>
        </is>
      </c>
      <c r="I3389" t="inlineStr">
        <is>
          <t>Member</t>
        </is>
      </c>
      <c r="J3389" t="inlineStr">
        <is>
          <t>Carlos Silva</t>
        </is>
      </c>
      <c r="K3389" s="71" t="n">
        <v>2772</v>
      </c>
      <c r="L3389" s="72" t="n">
        <v>409.31</v>
      </c>
      <c r="M3389" s="72" t="n">
        <v>1134607.32</v>
      </c>
      <c r="N3389" s="72" t="n">
        <v>113460.73</v>
      </c>
      <c r="O3389" s="72" t="n">
        <v>1021146.59</v>
      </c>
      <c r="P3389" s="72" t="n">
        <v>954809.52</v>
      </c>
      <c r="Q3389" s="72" t="n">
        <v>66337.07000000001</v>
      </c>
      <c r="R3389" t="inlineStr">
        <is>
          <t>Telangana</t>
        </is>
      </c>
      <c r="S3389" s="71" t="n">
        <v>3</v>
      </c>
      <c r="T3389" t="inlineStr">
        <is>
          <t>Yes</t>
        </is>
      </c>
      <c r="U3389" s="71" t="n">
        <v>6164</v>
      </c>
      <c r="V3389" s="71" t="n">
        <v>477</v>
      </c>
      <c r="W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RR103381</t>
        </is>
      </c>
      <c r="B3390" s="69" t="n">
        <v>46065</v>
      </c>
      <c r="C3390" s="70" t="n">
        <v>2026</v>
      </c>
      <c r="D3390" t="inlineStr">
        <is>
          <t>Feb</t>
        </is>
      </c>
      <c r="E3390" t="inlineStr">
        <is>
          <t>North</t>
        </is>
      </c>
      <c r="F3390" t="inlineStr">
        <is>
          <t>India</t>
        </is>
      </c>
      <c r="G3390" t="inlineStr">
        <is>
          <t>Fashion</t>
        </is>
      </c>
      <c r="H3390" t="inlineStr">
        <is>
          <t>Click &amp; collect</t>
        </is>
      </c>
      <c r="I3390" t="inlineStr">
        <is>
          <t>Walk-in guest</t>
        </is>
      </c>
      <c r="J3390" t="inlineStr">
        <is>
          <t>Mei Lin</t>
        </is>
      </c>
      <c r="K3390" s="71" t="n">
        <v>1103</v>
      </c>
      <c r="L3390" s="72" t="n">
        <v>801.4400000000001</v>
      </c>
      <c r="M3390" s="72" t="n">
        <v>883988.3199999999</v>
      </c>
      <c r="N3390" s="72" t="n">
        <v>70719.07000000001</v>
      </c>
      <c r="O3390" s="72" t="n">
        <v>813269.25</v>
      </c>
      <c r="P3390" s="72" t="n">
        <v>440827.61</v>
      </c>
      <c r="Q3390" s="72" t="n">
        <v>372441.64</v>
      </c>
      <c r="R3390" t="inlineStr">
        <is>
          <t>Punjab</t>
        </is>
      </c>
      <c r="S3390" s="71" t="n">
        <v>1</v>
      </c>
      <c r="T3390" t="inlineStr">
        <is>
          <t>Yes</t>
        </is>
      </c>
      <c r="U3390" s="71" t="n">
        <v>326</v>
      </c>
      <c r="V3390" s="71" t="n">
        <v>134</v>
      </c>
      <c r="W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RR103382</t>
        </is>
      </c>
      <c r="B3391" s="69" t="n">
        <v>46065</v>
      </c>
      <c r="C3391" s="70" t="n">
        <v>2026</v>
      </c>
      <c r="D3391" t="inlineStr">
        <is>
          <t>Feb</t>
        </is>
      </c>
      <c r="E3391" t="inlineStr">
        <is>
          <t>West</t>
        </is>
      </c>
      <c r="F3391" t="inlineStr">
        <is>
          <t>India</t>
        </is>
      </c>
      <c r="G3391" t="inlineStr">
        <is>
          <t>JioMart</t>
        </is>
      </c>
      <c r="H3391" t="inlineStr">
        <is>
          <t>Home delivery</t>
        </is>
      </c>
      <c r="I3391" t="inlineStr">
        <is>
          <t>Walk-in guest</t>
        </is>
      </c>
      <c r="J3391" t="inlineStr">
        <is>
          <t>Yuki Sato</t>
        </is>
      </c>
      <c r="K3391" s="71" t="n">
        <v>4092</v>
      </c>
      <c r="L3391" s="72" t="n">
        <v>516.58</v>
      </c>
      <c r="M3391" s="72" t="n">
        <v>2113845.36</v>
      </c>
      <c r="N3391" s="72" t="n">
        <v>211384.54</v>
      </c>
      <c r="O3391" s="72" t="n">
        <v>1902460.82</v>
      </c>
      <c r="P3391" s="72" t="n">
        <v>1407272.7</v>
      </c>
      <c r="Q3391" s="72" t="n">
        <v>495188.12</v>
      </c>
      <c r="R3391" t="inlineStr">
        <is>
          <t>Goa</t>
        </is>
      </c>
      <c r="S3391" s="71" t="n">
        <v>0</v>
      </c>
      <c r="T3391" t="inlineStr">
        <is>
          <t>No</t>
        </is>
      </c>
      <c r="U3391" s="71" t="n">
        <v>13984</v>
      </c>
      <c r="V3391" s="71" t="n">
        <v>1109</v>
      </c>
      <c r="W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RR103383</t>
        </is>
      </c>
      <c r="B3392" s="69" t="n">
        <v>46065</v>
      </c>
      <c r="C3392" s="70" t="n">
        <v>2026</v>
      </c>
      <c r="D3392" t="inlineStr">
        <is>
          <t>Feb</t>
        </is>
      </c>
      <c r="E3392" t="inlineStr">
        <is>
          <t>West</t>
        </is>
      </c>
      <c r="F3392" t="inlineStr">
        <is>
          <t>India</t>
        </is>
      </c>
      <c r="G3392" t="inlineStr">
        <is>
          <t>JioMart</t>
        </is>
      </c>
      <c r="H3392" t="inlineStr">
        <is>
          <t>Home delivery</t>
        </is>
      </c>
      <c r="I3392" t="inlineStr">
        <is>
          <t>Member</t>
        </is>
      </c>
      <c r="J3392" t="inlineStr">
        <is>
          <t>Fatima Al-Saud</t>
        </is>
      </c>
      <c r="K3392" s="71" t="n">
        <v>742</v>
      </c>
      <c r="L3392" s="72" t="n">
        <v>485.06</v>
      </c>
      <c r="M3392" s="72" t="n">
        <v>359914.52</v>
      </c>
      <c r="N3392" s="72" t="n">
        <v>28793.16</v>
      </c>
      <c r="O3392" s="72" t="n">
        <v>331121.36</v>
      </c>
      <c r="P3392" s="72" t="n">
        <v>257401.62</v>
      </c>
      <c r="Q3392" s="72" t="n">
        <v>73719.74000000001</v>
      </c>
      <c r="R3392" t="inlineStr">
        <is>
          <t>Goa</t>
        </is>
      </c>
      <c r="S3392" s="71" t="n">
        <v>8</v>
      </c>
      <c r="T3392" t="inlineStr">
        <is>
          <t>Yes</t>
        </is>
      </c>
      <c r="U3392" s="71" t="n">
        <v>1704</v>
      </c>
      <c r="V3392" s="71" t="n">
        <v>99</v>
      </c>
      <c r="W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RR103384</t>
        </is>
      </c>
      <c r="B3393" s="69" t="n">
        <v>46066</v>
      </c>
      <c r="C3393" s="70" t="n">
        <v>2026</v>
      </c>
      <c r="D3393" t="inlineStr">
        <is>
          <t>Feb</t>
        </is>
      </c>
      <c r="E3393" t="inlineStr">
        <is>
          <t>East</t>
        </is>
      </c>
      <c r="F3393" t="inlineStr">
        <is>
          <t>India</t>
        </is>
      </c>
      <c r="G3393" t="inlineStr">
        <is>
          <t>Grocery</t>
        </is>
      </c>
      <c r="H3393" t="inlineStr">
        <is>
          <t>Home delivery</t>
        </is>
      </c>
      <c r="I3393" t="inlineStr">
        <is>
          <t>Walk-in guest</t>
        </is>
      </c>
      <c r="J3393" t="inlineStr">
        <is>
          <t>Carlos Silva</t>
        </is>
      </c>
      <c r="K3393" s="71" t="n">
        <v>3768</v>
      </c>
      <c r="L3393" s="72" t="n">
        <v>201.99</v>
      </c>
      <c r="M3393" s="72" t="n">
        <v>761098.3199999999</v>
      </c>
      <c r="N3393" s="72" t="n">
        <v>60887.87</v>
      </c>
      <c r="O3393" s="72" t="n">
        <v>700210.45</v>
      </c>
      <c r="P3393" s="72" t="n">
        <v>548441.16</v>
      </c>
      <c r="Q3393" s="72" t="n">
        <v>151769.29</v>
      </c>
      <c r="R3393" t="inlineStr">
        <is>
          <t>Bihar</t>
        </is>
      </c>
      <c r="S3393" s="71" t="n">
        <v>5</v>
      </c>
      <c r="T3393" t="inlineStr">
        <is>
          <t>Yes</t>
        </is>
      </c>
      <c r="U3393" s="71" t="n">
        <v>1077</v>
      </c>
      <c r="V3393" s="71" t="n">
        <v>424</v>
      </c>
      <c r="W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RR103385</t>
        </is>
      </c>
      <c r="B3394" s="69" t="n">
        <v>46066</v>
      </c>
      <c r="C3394" s="70" t="n">
        <v>2026</v>
      </c>
      <c r="D3394" t="inlineStr">
        <is>
          <t>Feb</t>
        </is>
      </c>
      <c r="E3394" t="inlineStr">
        <is>
          <t>North</t>
        </is>
      </c>
      <c r="F3394" t="inlineStr">
        <is>
          <t>India</t>
        </is>
      </c>
      <c r="G3394" t="inlineStr">
        <is>
          <t>Grocery</t>
        </is>
      </c>
      <c r="H3394" t="inlineStr">
        <is>
          <t>Click &amp; collect</t>
        </is>
      </c>
      <c r="I3394" t="inlineStr">
        <is>
          <t>Walk-in guest</t>
        </is>
      </c>
      <c r="J3394" t="inlineStr">
        <is>
          <t>Amir Khan</t>
        </is>
      </c>
      <c r="K3394" s="71" t="n">
        <v>3471</v>
      </c>
      <c r="L3394" s="72" t="n">
        <v>201.64</v>
      </c>
      <c r="M3394" s="72" t="n">
        <v>699892.4399999999</v>
      </c>
      <c r="N3394" s="72" t="n">
        <v>55991.4</v>
      </c>
      <c r="O3394" s="72" t="n">
        <v>643901.04</v>
      </c>
      <c r="P3394" s="72" t="n">
        <v>518323.81</v>
      </c>
      <c r="Q3394" s="72" t="n">
        <v>125577.23</v>
      </c>
      <c r="R3394" t="inlineStr">
        <is>
          <t>Uttar Pradesh</t>
        </is>
      </c>
      <c r="S3394" s="71" t="n">
        <v>3</v>
      </c>
      <c r="T3394" t="inlineStr">
        <is>
          <t>Yes</t>
        </is>
      </c>
      <c r="U3394" s="71" t="n">
        <v>1159</v>
      </c>
      <c r="V3394" s="71" t="n">
        <v>521</v>
      </c>
      <c r="W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RR103386</t>
        </is>
      </c>
      <c r="B3395" s="69" t="n">
        <v>46066</v>
      </c>
      <c r="C3395" s="70" t="n">
        <v>2026</v>
      </c>
      <c r="D3395" t="inlineStr">
        <is>
          <t>Feb</t>
        </is>
      </c>
      <c r="E3395" t="inlineStr">
        <is>
          <t>North</t>
        </is>
      </c>
      <c r="F3395" t="inlineStr">
        <is>
          <t>India</t>
        </is>
      </c>
      <c r="G3395" t="inlineStr">
        <is>
          <t>Fashion</t>
        </is>
      </c>
      <c r="H3395" t="inlineStr">
        <is>
          <t>Store walk-in</t>
        </is>
      </c>
      <c r="I3395" t="inlineStr">
        <is>
          <t>Member</t>
        </is>
      </c>
      <c r="J3395" t="inlineStr">
        <is>
          <t>Omar Haddad</t>
        </is>
      </c>
      <c r="K3395" s="71" t="n">
        <v>1295</v>
      </c>
      <c r="L3395" s="72" t="n">
        <v>836.39</v>
      </c>
      <c r="M3395" s="72" t="n">
        <v>1083125.05</v>
      </c>
      <c r="N3395" s="72" t="n">
        <v>108312.51</v>
      </c>
      <c r="O3395" s="72" t="n">
        <v>974812.54</v>
      </c>
      <c r="P3395" s="72" t="n">
        <v>517838.15</v>
      </c>
      <c r="Q3395" s="72" t="n">
        <v>456974.39</v>
      </c>
      <c r="R3395" t="inlineStr">
        <is>
          <t>Punjab</t>
        </is>
      </c>
      <c r="S3395" s="71" t="n">
        <v>3</v>
      </c>
      <c r="T3395" t="inlineStr">
        <is>
          <t>Yes</t>
        </is>
      </c>
      <c r="U3395" s="71" t="n">
        <v>994</v>
      </c>
      <c r="V3395" s="71" t="n">
        <v>341</v>
      </c>
      <c r="W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RR103387</t>
        </is>
      </c>
      <c r="B3396" s="69" t="n">
        <v>46066</v>
      </c>
      <c r="C3396" s="70" t="n">
        <v>2026</v>
      </c>
      <c r="D3396" t="inlineStr">
        <is>
          <t>Feb</t>
        </is>
      </c>
      <c r="E3396" t="inlineStr">
        <is>
          <t>East</t>
        </is>
      </c>
      <c r="F3396" t="inlineStr">
        <is>
          <t>India</t>
        </is>
      </c>
      <c r="G3396" t="inlineStr">
        <is>
          <t>Grocery</t>
        </is>
      </c>
      <c r="H3396" t="inlineStr">
        <is>
          <t>Store walk-in</t>
        </is>
      </c>
      <c r="I3396" t="inlineStr">
        <is>
          <t>Walk-in guest</t>
        </is>
      </c>
      <c r="J3396" t="inlineStr">
        <is>
          <t>Omar Haddad</t>
        </is>
      </c>
      <c r="K3396" s="71" t="n">
        <v>1844</v>
      </c>
      <c r="L3396" s="72" t="n">
        <v>189.53</v>
      </c>
      <c r="M3396" s="72" t="n">
        <v>349493.32</v>
      </c>
      <c r="N3396" s="72" t="n">
        <v>34949.33</v>
      </c>
      <c r="O3396" s="72" t="n">
        <v>314543.99</v>
      </c>
      <c r="P3396" s="72" t="n">
        <v>273407.8</v>
      </c>
      <c r="Q3396" s="72" t="n">
        <v>41136.19</v>
      </c>
      <c r="R3396" t="inlineStr">
        <is>
          <t>West Bengal</t>
        </is>
      </c>
      <c r="S3396" s="71" t="n">
        <v>5</v>
      </c>
      <c r="T3396" t="inlineStr">
        <is>
          <t>Yes</t>
        </is>
      </c>
      <c r="U3396" s="71" t="n">
        <v>994</v>
      </c>
      <c r="V3396" s="71" t="n">
        <v>406</v>
      </c>
      <c r="W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RR103388</t>
        </is>
      </c>
      <c r="B3397" s="69" t="n">
        <v>46066</v>
      </c>
      <c r="C3397" s="70" t="n">
        <v>2026</v>
      </c>
      <c r="D3397" t="inlineStr">
        <is>
          <t>Feb</t>
        </is>
      </c>
      <c r="E3397" t="inlineStr">
        <is>
          <t>South</t>
        </is>
      </c>
      <c r="F3397" t="inlineStr">
        <is>
          <t>India</t>
        </is>
      </c>
      <c r="G3397" t="inlineStr">
        <is>
          <t>Grocery</t>
        </is>
      </c>
      <c r="H3397" t="inlineStr">
        <is>
          <t>Home delivery</t>
        </is>
      </c>
      <c r="I3397" t="inlineStr">
        <is>
          <t>Member</t>
        </is>
      </c>
      <c r="J3397" t="inlineStr">
        <is>
          <t>Priya Nair</t>
        </is>
      </c>
      <c r="K3397" s="71" t="n">
        <v>3483</v>
      </c>
      <c r="L3397" s="72" t="n">
        <v>168.05</v>
      </c>
      <c r="M3397" s="72" t="n">
        <v>585318.15</v>
      </c>
      <c r="N3397" s="72" t="n">
        <v>29265.91</v>
      </c>
      <c r="O3397" s="72" t="n">
        <v>556052.24</v>
      </c>
      <c r="P3397" s="72" t="n">
        <v>521036.48</v>
      </c>
      <c r="Q3397" s="72" t="n">
        <v>35015.76</v>
      </c>
      <c r="R3397" t="inlineStr">
        <is>
          <t>Tamil Nadu</t>
        </is>
      </c>
      <c r="S3397" s="71" t="n">
        <v>3</v>
      </c>
      <c r="T3397" t="inlineStr">
        <is>
          <t>Yes</t>
        </is>
      </c>
      <c r="U3397" s="71" t="n">
        <v>1502</v>
      </c>
      <c r="V3397" s="71" t="n">
        <v>536</v>
      </c>
      <c r="W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RR103389</t>
        </is>
      </c>
      <c r="B3398" s="69" t="n">
        <v>46066</v>
      </c>
      <c r="C3398" s="70" t="n">
        <v>2026</v>
      </c>
      <c r="D3398" t="inlineStr">
        <is>
          <t>Feb</t>
        </is>
      </c>
      <c r="E3398" t="inlineStr">
        <is>
          <t>North</t>
        </is>
      </c>
      <c r="F3398" t="inlineStr">
        <is>
          <t>India</t>
        </is>
      </c>
      <c r="G3398" t="inlineStr">
        <is>
          <t>Grocery</t>
        </is>
      </c>
      <c r="H3398" t="inlineStr">
        <is>
          <t>Store walk-in</t>
        </is>
      </c>
      <c r="I3398" t="inlineStr">
        <is>
          <t>Member</t>
        </is>
      </c>
      <c r="J3398" t="inlineStr">
        <is>
          <t>Omar Haddad</t>
        </is>
      </c>
      <c r="K3398" s="71" t="n">
        <v>3635</v>
      </c>
      <c r="L3398" s="72" t="n">
        <v>175.79</v>
      </c>
      <c r="M3398" s="72" t="n">
        <v>638996.65</v>
      </c>
      <c r="N3398" s="72" t="n">
        <v>63899.67</v>
      </c>
      <c r="O3398" s="72" t="n">
        <v>575096.98</v>
      </c>
      <c r="P3398" s="72" t="n">
        <v>519937.49</v>
      </c>
      <c r="Q3398" s="72" t="n">
        <v>55159.49</v>
      </c>
      <c r="R3398" t="inlineStr">
        <is>
          <t>Delhi</t>
        </is>
      </c>
      <c r="S3398" s="71" t="n">
        <v>5</v>
      </c>
      <c r="T3398" t="inlineStr">
        <is>
          <t>Yes</t>
        </is>
      </c>
      <c r="U3398" s="71" t="n">
        <v>1493</v>
      </c>
      <c r="V3398" s="71" t="n">
        <v>427</v>
      </c>
      <c r="W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RR103390</t>
        </is>
      </c>
      <c r="B3399" s="69" t="n">
        <v>46066</v>
      </c>
      <c r="C3399" s="70" t="n">
        <v>2026</v>
      </c>
      <c r="D3399" t="inlineStr">
        <is>
          <t>Feb</t>
        </is>
      </c>
      <c r="E3399" t="inlineStr">
        <is>
          <t>West</t>
        </is>
      </c>
      <c r="F3399" t="inlineStr">
        <is>
          <t>India</t>
        </is>
      </c>
      <c r="G3399" t="inlineStr">
        <is>
          <t>Grocery</t>
        </is>
      </c>
      <c r="H3399" t="inlineStr">
        <is>
          <t>Store walk-in</t>
        </is>
      </c>
      <c r="I3399" t="inlineStr">
        <is>
          <t>Walk-in guest</t>
        </is>
      </c>
      <c r="J3399" t="inlineStr">
        <is>
          <t>Sara Rossi</t>
        </is>
      </c>
      <c r="K3399" s="71" t="n">
        <v>973</v>
      </c>
      <c r="L3399" s="72" t="n">
        <v>209.36</v>
      </c>
      <c r="M3399" s="72" t="n">
        <v>203707.28</v>
      </c>
      <c r="N3399" s="72" t="n">
        <v>10185.36</v>
      </c>
      <c r="O3399" s="72" t="n">
        <v>193521.92</v>
      </c>
      <c r="P3399" s="72" t="n">
        <v>141590.19</v>
      </c>
      <c r="Q3399" s="72" t="n">
        <v>51931.73</v>
      </c>
      <c r="R3399" t="inlineStr">
        <is>
          <t>Maharashtra</t>
        </is>
      </c>
      <c r="S3399" s="71" t="n">
        <v>8</v>
      </c>
      <c r="T3399" t="inlineStr">
        <is>
          <t>Yes</t>
        </is>
      </c>
      <c r="U3399" s="71" t="n">
        <v>348</v>
      </c>
      <c r="V3399" s="71" t="n">
        <v>137</v>
      </c>
      <c r="W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RR103391</t>
        </is>
      </c>
      <c r="B3400" s="69" t="n">
        <v>46066</v>
      </c>
      <c r="C3400" s="70" t="n">
        <v>2026</v>
      </c>
      <c r="D3400" t="inlineStr">
        <is>
          <t>Feb</t>
        </is>
      </c>
      <c r="E3400" t="inlineStr">
        <is>
          <t>West</t>
        </is>
      </c>
      <c r="F3400" t="inlineStr">
        <is>
          <t>India</t>
        </is>
      </c>
      <c r="G3400" t="inlineStr">
        <is>
          <t>Electronics</t>
        </is>
      </c>
      <c r="H3400" t="inlineStr">
        <is>
          <t>Click &amp; collect</t>
        </is>
      </c>
      <c r="I3400" t="inlineStr">
        <is>
          <t>Member</t>
        </is>
      </c>
      <c r="J3400" t="inlineStr">
        <is>
          <t>Liam O'Brien</t>
        </is>
      </c>
      <c r="K3400" s="71" t="n">
        <v>64</v>
      </c>
      <c r="L3400" s="72" t="n">
        <v>10509.62</v>
      </c>
      <c r="M3400" s="72" t="n">
        <v>672615.6800000001</v>
      </c>
      <c r="N3400" s="72" t="n">
        <v>67261.57000000001</v>
      </c>
      <c r="O3400" s="72" t="n">
        <v>605354.11</v>
      </c>
      <c r="P3400" s="72" t="n">
        <v>524015.25</v>
      </c>
      <c r="Q3400" s="72" t="n">
        <v>81338.86</v>
      </c>
      <c r="R3400" t="inlineStr">
        <is>
          <t>Maharashtra</t>
        </is>
      </c>
      <c r="S3400" s="71" t="n">
        <v>0</v>
      </c>
      <c r="T3400" t="inlineStr">
        <is>
          <t>No</t>
        </is>
      </c>
      <c r="U3400" s="71" t="n">
        <v>191</v>
      </c>
      <c r="V3400" s="71" t="n">
        <v>50</v>
      </c>
      <c r="W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RR103392</t>
        </is>
      </c>
      <c r="B3401" s="69" t="n">
        <v>46067</v>
      </c>
      <c r="C3401" s="70" t="n">
        <v>2026</v>
      </c>
      <c r="D3401" t="inlineStr">
        <is>
          <t>Feb</t>
        </is>
      </c>
      <c r="E3401" t="inlineStr">
        <is>
          <t>South</t>
        </is>
      </c>
      <c r="F3401" t="inlineStr">
        <is>
          <t>India</t>
        </is>
      </c>
      <c r="G3401" t="inlineStr">
        <is>
          <t>Fashion</t>
        </is>
      </c>
      <c r="H3401" t="inlineStr">
        <is>
          <t>Store walk-in</t>
        </is>
      </c>
      <c r="I3401" t="inlineStr">
        <is>
          <t>Member</t>
        </is>
      </c>
      <c r="J3401" t="inlineStr">
        <is>
          <t>Hiroshi Tanaka</t>
        </is>
      </c>
      <c r="K3401" s="71" t="n">
        <v>236</v>
      </c>
      <c r="L3401" s="72" t="n">
        <v>765.7</v>
      </c>
      <c r="M3401" s="72" t="n">
        <v>180705.2</v>
      </c>
      <c r="N3401" s="72" t="n">
        <v>18070.52</v>
      </c>
      <c r="O3401" s="72" t="n">
        <v>162634.68</v>
      </c>
      <c r="P3401" s="72" t="n">
        <v>96742.61</v>
      </c>
      <c r="Q3401" s="72" t="n">
        <v>65892.07000000001</v>
      </c>
      <c r="R3401" t="inlineStr">
        <is>
          <t>Karnataka</t>
        </is>
      </c>
      <c r="S3401" s="71" t="n">
        <v>5</v>
      </c>
      <c r="T3401" t="inlineStr">
        <is>
          <t>Yes</t>
        </is>
      </c>
      <c r="U3401" s="71" t="n">
        <v>112</v>
      </c>
      <c r="V3401" s="71" t="n">
        <v>31</v>
      </c>
      <c r="W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RR103393</t>
        </is>
      </c>
      <c r="B3402" s="69" t="n">
        <v>46067</v>
      </c>
      <c r="C3402" s="70" t="n">
        <v>2026</v>
      </c>
      <c r="D3402" t="inlineStr">
        <is>
          <t>Feb</t>
        </is>
      </c>
      <c r="E3402" t="inlineStr">
        <is>
          <t>East</t>
        </is>
      </c>
      <c r="F3402" t="inlineStr">
        <is>
          <t>India</t>
        </is>
      </c>
      <c r="G3402" t="inlineStr">
        <is>
          <t>Grocery</t>
        </is>
      </c>
      <c r="H3402" t="inlineStr">
        <is>
          <t>Store walk-in</t>
        </is>
      </c>
      <c r="I3402" t="inlineStr">
        <is>
          <t>Member</t>
        </is>
      </c>
      <c r="J3402" t="inlineStr">
        <is>
          <t>Fatima Al-Saud</t>
        </is>
      </c>
      <c r="K3402" s="71" t="n">
        <v>3565</v>
      </c>
      <c r="L3402" s="72" t="n">
        <v>184.51</v>
      </c>
      <c r="M3402" s="72" t="n">
        <v>657778.15</v>
      </c>
      <c r="N3402" s="72" t="n">
        <v>65777.82000000001</v>
      </c>
      <c r="O3402" s="72" t="n">
        <v>592000.33</v>
      </c>
      <c r="P3402" s="72" t="n">
        <v>537825.37</v>
      </c>
      <c r="Q3402" s="72" t="n">
        <v>54174.96</v>
      </c>
      <c r="R3402" t="inlineStr">
        <is>
          <t>Bihar</t>
        </is>
      </c>
      <c r="S3402" s="71" t="n">
        <v>0</v>
      </c>
      <c r="T3402" t="inlineStr">
        <is>
          <t>No</t>
        </is>
      </c>
      <c r="U3402" s="71" t="n">
        <v>2034</v>
      </c>
      <c r="V3402" s="71" t="n">
        <v>675</v>
      </c>
      <c r="W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RR103394</t>
        </is>
      </c>
      <c r="B3403" s="69" t="n">
        <v>46067</v>
      </c>
      <c r="C3403" s="70" t="n">
        <v>2026</v>
      </c>
      <c r="D3403" t="inlineStr">
        <is>
          <t>Feb</t>
        </is>
      </c>
      <c r="E3403" t="inlineStr">
        <is>
          <t>South</t>
        </is>
      </c>
      <c r="F3403" t="inlineStr">
        <is>
          <t>India</t>
        </is>
      </c>
      <c r="G3403" t="inlineStr">
        <is>
          <t>Fashion</t>
        </is>
      </c>
      <c r="H3403" t="inlineStr">
        <is>
          <t>Click &amp; collect</t>
        </is>
      </c>
      <c r="I3403" t="inlineStr">
        <is>
          <t>Walk-in guest</t>
        </is>
      </c>
      <c r="J3403" t="inlineStr">
        <is>
          <t>Arjun Mehta</t>
        </is>
      </c>
      <c r="K3403" s="71" t="n">
        <v>777</v>
      </c>
      <c r="L3403" s="72" t="n">
        <v>855.86</v>
      </c>
      <c r="M3403" s="72" t="n">
        <v>665003.22</v>
      </c>
      <c r="N3403" s="72" t="n">
        <v>53200.26</v>
      </c>
      <c r="O3403" s="72" t="n">
        <v>611802.96</v>
      </c>
      <c r="P3403" s="72" t="n">
        <v>314590.25</v>
      </c>
      <c r="Q3403" s="72" t="n">
        <v>297212.71</v>
      </c>
      <c r="R3403" t="inlineStr">
        <is>
          <t>Karnataka</t>
        </is>
      </c>
      <c r="S3403" s="71" t="n">
        <v>3</v>
      </c>
      <c r="T3403" t="inlineStr">
        <is>
          <t>Yes</t>
        </is>
      </c>
      <c r="U3403" s="71" t="n">
        <v>402</v>
      </c>
      <c r="V3403" s="71" t="n">
        <v>163</v>
      </c>
      <c r="W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RR103395</t>
        </is>
      </c>
      <c r="B3404" s="69" t="n">
        <v>46067</v>
      </c>
      <c r="C3404" s="70" t="n">
        <v>2026</v>
      </c>
      <c r="D3404" t="inlineStr">
        <is>
          <t>Feb</t>
        </is>
      </c>
      <c r="E3404" t="inlineStr">
        <is>
          <t>West</t>
        </is>
      </c>
      <c r="F3404" t="inlineStr">
        <is>
          <t>India</t>
        </is>
      </c>
      <c r="G3404" t="inlineStr">
        <is>
          <t>JioMart</t>
        </is>
      </c>
      <c r="H3404" t="inlineStr">
        <is>
          <t>Home delivery</t>
        </is>
      </c>
      <c r="I3404" t="inlineStr">
        <is>
          <t>Walk-in guest</t>
        </is>
      </c>
      <c r="J3404" t="inlineStr">
        <is>
          <t>Carlos Silva</t>
        </is>
      </c>
      <c r="K3404" s="71" t="n">
        <v>1480</v>
      </c>
      <c r="L3404" s="72" t="n">
        <v>518.05</v>
      </c>
      <c r="M3404" s="72" t="n">
        <v>766714</v>
      </c>
      <c r="N3404" s="72" t="n">
        <v>61337.12</v>
      </c>
      <c r="O3404" s="72" t="n">
        <v>705376.88</v>
      </c>
      <c r="P3404" s="72" t="n">
        <v>479217.64</v>
      </c>
      <c r="Q3404" s="72" t="n">
        <v>226159.24</v>
      </c>
      <c r="R3404" t="inlineStr">
        <is>
          <t>Goa</t>
        </is>
      </c>
      <c r="S3404" s="71" t="n">
        <v>3</v>
      </c>
      <c r="T3404" t="inlineStr">
        <is>
          <t>Yes</t>
        </is>
      </c>
      <c r="U3404" s="71" t="n">
        <v>9384</v>
      </c>
      <c r="V3404" s="71" t="n">
        <v>425</v>
      </c>
      <c r="W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RR103396</t>
        </is>
      </c>
      <c r="B3405" s="69" t="n">
        <v>46067</v>
      </c>
      <c r="C3405" s="70" t="n">
        <v>2026</v>
      </c>
      <c r="D3405" t="inlineStr">
        <is>
          <t>Feb</t>
        </is>
      </c>
      <c r="E3405" t="inlineStr">
        <is>
          <t>East</t>
        </is>
      </c>
      <c r="F3405" t="inlineStr">
        <is>
          <t>India</t>
        </is>
      </c>
      <c r="G3405" t="inlineStr">
        <is>
          <t>Electronics</t>
        </is>
      </c>
      <c r="H3405" t="inlineStr">
        <is>
          <t>Store walk-in</t>
        </is>
      </c>
      <c r="I3405" t="inlineStr">
        <is>
          <t>Member</t>
        </is>
      </c>
      <c r="J3405" t="inlineStr">
        <is>
          <t>Kofi Mensah</t>
        </is>
      </c>
      <c r="K3405" s="71" t="n">
        <v>85</v>
      </c>
      <c r="L3405" s="72" t="n">
        <v>10653.85</v>
      </c>
      <c r="M3405" s="72" t="n">
        <v>905577.25</v>
      </c>
      <c r="N3405" s="72" t="n">
        <v>135836.59</v>
      </c>
      <c r="O3405" s="72" t="n">
        <v>769740.66</v>
      </c>
      <c r="P3405" s="72" t="n">
        <v>693465.59</v>
      </c>
      <c r="Q3405" s="72" t="n">
        <v>76275.07000000001</v>
      </c>
      <c r="R3405" t="inlineStr">
        <is>
          <t>Odisha</t>
        </is>
      </c>
      <c r="S3405" s="71" t="n">
        <v>8</v>
      </c>
      <c r="T3405" t="inlineStr">
        <is>
          <t>Yes</t>
        </is>
      </c>
      <c r="U3405" s="71" t="n">
        <v>240</v>
      </c>
      <c r="V3405" s="71" t="n">
        <v>80</v>
      </c>
      <c r="W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RR103397</t>
        </is>
      </c>
      <c r="B3406" s="69" t="n">
        <v>46067</v>
      </c>
      <c r="C3406" s="70" t="n">
        <v>2026</v>
      </c>
      <c r="D3406" t="inlineStr">
        <is>
          <t>Feb</t>
        </is>
      </c>
      <c r="E3406" t="inlineStr">
        <is>
          <t>West</t>
        </is>
      </c>
      <c r="F3406" t="inlineStr">
        <is>
          <t>India</t>
        </is>
      </c>
      <c r="G3406" t="inlineStr">
        <is>
          <t>Grocery</t>
        </is>
      </c>
      <c r="H3406" t="inlineStr">
        <is>
          <t>Store walk-in</t>
        </is>
      </c>
      <c r="I3406" t="inlineStr">
        <is>
          <t>Member</t>
        </is>
      </c>
      <c r="J3406" t="inlineStr">
        <is>
          <t>Wei Chen</t>
        </is>
      </c>
      <c r="K3406" s="71" t="n">
        <v>2552</v>
      </c>
      <c r="L3406" s="72" t="n">
        <v>201.91</v>
      </c>
      <c r="M3406" s="72" t="n">
        <v>515274.32</v>
      </c>
      <c r="N3406" s="72" t="n">
        <v>10305.49</v>
      </c>
      <c r="O3406" s="72" t="n">
        <v>504968.83</v>
      </c>
      <c r="P3406" s="72" t="n">
        <v>372163.98</v>
      </c>
      <c r="Q3406" s="72" t="n">
        <v>132804.85</v>
      </c>
      <c r="R3406" t="inlineStr">
        <is>
          <t>Gujarat</t>
        </is>
      </c>
      <c r="S3406" s="71" t="n">
        <v>8</v>
      </c>
      <c r="T3406" t="inlineStr">
        <is>
          <t>Yes</t>
        </is>
      </c>
      <c r="U3406" s="71" t="n">
        <v>2464</v>
      </c>
      <c r="V3406" s="71" t="n">
        <v>770</v>
      </c>
      <c r="W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RR103398</t>
        </is>
      </c>
      <c r="B3407" s="69" t="n">
        <v>46067</v>
      </c>
      <c r="C3407" s="70" t="n">
        <v>2026</v>
      </c>
      <c r="D3407" t="inlineStr">
        <is>
          <t>Feb</t>
        </is>
      </c>
      <c r="E3407" t="inlineStr">
        <is>
          <t>South</t>
        </is>
      </c>
      <c r="F3407" t="inlineStr">
        <is>
          <t>India</t>
        </is>
      </c>
      <c r="G3407" t="inlineStr">
        <is>
          <t>Fashion</t>
        </is>
      </c>
      <c r="H3407" t="inlineStr">
        <is>
          <t>Store walk-in</t>
        </is>
      </c>
      <c r="I3407" t="inlineStr">
        <is>
          <t>Walk-in guest</t>
        </is>
      </c>
      <c r="J3407" t="inlineStr">
        <is>
          <t>Arjun Mehta</t>
        </is>
      </c>
      <c r="K3407" s="71" t="n">
        <v>480</v>
      </c>
      <c r="L3407" s="72" t="n">
        <v>842.83</v>
      </c>
      <c r="M3407" s="72" t="n">
        <v>404558.4</v>
      </c>
      <c r="N3407" s="72" t="n">
        <v>20227.92</v>
      </c>
      <c r="O3407" s="72" t="n">
        <v>384330.48</v>
      </c>
      <c r="P3407" s="72" t="n">
        <v>197099.45</v>
      </c>
      <c r="Q3407" s="72" t="n">
        <v>187231.03</v>
      </c>
      <c r="R3407" t="inlineStr">
        <is>
          <t>Tamil Nadu</t>
        </is>
      </c>
      <c r="S3407" s="71" t="n">
        <v>1</v>
      </c>
      <c r="T3407" t="inlineStr">
        <is>
          <t>Yes</t>
        </is>
      </c>
      <c r="U3407" s="71" t="n">
        <v>234</v>
      </c>
      <c r="V3407" s="71" t="n">
        <v>86</v>
      </c>
      <c r="W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RR103399</t>
        </is>
      </c>
      <c r="B3408" s="69" t="n">
        <v>46067</v>
      </c>
      <c r="C3408" s="70" t="n">
        <v>2026</v>
      </c>
      <c r="D3408" t="inlineStr">
        <is>
          <t>Feb</t>
        </is>
      </c>
      <c r="E3408" t="inlineStr">
        <is>
          <t>North</t>
        </is>
      </c>
      <c r="F3408" t="inlineStr">
        <is>
          <t>India</t>
        </is>
      </c>
      <c r="G3408" t="inlineStr">
        <is>
          <t>JioMart</t>
        </is>
      </c>
      <c r="H3408" t="inlineStr">
        <is>
          <t>Home delivery</t>
        </is>
      </c>
      <c r="I3408" t="inlineStr">
        <is>
          <t>Walk-in guest</t>
        </is>
      </c>
      <c r="J3408" t="inlineStr">
        <is>
          <t>Aisha Bello</t>
        </is>
      </c>
      <c r="K3408" s="71" t="n">
        <v>1500</v>
      </c>
      <c r="L3408" s="72" t="n">
        <v>426.83</v>
      </c>
      <c r="M3408" s="72" t="n">
        <v>640245</v>
      </c>
      <c r="N3408" s="72" t="n">
        <v>64024.5</v>
      </c>
      <c r="O3408" s="72" t="n">
        <v>576220.5</v>
      </c>
      <c r="P3408" s="72" t="n">
        <v>485724.4</v>
      </c>
      <c r="Q3408" s="72" t="n">
        <v>90496.10000000001</v>
      </c>
      <c r="R3408" t="inlineStr">
        <is>
          <t>Punjab</t>
        </is>
      </c>
      <c r="S3408" s="71" t="n">
        <v>1</v>
      </c>
      <c r="T3408" t="inlineStr">
        <is>
          <t>Yes</t>
        </is>
      </c>
      <c r="U3408" s="71" t="n">
        <v>3368</v>
      </c>
      <c r="V3408" s="71" t="n">
        <v>244</v>
      </c>
      <c r="W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RR103400</t>
        </is>
      </c>
      <c r="B3409" s="69" t="n">
        <v>46068</v>
      </c>
      <c r="C3409" s="70" t="n">
        <v>2026</v>
      </c>
      <c r="D3409" t="inlineStr">
        <is>
          <t>Feb</t>
        </is>
      </c>
      <c r="E3409" t="inlineStr">
        <is>
          <t>North</t>
        </is>
      </c>
      <c r="F3409" t="inlineStr">
        <is>
          <t>India</t>
        </is>
      </c>
      <c r="G3409" t="inlineStr">
        <is>
          <t>JioMart</t>
        </is>
      </c>
      <c r="H3409" t="inlineStr">
        <is>
          <t>Home delivery</t>
        </is>
      </c>
      <c r="I3409" t="inlineStr">
        <is>
          <t>Walk-in guest</t>
        </is>
      </c>
      <c r="J3409" t="inlineStr">
        <is>
          <t>Wei Chen</t>
        </is>
      </c>
      <c r="K3409" s="71" t="n">
        <v>2778</v>
      </c>
      <c r="L3409" s="72" t="n">
        <v>447.35</v>
      </c>
      <c r="M3409" s="72" t="n">
        <v>1242738.3</v>
      </c>
      <c r="N3409" s="72" t="n">
        <v>99419.06</v>
      </c>
      <c r="O3409" s="72" t="n">
        <v>1143319.24</v>
      </c>
      <c r="P3409" s="72" t="n">
        <v>953439.3199999999</v>
      </c>
      <c r="Q3409" s="72" t="n">
        <v>189879.92</v>
      </c>
      <c r="R3409" t="inlineStr">
        <is>
          <t>Punjab</t>
        </is>
      </c>
      <c r="S3409" s="71" t="n">
        <v>2</v>
      </c>
      <c r="T3409" t="inlineStr">
        <is>
          <t>Yes</t>
        </is>
      </c>
      <c r="U3409" s="71" t="n">
        <v>7131</v>
      </c>
      <c r="V3409" s="71" t="n">
        <v>394</v>
      </c>
      <c r="W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RR103401</t>
        </is>
      </c>
      <c r="B3410" s="69" t="n">
        <v>46068</v>
      </c>
      <c r="C3410" s="70" t="n">
        <v>2026</v>
      </c>
      <c r="D3410" t="inlineStr">
        <is>
          <t>Feb</t>
        </is>
      </c>
      <c r="E3410" t="inlineStr">
        <is>
          <t>East</t>
        </is>
      </c>
      <c r="F3410" t="inlineStr">
        <is>
          <t>India</t>
        </is>
      </c>
      <c r="G3410" t="inlineStr">
        <is>
          <t>JioMart</t>
        </is>
      </c>
      <c r="H3410" t="inlineStr">
        <is>
          <t>Home delivery</t>
        </is>
      </c>
      <c r="I3410" t="inlineStr">
        <is>
          <t>Member</t>
        </is>
      </c>
      <c r="J3410" t="inlineStr">
        <is>
          <t>Shraddha Kulkarni</t>
        </is>
      </c>
      <c r="K3410" s="71" t="n">
        <v>3484</v>
      </c>
      <c r="L3410" s="72" t="n">
        <v>473.76</v>
      </c>
      <c r="M3410" s="72" t="n">
        <v>1650579.84</v>
      </c>
      <c r="N3410" s="72" t="n">
        <v>165057.98</v>
      </c>
      <c r="O3410" s="72" t="n">
        <v>1485521.86</v>
      </c>
      <c r="P3410" s="72" t="n">
        <v>1138476.73</v>
      </c>
      <c r="Q3410" s="72" t="n">
        <v>347045.13</v>
      </c>
      <c r="R3410" t="inlineStr">
        <is>
          <t>Bihar</t>
        </is>
      </c>
      <c r="S3410" s="71" t="n">
        <v>0</v>
      </c>
      <c r="T3410" t="inlineStr">
        <is>
          <t>No</t>
        </is>
      </c>
      <c r="U3410" s="71" t="n">
        <v>8747</v>
      </c>
      <c r="V3410" s="71" t="n">
        <v>536</v>
      </c>
      <c r="W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RR103402</t>
        </is>
      </c>
      <c r="B3411" s="69" t="n">
        <v>46068</v>
      </c>
      <c r="C3411" s="70" t="n">
        <v>2026</v>
      </c>
      <c r="D3411" t="inlineStr">
        <is>
          <t>Feb</t>
        </is>
      </c>
      <c r="E3411" t="inlineStr">
        <is>
          <t>East</t>
        </is>
      </c>
      <c r="F3411" t="inlineStr">
        <is>
          <t>India</t>
        </is>
      </c>
      <c r="G3411" t="inlineStr">
        <is>
          <t>JioMart</t>
        </is>
      </c>
      <c r="H3411" t="inlineStr">
        <is>
          <t>Home delivery</t>
        </is>
      </c>
      <c r="I3411" t="inlineStr">
        <is>
          <t>Member</t>
        </is>
      </c>
      <c r="J3411" t="inlineStr">
        <is>
          <t>Hiroshi Tanaka</t>
        </is>
      </c>
      <c r="K3411" s="71" t="n">
        <v>1448</v>
      </c>
      <c r="L3411" s="72" t="n">
        <v>480.76</v>
      </c>
      <c r="M3411" s="72" t="n">
        <v>696140.48</v>
      </c>
      <c r="N3411" s="72" t="n">
        <v>13922.81</v>
      </c>
      <c r="O3411" s="72" t="n">
        <v>682217.67</v>
      </c>
      <c r="P3411" s="72" t="n">
        <v>502377.42</v>
      </c>
      <c r="Q3411" s="72" t="n">
        <v>179840.25</v>
      </c>
      <c r="R3411" t="inlineStr">
        <is>
          <t>Odisha</t>
        </is>
      </c>
      <c r="S3411" s="71" t="n">
        <v>3</v>
      </c>
      <c r="T3411" t="inlineStr">
        <is>
          <t>Yes</t>
        </is>
      </c>
      <c r="U3411" s="71" t="n">
        <v>11606</v>
      </c>
      <c r="V3411" s="71" t="n">
        <v>465</v>
      </c>
      <c r="W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RR103403</t>
        </is>
      </c>
      <c r="B3412" s="69" t="n">
        <v>46068</v>
      </c>
      <c r="C3412" s="70" t="n">
        <v>2026</v>
      </c>
      <c r="D3412" t="inlineStr">
        <is>
          <t>Feb</t>
        </is>
      </c>
      <c r="E3412" t="inlineStr">
        <is>
          <t>South</t>
        </is>
      </c>
      <c r="F3412" t="inlineStr">
        <is>
          <t>India</t>
        </is>
      </c>
      <c r="G3412" t="inlineStr">
        <is>
          <t>Grocery</t>
        </is>
      </c>
      <c r="H3412" t="inlineStr">
        <is>
          <t>Store walk-in</t>
        </is>
      </c>
      <c r="I3412" t="inlineStr">
        <is>
          <t>Walk-in guest</t>
        </is>
      </c>
      <c r="J3412" t="inlineStr">
        <is>
          <t>Sophie Müller</t>
        </is>
      </c>
      <c r="K3412" s="71" t="n">
        <v>2512</v>
      </c>
      <c r="L3412" s="72" t="n">
        <v>207.75</v>
      </c>
      <c r="M3412" s="72" t="n">
        <v>521868</v>
      </c>
      <c r="N3412" s="72" t="n">
        <v>78280.2</v>
      </c>
      <c r="O3412" s="72" t="n">
        <v>443587.8</v>
      </c>
      <c r="P3412" s="72" t="n">
        <v>376979.02</v>
      </c>
      <c r="Q3412" s="72" t="n">
        <v>66608.78</v>
      </c>
      <c r="R3412" t="inlineStr">
        <is>
          <t>Telangana</t>
        </is>
      </c>
      <c r="S3412" s="71" t="n">
        <v>2</v>
      </c>
      <c r="T3412" t="inlineStr">
        <is>
          <t>Yes</t>
        </is>
      </c>
      <c r="U3412" s="71" t="n">
        <v>2449</v>
      </c>
      <c r="V3412" s="71" t="n">
        <v>696</v>
      </c>
      <c r="W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RR103404</t>
        </is>
      </c>
      <c r="B3413" s="69" t="n">
        <v>46068</v>
      </c>
      <c r="C3413" s="70" t="n">
        <v>2026</v>
      </c>
      <c r="D3413" t="inlineStr">
        <is>
          <t>Feb</t>
        </is>
      </c>
      <c r="E3413" t="inlineStr">
        <is>
          <t>South</t>
        </is>
      </c>
      <c r="F3413" t="inlineStr">
        <is>
          <t>India</t>
        </is>
      </c>
      <c r="G3413" t="inlineStr">
        <is>
          <t>Electronics</t>
        </is>
      </c>
      <c r="H3413" t="inlineStr">
        <is>
          <t>Click &amp; collect</t>
        </is>
      </c>
      <c r="I3413" t="inlineStr">
        <is>
          <t>Member</t>
        </is>
      </c>
      <c r="J3413" t="inlineStr">
        <is>
          <t>Zoya Ahmed</t>
        </is>
      </c>
      <c r="K3413" s="71" t="n">
        <v>108</v>
      </c>
      <c r="L3413" s="72" t="n">
        <v>9192.85</v>
      </c>
      <c r="M3413" s="72" t="n">
        <v>992827.8</v>
      </c>
      <c r="N3413" s="72" t="n">
        <v>49641.39</v>
      </c>
      <c r="O3413" s="72" t="n">
        <v>943186.41</v>
      </c>
      <c r="P3413" s="72" t="n">
        <v>908983.83</v>
      </c>
      <c r="Q3413" s="72" t="n">
        <v>34202.58</v>
      </c>
      <c r="R3413" t="inlineStr">
        <is>
          <t>Karnataka</t>
        </is>
      </c>
      <c r="S3413" s="71" t="n">
        <v>3</v>
      </c>
      <c r="T3413" t="inlineStr">
        <is>
          <t>Yes</t>
        </is>
      </c>
      <c r="U3413" s="71" t="n">
        <v>197</v>
      </c>
      <c r="V3413" s="71" t="n">
        <v>83</v>
      </c>
      <c r="W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RR103405</t>
        </is>
      </c>
      <c r="B3414" s="69" t="n">
        <v>46068</v>
      </c>
      <c r="C3414" s="70" t="n">
        <v>2026</v>
      </c>
      <c r="D3414" t="inlineStr">
        <is>
          <t>Feb</t>
        </is>
      </c>
      <c r="E3414" t="inlineStr">
        <is>
          <t>West</t>
        </is>
      </c>
      <c r="F3414" t="inlineStr">
        <is>
          <t>India</t>
        </is>
      </c>
      <c r="G3414" t="inlineStr">
        <is>
          <t>Grocery</t>
        </is>
      </c>
      <c r="H3414" t="inlineStr">
        <is>
          <t>Store walk-in</t>
        </is>
      </c>
      <c r="I3414" t="inlineStr">
        <is>
          <t>Walk-in guest</t>
        </is>
      </c>
      <c r="J3414" t="inlineStr">
        <is>
          <t>Priya Nair</t>
        </is>
      </c>
      <c r="K3414" s="71" t="n">
        <v>440</v>
      </c>
      <c r="L3414" s="72" t="n">
        <v>171.49</v>
      </c>
      <c r="M3414" s="72" t="n">
        <v>75455.60000000001</v>
      </c>
      <c r="N3414" s="72" t="n">
        <v>6036.45</v>
      </c>
      <c r="O3414" s="72" t="n">
        <v>69419.14999999999</v>
      </c>
      <c r="P3414" s="72" t="n">
        <v>66233.72</v>
      </c>
      <c r="Q3414" s="72" t="n">
        <v>3185.43</v>
      </c>
      <c r="R3414" t="inlineStr">
        <is>
          <t>Goa</t>
        </is>
      </c>
      <c r="S3414" s="71" t="n">
        <v>8</v>
      </c>
      <c r="T3414" t="inlineStr">
        <is>
          <t>Yes</t>
        </is>
      </c>
      <c r="U3414" s="71" t="n">
        <v>136</v>
      </c>
      <c r="V3414" s="71" t="n">
        <v>53</v>
      </c>
      <c r="W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RR103406</t>
        </is>
      </c>
      <c r="B3415" s="69" t="n">
        <v>46068</v>
      </c>
      <c r="C3415" s="70" t="n">
        <v>2026</v>
      </c>
      <c r="D3415" t="inlineStr">
        <is>
          <t>Feb</t>
        </is>
      </c>
      <c r="E3415" t="inlineStr">
        <is>
          <t>North</t>
        </is>
      </c>
      <c r="F3415" t="inlineStr">
        <is>
          <t>India</t>
        </is>
      </c>
      <c r="G3415" t="inlineStr">
        <is>
          <t>JioMart</t>
        </is>
      </c>
      <c r="H3415" t="inlineStr">
        <is>
          <t>Home delivery</t>
        </is>
      </c>
      <c r="I3415" t="inlineStr">
        <is>
          <t>Member</t>
        </is>
      </c>
      <c r="J3415" t="inlineStr">
        <is>
          <t>Ana Costa</t>
        </is>
      </c>
      <c r="K3415" s="71" t="n">
        <v>840</v>
      </c>
      <c r="L3415" s="72" t="n">
        <v>462.03</v>
      </c>
      <c r="M3415" s="72" t="n">
        <v>388105.2</v>
      </c>
      <c r="N3415" s="72" t="n">
        <v>7762.1</v>
      </c>
      <c r="O3415" s="72" t="n">
        <v>380343.1</v>
      </c>
      <c r="P3415" s="72" t="n">
        <v>289692.59</v>
      </c>
      <c r="Q3415" s="72" t="n">
        <v>90650.50999999999</v>
      </c>
      <c r="R3415" t="inlineStr">
        <is>
          <t>Punjab</t>
        </is>
      </c>
      <c r="S3415" s="71" t="n">
        <v>0</v>
      </c>
      <c r="T3415" t="inlineStr">
        <is>
          <t>No</t>
        </is>
      </c>
      <c r="U3415" s="71" t="n">
        <v>2239</v>
      </c>
      <c r="V3415" s="71" t="n">
        <v>108</v>
      </c>
      <c r="W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RR103407</t>
        </is>
      </c>
      <c r="B3416" s="69" t="n">
        <v>46068</v>
      </c>
      <c r="C3416" s="70" t="n">
        <v>2026</v>
      </c>
      <c r="D3416" t="inlineStr">
        <is>
          <t>Feb</t>
        </is>
      </c>
      <c r="E3416" t="inlineStr">
        <is>
          <t>East</t>
        </is>
      </c>
      <c r="F3416" t="inlineStr">
        <is>
          <t>India</t>
        </is>
      </c>
      <c r="G3416" t="inlineStr">
        <is>
          <t>Grocery</t>
        </is>
      </c>
      <c r="H3416" t="inlineStr">
        <is>
          <t>Store walk-in</t>
        </is>
      </c>
      <c r="I3416" t="inlineStr">
        <is>
          <t>Walk-in guest</t>
        </is>
      </c>
      <c r="J3416" t="inlineStr">
        <is>
          <t>Sara Rossi</t>
        </is>
      </c>
      <c r="K3416" s="71" t="n">
        <v>2908</v>
      </c>
      <c r="L3416" s="72" t="n">
        <v>205.64</v>
      </c>
      <c r="M3416" s="72" t="n">
        <v>598001.12</v>
      </c>
      <c r="N3416" s="72" t="n">
        <v>47840.09</v>
      </c>
      <c r="O3416" s="72" t="n">
        <v>550161.03</v>
      </c>
      <c r="P3416" s="72" t="n">
        <v>428700.11</v>
      </c>
      <c r="Q3416" s="72" t="n">
        <v>121460.92</v>
      </c>
      <c r="R3416" t="inlineStr">
        <is>
          <t>Odisha</t>
        </is>
      </c>
      <c r="S3416" s="71" t="n">
        <v>0</v>
      </c>
      <c r="T3416" t="inlineStr">
        <is>
          <t>No</t>
        </is>
      </c>
      <c r="U3416" s="71" t="n">
        <v>1679</v>
      </c>
      <c r="V3416" s="71" t="n">
        <v>449</v>
      </c>
      <c r="W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RR103408</t>
        </is>
      </c>
      <c r="B3417" s="69" t="n">
        <v>46068</v>
      </c>
      <c r="C3417" s="70" t="n">
        <v>2026</v>
      </c>
      <c r="D3417" t="inlineStr">
        <is>
          <t>Feb</t>
        </is>
      </c>
      <c r="E3417" t="inlineStr">
        <is>
          <t>South</t>
        </is>
      </c>
      <c r="F3417" t="inlineStr">
        <is>
          <t>India</t>
        </is>
      </c>
      <c r="G3417" t="inlineStr">
        <is>
          <t>Grocery</t>
        </is>
      </c>
      <c r="H3417" t="inlineStr">
        <is>
          <t>Click &amp; collect</t>
        </is>
      </c>
      <c r="I3417" t="inlineStr">
        <is>
          <t>Member</t>
        </is>
      </c>
      <c r="J3417" t="inlineStr">
        <is>
          <t>Kofi Mensah</t>
        </is>
      </c>
      <c r="K3417" s="71" t="n">
        <v>1708</v>
      </c>
      <c r="L3417" s="72" t="n">
        <v>196.43</v>
      </c>
      <c r="M3417" s="72" t="n">
        <v>335502.44</v>
      </c>
      <c r="N3417" s="72" t="n">
        <v>26840.2</v>
      </c>
      <c r="O3417" s="72" t="n">
        <v>308662.24</v>
      </c>
      <c r="P3417" s="72" t="n">
        <v>248377.88</v>
      </c>
      <c r="Q3417" s="72" t="n">
        <v>60284.36</v>
      </c>
      <c r="R3417" t="inlineStr">
        <is>
          <t>Telangana</t>
        </is>
      </c>
      <c r="S3417" s="71" t="n">
        <v>5</v>
      </c>
      <c r="T3417" t="inlineStr">
        <is>
          <t>Yes</t>
        </is>
      </c>
      <c r="U3417" s="71" t="n">
        <v>552</v>
      </c>
      <c r="V3417" s="71" t="n">
        <v>241</v>
      </c>
      <c r="W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RR103409</t>
        </is>
      </c>
      <c r="B3418" s="69" t="n">
        <v>46068</v>
      </c>
      <c r="C3418" s="70" t="n">
        <v>2026</v>
      </c>
      <c r="D3418" t="inlineStr">
        <is>
          <t>Feb</t>
        </is>
      </c>
      <c r="E3418" t="inlineStr">
        <is>
          <t>West</t>
        </is>
      </c>
      <c r="F3418" t="inlineStr">
        <is>
          <t>India</t>
        </is>
      </c>
      <c r="G3418" t="inlineStr">
        <is>
          <t>Electronics</t>
        </is>
      </c>
      <c r="H3418" t="inlineStr">
        <is>
          <t>Store walk-in</t>
        </is>
      </c>
      <c r="I3418" t="inlineStr">
        <is>
          <t>Member</t>
        </is>
      </c>
      <c r="J3418" t="inlineStr">
        <is>
          <t>Liam O'Brien</t>
        </is>
      </c>
      <c r="K3418" s="71" t="n">
        <v>36</v>
      </c>
      <c r="L3418" s="72" t="n">
        <v>10123.42</v>
      </c>
      <c r="M3418" s="72" t="n">
        <v>364443.12</v>
      </c>
      <c r="N3418" s="72" t="n">
        <v>36444.31</v>
      </c>
      <c r="O3418" s="72" t="n">
        <v>327998.81</v>
      </c>
      <c r="P3418" s="72" t="n">
        <v>291396.96</v>
      </c>
      <c r="Q3418" s="72" t="n">
        <v>36601.85</v>
      </c>
      <c r="R3418" t="inlineStr">
        <is>
          <t>Gujarat</t>
        </is>
      </c>
      <c r="S3418" s="71" t="n">
        <v>3</v>
      </c>
      <c r="T3418" t="inlineStr">
        <is>
          <t>Yes</t>
        </is>
      </c>
      <c r="U3418" s="71" t="n">
        <v>115</v>
      </c>
      <c r="V3418" s="71" t="n">
        <v>36</v>
      </c>
      <c r="W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RR103410</t>
        </is>
      </c>
      <c r="B3419" s="69" t="n">
        <v>46068</v>
      </c>
      <c r="C3419" s="70" t="n">
        <v>2026</v>
      </c>
      <c r="D3419" t="inlineStr">
        <is>
          <t>Feb</t>
        </is>
      </c>
      <c r="E3419" t="inlineStr">
        <is>
          <t>East</t>
        </is>
      </c>
      <c r="F3419" t="inlineStr">
        <is>
          <t>India</t>
        </is>
      </c>
      <c r="G3419" t="inlineStr">
        <is>
          <t>Grocery</t>
        </is>
      </c>
      <c r="H3419" t="inlineStr">
        <is>
          <t>Store walk-in</t>
        </is>
      </c>
      <c r="I3419" t="inlineStr">
        <is>
          <t>Member</t>
        </is>
      </c>
      <c r="J3419" t="inlineStr">
        <is>
          <t>Ana Costa</t>
        </is>
      </c>
      <c r="K3419" s="71" t="n">
        <v>1785</v>
      </c>
      <c r="L3419" s="72" t="n">
        <v>179.58</v>
      </c>
      <c r="M3419" s="72" t="n">
        <v>320550.3</v>
      </c>
      <c r="N3419" s="72" t="n">
        <v>25644.02</v>
      </c>
      <c r="O3419" s="72" t="n">
        <v>294906.28</v>
      </c>
      <c r="P3419" s="72" t="n">
        <v>256755.51</v>
      </c>
      <c r="Q3419" s="72" t="n">
        <v>38150.77</v>
      </c>
      <c r="R3419" t="inlineStr">
        <is>
          <t>Odisha</t>
        </is>
      </c>
      <c r="S3419" s="71" t="n">
        <v>2</v>
      </c>
      <c r="T3419" t="inlineStr">
        <is>
          <t>Yes</t>
        </is>
      </c>
      <c r="U3419" s="71" t="n">
        <v>634</v>
      </c>
      <c r="V3419" s="71" t="n">
        <v>201</v>
      </c>
      <c r="W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RR103411</t>
        </is>
      </c>
      <c r="B3420" s="69" t="n">
        <v>46068</v>
      </c>
      <c r="C3420" s="70" t="n">
        <v>2026</v>
      </c>
      <c r="D3420" t="inlineStr">
        <is>
          <t>Feb</t>
        </is>
      </c>
      <c r="E3420" t="inlineStr">
        <is>
          <t>North</t>
        </is>
      </c>
      <c r="F3420" t="inlineStr">
        <is>
          <t>India</t>
        </is>
      </c>
      <c r="G3420" t="inlineStr">
        <is>
          <t>Fashion</t>
        </is>
      </c>
      <c r="H3420" t="inlineStr">
        <is>
          <t>Store walk-in</t>
        </is>
      </c>
      <c r="I3420" t="inlineStr">
        <is>
          <t>Walk-in guest</t>
        </is>
      </c>
      <c r="J3420" t="inlineStr">
        <is>
          <t>Ana Costa</t>
        </is>
      </c>
      <c r="K3420" s="71" t="n">
        <v>466</v>
      </c>
      <c r="L3420" s="72" t="n">
        <v>842.91</v>
      </c>
      <c r="M3420" s="72" t="n">
        <v>392796.06</v>
      </c>
      <c r="N3420" s="72" t="n">
        <v>7855.92</v>
      </c>
      <c r="O3420" s="72" t="n">
        <v>384940.14</v>
      </c>
      <c r="P3420" s="72" t="n">
        <v>198088.08</v>
      </c>
      <c r="Q3420" s="72" t="n">
        <v>186852.06</v>
      </c>
      <c r="R3420" t="inlineStr">
        <is>
          <t>Punjab</t>
        </is>
      </c>
      <c r="S3420" s="71" t="n">
        <v>1</v>
      </c>
      <c r="T3420" t="inlineStr">
        <is>
          <t>Yes</t>
        </is>
      </c>
      <c r="U3420" s="71" t="n">
        <v>164</v>
      </c>
      <c r="V3420" s="71" t="n">
        <v>67</v>
      </c>
      <c r="W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RR103412</t>
        </is>
      </c>
      <c r="B3421" s="69" t="n">
        <v>46068</v>
      </c>
      <c r="C3421" s="70" t="n">
        <v>2026</v>
      </c>
      <c r="D3421" t="inlineStr">
        <is>
          <t>Feb</t>
        </is>
      </c>
      <c r="E3421" t="inlineStr">
        <is>
          <t>West</t>
        </is>
      </c>
      <c r="F3421" t="inlineStr">
        <is>
          <t>India</t>
        </is>
      </c>
      <c r="G3421" t="inlineStr">
        <is>
          <t>JioMart</t>
        </is>
      </c>
      <c r="H3421" t="inlineStr">
        <is>
          <t>Home delivery</t>
        </is>
      </c>
      <c r="I3421" t="inlineStr">
        <is>
          <t>Walk-in guest</t>
        </is>
      </c>
      <c r="J3421" t="inlineStr">
        <is>
          <t>Sophie Müller</t>
        </is>
      </c>
      <c r="K3421" s="71" t="n">
        <v>868</v>
      </c>
      <c r="L3421" s="72" t="n">
        <v>477.18</v>
      </c>
      <c r="M3421" s="72" t="n">
        <v>414192.24</v>
      </c>
      <c r="N3421" s="72" t="n">
        <v>20709.61</v>
      </c>
      <c r="O3421" s="72" t="n">
        <v>393482.63</v>
      </c>
      <c r="P3421" s="72" t="n">
        <v>299198.63</v>
      </c>
      <c r="Q3421" s="72" t="n">
        <v>94284</v>
      </c>
      <c r="R3421" t="inlineStr">
        <is>
          <t>Gujarat</t>
        </is>
      </c>
      <c r="S3421" s="71" t="n">
        <v>2</v>
      </c>
      <c r="T3421" t="inlineStr">
        <is>
          <t>Yes</t>
        </is>
      </c>
      <c r="U3421" s="71" t="n">
        <v>1753</v>
      </c>
      <c r="V3421" s="71" t="n">
        <v>114</v>
      </c>
      <c r="W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RR103413</t>
        </is>
      </c>
      <c r="B3422" s="69" t="n">
        <v>46069</v>
      </c>
      <c r="C3422" s="70" t="n">
        <v>2026</v>
      </c>
      <c r="D3422" t="inlineStr">
        <is>
          <t>Feb</t>
        </is>
      </c>
      <c r="E3422" t="inlineStr">
        <is>
          <t>West</t>
        </is>
      </c>
      <c r="F3422" t="inlineStr">
        <is>
          <t>India</t>
        </is>
      </c>
      <c r="G3422" t="inlineStr">
        <is>
          <t>Fashion</t>
        </is>
      </c>
      <c r="H3422" t="inlineStr">
        <is>
          <t>Home delivery</t>
        </is>
      </c>
      <c r="I3422" t="inlineStr">
        <is>
          <t>Member</t>
        </is>
      </c>
      <c r="J3422" t="inlineStr">
        <is>
          <t>Priya Nair</t>
        </is>
      </c>
      <c r="K3422" s="71" t="n">
        <v>1281</v>
      </c>
      <c r="L3422" s="72" t="n">
        <v>745.15</v>
      </c>
      <c r="M3422" s="72" t="n">
        <v>954537.15</v>
      </c>
      <c r="N3422" s="72" t="n">
        <v>47726.86</v>
      </c>
      <c r="O3422" s="72" t="n">
        <v>906810.29</v>
      </c>
      <c r="P3422" s="72" t="n">
        <v>521920.22</v>
      </c>
      <c r="Q3422" s="72" t="n">
        <v>384890.07</v>
      </c>
      <c r="R3422" t="inlineStr">
        <is>
          <t>Maharashtra</t>
        </is>
      </c>
      <c r="S3422" s="71" t="n">
        <v>5</v>
      </c>
      <c r="T3422" t="inlineStr">
        <is>
          <t>Yes</t>
        </is>
      </c>
      <c r="U3422" s="71" t="n">
        <v>534</v>
      </c>
      <c r="V3422" s="71" t="n">
        <v>172</v>
      </c>
      <c r="W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RR103414</t>
        </is>
      </c>
      <c r="B3423" s="69" t="n">
        <v>46069</v>
      </c>
      <c r="C3423" s="70" t="n">
        <v>2026</v>
      </c>
      <c r="D3423" t="inlineStr">
        <is>
          <t>Feb</t>
        </is>
      </c>
      <c r="E3423" t="inlineStr">
        <is>
          <t>West</t>
        </is>
      </c>
      <c r="F3423" t="inlineStr">
        <is>
          <t>India</t>
        </is>
      </c>
      <c r="G3423" t="inlineStr">
        <is>
          <t>JioMart</t>
        </is>
      </c>
      <c r="H3423" t="inlineStr">
        <is>
          <t>Home delivery</t>
        </is>
      </c>
      <c r="I3423" t="inlineStr">
        <is>
          <t>Walk-in guest</t>
        </is>
      </c>
      <c r="J3423" t="inlineStr">
        <is>
          <t>Sophie Müller</t>
        </is>
      </c>
      <c r="K3423" s="71" t="n">
        <v>1685</v>
      </c>
      <c r="L3423" s="72" t="n">
        <v>510.7</v>
      </c>
      <c r="M3423" s="72" t="n">
        <v>860529.5</v>
      </c>
      <c r="N3423" s="72" t="n">
        <v>43026.48</v>
      </c>
      <c r="O3423" s="72" t="n">
        <v>817503.02</v>
      </c>
      <c r="P3423" s="72" t="n">
        <v>550337.49</v>
      </c>
      <c r="Q3423" s="72" t="n">
        <v>267165.53</v>
      </c>
      <c r="R3423" t="inlineStr">
        <is>
          <t>Maharashtra</t>
        </is>
      </c>
      <c r="S3423" s="71" t="n">
        <v>5</v>
      </c>
      <c r="T3423" t="inlineStr">
        <is>
          <t>Yes</t>
        </is>
      </c>
      <c r="U3423" s="71" t="n">
        <v>4660</v>
      </c>
      <c r="V3423" s="71" t="n">
        <v>346</v>
      </c>
      <c r="W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RR103415</t>
        </is>
      </c>
      <c r="B3424" s="69" t="n">
        <v>46069</v>
      </c>
      <c r="C3424" s="70" t="n">
        <v>2026</v>
      </c>
      <c r="D3424" t="inlineStr">
        <is>
          <t>Feb</t>
        </is>
      </c>
      <c r="E3424" t="inlineStr">
        <is>
          <t>West</t>
        </is>
      </c>
      <c r="F3424" t="inlineStr">
        <is>
          <t>India</t>
        </is>
      </c>
      <c r="G3424" t="inlineStr">
        <is>
          <t>Electronics</t>
        </is>
      </c>
      <c r="H3424" t="inlineStr">
        <is>
          <t>Store walk-in</t>
        </is>
      </c>
      <c r="I3424" t="inlineStr">
        <is>
          <t>Member</t>
        </is>
      </c>
      <c r="J3424" t="inlineStr">
        <is>
          <t>Ruhi Shaikh</t>
        </is>
      </c>
      <c r="K3424" s="71" t="n">
        <v>159</v>
      </c>
      <c r="L3424" s="72" t="n">
        <v>9222.9</v>
      </c>
      <c r="M3424" s="72" t="n">
        <v>1466441.1</v>
      </c>
      <c r="N3424" s="72" t="n">
        <v>29328.82</v>
      </c>
      <c r="O3424" s="72" t="n">
        <v>1437112.28</v>
      </c>
      <c r="P3424" s="72" t="n">
        <v>1316390.13</v>
      </c>
      <c r="Q3424" s="72" t="n">
        <v>120722.15</v>
      </c>
      <c r="R3424" t="inlineStr">
        <is>
          <t>Gujarat</t>
        </is>
      </c>
      <c r="S3424" s="71" t="n">
        <v>8</v>
      </c>
      <c r="T3424" t="inlineStr">
        <is>
          <t>Yes</t>
        </is>
      </c>
      <c r="U3424" s="71" t="n">
        <v>304</v>
      </c>
      <c r="V3424" s="71" t="n">
        <v>120</v>
      </c>
      <c r="W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RR103416</t>
        </is>
      </c>
      <c r="B3425" s="69" t="n">
        <v>46069</v>
      </c>
      <c r="C3425" s="70" t="n">
        <v>2026</v>
      </c>
      <c r="D3425" t="inlineStr">
        <is>
          <t>Feb</t>
        </is>
      </c>
      <c r="E3425" t="inlineStr">
        <is>
          <t>South</t>
        </is>
      </c>
      <c r="F3425" t="inlineStr">
        <is>
          <t>India</t>
        </is>
      </c>
      <c r="G3425" t="inlineStr">
        <is>
          <t>Electronics</t>
        </is>
      </c>
      <c r="H3425" t="inlineStr">
        <is>
          <t>Store walk-in</t>
        </is>
      </c>
      <c r="I3425" t="inlineStr">
        <is>
          <t>Member</t>
        </is>
      </c>
      <c r="J3425" t="inlineStr">
        <is>
          <t>Emma Clarke</t>
        </is>
      </c>
      <c r="K3425" s="71" t="n">
        <v>99</v>
      </c>
      <c r="L3425" s="72" t="n">
        <v>9634.49</v>
      </c>
      <c r="M3425" s="72" t="n">
        <v>953814.51</v>
      </c>
      <c r="N3425" s="72" t="n">
        <v>19076.29</v>
      </c>
      <c r="O3425" s="72" t="n">
        <v>934738.22</v>
      </c>
      <c r="P3425" s="72" t="n">
        <v>799226.04</v>
      </c>
      <c r="Q3425" s="72" t="n">
        <v>135512.18</v>
      </c>
      <c r="R3425" t="inlineStr">
        <is>
          <t>Telangana</t>
        </is>
      </c>
      <c r="S3425" s="71" t="n">
        <v>5</v>
      </c>
      <c r="T3425" t="inlineStr">
        <is>
          <t>Yes</t>
        </is>
      </c>
      <c r="U3425" s="71" t="n">
        <v>215</v>
      </c>
      <c r="V3425" s="71" t="n">
        <v>72</v>
      </c>
      <c r="W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RR103417</t>
        </is>
      </c>
      <c r="B3426" s="69" t="n">
        <v>46069</v>
      </c>
      <c r="C3426" s="70" t="n">
        <v>2026</v>
      </c>
      <c r="D3426" t="inlineStr">
        <is>
          <t>Feb</t>
        </is>
      </c>
      <c r="E3426" t="inlineStr">
        <is>
          <t>West</t>
        </is>
      </c>
      <c r="F3426" t="inlineStr">
        <is>
          <t>India</t>
        </is>
      </c>
      <c r="G3426" t="inlineStr">
        <is>
          <t>Electronics</t>
        </is>
      </c>
      <c r="H3426" t="inlineStr">
        <is>
          <t>Click &amp; collect</t>
        </is>
      </c>
      <c r="I3426" t="inlineStr">
        <is>
          <t>Member</t>
        </is>
      </c>
      <c r="J3426" t="inlineStr">
        <is>
          <t>Fatima Al-Saud</t>
        </is>
      </c>
      <c r="K3426" s="71" t="n">
        <v>70</v>
      </c>
      <c r="L3426" s="72" t="n">
        <v>9891.74</v>
      </c>
      <c r="M3426" s="72" t="n">
        <v>692421.8</v>
      </c>
      <c r="N3426" s="72" t="n">
        <v>55393.74</v>
      </c>
      <c r="O3426" s="72" t="n">
        <v>637028.0600000001</v>
      </c>
      <c r="P3426" s="72" t="n">
        <v>569744.04</v>
      </c>
      <c r="Q3426" s="72" t="n">
        <v>67284.02</v>
      </c>
      <c r="R3426" t="inlineStr">
        <is>
          <t>Gujarat</t>
        </is>
      </c>
      <c r="S3426" s="71" t="n">
        <v>8</v>
      </c>
      <c r="T3426" t="inlineStr">
        <is>
          <t>Yes</t>
        </is>
      </c>
      <c r="U3426" s="71" t="n">
        <v>218</v>
      </c>
      <c r="V3426" s="71" t="n">
        <v>61</v>
      </c>
      <c r="W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RR103418</t>
        </is>
      </c>
      <c r="B3427" s="69" t="n">
        <v>46069</v>
      </c>
      <c r="C3427" s="70" t="n">
        <v>2026</v>
      </c>
      <c r="D3427" t="inlineStr">
        <is>
          <t>Feb</t>
        </is>
      </c>
      <c r="E3427" t="inlineStr">
        <is>
          <t>North</t>
        </is>
      </c>
      <c r="F3427" t="inlineStr">
        <is>
          <t>India</t>
        </is>
      </c>
      <c r="G3427" t="inlineStr">
        <is>
          <t>JioMart</t>
        </is>
      </c>
      <c r="H3427" t="inlineStr">
        <is>
          <t>Home delivery</t>
        </is>
      </c>
      <c r="I3427" t="inlineStr">
        <is>
          <t>Walk-in guest</t>
        </is>
      </c>
      <c r="J3427" t="inlineStr">
        <is>
          <t>Lucas Martin</t>
        </is>
      </c>
      <c r="K3427" s="71" t="n">
        <v>1644</v>
      </c>
      <c r="L3427" s="72" t="n">
        <v>498.93</v>
      </c>
      <c r="M3427" s="72" t="n">
        <v>820240.92</v>
      </c>
      <c r="N3427" s="72" t="n">
        <v>82024.09</v>
      </c>
      <c r="O3427" s="72" t="n">
        <v>738216.83</v>
      </c>
      <c r="P3427" s="72" t="n">
        <v>564908.78</v>
      </c>
      <c r="Q3427" s="72" t="n">
        <v>173308.05</v>
      </c>
      <c r="R3427" t="inlineStr">
        <is>
          <t>Punjab</t>
        </is>
      </c>
      <c r="S3427" s="71" t="n">
        <v>0</v>
      </c>
      <c r="T3427" t="inlineStr">
        <is>
          <t>No</t>
        </is>
      </c>
      <c r="U3427" s="71" t="n">
        <v>2728</v>
      </c>
      <c r="V3427" s="71" t="n">
        <v>211</v>
      </c>
      <c r="W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RR103419</t>
        </is>
      </c>
      <c r="B3428" s="69" t="n">
        <v>46069</v>
      </c>
      <c r="C3428" s="70" t="n">
        <v>2026</v>
      </c>
      <c r="D3428" t="inlineStr">
        <is>
          <t>Feb</t>
        </is>
      </c>
      <c r="E3428" t="inlineStr">
        <is>
          <t>North</t>
        </is>
      </c>
      <c r="F3428" t="inlineStr">
        <is>
          <t>India</t>
        </is>
      </c>
      <c r="G3428" t="inlineStr">
        <is>
          <t>JioMart</t>
        </is>
      </c>
      <c r="H3428" t="inlineStr">
        <is>
          <t>Home delivery</t>
        </is>
      </c>
      <c r="I3428" t="inlineStr">
        <is>
          <t>Walk-in guest</t>
        </is>
      </c>
      <c r="J3428" t="inlineStr">
        <is>
          <t>Sophie Müller</t>
        </is>
      </c>
      <c r="K3428" s="71" t="n">
        <v>431</v>
      </c>
      <c r="L3428" s="72" t="n">
        <v>484.81</v>
      </c>
      <c r="M3428" s="72" t="n">
        <v>208953.11</v>
      </c>
      <c r="N3428" s="72" t="n">
        <v>10447.66</v>
      </c>
      <c r="O3428" s="72" t="n">
        <v>198505.45</v>
      </c>
      <c r="P3428" s="72" t="n">
        <v>145987.76</v>
      </c>
      <c r="Q3428" s="72" t="n">
        <v>52517.69</v>
      </c>
      <c r="R3428" t="inlineStr">
        <is>
          <t>Delhi</t>
        </is>
      </c>
      <c r="S3428" s="71" t="n">
        <v>8</v>
      </c>
      <c r="T3428" t="inlineStr">
        <is>
          <t>Yes</t>
        </is>
      </c>
      <c r="U3428" s="71" t="n">
        <v>779</v>
      </c>
      <c r="V3428" s="71" t="n">
        <v>58</v>
      </c>
      <c r="W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RR103420</t>
        </is>
      </c>
      <c r="B3429" s="69" t="n">
        <v>46069</v>
      </c>
      <c r="C3429" s="70" t="n">
        <v>2026</v>
      </c>
      <c r="D3429" t="inlineStr">
        <is>
          <t>Feb</t>
        </is>
      </c>
      <c r="E3429" t="inlineStr">
        <is>
          <t>North</t>
        </is>
      </c>
      <c r="F3429" t="inlineStr">
        <is>
          <t>India</t>
        </is>
      </c>
      <c r="G3429" t="inlineStr">
        <is>
          <t>Fashion</t>
        </is>
      </c>
      <c r="H3429" t="inlineStr">
        <is>
          <t>Store walk-in</t>
        </is>
      </c>
      <c r="I3429" t="inlineStr">
        <is>
          <t>Walk-in guest</t>
        </is>
      </c>
      <c r="J3429" t="inlineStr">
        <is>
          <t>Aisha Bello</t>
        </is>
      </c>
      <c r="K3429" s="71" t="n">
        <v>900</v>
      </c>
      <c r="L3429" s="72" t="n">
        <v>823.7</v>
      </c>
      <c r="M3429" s="72" t="n">
        <v>741330</v>
      </c>
      <c r="N3429" s="72" t="n">
        <v>74133</v>
      </c>
      <c r="O3429" s="72" t="n">
        <v>667197</v>
      </c>
      <c r="P3429" s="72" t="n">
        <v>361049.59</v>
      </c>
      <c r="Q3429" s="72" t="n">
        <v>306147.41</v>
      </c>
      <c r="R3429" t="inlineStr">
        <is>
          <t>Rajasthan</t>
        </is>
      </c>
      <c r="S3429" s="71" t="n">
        <v>0</v>
      </c>
      <c r="T3429" t="inlineStr">
        <is>
          <t>No</t>
        </is>
      </c>
      <c r="U3429" s="71" t="n">
        <v>718</v>
      </c>
      <c r="V3429" s="71" t="n">
        <v>240</v>
      </c>
      <c r="W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RR103421</t>
        </is>
      </c>
      <c r="B3430" s="69" t="n">
        <v>46069</v>
      </c>
      <c r="C3430" s="70" t="n">
        <v>2026</v>
      </c>
      <c r="D3430" t="inlineStr">
        <is>
          <t>Feb</t>
        </is>
      </c>
      <c r="E3430" t="inlineStr">
        <is>
          <t>East</t>
        </is>
      </c>
      <c r="F3430" t="inlineStr">
        <is>
          <t>India</t>
        </is>
      </c>
      <c r="G3430" t="inlineStr">
        <is>
          <t>JioMart</t>
        </is>
      </c>
      <c r="H3430" t="inlineStr">
        <is>
          <t>Home delivery</t>
        </is>
      </c>
      <c r="I3430" t="inlineStr">
        <is>
          <t>Member</t>
        </is>
      </c>
      <c r="J3430" t="inlineStr">
        <is>
          <t>Kofi Mensah</t>
        </is>
      </c>
      <c r="K3430" s="71" t="n">
        <v>3233</v>
      </c>
      <c r="L3430" s="72" t="n">
        <v>488.39</v>
      </c>
      <c r="M3430" s="72" t="n">
        <v>1578964.87</v>
      </c>
      <c r="N3430" s="72" t="n">
        <v>157896.49</v>
      </c>
      <c r="O3430" s="72" t="n">
        <v>1421068.38</v>
      </c>
      <c r="P3430" s="72" t="n">
        <v>1125196.26</v>
      </c>
      <c r="Q3430" s="72" t="n">
        <v>295872.12</v>
      </c>
      <c r="R3430" t="inlineStr">
        <is>
          <t>Odisha</t>
        </is>
      </c>
      <c r="S3430" s="71" t="n">
        <v>2</v>
      </c>
      <c r="T3430" t="inlineStr">
        <is>
          <t>Yes</t>
        </is>
      </c>
      <c r="U3430" s="71" t="n">
        <v>8369</v>
      </c>
      <c r="V3430" s="71" t="n">
        <v>553</v>
      </c>
      <c r="W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RR103422</t>
        </is>
      </c>
      <c r="B3431" s="69" t="n">
        <v>46069</v>
      </c>
      <c r="C3431" s="70" t="n">
        <v>2026</v>
      </c>
      <c r="D3431" t="inlineStr">
        <is>
          <t>Feb</t>
        </is>
      </c>
      <c r="E3431" t="inlineStr">
        <is>
          <t>South</t>
        </is>
      </c>
      <c r="F3431" t="inlineStr">
        <is>
          <t>India</t>
        </is>
      </c>
      <c r="G3431" t="inlineStr">
        <is>
          <t>Grocery</t>
        </is>
      </c>
      <c r="H3431" t="inlineStr">
        <is>
          <t>Click &amp; collect</t>
        </is>
      </c>
      <c r="I3431" t="inlineStr">
        <is>
          <t>Member</t>
        </is>
      </c>
      <c r="J3431" t="inlineStr">
        <is>
          <t>Wei Chen</t>
        </is>
      </c>
      <c r="K3431" s="71" t="n">
        <v>2552</v>
      </c>
      <c r="L3431" s="72" t="n">
        <v>192.05</v>
      </c>
      <c r="M3431" s="72" t="n">
        <v>490111.6</v>
      </c>
      <c r="N3431" s="72" t="n">
        <v>73516.74000000001</v>
      </c>
      <c r="O3431" s="72" t="n">
        <v>416594.86</v>
      </c>
      <c r="P3431" s="72" t="n">
        <v>369479.47</v>
      </c>
      <c r="Q3431" s="72" t="n">
        <v>47115.39</v>
      </c>
      <c r="R3431" t="inlineStr">
        <is>
          <t>Kerala</t>
        </is>
      </c>
      <c r="S3431" s="71" t="n">
        <v>2</v>
      </c>
      <c r="T3431" t="inlineStr">
        <is>
          <t>Yes</t>
        </is>
      </c>
      <c r="U3431" s="71" t="n">
        <v>732</v>
      </c>
      <c r="V3431" s="71" t="n">
        <v>294</v>
      </c>
      <c r="W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RR103423</t>
        </is>
      </c>
      <c r="B3432" s="69" t="n">
        <v>46069</v>
      </c>
      <c r="C3432" s="70" t="n">
        <v>2026</v>
      </c>
      <c r="D3432" t="inlineStr">
        <is>
          <t>Feb</t>
        </is>
      </c>
      <c r="E3432" t="inlineStr">
        <is>
          <t>West</t>
        </is>
      </c>
      <c r="F3432" t="inlineStr">
        <is>
          <t>India</t>
        </is>
      </c>
      <c r="G3432" t="inlineStr">
        <is>
          <t>Electronics</t>
        </is>
      </c>
      <c r="H3432" t="inlineStr">
        <is>
          <t>Store walk-in</t>
        </is>
      </c>
      <c r="I3432" t="inlineStr">
        <is>
          <t>Walk-in guest</t>
        </is>
      </c>
      <c r="J3432" t="inlineStr">
        <is>
          <t>Ruhi Shaikh</t>
        </is>
      </c>
      <c r="K3432" s="71" t="n">
        <v>89</v>
      </c>
      <c r="L3432" s="72" t="n">
        <v>8934.860000000001</v>
      </c>
      <c r="M3432" s="72" t="n">
        <v>795202.54</v>
      </c>
      <c r="N3432" s="72" t="n">
        <v>79520.25</v>
      </c>
      <c r="O3432" s="72" t="n">
        <v>715682.29</v>
      </c>
      <c r="P3432" s="72" t="n">
        <v>711515.23</v>
      </c>
      <c r="Q3432" s="72" t="n">
        <v>4167.06</v>
      </c>
      <c r="R3432" t="inlineStr">
        <is>
          <t>Maharashtra</t>
        </is>
      </c>
      <c r="S3432" s="71" t="n">
        <v>2</v>
      </c>
      <c r="T3432" t="inlineStr">
        <is>
          <t>Yes</t>
        </is>
      </c>
      <c r="U3432" s="71" t="n">
        <v>192</v>
      </c>
      <c r="V3432" s="71" t="n">
        <v>81</v>
      </c>
      <c r="W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RR103424</t>
        </is>
      </c>
      <c r="B3433" s="69" t="n">
        <v>46069</v>
      </c>
      <c r="C3433" s="70" t="n">
        <v>2026</v>
      </c>
      <c r="D3433" t="inlineStr">
        <is>
          <t>Feb</t>
        </is>
      </c>
      <c r="E3433" t="inlineStr">
        <is>
          <t>North</t>
        </is>
      </c>
      <c r="F3433" t="inlineStr">
        <is>
          <t>India</t>
        </is>
      </c>
      <c r="G3433" t="inlineStr">
        <is>
          <t>Grocery</t>
        </is>
      </c>
      <c r="H3433" t="inlineStr">
        <is>
          <t>Store walk-in</t>
        </is>
      </c>
      <c r="I3433" t="inlineStr">
        <is>
          <t>Member</t>
        </is>
      </c>
      <c r="J3433" t="inlineStr">
        <is>
          <t>Liam O'Brien</t>
        </is>
      </c>
      <c r="K3433" s="71" t="n">
        <v>1541</v>
      </c>
      <c r="L3433" s="72" t="n">
        <v>189.39</v>
      </c>
      <c r="M3433" s="72" t="n">
        <v>291849.99</v>
      </c>
      <c r="N3433" s="72" t="n">
        <v>5837</v>
      </c>
      <c r="O3433" s="72" t="n">
        <v>286012.99</v>
      </c>
      <c r="P3433" s="72" t="n">
        <v>236149.91</v>
      </c>
      <c r="Q3433" s="72" t="n">
        <v>49863.08</v>
      </c>
      <c r="R3433" t="inlineStr">
        <is>
          <t>Delhi</t>
        </is>
      </c>
      <c r="S3433" s="71" t="n">
        <v>0</v>
      </c>
      <c r="T3433" t="inlineStr">
        <is>
          <t>No</t>
        </is>
      </c>
      <c r="U3433" s="71" t="n">
        <v>664</v>
      </c>
      <c r="V3433" s="71" t="n">
        <v>183</v>
      </c>
      <c r="W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RR103425</t>
        </is>
      </c>
      <c r="B3434" s="69" t="n">
        <v>46069</v>
      </c>
      <c r="C3434" s="70" t="n">
        <v>2026</v>
      </c>
      <c r="D3434" t="inlineStr">
        <is>
          <t>Feb</t>
        </is>
      </c>
      <c r="E3434" t="inlineStr">
        <is>
          <t>South</t>
        </is>
      </c>
      <c r="F3434" t="inlineStr">
        <is>
          <t>India</t>
        </is>
      </c>
      <c r="G3434" t="inlineStr">
        <is>
          <t>Grocery</t>
        </is>
      </c>
      <c r="H3434" t="inlineStr">
        <is>
          <t>Store walk-in</t>
        </is>
      </c>
      <c r="I3434" t="inlineStr">
        <is>
          <t>Member</t>
        </is>
      </c>
      <c r="J3434" t="inlineStr">
        <is>
          <t>Emma Clarke</t>
        </is>
      </c>
      <c r="K3434" s="71" t="n">
        <v>3172</v>
      </c>
      <c r="L3434" s="72" t="n">
        <v>178.68</v>
      </c>
      <c r="M3434" s="72" t="n">
        <v>566772.96</v>
      </c>
      <c r="N3434" s="72" t="n">
        <v>11335.46</v>
      </c>
      <c r="O3434" s="72" t="n">
        <v>555437.5</v>
      </c>
      <c r="P3434" s="72" t="n">
        <v>450890.88</v>
      </c>
      <c r="Q3434" s="72" t="n">
        <v>104546.62</v>
      </c>
      <c r="R3434" t="inlineStr">
        <is>
          <t>Tamil Nadu</t>
        </is>
      </c>
      <c r="S3434" s="71" t="n">
        <v>0</v>
      </c>
      <c r="T3434" t="inlineStr">
        <is>
          <t>No</t>
        </is>
      </c>
      <c r="U3434" s="71" t="n">
        <v>2452</v>
      </c>
      <c r="V3434" s="71" t="n">
        <v>1048</v>
      </c>
      <c r="W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RR103426</t>
        </is>
      </c>
      <c r="B3435" s="69" t="n">
        <v>46069</v>
      </c>
      <c r="C3435" s="70" t="n">
        <v>2026</v>
      </c>
      <c r="D3435" t="inlineStr">
        <is>
          <t>Feb</t>
        </is>
      </c>
      <c r="E3435" t="inlineStr">
        <is>
          <t>West</t>
        </is>
      </c>
      <c r="F3435" t="inlineStr">
        <is>
          <t>India</t>
        </is>
      </c>
      <c r="G3435" t="inlineStr">
        <is>
          <t>Fashion</t>
        </is>
      </c>
      <c r="H3435" t="inlineStr">
        <is>
          <t>Store walk-in</t>
        </is>
      </c>
      <c r="I3435" t="inlineStr">
        <is>
          <t>Member</t>
        </is>
      </c>
      <c r="J3435" t="inlineStr">
        <is>
          <t>Omar Haddad</t>
        </is>
      </c>
      <c r="K3435" s="71" t="n">
        <v>698</v>
      </c>
      <c r="L3435" s="72" t="n">
        <v>752.6</v>
      </c>
      <c r="M3435" s="72" t="n">
        <v>525314.8</v>
      </c>
      <c r="N3435" s="72" t="n">
        <v>42025.18</v>
      </c>
      <c r="O3435" s="72" t="n">
        <v>483289.62</v>
      </c>
      <c r="P3435" s="72" t="n">
        <v>296314.5</v>
      </c>
      <c r="Q3435" s="72" t="n">
        <v>186975.12</v>
      </c>
      <c r="R3435" t="inlineStr">
        <is>
          <t>Maharashtra</t>
        </is>
      </c>
      <c r="S3435" s="71" t="n">
        <v>0</v>
      </c>
      <c r="T3435" t="inlineStr">
        <is>
          <t>No</t>
        </is>
      </c>
      <c r="U3435" s="71" t="n">
        <v>317</v>
      </c>
      <c r="V3435" s="71" t="n">
        <v>119</v>
      </c>
      <c r="W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RR103427</t>
        </is>
      </c>
      <c r="B3436" s="69" t="n">
        <v>46070</v>
      </c>
      <c r="C3436" s="70" t="n">
        <v>2026</v>
      </c>
      <c r="D3436" t="inlineStr">
        <is>
          <t>Feb</t>
        </is>
      </c>
      <c r="E3436" t="inlineStr">
        <is>
          <t>West</t>
        </is>
      </c>
      <c r="F3436" t="inlineStr">
        <is>
          <t>India</t>
        </is>
      </c>
      <c r="G3436" t="inlineStr">
        <is>
          <t>Grocery</t>
        </is>
      </c>
      <c r="H3436" t="inlineStr">
        <is>
          <t>Home delivery</t>
        </is>
      </c>
      <c r="I3436" t="inlineStr">
        <is>
          <t>Member</t>
        </is>
      </c>
      <c r="J3436" t="inlineStr">
        <is>
          <t>Fatima Al-Saud</t>
        </is>
      </c>
      <c r="K3436" s="71" t="n">
        <v>1746</v>
      </c>
      <c r="L3436" s="72" t="n">
        <v>187.36</v>
      </c>
      <c r="M3436" s="72" t="n">
        <v>327130.56</v>
      </c>
      <c r="N3436" s="72" t="n">
        <v>32713.06</v>
      </c>
      <c r="O3436" s="72" t="n">
        <v>294417.5</v>
      </c>
      <c r="P3436" s="72" t="n">
        <v>250634.82</v>
      </c>
      <c r="Q3436" s="72" t="n">
        <v>43782.68</v>
      </c>
      <c r="R3436" t="inlineStr">
        <is>
          <t>Goa</t>
        </is>
      </c>
      <c r="S3436" s="71" t="n">
        <v>0</v>
      </c>
      <c r="T3436" t="inlineStr">
        <is>
          <t>No</t>
        </is>
      </c>
      <c r="U3436" s="71" t="n">
        <v>756</v>
      </c>
      <c r="V3436" s="71" t="n">
        <v>212</v>
      </c>
      <c r="W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RR103428</t>
        </is>
      </c>
      <c r="B3437" s="69" t="n">
        <v>46070</v>
      </c>
      <c r="C3437" s="70" t="n">
        <v>2026</v>
      </c>
      <c r="D3437" t="inlineStr">
        <is>
          <t>Feb</t>
        </is>
      </c>
      <c r="E3437" t="inlineStr">
        <is>
          <t>East</t>
        </is>
      </c>
      <c r="F3437" t="inlineStr">
        <is>
          <t>India</t>
        </is>
      </c>
      <c r="G3437" t="inlineStr">
        <is>
          <t>Electronics</t>
        </is>
      </c>
      <c r="H3437" t="inlineStr">
        <is>
          <t>Store walk-in</t>
        </is>
      </c>
      <c r="I3437" t="inlineStr">
        <is>
          <t>Walk-in guest</t>
        </is>
      </c>
      <c r="J3437" t="inlineStr">
        <is>
          <t>Lucas Martin</t>
        </is>
      </c>
      <c r="K3437" s="71" t="n">
        <v>23</v>
      </c>
      <c r="L3437" s="72" t="n">
        <v>9856.200000000001</v>
      </c>
      <c r="M3437" s="72" t="n">
        <v>226692.6</v>
      </c>
      <c r="N3437" s="72" t="n">
        <v>22669.26</v>
      </c>
      <c r="O3437" s="72" t="n">
        <v>204023.34</v>
      </c>
      <c r="P3437" s="72" t="n">
        <v>190112.72</v>
      </c>
      <c r="Q3437" s="72" t="n">
        <v>13910.62</v>
      </c>
      <c r="R3437" t="inlineStr">
        <is>
          <t>West Bengal</t>
        </is>
      </c>
      <c r="S3437" s="71" t="n">
        <v>2</v>
      </c>
      <c r="T3437" t="inlineStr">
        <is>
          <t>Yes</t>
        </is>
      </c>
      <c r="U3437" s="71" t="n">
        <v>78</v>
      </c>
      <c r="V3437" s="71" t="n">
        <v>21</v>
      </c>
      <c r="W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RR103429</t>
        </is>
      </c>
      <c r="B3438" s="69" t="n">
        <v>46070</v>
      </c>
      <c r="C3438" s="70" t="n">
        <v>2026</v>
      </c>
      <c r="D3438" t="inlineStr">
        <is>
          <t>Feb</t>
        </is>
      </c>
      <c r="E3438" t="inlineStr">
        <is>
          <t>North</t>
        </is>
      </c>
      <c r="F3438" t="inlineStr">
        <is>
          <t>India</t>
        </is>
      </c>
      <c r="G3438" t="inlineStr">
        <is>
          <t>Grocery</t>
        </is>
      </c>
      <c r="H3438" t="inlineStr">
        <is>
          <t>Store walk-in</t>
        </is>
      </c>
      <c r="I3438" t="inlineStr">
        <is>
          <t>Walk-in guest</t>
        </is>
      </c>
      <c r="J3438" t="inlineStr">
        <is>
          <t>Zoya Ahmed</t>
        </is>
      </c>
      <c r="K3438" s="71" t="n">
        <v>3342</v>
      </c>
      <c r="L3438" s="72" t="n">
        <v>193.64</v>
      </c>
      <c r="M3438" s="72" t="n">
        <v>647144.88</v>
      </c>
      <c r="N3438" s="72" t="n">
        <v>32357.24</v>
      </c>
      <c r="O3438" s="72" t="n">
        <v>614787.64</v>
      </c>
      <c r="P3438" s="72" t="n">
        <v>500713.29</v>
      </c>
      <c r="Q3438" s="72" t="n">
        <v>114074.35</v>
      </c>
      <c r="R3438" t="inlineStr">
        <is>
          <t>Punjab</t>
        </is>
      </c>
      <c r="S3438" s="71" t="n">
        <v>2</v>
      </c>
      <c r="T3438" t="inlineStr">
        <is>
          <t>Yes</t>
        </is>
      </c>
      <c r="U3438" s="71" t="n">
        <v>2491</v>
      </c>
      <c r="V3438" s="71" t="n">
        <v>941</v>
      </c>
      <c r="W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RR103430</t>
        </is>
      </c>
      <c r="B3439" s="69" t="n">
        <v>46070</v>
      </c>
      <c r="C3439" s="70" t="n">
        <v>2026</v>
      </c>
      <c r="D3439" t="inlineStr">
        <is>
          <t>Feb</t>
        </is>
      </c>
      <c r="E3439" t="inlineStr">
        <is>
          <t>South</t>
        </is>
      </c>
      <c r="F3439" t="inlineStr">
        <is>
          <t>India</t>
        </is>
      </c>
      <c r="G3439" t="inlineStr">
        <is>
          <t>JioMart</t>
        </is>
      </c>
      <c r="H3439" t="inlineStr">
        <is>
          <t>Home delivery</t>
        </is>
      </c>
      <c r="I3439" t="inlineStr">
        <is>
          <t>Walk-in guest</t>
        </is>
      </c>
      <c r="J3439" t="inlineStr">
        <is>
          <t>Arjun Mehta</t>
        </is>
      </c>
      <c r="K3439" s="71" t="n">
        <v>1833</v>
      </c>
      <c r="L3439" s="72" t="n">
        <v>460.24</v>
      </c>
      <c r="M3439" s="72" t="n">
        <v>843619.92</v>
      </c>
      <c r="N3439" s="72" t="n">
        <v>84361.99000000001</v>
      </c>
      <c r="O3439" s="72" t="n">
        <v>759257.9300000001</v>
      </c>
      <c r="P3439" s="72" t="n">
        <v>595357.17</v>
      </c>
      <c r="Q3439" s="72" t="n">
        <v>163900.76</v>
      </c>
      <c r="R3439" t="inlineStr">
        <is>
          <t>Kerala</t>
        </is>
      </c>
      <c r="S3439" s="71" t="n">
        <v>5</v>
      </c>
      <c r="T3439" t="inlineStr">
        <is>
          <t>Yes</t>
        </is>
      </c>
      <c r="U3439" s="71" t="n">
        <v>9685</v>
      </c>
      <c r="V3439" s="71" t="n">
        <v>529</v>
      </c>
      <c r="W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RR103431</t>
        </is>
      </c>
      <c r="B3440" s="69" t="n">
        <v>46070</v>
      </c>
      <c r="C3440" s="70" t="n">
        <v>2026</v>
      </c>
      <c r="D3440" t="inlineStr">
        <is>
          <t>Feb</t>
        </is>
      </c>
      <c r="E3440" t="inlineStr">
        <is>
          <t>East</t>
        </is>
      </c>
      <c r="F3440" t="inlineStr">
        <is>
          <t>India</t>
        </is>
      </c>
      <c r="G3440" t="inlineStr">
        <is>
          <t>Grocery</t>
        </is>
      </c>
      <c r="H3440" t="inlineStr">
        <is>
          <t>Click &amp; collect</t>
        </is>
      </c>
      <c r="I3440" t="inlineStr">
        <is>
          <t>Walk-in guest</t>
        </is>
      </c>
      <c r="J3440" t="inlineStr">
        <is>
          <t>Ana Costa</t>
        </is>
      </c>
      <c r="K3440" s="71" t="n">
        <v>1434</v>
      </c>
      <c r="L3440" s="72" t="n">
        <v>181.72</v>
      </c>
      <c r="M3440" s="72" t="n">
        <v>260586.48</v>
      </c>
      <c r="N3440" s="72" t="n">
        <v>39087.97</v>
      </c>
      <c r="O3440" s="72" t="n">
        <v>221498.51</v>
      </c>
      <c r="P3440" s="72" t="n">
        <v>211713.84</v>
      </c>
      <c r="Q3440" s="72" t="n">
        <v>9784.67</v>
      </c>
      <c r="R3440" t="inlineStr">
        <is>
          <t>Bihar</t>
        </is>
      </c>
      <c r="S3440" s="71" t="n">
        <v>3</v>
      </c>
      <c r="T3440" t="inlineStr">
        <is>
          <t>Yes</t>
        </is>
      </c>
      <c r="U3440" s="71" t="n">
        <v>634</v>
      </c>
      <c r="V3440" s="71" t="n">
        <v>279</v>
      </c>
      <c r="W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RR103432</t>
        </is>
      </c>
      <c r="B3441" s="69" t="n">
        <v>46070</v>
      </c>
      <c r="C3441" s="70" t="n">
        <v>2026</v>
      </c>
      <c r="D3441" t="inlineStr">
        <is>
          <t>Feb</t>
        </is>
      </c>
      <c r="E3441" t="inlineStr">
        <is>
          <t>South</t>
        </is>
      </c>
      <c r="F3441" t="inlineStr">
        <is>
          <t>India</t>
        </is>
      </c>
      <c r="G3441" t="inlineStr">
        <is>
          <t>Electronics</t>
        </is>
      </c>
      <c r="H3441" t="inlineStr">
        <is>
          <t>Store walk-in</t>
        </is>
      </c>
      <c r="I3441" t="inlineStr">
        <is>
          <t>Walk-in guest</t>
        </is>
      </c>
      <c r="J3441" t="inlineStr">
        <is>
          <t>Noah Smith</t>
        </is>
      </c>
      <c r="K3441" s="71" t="n">
        <v>131</v>
      </c>
      <c r="L3441" s="72" t="n">
        <v>9491.559999999999</v>
      </c>
      <c r="M3441" s="72" t="n">
        <v>1243394.36</v>
      </c>
      <c r="N3441" s="72" t="n">
        <v>186509.15</v>
      </c>
      <c r="O3441" s="72" t="n">
        <v>1056885.21</v>
      </c>
      <c r="P3441" s="72" t="n">
        <v>1087785.18</v>
      </c>
      <c r="Q3441" s="72" t="n">
        <v>-30899.97</v>
      </c>
      <c r="R3441" t="inlineStr">
        <is>
          <t>Tamil Nadu</t>
        </is>
      </c>
      <c r="S3441" s="71" t="n">
        <v>5</v>
      </c>
      <c r="T3441" t="inlineStr">
        <is>
          <t>Yes</t>
        </is>
      </c>
      <c r="U3441" s="71" t="n">
        <v>275</v>
      </c>
      <c r="V3441" s="71" t="n">
        <v>117</v>
      </c>
      <c r="W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RR103433</t>
        </is>
      </c>
      <c r="B3442" s="69" t="n">
        <v>46070</v>
      </c>
      <c r="C3442" s="70" t="n">
        <v>2026</v>
      </c>
      <c r="D3442" t="inlineStr">
        <is>
          <t>Feb</t>
        </is>
      </c>
      <c r="E3442" t="inlineStr">
        <is>
          <t>South</t>
        </is>
      </c>
      <c r="F3442" t="inlineStr">
        <is>
          <t>India</t>
        </is>
      </c>
      <c r="G3442" t="inlineStr">
        <is>
          <t>JioMart</t>
        </is>
      </c>
      <c r="H3442" t="inlineStr">
        <is>
          <t>Home delivery</t>
        </is>
      </c>
      <c r="I3442" t="inlineStr">
        <is>
          <t>Member</t>
        </is>
      </c>
      <c r="J3442" t="inlineStr">
        <is>
          <t>Sophie Müller</t>
        </is>
      </c>
      <c r="K3442" s="71" t="n">
        <v>1018</v>
      </c>
      <c r="L3442" s="72" t="n">
        <v>460.34</v>
      </c>
      <c r="M3442" s="72" t="n">
        <v>468626.12</v>
      </c>
      <c r="N3442" s="72" t="n">
        <v>9372.52</v>
      </c>
      <c r="O3442" s="72" t="n">
        <v>459253.6</v>
      </c>
      <c r="P3442" s="72" t="n">
        <v>330929.42</v>
      </c>
      <c r="Q3442" s="72" t="n">
        <v>128324.18</v>
      </c>
      <c r="R3442" t="inlineStr">
        <is>
          <t>Telangana</t>
        </is>
      </c>
      <c r="S3442" s="71" t="n">
        <v>2</v>
      </c>
      <c r="T3442" t="inlineStr">
        <is>
          <t>Yes</t>
        </is>
      </c>
      <c r="U3442" s="71" t="n">
        <v>4457</v>
      </c>
      <c r="V3442" s="71" t="n">
        <v>260</v>
      </c>
      <c r="W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RR103434</t>
        </is>
      </c>
      <c r="B3443" s="69" t="n">
        <v>46070</v>
      </c>
      <c r="C3443" s="70" t="n">
        <v>2026</v>
      </c>
      <c r="D3443" t="inlineStr">
        <is>
          <t>Feb</t>
        </is>
      </c>
      <c r="E3443" t="inlineStr">
        <is>
          <t>North</t>
        </is>
      </c>
      <c r="F3443" t="inlineStr">
        <is>
          <t>India</t>
        </is>
      </c>
      <c r="G3443" t="inlineStr">
        <is>
          <t>Grocery</t>
        </is>
      </c>
      <c r="H3443" t="inlineStr">
        <is>
          <t>Store walk-in</t>
        </is>
      </c>
      <c r="I3443" t="inlineStr">
        <is>
          <t>Walk-in guest</t>
        </is>
      </c>
      <c r="J3443" t="inlineStr">
        <is>
          <t>Carlos Silva</t>
        </is>
      </c>
      <c r="K3443" s="71" t="n">
        <v>4011</v>
      </c>
      <c r="L3443" s="72" t="n">
        <v>206.38</v>
      </c>
      <c r="M3443" s="72" t="n">
        <v>827790.1800000001</v>
      </c>
      <c r="N3443" s="72" t="n">
        <v>124168.53</v>
      </c>
      <c r="O3443" s="72" t="n">
        <v>703621.65</v>
      </c>
      <c r="P3443" s="72" t="n">
        <v>611399.25</v>
      </c>
      <c r="Q3443" s="72" t="n">
        <v>92222.39999999999</v>
      </c>
      <c r="R3443" t="inlineStr">
        <is>
          <t>Uttar Pradesh</t>
        </is>
      </c>
      <c r="S3443" s="71" t="n">
        <v>5</v>
      </c>
      <c r="T3443" t="inlineStr">
        <is>
          <t>Yes</t>
        </is>
      </c>
      <c r="U3443" s="71" t="n">
        <v>2334</v>
      </c>
      <c r="V3443" s="71" t="n">
        <v>607</v>
      </c>
      <c r="W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RR103435</t>
        </is>
      </c>
      <c r="B3444" s="69" t="n">
        <v>46070</v>
      </c>
      <c r="C3444" s="70" t="n">
        <v>2026</v>
      </c>
      <c r="D3444" t="inlineStr">
        <is>
          <t>Feb</t>
        </is>
      </c>
      <c r="E3444" t="inlineStr">
        <is>
          <t>North</t>
        </is>
      </c>
      <c r="F3444" t="inlineStr">
        <is>
          <t>India</t>
        </is>
      </c>
      <c r="G3444" t="inlineStr">
        <is>
          <t>JioMart</t>
        </is>
      </c>
      <c r="H3444" t="inlineStr">
        <is>
          <t>Home delivery</t>
        </is>
      </c>
      <c r="I3444" t="inlineStr">
        <is>
          <t>Member</t>
        </is>
      </c>
      <c r="J3444" t="inlineStr">
        <is>
          <t>Emma Clarke</t>
        </is>
      </c>
      <c r="K3444" s="71" t="n">
        <v>4329</v>
      </c>
      <c r="L3444" s="72" t="n">
        <v>412.04</v>
      </c>
      <c r="M3444" s="72" t="n">
        <v>1783721.16</v>
      </c>
      <c r="N3444" s="72" t="n">
        <v>142697.69</v>
      </c>
      <c r="O3444" s="72" t="n">
        <v>1641023.47</v>
      </c>
      <c r="P3444" s="72" t="n">
        <v>1461292.93</v>
      </c>
      <c r="Q3444" s="72" t="n">
        <v>179730.54</v>
      </c>
      <c r="R3444" t="inlineStr">
        <is>
          <t>Uttar Pradesh</t>
        </is>
      </c>
      <c r="S3444" s="71" t="n">
        <v>8</v>
      </c>
      <c r="T3444" t="inlineStr">
        <is>
          <t>Yes</t>
        </is>
      </c>
      <c r="U3444" s="71" t="n">
        <v>10681</v>
      </c>
      <c r="V3444" s="71" t="n">
        <v>506</v>
      </c>
      <c r="W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RR103436</t>
        </is>
      </c>
      <c r="B3445" s="69" t="n">
        <v>46070</v>
      </c>
      <c r="C3445" s="70" t="n">
        <v>2026</v>
      </c>
      <c r="D3445" t="inlineStr">
        <is>
          <t>Feb</t>
        </is>
      </c>
      <c r="E3445" t="inlineStr">
        <is>
          <t>South</t>
        </is>
      </c>
      <c r="F3445" t="inlineStr">
        <is>
          <t>India</t>
        </is>
      </c>
      <c r="G3445" t="inlineStr">
        <is>
          <t>Grocery</t>
        </is>
      </c>
      <c r="H3445" t="inlineStr">
        <is>
          <t>Store walk-in</t>
        </is>
      </c>
      <c r="I3445" t="inlineStr">
        <is>
          <t>Walk-in guest</t>
        </is>
      </c>
      <c r="J3445" t="inlineStr">
        <is>
          <t>Aisha Bello</t>
        </is>
      </c>
      <c r="K3445" s="71" t="n">
        <v>533</v>
      </c>
      <c r="L3445" s="72" t="n">
        <v>195.32</v>
      </c>
      <c r="M3445" s="72" t="n">
        <v>104105.56</v>
      </c>
      <c r="N3445" s="72" t="n">
        <v>10410.56</v>
      </c>
      <c r="O3445" s="72" t="n">
        <v>93695</v>
      </c>
      <c r="P3445" s="72" t="n">
        <v>78095.36</v>
      </c>
      <c r="Q3445" s="72" t="n">
        <v>15599.64</v>
      </c>
      <c r="R3445" t="inlineStr">
        <is>
          <t>Telangana</t>
        </is>
      </c>
      <c r="S3445" s="71" t="n">
        <v>8</v>
      </c>
      <c r="T3445" t="inlineStr">
        <is>
          <t>Yes</t>
        </is>
      </c>
      <c r="U3445" s="71" t="n">
        <v>312</v>
      </c>
      <c r="V3445" s="71" t="n">
        <v>127</v>
      </c>
      <c r="W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RR103437</t>
        </is>
      </c>
      <c r="B3446" s="69" t="n">
        <v>46070</v>
      </c>
      <c r="C3446" s="70" t="n">
        <v>2026</v>
      </c>
      <c r="D3446" t="inlineStr">
        <is>
          <t>Feb</t>
        </is>
      </c>
      <c r="E3446" t="inlineStr">
        <is>
          <t>South</t>
        </is>
      </c>
      <c r="F3446" t="inlineStr">
        <is>
          <t>India</t>
        </is>
      </c>
      <c r="G3446" t="inlineStr">
        <is>
          <t>Electronics</t>
        </is>
      </c>
      <c r="H3446" t="inlineStr">
        <is>
          <t>Store walk-in</t>
        </is>
      </c>
      <c r="I3446" t="inlineStr">
        <is>
          <t>Walk-in guest</t>
        </is>
      </c>
      <c r="J3446" t="inlineStr">
        <is>
          <t>Sophie Müller</t>
        </is>
      </c>
      <c r="K3446" s="71" t="n">
        <v>37</v>
      </c>
      <c r="L3446" s="72" t="n">
        <v>10039.41</v>
      </c>
      <c r="M3446" s="72" t="n">
        <v>371458.17</v>
      </c>
      <c r="N3446" s="72" t="n">
        <v>18572.91</v>
      </c>
      <c r="O3446" s="72" t="n">
        <v>352885.26</v>
      </c>
      <c r="P3446" s="72" t="n">
        <v>312793.03</v>
      </c>
      <c r="Q3446" s="72" t="n">
        <v>40092.23</v>
      </c>
      <c r="R3446" t="inlineStr">
        <is>
          <t>Tamil Nadu</t>
        </is>
      </c>
      <c r="S3446" s="71" t="n">
        <v>1</v>
      </c>
      <c r="T3446" t="inlineStr">
        <is>
          <t>Yes</t>
        </is>
      </c>
      <c r="U3446" s="71" t="n">
        <v>68</v>
      </c>
      <c r="V3446" s="71" t="n">
        <v>28</v>
      </c>
      <c r="W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RR103438</t>
        </is>
      </c>
      <c r="B3447" s="69" t="n">
        <v>46070</v>
      </c>
      <c r="C3447" s="70" t="n">
        <v>2026</v>
      </c>
      <c r="D3447" t="inlineStr">
        <is>
          <t>Feb</t>
        </is>
      </c>
      <c r="E3447" t="inlineStr">
        <is>
          <t>South</t>
        </is>
      </c>
      <c r="F3447" t="inlineStr">
        <is>
          <t>India</t>
        </is>
      </c>
      <c r="G3447" t="inlineStr">
        <is>
          <t>Grocery</t>
        </is>
      </c>
      <c r="H3447" t="inlineStr">
        <is>
          <t>Store walk-in</t>
        </is>
      </c>
      <c r="I3447" t="inlineStr">
        <is>
          <t>Member</t>
        </is>
      </c>
      <c r="J3447" t="inlineStr">
        <is>
          <t>Priya Nair</t>
        </is>
      </c>
      <c r="K3447" s="71" t="n">
        <v>2647</v>
      </c>
      <c r="L3447" s="72" t="n">
        <v>165.66</v>
      </c>
      <c r="M3447" s="72" t="n">
        <v>438502.02</v>
      </c>
      <c r="N3447" s="72" t="n">
        <v>65775.3</v>
      </c>
      <c r="O3447" s="72" t="n">
        <v>372726.72</v>
      </c>
      <c r="P3447" s="72" t="n">
        <v>392287.46</v>
      </c>
      <c r="Q3447" s="72" t="n">
        <v>-19560.74</v>
      </c>
      <c r="R3447" t="inlineStr">
        <is>
          <t>Karnataka</t>
        </is>
      </c>
      <c r="S3447" s="71" t="n">
        <v>3</v>
      </c>
      <c r="T3447" t="inlineStr">
        <is>
          <t>Yes</t>
        </is>
      </c>
      <c r="U3447" s="71" t="n">
        <v>1970</v>
      </c>
      <c r="V3447" s="71" t="n">
        <v>624</v>
      </c>
      <c r="W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RR103439</t>
        </is>
      </c>
      <c r="B3448" s="69" t="n">
        <v>46070</v>
      </c>
      <c r="C3448" s="70" t="n">
        <v>2026</v>
      </c>
      <c r="D3448" t="inlineStr">
        <is>
          <t>Feb</t>
        </is>
      </c>
      <c r="E3448" t="inlineStr">
        <is>
          <t>South</t>
        </is>
      </c>
      <c r="F3448" t="inlineStr">
        <is>
          <t>India</t>
        </is>
      </c>
      <c r="G3448" t="inlineStr">
        <is>
          <t>Grocery</t>
        </is>
      </c>
      <c r="H3448" t="inlineStr">
        <is>
          <t>Store walk-in</t>
        </is>
      </c>
      <c r="I3448" t="inlineStr">
        <is>
          <t>Walk-in guest</t>
        </is>
      </c>
      <c r="J3448" t="inlineStr">
        <is>
          <t>Ravindra Patil</t>
        </is>
      </c>
      <c r="K3448" s="71" t="n">
        <v>1560</v>
      </c>
      <c r="L3448" s="72" t="n">
        <v>187.94</v>
      </c>
      <c r="M3448" s="72" t="n">
        <v>293186.4</v>
      </c>
      <c r="N3448" s="72" t="n">
        <v>23454.91</v>
      </c>
      <c r="O3448" s="72" t="n">
        <v>269731.49</v>
      </c>
      <c r="P3448" s="72" t="n">
        <v>221587.25</v>
      </c>
      <c r="Q3448" s="72" t="n">
        <v>48144.24</v>
      </c>
      <c r="R3448" t="inlineStr">
        <is>
          <t>Karnataka</t>
        </is>
      </c>
      <c r="S3448" s="71" t="n">
        <v>5</v>
      </c>
      <c r="T3448" t="inlineStr">
        <is>
          <t>Yes</t>
        </is>
      </c>
      <c r="U3448" s="71" t="n">
        <v>933</v>
      </c>
      <c r="V3448" s="71" t="n">
        <v>343</v>
      </c>
      <c r="W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RR103440</t>
        </is>
      </c>
      <c r="B3449" s="69" t="n">
        <v>46070</v>
      </c>
      <c r="C3449" s="70" t="n">
        <v>2026</v>
      </c>
      <c r="D3449" t="inlineStr">
        <is>
          <t>Feb</t>
        </is>
      </c>
      <c r="E3449" t="inlineStr">
        <is>
          <t>East</t>
        </is>
      </c>
      <c r="F3449" t="inlineStr">
        <is>
          <t>India</t>
        </is>
      </c>
      <c r="G3449" t="inlineStr">
        <is>
          <t>Electronics</t>
        </is>
      </c>
      <c r="H3449" t="inlineStr">
        <is>
          <t>Store walk-in</t>
        </is>
      </c>
      <c r="I3449" t="inlineStr">
        <is>
          <t>Walk-in guest</t>
        </is>
      </c>
      <c r="J3449" t="inlineStr">
        <is>
          <t>Emma Clarke</t>
        </is>
      </c>
      <c r="K3449" s="71" t="n">
        <v>174</v>
      </c>
      <c r="L3449" s="72" t="n">
        <v>10386.26</v>
      </c>
      <c r="M3449" s="72" t="n">
        <v>1807209.24</v>
      </c>
      <c r="N3449" s="72" t="n">
        <v>180720.92</v>
      </c>
      <c r="O3449" s="72" t="n">
        <v>1626488.32</v>
      </c>
      <c r="P3449" s="72" t="n">
        <v>1404920.54</v>
      </c>
      <c r="Q3449" s="72" t="n">
        <v>221567.78</v>
      </c>
      <c r="R3449" t="inlineStr">
        <is>
          <t>Bihar</t>
        </is>
      </c>
      <c r="S3449" s="71" t="n">
        <v>8</v>
      </c>
      <c r="T3449" t="inlineStr">
        <is>
          <t>Yes</t>
        </is>
      </c>
      <c r="U3449" s="71" t="n">
        <v>536</v>
      </c>
      <c r="V3449" s="71" t="n">
        <v>138</v>
      </c>
      <c r="W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RR103441</t>
        </is>
      </c>
      <c r="B3450" s="69" t="n">
        <v>46071</v>
      </c>
      <c r="C3450" s="70" t="n">
        <v>2026</v>
      </c>
      <c r="D3450" t="inlineStr">
        <is>
          <t>Feb</t>
        </is>
      </c>
      <c r="E3450" t="inlineStr">
        <is>
          <t>South</t>
        </is>
      </c>
      <c r="F3450" t="inlineStr">
        <is>
          <t>India</t>
        </is>
      </c>
      <c r="G3450" t="inlineStr">
        <is>
          <t>JioMart</t>
        </is>
      </c>
      <c r="H3450" t="inlineStr">
        <is>
          <t>Home delivery</t>
        </is>
      </c>
      <c r="I3450" t="inlineStr">
        <is>
          <t>Member</t>
        </is>
      </c>
      <c r="J3450" t="inlineStr">
        <is>
          <t>Mei Lin</t>
        </is>
      </c>
      <c r="K3450" s="71" t="n">
        <v>3420</v>
      </c>
      <c r="L3450" s="72" t="n">
        <v>495.8</v>
      </c>
      <c r="M3450" s="72" t="n">
        <v>1695636</v>
      </c>
      <c r="N3450" s="72" t="n">
        <v>84781.8</v>
      </c>
      <c r="O3450" s="72" t="n">
        <v>1610854.2</v>
      </c>
      <c r="P3450" s="72" t="n">
        <v>1135907.59</v>
      </c>
      <c r="Q3450" s="72" t="n">
        <v>474946.61</v>
      </c>
      <c r="R3450" t="inlineStr">
        <is>
          <t>Kerala</t>
        </is>
      </c>
      <c r="S3450" s="71" t="n">
        <v>2</v>
      </c>
      <c r="T3450" t="inlineStr">
        <is>
          <t>Yes</t>
        </is>
      </c>
      <c r="U3450" s="71" t="n">
        <v>12178</v>
      </c>
      <c r="V3450" s="71" t="n">
        <v>812</v>
      </c>
      <c r="W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RR103442</t>
        </is>
      </c>
      <c r="B3451" s="69" t="n">
        <v>46071</v>
      </c>
      <c r="C3451" s="70" t="n">
        <v>2026</v>
      </c>
      <c r="D3451" t="inlineStr">
        <is>
          <t>Feb</t>
        </is>
      </c>
      <c r="E3451" t="inlineStr">
        <is>
          <t>West</t>
        </is>
      </c>
      <c r="F3451" t="inlineStr">
        <is>
          <t>India</t>
        </is>
      </c>
      <c r="G3451" t="inlineStr">
        <is>
          <t>JioMart</t>
        </is>
      </c>
      <c r="H3451" t="inlineStr">
        <is>
          <t>Home delivery</t>
        </is>
      </c>
      <c r="I3451" t="inlineStr">
        <is>
          <t>Walk-in guest</t>
        </is>
      </c>
      <c r="J3451" t="inlineStr">
        <is>
          <t>Ruhi Shaikh</t>
        </is>
      </c>
      <c r="K3451" s="71" t="n">
        <v>1514</v>
      </c>
      <c r="L3451" s="72" t="n">
        <v>497.41</v>
      </c>
      <c r="M3451" s="72" t="n">
        <v>753078.74</v>
      </c>
      <c r="N3451" s="72" t="n">
        <v>75307.87</v>
      </c>
      <c r="O3451" s="72" t="n">
        <v>677770.87</v>
      </c>
      <c r="P3451" s="72" t="n">
        <v>511963.32</v>
      </c>
      <c r="Q3451" s="72" t="n">
        <v>165807.55</v>
      </c>
      <c r="R3451" t="inlineStr">
        <is>
          <t>Goa</t>
        </is>
      </c>
      <c r="S3451" s="71" t="n">
        <v>3</v>
      </c>
      <c r="T3451" t="inlineStr">
        <is>
          <t>Yes</t>
        </is>
      </c>
      <c r="U3451" s="71" t="n">
        <v>5351</v>
      </c>
      <c r="V3451" s="71" t="n">
        <v>247</v>
      </c>
      <c r="W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RR103443</t>
        </is>
      </c>
      <c r="B3452" s="69" t="n">
        <v>46071</v>
      </c>
      <c r="C3452" s="70" t="n">
        <v>2026</v>
      </c>
      <c r="D3452" t="inlineStr">
        <is>
          <t>Feb</t>
        </is>
      </c>
      <c r="E3452" t="inlineStr">
        <is>
          <t>East</t>
        </is>
      </c>
      <c r="F3452" t="inlineStr">
        <is>
          <t>India</t>
        </is>
      </c>
      <c r="G3452" t="inlineStr">
        <is>
          <t>JioMart</t>
        </is>
      </c>
      <c r="H3452" t="inlineStr">
        <is>
          <t>Home delivery</t>
        </is>
      </c>
      <c r="I3452" t="inlineStr">
        <is>
          <t>Walk-in guest</t>
        </is>
      </c>
      <c r="J3452" t="inlineStr">
        <is>
          <t>Lucas Martin</t>
        </is>
      </c>
      <c r="K3452" s="71" t="n">
        <v>1454</v>
      </c>
      <c r="L3452" s="72" t="n">
        <v>430.59</v>
      </c>
      <c r="M3452" s="72" t="n">
        <v>626077.86</v>
      </c>
      <c r="N3452" s="72" t="n">
        <v>62607.79</v>
      </c>
      <c r="O3452" s="72" t="n">
        <v>563470.0699999999</v>
      </c>
      <c r="P3452" s="72" t="n">
        <v>475870.98</v>
      </c>
      <c r="Q3452" s="72" t="n">
        <v>87599.09</v>
      </c>
      <c r="R3452" t="inlineStr">
        <is>
          <t>Bihar</t>
        </is>
      </c>
      <c r="S3452" s="71" t="n">
        <v>3</v>
      </c>
      <c r="T3452" t="inlineStr">
        <is>
          <t>Yes</t>
        </is>
      </c>
      <c r="U3452" s="71" t="n">
        <v>3484</v>
      </c>
      <c r="V3452" s="71" t="n">
        <v>272</v>
      </c>
      <c r="W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RR103444</t>
        </is>
      </c>
      <c r="B3453" s="69" t="n">
        <v>46071</v>
      </c>
      <c r="C3453" s="70" t="n">
        <v>2026</v>
      </c>
      <c r="D3453" t="inlineStr">
        <is>
          <t>Feb</t>
        </is>
      </c>
      <c r="E3453" t="inlineStr">
        <is>
          <t>West</t>
        </is>
      </c>
      <c r="F3453" t="inlineStr">
        <is>
          <t>India</t>
        </is>
      </c>
      <c r="G3453" t="inlineStr">
        <is>
          <t>Grocery</t>
        </is>
      </c>
      <c r="H3453" t="inlineStr">
        <is>
          <t>Store walk-in</t>
        </is>
      </c>
      <c r="I3453" t="inlineStr">
        <is>
          <t>Walk-in guest</t>
        </is>
      </c>
      <c r="J3453" t="inlineStr">
        <is>
          <t>Noah Smith</t>
        </is>
      </c>
      <c r="K3453" s="71" t="n">
        <v>3065</v>
      </c>
      <c r="L3453" s="72" t="n">
        <v>181.94</v>
      </c>
      <c r="M3453" s="72" t="n">
        <v>557646.1</v>
      </c>
      <c r="N3453" s="72" t="n">
        <v>11152.92</v>
      </c>
      <c r="O3453" s="72" t="n">
        <v>546493.1800000001</v>
      </c>
      <c r="P3453" s="72" t="n">
        <v>467395.45</v>
      </c>
      <c r="Q3453" s="72" t="n">
        <v>79097.73</v>
      </c>
      <c r="R3453" t="inlineStr">
        <is>
          <t>Maharashtra</t>
        </is>
      </c>
      <c r="S3453" s="71" t="n">
        <v>3</v>
      </c>
      <c r="T3453" t="inlineStr">
        <is>
          <t>Yes</t>
        </is>
      </c>
      <c r="U3453" s="71" t="n">
        <v>837</v>
      </c>
      <c r="V3453" s="71" t="n">
        <v>345</v>
      </c>
      <c r="W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RR103445</t>
        </is>
      </c>
      <c r="B3454" s="69" t="n">
        <v>46071</v>
      </c>
      <c r="C3454" s="70" t="n">
        <v>2026</v>
      </c>
      <c r="D3454" t="inlineStr">
        <is>
          <t>Feb</t>
        </is>
      </c>
      <c r="E3454" t="inlineStr">
        <is>
          <t>West</t>
        </is>
      </c>
      <c r="F3454" t="inlineStr">
        <is>
          <t>India</t>
        </is>
      </c>
      <c r="G3454" t="inlineStr">
        <is>
          <t>Grocery</t>
        </is>
      </c>
      <c r="H3454" t="inlineStr">
        <is>
          <t>Store walk-in</t>
        </is>
      </c>
      <c r="I3454" t="inlineStr">
        <is>
          <t>Member</t>
        </is>
      </c>
      <c r="J3454" t="inlineStr">
        <is>
          <t>Ana Costa</t>
        </is>
      </c>
      <c r="K3454" s="71" t="n">
        <v>2467</v>
      </c>
      <c r="L3454" s="72" t="n">
        <v>192.78</v>
      </c>
      <c r="M3454" s="72" t="n">
        <v>475588.26</v>
      </c>
      <c r="N3454" s="72" t="n">
        <v>9511.77</v>
      </c>
      <c r="O3454" s="72" t="n">
        <v>466076.49</v>
      </c>
      <c r="P3454" s="72" t="n">
        <v>374336.8</v>
      </c>
      <c r="Q3454" s="72" t="n">
        <v>91739.69</v>
      </c>
      <c r="R3454" t="inlineStr">
        <is>
          <t>Maharashtra</t>
        </is>
      </c>
      <c r="S3454" s="71" t="n">
        <v>3</v>
      </c>
      <c r="T3454" t="inlineStr">
        <is>
          <t>Yes</t>
        </is>
      </c>
      <c r="U3454" s="71" t="n">
        <v>1008</v>
      </c>
      <c r="V3454" s="71" t="n">
        <v>335</v>
      </c>
      <c r="W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RR103446</t>
        </is>
      </c>
      <c r="B3455" s="69" t="n">
        <v>46071</v>
      </c>
      <c r="C3455" s="70" t="n">
        <v>2026</v>
      </c>
      <c r="D3455" t="inlineStr">
        <is>
          <t>Feb</t>
        </is>
      </c>
      <c r="E3455" t="inlineStr">
        <is>
          <t>South</t>
        </is>
      </c>
      <c r="F3455" t="inlineStr">
        <is>
          <t>India</t>
        </is>
      </c>
      <c r="G3455" t="inlineStr">
        <is>
          <t>Grocery</t>
        </is>
      </c>
      <c r="H3455" t="inlineStr">
        <is>
          <t>Store walk-in</t>
        </is>
      </c>
      <c r="I3455" t="inlineStr">
        <is>
          <t>Walk-in guest</t>
        </is>
      </c>
      <c r="J3455" t="inlineStr">
        <is>
          <t>Omar Haddad</t>
        </is>
      </c>
      <c r="K3455" s="71" t="n">
        <v>410</v>
      </c>
      <c r="L3455" s="72" t="n">
        <v>176.12</v>
      </c>
      <c r="M3455" s="72" t="n">
        <v>72209.2</v>
      </c>
      <c r="N3455" s="72" t="n">
        <v>10831.38</v>
      </c>
      <c r="O3455" s="72" t="n">
        <v>61377.82</v>
      </c>
      <c r="P3455" s="72" t="n">
        <v>58776.95</v>
      </c>
      <c r="Q3455" s="72" t="n">
        <v>2600.87</v>
      </c>
      <c r="R3455" t="inlineStr">
        <is>
          <t>Telangana</t>
        </is>
      </c>
      <c r="S3455" s="71" t="n">
        <v>5</v>
      </c>
      <c r="T3455" t="inlineStr">
        <is>
          <t>Yes</t>
        </is>
      </c>
      <c r="U3455" s="71" t="n">
        <v>439</v>
      </c>
      <c r="V3455" s="71" t="n">
        <v>112</v>
      </c>
      <c r="W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RR103447</t>
        </is>
      </c>
      <c r="B3456" s="69" t="n">
        <v>46071</v>
      </c>
      <c r="C3456" s="70" t="n">
        <v>2026</v>
      </c>
      <c r="D3456" t="inlineStr">
        <is>
          <t>Feb</t>
        </is>
      </c>
      <c r="E3456" t="inlineStr">
        <is>
          <t>East</t>
        </is>
      </c>
      <c r="F3456" t="inlineStr">
        <is>
          <t>India</t>
        </is>
      </c>
      <c r="G3456" t="inlineStr">
        <is>
          <t>Fashion</t>
        </is>
      </c>
      <c r="H3456" t="inlineStr">
        <is>
          <t>Click &amp; collect</t>
        </is>
      </c>
      <c r="I3456" t="inlineStr">
        <is>
          <t>Member</t>
        </is>
      </c>
      <c r="J3456" t="inlineStr">
        <is>
          <t>Olivia Brown</t>
        </is>
      </c>
      <c r="K3456" s="71" t="n">
        <v>1063</v>
      </c>
      <c r="L3456" s="72" t="n">
        <v>857.26</v>
      </c>
      <c r="M3456" s="72" t="n">
        <v>911267.38</v>
      </c>
      <c r="N3456" s="72" t="n">
        <v>136690.11</v>
      </c>
      <c r="O3456" s="72" t="n">
        <v>774577.27</v>
      </c>
      <c r="P3456" s="72" t="n">
        <v>438309.71</v>
      </c>
      <c r="Q3456" s="72" t="n">
        <v>336267.56</v>
      </c>
      <c r="R3456" t="inlineStr">
        <is>
          <t>Odisha</t>
        </is>
      </c>
      <c r="S3456" s="71" t="n">
        <v>5</v>
      </c>
      <c r="T3456" t="inlineStr">
        <is>
          <t>Yes</t>
        </is>
      </c>
      <c r="U3456" s="71" t="n">
        <v>830</v>
      </c>
      <c r="V3456" s="71" t="n">
        <v>216</v>
      </c>
      <c r="W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RR103448</t>
        </is>
      </c>
      <c r="B3457" s="69" t="n">
        <v>46071</v>
      </c>
      <c r="C3457" s="70" t="n">
        <v>2026</v>
      </c>
      <c r="D3457" t="inlineStr">
        <is>
          <t>Feb</t>
        </is>
      </c>
      <c r="E3457" t="inlineStr">
        <is>
          <t>East</t>
        </is>
      </c>
      <c r="F3457" t="inlineStr">
        <is>
          <t>India</t>
        </is>
      </c>
      <c r="G3457" t="inlineStr">
        <is>
          <t>JioMart</t>
        </is>
      </c>
      <c r="H3457" t="inlineStr">
        <is>
          <t>Home delivery</t>
        </is>
      </c>
      <c r="I3457" t="inlineStr">
        <is>
          <t>Member</t>
        </is>
      </c>
      <c r="J3457" t="inlineStr">
        <is>
          <t>Fatima Al-Saud</t>
        </is>
      </c>
      <c r="K3457" s="71" t="n">
        <v>3705</v>
      </c>
      <c r="L3457" s="72" t="n">
        <v>422.32</v>
      </c>
      <c r="M3457" s="72" t="n">
        <v>1564695.6</v>
      </c>
      <c r="N3457" s="72" t="n">
        <v>125175.65</v>
      </c>
      <c r="O3457" s="72" t="n">
        <v>1439519.95</v>
      </c>
      <c r="P3457" s="72" t="n">
        <v>1273172.85</v>
      </c>
      <c r="Q3457" s="72" t="n">
        <v>166347.1</v>
      </c>
      <c r="R3457" t="inlineStr">
        <is>
          <t>Bihar</t>
        </is>
      </c>
      <c r="S3457" s="71" t="n">
        <v>5</v>
      </c>
      <c r="T3457" t="inlineStr">
        <is>
          <t>Yes</t>
        </is>
      </c>
      <c r="U3457" s="71" t="n">
        <v>8008</v>
      </c>
      <c r="V3457" s="71" t="n">
        <v>444</v>
      </c>
      <c r="W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RR103449</t>
        </is>
      </c>
      <c r="B3458" s="69" t="n">
        <v>46071</v>
      </c>
      <c r="C3458" s="70" t="n">
        <v>2026</v>
      </c>
      <c r="D3458" t="inlineStr">
        <is>
          <t>Feb</t>
        </is>
      </c>
      <c r="E3458" t="inlineStr">
        <is>
          <t>West</t>
        </is>
      </c>
      <c r="F3458" t="inlineStr">
        <is>
          <t>India</t>
        </is>
      </c>
      <c r="G3458" t="inlineStr">
        <is>
          <t>Fashion</t>
        </is>
      </c>
      <c r="H3458" t="inlineStr">
        <is>
          <t>Store walk-in</t>
        </is>
      </c>
      <c r="I3458" t="inlineStr">
        <is>
          <t>Member</t>
        </is>
      </c>
      <c r="J3458" t="inlineStr">
        <is>
          <t>Sophie Müller</t>
        </is>
      </c>
      <c r="K3458" s="71" t="n">
        <v>295</v>
      </c>
      <c r="L3458" s="72" t="n">
        <v>791.23</v>
      </c>
      <c r="M3458" s="72" t="n">
        <v>233412.85</v>
      </c>
      <c r="N3458" s="72" t="n">
        <v>4668.26</v>
      </c>
      <c r="O3458" s="72" t="n">
        <v>228744.59</v>
      </c>
      <c r="P3458" s="72" t="n">
        <v>123925.65</v>
      </c>
      <c r="Q3458" s="72" t="n">
        <v>104818.94</v>
      </c>
      <c r="R3458" t="inlineStr">
        <is>
          <t>Maharashtra</t>
        </is>
      </c>
      <c r="S3458" s="71" t="n">
        <v>8</v>
      </c>
      <c r="T3458" t="inlineStr">
        <is>
          <t>Yes</t>
        </is>
      </c>
      <c r="U3458" s="71" t="n">
        <v>330</v>
      </c>
      <c r="V3458" s="71" t="n">
        <v>83</v>
      </c>
      <c r="W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RR103450</t>
        </is>
      </c>
      <c r="B3459" s="69" t="n">
        <v>46071</v>
      </c>
      <c r="C3459" s="70" t="n">
        <v>2026</v>
      </c>
      <c r="D3459" t="inlineStr">
        <is>
          <t>Feb</t>
        </is>
      </c>
      <c r="E3459" t="inlineStr">
        <is>
          <t>South</t>
        </is>
      </c>
      <c r="F3459" t="inlineStr">
        <is>
          <t>India</t>
        </is>
      </c>
      <c r="G3459" t="inlineStr">
        <is>
          <t>JioMart</t>
        </is>
      </c>
      <c r="H3459" t="inlineStr">
        <is>
          <t>Home delivery</t>
        </is>
      </c>
      <c r="I3459" t="inlineStr">
        <is>
          <t>Walk-in guest</t>
        </is>
      </c>
      <c r="J3459" t="inlineStr">
        <is>
          <t>Shraddha Kulkarni</t>
        </is>
      </c>
      <c r="K3459" s="71" t="n">
        <v>1341</v>
      </c>
      <c r="L3459" s="72" t="n">
        <v>504.74</v>
      </c>
      <c r="M3459" s="72" t="n">
        <v>676856.34</v>
      </c>
      <c r="N3459" s="72" t="n">
        <v>33842.82</v>
      </c>
      <c r="O3459" s="72" t="n">
        <v>643013.52</v>
      </c>
      <c r="P3459" s="72" t="n">
        <v>465064.66</v>
      </c>
      <c r="Q3459" s="72" t="n">
        <v>177948.86</v>
      </c>
      <c r="R3459" t="inlineStr">
        <is>
          <t>Telangana</t>
        </is>
      </c>
      <c r="S3459" s="71" t="n">
        <v>8</v>
      </c>
      <c r="T3459" t="inlineStr">
        <is>
          <t>Yes</t>
        </is>
      </c>
      <c r="U3459" s="71" t="n">
        <v>2239</v>
      </c>
      <c r="V3459" s="71" t="n">
        <v>150</v>
      </c>
      <c r="W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RR103451</t>
        </is>
      </c>
      <c r="B3460" s="69" t="n">
        <v>46071</v>
      </c>
      <c r="C3460" s="70" t="n">
        <v>2026</v>
      </c>
      <c r="D3460" t="inlineStr">
        <is>
          <t>Feb</t>
        </is>
      </c>
      <c r="E3460" t="inlineStr">
        <is>
          <t>East</t>
        </is>
      </c>
      <c r="F3460" t="inlineStr">
        <is>
          <t>India</t>
        </is>
      </c>
      <c r="G3460" t="inlineStr">
        <is>
          <t>Fashion</t>
        </is>
      </c>
      <c r="H3460" t="inlineStr">
        <is>
          <t>Store walk-in</t>
        </is>
      </c>
      <c r="I3460" t="inlineStr">
        <is>
          <t>Walk-in guest</t>
        </is>
      </c>
      <c r="J3460" t="inlineStr">
        <is>
          <t>Mei Lin</t>
        </is>
      </c>
      <c r="K3460" s="71" t="n">
        <v>190</v>
      </c>
      <c r="L3460" s="72" t="n">
        <v>860.12</v>
      </c>
      <c r="M3460" s="72" t="n">
        <v>163422.8</v>
      </c>
      <c r="N3460" s="72" t="n">
        <v>24513.42</v>
      </c>
      <c r="O3460" s="72" t="n">
        <v>138909.38</v>
      </c>
      <c r="P3460" s="72" t="n">
        <v>79518.64</v>
      </c>
      <c r="Q3460" s="72" t="n">
        <v>59390.74</v>
      </c>
      <c r="R3460" t="inlineStr">
        <is>
          <t>West Bengal</t>
        </is>
      </c>
      <c r="S3460" s="71" t="n">
        <v>5</v>
      </c>
      <c r="T3460" t="inlineStr">
        <is>
          <t>Yes</t>
        </is>
      </c>
      <c r="U3460" s="71" t="n">
        <v>80</v>
      </c>
      <c r="V3460" s="71" t="n">
        <v>33</v>
      </c>
      <c r="W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RR103452</t>
        </is>
      </c>
      <c r="B3461" s="69" t="n">
        <v>46071</v>
      </c>
      <c r="C3461" s="70" t="n">
        <v>2026</v>
      </c>
      <c r="D3461" t="inlineStr">
        <is>
          <t>Feb</t>
        </is>
      </c>
      <c r="E3461" t="inlineStr">
        <is>
          <t>West</t>
        </is>
      </c>
      <c r="F3461" t="inlineStr">
        <is>
          <t>India</t>
        </is>
      </c>
      <c r="G3461" t="inlineStr">
        <is>
          <t>JioMart</t>
        </is>
      </c>
      <c r="H3461" t="inlineStr">
        <is>
          <t>Home delivery</t>
        </is>
      </c>
      <c r="I3461" t="inlineStr">
        <is>
          <t>Member</t>
        </is>
      </c>
      <c r="J3461" t="inlineStr">
        <is>
          <t>Zoya Ahmed</t>
        </is>
      </c>
      <c r="K3461" s="71" t="n">
        <v>1234</v>
      </c>
      <c r="L3461" s="72" t="n">
        <v>508.54</v>
      </c>
      <c r="M3461" s="72" t="n">
        <v>627538.36</v>
      </c>
      <c r="N3461" s="72" t="n">
        <v>62753.84</v>
      </c>
      <c r="O3461" s="72" t="n">
        <v>564784.52</v>
      </c>
      <c r="P3461" s="72" t="n">
        <v>417346.09</v>
      </c>
      <c r="Q3461" s="72" t="n">
        <v>147438.43</v>
      </c>
      <c r="R3461" t="inlineStr">
        <is>
          <t>Maharashtra</t>
        </is>
      </c>
      <c r="S3461" s="71" t="n">
        <v>8</v>
      </c>
      <c r="T3461" t="inlineStr">
        <is>
          <t>Yes</t>
        </is>
      </c>
      <c r="U3461" s="71" t="n">
        <v>2368</v>
      </c>
      <c r="V3461" s="71" t="n">
        <v>163</v>
      </c>
      <c r="W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RR103453</t>
        </is>
      </c>
      <c r="B3462" s="69" t="n">
        <v>46071</v>
      </c>
      <c r="C3462" s="70" t="n">
        <v>2026</v>
      </c>
      <c r="D3462" t="inlineStr">
        <is>
          <t>Feb</t>
        </is>
      </c>
      <c r="E3462" t="inlineStr">
        <is>
          <t>West</t>
        </is>
      </c>
      <c r="F3462" t="inlineStr">
        <is>
          <t>India</t>
        </is>
      </c>
      <c r="G3462" t="inlineStr">
        <is>
          <t>Grocery</t>
        </is>
      </c>
      <c r="H3462" t="inlineStr">
        <is>
          <t>Store walk-in</t>
        </is>
      </c>
      <c r="I3462" t="inlineStr">
        <is>
          <t>Member</t>
        </is>
      </c>
      <c r="J3462" t="inlineStr">
        <is>
          <t>Omar Haddad</t>
        </is>
      </c>
      <c r="K3462" s="71" t="n">
        <v>2810</v>
      </c>
      <c r="L3462" s="72" t="n">
        <v>174.19</v>
      </c>
      <c r="M3462" s="72" t="n">
        <v>489473.9</v>
      </c>
      <c r="N3462" s="72" t="n">
        <v>39157.91</v>
      </c>
      <c r="O3462" s="72" t="n">
        <v>450315.99</v>
      </c>
      <c r="P3462" s="72" t="n">
        <v>426591.57</v>
      </c>
      <c r="Q3462" s="72" t="n">
        <v>23724.42</v>
      </c>
      <c r="R3462" t="inlineStr">
        <is>
          <t>Gujarat</t>
        </is>
      </c>
      <c r="S3462" s="71" t="n">
        <v>0</v>
      </c>
      <c r="T3462" t="inlineStr">
        <is>
          <t>No</t>
        </is>
      </c>
      <c r="U3462" s="71" t="n">
        <v>1192</v>
      </c>
      <c r="V3462" s="71" t="n">
        <v>506</v>
      </c>
      <c r="W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RR103454</t>
        </is>
      </c>
      <c r="B3463" s="69" t="n">
        <v>46071</v>
      </c>
      <c r="C3463" s="70" t="n">
        <v>2026</v>
      </c>
      <c r="D3463" t="inlineStr">
        <is>
          <t>Feb</t>
        </is>
      </c>
      <c r="E3463" t="inlineStr">
        <is>
          <t>West</t>
        </is>
      </c>
      <c r="F3463" t="inlineStr">
        <is>
          <t>India</t>
        </is>
      </c>
      <c r="G3463" t="inlineStr">
        <is>
          <t>Electronics</t>
        </is>
      </c>
      <c r="H3463" t="inlineStr">
        <is>
          <t>Store walk-in</t>
        </is>
      </c>
      <c r="I3463" t="inlineStr">
        <is>
          <t>Walk-in guest</t>
        </is>
      </c>
      <c r="J3463" t="inlineStr">
        <is>
          <t>Fatima Al-Saud</t>
        </is>
      </c>
      <c r="K3463" s="71" t="n">
        <v>37</v>
      </c>
      <c r="L3463" s="72" t="n">
        <v>9368.389999999999</v>
      </c>
      <c r="M3463" s="72" t="n">
        <v>346630.43</v>
      </c>
      <c r="N3463" s="72" t="n">
        <v>51994.56</v>
      </c>
      <c r="O3463" s="72" t="n">
        <v>294635.87</v>
      </c>
      <c r="P3463" s="72" t="n">
        <v>313072.15</v>
      </c>
      <c r="Q3463" s="72" t="n">
        <v>-18436.28</v>
      </c>
      <c r="R3463" t="inlineStr">
        <is>
          <t>Gujarat</t>
        </is>
      </c>
      <c r="S3463" s="71" t="n">
        <v>0</v>
      </c>
      <c r="T3463" t="inlineStr">
        <is>
          <t>No</t>
        </is>
      </c>
      <c r="U3463" s="71" t="n">
        <v>84</v>
      </c>
      <c r="V3463" s="71" t="n">
        <v>32</v>
      </c>
      <c r="W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RR103455</t>
        </is>
      </c>
      <c r="B3464" s="69" t="n">
        <v>46072</v>
      </c>
      <c r="C3464" s="70" t="n">
        <v>2026</v>
      </c>
      <c r="D3464" t="inlineStr">
        <is>
          <t>Feb</t>
        </is>
      </c>
      <c r="E3464" t="inlineStr">
        <is>
          <t>East</t>
        </is>
      </c>
      <c r="F3464" t="inlineStr">
        <is>
          <t>India</t>
        </is>
      </c>
      <c r="G3464" t="inlineStr">
        <is>
          <t>JioMart</t>
        </is>
      </c>
      <c r="H3464" t="inlineStr">
        <is>
          <t>Home delivery</t>
        </is>
      </c>
      <c r="I3464" t="inlineStr">
        <is>
          <t>Walk-in guest</t>
        </is>
      </c>
      <c r="J3464" t="inlineStr">
        <is>
          <t>Hiroshi Tanaka</t>
        </is>
      </c>
      <c r="K3464" s="71" t="n">
        <v>2215</v>
      </c>
      <c r="L3464" s="72" t="n">
        <v>503.86</v>
      </c>
      <c r="M3464" s="72" t="n">
        <v>1116049.9</v>
      </c>
      <c r="N3464" s="72" t="n">
        <v>55802.49</v>
      </c>
      <c r="O3464" s="72" t="n">
        <v>1060247.41</v>
      </c>
      <c r="P3464" s="72" t="n">
        <v>755059.61</v>
      </c>
      <c r="Q3464" s="72" t="n">
        <v>305187.8</v>
      </c>
      <c r="R3464" t="inlineStr">
        <is>
          <t>Bihar</t>
        </is>
      </c>
      <c r="S3464" s="71" t="n">
        <v>0</v>
      </c>
      <c r="T3464" t="inlineStr">
        <is>
          <t>No</t>
        </is>
      </c>
      <c r="U3464" s="71" t="n">
        <v>7425</v>
      </c>
      <c r="V3464" s="71" t="n">
        <v>312</v>
      </c>
      <c r="W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RR103456</t>
        </is>
      </c>
      <c r="B3465" s="69" t="n">
        <v>46072</v>
      </c>
      <c r="C3465" s="70" t="n">
        <v>2026</v>
      </c>
      <c r="D3465" t="inlineStr">
        <is>
          <t>Feb</t>
        </is>
      </c>
      <c r="E3465" t="inlineStr">
        <is>
          <t>North</t>
        </is>
      </c>
      <c r="F3465" t="inlineStr">
        <is>
          <t>India</t>
        </is>
      </c>
      <c r="G3465" t="inlineStr">
        <is>
          <t>JioMart</t>
        </is>
      </c>
      <c r="H3465" t="inlineStr">
        <is>
          <t>Home delivery</t>
        </is>
      </c>
      <c r="I3465" t="inlineStr">
        <is>
          <t>Walk-in guest</t>
        </is>
      </c>
      <c r="J3465" t="inlineStr">
        <is>
          <t>Omar Haddad</t>
        </is>
      </c>
      <c r="K3465" s="71" t="n">
        <v>2576</v>
      </c>
      <c r="L3465" s="72" t="n">
        <v>424.15</v>
      </c>
      <c r="M3465" s="72" t="n">
        <v>1092610.4</v>
      </c>
      <c r="N3465" s="72" t="n">
        <v>109261.04</v>
      </c>
      <c r="O3465" s="72" t="n">
        <v>983349.36</v>
      </c>
      <c r="P3465" s="72" t="n">
        <v>881532.65</v>
      </c>
      <c r="Q3465" s="72" t="n">
        <v>101816.71</v>
      </c>
      <c r="R3465" t="inlineStr">
        <is>
          <t>Rajasthan</t>
        </is>
      </c>
      <c r="S3465" s="71" t="n">
        <v>3</v>
      </c>
      <c r="T3465" t="inlineStr">
        <is>
          <t>Yes</t>
        </is>
      </c>
      <c r="U3465" s="71" t="n">
        <v>6519</v>
      </c>
      <c r="V3465" s="71" t="n">
        <v>511</v>
      </c>
      <c r="W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RR103457</t>
        </is>
      </c>
      <c r="B3466" s="69" t="n">
        <v>46072</v>
      </c>
      <c r="C3466" s="70" t="n">
        <v>2026</v>
      </c>
      <c r="D3466" t="inlineStr">
        <is>
          <t>Feb</t>
        </is>
      </c>
      <c r="E3466" t="inlineStr">
        <is>
          <t>North</t>
        </is>
      </c>
      <c r="F3466" t="inlineStr">
        <is>
          <t>India</t>
        </is>
      </c>
      <c r="G3466" t="inlineStr">
        <is>
          <t>Grocery</t>
        </is>
      </c>
      <c r="H3466" t="inlineStr">
        <is>
          <t>Store walk-in</t>
        </is>
      </c>
      <c r="I3466" t="inlineStr">
        <is>
          <t>Walk-in guest</t>
        </is>
      </c>
      <c r="J3466" t="inlineStr">
        <is>
          <t>Noah Smith</t>
        </is>
      </c>
      <c r="K3466" s="71" t="n">
        <v>2436</v>
      </c>
      <c r="L3466" s="72" t="n">
        <v>188.84</v>
      </c>
      <c r="M3466" s="72" t="n">
        <v>460014.24</v>
      </c>
      <c r="N3466" s="72" t="n">
        <v>36801.14</v>
      </c>
      <c r="O3466" s="72" t="n">
        <v>423213.1</v>
      </c>
      <c r="P3466" s="72" t="n">
        <v>352650.96</v>
      </c>
      <c r="Q3466" s="72" t="n">
        <v>70562.14</v>
      </c>
      <c r="R3466" t="inlineStr">
        <is>
          <t>Delhi</t>
        </is>
      </c>
      <c r="S3466" s="71" t="n">
        <v>3</v>
      </c>
      <c r="T3466" t="inlineStr">
        <is>
          <t>Yes</t>
        </is>
      </c>
      <c r="U3466" s="71" t="n">
        <v>1901</v>
      </c>
      <c r="V3466" s="71" t="n">
        <v>797</v>
      </c>
      <c r="W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RR103458</t>
        </is>
      </c>
      <c r="B3467" s="69" t="n">
        <v>46072</v>
      </c>
      <c r="C3467" s="70" t="n">
        <v>2026</v>
      </c>
      <c r="D3467" t="inlineStr">
        <is>
          <t>Feb</t>
        </is>
      </c>
      <c r="E3467" t="inlineStr">
        <is>
          <t>East</t>
        </is>
      </c>
      <c r="F3467" t="inlineStr">
        <is>
          <t>India</t>
        </is>
      </c>
      <c r="G3467" t="inlineStr">
        <is>
          <t>Grocery</t>
        </is>
      </c>
      <c r="H3467" t="inlineStr">
        <is>
          <t>Click &amp; collect</t>
        </is>
      </c>
      <c r="I3467" t="inlineStr">
        <is>
          <t>Walk-in guest</t>
        </is>
      </c>
      <c r="J3467" t="inlineStr">
        <is>
          <t>Sophie Müller</t>
        </is>
      </c>
      <c r="K3467" s="71" t="n">
        <v>1369</v>
      </c>
      <c r="L3467" s="72" t="n">
        <v>171.46</v>
      </c>
      <c r="M3467" s="72" t="n">
        <v>234728.74</v>
      </c>
      <c r="N3467" s="72" t="n">
        <v>4694.57</v>
      </c>
      <c r="O3467" s="72" t="n">
        <v>230034.17</v>
      </c>
      <c r="P3467" s="72" t="n">
        <v>194829.3</v>
      </c>
      <c r="Q3467" s="72" t="n">
        <v>35204.87</v>
      </c>
      <c r="R3467" t="inlineStr">
        <is>
          <t>West Bengal</t>
        </is>
      </c>
      <c r="S3467" s="71" t="n">
        <v>0</v>
      </c>
      <c r="T3467" t="inlineStr">
        <is>
          <t>No</t>
        </is>
      </c>
      <c r="U3467" s="71" t="n">
        <v>891</v>
      </c>
      <c r="V3467" s="71" t="n">
        <v>241</v>
      </c>
      <c r="W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RR103459</t>
        </is>
      </c>
      <c r="B3468" s="69" t="n">
        <v>46072</v>
      </c>
      <c r="C3468" s="70" t="n">
        <v>2026</v>
      </c>
      <c r="D3468" t="inlineStr">
        <is>
          <t>Feb</t>
        </is>
      </c>
      <c r="E3468" t="inlineStr">
        <is>
          <t>West</t>
        </is>
      </c>
      <c r="F3468" t="inlineStr">
        <is>
          <t>India</t>
        </is>
      </c>
      <c r="G3468" t="inlineStr">
        <is>
          <t>Grocery</t>
        </is>
      </c>
      <c r="H3468" t="inlineStr">
        <is>
          <t>Store walk-in</t>
        </is>
      </c>
      <c r="I3468" t="inlineStr">
        <is>
          <t>Member</t>
        </is>
      </c>
      <c r="J3468" t="inlineStr">
        <is>
          <t>Shraddha Kulkarni</t>
        </is>
      </c>
      <c r="K3468" s="71" t="n">
        <v>3069</v>
      </c>
      <c r="L3468" s="72" t="n">
        <v>207.74</v>
      </c>
      <c r="M3468" s="72" t="n">
        <v>637554.0600000001</v>
      </c>
      <c r="N3468" s="72" t="n">
        <v>12751.08</v>
      </c>
      <c r="O3468" s="72" t="n">
        <v>624802.98</v>
      </c>
      <c r="P3468" s="72" t="n">
        <v>461539.33</v>
      </c>
      <c r="Q3468" s="72" t="n">
        <v>163263.65</v>
      </c>
      <c r="R3468" t="inlineStr">
        <is>
          <t>Goa</t>
        </is>
      </c>
      <c r="S3468" s="71" t="n">
        <v>2</v>
      </c>
      <c r="T3468" t="inlineStr">
        <is>
          <t>Yes</t>
        </is>
      </c>
      <c r="U3468" s="71" t="n">
        <v>3046</v>
      </c>
      <c r="V3468" s="71" t="n">
        <v>873</v>
      </c>
      <c r="W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RR103460</t>
        </is>
      </c>
      <c r="B3469" s="69" t="n">
        <v>46072</v>
      </c>
      <c r="C3469" s="70" t="n">
        <v>2026</v>
      </c>
      <c r="D3469" t="inlineStr">
        <is>
          <t>Feb</t>
        </is>
      </c>
      <c r="E3469" t="inlineStr">
        <is>
          <t>East</t>
        </is>
      </c>
      <c r="F3469" t="inlineStr">
        <is>
          <t>India</t>
        </is>
      </c>
      <c r="G3469" t="inlineStr">
        <is>
          <t>Fashion</t>
        </is>
      </c>
      <c r="H3469" t="inlineStr">
        <is>
          <t>Store walk-in</t>
        </is>
      </c>
      <c r="I3469" t="inlineStr">
        <is>
          <t>Member</t>
        </is>
      </c>
      <c r="J3469" t="inlineStr">
        <is>
          <t>Shraddha Kulkarni</t>
        </is>
      </c>
      <c r="K3469" s="71" t="n">
        <v>1303</v>
      </c>
      <c r="L3469" s="72" t="n">
        <v>791.48</v>
      </c>
      <c r="M3469" s="72" t="n">
        <v>1031298.44</v>
      </c>
      <c r="N3469" s="72" t="n">
        <v>154694.77</v>
      </c>
      <c r="O3469" s="72" t="n">
        <v>876603.67</v>
      </c>
      <c r="P3469" s="72" t="n">
        <v>557178.08</v>
      </c>
      <c r="Q3469" s="72" t="n">
        <v>319425.59</v>
      </c>
      <c r="R3469" t="inlineStr">
        <is>
          <t>West Bengal</t>
        </is>
      </c>
      <c r="S3469" s="71" t="n">
        <v>3</v>
      </c>
      <c r="T3469" t="inlineStr">
        <is>
          <t>Yes</t>
        </is>
      </c>
      <c r="U3469" s="71" t="n">
        <v>648</v>
      </c>
      <c r="V3469" s="71" t="n">
        <v>209</v>
      </c>
      <c r="W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RR103461</t>
        </is>
      </c>
      <c r="B3470" s="69" t="n">
        <v>46072</v>
      </c>
      <c r="C3470" s="70" t="n">
        <v>2026</v>
      </c>
      <c r="D3470" t="inlineStr">
        <is>
          <t>Feb</t>
        </is>
      </c>
      <c r="E3470" t="inlineStr">
        <is>
          <t>East</t>
        </is>
      </c>
      <c r="F3470" t="inlineStr">
        <is>
          <t>India</t>
        </is>
      </c>
      <c r="G3470" t="inlineStr">
        <is>
          <t>JioMart</t>
        </is>
      </c>
      <c r="H3470" t="inlineStr">
        <is>
          <t>Home delivery</t>
        </is>
      </c>
      <c r="I3470" t="inlineStr">
        <is>
          <t>Member</t>
        </is>
      </c>
      <c r="J3470" t="inlineStr">
        <is>
          <t>Hiroshi Tanaka</t>
        </is>
      </c>
      <c r="K3470" s="71" t="n">
        <v>4121</v>
      </c>
      <c r="L3470" s="72" t="n">
        <v>410.71</v>
      </c>
      <c r="M3470" s="72" t="n">
        <v>1692535.91</v>
      </c>
      <c r="N3470" s="72" t="n">
        <v>169253.59</v>
      </c>
      <c r="O3470" s="72" t="n">
        <v>1523282.32</v>
      </c>
      <c r="P3470" s="72" t="n">
        <v>1348232.25</v>
      </c>
      <c r="Q3470" s="72" t="n">
        <v>175050.07</v>
      </c>
      <c r="R3470" t="inlineStr">
        <is>
          <t>Odisha</t>
        </is>
      </c>
      <c r="S3470" s="71" t="n">
        <v>2</v>
      </c>
      <c r="T3470" t="inlineStr">
        <is>
          <t>Yes</t>
        </is>
      </c>
      <c r="U3470" s="71" t="n">
        <v>12075</v>
      </c>
      <c r="V3470" s="71" t="n">
        <v>887</v>
      </c>
      <c r="W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RR103462</t>
        </is>
      </c>
      <c r="B3471" s="69" t="n">
        <v>46072</v>
      </c>
      <c r="C3471" s="70" t="n">
        <v>2026</v>
      </c>
      <c r="D3471" t="inlineStr">
        <is>
          <t>Feb</t>
        </is>
      </c>
      <c r="E3471" t="inlineStr">
        <is>
          <t>West</t>
        </is>
      </c>
      <c r="F3471" t="inlineStr">
        <is>
          <t>India</t>
        </is>
      </c>
      <c r="G3471" t="inlineStr">
        <is>
          <t>Fashion</t>
        </is>
      </c>
      <c r="H3471" t="inlineStr">
        <is>
          <t>Store walk-in</t>
        </is>
      </c>
      <c r="I3471" t="inlineStr">
        <is>
          <t>Member</t>
        </is>
      </c>
      <c r="J3471" t="inlineStr">
        <is>
          <t>Aisha Bello</t>
        </is>
      </c>
      <c r="K3471" s="71" t="n">
        <v>147</v>
      </c>
      <c r="L3471" s="72" t="n">
        <v>684.38</v>
      </c>
      <c r="M3471" s="72" t="n">
        <v>100603.86</v>
      </c>
      <c r="N3471" s="72" t="n">
        <v>15090.58</v>
      </c>
      <c r="O3471" s="72" t="n">
        <v>85513.28</v>
      </c>
      <c r="P3471" s="72" t="n">
        <v>60134.74</v>
      </c>
      <c r="Q3471" s="72" t="n">
        <v>25378.54</v>
      </c>
      <c r="R3471" t="inlineStr">
        <is>
          <t>Goa</t>
        </is>
      </c>
      <c r="S3471" s="71" t="n">
        <v>8</v>
      </c>
      <c r="T3471" t="inlineStr">
        <is>
          <t>Yes</t>
        </is>
      </c>
      <c r="U3471" s="71" t="n">
        <v>58</v>
      </c>
      <c r="V3471" s="71" t="n">
        <v>20</v>
      </c>
      <c r="W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RR103463</t>
        </is>
      </c>
      <c r="B3472" s="69" t="n">
        <v>46072</v>
      </c>
      <c r="C3472" s="70" t="n">
        <v>2026</v>
      </c>
      <c r="D3472" t="inlineStr">
        <is>
          <t>Feb</t>
        </is>
      </c>
      <c r="E3472" t="inlineStr">
        <is>
          <t>North</t>
        </is>
      </c>
      <c r="F3472" t="inlineStr">
        <is>
          <t>India</t>
        </is>
      </c>
      <c r="G3472" t="inlineStr">
        <is>
          <t>Grocery</t>
        </is>
      </c>
      <c r="H3472" t="inlineStr">
        <is>
          <t>Store walk-in</t>
        </is>
      </c>
      <c r="I3472" t="inlineStr">
        <is>
          <t>Member</t>
        </is>
      </c>
      <c r="J3472" t="inlineStr">
        <is>
          <t>Omar Haddad</t>
        </is>
      </c>
      <c r="K3472" s="71" t="n">
        <v>2807</v>
      </c>
      <c r="L3472" s="72" t="n">
        <v>195.66</v>
      </c>
      <c r="M3472" s="72" t="n">
        <v>549217.62</v>
      </c>
      <c r="N3472" s="72" t="n">
        <v>43937.41</v>
      </c>
      <c r="O3472" s="72" t="n">
        <v>505280.21</v>
      </c>
      <c r="P3472" s="72" t="n">
        <v>407155.6</v>
      </c>
      <c r="Q3472" s="72" t="n">
        <v>98124.61</v>
      </c>
      <c r="R3472" t="inlineStr">
        <is>
          <t>Uttar Pradesh</t>
        </is>
      </c>
      <c r="S3472" s="71" t="n">
        <v>1</v>
      </c>
      <c r="T3472" t="inlineStr">
        <is>
          <t>Yes</t>
        </is>
      </c>
      <c r="U3472" s="71" t="n">
        <v>1345</v>
      </c>
      <c r="V3472" s="71" t="n">
        <v>445</v>
      </c>
      <c r="W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RR103464</t>
        </is>
      </c>
      <c r="B3473" s="69" t="n">
        <v>46073</v>
      </c>
      <c r="C3473" s="70" t="n">
        <v>2026</v>
      </c>
      <c r="D3473" t="inlineStr">
        <is>
          <t>Feb</t>
        </is>
      </c>
      <c r="E3473" t="inlineStr">
        <is>
          <t>West</t>
        </is>
      </c>
      <c r="F3473" t="inlineStr">
        <is>
          <t>India</t>
        </is>
      </c>
      <c r="G3473" t="inlineStr">
        <is>
          <t>Grocery</t>
        </is>
      </c>
      <c r="H3473" t="inlineStr">
        <is>
          <t>Store walk-in</t>
        </is>
      </c>
      <c r="I3473" t="inlineStr">
        <is>
          <t>Member</t>
        </is>
      </c>
      <c r="J3473" t="inlineStr">
        <is>
          <t>Hiroshi Tanaka</t>
        </is>
      </c>
      <c r="K3473" s="71" t="n">
        <v>879</v>
      </c>
      <c r="L3473" s="72" t="n">
        <v>186.85</v>
      </c>
      <c r="M3473" s="72" t="n">
        <v>164241.15</v>
      </c>
      <c r="N3473" s="72" t="n">
        <v>13139.29</v>
      </c>
      <c r="O3473" s="72" t="n">
        <v>151101.86</v>
      </c>
      <c r="P3473" s="72" t="n">
        <v>129598.54</v>
      </c>
      <c r="Q3473" s="72" t="n">
        <v>21503.32</v>
      </c>
      <c r="R3473" t="inlineStr">
        <is>
          <t>Goa</t>
        </is>
      </c>
      <c r="S3473" s="71" t="n">
        <v>8</v>
      </c>
      <c r="T3473" t="inlineStr">
        <is>
          <t>Yes</t>
        </is>
      </c>
      <c r="U3473" s="71" t="n">
        <v>954</v>
      </c>
      <c r="V3473" s="71" t="n">
        <v>282</v>
      </c>
      <c r="W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RR103465</t>
        </is>
      </c>
      <c r="B3474" s="69" t="n">
        <v>46073</v>
      </c>
      <c r="C3474" s="70" t="n">
        <v>2026</v>
      </c>
      <c r="D3474" t="inlineStr">
        <is>
          <t>Feb</t>
        </is>
      </c>
      <c r="E3474" t="inlineStr">
        <is>
          <t>North</t>
        </is>
      </c>
      <c r="F3474" t="inlineStr">
        <is>
          <t>India</t>
        </is>
      </c>
      <c r="G3474" t="inlineStr">
        <is>
          <t>JioMart</t>
        </is>
      </c>
      <c r="H3474" t="inlineStr">
        <is>
          <t>Home delivery</t>
        </is>
      </c>
      <c r="I3474" t="inlineStr">
        <is>
          <t>Walk-in guest</t>
        </is>
      </c>
      <c r="J3474" t="inlineStr">
        <is>
          <t>Liam O'Brien</t>
        </is>
      </c>
      <c r="K3474" s="71" t="n">
        <v>1124</v>
      </c>
      <c r="L3474" s="72" t="n">
        <v>436.44</v>
      </c>
      <c r="M3474" s="72" t="n">
        <v>490558.56</v>
      </c>
      <c r="N3474" s="72" t="n">
        <v>39244.68</v>
      </c>
      <c r="O3474" s="72" t="n">
        <v>451313.88</v>
      </c>
      <c r="P3474" s="72" t="n">
        <v>370041.35</v>
      </c>
      <c r="Q3474" s="72" t="n">
        <v>81272.53</v>
      </c>
      <c r="R3474" t="inlineStr">
        <is>
          <t>Uttar Pradesh</t>
        </is>
      </c>
      <c r="S3474" s="71" t="n">
        <v>3</v>
      </c>
      <c r="T3474" t="inlineStr">
        <is>
          <t>Yes</t>
        </is>
      </c>
      <c r="U3474" s="71" t="n">
        <v>3560</v>
      </c>
      <c r="V3474" s="71" t="n">
        <v>192</v>
      </c>
      <c r="W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RR103466</t>
        </is>
      </c>
      <c r="B3475" s="69" t="n">
        <v>46073</v>
      </c>
      <c r="C3475" s="70" t="n">
        <v>2026</v>
      </c>
      <c r="D3475" t="inlineStr">
        <is>
          <t>Feb</t>
        </is>
      </c>
      <c r="E3475" t="inlineStr">
        <is>
          <t>East</t>
        </is>
      </c>
      <c r="F3475" t="inlineStr">
        <is>
          <t>India</t>
        </is>
      </c>
      <c r="G3475" t="inlineStr">
        <is>
          <t>Electronics</t>
        </is>
      </c>
      <c r="H3475" t="inlineStr">
        <is>
          <t>Store walk-in</t>
        </is>
      </c>
      <c r="I3475" t="inlineStr">
        <is>
          <t>Member</t>
        </is>
      </c>
      <c r="J3475" t="inlineStr">
        <is>
          <t>Sara Rossi</t>
        </is>
      </c>
      <c r="K3475" s="71" t="n">
        <v>94</v>
      </c>
      <c r="L3475" s="72" t="n">
        <v>9756.49</v>
      </c>
      <c r="M3475" s="72" t="n">
        <v>917110.0600000001</v>
      </c>
      <c r="N3475" s="72" t="n">
        <v>73368.8</v>
      </c>
      <c r="O3475" s="72" t="n">
        <v>843741.26</v>
      </c>
      <c r="P3475" s="72" t="n">
        <v>759506.5600000001</v>
      </c>
      <c r="Q3475" s="72" t="n">
        <v>84234.7</v>
      </c>
      <c r="R3475" t="inlineStr">
        <is>
          <t>Bihar</t>
        </is>
      </c>
      <c r="S3475" s="71" t="n">
        <v>3</v>
      </c>
      <c r="T3475" t="inlineStr">
        <is>
          <t>Yes</t>
        </is>
      </c>
      <c r="U3475" s="71" t="n">
        <v>260</v>
      </c>
      <c r="V3475" s="71" t="n">
        <v>80</v>
      </c>
      <c r="W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RR103467</t>
        </is>
      </c>
      <c r="B3476" s="69" t="n">
        <v>46073</v>
      </c>
      <c r="C3476" s="70" t="n">
        <v>2026</v>
      </c>
      <c r="D3476" t="inlineStr">
        <is>
          <t>Feb</t>
        </is>
      </c>
      <c r="E3476" t="inlineStr">
        <is>
          <t>South</t>
        </is>
      </c>
      <c r="F3476" t="inlineStr">
        <is>
          <t>India</t>
        </is>
      </c>
      <c r="G3476" t="inlineStr">
        <is>
          <t>Electronics</t>
        </is>
      </c>
      <c r="H3476" t="inlineStr">
        <is>
          <t>Store walk-in</t>
        </is>
      </c>
      <c r="I3476" t="inlineStr">
        <is>
          <t>Walk-in guest</t>
        </is>
      </c>
      <c r="J3476" t="inlineStr">
        <is>
          <t>Sara Rossi</t>
        </is>
      </c>
      <c r="K3476" s="71" t="n">
        <v>56</v>
      </c>
      <c r="L3476" s="72" t="n">
        <v>9465.559999999999</v>
      </c>
      <c r="M3476" s="72" t="n">
        <v>530071.36</v>
      </c>
      <c r="N3476" s="72" t="n">
        <v>26503.57</v>
      </c>
      <c r="O3476" s="72" t="n">
        <v>503567.79</v>
      </c>
      <c r="P3476" s="72" t="n">
        <v>443739.91</v>
      </c>
      <c r="Q3476" s="72" t="n">
        <v>59827.88</v>
      </c>
      <c r="R3476" t="inlineStr">
        <is>
          <t>Tamil Nadu</t>
        </is>
      </c>
      <c r="S3476" s="71" t="n">
        <v>1</v>
      </c>
      <c r="T3476" t="inlineStr">
        <is>
          <t>Yes</t>
        </is>
      </c>
      <c r="U3476" s="71" t="n">
        <v>140</v>
      </c>
      <c r="V3476" s="71" t="n">
        <v>44</v>
      </c>
      <c r="W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RR103468</t>
        </is>
      </c>
      <c r="B3477" s="69" t="n">
        <v>46074</v>
      </c>
      <c r="C3477" s="70" t="n">
        <v>2026</v>
      </c>
      <c r="D3477" t="inlineStr">
        <is>
          <t>Feb</t>
        </is>
      </c>
      <c r="E3477" t="inlineStr">
        <is>
          <t>West</t>
        </is>
      </c>
      <c r="F3477" t="inlineStr">
        <is>
          <t>India</t>
        </is>
      </c>
      <c r="G3477" t="inlineStr">
        <is>
          <t>JioMart</t>
        </is>
      </c>
      <c r="H3477" t="inlineStr">
        <is>
          <t>Home delivery</t>
        </is>
      </c>
      <c r="I3477" t="inlineStr">
        <is>
          <t>Member</t>
        </is>
      </c>
      <c r="J3477" t="inlineStr">
        <is>
          <t>Ana Costa</t>
        </is>
      </c>
      <c r="K3477" s="71" t="n">
        <v>4221</v>
      </c>
      <c r="L3477" s="72" t="n">
        <v>432.03</v>
      </c>
      <c r="M3477" s="72" t="n">
        <v>1823598.63</v>
      </c>
      <c r="N3477" s="72" t="n">
        <v>91179.92999999999</v>
      </c>
      <c r="O3477" s="72" t="n">
        <v>1732418.7</v>
      </c>
      <c r="P3477" s="72" t="n">
        <v>1366984</v>
      </c>
      <c r="Q3477" s="72" t="n">
        <v>365434.7</v>
      </c>
      <c r="R3477" t="inlineStr">
        <is>
          <t>Gujarat</t>
        </is>
      </c>
      <c r="S3477" s="71" t="n">
        <v>2</v>
      </c>
      <c r="T3477" t="inlineStr">
        <is>
          <t>Yes</t>
        </is>
      </c>
      <c r="U3477" s="71" t="n">
        <v>17386</v>
      </c>
      <c r="V3477" s="71" t="n">
        <v>968</v>
      </c>
      <c r="W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RR103469</t>
        </is>
      </c>
      <c r="B3478" s="69" t="n">
        <v>46074</v>
      </c>
      <c r="C3478" s="70" t="n">
        <v>2026</v>
      </c>
      <c r="D3478" t="inlineStr">
        <is>
          <t>Feb</t>
        </is>
      </c>
      <c r="E3478" t="inlineStr">
        <is>
          <t>East</t>
        </is>
      </c>
      <c r="F3478" t="inlineStr">
        <is>
          <t>India</t>
        </is>
      </c>
      <c r="G3478" t="inlineStr">
        <is>
          <t>JioMart</t>
        </is>
      </c>
      <c r="H3478" t="inlineStr">
        <is>
          <t>Home delivery</t>
        </is>
      </c>
      <c r="I3478" t="inlineStr">
        <is>
          <t>Member</t>
        </is>
      </c>
      <c r="J3478" t="inlineStr">
        <is>
          <t>Zoya Ahmed</t>
        </is>
      </c>
      <c r="K3478" s="71" t="n">
        <v>1533</v>
      </c>
      <c r="L3478" s="72" t="n">
        <v>437.3</v>
      </c>
      <c r="M3478" s="72" t="n">
        <v>670380.9</v>
      </c>
      <c r="N3478" s="72" t="n">
        <v>100557.13</v>
      </c>
      <c r="O3478" s="72" t="n">
        <v>569823.77</v>
      </c>
      <c r="P3478" s="72" t="n">
        <v>526925.92</v>
      </c>
      <c r="Q3478" s="72" t="n">
        <v>42897.85</v>
      </c>
      <c r="R3478" t="inlineStr">
        <is>
          <t>Bihar</t>
        </is>
      </c>
      <c r="S3478" s="71" t="n">
        <v>0</v>
      </c>
      <c r="T3478" t="inlineStr">
        <is>
          <t>No</t>
        </is>
      </c>
      <c r="U3478" s="71" t="n">
        <v>8796</v>
      </c>
      <c r="V3478" s="71" t="n">
        <v>420</v>
      </c>
      <c r="W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RR103470</t>
        </is>
      </c>
      <c r="B3479" s="69" t="n">
        <v>46074</v>
      </c>
      <c r="C3479" s="70" t="n">
        <v>2026</v>
      </c>
      <c r="D3479" t="inlineStr">
        <is>
          <t>Feb</t>
        </is>
      </c>
      <c r="E3479" t="inlineStr">
        <is>
          <t>South</t>
        </is>
      </c>
      <c r="F3479" t="inlineStr">
        <is>
          <t>India</t>
        </is>
      </c>
      <c r="G3479" t="inlineStr">
        <is>
          <t>JioMart</t>
        </is>
      </c>
      <c r="H3479" t="inlineStr">
        <is>
          <t>Home delivery</t>
        </is>
      </c>
      <c r="I3479" t="inlineStr">
        <is>
          <t>Member</t>
        </is>
      </c>
      <c r="J3479" t="inlineStr">
        <is>
          <t>Kofi Mensah</t>
        </is>
      </c>
      <c r="K3479" s="71" t="n">
        <v>3193</v>
      </c>
      <c r="L3479" s="72" t="n">
        <v>489.82</v>
      </c>
      <c r="M3479" s="72" t="n">
        <v>1563995.26</v>
      </c>
      <c r="N3479" s="72" t="n">
        <v>78199.75999999999</v>
      </c>
      <c r="O3479" s="72" t="n">
        <v>1485795.5</v>
      </c>
      <c r="P3479" s="72" t="n">
        <v>1052409.09</v>
      </c>
      <c r="Q3479" s="72" t="n">
        <v>433386.41</v>
      </c>
      <c r="R3479" t="inlineStr">
        <is>
          <t>Telangana</t>
        </is>
      </c>
      <c r="S3479" s="71" t="n">
        <v>1</v>
      </c>
      <c r="T3479" t="inlineStr">
        <is>
          <t>Yes</t>
        </is>
      </c>
      <c r="U3479" s="71" t="n">
        <v>13667</v>
      </c>
      <c r="V3479" s="71" t="n">
        <v>991</v>
      </c>
      <c r="W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RR103471</t>
        </is>
      </c>
      <c r="B3480" s="69" t="n">
        <v>46074</v>
      </c>
      <c r="C3480" s="70" t="n">
        <v>2026</v>
      </c>
      <c r="D3480" t="inlineStr">
        <is>
          <t>Feb</t>
        </is>
      </c>
      <c r="E3480" t="inlineStr">
        <is>
          <t>West</t>
        </is>
      </c>
      <c r="F3480" t="inlineStr">
        <is>
          <t>India</t>
        </is>
      </c>
      <c r="G3480" t="inlineStr">
        <is>
          <t>Grocery</t>
        </is>
      </c>
      <c r="H3480" t="inlineStr">
        <is>
          <t>Click &amp; collect</t>
        </is>
      </c>
      <c r="I3480" t="inlineStr">
        <is>
          <t>Member</t>
        </is>
      </c>
      <c r="J3480" t="inlineStr">
        <is>
          <t>Fatima Al-Saud</t>
        </is>
      </c>
      <c r="K3480" s="71" t="n">
        <v>3145</v>
      </c>
      <c r="L3480" s="72" t="n">
        <v>196.56</v>
      </c>
      <c r="M3480" s="72" t="n">
        <v>618181.2</v>
      </c>
      <c r="N3480" s="72" t="n">
        <v>12363.62</v>
      </c>
      <c r="O3480" s="72" t="n">
        <v>605817.58</v>
      </c>
      <c r="P3480" s="72" t="n">
        <v>465357.51</v>
      </c>
      <c r="Q3480" s="72" t="n">
        <v>140460.07</v>
      </c>
      <c r="R3480" t="inlineStr">
        <is>
          <t>Maharashtra</t>
        </is>
      </c>
      <c r="S3480" s="71" t="n">
        <v>1</v>
      </c>
      <c r="T3480" t="inlineStr">
        <is>
          <t>Yes</t>
        </is>
      </c>
      <c r="U3480" s="71" t="n">
        <v>1989</v>
      </c>
      <c r="V3480" s="71" t="n">
        <v>635</v>
      </c>
      <c r="W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RR103472</t>
        </is>
      </c>
      <c r="B3481" s="69" t="n">
        <v>46074</v>
      </c>
      <c r="C3481" s="70" t="n">
        <v>2026</v>
      </c>
      <c r="D3481" t="inlineStr">
        <is>
          <t>Feb</t>
        </is>
      </c>
      <c r="E3481" t="inlineStr">
        <is>
          <t>South</t>
        </is>
      </c>
      <c r="F3481" t="inlineStr">
        <is>
          <t>India</t>
        </is>
      </c>
      <c r="G3481" t="inlineStr">
        <is>
          <t>Fashion</t>
        </is>
      </c>
      <c r="H3481" t="inlineStr">
        <is>
          <t>Store walk-in</t>
        </is>
      </c>
      <c r="I3481" t="inlineStr">
        <is>
          <t>Member</t>
        </is>
      </c>
      <c r="J3481" t="inlineStr">
        <is>
          <t>Ravindra Patil</t>
        </is>
      </c>
      <c r="K3481" s="71" t="n">
        <v>1137</v>
      </c>
      <c r="L3481" s="72" t="n">
        <v>835.23</v>
      </c>
      <c r="M3481" s="72" t="n">
        <v>949656.51</v>
      </c>
      <c r="N3481" s="72" t="n">
        <v>18993.13</v>
      </c>
      <c r="O3481" s="72" t="n">
        <v>930663.38</v>
      </c>
      <c r="P3481" s="72" t="n">
        <v>464075.26</v>
      </c>
      <c r="Q3481" s="72" t="n">
        <v>466588.12</v>
      </c>
      <c r="R3481" t="inlineStr">
        <is>
          <t>Telangana</t>
        </is>
      </c>
      <c r="S3481" s="71" t="n">
        <v>8</v>
      </c>
      <c r="T3481" t="inlineStr">
        <is>
          <t>Yes</t>
        </is>
      </c>
      <c r="U3481" s="71" t="n">
        <v>443</v>
      </c>
      <c r="V3481" s="71" t="n">
        <v>179</v>
      </c>
      <c r="W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RR103473</t>
        </is>
      </c>
      <c r="B3482" s="69" t="n">
        <v>46074</v>
      </c>
      <c r="C3482" s="70" t="n">
        <v>2026</v>
      </c>
      <c r="D3482" t="inlineStr">
        <is>
          <t>Feb</t>
        </is>
      </c>
      <c r="E3482" t="inlineStr">
        <is>
          <t>South</t>
        </is>
      </c>
      <c r="F3482" t="inlineStr">
        <is>
          <t>India</t>
        </is>
      </c>
      <c r="G3482" t="inlineStr">
        <is>
          <t>Grocery</t>
        </is>
      </c>
      <c r="H3482" t="inlineStr">
        <is>
          <t>Click &amp; collect</t>
        </is>
      </c>
      <c r="I3482" t="inlineStr">
        <is>
          <t>Walk-in guest</t>
        </is>
      </c>
      <c r="J3482" t="inlineStr">
        <is>
          <t>Aisha Bello</t>
        </is>
      </c>
      <c r="K3482" s="71" t="n">
        <v>2156</v>
      </c>
      <c r="L3482" s="72" t="n">
        <v>208.22</v>
      </c>
      <c r="M3482" s="72" t="n">
        <v>448922.32</v>
      </c>
      <c r="N3482" s="72" t="n">
        <v>8978.450000000001</v>
      </c>
      <c r="O3482" s="72" t="n">
        <v>439943.87</v>
      </c>
      <c r="P3482" s="72" t="n">
        <v>318878.24</v>
      </c>
      <c r="Q3482" s="72" t="n">
        <v>121065.63</v>
      </c>
      <c r="R3482" t="inlineStr">
        <is>
          <t>Kerala</t>
        </is>
      </c>
      <c r="S3482" s="71" t="n">
        <v>1</v>
      </c>
      <c r="T3482" t="inlineStr">
        <is>
          <t>Yes</t>
        </is>
      </c>
      <c r="U3482" s="71" t="n">
        <v>994</v>
      </c>
      <c r="V3482" s="71" t="n">
        <v>262</v>
      </c>
      <c r="W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RR103474</t>
        </is>
      </c>
      <c r="B3483" s="69" t="n">
        <v>46074</v>
      </c>
      <c r="C3483" s="70" t="n">
        <v>2026</v>
      </c>
      <c r="D3483" t="inlineStr">
        <is>
          <t>Feb</t>
        </is>
      </c>
      <c r="E3483" t="inlineStr">
        <is>
          <t>West</t>
        </is>
      </c>
      <c r="F3483" t="inlineStr">
        <is>
          <t>India</t>
        </is>
      </c>
      <c r="G3483" t="inlineStr">
        <is>
          <t>Fashion</t>
        </is>
      </c>
      <c r="H3483" t="inlineStr">
        <is>
          <t>Store walk-in</t>
        </is>
      </c>
      <c r="I3483" t="inlineStr">
        <is>
          <t>Walk-in guest</t>
        </is>
      </c>
      <c r="J3483" t="inlineStr">
        <is>
          <t>Ravindra Patil</t>
        </is>
      </c>
      <c r="K3483" s="71" t="n">
        <v>1007</v>
      </c>
      <c r="L3483" s="72" t="n">
        <v>687.05</v>
      </c>
      <c r="M3483" s="72" t="n">
        <v>691859.35</v>
      </c>
      <c r="N3483" s="72" t="n">
        <v>55348.75</v>
      </c>
      <c r="O3483" s="72" t="n">
        <v>636510.6</v>
      </c>
      <c r="P3483" s="72" t="n">
        <v>410557.84</v>
      </c>
      <c r="Q3483" s="72" t="n">
        <v>225952.76</v>
      </c>
      <c r="R3483" t="inlineStr">
        <is>
          <t>Gujarat</t>
        </is>
      </c>
      <c r="S3483" s="71" t="n">
        <v>5</v>
      </c>
      <c r="T3483" t="inlineStr">
        <is>
          <t>Yes</t>
        </is>
      </c>
      <c r="U3483" s="71" t="n">
        <v>558</v>
      </c>
      <c r="V3483" s="71" t="n">
        <v>179</v>
      </c>
      <c r="W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RR103475</t>
        </is>
      </c>
      <c r="B3484" s="69" t="n">
        <v>46075</v>
      </c>
      <c r="C3484" s="70" t="n">
        <v>2026</v>
      </c>
      <c r="D3484" t="inlineStr">
        <is>
          <t>Feb</t>
        </is>
      </c>
      <c r="E3484" t="inlineStr">
        <is>
          <t>South</t>
        </is>
      </c>
      <c r="F3484" t="inlineStr">
        <is>
          <t>India</t>
        </is>
      </c>
      <c r="G3484" t="inlineStr">
        <is>
          <t>Electronics</t>
        </is>
      </c>
      <c r="H3484" t="inlineStr">
        <is>
          <t>Click &amp; collect</t>
        </is>
      </c>
      <c r="I3484" t="inlineStr">
        <is>
          <t>Walk-in guest</t>
        </is>
      </c>
      <c r="J3484" t="inlineStr">
        <is>
          <t>Priya Nair</t>
        </is>
      </c>
      <c r="K3484" s="71" t="n">
        <v>102</v>
      </c>
      <c r="L3484" s="72" t="n">
        <v>10137.31</v>
      </c>
      <c r="M3484" s="72" t="n">
        <v>1034005.62</v>
      </c>
      <c r="N3484" s="72" t="n">
        <v>82720.45</v>
      </c>
      <c r="O3484" s="72" t="n">
        <v>951285.17</v>
      </c>
      <c r="P3484" s="72" t="n">
        <v>818373.76</v>
      </c>
      <c r="Q3484" s="72" t="n">
        <v>132911.41</v>
      </c>
      <c r="R3484" t="inlineStr">
        <is>
          <t>Telangana</t>
        </is>
      </c>
      <c r="S3484" s="71" t="n">
        <v>0</v>
      </c>
      <c r="T3484" t="inlineStr">
        <is>
          <t>No</t>
        </is>
      </c>
      <c r="U3484" s="71" t="n">
        <v>177</v>
      </c>
      <c r="V3484" s="71" t="n">
        <v>74</v>
      </c>
      <c r="W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RR103476</t>
        </is>
      </c>
      <c r="B3485" s="69" t="n">
        <v>46075</v>
      </c>
      <c r="C3485" s="70" t="n">
        <v>2026</v>
      </c>
      <c r="D3485" t="inlineStr">
        <is>
          <t>Feb</t>
        </is>
      </c>
      <c r="E3485" t="inlineStr">
        <is>
          <t>West</t>
        </is>
      </c>
      <c r="F3485" t="inlineStr">
        <is>
          <t>India</t>
        </is>
      </c>
      <c r="G3485" t="inlineStr">
        <is>
          <t>Grocery</t>
        </is>
      </c>
      <c r="H3485" t="inlineStr">
        <is>
          <t>Store walk-in</t>
        </is>
      </c>
      <c r="I3485" t="inlineStr">
        <is>
          <t>Member</t>
        </is>
      </c>
      <c r="J3485" t="inlineStr">
        <is>
          <t>Arjun Mehta</t>
        </is>
      </c>
      <c r="K3485" s="71" t="n">
        <v>3918</v>
      </c>
      <c r="L3485" s="72" t="n">
        <v>185.47</v>
      </c>
      <c r="M3485" s="72" t="n">
        <v>726671.46</v>
      </c>
      <c r="N3485" s="72" t="n">
        <v>14533.43</v>
      </c>
      <c r="O3485" s="72" t="n">
        <v>712138.03</v>
      </c>
      <c r="P3485" s="72" t="n">
        <v>594387.7</v>
      </c>
      <c r="Q3485" s="72" t="n">
        <v>117750.33</v>
      </c>
      <c r="R3485" t="inlineStr">
        <is>
          <t>Goa</t>
        </is>
      </c>
      <c r="S3485" s="71" t="n">
        <v>2</v>
      </c>
      <c r="T3485" t="inlineStr">
        <is>
          <t>Yes</t>
        </is>
      </c>
      <c r="U3485" s="71" t="n">
        <v>1484</v>
      </c>
      <c r="V3485" s="71" t="n">
        <v>604</v>
      </c>
      <c r="W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RR103477</t>
        </is>
      </c>
      <c r="B3486" s="69" t="n">
        <v>46075</v>
      </c>
      <c r="C3486" s="70" t="n">
        <v>2026</v>
      </c>
      <c r="D3486" t="inlineStr">
        <is>
          <t>Feb</t>
        </is>
      </c>
      <c r="E3486" t="inlineStr">
        <is>
          <t>South</t>
        </is>
      </c>
      <c r="F3486" t="inlineStr">
        <is>
          <t>India</t>
        </is>
      </c>
      <c r="G3486" t="inlineStr">
        <is>
          <t>Fashion</t>
        </is>
      </c>
      <c r="H3486" t="inlineStr">
        <is>
          <t>Store walk-in</t>
        </is>
      </c>
      <c r="I3486" t="inlineStr">
        <is>
          <t>Member</t>
        </is>
      </c>
      <c r="J3486" t="inlineStr">
        <is>
          <t>Priya Nair</t>
        </is>
      </c>
      <c r="K3486" s="71" t="n">
        <v>1129</v>
      </c>
      <c r="L3486" s="72" t="n">
        <v>696.13</v>
      </c>
      <c r="M3486" s="72" t="n">
        <v>785930.77</v>
      </c>
      <c r="N3486" s="72" t="n">
        <v>15718.62</v>
      </c>
      <c r="O3486" s="72" t="n">
        <v>770212.15</v>
      </c>
      <c r="P3486" s="72" t="n">
        <v>454896.44</v>
      </c>
      <c r="Q3486" s="72" t="n">
        <v>315315.71</v>
      </c>
      <c r="R3486" t="inlineStr">
        <is>
          <t>Kerala</t>
        </is>
      </c>
      <c r="S3486" s="71" t="n">
        <v>3</v>
      </c>
      <c r="T3486" t="inlineStr">
        <is>
          <t>Yes</t>
        </is>
      </c>
      <c r="U3486" s="71" t="n">
        <v>1181</v>
      </c>
      <c r="V3486" s="71" t="n">
        <v>332</v>
      </c>
      <c r="W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RR103478</t>
        </is>
      </c>
      <c r="B3487" s="69" t="n">
        <v>46075</v>
      </c>
      <c r="C3487" s="70" t="n">
        <v>2026</v>
      </c>
      <c r="D3487" t="inlineStr">
        <is>
          <t>Feb</t>
        </is>
      </c>
      <c r="E3487" t="inlineStr">
        <is>
          <t>North</t>
        </is>
      </c>
      <c r="F3487" t="inlineStr">
        <is>
          <t>India</t>
        </is>
      </c>
      <c r="G3487" t="inlineStr">
        <is>
          <t>Fashion</t>
        </is>
      </c>
      <c r="H3487" t="inlineStr">
        <is>
          <t>Store walk-in</t>
        </is>
      </c>
      <c r="I3487" t="inlineStr">
        <is>
          <t>Member</t>
        </is>
      </c>
      <c r="J3487" t="inlineStr">
        <is>
          <t>Mei Lin</t>
        </is>
      </c>
      <c r="K3487" s="71" t="n">
        <v>694</v>
      </c>
      <c r="L3487" s="72" t="n">
        <v>854.3</v>
      </c>
      <c r="M3487" s="72" t="n">
        <v>592884.2</v>
      </c>
      <c r="N3487" s="72" t="n">
        <v>88932.63</v>
      </c>
      <c r="O3487" s="72" t="n">
        <v>503951.57</v>
      </c>
      <c r="P3487" s="72" t="n">
        <v>277948.08</v>
      </c>
      <c r="Q3487" s="72" t="n">
        <v>226003.49</v>
      </c>
      <c r="R3487" t="inlineStr">
        <is>
          <t>Rajasthan</t>
        </is>
      </c>
      <c r="S3487" s="71" t="n">
        <v>8</v>
      </c>
      <c r="T3487" t="inlineStr">
        <is>
          <t>Yes</t>
        </is>
      </c>
      <c r="U3487" s="71" t="n">
        <v>328</v>
      </c>
      <c r="V3487" s="71" t="n">
        <v>108</v>
      </c>
      <c r="W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RR103479</t>
        </is>
      </c>
      <c r="B3488" s="69" t="n">
        <v>46075</v>
      </c>
      <c r="C3488" s="70" t="n">
        <v>2026</v>
      </c>
      <c r="D3488" t="inlineStr">
        <is>
          <t>Feb</t>
        </is>
      </c>
      <c r="E3488" t="inlineStr">
        <is>
          <t>South</t>
        </is>
      </c>
      <c r="F3488" t="inlineStr">
        <is>
          <t>India</t>
        </is>
      </c>
      <c r="G3488" t="inlineStr">
        <is>
          <t>JioMart</t>
        </is>
      </c>
      <c r="H3488" t="inlineStr">
        <is>
          <t>Home delivery</t>
        </is>
      </c>
      <c r="I3488" t="inlineStr">
        <is>
          <t>Walk-in guest</t>
        </is>
      </c>
      <c r="J3488" t="inlineStr">
        <is>
          <t>Hiroshi Tanaka</t>
        </is>
      </c>
      <c r="K3488" s="71" t="n">
        <v>2011</v>
      </c>
      <c r="L3488" s="72" t="n">
        <v>506.74</v>
      </c>
      <c r="M3488" s="72" t="n">
        <v>1019054.14</v>
      </c>
      <c r="N3488" s="72" t="n">
        <v>101905.41</v>
      </c>
      <c r="O3488" s="72" t="n">
        <v>917148.73</v>
      </c>
      <c r="P3488" s="72" t="n">
        <v>677241.9300000001</v>
      </c>
      <c r="Q3488" s="72" t="n">
        <v>239906.8</v>
      </c>
      <c r="R3488" t="inlineStr">
        <is>
          <t>Kerala</t>
        </is>
      </c>
      <c r="S3488" s="71" t="n">
        <v>3</v>
      </c>
      <c r="T3488" t="inlineStr">
        <is>
          <t>Yes</t>
        </is>
      </c>
      <c r="U3488" s="71" t="n">
        <v>14416</v>
      </c>
      <c r="V3488" s="71" t="n">
        <v>604</v>
      </c>
      <c r="W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RR103480</t>
        </is>
      </c>
      <c r="B3489" s="69" t="n">
        <v>46076</v>
      </c>
      <c r="C3489" s="70" t="n">
        <v>2026</v>
      </c>
      <c r="D3489" t="inlineStr">
        <is>
          <t>Feb</t>
        </is>
      </c>
      <c r="E3489" t="inlineStr">
        <is>
          <t>West</t>
        </is>
      </c>
      <c r="F3489" t="inlineStr">
        <is>
          <t>India</t>
        </is>
      </c>
      <c r="G3489" t="inlineStr">
        <is>
          <t>JioMart</t>
        </is>
      </c>
      <c r="H3489" t="inlineStr">
        <is>
          <t>Home delivery</t>
        </is>
      </c>
      <c r="I3489" t="inlineStr">
        <is>
          <t>Member</t>
        </is>
      </c>
      <c r="J3489" t="inlineStr">
        <is>
          <t>Mei Lin</t>
        </is>
      </c>
      <c r="K3489" s="71" t="n">
        <v>4203</v>
      </c>
      <c r="L3489" s="72" t="n">
        <v>472.13</v>
      </c>
      <c r="M3489" s="72" t="n">
        <v>1984362.39</v>
      </c>
      <c r="N3489" s="72" t="n">
        <v>39687.25</v>
      </c>
      <c r="O3489" s="72" t="n">
        <v>1944675.14</v>
      </c>
      <c r="P3489" s="72" t="n">
        <v>1403962.04</v>
      </c>
      <c r="Q3489" s="72" t="n">
        <v>540713.1</v>
      </c>
      <c r="R3489" t="inlineStr">
        <is>
          <t>Gujarat</t>
        </is>
      </c>
      <c r="S3489" s="71" t="n">
        <v>0</v>
      </c>
      <c r="T3489" t="inlineStr">
        <is>
          <t>No</t>
        </is>
      </c>
      <c r="U3489" s="71" t="n">
        <v>23185</v>
      </c>
      <c r="V3489" s="71" t="n">
        <v>1019</v>
      </c>
      <c r="W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RR103481</t>
        </is>
      </c>
      <c r="B3490" s="69" t="n">
        <v>46076</v>
      </c>
      <c r="C3490" s="70" t="n">
        <v>2026</v>
      </c>
      <c r="D3490" t="inlineStr">
        <is>
          <t>Feb</t>
        </is>
      </c>
      <c r="E3490" t="inlineStr">
        <is>
          <t>West</t>
        </is>
      </c>
      <c r="F3490" t="inlineStr">
        <is>
          <t>India</t>
        </is>
      </c>
      <c r="G3490" t="inlineStr">
        <is>
          <t>Grocery</t>
        </is>
      </c>
      <c r="H3490" t="inlineStr">
        <is>
          <t>Store walk-in</t>
        </is>
      </c>
      <c r="I3490" t="inlineStr">
        <is>
          <t>Walk-in guest</t>
        </is>
      </c>
      <c r="J3490" t="inlineStr">
        <is>
          <t>Zoya Ahmed</t>
        </is>
      </c>
      <c r="K3490" s="71" t="n">
        <v>3538</v>
      </c>
      <c r="L3490" s="72" t="n">
        <v>179.31</v>
      </c>
      <c r="M3490" s="72" t="n">
        <v>634398.78</v>
      </c>
      <c r="N3490" s="72" t="n">
        <v>63439.88</v>
      </c>
      <c r="O3490" s="72" t="n">
        <v>570958.9</v>
      </c>
      <c r="P3490" s="72" t="n">
        <v>538192.3100000001</v>
      </c>
      <c r="Q3490" s="72" t="n">
        <v>32766.59</v>
      </c>
      <c r="R3490" t="inlineStr">
        <is>
          <t>Goa</t>
        </is>
      </c>
      <c r="S3490" s="71" t="n">
        <v>3</v>
      </c>
      <c r="T3490" t="inlineStr">
        <is>
          <t>Yes</t>
        </is>
      </c>
      <c r="U3490" s="71" t="n">
        <v>1818</v>
      </c>
      <c r="V3490" s="71" t="n">
        <v>569</v>
      </c>
      <c r="W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RR103482</t>
        </is>
      </c>
      <c r="B3491" s="69" t="n">
        <v>46076</v>
      </c>
      <c r="C3491" s="70" t="n">
        <v>2026</v>
      </c>
      <c r="D3491" t="inlineStr">
        <is>
          <t>Feb</t>
        </is>
      </c>
      <c r="E3491" t="inlineStr">
        <is>
          <t>West</t>
        </is>
      </c>
      <c r="F3491" t="inlineStr">
        <is>
          <t>India</t>
        </is>
      </c>
      <c r="G3491" t="inlineStr">
        <is>
          <t>JioMart</t>
        </is>
      </c>
      <c r="H3491" t="inlineStr">
        <is>
          <t>Home delivery</t>
        </is>
      </c>
      <c r="I3491" t="inlineStr">
        <is>
          <t>Member</t>
        </is>
      </c>
      <c r="J3491" t="inlineStr">
        <is>
          <t>Noah Smith</t>
        </is>
      </c>
      <c r="K3491" s="71" t="n">
        <v>2235</v>
      </c>
      <c r="L3491" s="72" t="n">
        <v>486.59</v>
      </c>
      <c r="M3491" s="72" t="n">
        <v>1087528.65</v>
      </c>
      <c r="N3491" s="72" t="n">
        <v>163129.3</v>
      </c>
      <c r="O3491" s="72" t="n">
        <v>924399.35</v>
      </c>
      <c r="P3491" s="72" t="n">
        <v>740289.5699999999</v>
      </c>
      <c r="Q3491" s="72" t="n">
        <v>184109.78</v>
      </c>
      <c r="R3491" t="inlineStr">
        <is>
          <t>Gujarat</t>
        </is>
      </c>
      <c r="S3491" s="71" t="n">
        <v>2</v>
      </c>
      <c r="T3491" t="inlineStr">
        <is>
          <t>Yes</t>
        </is>
      </c>
      <c r="U3491" s="71" t="n">
        <v>5531</v>
      </c>
      <c r="V3491" s="71" t="n">
        <v>253</v>
      </c>
      <c r="W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RR103483</t>
        </is>
      </c>
      <c r="B3492" s="69" t="n">
        <v>46076</v>
      </c>
      <c r="C3492" s="70" t="n">
        <v>2026</v>
      </c>
      <c r="D3492" t="inlineStr">
        <is>
          <t>Feb</t>
        </is>
      </c>
      <c r="E3492" t="inlineStr">
        <is>
          <t>West</t>
        </is>
      </c>
      <c r="F3492" t="inlineStr">
        <is>
          <t>India</t>
        </is>
      </c>
      <c r="G3492" t="inlineStr">
        <is>
          <t>Grocery</t>
        </is>
      </c>
      <c r="H3492" t="inlineStr">
        <is>
          <t>Store walk-in</t>
        </is>
      </c>
      <c r="I3492" t="inlineStr">
        <is>
          <t>Walk-in guest</t>
        </is>
      </c>
      <c r="J3492" t="inlineStr">
        <is>
          <t>Amir Khan</t>
        </is>
      </c>
      <c r="K3492" s="71" t="n">
        <v>3890</v>
      </c>
      <c r="L3492" s="72" t="n">
        <v>190.64</v>
      </c>
      <c r="M3492" s="72" t="n">
        <v>741589.6</v>
      </c>
      <c r="N3492" s="72" t="n">
        <v>59327.17</v>
      </c>
      <c r="O3492" s="72" t="n">
        <v>682262.4300000001</v>
      </c>
      <c r="P3492" s="72" t="n">
        <v>562192.23</v>
      </c>
      <c r="Q3492" s="72" t="n">
        <v>120070.2</v>
      </c>
      <c r="R3492" t="inlineStr">
        <is>
          <t>Gujarat</t>
        </is>
      </c>
      <c r="S3492" s="71" t="n">
        <v>0</v>
      </c>
      <c r="T3492" t="inlineStr">
        <is>
          <t>No</t>
        </is>
      </c>
      <c r="U3492" s="71" t="n">
        <v>1103</v>
      </c>
      <c r="V3492" s="71" t="n">
        <v>445</v>
      </c>
      <c r="W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RR103484</t>
        </is>
      </c>
      <c r="B3493" s="69" t="n">
        <v>46076</v>
      </c>
      <c r="C3493" s="70" t="n">
        <v>2026</v>
      </c>
      <c r="D3493" t="inlineStr">
        <is>
          <t>Feb</t>
        </is>
      </c>
      <c r="E3493" t="inlineStr">
        <is>
          <t>South</t>
        </is>
      </c>
      <c r="F3493" t="inlineStr">
        <is>
          <t>India</t>
        </is>
      </c>
      <c r="G3493" t="inlineStr">
        <is>
          <t>Electronics</t>
        </is>
      </c>
      <c r="H3493" t="inlineStr">
        <is>
          <t>Store walk-in</t>
        </is>
      </c>
      <c r="I3493" t="inlineStr">
        <is>
          <t>Member</t>
        </is>
      </c>
      <c r="J3493" t="inlineStr">
        <is>
          <t>Priya Nair</t>
        </is>
      </c>
      <c r="K3493" s="71" t="n">
        <v>188</v>
      </c>
      <c r="L3493" s="72" t="n">
        <v>10422.57</v>
      </c>
      <c r="M3493" s="72" t="n">
        <v>1959443.16</v>
      </c>
      <c r="N3493" s="72" t="n">
        <v>97972.16</v>
      </c>
      <c r="O3493" s="72" t="n">
        <v>1861471</v>
      </c>
      <c r="P3493" s="72" t="n">
        <v>1576206.99</v>
      </c>
      <c r="Q3493" s="72" t="n">
        <v>285264.01</v>
      </c>
      <c r="R3493" t="inlineStr">
        <is>
          <t>Kerala</t>
        </is>
      </c>
      <c r="S3493" s="71" t="n">
        <v>8</v>
      </c>
      <c r="T3493" t="inlineStr">
        <is>
          <t>Yes</t>
        </is>
      </c>
      <c r="U3493" s="71" t="n">
        <v>547</v>
      </c>
      <c r="V3493" s="71" t="n">
        <v>170</v>
      </c>
      <c r="W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RR103485</t>
        </is>
      </c>
      <c r="B3494" s="69" t="n">
        <v>46076</v>
      </c>
      <c r="C3494" s="70" t="n">
        <v>2026</v>
      </c>
      <c r="D3494" t="inlineStr">
        <is>
          <t>Feb</t>
        </is>
      </c>
      <c r="E3494" t="inlineStr">
        <is>
          <t>West</t>
        </is>
      </c>
      <c r="F3494" t="inlineStr">
        <is>
          <t>India</t>
        </is>
      </c>
      <c r="G3494" t="inlineStr">
        <is>
          <t>Grocery</t>
        </is>
      </c>
      <c r="H3494" t="inlineStr">
        <is>
          <t>Store walk-in</t>
        </is>
      </c>
      <c r="I3494" t="inlineStr">
        <is>
          <t>Walk-in guest</t>
        </is>
      </c>
      <c r="J3494" t="inlineStr">
        <is>
          <t>Carlos Silva</t>
        </is>
      </c>
      <c r="K3494" s="71" t="n">
        <v>2985</v>
      </c>
      <c r="L3494" s="72" t="n">
        <v>198.31</v>
      </c>
      <c r="M3494" s="72" t="n">
        <v>591955.35</v>
      </c>
      <c r="N3494" s="72" t="n">
        <v>47356.43</v>
      </c>
      <c r="O3494" s="72" t="n">
        <v>544598.92</v>
      </c>
      <c r="P3494" s="72" t="n">
        <v>424362.1</v>
      </c>
      <c r="Q3494" s="72" t="n">
        <v>120236.82</v>
      </c>
      <c r="R3494" t="inlineStr">
        <is>
          <t>Gujarat</t>
        </is>
      </c>
      <c r="S3494" s="71" t="n">
        <v>1</v>
      </c>
      <c r="T3494" t="inlineStr">
        <is>
          <t>Yes</t>
        </is>
      </c>
      <c r="U3494" s="71" t="n">
        <v>1729</v>
      </c>
      <c r="V3494" s="71" t="n">
        <v>484</v>
      </c>
      <c r="W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RR103486</t>
        </is>
      </c>
      <c r="B3495" s="69" t="n">
        <v>46076</v>
      </c>
      <c r="C3495" s="70" t="n">
        <v>2026</v>
      </c>
      <c r="D3495" t="inlineStr">
        <is>
          <t>Feb</t>
        </is>
      </c>
      <c r="E3495" t="inlineStr">
        <is>
          <t>South</t>
        </is>
      </c>
      <c r="F3495" t="inlineStr">
        <is>
          <t>India</t>
        </is>
      </c>
      <c r="G3495" t="inlineStr">
        <is>
          <t>Grocery</t>
        </is>
      </c>
      <c r="H3495" t="inlineStr">
        <is>
          <t>Click &amp; collect</t>
        </is>
      </c>
      <c r="I3495" t="inlineStr">
        <is>
          <t>Walk-in guest</t>
        </is>
      </c>
      <c r="J3495" t="inlineStr">
        <is>
          <t>Carlos Silva</t>
        </is>
      </c>
      <c r="K3495" s="71" t="n">
        <v>2171</v>
      </c>
      <c r="L3495" s="72" t="n">
        <v>176.47</v>
      </c>
      <c r="M3495" s="72" t="n">
        <v>383116.37</v>
      </c>
      <c r="N3495" s="72" t="n">
        <v>38311.64</v>
      </c>
      <c r="O3495" s="72" t="n">
        <v>344804.73</v>
      </c>
      <c r="P3495" s="72" t="n">
        <v>322705.78</v>
      </c>
      <c r="Q3495" s="72" t="n">
        <v>22098.95</v>
      </c>
      <c r="R3495" t="inlineStr">
        <is>
          <t>Telangana</t>
        </is>
      </c>
      <c r="S3495" s="71" t="n">
        <v>1</v>
      </c>
      <c r="T3495" t="inlineStr">
        <is>
          <t>Yes</t>
        </is>
      </c>
      <c r="U3495" s="71" t="n">
        <v>1340</v>
      </c>
      <c r="V3495" s="71" t="n">
        <v>500</v>
      </c>
      <c r="W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RR103487</t>
        </is>
      </c>
      <c r="B3496" s="69" t="n">
        <v>46076</v>
      </c>
      <c r="C3496" s="70" t="n">
        <v>2026</v>
      </c>
      <c r="D3496" t="inlineStr">
        <is>
          <t>Feb</t>
        </is>
      </c>
      <c r="E3496" t="inlineStr">
        <is>
          <t>South</t>
        </is>
      </c>
      <c r="F3496" t="inlineStr">
        <is>
          <t>India</t>
        </is>
      </c>
      <c r="G3496" t="inlineStr">
        <is>
          <t>Electronics</t>
        </is>
      </c>
      <c r="H3496" t="inlineStr">
        <is>
          <t>Store walk-in</t>
        </is>
      </c>
      <c r="I3496" t="inlineStr">
        <is>
          <t>Walk-in guest</t>
        </is>
      </c>
      <c r="J3496" t="inlineStr">
        <is>
          <t>Kofi Mensah</t>
        </is>
      </c>
      <c r="K3496" s="71" t="n">
        <v>137</v>
      </c>
      <c r="L3496" s="72" t="n">
        <v>9591.6</v>
      </c>
      <c r="M3496" s="72" t="n">
        <v>1314049.2</v>
      </c>
      <c r="N3496" s="72" t="n">
        <v>197107.38</v>
      </c>
      <c r="O3496" s="72" t="n">
        <v>1116941.82</v>
      </c>
      <c r="P3496" s="72" t="n">
        <v>1163366.64</v>
      </c>
      <c r="Q3496" s="72" t="n">
        <v>-46424.82</v>
      </c>
      <c r="R3496" t="inlineStr">
        <is>
          <t>Telangana</t>
        </is>
      </c>
      <c r="S3496" s="71" t="n">
        <v>0</v>
      </c>
      <c r="T3496" t="inlineStr">
        <is>
          <t>No</t>
        </is>
      </c>
      <c r="U3496" s="71" t="n">
        <v>287</v>
      </c>
      <c r="V3496" s="71" t="n">
        <v>121</v>
      </c>
      <c r="W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RR103488</t>
        </is>
      </c>
      <c r="B3497" s="69" t="n">
        <v>46076</v>
      </c>
      <c r="C3497" s="70" t="n">
        <v>2026</v>
      </c>
      <c r="D3497" t="inlineStr">
        <is>
          <t>Feb</t>
        </is>
      </c>
      <c r="E3497" t="inlineStr">
        <is>
          <t>West</t>
        </is>
      </c>
      <c r="F3497" t="inlineStr">
        <is>
          <t>India</t>
        </is>
      </c>
      <c r="G3497" t="inlineStr">
        <is>
          <t>JioMart</t>
        </is>
      </c>
      <c r="H3497" t="inlineStr">
        <is>
          <t>Home delivery</t>
        </is>
      </c>
      <c r="I3497" t="inlineStr">
        <is>
          <t>Walk-in guest</t>
        </is>
      </c>
      <c r="J3497" t="inlineStr">
        <is>
          <t>Yuki Sato</t>
        </is>
      </c>
      <c r="K3497" s="71" t="n">
        <v>1281</v>
      </c>
      <c r="L3497" s="72" t="n">
        <v>484.43</v>
      </c>
      <c r="M3497" s="72" t="n">
        <v>620554.83</v>
      </c>
      <c r="N3497" s="72" t="n">
        <v>93083.22</v>
      </c>
      <c r="O3497" s="72" t="n">
        <v>527471.61</v>
      </c>
      <c r="P3497" s="72" t="n">
        <v>435336.92</v>
      </c>
      <c r="Q3497" s="72" t="n">
        <v>92134.69</v>
      </c>
      <c r="R3497" t="inlineStr">
        <is>
          <t>Maharashtra</t>
        </is>
      </c>
      <c r="S3497" s="71" t="n">
        <v>2</v>
      </c>
      <c r="T3497" t="inlineStr">
        <is>
          <t>Yes</t>
        </is>
      </c>
      <c r="U3497" s="71" t="n">
        <v>4554</v>
      </c>
      <c r="V3497" s="71" t="n">
        <v>323</v>
      </c>
      <c r="W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RR103489</t>
        </is>
      </c>
      <c r="B3498" s="69" t="n">
        <v>46076</v>
      </c>
      <c r="C3498" s="70" t="n">
        <v>2026</v>
      </c>
      <c r="D3498" t="inlineStr">
        <is>
          <t>Feb</t>
        </is>
      </c>
      <c r="E3498" t="inlineStr">
        <is>
          <t>North</t>
        </is>
      </c>
      <c r="F3498" t="inlineStr">
        <is>
          <t>India</t>
        </is>
      </c>
      <c r="G3498" t="inlineStr">
        <is>
          <t>JioMart</t>
        </is>
      </c>
      <c r="H3498" t="inlineStr">
        <is>
          <t>Home delivery</t>
        </is>
      </c>
      <c r="I3498" t="inlineStr">
        <is>
          <t>Member</t>
        </is>
      </c>
      <c r="J3498" t="inlineStr">
        <is>
          <t>Carlos Silva</t>
        </is>
      </c>
      <c r="K3498" s="71" t="n">
        <v>946</v>
      </c>
      <c r="L3498" s="72" t="n">
        <v>450.24</v>
      </c>
      <c r="M3498" s="72" t="n">
        <v>425927.04</v>
      </c>
      <c r="N3498" s="72" t="n">
        <v>21296.35</v>
      </c>
      <c r="O3498" s="72" t="n">
        <v>404630.69</v>
      </c>
      <c r="P3498" s="72" t="n">
        <v>318552.39</v>
      </c>
      <c r="Q3498" s="72" t="n">
        <v>86078.3</v>
      </c>
      <c r="R3498" t="inlineStr">
        <is>
          <t>Delhi</t>
        </is>
      </c>
      <c r="S3498" s="71" t="n">
        <v>8</v>
      </c>
      <c r="T3498" t="inlineStr">
        <is>
          <t>Yes</t>
        </is>
      </c>
      <c r="U3498" s="71" t="n">
        <v>5675</v>
      </c>
      <c r="V3498" s="71" t="n">
        <v>298</v>
      </c>
      <c r="W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RR103490</t>
        </is>
      </c>
      <c r="B3499" s="69" t="n">
        <v>46077</v>
      </c>
      <c r="C3499" s="70" t="n">
        <v>2026</v>
      </c>
      <c r="D3499" t="inlineStr">
        <is>
          <t>Feb</t>
        </is>
      </c>
      <c r="E3499" t="inlineStr">
        <is>
          <t>East</t>
        </is>
      </c>
      <c r="F3499" t="inlineStr">
        <is>
          <t>India</t>
        </is>
      </c>
      <c r="G3499" t="inlineStr">
        <is>
          <t>Electronics</t>
        </is>
      </c>
      <c r="H3499" t="inlineStr">
        <is>
          <t>Home delivery</t>
        </is>
      </c>
      <c r="I3499" t="inlineStr">
        <is>
          <t>Member</t>
        </is>
      </c>
      <c r="J3499" t="inlineStr">
        <is>
          <t>Priya Nair</t>
        </is>
      </c>
      <c r="K3499" s="71" t="n">
        <v>35</v>
      </c>
      <c r="L3499" s="72" t="n">
        <v>10780.56</v>
      </c>
      <c r="M3499" s="72" t="n">
        <v>377319.6</v>
      </c>
      <c r="N3499" s="72" t="n">
        <v>37731.96</v>
      </c>
      <c r="O3499" s="72" t="n">
        <v>339587.64</v>
      </c>
      <c r="P3499" s="72" t="n">
        <v>275458.2</v>
      </c>
      <c r="Q3499" s="72" t="n">
        <v>64129.44</v>
      </c>
      <c r="R3499" t="inlineStr">
        <is>
          <t>West Bengal</t>
        </is>
      </c>
      <c r="S3499" s="71" t="n">
        <v>3</v>
      </c>
      <c r="T3499" t="inlineStr">
        <is>
          <t>Yes</t>
        </is>
      </c>
      <c r="U3499" s="71" t="n">
        <v>75</v>
      </c>
      <c r="V3499" s="71" t="n">
        <v>32</v>
      </c>
      <c r="W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RR103491</t>
        </is>
      </c>
      <c r="B3500" s="69" t="n">
        <v>46077</v>
      </c>
      <c r="C3500" s="70" t="n">
        <v>2026</v>
      </c>
      <c r="D3500" t="inlineStr">
        <is>
          <t>Feb</t>
        </is>
      </c>
      <c r="E3500" t="inlineStr">
        <is>
          <t>West</t>
        </is>
      </c>
      <c r="F3500" t="inlineStr">
        <is>
          <t>India</t>
        </is>
      </c>
      <c r="G3500" t="inlineStr">
        <is>
          <t>Electronics</t>
        </is>
      </c>
      <c r="H3500" t="inlineStr">
        <is>
          <t>Store walk-in</t>
        </is>
      </c>
      <c r="I3500" t="inlineStr">
        <is>
          <t>Walk-in guest</t>
        </is>
      </c>
      <c r="J3500" t="inlineStr">
        <is>
          <t>Omar Haddad</t>
        </is>
      </c>
      <c r="K3500" s="71" t="n">
        <v>141</v>
      </c>
      <c r="L3500" s="72" t="n">
        <v>9907.190000000001</v>
      </c>
      <c r="M3500" s="72" t="n">
        <v>1396913.79</v>
      </c>
      <c r="N3500" s="72" t="n">
        <v>27938.28</v>
      </c>
      <c r="O3500" s="72" t="n">
        <v>1368975.51</v>
      </c>
      <c r="P3500" s="72" t="n">
        <v>1175310.86</v>
      </c>
      <c r="Q3500" s="72" t="n">
        <v>193664.65</v>
      </c>
      <c r="R3500" t="inlineStr">
        <is>
          <t>Gujarat</t>
        </is>
      </c>
      <c r="S3500" s="71" t="n">
        <v>2</v>
      </c>
      <c r="T3500" t="inlineStr">
        <is>
          <t>Yes</t>
        </is>
      </c>
      <c r="U3500" s="71" t="n">
        <v>276</v>
      </c>
      <c r="V3500" s="71" t="n">
        <v>112</v>
      </c>
      <c r="W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RR103492</t>
        </is>
      </c>
      <c r="B3501" s="69" t="n">
        <v>46077</v>
      </c>
      <c r="C3501" s="70" t="n">
        <v>2026</v>
      </c>
      <c r="D3501" t="inlineStr">
        <is>
          <t>Feb</t>
        </is>
      </c>
      <c r="E3501" t="inlineStr">
        <is>
          <t>West</t>
        </is>
      </c>
      <c r="F3501" t="inlineStr">
        <is>
          <t>India</t>
        </is>
      </c>
      <c r="G3501" t="inlineStr">
        <is>
          <t>Electronics</t>
        </is>
      </c>
      <c r="H3501" t="inlineStr">
        <is>
          <t>Click &amp; collect</t>
        </is>
      </c>
      <c r="I3501" t="inlineStr">
        <is>
          <t>Walk-in guest</t>
        </is>
      </c>
      <c r="J3501" t="inlineStr">
        <is>
          <t>Mei Lin</t>
        </is>
      </c>
      <c r="K3501" s="71" t="n">
        <v>94</v>
      </c>
      <c r="L3501" s="72" t="n">
        <v>9622.83</v>
      </c>
      <c r="M3501" s="72" t="n">
        <v>904546.02</v>
      </c>
      <c r="N3501" s="72" t="n">
        <v>18090.92</v>
      </c>
      <c r="O3501" s="72" t="n">
        <v>886455.1</v>
      </c>
      <c r="P3501" s="72" t="n">
        <v>775778.6899999999</v>
      </c>
      <c r="Q3501" s="72" t="n">
        <v>110676.41</v>
      </c>
      <c r="R3501" t="inlineStr">
        <is>
          <t>Gujarat</t>
        </is>
      </c>
      <c r="S3501" s="71" t="n">
        <v>5</v>
      </c>
      <c r="T3501" t="inlineStr">
        <is>
          <t>Yes</t>
        </is>
      </c>
      <c r="U3501" s="71" t="n">
        <v>171</v>
      </c>
      <c r="V3501" s="71" t="n">
        <v>74</v>
      </c>
      <c r="W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RR103493</t>
        </is>
      </c>
      <c r="B3502" s="69" t="n">
        <v>46077</v>
      </c>
      <c r="C3502" s="70" t="n">
        <v>2026</v>
      </c>
      <c r="D3502" t="inlineStr">
        <is>
          <t>Feb</t>
        </is>
      </c>
      <c r="E3502" t="inlineStr">
        <is>
          <t>North</t>
        </is>
      </c>
      <c r="F3502" t="inlineStr">
        <is>
          <t>India</t>
        </is>
      </c>
      <c r="G3502" t="inlineStr">
        <is>
          <t>Grocery</t>
        </is>
      </c>
      <c r="H3502" t="inlineStr">
        <is>
          <t>Store walk-in</t>
        </is>
      </c>
      <c r="I3502" t="inlineStr">
        <is>
          <t>Member</t>
        </is>
      </c>
      <c r="J3502" t="inlineStr">
        <is>
          <t>Aisha Bello</t>
        </is>
      </c>
      <c r="K3502" s="71" t="n">
        <v>3635</v>
      </c>
      <c r="L3502" s="72" t="n">
        <v>178.74</v>
      </c>
      <c r="M3502" s="72" t="n">
        <v>649719.9</v>
      </c>
      <c r="N3502" s="72" t="n">
        <v>32486</v>
      </c>
      <c r="O3502" s="72" t="n">
        <v>617233.9</v>
      </c>
      <c r="P3502" s="72" t="n">
        <v>551305.51</v>
      </c>
      <c r="Q3502" s="72" t="n">
        <v>65928.39</v>
      </c>
      <c r="R3502" t="inlineStr">
        <is>
          <t>Delhi</t>
        </is>
      </c>
      <c r="S3502" s="71" t="n">
        <v>5</v>
      </c>
      <c r="T3502" t="inlineStr">
        <is>
          <t>Yes</t>
        </is>
      </c>
      <c r="U3502" s="71" t="n">
        <v>1076</v>
      </c>
      <c r="V3502" s="71" t="n">
        <v>463</v>
      </c>
      <c r="W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RR103494</t>
        </is>
      </c>
      <c r="B3503" s="69" t="n">
        <v>46077</v>
      </c>
      <c r="C3503" s="70" t="n">
        <v>2026</v>
      </c>
      <c r="D3503" t="inlineStr">
        <is>
          <t>Feb</t>
        </is>
      </c>
      <c r="E3503" t="inlineStr">
        <is>
          <t>South</t>
        </is>
      </c>
      <c r="F3503" t="inlineStr">
        <is>
          <t>India</t>
        </is>
      </c>
      <c r="G3503" t="inlineStr">
        <is>
          <t>Grocery</t>
        </is>
      </c>
      <c r="H3503" t="inlineStr">
        <is>
          <t>Click &amp; collect</t>
        </is>
      </c>
      <c r="I3503" t="inlineStr">
        <is>
          <t>Member</t>
        </is>
      </c>
      <c r="J3503" t="inlineStr">
        <is>
          <t>Amir Khan</t>
        </is>
      </c>
      <c r="K3503" s="71" t="n">
        <v>1828</v>
      </c>
      <c r="L3503" s="72" t="n">
        <v>165.89</v>
      </c>
      <c r="M3503" s="72" t="n">
        <v>303246.92</v>
      </c>
      <c r="N3503" s="72" t="n">
        <v>30324.69</v>
      </c>
      <c r="O3503" s="72" t="n">
        <v>272922.23</v>
      </c>
      <c r="P3503" s="72" t="n">
        <v>265119.63</v>
      </c>
      <c r="Q3503" s="72" t="n">
        <v>7802.6</v>
      </c>
      <c r="R3503" t="inlineStr">
        <is>
          <t>Tamil Nadu</t>
        </is>
      </c>
      <c r="S3503" s="71" t="n">
        <v>8</v>
      </c>
      <c r="T3503" t="inlineStr">
        <is>
          <t>Yes</t>
        </is>
      </c>
      <c r="U3503" s="71" t="n">
        <v>962</v>
      </c>
      <c r="V3503" s="71" t="n">
        <v>388</v>
      </c>
      <c r="W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RR103495</t>
        </is>
      </c>
      <c r="B3504" s="69" t="n">
        <v>46077</v>
      </c>
      <c r="C3504" s="70" t="n">
        <v>2026</v>
      </c>
      <c r="D3504" t="inlineStr">
        <is>
          <t>Feb</t>
        </is>
      </c>
      <c r="E3504" t="inlineStr">
        <is>
          <t>West</t>
        </is>
      </c>
      <c r="F3504" t="inlineStr">
        <is>
          <t>India</t>
        </is>
      </c>
      <c r="G3504" t="inlineStr">
        <is>
          <t>JioMart</t>
        </is>
      </c>
      <c r="H3504" t="inlineStr">
        <is>
          <t>Home delivery</t>
        </is>
      </c>
      <c r="I3504" t="inlineStr">
        <is>
          <t>Member</t>
        </is>
      </c>
      <c r="J3504" t="inlineStr">
        <is>
          <t>Liam O'Brien</t>
        </is>
      </c>
      <c r="K3504" s="71" t="n">
        <v>1053</v>
      </c>
      <c r="L3504" s="72" t="n">
        <v>445.76</v>
      </c>
      <c r="M3504" s="72" t="n">
        <v>469385.28</v>
      </c>
      <c r="N3504" s="72" t="n">
        <v>70407.78999999999</v>
      </c>
      <c r="O3504" s="72" t="n">
        <v>398977.49</v>
      </c>
      <c r="P3504" s="72" t="n">
        <v>347197.95</v>
      </c>
      <c r="Q3504" s="72" t="n">
        <v>51779.54</v>
      </c>
      <c r="R3504" t="inlineStr">
        <is>
          <t>Gujarat</t>
        </is>
      </c>
      <c r="S3504" s="71" t="n">
        <v>2</v>
      </c>
      <c r="T3504" t="inlineStr">
        <is>
          <t>Yes</t>
        </is>
      </c>
      <c r="U3504" s="71" t="n">
        <v>4539</v>
      </c>
      <c r="V3504" s="71" t="n">
        <v>278</v>
      </c>
      <c r="W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RR103496</t>
        </is>
      </c>
      <c r="B3505" s="69" t="n">
        <v>46077</v>
      </c>
      <c r="C3505" s="70" t="n">
        <v>2026</v>
      </c>
      <c r="D3505" t="inlineStr">
        <is>
          <t>Feb</t>
        </is>
      </c>
      <c r="E3505" t="inlineStr">
        <is>
          <t>South</t>
        </is>
      </c>
      <c r="F3505" t="inlineStr">
        <is>
          <t>India</t>
        </is>
      </c>
      <c r="G3505" t="inlineStr">
        <is>
          <t>Fashion</t>
        </is>
      </c>
      <c r="H3505" t="inlineStr">
        <is>
          <t>Store walk-in</t>
        </is>
      </c>
      <c r="I3505" t="inlineStr">
        <is>
          <t>Member</t>
        </is>
      </c>
      <c r="J3505" t="inlineStr">
        <is>
          <t>Sara Rossi</t>
        </is>
      </c>
      <c r="K3505" s="71" t="n">
        <v>1098</v>
      </c>
      <c r="L3505" s="72" t="n">
        <v>815.84</v>
      </c>
      <c r="M3505" s="72" t="n">
        <v>895792.3199999999</v>
      </c>
      <c r="N3505" s="72" t="n">
        <v>134368.85</v>
      </c>
      <c r="O3505" s="72" t="n">
        <v>761423.47</v>
      </c>
      <c r="P3505" s="72" t="n">
        <v>445327.35</v>
      </c>
      <c r="Q3505" s="72" t="n">
        <v>316096.12</v>
      </c>
      <c r="R3505" t="inlineStr">
        <is>
          <t>Tamil Nadu</t>
        </is>
      </c>
      <c r="S3505" s="71" t="n">
        <v>8</v>
      </c>
      <c r="T3505" t="inlineStr">
        <is>
          <t>Yes</t>
        </is>
      </c>
      <c r="U3505" s="71" t="n">
        <v>377</v>
      </c>
      <c r="V3505" s="71" t="n">
        <v>165</v>
      </c>
      <c r="W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RR103497</t>
        </is>
      </c>
      <c r="B3506" s="69" t="n">
        <v>46077</v>
      </c>
      <c r="C3506" s="70" t="n">
        <v>2026</v>
      </c>
      <c r="D3506" t="inlineStr">
        <is>
          <t>Feb</t>
        </is>
      </c>
      <c r="E3506" t="inlineStr">
        <is>
          <t>South</t>
        </is>
      </c>
      <c r="F3506" t="inlineStr">
        <is>
          <t>India</t>
        </is>
      </c>
      <c r="G3506" t="inlineStr">
        <is>
          <t>JioMart</t>
        </is>
      </c>
      <c r="H3506" t="inlineStr">
        <is>
          <t>Home delivery</t>
        </is>
      </c>
      <c r="I3506" t="inlineStr">
        <is>
          <t>Member</t>
        </is>
      </c>
      <c r="J3506" t="inlineStr">
        <is>
          <t>Lucas Martin</t>
        </is>
      </c>
      <c r="K3506" s="71" t="n">
        <v>3824</v>
      </c>
      <c r="L3506" s="72" t="n">
        <v>467.97</v>
      </c>
      <c r="M3506" s="72" t="n">
        <v>1789517.28</v>
      </c>
      <c r="N3506" s="72" t="n">
        <v>89475.86</v>
      </c>
      <c r="O3506" s="72" t="n">
        <v>1700041.42</v>
      </c>
      <c r="P3506" s="72" t="n">
        <v>1320678.46</v>
      </c>
      <c r="Q3506" s="72" t="n">
        <v>379362.96</v>
      </c>
      <c r="R3506" t="inlineStr">
        <is>
          <t>Tamil Nadu</t>
        </is>
      </c>
      <c r="S3506" s="71" t="n">
        <v>3</v>
      </c>
      <c r="T3506" t="inlineStr">
        <is>
          <t>Yes</t>
        </is>
      </c>
      <c r="U3506" s="71" t="n">
        <v>6729</v>
      </c>
      <c r="V3506" s="71" t="n">
        <v>442</v>
      </c>
      <c r="W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RR103498</t>
        </is>
      </c>
      <c r="B3507" s="69" t="n">
        <v>46077</v>
      </c>
      <c r="C3507" s="70" t="n">
        <v>2026</v>
      </c>
      <c r="D3507" t="inlineStr">
        <is>
          <t>Feb</t>
        </is>
      </c>
      <c r="E3507" t="inlineStr">
        <is>
          <t>South</t>
        </is>
      </c>
      <c r="F3507" t="inlineStr">
        <is>
          <t>India</t>
        </is>
      </c>
      <c r="G3507" t="inlineStr">
        <is>
          <t>JioMart</t>
        </is>
      </c>
      <c r="H3507" t="inlineStr">
        <is>
          <t>Home delivery</t>
        </is>
      </c>
      <c r="I3507" t="inlineStr">
        <is>
          <t>Member</t>
        </is>
      </c>
      <c r="J3507" t="inlineStr">
        <is>
          <t>Ana Costa</t>
        </is>
      </c>
      <c r="K3507" s="71" t="n">
        <v>2880</v>
      </c>
      <c r="L3507" s="72" t="n">
        <v>495.14</v>
      </c>
      <c r="M3507" s="72" t="n">
        <v>1426003.2</v>
      </c>
      <c r="N3507" s="72" t="n">
        <v>114080.26</v>
      </c>
      <c r="O3507" s="72" t="n">
        <v>1311922.94</v>
      </c>
      <c r="P3507" s="72" t="n">
        <v>956351.4300000001</v>
      </c>
      <c r="Q3507" s="72" t="n">
        <v>355571.51</v>
      </c>
      <c r="R3507" t="inlineStr">
        <is>
          <t>Karnataka</t>
        </is>
      </c>
      <c r="S3507" s="71" t="n">
        <v>2</v>
      </c>
      <c r="T3507" t="inlineStr">
        <is>
          <t>Yes</t>
        </is>
      </c>
      <c r="U3507" s="71" t="n">
        <v>11872</v>
      </c>
      <c r="V3507" s="71" t="n">
        <v>546</v>
      </c>
      <c r="W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RR103499</t>
        </is>
      </c>
      <c r="B3508" s="69" t="n">
        <v>46077</v>
      </c>
      <c r="C3508" s="70" t="n">
        <v>2026</v>
      </c>
      <c r="D3508" t="inlineStr">
        <is>
          <t>Feb</t>
        </is>
      </c>
      <c r="E3508" t="inlineStr">
        <is>
          <t>West</t>
        </is>
      </c>
      <c r="F3508" t="inlineStr">
        <is>
          <t>India</t>
        </is>
      </c>
      <c r="G3508" t="inlineStr">
        <is>
          <t>Grocery</t>
        </is>
      </c>
      <c r="H3508" t="inlineStr">
        <is>
          <t>Store walk-in</t>
        </is>
      </c>
      <c r="I3508" t="inlineStr">
        <is>
          <t>Member</t>
        </is>
      </c>
      <c r="J3508" t="inlineStr">
        <is>
          <t>Yuki Sato</t>
        </is>
      </c>
      <c r="K3508" s="71" t="n">
        <v>3491</v>
      </c>
      <c r="L3508" s="72" t="n">
        <v>170.72</v>
      </c>
      <c r="M3508" s="72" t="n">
        <v>595983.52</v>
      </c>
      <c r="N3508" s="72" t="n">
        <v>89397.53</v>
      </c>
      <c r="O3508" s="72" t="n">
        <v>506585.99</v>
      </c>
      <c r="P3508" s="72" t="n">
        <v>507234.5</v>
      </c>
      <c r="Q3508" s="72" t="n">
        <v>-648.51</v>
      </c>
      <c r="R3508" t="inlineStr">
        <is>
          <t>Goa</t>
        </is>
      </c>
      <c r="S3508" s="71" t="n">
        <v>0</v>
      </c>
      <c r="T3508" t="inlineStr">
        <is>
          <t>No</t>
        </is>
      </c>
      <c r="U3508" s="71" t="n">
        <v>1767</v>
      </c>
      <c r="V3508" s="71" t="n">
        <v>611</v>
      </c>
      <c r="W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RR103500</t>
        </is>
      </c>
      <c r="B3509" s="69" t="n">
        <v>46077</v>
      </c>
      <c r="C3509" s="70" t="n">
        <v>2026</v>
      </c>
      <c r="D3509" t="inlineStr">
        <is>
          <t>Feb</t>
        </is>
      </c>
      <c r="E3509" t="inlineStr">
        <is>
          <t>East</t>
        </is>
      </c>
      <c r="F3509" t="inlineStr">
        <is>
          <t>India</t>
        </is>
      </c>
      <c r="G3509" t="inlineStr">
        <is>
          <t>Fashion</t>
        </is>
      </c>
      <c r="H3509" t="inlineStr">
        <is>
          <t>Store walk-in</t>
        </is>
      </c>
      <c r="I3509" t="inlineStr">
        <is>
          <t>Walk-in guest</t>
        </is>
      </c>
      <c r="J3509" t="inlineStr">
        <is>
          <t>Noah Smith</t>
        </is>
      </c>
      <c r="K3509" s="71" t="n">
        <v>196</v>
      </c>
      <c r="L3509" s="72" t="n">
        <v>843.35</v>
      </c>
      <c r="M3509" s="72" t="n">
        <v>165296.6</v>
      </c>
      <c r="N3509" s="72" t="n">
        <v>16529.66</v>
      </c>
      <c r="O3509" s="72" t="n">
        <v>148766.94</v>
      </c>
      <c r="P3509" s="72" t="n">
        <v>79991.14999999999</v>
      </c>
      <c r="Q3509" s="72" t="n">
        <v>68775.78999999999</v>
      </c>
      <c r="R3509" t="inlineStr">
        <is>
          <t>West Bengal</t>
        </is>
      </c>
      <c r="S3509" s="71" t="n">
        <v>1</v>
      </c>
      <c r="T3509" t="inlineStr">
        <is>
          <t>Yes</t>
        </is>
      </c>
      <c r="U3509" s="71" t="n">
        <v>78</v>
      </c>
      <c r="V3509" s="71" t="n">
        <v>31</v>
      </c>
      <c r="W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RR103501</t>
        </is>
      </c>
      <c r="B3510" s="69" t="n">
        <v>46077</v>
      </c>
      <c r="C3510" s="70" t="n">
        <v>2026</v>
      </c>
      <c r="D3510" t="inlineStr">
        <is>
          <t>Feb</t>
        </is>
      </c>
      <c r="E3510" t="inlineStr">
        <is>
          <t>North</t>
        </is>
      </c>
      <c r="F3510" t="inlineStr">
        <is>
          <t>India</t>
        </is>
      </c>
      <c r="G3510" t="inlineStr">
        <is>
          <t>Fashion</t>
        </is>
      </c>
      <c r="H3510" t="inlineStr">
        <is>
          <t>Store walk-in</t>
        </is>
      </c>
      <c r="I3510" t="inlineStr">
        <is>
          <t>Member</t>
        </is>
      </c>
      <c r="J3510" t="inlineStr">
        <is>
          <t>Shraddha Kulkarni</t>
        </is>
      </c>
      <c r="K3510" s="71" t="n">
        <v>421</v>
      </c>
      <c r="L3510" s="72" t="n">
        <v>719.4</v>
      </c>
      <c r="M3510" s="72" t="n">
        <v>302867.4</v>
      </c>
      <c r="N3510" s="72" t="n">
        <v>15143.37</v>
      </c>
      <c r="O3510" s="72" t="n">
        <v>287724.03</v>
      </c>
      <c r="P3510" s="72" t="n">
        <v>173921.07</v>
      </c>
      <c r="Q3510" s="72" t="n">
        <v>113802.96</v>
      </c>
      <c r="R3510" t="inlineStr">
        <is>
          <t>Delhi</t>
        </is>
      </c>
      <c r="S3510" s="71" t="n">
        <v>1</v>
      </c>
      <c r="T3510" t="inlineStr">
        <is>
          <t>Yes</t>
        </is>
      </c>
      <c r="U3510" s="71" t="n">
        <v>360</v>
      </c>
      <c r="V3510" s="71" t="n">
        <v>95</v>
      </c>
      <c r="W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RR103502</t>
        </is>
      </c>
      <c r="B3511" s="69" t="n">
        <v>46077</v>
      </c>
      <c r="C3511" s="70" t="n">
        <v>2026</v>
      </c>
      <c r="D3511" t="inlineStr">
        <is>
          <t>Feb</t>
        </is>
      </c>
      <c r="E3511" t="inlineStr">
        <is>
          <t>North</t>
        </is>
      </c>
      <c r="F3511" t="inlineStr">
        <is>
          <t>India</t>
        </is>
      </c>
      <c r="G3511" t="inlineStr">
        <is>
          <t>Grocery</t>
        </is>
      </c>
      <c r="H3511" t="inlineStr">
        <is>
          <t>Store walk-in</t>
        </is>
      </c>
      <c r="I3511" t="inlineStr">
        <is>
          <t>Member</t>
        </is>
      </c>
      <c r="J3511" t="inlineStr">
        <is>
          <t>Kofi Mensah</t>
        </is>
      </c>
      <c r="K3511" s="71" t="n">
        <v>1437</v>
      </c>
      <c r="L3511" s="72" t="n">
        <v>207.72</v>
      </c>
      <c r="M3511" s="72" t="n">
        <v>298493.64</v>
      </c>
      <c r="N3511" s="72" t="n">
        <v>29849.36</v>
      </c>
      <c r="O3511" s="72" t="n">
        <v>268644.28</v>
      </c>
      <c r="P3511" s="72" t="n">
        <v>218267.29</v>
      </c>
      <c r="Q3511" s="72" t="n">
        <v>50376.99</v>
      </c>
      <c r="R3511" t="inlineStr">
        <is>
          <t>Uttar Pradesh</t>
        </is>
      </c>
      <c r="S3511" s="71" t="n">
        <v>5</v>
      </c>
      <c r="T3511" t="inlineStr">
        <is>
          <t>Yes</t>
        </is>
      </c>
      <c r="U3511" s="71" t="n">
        <v>488</v>
      </c>
      <c r="V3511" s="71" t="n">
        <v>219</v>
      </c>
      <c r="W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RR103503</t>
        </is>
      </c>
      <c r="B3512" s="69" t="n">
        <v>46077</v>
      </c>
      <c r="C3512" s="70" t="n">
        <v>2026</v>
      </c>
      <c r="D3512" t="inlineStr">
        <is>
          <t>Feb</t>
        </is>
      </c>
      <c r="E3512" t="inlineStr">
        <is>
          <t>North</t>
        </is>
      </c>
      <c r="F3512" t="inlineStr">
        <is>
          <t>India</t>
        </is>
      </c>
      <c r="G3512" t="inlineStr">
        <is>
          <t>Fashion</t>
        </is>
      </c>
      <c r="H3512" t="inlineStr">
        <is>
          <t>Store walk-in</t>
        </is>
      </c>
      <c r="I3512" t="inlineStr">
        <is>
          <t>Member</t>
        </is>
      </c>
      <c r="J3512" t="inlineStr">
        <is>
          <t>Hiroshi Tanaka</t>
        </is>
      </c>
      <c r="K3512" s="71" t="n">
        <v>920</v>
      </c>
      <c r="L3512" s="72" t="n">
        <v>814.33</v>
      </c>
      <c r="M3512" s="72" t="n">
        <v>749183.6</v>
      </c>
      <c r="N3512" s="72" t="n">
        <v>112377.54</v>
      </c>
      <c r="O3512" s="72" t="n">
        <v>636806.0600000001</v>
      </c>
      <c r="P3512" s="72" t="n">
        <v>381917.78</v>
      </c>
      <c r="Q3512" s="72" t="n">
        <v>254888.28</v>
      </c>
      <c r="R3512" t="inlineStr">
        <is>
          <t>Punjab</t>
        </is>
      </c>
      <c r="S3512" s="71" t="n">
        <v>3</v>
      </c>
      <c r="T3512" t="inlineStr">
        <is>
          <t>Yes</t>
        </is>
      </c>
      <c r="U3512" s="71" t="n">
        <v>583</v>
      </c>
      <c r="V3512" s="71" t="n">
        <v>156</v>
      </c>
      <c r="W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RR103504</t>
        </is>
      </c>
      <c r="B3513" s="69" t="n">
        <v>46077</v>
      </c>
      <c r="C3513" s="70" t="n">
        <v>2026</v>
      </c>
      <c r="D3513" t="inlineStr">
        <is>
          <t>Feb</t>
        </is>
      </c>
      <c r="E3513" t="inlineStr">
        <is>
          <t>South</t>
        </is>
      </c>
      <c r="F3513" t="inlineStr">
        <is>
          <t>India</t>
        </is>
      </c>
      <c r="G3513" t="inlineStr">
        <is>
          <t>Electronics</t>
        </is>
      </c>
      <c r="H3513" t="inlineStr">
        <is>
          <t>Store walk-in</t>
        </is>
      </c>
      <c r="I3513" t="inlineStr">
        <is>
          <t>Walk-in guest</t>
        </is>
      </c>
      <c r="J3513" t="inlineStr">
        <is>
          <t>Aisha Bello</t>
        </is>
      </c>
      <c r="K3513" s="71" t="n">
        <v>134</v>
      </c>
      <c r="L3513" s="72" t="n">
        <v>9617.01</v>
      </c>
      <c r="M3513" s="72" t="n">
        <v>1288679.34</v>
      </c>
      <c r="N3513" s="72" t="n">
        <v>64433.97</v>
      </c>
      <c r="O3513" s="72" t="n">
        <v>1224245.37</v>
      </c>
      <c r="P3513" s="72" t="n">
        <v>1088047.08</v>
      </c>
      <c r="Q3513" s="72" t="n">
        <v>136198.29</v>
      </c>
      <c r="R3513" t="inlineStr">
        <is>
          <t>Tamil Nadu</t>
        </is>
      </c>
      <c r="S3513" s="71" t="n">
        <v>8</v>
      </c>
      <c r="T3513" t="inlineStr">
        <is>
          <t>Yes</t>
        </is>
      </c>
      <c r="U3513" s="71" t="n">
        <v>261</v>
      </c>
      <c r="V3513" s="71" t="n">
        <v>112</v>
      </c>
      <c r="W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RR103505</t>
        </is>
      </c>
      <c r="B3514" s="69" t="n">
        <v>46077</v>
      </c>
      <c r="C3514" s="70" t="n">
        <v>2026</v>
      </c>
      <c r="D3514" t="inlineStr">
        <is>
          <t>Feb</t>
        </is>
      </c>
      <c r="E3514" t="inlineStr">
        <is>
          <t>South</t>
        </is>
      </c>
      <c r="F3514" t="inlineStr">
        <is>
          <t>India</t>
        </is>
      </c>
      <c r="G3514" t="inlineStr">
        <is>
          <t>Grocery</t>
        </is>
      </c>
      <c r="H3514" t="inlineStr">
        <is>
          <t>Click &amp; collect</t>
        </is>
      </c>
      <c r="I3514" t="inlineStr">
        <is>
          <t>Member</t>
        </is>
      </c>
      <c r="J3514" t="inlineStr">
        <is>
          <t>Ana Costa</t>
        </is>
      </c>
      <c r="K3514" s="71" t="n">
        <v>2778</v>
      </c>
      <c r="L3514" s="72" t="n">
        <v>175.68</v>
      </c>
      <c r="M3514" s="72" t="n">
        <v>488039.04</v>
      </c>
      <c r="N3514" s="72" t="n">
        <v>48803.9</v>
      </c>
      <c r="O3514" s="72" t="n">
        <v>439235.14</v>
      </c>
      <c r="P3514" s="72" t="n">
        <v>420667.02</v>
      </c>
      <c r="Q3514" s="72" t="n">
        <v>18568.12</v>
      </c>
      <c r="R3514" t="inlineStr">
        <is>
          <t>Karnataka</t>
        </is>
      </c>
      <c r="S3514" s="71" t="n">
        <v>3</v>
      </c>
      <c r="T3514" t="inlineStr">
        <is>
          <t>Yes</t>
        </is>
      </c>
      <c r="U3514" s="71" t="n">
        <v>1083</v>
      </c>
      <c r="V3514" s="71" t="n">
        <v>331</v>
      </c>
      <c r="W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RR103506</t>
        </is>
      </c>
      <c r="B3515" s="69" t="n">
        <v>46078</v>
      </c>
      <c r="C3515" s="70" t="n">
        <v>2026</v>
      </c>
      <c r="D3515" t="inlineStr">
        <is>
          <t>Feb</t>
        </is>
      </c>
      <c r="E3515" t="inlineStr">
        <is>
          <t>South</t>
        </is>
      </c>
      <c r="F3515" t="inlineStr">
        <is>
          <t>India</t>
        </is>
      </c>
      <c r="G3515" t="inlineStr">
        <is>
          <t>Grocery</t>
        </is>
      </c>
      <c r="H3515" t="inlineStr">
        <is>
          <t>Store walk-in</t>
        </is>
      </c>
      <c r="I3515" t="inlineStr">
        <is>
          <t>Member</t>
        </is>
      </c>
      <c r="J3515" t="inlineStr">
        <is>
          <t>Sara Rossi</t>
        </is>
      </c>
      <c r="K3515" s="71" t="n">
        <v>4000</v>
      </c>
      <c r="L3515" s="72" t="n">
        <v>167.38</v>
      </c>
      <c r="M3515" s="72" t="n">
        <v>669520</v>
      </c>
      <c r="N3515" s="72" t="n">
        <v>13390.4</v>
      </c>
      <c r="O3515" s="72" t="n">
        <v>656129.6</v>
      </c>
      <c r="P3515" s="72" t="n">
        <v>588873.9300000001</v>
      </c>
      <c r="Q3515" s="72" t="n">
        <v>67255.67</v>
      </c>
      <c r="R3515" t="inlineStr">
        <is>
          <t>Karnataka</t>
        </is>
      </c>
      <c r="S3515" s="71" t="n">
        <v>5</v>
      </c>
      <c r="T3515" t="inlineStr">
        <is>
          <t>Yes</t>
        </is>
      </c>
      <c r="U3515" s="71" t="n">
        <v>2667</v>
      </c>
      <c r="V3515" s="71" t="n">
        <v>1002</v>
      </c>
      <c r="W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RR103507</t>
        </is>
      </c>
      <c r="B3516" s="69" t="n">
        <v>46078</v>
      </c>
      <c r="C3516" s="70" t="n">
        <v>2026</v>
      </c>
      <c r="D3516" t="inlineStr">
        <is>
          <t>Feb</t>
        </is>
      </c>
      <c r="E3516" t="inlineStr">
        <is>
          <t>North</t>
        </is>
      </c>
      <c r="F3516" t="inlineStr">
        <is>
          <t>India</t>
        </is>
      </c>
      <c r="G3516" t="inlineStr">
        <is>
          <t>Electronics</t>
        </is>
      </c>
      <c r="H3516" t="inlineStr">
        <is>
          <t>Store walk-in</t>
        </is>
      </c>
      <c r="I3516" t="inlineStr">
        <is>
          <t>Member</t>
        </is>
      </c>
      <c r="J3516" t="inlineStr">
        <is>
          <t>Shraddha Kulkarni</t>
        </is>
      </c>
      <c r="K3516" s="71" t="n">
        <v>56</v>
      </c>
      <c r="L3516" s="72" t="n">
        <v>9427.889999999999</v>
      </c>
      <c r="M3516" s="72" t="n">
        <v>527961.84</v>
      </c>
      <c r="N3516" s="72" t="n">
        <v>42236.95</v>
      </c>
      <c r="O3516" s="72" t="n">
        <v>485724.89</v>
      </c>
      <c r="P3516" s="72" t="n">
        <v>456137.9</v>
      </c>
      <c r="Q3516" s="72" t="n">
        <v>29586.99</v>
      </c>
      <c r="R3516" t="inlineStr">
        <is>
          <t>Delhi</t>
        </is>
      </c>
      <c r="S3516" s="71" t="n">
        <v>1</v>
      </c>
      <c r="T3516" t="inlineStr">
        <is>
          <t>Yes</t>
        </is>
      </c>
      <c r="U3516" s="71" t="n">
        <v>110</v>
      </c>
      <c r="V3516" s="71" t="n">
        <v>40</v>
      </c>
      <c r="W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RR103508</t>
        </is>
      </c>
      <c r="B3517" s="69" t="n">
        <v>46078</v>
      </c>
      <c r="C3517" s="70" t="n">
        <v>2026</v>
      </c>
      <c r="D3517" t="inlineStr">
        <is>
          <t>Feb</t>
        </is>
      </c>
      <c r="E3517" t="inlineStr">
        <is>
          <t>North</t>
        </is>
      </c>
      <c r="F3517" t="inlineStr">
        <is>
          <t>India</t>
        </is>
      </c>
      <c r="G3517" t="inlineStr">
        <is>
          <t>Grocery</t>
        </is>
      </c>
      <c r="H3517" t="inlineStr">
        <is>
          <t>Store walk-in</t>
        </is>
      </c>
      <c r="I3517" t="inlineStr">
        <is>
          <t>Member</t>
        </is>
      </c>
      <c r="J3517" t="inlineStr">
        <is>
          <t>Ravindra Patil</t>
        </is>
      </c>
      <c r="K3517" s="71" t="n">
        <v>1738</v>
      </c>
      <c r="L3517" s="72" t="n">
        <v>165.82</v>
      </c>
      <c r="M3517" s="72" t="n">
        <v>288195.16</v>
      </c>
      <c r="N3517" s="72" t="n">
        <v>5763.9</v>
      </c>
      <c r="O3517" s="72" t="n">
        <v>282431.26</v>
      </c>
      <c r="P3517" s="72" t="n">
        <v>252032.92</v>
      </c>
      <c r="Q3517" s="72" t="n">
        <v>30398.34</v>
      </c>
      <c r="R3517" t="inlineStr">
        <is>
          <t>Delhi</t>
        </is>
      </c>
      <c r="S3517" s="71" t="n">
        <v>8</v>
      </c>
      <c r="T3517" t="inlineStr">
        <is>
          <t>Yes</t>
        </is>
      </c>
      <c r="U3517" s="71" t="n">
        <v>1028</v>
      </c>
      <c r="V3517" s="71" t="n">
        <v>344</v>
      </c>
      <c r="W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RR103509</t>
        </is>
      </c>
      <c r="B3518" s="69" t="n">
        <v>46078</v>
      </c>
      <c r="C3518" s="70" t="n">
        <v>2026</v>
      </c>
      <c r="D3518" t="inlineStr">
        <is>
          <t>Feb</t>
        </is>
      </c>
      <c r="E3518" t="inlineStr">
        <is>
          <t>West</t>
        </is>
      </c>
      <c r="F3518" t="inlineStr">
        <is>
          <t>India</t>
        </is>
      </c>
      <c r="G3518" t="inlineStr">
        <is>
          <t>Electronics</t>
        </is>
      </c>
      <c r="H3518" t="inlineStr">
        <is>
          <t>Store walk-in</t>
        </is>
      </c>
      <c r="I3518" t="inlineStr">
        <is>
          <t>Member</t>
        </is>
      </c>
      <c r="J3518" t="inlineStr">
        <is>
          <t>Ravindra Patil</t>
        </is>
      </c>
      <c r="K3518" s="71" t="n">
        <v>191</v>
      </c>
      <c r="L3518" s="72" t="n">
        <v>10087.96</v>
      </c>
      <c r="M3518" s="72" t="n">
        <v>1926800.36</v>
      </c>
      <c r="N3518" s="72" t="n">
        <v>154144.03</v>
      </c>
      <c r="O3518" s="72" t="n">
        <v>1772656.33</v>
      </c>
      <c r="P3518" s="72" t="n">
        <v>1553566.88</v>
      </c>
      <c r="Q3518" s="72" t="n">
        <v>219089.45</v>
      </c>
      <c r="R3518" t="inlineStr">
        <is>
          <t>Gujarat</t>
        </is>
      </c>
      <c r="S3518" s="71" t="n">
        <v>5</v>
      </c>
      <c r="T3518" t="inlineStr">
        <is>
          <t>Yes</t>
        </is>
      </c>
      <c r="U3518" s="71" t="n">
        <v>528</v>
      </c>
      <c r="V3518" s="71" t="n">
        <v>146</v>
      </c>
      <c r="W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RR103510</t>
        </is>
      </c>
      <c r="B3519" s="69" t="n">
        <v>46078</v>
      </c>
      <c r="C3519" s="70" t="n">
        <v>2026</v>
      </c>
      <c r="D3519" t="inlineStr">
        <is>
          <t>Feb</t>
        </is>
      </c>
      <c r="E3519" t="inlineStr">
        <is>
          <t>South</t>
        </is>
      </c>
      <c r="F3519" t="inlineStr">
        <is>
          <t>India</t>
        </is>
      </c>
      <c r="G3519" t="inlineStr">
        <is>
          <t>JioMart</t>
        </is>
      </c>
      <c r="H3519" t="inlineStr">
        <is>
          <t>Home delivery</t>
        </is>
      </c>
      <c r="I3519" t="inlineStr">
        <is>
          <t>Walk-in guest</t>
        </is>
      </c>
      <c r="J3519" t="inlineStr">
        <is>
          <t>Ravindra Patil</t>
        </is>
      </c>
      <c r="K3519" s="71" t="n">
        <v>3647</v>
      </c>
      <c r="L3519" s="72" t="n">
        <v>508.99</v>
      </c>
      <c r="M3519" s="72" t="n">
        <v>1856286.53</v>
      </c>
      <c r="N3519" s="72" t="n">
        <v>148502.92</v>
      </c>
      <c r="O3519" s="72" t="n">
        <v>1707783.61</v>
      </c>
      <c r="P3519" s="72" t="n">
        <v>1255873.1</v>
      </c>
      <c r="Q3519" s="72" t="n">
        <v>451910.51</v>
      </c>
      <c r="R3519" t="inlineStr">
        <is>
          <t>Karnataka</t>
        </is>
      </c>
      <c r="S3519" s="71" t="n">
        <v>1</v>
      </c>
      <c r="T3519" t="inlineStr">
        <is>
          <t>Yes</t>
        </is>
      </c>
      <c r="U3519" s="71" t="n">
        <v>7825</v>
      </c>
      <c r="V3519" s="71" t="n">
        <v>463</v>
      </c>
      <c r="W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RR103511</t>
        </is>
      </c>
      <c r="B3520" s="69" t="n">
        <v>46078</v>
      </c>
      <c r="C3520" s="70" t="n">
        <v>2026</v>
      </c>
      <c r="D3520" t="inlineStr">
        <is>
          <t>Feb</t>
        </is>
      </c>
      <c r="E3520" t="inlineStr">
        <is>
          <t>West</t>
        </is>
      </c>
      <c r="F3520" t="inlineStr">
        <is>
          <t>India</t>
        </is>
      </c>
      <c r="G3520" t="inlineStr">
        <is>
          <t>Grocery</t>
        </is>
      </c>
      <c r="H3520" t="inlineStr">
        <is>
          <t>Store walk-in</t>
        </is>
      </c>
      <c r="I3520" t="inlineStr">
        <is>
          <t>Member</t>
        </is>
      </c>
      <c r="J3520" t="inlineStr">
        <is>
          <t>Fatima Al-Saud</t>
        </is>
      </c>
      <c r="K3520" s="71" t="n">
        <v>2747</v>
      </c>
      <c r="L3520" s="72" t="n">
        <v>182.04</v>
      </c>
      <c r="M3520" s="72" t="n">
        <v>500063.88</v>
      </c>
      <c r="N3520" s="72" t="n">
        <v>75009.58</v>
      </c>
      <c r="O3520" s="72" t="n">
        <v>425054.3</v>
      </c>
      <c r="P3520" s="72" t="n">
        <v>396714.7</v>
      </c>
      <c r="Q3520" s="72" t="n">
        <v>28339.6</v>
      </c>
      <c r="R3520" t="inlineStr">
        <is>
          <t>Maharashtra</t>
        </is>
      </c>
      <c r="S3520" s="71" t="n">
        <v>2</v>
      </c>
      <c r="T3520" t="inlineStr">
        <is>
          <t>Yes</t>
        </is>
      </c>
      <c r="U3520" s="71" t="n">
        <v>1687</v>
      </c>
      <c r="V3520" s="71" t="n">
        <v>504</v>
      </c>
      <c r="W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RR103512</t>
        </is>
      </c>
      <c r="B3521" s="69" t="n">
        <v>46078</v>
      </c>
      <c r="C3521" s="70" t="n">
        <v>2026</v>
      </c>
      <c r="D3521" t="inlineStr">
        <is>
          <t>Feb</t>
        </is>
      </c>
      <c r="E3521" t="inlineStr">
        <is>
          <t>North</t>
        </is>
      </c>
      <c r="F3521" t="inlineStr">
        <is>
          <t>India</t>
        </is>
      </c>
      <c r="G3521" t="inlineStr">
        <is>
          <t>JioMart</t>
        </is>
      </c>
      <c r="H3521" t="inlineStr">
        <is>
          <t>Home delivery</t>
        </is>
      </c>
      <c r="I3521" t="inlineStr">
        <is>
          <t>Member</t>
        </is>
      </c>
      <c r="J3521" t="inlineStr">
        <is>
          <t>Amir Khan</t>
        </is>
      </c>
      <c r="K3521" s="71" t="n">
        <v>1237</v>
      </c>
      <c r="L3521" s="72" t="n">
        <v>497.34</v>
      </c>
      <c r="M3521" s="72" t="n">
        <v>615209.58</v>
      </c>
      <c r="N3521" s="72" t="n">
        <v>30760.48</v>
      </c>
      <c r="O3521" s="72" t="n">
        <v>584449.1</v>
      </c>
      <c r="P3521" s="72" t="n">
        <v>427137.99</v>
      </c>
      <c r="Q3521" s="72" t="n">
        <v>157311.11</v>
      </c>
      <c r="R3521" t="inlineStr">
        <is>
          <t>Rajasthan</t>
        </is>
      </c>
      <c r="S3521" s="71" t="n">
        <v>0</v>
      </c>
      <c r="T3521" t="inlineStr">
        <is>
          <t>No</t>
        </is>
      </c>
      <c r="U3521" s="71" t="n">
        <v>3412</v>
      </c>
      <c r="V3521" s="71" t="n">
        <v>162</v>
      </c>
      <c r="W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RR103513</t>
        </is>
      </c>
      <c r="B3522" s="69" t="n">
        <v>46078</v>
      </c>
      <c r="C3522" s="70" t="n">
        <v>2026</v>
      </c>
      <c r="D3522" t="inlineStr">
        <is>
          <t>Feb</t>
        </is>
      </c>
      <c r="E3522" t="inlineStr">
        <is>
          <t>South</t>
        </is>
      </c>
      <c r="F3522" t="inlineStr">
        <is>
          <t>India</t>
        </is>
      </c>
      <c r="G3522" t="inlineStr">
        <is>
          <t>Fashion</t>
        </is>
      </c>
      <c r="H3522" t="inlineStr">
        <is>
          <t>Store walk-in</t>
        </is>
      </c>
      <c r="I3522" t="inlineStr">
        <is>
          <t>Walk-in guest</t>
        </is>
      </c>
      <c r="J3522" t="inlineStr">
        <is>
          <t>Amir Khan</t>
        </is>
      </c>
      <c r="K3522" s="71" t="n">
        <v>742</v>
      </c>
      <c r="L3522" s="72" t="n">
        <v>739.2</v>
      </c>
      <c r="M3522" s="72" t="n">
        <v>548486.4</v>
      </c>
      <c r="N3522" s="72" t="n">
        <v>82272.96000000001</v>
      </c>
      <c r="O3522" s="72" t="n">
        <v>466213.44</v>
      </c>
      <c r="P3522" s="72" t="n">
        <v>310122.61</v>
      </c>
      <c r="Q3522" s="72" t="n">
        <v>156090.83</v>
      </c>
      <c r="R3522" t="inlineStr">
        <is>
          <t>Karnataka</t>
        </is>
      </c>
      <c r="S3522" s="71" t="n">
        <v>3</v>
      </c>
      <c r="T3522" t="inlineStr">
        <is>
          <t>Yes</t>
        </is>
      </c>
      <c r="U3522" s="71" t="n">
        <v>658</v>
      </c>
      <c r="V3522" s="71" t="n">
        <v>231</v>
      </c>
      <c r="W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RR103514</t>
        </is>
      </c>
      <c r="B3523" s="69" t="n">
        <v>46078</v>
      </c>
      <c r="C3523" s="70" t="n">
        <v>2026</v>
      </c>
      <c r="D3523" t="inlineStr">
        <is>
          <t>Feb</t>
        </is>
      </c>
      <c r="E3523" t="inlineStr">
        <is>
          <t>North</t>
        </is>
      </c>
      <c r="F3523" t="inlineStr">
        <is>
          <t>India</t>
        </is>
      </c>
      <c r="G3523" t="inlineStr">
        <is>
          <t>Grocery</t>
        </is>
      </c>
      <c r="H3523" t="inlineStr">
        <is>
          <t>Store walk-in</t>
        </is>
      </c>
      <c r="I3523" t="inlineStr">
        <is>
          <t>Member</t>
        </is>
      </c>
      <c r="J3523" t="inlineStr">
        <is>
          <t>Zoya Ahmed</t>
        </is>
      </c>
      <c r="K3523" s="71" t="n">
        <v>1854</v>
      </c>
      <c r="L3523" s="72" t="n">
        <v>168.1</v>
      </c>
      <c r="M3523" s="72" t="n">
        <v>311657.4</v>
      </c>
      <c r="N3523" s="72" t="n">
        <v>46748.61</v>
      </c>
      <c r="O3523" s="72" t="n">
        <v>264908.79</v>
      </c>
      <c r="P3523" s="72" t="n">
        <v>265417.48</v>
      </c>
      <c r="Q3523" s="72" t="n">
        <v>-508.69</v>
      </c>
      <c r="R3523" t="inlineStr">
        <is>
          <t>Delhi</t>
        </is>
      </c>
      <c r="S3523" s="71" t="n">
        <v>1</v>
      </c>
      <c r="T3523" t="inlineStr">
        <is>
          <t>Yes</t>
        </is>
      </c>
      <c r="U3523" s="71" t="n">
        <v>1248</v>
      </c>
      <c r="V3523" s="71" t="n">
        <v>335</v>
      </c>
      <c r="W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RR103515</t>
        </is>
      </c>
      <c r="B3524" s="69" t="n">
        <v>46078</v>
      </c>
      <c r="C3524" s="70" t="n">
        <v>2026</v>
      </c>
      <c r="D3524" t="inlineStr">
        <is>
          <t>Feb</t>
        </is>
      </c>
      <c r="E3524" t="inlineStr">
        <is>
          <t>East</t>
        </is>
      </c>
      <c r="F3524" t="inlineStr">
        <is>
          <t>India</t>
        </is>
      </c>
      <c r="G3524" t="inlineStr">
        <is>
          <t>JioMart</t>
        </is>
      </c>
      <c r="H3524" t="inlineStr">
        <is>
          <t>Home delivery</t>
        </is>
      </c>
      <c r="I3524" t="inlineStr">
        <is>
          <t>Walk-in guest</t>
        </is>
      </c>
      <c r="J3524" t="inlineStr">
        <is>
          <t>Mei Lin</t>
        </is>
      </c>
      <c r="K3524" s="71" t="n">
        <v>4137</v>
      </c>
      <c r="L3524" s="72" t="n">
        <v>477.87</v>
      </c>
      <c r="M3524" s="72" t="n">
        <v>1976948.19</v>
      </c>
      <c r="N3524" s="72" t="n">
        <v>39538.96</v>
      </c>
      <c r="O3524" s="72" t="n">
        <v>1937409.23</v>
      </c>
      <c r="P3524" s="72" t="n">
        <v>1344916.9</v>
      </c>
      <c r="Q3524" s="72" t="n">
        <v>592492.33</v>
      </c>
      <c r="R3524" t="inlineStr">
        <is>
          <t>West Bengal</t>
        </is>
      </c>
      <c r="S3524" s="71" t="n">
        <v>3</v>
      </c>
      <c r="T3524" t="inlineStr">
        <is>
          <t>Yes</t>
        </is>
      </c>
      <c r="U3524" s="71" t="n">
        <v>25937</v>
      </c>
      <c r="V3524" s="71" t="n">
        <v>1319</v>
      </c>
      <c r="W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RR103516</t>
        </is>
      </c>
      <c r="B3525" s="69" t="n">
        <v>46079</v>
      </c>
      <c r="C3525" s="70" t="n">
        <v>2026</v>
      </c>
      <c r="D3525" t="inlineStr">
        <is>
          <t>Feb</t>
        </is>
      </c>
      <c r="E3525" t="inlineStr">
        <is>
          <t>North</t>
        </is>
      </c>
      <c r="F3525" t="inlineStr">
        <is>
          <t>India</t>
        </is>
      </c>
      <c r="G3525" t="inlineStr">
        <is>
          <t>Grocery</t>
        </is>
      </c>
      <c r="H3525" t="inlineStr">
        <is>
          <t>Store walk-in</t>
        </is>
      </c>
      <c r="I3525" t="inlineStr">
        <is>
          <t>Member</t>
        </is>
      </c>
      <c r="J3525" t="inlineStr">
        <is>
          <t>Liam O'Brien</t>
        </is>
      </c>
      <c r="K3525" s="71" t="n">
        <v>2222</v>
      </c>
      <c r="L3525" s="72" t="n">
        <v>194.04</v>
      </c>
      <c r="M3525" s="72" t="n">
        <v>431156.88</v>
      </c>
      <c r="N3525" s="72" t="n">
        <v>34492.55</v>
      </c>
      <c r="O3525" s="72" t="n">
        <v>396664.33</v>
      </c>
      <c r="P3525" s="72" t="n">
        <v>327196.78</v>
      </c>
      <c r="Q3525" s="72" t="n">
        <v>69467.55</v>
      </c>
      <c r="R3525" t="inlineStr">
        <is>
          <t>Uttar Pradesh</t>
        </is>
      </c>
      <c r="S3525" s="71" t="n">
        <v>3</v>
      </c>
      <c r="T3525" t="inlineStr">
        <is>
          <t>Yes</t>
        </is>
      </c>
      <c r="U3525" s="71" t="n">
        <v>1109</v>
      </c>
      <c r="V3525" s="71" t="n">
        <v>300</v>
      </c>
      <c r="W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RR103517</t>
        </is>
      </c>
      <c r="B3526" s="69" t="n">
        <v>46079</v>
      </c>
      <c r="C3526" s="70" t="n">
        <v>2026</v>
      </c>
      <c r="D3526" t="inlineStr">
        <is>
          <t>Feb</t>
        </is>
      </c>
      <c r="E3526" t="inlineStr">
        <is>
          <t>West</t>
        </is>
      </c>
      <c r="F3526" t="inlineStr">
        <is>
          <t>India</t>
        </is>
      </c>
      <c r="G3526" t="inlineStr">
        <is>
          <t>Grocery</t>
        </is>
      </c>
      <c r="H3526" t="inlineStr">
        <is>
          <t>Store walk-in</t>
        </is>
      </c>
      <c r="I3526" t="inlineStr">
        <is>
          <t>Walk-in guest</t>
        </is>
      </c>
      <c r="J3526" t="inlineStr">
        <is>
          <t>Fatima Al-Saud</t>
        </is>
      </c>
      <c r="K3526" s="71" t="n">
        <v>3740</v>
      </c>
      <c r="L3526" s="72" t="n">
        <v>170.93</v>
      </c>
      <c r="M3526" s="72" t="n">
        <v>639278.2</v>
      </c>
      <c r="N3526" s="72" t="n">
        <v>31963.91</v>
      </c>
      <c r="O3526" s="72" t="n">
        <v>607314.29</v>
      </c>
      <c r="P3526" s="72" t="n">
        <v>531201.53</v>
      </c>
      <c r="Q3526" s="72" t="n">
        <v>76112.75999999999</v>
      </c>
      <c r="R3526" t="inlineStr">
        <is>
          <t>Gujarat</t>
        </is>
      </c>
      <c r="S3526" s="71" t="n">
        <v>8</v>
      </c>
      <c r="T3526" t="inlineStr">
        <is>
          <t>Yes</t>
        </is>
      </c>
      <c r="U3526" s="71" t="n">
        <v>1145</v>
      </c>
      <c r="V3526" s="71" t="n">
        <v>501</v>
      </c>
      <c r="W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RR103518</t>
        </is>
      </c>
      <c r="B3527" s="69" t="n">
        <v>46079</v>
      </c>
      <c r="C3527" s="70" t="n">
        <v>2026</v>
      </c>
      <c r="D3527" t="inlineStr">
        <is>
          <t>Feb</t>
        </is>
      </c>
      <c r="E3527" t="inlineStr">
        <is>
          <t>North</t>
        </is>
      </c>
      <c r="F3527" t="inlineStr">
        <is>
          <t>India</t>
        </is>
      </c>
      <c r="G3527" t="inlineStr">
        <is>
          <t>JioMart</t>
        </is>
      </c>
      <c r="H3527" t="inlineStr">
        <is>
          <t>Home delivery</t>
        </is>
      </c>
      <c r="I3527" t="inlineStr">
        <is>
          <t>Member</t>
        </is>
      </c>
      <c r="J3527" t="inlineStr">
        <is>
          <t>Ana Costa</t>
        </is>
      </c>
      <c r="K3527" s="71" t="n">
        <v>915</v>
      </c>
      <c r="L3527" s="72" t="n">
        <v>473.8</v>
      </c>
      <c r="M3527" s="72" t="n">
        <v>433527</v>
      </c>
      <c r="N3527" s="72" t="n">
        <v>34682.16</v>
      </c>
      <c r="O3527" s="72" t="n">
        <v>398844.84</v>
      </c>
      <c r="P3527" s="72" t="n">
        <v>298909.37</v>
      </c>
      <c r="Q3527" s="72" t="n">
        <v>99935.47</v>
      </c>
      <c r="R3527" t="inlineStr">
        <is>
          <t>Rajasthan</t>
        </is>
      </c>
      <c r="S3527" s="71" t="n">
        <v>3</v>
      </c>
      <c r="T3527" t="inlineStr">
        <is>
          <t>Yes</t>
        </is>
      </c>
      <c r="U3527" s="71" t="n">
        <v>1358</v>
      </c>
      <c r="V3527" s="71" t="n">
        <v>101</v>
      </c>
      <c r="W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RR103519</t>
        </is>
      </c>
      <c r="B3528" s="69" t="n">
        <v>46079</v>
      </c>
      <c r="C3528" s="70" t="n">
        <v>2026</v>
      </c>
      <c r="D3528" t="inlineStr">
        <is>
          <t>Feb</t>
        </is>
      </c>
      <c r="E3528" t="inlineStr">
        <is>
          <t>South</t>
        </is>
      </c>
      <c r="F3528" t="inlineStr">
        <is>
          <t>India</t>
        </is>
      </c>
      <c r="G3528" t="inlineStr">
        <is>
          <t>JioMart</t>
        </is>
      </c>
      <c r="H3528" t="inlineStr">
        <is>
          <t>Home delivery</t>
        </is>
      </c>
      <c r="I3528" t="inlineStr">
        <is>
          <t>Walk-in guest</t>
        </is>
      </c>
      <c r="J3528" t="inlineStr">
        <is>
          <t>Arjun Mehta</t>
        </is>
      </c>
      <c r="K3528" s="71" t="n">
        <v>4083</v>
      </c>
      <c r="L3528" s="72" t="n">
        <v>489.81</v>
      </c>
      <c r="M3528" s="72" t="n">
        <v>1999894.23</v>
      </c>
      <c r="N3528" s="72" t="n">
        <v>199989.42</v>
      </c>
      <c r="O3528" s="72" t="n">
        <v>1799904.81</v>
      </c>
      <c r="P3528" s="72" t="n">
        <v>1322466.2</v>
      </c>
      <c r="Q3528" s="72" t="n">
        <v>477438.61</v>
      </c>
      <c r="R3528" t="inlineStr">
        <is>
          <t>Tamil Nadu</t>
        </is>
      </c>
      <c r="S3528" s="71" t="n">
        <v>0</v>
      </c>
      <c r="T3528" t="inlineStr">
        <is>
          <t>No</t>
        </is>
      </c>
      <c r="U3528" s="71" t="n">
        <v>19466</v>
      </c>
      <c r="V3528" s="71" t="n">
        <v>827</v>
      </c>
      <c r="W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RR103520</t>
        </is>
      </c>
      <c r="B3529" s="69" t="n">
        <v>46079</v>
      </c>
      <c r="C3529" s="70" t="n">
        <v>2026</v>
      </c>
      <c r="D3529" t="inlineStr">
        <is>
          <t>Feb</t>
        </is>
      </c>
      <c r="E3529" t="inlineStr">
        <is>
          <t>North</t>
        </is>
      </c>
      <c r="F3529" t="inlineStr">
        <is>
          <t>India</t>
        </is>
      </c>
      <c r="G3529" t="inlineStr">
        <is>
          <t>Electronics</t>
        </is>
      </c>
      <c r="H3529" t="inlineStr">
        <is>
          <t>Click &amp; collect</t>
        </is>
      </c>
      <c r="I3529" t="inlineStr">
        <is>
          <t>Walk-in guest</t>
        </is>
      </c>
      <c r="J3529" t="inlineStr">
        <is>
          <t>Arjun Mehta</t>
        </is>
      </c>
      <c r="K3529" s="71" t="n">
        <v>108</v>
      </c>
      <c r="L3529" s="72" t="n">
        <v>10752.71</v>
      </c>
      <c r="M3529" s="72" t="n">
        <v>1161292.68</v>
      </c>
      <c r="N3529" s="72" t="n">
        <v>58064.63</v>
      </c>
      <c r="O3529" s="72" t="n">
        <v>1103228.05</v>
      </c>
      <c r="P3529" s="72" t="n">
        <v>877135.5699999999</v>
      </c>
      <c r="Q3529" s="72" t="n">
        <v>226092.48</v>
      </c>
      <c r="R3529" t="inlineStr">
        <is>
          <t>Punjab</t>
        </is>
      </c>
      <c r="S3529" s="71" t="n">
        <v>1</v>
      </c>
      <c r="T3529" t="inlineStr">
        <is>
          <t>Yes</t>
        </is>
      </c>
      <c r="U3529" s="71" t="n">
        <v>221</v>
      </c>
      <c r="V3529" s="71" t="n">
        <v>84</v>
      </c>
      <c r="W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RR103521</t>
        </is>
      </c>
      <c r="B3530" s="69" t="n">
        <v>46079</v>
      </c>
      <c r="C3530" s="70" t="n">
        <v>2026</v>
      </c>
      <c r="D3530" t="inlineStr">
        <is>
          <t>Feb</t>
        </is>
      </c>
      <c r="E3530" t="inlineStr">
        <is>
          <t>East</t>
        </is>
      </c>
      <c r="F3530" t="inlineStr">
        <is>
          <t>India</t>
        </is>
      </c>
      <c r="G3530" t="inlineStr">
        <is>
          <t>Grocery</t>
        </is>
      </c>
      <c r="H3530" t="inlineStr">
        <is>
          <t>Store walk-in</t>
        </is>
      </c>
      <c r="I3530" t="inlineStr">
        <is>
          <t>Member</t>
        </is>
      </c>
      <c r="J3530" t="inlineStr">
        <is>
          <t>Noah Smith</t>
        </is>
      </c>
      <c r="K3530" s="71" t="n">
        <v>2359</v>
      </c>
      <c r="L3530" s="72" t="n">
        <v>185.88</v>
      </c>
      <c r="M3530" s="72" t="n">
        <v>438490.92</v>
      </c>
      <c r="N3530" s="72" t="n">
        <v>35079.27</v>
      </c>
      <c r="O3530" s="72" t="n">
        <v>403411.65</v>
      </c>
      <c r="P3530" s="72" t="n">
        <v>337627.84</v>
      </c>
      <c r="Q3530" s="72" t="n">
        <v>65783.81</v>
      </c>
      <c r="R3530" t="inlineStr">
        <is>
          <t>Odisha</t>
        </is>
      </c>
      <c r="S3530" s="71" t="n">
        <v>8</v>
      </c>
      <c r="T3530" t="inlineStr">
        <is>
          <t>Yes</t>
        </is>
      </c>
      <c r="U3530" s="71" t="n">
        <v>2294</v>
      </c>
      <c r="V3530" s="71" t="n">
        <v>715</v>
      </c>
      <c r="W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RR103522</t>
        </is>
      </c>
      <c r="B3531" s="69" t="n">
        <v>46079</v>
      </c>
      <c r="C3531" s="70" t="n">
        <v>2026</v>
      </c>
      <c r="D3531" t="inlineStr">
        <is>
          <t>Feb</t>
        </is>
      </c>
      <c r="E3531" t="inlineStr">
        <is>
          <t>South</t>
        </is>
      </c>
      <c r="F3531" t="inlineStr">
        <is>
          <t>India</t>
        </is>
      </c>
      <c r="G3531" t="inlineStr">
        <is>
          <t>Grocery</t>
        </is>
      </c>
      <c r="H3531" t="inlineStr">
        <is>
          <t>Home delivery</t>
        </is>
      </c>
      <c r="I3531" t="inlineStr">
        <is>
          <t>Member</t>
        </is>
      </c>
      <c r="J3531" t="inlineStr">
        <is>
          <t>Arjun Mehta</t>
        </is>
      </c>
      <c r="K3531" s="71" t="n">
        <v>2715</v>
      </c>
      <c r="L3531" s="72" t="n">
        <v>178.32</v>
      </c>
      <c r="M3531" s="72" t="n">
        <v>484138.8</v>
      </c>
      <c r="N3531" s="72" t="n">
        <v>72620.82000000001</v>
      </c>
      <c r="O3531" s="72" t="n">
        <v>411517.98</v>
      </c>
      <c r="P3531" s="72" t="n">
        <v>401725.49</v>
      </c>
      <c r="Q3531" s="72" t="n">
        <v>9792.49</v>
      </c>
      <c r="R3531" t="inlineStr">
        <is>
          <t>Kerala</t>
        </is>
      </c>
      <c r="S3531" s="71" t="n">
        <v>8</v>
      </c>
      <c r="T3531" t="inlineStr">
        <is>
          <t>Yes</t>
        </is>
      </c>
      <c r="U3531" s="71" t="n">
        <v>1165</v>
      </c>
      <c r="V3531" s="71" t="n">
        <v>303</v>
      </c>
      <c r="W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RR103523</t>
        </is>
      </c>
      <c r="B3532" s="69" t="n">
        <v>46079</v>
      </c>
      <c r="C3532" s="70" t="n">
        <v>2026</v>
      </c>
      <c r="D3532" t="inlineStr">
        <is>
          <t>Feb</t>
        </is>
      </c>
      <c r="E3532" t="inlineStr">
        <is>
          <t>North</t>
        </is>
      </c>
      <c r="F3532" t="inlineStr">
        <is>
          <t>India</t>
        </is>
      </c>
      <c r="G3532" t="inlineStr">
        <is>
          <t>Fashion</t>
        </is>
      </c>
      <c r="H3532" t="inlineStr">
        <is>
          <t>Click &amp; collect</t>
        </is>
      </c>
      <c r="I3532" t="inlineStr">
        <is>
          <t>Member</t>
        </is>
      </c>
      <c r="J3532" t="inlineStr">
        <is>
          <t>Arjun Mehta</t>
        </is>
      </c>
      <c r="K3532" s="71" t="n">
        <v>694</v>
      </c>
      <c r="L3532" s="72" t="n">
        <v>790.11</v>
      </c>
      <c r="M3532" s="72" t="n">
        <v>548336.34</v>
      </c>
      <c r="N3532" s="72" t="n">
        <v>43866.91</v>
      </c>
      <c r="O3532" s="72" t="n">
        <v>504469.43</v>
      </c>
      <c r="P3532" s="72" t="n">
        <v>291911.62</v>
      </c>
      <c r="Q3532" s="72" t="n">
        <v>212557.81</v>
      </c>
      <c r="R3532" t="inlineStr">
        <is>
          <t>Rajasthan</t>
        </is>
      </c>
      <c r="S3532" s="71" t="n">
        <v>1</v>
      </c>
      <c r="T3532" t="inlineStr">
        <is>
          <t>Yes</t>
        </is>
      </c>
      <c r="U3532" s="71" t="n">
        <v>438</v>
      </c>
      <c r="V3532" s="71" t="n">
        <v>119</v>
      </c>
      <c r="W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RR103524</t>
        </is>
      </c>
      <c r="B3533" s="69" t="n">
        <v>46080</v>
      </c>
      <c r="C3533" s="70" t="n">
        <v>2026</v>
      </c>
      <c r="D3533" t="inlineStr">
        <is>
          <t>Feb</t>
        </is>
      </c>
      <c r="E3533" t="inlineStr">
        <is>
          <t>West</t>
        </is>
      </c>
      <c r="F3533" t="inlineStr">
        <is>
          <t>India</t>
        </is>
      </c>
      <c r="G3533" t="inlineStr">
        <is>
          <t>Electronics</t>
        </is>
      </c>
      <c r="H3533" t="inlineStr">
        <is>
          <t>Click &amp; collect</t>
        </is>
      </c>
      <c r="I3533" t="inlineStr">
        <is>
          <t>Member</t>
        </is>
      </c>
      <c r="J3533" t="inlineStr">
        <is>
          <t>Lucas Martin</t>
        </is>
      </c>
      <c r="K3533" s="71" t="n">
        <v>122</v>
      </c>
      <c r="L3533" s="72" t="n">
        <v>8870.68</v>
      </c>
      <c r="M3533" s="72" t="n">
        <v>1082222.96</v>
      </c>
      <c r="N3533" s="72" t="n">
        <v>54111.15</v>
      </c>
      <c r="O3533" s="72" t="n">
        <v>1028111.81</v>
      </c>
      <c r="P3533" s="72" t="n">
        <v>1024294.77</v>
      </c>
      <c r="Q3533" s="72" t="n">
        <v>3817.04</v>
      </c>
      <c r="R3533" t="inlineStr">
        <is>
          <t>Maharashtra</t>
        </is>
      </c>
      <c r="S3533" s="71" t="n">
        <v>3</v>
      </c>
      <c r="T3533" t="inlineStr">
        <is>
          <t>Yes</t>
        </is>
      </c>
      <c r="U3533" s="71" t="n">
        <v>347</v>
      </c>
      <c r="V3533" s="71" t="n">
        <v>91</v>
      </c>
      <c r="W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RR103525</t>
        </is>
      </c>
      <c r="B3534" s="69" t="n">
        <v>46080</v>
      </c>
      <c r="C3534" s="70" t="n">
        <v>2026</v>
      </c>
      <c r="D3534" t="inlineStr">
        <is>
          <t>Feb</t>
        </is>
      </c>
      <c r="E3534" t="inlineStr">
        <is>
          <t>South</t>
        </is>
      </c>
      <c r="F3534" t="inlineStr">
        <is>
          <t>India</t>
        </is>
      </c>
      <c r="G3534" t="inlineStr">
        <is>
          <t>JioMart</t>
        </is>
      </c>
      <c r="H3534" t="inlineStr">
        <is>
          <t>Home delivery</t>
        </is>
      </c>
      <c r="I3534" t="inlineStr">
        <is>
          <t>Walk-in guest</t>
        </is>
      </c>
      <c r="J3534" t="inlineStr">
        <is>
          <t>Emma Clarke</t>
        </is>
      </c>
      <c r="K3534" s="71" t="n">
        <v>1643</v>
      </c>
      <c r="L3534" s="72" t="n">
        <v>475.83</v>
      </c>
      <c r="M3534" s="72" t="n">
        <v>781788.6899999999</v>
      </c>
      <c r="N3534" s="72" t="n">
        <v>117268.3</v>
      </c>
      <c r="O3534" s="72" t="n">
        <v>664520.39</v>
      </c>
      <c r="P3534" s="72" t="n">
        <v>543978.02</v>
      </c>
      <c r="Q3534" s="72" t="n">
        <v>120542.37</v>
      </c>
      <c r="R3534" t="inlineStr">
        <is>
          <t>Kerala</t>
        </is>
      </c>
      <c r="S3534" s="71" t="n">
        <v>0</v>
      </c>
      <c r="T3534" t="inlineStr">
        <is>
          <t>No</t>
        </is>
      </c>
      <c r="U3534" s="71" t="n">
        <v>3582</v>
      </c>
      <c r="V3534" s="71" t="n">
        <v>213</v>
      </c>
      <c r="W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RR103526</t>
        </is>
      </c>
      <c r="B3535" s="69" t="n">
        <v>46081</v>
      </c>
      <c r="C3535" s="70" t="n">
        <v>2026</v>
      </c>
      <c r="D3535" t="inlineStr">
        <is>
          <t>Feb</t>
        </is>
      </c>
      <c r="E3535" t="inlineStr">
        <is>
          <t>North</t>
        </is>
      </c>
      <c r="F3535" t="inlineStr">
        <is>
          <t>India</t>
        </is>
      </c>
      <c r="G3535" t="inlineStr">
        <is>
          <t>Fashion</t>
        </is>
      </c>
      <c r="H3535" t="inlineStr">
        <is>
          <t>Store walk-in</t>
        </is>
      </c>
      <c r="I3535" t="inlineStr">
        <is>
          <t>Member</t>
        </is>
      </c>
      <c r="J3535" t="inlineStr">
        <is>
          <t>Mei Lin</t>
        </is>
      </c>
      <c r="K3535" s="71" t="n">
        <v>1060</v>
      </c>
      <c r="L3535" s="72" t="n">
        <v>774.96</v>
      </c>
      <c r="M3535" s="72" t="n">
        <v>821457.6</v>
      </c>
      <c r="N3535" s="72" t="n">
        <v>123218.64</v>
      </c>
      <c r="O3535" s="72" t="n">
        <v>698238.96</v>
      </c>
      <c r="P3535" s="72" t="n">
        <v>446313.22</v>
      </c>
      <c r="Q3535" s="72" t="n">
        <v>251925.74</v>
      </c>
      <c r="R3535" t="inlineStr">
        <is>
          <t>Delhi</t>
        </is>
      </c>
      <c r="S3535" s="71" t="n">
        <v>1</v>
      </c>
      <c r="T3535" t="inlineStr">
        <is>
          <t>Yes</t>
        </is>
      </c>
      <c r="U3535" s="71" t="n">
        <v>583</v>
      </c>
      <c r="V3535" s="71" t="n">
        <v>175</v>
      </c>
      <c r="W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RR103527</t>
        </is>
      </c>
      <c r="B3536" s="69" t="n">
        <v>46081</v>
      </c>
      <c r="C3536" s="70" t="n">
        <v>2026</v>
      </c>
      <c r="D3536" t="inlineStr">
        <is>
          <t>Feb</t>
        </is>
      </c>
      <c r="E3536" t="inlineStr">
        <is>
          <t>South</t>
        </is>
      </c>
      <c r="F3536" t="inlineStr">
        <is>
          <t>India</t>
        </is>
      </c>
      <c r="G3536" t="inlineStr">
        <is>
          <t>Fashion</t>
        </is>
      </c>
      <c r="H3536" t="inlineStr">
        <is>
          <t>Store walk-in</t>
        </is>
      </c>
      <c r="I3536" t="inlineStr">
        <is>
          <t>Member</t>
        </is>
      </c>
      <c r="J3536" t="inlineStr">
        <is>
          <t>Priya Nair</t>
        </is>
      </c>
      <c r="K3536" s="71" t="n">
        <v>167</v>
      </c>
      <c r="L3536" s="72" t="n">
        <v>784.55</v>
      </c>
      <c r="M3536" s="72" t="n">
        <v>131019.85</v>
      </c>
      <c r="N3536" s="72" t="n">
        <v>19652.98</v>
      </c>
      <c r="O3536" s="72" t="n">
        <v>111366.87</v>
      </c>
      <c r="P3536" s="72" t="n">
        <v>68830.50999999999</v>
      </c>
      <c r="Q3536" s="72" t="n">
        <v>42536.36</v>
      </c>
      <c r="R3536" t="inlineStr">
        <is>
          <t>Telangana</t>
        </is>
      </c>
      <c r="S3536" s="71" t="n">
        <v>2</v>
      </c>
      <c r="T3536" t="inlineStr">
        <is>
          <t>Yes</t>
        </is>
      </c>
      <c r="U3536" s="71" t="n">
        <v>129</v>
      </c>
      <c r="V3536" s="71" t="n">
        <v>33</v>
      </c>
      <c r="W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RR103528</t>
        </is>
      </c>
      <c r="B3537" s="69" t="n">
        <v>46081</v>
      </c>
      <c r="C3537" s="70" t="n">
        <v>2026</v>
      </c>
      <c r="D3537" t="inlineStr">
        <is>
          <t>Feb</t>
        </is>
      </c>
      <c r="E3537" t="inlineStr">
        <is>
          <t>South</t>
        </is>
      </c>
      <c r="F3537" t="inlineStr">
        <is>
          <t>India</t>
        </is>
      </c>
      <c r="G3537" t="inlineStr">
        <is>
          <t>Grocery</t>
        </is>
      </c>
      <c r="H3537" t="inlineStr">
        <is>
          <t>Store walk-in</t>
        </is>
      </c>
      <c r="I3537" t="inlineStr">
        <is>
          <t>Member</t>
        </is>
      </c>
      <c r="J3537" t="inlineStr">
        <is>
          <t>Shraddha Kulkarni</t>
        </is>
      </c>
      <c r="K3537" s="71" t="n">
        <v>1941</v>
      </c>
      <c r="L3537" s="72" t="n">
        <v>187.74</v>
      </c>
      <c r="M3537" s="72" t="n">
        <v>364403.34</v>
      </c>
      <c r="N3537" s="72" t="n">
        <v>29152.27</v>
      </c>
      <c r="O3537" s="72" t="n">
        <v>335251.07</v>
      </c>
      <c r="P3537" s="72" t="n">
        <v>285927.29</v>
      </c>
      <c r="Q3537" s="72" t="n">
        <v>49323.78</v>
      </c>
      <c r="R3537" t="inlineStr">
        <is>
          <t>Kerala</t>
        </is>
      </c>
      <c r="S3537" s="71" t="n">
        <v>1</v>
      </c>
      <c r="T3537" t="inlineStr">
        <is>
          <t>Yes</t>
        </is>
      </c>
      <c r="U3537" s="71" t="n">
        <v>1616</v>
      </c>
      <c r="V3537" s="71" t="n">
        <v>405</v>
      </c>
      <c r="W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RR103529</t>
        </is>
      </c>
      <c r="B3538" s="69" t="n">
        <v>46081</v>
      </c>
      <c r="C3538" s="70" t="n">
        <v>2026</v>
      </c>
      <c r="D3538" t="inlineStr">
        <is>
          <t>Feb</t>
        </is>
      </c>
      <c r="E3538" t="inlineStr">
        <is>
          <t>East</t>
        </is>
      </c>
      <c r="F3538" t="inlineStr">
        <is>
          <t>India</t>
        </is>
      </c>
      <c r="G3538" t="inlineStr">
        <is>
          <t>JioMart</t>
        </is>
      </c>
      <c r="H3538" t="inlineStr">
        <is>
          <t>Home delivery</t>
        </is>
      </c>
      <c r="I3538" t="inlineStr">
        <is>
          <t>Member</t>
        </is>
      </c>
      <c r="J3538" t="inlineStr">
        <is>
          <t>Noah Smith</t>
        </is>
      </c>
      <c r="K3538" s="71" t="n">
        <v>1368</v>
      </c>
      <c r="L3538" s="72" t="n">
        <v>484.68</v>
      </c>
      <c r="M3538" s="72" t="n">
        <v>663042.24</v>
      </c>
      <c r="N3538" s="72" t="n">
        <v>99456.34</v>
      </c>
      <c r="O3538" s="72" t="n">
        <v>563585.9</v>
      </c>
      <c r="P3538" s="72" t="n">
        <v>446880.53</v>
      </c>
      <c r="Q3538" s="72" t="n">
        <v>116705.37</v>
      </c>
      <c r="R3538" t="inlineStr">
        <is>
          <t>West Bengal</t>
        </is>
      </c>
      <c r="S3538" s="71" t="n">
        <v>3</v>
      </c>
      <c r="T3538" t="inlineStr">
        <is>
          <t>Yes</t>
        </is>
      </c>
      <c r="U3538" s="71" t="n">
        <v>2261</v>
      </c>
      <c r="V3538" s="71" t="n">
        <v>165</v>
      </c>
      <c r="W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RR103530</t>
        </is>
      </c>
      <c r="B3539" s="69" t="n">
        <v>46081</v>
      </c>
      <c r="C3539" s="70" t="n">
        <v>2026</v>
      </c>
      <c r="D3539" t="inlineStr">
        <is>
          <t>Feb</t>
        </is>
      </c>
      <c r="E3539" t="inlineStr">
        <is>
          <t>North</t>
        </is>
      </c>
      <c r="F3539" t="inlineStr">
        <is>
          <t>India</t>
        </is>
      </c>
      <c r="G3539" t="inlineStr">
        <is>
          <t>Grocery</t>
        </is>
      </c>
      <c r="H3539" t="inlineStr">
        <is>
          <t>Store walk-in</t>
        </is>
      </c>
      <c r="I3539" t="inlineStr">
        <is>
          <t>Walk-in guest</t>
        </is>
      </c>
      <c r="J3539" t="inlineStr">
        <is>
          <t>Sara Rossi</t>
        </is>
      </c>
      <c r="K3539" s="71" t="n">
        <v>3128</v>
      </c>
      <c r="L3539" s="72" t="n">
        <v>198.88</v>
      </c>
      <c r="M3539" s="72" t="n">
        <v>622096.64</v>
      </c>
      <c r="N3539" s="72" t="n">
        <v>93314.5</v>
      </c>
      <c r="O3539" s="72" t="n">
        <v>528782.14</v>
      </c>
      <c r="P3539" s="72" t="n">
        <v>479696.75</v>
      </c>
      <c r="Q3539" s="72" t="n">
        <v>49085.39</v>
      </c>
      <c r="R3539" t="inlineStr">
        <is>
          <t>Uttar Pradesh</t>
        </is>
      </c>
      <c r="S3539" s="71" t="n">
        <v>5</v>
      </c>
      <c r="T3539" t="inlineStr">
        <is>
          <t>Yes</t>
        </is>
      </c>
      <c r="U3539" s="71" t="n">
        <v>1968</v>
      </c>
      <c r="V3539" s="71" t="n">
        <v>500</v>
      </c>
      <c r="W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RR103531</t>
        </is>
      </c>
      <c r="B3540" s="69" t="n">
        <v>46081</v>
      </c>
      <c r="C3540" s="70" t="n">
        <v>2026</v>
      </c>
      <c r="D3540" t="inlineStr">
        <is>
          <t>Feb</t>
        </is>
      </c>
      <c r="E3540" t="inlineStr">
        <is>
          <t>West</t>
        </is>
      </c>
      <c r="F3540" t="inlineStr">
        <is>
          <t>India</t>
        </is>
      </c>
      <c r="G3540" t="inlineStr">
        <is>
          <t>Fashion</t>
        </is>
      </c>
      <c r="H3540" t="inlineStr">
        <is>
          <t>Click &amp; collect</t>
        </is>
      </c>
      <c r="I3540" t="inlineStr">
        <is>
          <t>Walk-in guest</t>
        </is>
      </c>
      <c r="J3540" t="inlineStr">
        <is>
          <t>Carlos Silva</t>
        </is>
      </c>
      <c r="K3540" s="71" t="n">
        <v>898</v>
      </c>
      <c r="L3540" s="72" t="n">
        <v>717.67</v>
      </c>
      <c r="M3540" s="72" t="n">
        <v>644467.66</v>
      </c>
      <c r="N3540" s="72" t="n">
        <v>51557.41</v>
      </c>
      <c r="O3540" s="72" t="n">
        <v>592910.25</v>
      </c>
      <c r="P3540" s="72" t="n">
        <v>378596.91</v>
      </c>
      <c r="Q3540" s="72" t="n">
        <v>214313.34</v>
      </c>
      <c r="R3540" t="inlineStr">
        <is>
          <t>Maharashtra</t>
        </is>
      </c>
      <c r="S3540" s="71" t="n">
        <v>3</v>
      </c>
      <c r="T3540" t="inlineStr">
        <is>
          <t>Yes</t>
        </is>
      </c>
      <c r="U3540" s="71" t="n">
        <v>277</v>
      </c>
      <c r="V3540" s="71" t="n">
        <v>100</v>
      </c>
      <c r="W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RR103532</t>
        </is>
      </c>
      <c r="B3541" s="69" t="n">
        <v>46081</v>
      </c>
      <c r="C3541" s="70" t="n">
        <v>2026</v>
      </c>
      <c r="D3541" t="inlineStr">
        <is>
          <t>Feb</t>
        </is>
      </c>
      <c r="E3541" t="inlineStr">
        <is>
          <t>West</t>
        </is>
      </c>
      <c r="F3541" t="inlineStr">
        <is>
          <t>India</t>
        </is>
      </c>
      <c r="G3541" t="inlineStr">
        <is>
          <t>Grocery</t>
        </is>
      </c>
      <c r="H3541" t="inlineStr">
        <is>
          <t>Store walk-in</t>
        </is>
      </c>
      <c r="I3541" t="inlineStr">
        <is>
          <t>Walk-in guest</t>
        </is>
      </c>
      <c r="J3541" t="inlineStr">
        <is>
          <t>Yuki Sato</t>
        </is>
      </c>
      <c r="K3541" s="71" t="n">
        <v>3194</v>
      </c>
      <c r="L3541" s="72" t="n">
        <v>180.11</v>
      </c>
      <c r="M3541" s="72" t="n">
        <v>575271.34</v>
      </c>
      <c r="N3541" s="72" t="n">
        <v>57527.13</v>
      </c>
      <c r="O3541" s="72" t="n">
        <v>517744.21</v>
      </c>
      <c r="P3541" s="72" t="n">
        <v>465879.16</v>
      </c>
      <c r="Q3541" s="72" t="n">
        <v>51865.05</v>
      </c>
      <c r="R3541" t="inlineStr">
        <is>
          <t>Goa</t>
        </is>
      </c>
      <c r="S3541" s="71" t="n">
        <v>0</v>
      </c>
      <c r="T3541" t="inlineStr">
        <is>
          <t>No</t>
        </is>
      </c>
      <c r="U3541" s="71" t="n">
        <v>1577</v>
      </c>
      <c r="V3541" s="71" t="n">
        <v>504</v>
      </c>
      <c r="W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RR103533</t>
        </is>
      </c>
      <c r="B3542" s="69" t="n">
        <v>46081</v>
      </c>
      <c r="C3542" s="70" t="n">
        <v>2026</v>
      </c>
      <c r="D3542" t="inlineStr">
        <is>
          <t>Feb</t>
        </is>
      </c>
      <c r="E3542" t="inlineStr">
        <is>
          <t>South</t>
        </is>
      </c>
      <c r="F3542" t="inlineStr">
        <is>
          <t>India</t>
        </is>
      </c>
      <c r="G3542" t="inlineStr">
        <is>
          <t>Grocery</t>
        </is>
      </c>
      <c r="H3542" t="inlineStr">
        <is>
          <t>Store walk-in</t>
        </is>
      </c>
      <c r="I3542" t="inlineStr">
        <is>
          <t>Member</t>
        </is>
      </c>
      <c r="J3542" t="inlineStr">
        <is>
          <t>Emma Clarke</t>
        </is>
      </c>
      <c r="K3542" s="71" t="n">
        <v>1993</v>
      </c>
      <c r="L3542" s="72" t="n">
        <v>194.31</v>
      </c>
      <c r="M3542" s="72" t="n">
        <v>387259.83</v>
      </c>
      <c r="N3542" s="72" t="n">
        <v>7745.2</v>
      </c>
      <c r="O3542" s="72" t="n">
        <v>379514.63</v>
      </c>
      <c r="P3542" s="72" t="n">
        <v>299178.51</v>
      </c>
      <c r="Q3542" s="72" t="n">
        <v>80336.12</v>
      </c>
      <c r="R3542" t="inlineStr">
        <is>
          <t>Tamil Nadu</t>
        </is>
      </c>
      <c r="S3542" s="71" t="n">
        <v>3</v>
      </c>
      <c r="T3542" t="inlineStr">
        <is>
          <t>Yes</t>
        </is>
      </c>
      <c r="U3542" s="71" t="n">
        <v>1285</v>
      </c>
      <c r="V3542" s="71" t="n">
        <v>367</v>
      </c>
      <c r="W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RR103534</t>
        </is>
      </c>
      <c r="B3543" s="69" t="n">
        <v>46081</v>
      </c>
      <c r="C3543" s="70" t="n">
        <v>2026</v>
      </c>
      <c r="D3543" t="inlineStr">
        <is>
          <t>Feb</t>
        </is>
      </c>
      <c r="E3543" t="inlineStr">
        <is>
          <t>North</t>
        </is>
      </c>
      <c r="F3543" t="inlineStr">
        <is>
          <t>India</t>
        </is>
      </c>
      <c r="G3543" t="inlineStr">
        <is>
          <t>JioMart</t>
        </is>
      </c>
      <c r="H3543" t="inlineStr">
        <is>
          <t>Home delivery</t>
        </is>
      </c>
      <c r="I3543" t="inlineStr">
        <is>
          <t>Member</t>
        </is>
      </c>
      <c r="J3543" t="inlineStr">
        <is>
          <t>Olivia Brown</t>
        </is>
      </c>
      <c r="K3543" s="71" t="n">
        <v>3148</v>
      </c>
      <c r="L3543" s="72" t="n">
        <v>415.74</v>
      </c>
      <c r="M3543" s="72" t="n">
        <v>1308749.52</v>
      </c>
      <c r="N3543" s="72" t="n">
        <v>196312.43</v>
      </c>
      <c r="O3543" s="72" t="n">
        <v>1112437.09</v>
      </c>
      <c r="P3543" s="72" t="n">
        <v>1071190.66</v>
      </c>
      <c r="Q3543" s="72" t="n">
        <v>41246.43</v>
      </c>
      <c r="R3543" t="inlineStr">
        <is>
          <t>Rajasthan</t>
        </is>
      </c>
      <c r="S3543" s="71" t="n">
        <v>8</v>
      </c>
      <c r="T3543" t="inlineStr">
        <is>
          <t>Yes</t>
        </is>
      </c>
      <c r="U3543" s="71" t="n">
        <v>10355</v>
      </c>
      <c r="V3543" s="71" t="n">
        <v>492</v>
      </c>
      <c r="W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RR103535</t>
        </is>
      </c>
      <c r="B3544" s="69" t="n">
        <v>46081</v>
      </c>
      <c r="C3544" s="70" t="n">
        <v>2026</v>
      </c>
      <c r="D3544" t="inlineStr">
        <is>
          <t>Feb</t>
        </is>
      </c>
      <c r="E3544" t="inlineStr">
        <is>
          <t>South</t>
        </is>
      </c>
      <c r="F3544" t="inlineStr">
        <is>
          <t>India</t>
        </is>
      </c>
      <c r="G3544" t="inlineStr">
        <is>
          <t>JioMart</t>
        </is>
      </c>
      <c r="H3544" t="inlineStr">
        <is>
          <t>Home delivery</t>
        </is>
      </c>
      <c r="I3544" t="inlineStr">
        <is>
          <t>Member</t>
        </is>
      </c>
      <c r="J3544" t="inlineStr">
        <is>
          <t>Sara Rossi</t>
        </is>
      </c>
      <c r="K3544" s="71" t="n">
        <v>4182</v>
      </c>
      <c r="L3544" s="72" t="n">
        <v>442.58</v>
      </c>
      <c r="M3544" s="72" t="n">
        <v>1850869.56</v>
      </c>
      <c r="N3544" s="72" t="n">
        <v>277630.43</v>
      </c>
      <c r="O3544" s="72" t="n">
        <v>1573239.13</v>
      </c>
      <c r="P3544" s="72" t="n">
        <v>1393298.02</v>
      </c>
      <c r="Q3544" s="72" t="n">
        <v>179941.11</v>
      </c>
      <c r="R3544" t="inlineStr">
        <is>
          <t>Karnataka</t>
        </is>
      </c>
      <c r="S3544" s="71" t="n">
        <v>0</v>
      </c>
      <c r="T3544" t="inlineStr">
        <is>
          <t>No</t>
        </is>
      </c>
      <c r="U3544" s="71" t="n">
        <v>16616</v>
      </c>
      <c r="V3544" s="71" t="n">
        <v>1025</v>
      </c>
      <c r="W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RR103536</t>
        </is>
      </c>
      <c r="B3545" s="69" t="n">
        <v>46081</v>
      </c>
      <c r="C3545" s="70" t="n">
        <v>2026</v>
      </c>
      <c r="D3545" t="inlineStr">
        <is>
          <t>Feb</t>
        </is>
      </c>
      <c r="E3545" t="inlineStr">
        <is>
          <t>South</t>
        </is>
      </c>
      <c r="F3545" t="inlineStr">
        <is>
          <t>India</t>
        </is>
      </c>
      <c r="G3545" t="inlineStr">
        <is>
          <t>Grocery</t>
        </is>
      </c>
      <c r="H3545" t="inlineStr">
        <is>
          <t>Home delivery</t>
        </is>
      </c>
      <c r="I3545" t="inlineStr">
        <is>
          <t>Walk-in guest</t>
        </is>
      </c>
      <c r="J3545" t="inlineStr">
        <is>
          <t>Mei Lin</t>
        </is>
      </c>
      <c r="K3545" s="71" t="n">
        <v>1229</v>
      </c>
      <c r="L3545" s="72" t="n">
        <v>193.69</v>
      </c>
      <c r="M3545" s="72" t="n">
        <v>238045.01</v>
      </c>
      <c r="N3545" s="72" t="n">
        <v>23804.5</v>
      </c>
      <c r="O3545" s="72" t="n">
        <v>214240.51</v>
      </c>
      <c r="P3545" s="72" t="n">
        <v>175816.82</v>
      </c>
      <c r="Q3545" s="72" t="n">
        <v>38423.69</v>
      </c>
      <c r="R3545" t="inlineStr">
        <is>
          <t>Telangana</t>
        </is>
      </c>
      <c r="S3545" s="71" t="n">
        <v>2</v>
      </c>
      <c r="T3545" t="inlineStr">
        <is>
          <t>Yes</t>
        </is>
      </c>
      <c r="U3545" s="71" t="n">
        <v>815</v>
      </c>
      <c r="V3545" s="71" t="n">
        <v>363</v>
      </c>
      <c r="W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RR103537</t>
        </is>
      </c>
      <c r="B3546" s="69" t="n">
        <v>46081</v>
      </c>
      <c r="C3546" s="70" t="n">
        <v>2026</v>
      </c>
      <c r="D3546" t="inlineStr">
        <is>
          <t>Feb</t>
        </is>
      </c>
      <c r="E3546" t="inlineStr">
        <is>
          <t>North</t>
        </is>
      </c>
      <c r="F3546" t="inlineStr">
        <is>
          <t>India</t>
        </is>
      </c>
      <c r="G3546" t="inlineStr">
        <is>
          <t>Electronics</t>
        </is>
      </c>
      <c r="H3546" t="inlineStr">
        <is>
          <t>Store walk-in</t>
        </is>
      </c>
      <c r="I3546" t="inlineStr">
        <is>
          <t>Walk-in guest</t>
        </is>
      </c>
      <c r="J3546" t="inlineStr">
        <is>
          <t>Ruhi Shaikh</t>
        </is>
      </c>
      <c r="K3546" s="71" t="n">
        <v>126</v>
      </c>
      <c r="L3546" s="72" t="n">
        <v>8639.52</v>
      </c>
      <c r="M3546" s="72" t="n">
        <v>1088579.52</v>
      </c>
      <c r="N3546" s="72" t="n">
        <v>21771.59</v>
      </c>
      <c r="O3546" s="72" t="n">
        <v>1066807.93</v>
      </c>
      <c r="P3546" s="72" t="n">
        <v>1043537.97</v>
      </c>
      <c r="Q3546" s="72" t="n">
        <v>23269.96</v>
      </c>
      <c r="R3546" t="inlineStr">
        <is>
          <t>Uttar Pradesh</t>
        </is>
      </c>
      <c r="S3546" s="71" t="n">
        <v>0</v>
      </c>
      <c r="T3546" t="inlineStr">
        <is>
          <t>No</t>
        </is>
      </c>
      <c r="U3546" s="71" t="n">
        <v>289</v>
      </c>
      <c r="V3546" s="71" t="n">
        <v>98</v>
      </c>
      <c r="W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RR103538</t>
        </is>
      </c>
      <c r="B3547" s="69" t="n">
        <v>46082</v>
      </c>
      <c r="C3547" s="70" t="n">
        <v>2026</v>
      </c>
      <c r="D3547" t="inlineStr">
        <is>
          <t>Mar</t>
        </is>
      </c>
      <c r="E3547" t="inlineStr">
        <is>
          <t>South</t>
        </is>
      </c>
      <c r="F3547" t="inlineStr">
        <is>
          <t>India</t>
        </is>
      </c>
      <c r="G3547" t="inlineStr">
        <is>
          <t>Grocery</t>
        </is>
      </c>
      <c r="H3547" t="inlineStr">
        <is>
          <t>Store walk-in</t>
        </is>
      </c>
      <c r="I3547" t="inlineStr">
        <is>
          <t>Walk-in guest</t>
        </is>
      </c>
      <c r="J3547" t="inlineStr">
        <is>
          <t>Ravindra Patil</t>
        </is>
      </c>
      <c r="K3547" s="71" t="n">
        <v>538</v>
      </c>
      <c r="L3547" s="72" t="n">
        <v>202.8</v>
      </c>
      <c r="M3547" s="72" t="n">
        <v>109106.4</v>
      </c>
      <c r="N3547" s="72" t="n">
        <v>2182.13</v>
      </c>
      <c r="O3547" s="72" t="n">
        <v>106924.27</v>
      </c>
      <c r="P3547" s="72" t="n">
        <v>78845.2</v>
      </c>
      <c r="Q3547" s="72" t="n">
        <v>28079.07</v>
      </c>
      <c r="R3547" t="inlineStr">
        <is>
          <t>Karnataka</t>
        </is>
      </c>
      <c r="S3547" s="71" t="n">
        <v>0</v>
      </c>
      <c r="T3547" t="inlineStr">
        <is>
          <t>No</t>
        </is>
      </c>
      <c r="U3547" s="71" t="n">
        <v>266</v>
      </c>
      <c r="V3547" s="71" t="n">
        <v>105</v>
      </c>
      <c r="W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RR103539</t>
        </is>
      </c>
      <c r="B3548" s="69" t="n">
        <v>46082</v>
      </c>
      <c r="C3548" s="70" t="n">
        <v>2026</v>
      </c>
      <c r="D3548" t="inlineStr">
        <is>
          <t>Mar</t>
        </is>
      </c>
      <c r="E3548" t="inlineStr">
        <is>
          <t>West</t>
        </is>
      </c>
      <c r="F3548" t="inlineStr">
        <is>
          <t>India</t>
        </is>
      </c>
      <c r="G3548" t="inlineStr">
        <is>
          <t>JioMart</t>
        </is>
      </c>
      <c r="H3548" t="inlineStr">
        <is>
          <t>Home delivery</t>
        </is>
      </c>
      <c r="I3548" t="inlineStr">
        <is>
          <t>Member</t>
        </is>
      </c>
      <c r="J3548" t="inlineStr">
        <is>
          <t>Ravindra Patil</t>
        </is>
      </c>
      <c r="K3548" s="71" t="n">
        <v>4862</v>
      </c>
      <c r="L3548" s="72" t="n">
        <v>456.89</v>
      </c>
      <c r="M3548" s="72" t="n">
        <v>2221399.18</v>
      </c>
      <c r="N3548" s="72" t="n">
        <v>177711.93</v>
      </c>
      <c r="O3548" s="72" t="n">
        <v>2043687.25</v>
      </c>
      <c r="P3548" s="72" t="n">
        <v>1624546.19</v>
      </c>
      <c r="Q3548" s="72" t="n">
        <v>419141.06</v>
      </c>
      <c r="R3548" t="inlineStr">
        <is>
          <t>Gujarat</t>
        </is>
      </c>
      <c r="S3548" s="71" t="n">
        <v>8</v>
      </c>
      <c r="T3548" t="inlineStr">
        <is>
          <t>Yes</t>
        </is>
      </c>
      <c r="U3548" s="71" t="n">
        <v>14244</v>
      </c>
      <c r="V3548" s="71" t="n">
        <v>759</v>
      </c>
      <c r="W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RR103540</t>
        </is>
      </c>
      <c r="B3549" s="69" t="n">
        <v>46082</v>
      </c>
      <c r="C3549" s="70" t="n">
        <v>2026</v>
      </c>
      <c r="D3549" t="inlineStr">
        <is>
          <t>Mar</t>
        </is>
      </c>
      <c r="E3549" t="inlineStr">
        <is>
          <t>South</t>
        </is>
      </c>
      <c r="F3549" t="inlineStr">
        <is>
          <t>India</t>
        </is>
      </c>
      <c r="G3549" t="inlineStr">
        <is>
          <t>Fashion</t>
        </is>
      </c>
      <c r="H3549" t="inlineStr">
        <is>
          <t>Store walk-in</t>
        </is>
      </c>
      <c r="I3549" t="inlineStr">
        <is>
          <t>Walk-in guest</t>
        </is>
      </c>
      <c r="J3549" t="inlineStr">
        <is>
          <t>Aisha Bello</t>
        </is>
      </c>
      <c r="K3549" s="71" t="n">
        <v>1029</v>
      </c>
      <c r="L3549" s="72" t="n">
        <v>738.5700000000001</v>
      </c>
      <c r="M3549" s="72" t="n">
        <v>759988.53</v>
      </c>
      <c r="N3549" s="72" t="n">
        <v>75998.85000000001</v>
      </c>
      <c r="O3549" s="72" t="n">
        <v>683989.6800000001</v>
      </c>
      <c r="P3549" s="72" t="n">
        <v>426411.5</v>
      </c>
      <c r="Q3549" s="72" t="n">
        <v>257578.18</v>
      </c>
      <c r="R3549" t="inlineStr">
        <is>
          <t>Tamil Nadu</t>
        </is>
      </c>
      <c r="S3549" s="71" t="n">
        <v>1</v>
      </c>
      <c r="T3549" t="inlineStr">
        <is>
          <t>Yes</t>
        </is>
      </c>
      <c r="U3549" s="71" t="n">
        <v>460</v>
      </c>
      <c r="V3549" s="71" t="n">
        <v>116</v>
      </c>
      <c r="W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RR103541</t>
        </is>
      </c>
      <c r="B3550" s="69" t="n">
        <v>46082</v>
      </c>
      <c r="C3550" s="70" t="n">
        <v>2026</v>
      </c>
      <c r="D3550" t="inlineStr">
        <is>
          <t>Mar</t>
        </is>
      </c>
      <c r="E3550" t="inlineStr">
        <is>
          <t>West</t>
        </is>
      </c>
      <c r="F3550" t="inlineStr">
        <is>
          <t>India</t>
        </is>
      </c>
      <c r="G3550" t="inlineStr">
        <is>
          <t>Fashion</t>
        </is>
      </c>
      <c r="H3550" t="inlineStr">
        <is>
          <t>Store walk-in</t>
        </is>
      </c>
      <c r="I3550" t="inlineStr">
        <is>
          <t>Member</t>
        </is>
      </c>
      <c r="J3550" t="inlineStr">
        <is>
          <t>Hiroshi Tanaka</t>
        </is>
      </c>
      <c r="K3550" s="71" t="n">
        <v>1481</v>
      </c>
      <c r="L3550" s="72" t="n">
        <v>813.03</v>
      </c>
      <c r="M3550" s="72" t="n">
        <v>1204097.43</v>
      </c>
      <c r="N3550" s="72" t="n">
        <v>180614.61</v>
      </c>
      <c r="O3550" s="72" t="n">
        <v>1023482.82</v>
      </c>
      <c r="P3550" s="72" t="n">
        <v>625724.75</v>
      </c>
      <c r="Q3550" s="72" t="n">
        <v>397758.07</v>
      </c>
      <c r="R3550" t="inlineStr">
        <is>
          <t>Gujarat</t>
        </is>
      </c>
      <c r="S3550" s="71" t="n">
        <v>2</v>
      </c>
      <c r="T3550" t="inlineStr">
        <is>
          <t>Yes</t>
        </is>
      </c>
      <c r="U3550" s="71" t="n">
        <v>455</v>
      </c>
      <c r="V3550" s="71" t="n">
        <v>184</v>
      </c>
      <c r="W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RR103542</t>
        </is>
      </c>
      <c r="B3551" s="69" t="n">
        <v>46082</v>
      </c>
      <c r="C3551" s="70" t="n">
        <v>2026</v>
      </c>
      <c r="D3551" t="inlineStr">
        <is>
          <t>Mar</t>
        </is>
      </c>
      <c r="E3551" t="inlineStr">
        <is>
          <t>South</t>
        </is>
      </c>
      <c r="F3551" t="inlineStr">
        <is>
          <t>India</t>
        </is>
      </c>
      <c r="G3551" t="inlineStr">
        <is>
          <t>Fashion</t>
        </is>
      </c>
      <c r="H3551" t="inlineStr">
        <is>
          <t>Store walk-in</t>
        </is>
      </c>
      <c r="I3551" t="inlineStr">
        <is>
          <t>Member</t>
        </is>
      </c>
      <c r="J3551" t="inlineStr">
        <is>
          <t>Amir Khan</t>
        </is>
      </c>
      <c r="K3551" s="71" t="n">
        <v>1453</v>
      </c>
      <c r="L3551" s="72" t="n">
        <v>856.33</v>
      </c>
      <c r="M3551" s="72" t="n">
        <v>1244247.49</v>
      </c>
      <c r="N3551" s="72" t="n">
        <v>24884.95</v>
      </c>
      <c r="O3551" s="72" t="n">
        <v>1219362.54</v>
      </c>
      <c r="P3551" s="72" t="n">
        <v>598541.1800000001</v>
      </c>
      <c r="Q3551" s="72" t="n">
        <v>620821.36</v>
      </c>
      <c r="R3551" t="inlineStr">
        <is>
          <t>Karnataka</t>
        </is>
      </c>
      <c r="S3551" s="71" t="n">
        <v>8</v>
      </c>
      <c r="T3551" t="inlineStr">
        <is>
          <t>Yes</t>
        </is>
      </c>
      <c r="U3551" s="71" t="n">
        <v>553</v>
      </c>
      <c r="V3551" s="71" t="n">
        <v>172</v>
      </c>
      <c r="W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RR103543</t>
        </is>
      </c>
      <c r="B3552" s="69" t="n">
        <v>46082</v>
      </c>
      <c r="C3552" s="70" t="n">
        <v>2026</v>
      </c>
      <c r="D3552" t="inlineStr">
        <is>
          <t>Mar</t>
        </is>
      </c>
      <c r="E3552" t="inlineStr">
        <is>
          <t>North</t>
        </is>
      </c>
      <c r="F3552" t="inlineStr">
        <is>
          <t>India</t>
        </is>
      </c>
      <c r="G3552" t="inlineStr">
        <is>
          <t>JioMart</t>
        </is>
      </c>
      <c r="H3552" t="inlineStr">
        <is>
          <t>Home delivery</t>
        </is>
      </c>
      <c r="I3552" t="inlineStr">
        <is>
          <t>Member</t>
        </is>
      </c>
      <c r="J3552" t="inlineStr">
        <is>
          <t>Amir Khan</t>
        </is>
      </c>
      <c r="K3552" s="71" t="n">
        <v>3441</v>
      </c>
      <c r="L3552" s="72" t="n">
        <v>508.08</v>
      </c>
      <c r="M3552" s="72" t="n">
        <v>1748303.28</v>
      </c>
      <c r="N3552" s="72" t="n">
        <v>262245.49</v>
      </c>
      <c r="O3552" s="72" t="n">
        <v>1486057.79</v>
      </c>
      <c r="P3552" s="72" t="n">
        <v>1129520.18</v>
      </c>
      <c r="Q3552" s="72" t="n">
        <v>356537.61</v>
      </c>
      <c r="R3552" t="inlineStr">
        <is>
          <t>Punjab</t>
        </is>
      </c>
      <c r="S3552" s="71" t="n">
        <v>0</v>
      </c>
      <c r="T3552" t="inlineStr">
        <is>
          <t>No</t>
        </is>
      </c>
      <c r="U3552" s="71" t="n">
        <v>6118</v>
      </c>
      <c r="V3552" s="71" t="n">
        <v>464</v>
      </c>
      <c r="W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RR103544</t>
        </is>
      </c>
      <c r="B3553" s="69" t="n">
        <v>46082</v>
      </c>
      <c r="C3553" s="70" t="n">
        <v>2026</v>
      </c>
      <c r="D3553" t="inlineStr">
        <is>
          <t>Mar</t>
        </is>
      </c>
      <c r="E3553" t="inlineStr">
        <is>
          <t>West</t>
        </is>
      </c>
      <c r="F3553" t="inlineStr">
        <is>
          <t>India</t>
        </is>
      </c>
      <c r="G3553" t="inlineStr">
        <is>
          <t>JioMart</t>
        </is>
      </c>
      <c r="H3553" t="inlineStr">
        <is>
          <t>Home delivery</t>
        </is>
      </c>
      <c r="I3553" t="inlineStr">
        <is>
          <t>Member</t>
        </is>
      </c>
      <c r="J3553" t="inlineStr">
        <is>
          <t>Wei Chen</t>
        </is>
      </c>
      <c r="K3553" s="71" t="n">
        <v>3414</v>
      </c>
      <c r="L3553" s="72" t="n">
        <v>412.41</v>
      </c>
      <c r="M3553" s="72" t="n">
        <v>1407967.74</v>
      </c>
      <c r="N3553" s="72" t="n">
        <v>112637.42</v>
      </c>
      <c r="O3553" s="72" t="n">
        <v>1295330.32</v>
      </c>
      <c r="P3553" s="72" t="n">
        <v>1118170.34</v>
      </c>
      <c r="Q3553" s="72" t="n">
        <v>177159.98</v>
      </c>
      <c r="R3553" t="inlineStr">
        <is>
          <t>Maharashtra</t>
        </is>
      </c>
      <c r="S3553" s="71" t="n">
        <v>0</v>
      </c>
      <c r="T3553" t="inlineStr">
        <is>
          <t>No</t>
        </is>
      </c>
      <c r="U3553" s="71" t="n">
        <v>14344</v>
      </c>
      <c r="V3553" s="71" t="n">
        <v>751</v>
      </c>
      <c r="W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RR103545</t>
        </is>
      </c>
      <c r="B3554" s="69" t="n">
        <v>46082</v>
      </c>
      <c r="C3554" s="70" t="n">
        <v>2026</v>
      </c>
      <c r="D3554" t="inlineStr">
        <is>
          <t>Mar</t>
        </is>
      </c>
      <c r="E3554" t="inlineStr">
        <is>
          <t>South</t>
        </is>
      </c>
      <c r="F3554" t="inlineStr">
        <is>
          <t>India</t>
        </is>
      </c>
      <c r="G3554" t="inlineStr">
        <is>
          <t>JioMart</t>
        </is>
      </c>
      <c r="H3554" t="inlineStr">
        <is>
          <t>Home delivery</t>
        </is>
      </c>
      <c r="I3554" t="inlineStr">
        <is>
          <t>Member</t>
        </is>
      </c>
      <c r="J3554" t="inlineStr">
        <is>
          <t>Sophie Müller</t>
        </is>
      </c>
      <c r="K3554" s="71" t="n">
        <v>1548</v>
      </c>
      <c r="L3554" s="72" t="n">
        <v>510.78</v>
      </c>
      <c r="M3554" s="72" t="n">
        <v>790687.4399999999</v>
      </c>
      <c r="N3554" s="72" t="n">
        <v>15813.75</v>
      </c>
      <c r="O3554" s="72" t="n">
        <v>774873.6899999999</v>
      </c>
      <c r="P3554" s="72" t="n">
        <v>510027.45</v>
      </c>
      <c r="Q3554" s="72" t="n">
        <v>264846.24</v>
      </c>
      <c r="R3554" t="inlineStr">
        <is>
          <t>Telangana</t>
        </is>
      </c>
      <c r="S3554" s="71" t="n">
        <v>5</v>
      </c>
      <c r="T3554" t="inlineStr">
        <is>
          <t>Yes</t>
        </is>
      </c>
      <c r="U3554" s="71" t="n">
        <v>2621</v>
      </c>
      <c r="V3554" s="71" t="n">
        <v>176</v>
      </c>
      <c r="W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RR103546</t>
        </is>
      </c>
      <c r="B3555" s="69" t="n">
        <v>46083</v>
      </c>
      <c r="C3555" s="70" t="n">
        <v>2026</v>
      </c>
      <c r="D3555" t="inlineStr">
        <is>
          <t>Mar</t>
        </is>
      </c>
      <c r="E3555" t="inlineStr">
        <is>
          <t>East</t>
        </is>
      </c>
      <c r="F3555" t="inlineStr">
        <is>
          <t>India</t>
        </is>
      </c>
      <c r="G3555" t="inlineStr">
        <is>
          <t>Grocery</t>
        </is>
      </c>
      <c r="H3555" t="inlineStr">
        <is>
          <t>Store walk-in</t>
        </is>
      </c>
      <c r="I3555" t="inlineStr">
        <is>
          <t>Member</t>
        </is>
      </c>
      <c r="J3555" t="inlineStr">
        <is>
          <t>Aisha Bello</t>
        </is>
      </c>
      <c r="K3555" s="71" t="n">
        <v>3677</v>
      </c>
      <c r="L3555" s="72" t="n">
        <v>166.94</v>
      </c>
      <c r="M3555" s="72" t="n">
        <v>613838.38</v>
      </c>
      <c r="N3555" s="72" t="n">
        <v>92075.75999999999</v>
      </c>
      <c r="O3555" s="72" t="n">
        <v>521762.62</v>
      </c>
      <c r="P3555" s="72" t="n">
        <v>538171.59</v>
      </c>
      <c r="Q3555" s="72" t="n">
        <v>-16408.97</v>
      </c>
      <c r="R3555" t="inlineStr">
        <is>
          <t>Bihar</t>
        </is>
      </c>
      <c r="S3555" s="71" t="n">
        <v>0</v>
      </c>
      <c r="T3555" t="inlineStr">
        <is>
          <t>No</t>
        </is>
      </c>
      <c r="U3555" s="71" t="n">
        <v>1519</v>
      </c>
      <c r="V3555" s="71" t="n">
        <v>644</v>
      </c>
      <c r="W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RR103547</t>
        </is>
      </c>
      <c r="B3556" s="69" t="n">
        <v>46083</v>
      </c>
      <c r="C3556" s="70" t="n">
        <v>2026</v>
      </c>
      <c r="D3556" t="inlineStr">
        <is>
          <t>Mar</t>
        </is>
      </c>
      <c r="E3556" t="inlineStr">
        <is>
          <t>North</t>
        </is>
      </c>
      <c r="F3556" t="inlineStr">
        <is>
          <t>India</t>
        </is>
      </c>
      <c r="G3556" t="inlineStr">
        <is>
          <t>Grocery</t>
        </is>
      </c>
      <c r="H3556" t="inlineStr">
        <is>
          <t>Click &amp; collect</t>
        </is>
      </c>
      <c r="I3556" t="inlineStr">
        <is>
          <t>Member</t>
        </is>
      </c>
      <c r="J3556" t="inlineStr">
        <is>
          <t>Liam O'Brien</t>
        </is>
      </c>
      <c r="K3556" s="71" t="n">
        <v>3650</v>
      </c>
      <c r="L3556" s="72" t="n">
        <v>186.85</v>
      </c>
      <c r="M3556" s="72" t="n">
        <v>682002.5</v>
      </c>
      <c r="N3556" s="72" t="n">
        <v>102300.38</v>
      </c>
      <c r="O3556" s="72" t="n">
        <v>579702.12</v>
      </c>
      <c r="P3556" s="72" t="n">
        <v>543796.14</v>
      </c>
      <c r="Q3556" s="72" t="n">
        <v>35905.98</v>
      </c>
      <c r="R3556" t="inlineStr">
        <is>
          <t>Delhi</t>
        </is>
      </c>
      <c r="S3556" s="71" t="n">
        <v>3</v>
      </c>
      <c r="T3556" t="inlineStr">
        <is>
          <t>Yes</t>
        </is>
      </c>
      <c r="U3556" s="71" t="n">
        <v>2886</v>
      </c>
      <c r="V3556" s="71" t="n">
        <v>954</v>
      </c>
      <c r="W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RR103548</t>
        </is>
      </c>
      <c r="B3557" s="69" t="n">
        <v>46083</v>
      </c>
      <c r="C3557" s="70" t="n">
        <v>2026</v>
      </c>
      <c r="D3557" t="inlineStr">
        <is>
          <t>Mar</t>
        </is>
      </c>
      <c r="E3557" t="inlineStr">
        <is>
          <t>South</t>
        </is>
      </c>
      <c r="F3557" t="inlineStr">
        <is>
          <t>India</t>
        </is>
      </c>
      <c r="G3557" t="inlineStr">
        <is>
          <t>Electronics</t>
        </is>
      </c>
      <c r="H3557" t="inlineStr">
        <is>
          <t>Store walk-in</t>
        </is>
      </c>
      <c r="I3557" t="inlineStr">
        <is>
          <t>Member</t>
        </is>
      </c>
      <c r="J3557" t="inlineStr">
        <is>
          <t>Amir Khan</t>
        </is>
      </c>
      <c r="K3557" s="71" t="n">
        <v>130</v>
      </c>
      <c r="L3557" s="72" t="n">
        <v>9732.129999999999</v>
      </c>
      <c r="M3557" s="72" t="n">
        <v>1265176.9</v>
      </c>
      <c r="N3557" s="72" t="n">
        <v>189776.53</v>
      </c>
      <c r="O3557" s="72" t="n">
        <v>1075400.37</v>
      </c>
      <c r="P3557" s="72" t="n">
        <v>1035995.73</v>
      </c>
      <c r="Q3557" s="72" t="n">
        <v>39404.64</v>
      </c>
      <c r="R3557" t="inlineStr">
        <is>
          <t>Telangana</t>
        </is>
      </c>
      <c r="S3557" s="71" t="n">
        <v>5</v>
      </c>
      <c r="T3557" t="inlineStr">
        <is>
          <t>Yes</t>
        </is>
      </c>
      <c r="U3557" s="71" t="n">
        <v>398</v>
      </c>
      <c r="V3557" s="71" t="n">
        <v>106</v>
      </c>
      <c r="W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RR103549</t>
        </is>
      </c>
      <c r="B3558" s="69" t="n">
        <v>46083</v>
      </c>
      <c r="C3558" s="70" t="n">
        <v>2026</v>
      </c>
      <c r="D3558" t="inlineStr">
        <is>
          <t>Mar</t>
        </is>
      </c>
      <c r="E3558" t="inlineStr">
        <is>
          <t>South</t>
        </is>
      </c>
      <c r="F3558" t="inlineStr">
        <is>
          <t>India</t>
        </is>
      </c>
      <c r="G3558" t="inlineStr">
        <is>
          <t>Fashion</t>
        </is>
      </c>
      <c r="H3558" t="inlineStr">
        <is>
          <t>Store walk-in</t>
        </is>
      </c>
      <c r="I3558" t="inlineStr">
        <is>
          <t>Member</t>
        </is>
      </c>
      <c r="J3558" t="inlineStr">
        <is>
          <t>Lucas Martin</t>
        </is>
      </c>
      <c r="K3558" s="71" t="n">
        <v>336</v>
      </c>
      <c r="L3558" s="72" t="n">
        <v>836.77</v>
      </c>
      <c r="M3558" s="72" t="n">
        <v>281154.72</v>
      </c>
      <c r="N3558" s="72" t="n">
        <v>28115.47</v>
      </c>
      <c r="O3558" s="72" t="n">
        <v>253039.25</v>
      </c>
      <c r="P3558" s="72" t="n">
        <v>142134.14</v>
      </c>
      <c r="Q3558" s="72" t="n">
        <v>110905.11</v>
      </c>
      <c r="R3558" t="inlineStr">
        <is>
          <t>Tamil Nadu</t>
        </is>
      </c>
      <c r="S3558" s="71" t="n">
        <v>1</v>
      </c>
      <c r="T3558" t="inlineStr">
        <is>
          <t>Yes</t>
        </is>
      </c>
      <c r="U3558" s="71" t="n">
        <v>199</v>
      </c>
      <c r="V3558" s="71" t="n">
        <v>79</v>
      </c>
      <c r="W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RR103550</t>
        </is>
      </c>
      <c r="B3559" s="69" t="n">
        <v>46083</v>
      </c>
      <c r="C3559" s="70" t="n">
        <v>2026</v>
      </c>
      <c r="D3559" t="inlineStr">
        <is>
          <t>Mar</t>
        </is>
      </c>
      <c r="E3559" t="inlineStr">
        <is>
          <t>South</t>
        </is>
      </c>
      <c r="F3559" t="inlineStr">
        <is>
          <t>India</t>
        </is>
      </c>
      <c r="G3559" t="inlineStr">
        <is>
          <t>JioMart</t>
        </is>
      </c>
      <c r="H3559" t="inlineStr">
        <is>
          <t>Home delivery</t>
        </is>
      </c>
      <c r="I3559" t="inlineStr">
        <is>
          <t>Walk-in guest</t>
        </is>
      </c>
      <c r="J3559" t="inlineStr">
        <is>
          <t>Lucas Martin</t>
        </is>
      </c>
      <c r="K3559" s="71" t="n">
        <v>3780</v>
      </c>
      <c r="L3559" s="72" t="n">
        <v>471.45</v>
      </c>
      <c r="M3559" s="72" t="n">
        <v>1782081</v>
      </c>
      <c r="N3559" s="72" t="n">
        <v>35641.62</v>
      </c>
      <c r="O3559" s="72" t="n">
        <v>1746439.38</v>
      </c>
      <c r="P3559" s="72" t="n">
        <v>1288051.61</v>
      </c>
      <c r="Q3559" s="72" t="n">
        <v>458387.77</v>
      </c>
      <c r="R3559" t="inlineStr">
        <is>
          <t>Kerala</t>
        </is>
      </c>
      <c r="S3559" s="71" t="n">
        <v>2</v>
      </c>
      <c r="T3559" t="inlineStr">
        <is>
          <t>Yes</t>
        </is>
      </c>
      <c r="U3559" s="71" t="n">
        <v>11107</v>
      </c>
      <c r="V3559" s="71" t="n">
        <v>757</v>
      </c>
      <c r="W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RR103551</t>
        </is>
      </c>
      <c r="B3560" s="69" t="n">
        <v>46083</v>
      </c>
      <c r="C3560" s="70" t="n">
        <v>2026</v>
      </c>
      <c r="D3560" t="inlineStr">
        <is>
          <t>Mar</t>
        </is>
      </c>
      <c r="E3560" t="inlineStr">
        <is>
          <t>West</t>
        </is>
      </c>
      <c r="F3560" t="inlineStr">
        <is>
          <t>India</t>
        </is>
      </c>
      <c r="G3560" t="inlineStr">
        <is>
          <t>Electronics</t>
        </is>
      </c>
      <c r="H3560" t="inlineStr">
        <is>
          <t>Store walk-in</t>
        </is>
      </c>
      <c r="I3560" t="inlineStr">
        <is>
          <t>Member</t>
        </is>
      </c>
      <c r="J3560" t="inlineStr">
        <is>
          <t>Ravindra Patil</t>
        </is>
      </c>
      <c r="K3560" s="71" t="n">
        <v>61</v>
      </c>
      <c r="L3560" s="72" t="n">
        <v>9197.780000000001</v>
      </c>
      <c r="M3560" s="72" t="n">
        <v>561064.58</v>
      </c>
      <c r="N3560" s="72" t="n">
        <v>56106.46</v>
      </c>
      <c r="O3560" s="72" t="n">
        <v>504958.12</v>
      </c>
      <c r="P3560" s="72" t="n">
        <v>509891.04</v>
      </c>
      <c r="Q3560" s="72" t="n">
        <v>-4932.92</v>
      </c>
      <c r="R3560" t="inlineStr">
        <is>
          <t>Goa</t>
        </is>
      </c>
      <c r="S3560" s="71" t="n">
        <v>1</v>
      </c>
      <c r="T3560" t="inlineStr">
        <is>
          <t>Yes</t>
        </is>
      </c>
      <c r="U3560" s="71" t="n">
        <v>192</v>
      </c>
      <c r="V3560" s="71" t="n">
        <v>60</v>
      </c>
      <c r="W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RR103552</t>
        </is>
      </c>
      <c r="B3561" s="69" t="n">
        <v>46084</v>
      </c>
      <c r="C3561" s="70" t="n">
        <v>2026</v>
      </c>
      <c r="D3561" t="inlineStr">
        <is>
          <t>Mar</t>
        </is>
      </c>
      <c r="E3561" t="inlineStr">
        <is>
          <t>West</t>
        </is>
      </c>
      <c r="F3561" t="inlineStr">
        <is>
          <t>India</t>
        </is>
      </c>
      <c r="G3561" t="inlineStr">
        <is>
          <t>Fashion</t>
        </is>
      </c>
      <c r="H3561" t="inlineStr">
        <is>
          <t>Store walk-in</t>
        </is>
      </c>
      <c r="I3561" t="inlineStr">
        <is>
          <t>Member</t>
        </is>
      </c>
      <c r="J3561" t="inlineStr">
        <is>
          <t>Wei Chen</t>
        </is>
      </c>
      <c r="K3561" s="71" t="n">
        <v>1039</v>
      </c>
      <c r="L3561" s="72" t="n">
        <v>821.47</v>
      </c>
      <c r="M3561" s="72" t="n">
        <v>853507.33</v>
      </c>
      <c r="N3561" s="72" t="n">
        <v>128026.1</v>
      </c>
      <c r="O3561" s="72" t="n">
        <v>725481.23</v>
      </c>
      <c r="P3561" s="72" t="n">
        <v>417902.18</v>
      </c>
      <c r="Q3561" s="72" t="n">
        <v>307579.05</v>
      </c>
      <c r="R3561" t="inlineStr">
        <is>
          <t>Goa</t>
        </is>
      </c>
      <c r="S3561" s="71" t="n">
        <v>2</v>
      </c>
      <c r="T3561" t="inlineStr">
        <is>
          <t>Yes</t>
        </is>
      </c>
      <c r="U3561" s="71" t="n">
        <v>428</v>
      </c>
      <c r="V3561" s="71" t="n">
        <v>128</v>
      </c>
      <c r="W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RR103553</t>
        </is>
      </c>
      <c r="B3562" s="69" t="n">
        <v>46084</v>
      </c>
      <c r="C3562" s="70" t="n">
        <v>2026</v>
      </c>
      <c r="D3562" t="inlineStr">
        <is>
          <t>Mar</t>
        </is>
      </c>
      <c r="E3562" t="inlineStr">
        <is>
          <t>West</t>
        </is>
      </c>
      <c r="F3562" t="inlineStr">
        <is>
          <t>India</t>
        </is>
      </c>
      <c r="G3562" t="inlineStr">
        <is>
          <t>Fashion</t>
        </is>
      </c>
      <c r="H3562" t="inlineStr">
        <is>
          <t>Click &amp; collect</t>
        </is>
      </c>
      <c r="I3562" t="inlineStr">
        <is>
          <t>Walk-in guest</t>
        </is>
      </c>
      <c r="J3562" t="inlineStr">
        <is>
          <t>Emma Clarke</t>
        </is>
      </c>
      <c r="K3562" s="71" t="n">
        <v>290</v>
      </c>
      <c r="L3562" s="72" t="n">
        <v>760.5700000000001</v>
      </c>
      <c r="M3562" s="72" t="n">
        <v>220565.3</v>
      </c>
      <c r="N3562" s="72" t="n">
        <v>33084.79</v>
      </c>
      <c r="O3562" s="72" t="n">
        <v>187480.51</v>
      </c>
      <c r="P3562" s="72" t="n">
        <v>123282.36</v>
      </c>
      <c r="Q3562" s="72" t="n">
        <v>64198.15</v>
      </c>
      <c r="R3562" t="inlineStr">
        <is>
          <t>Maharashtra</t>
        </is>
      </c>
      <c r="S3562" s="71" t="n">
        <v>8</v>
      </c>
      <c r="T3562" t="inlineStr">
        <is>
          <t>Yes</t>
        </is>
      </c>
      <c r="U3562" s="71" t="n">
        <v>209</v>
      </c>
      <c r="V3562" s="71" t="n">
        <v>68</v>
      </c>
      <c r="W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RR103554</t>
        </is>
      </c>
      <c r="B3563" s="69" t="n">
        <v>46084</v>
      </c>
      <c r="C3563" s="70" t="n">
        <v>2026</v>
      </c>
      <c r="D3563" t="inlineStr">
        <is>
          <t>Mar</t>
        </is>
      </c>
      <c r="E3563" t="inlineStr">
        <is>
          <t>North</t>
        </is>
      </c>
      <c r="F3563" t="inlineStr">
        <is>
          <t>India</t>
        </is>
      </c>
      <c r="G3563" t="inlineStr">
        <is>
          <t>JioMart</t>
        </is>
      </c>
      <c r="H3563" t="inlineStr">
        <is>
          <t>Home delivery</t>
        </is>
      </c>
      <c r="I3563" t="inlineStr">
        <is>
          <t>Member</t>
        </is>
      </c>
      <c r="J3563" t="inlineStr">
        <is>
          <t>Omar Haddad</t>
        </is>
      </c>
      <c r="K3563" s="71" t="n">
        <v>1843</v>
      </c>
      <c r="L3563" s="72" t="n">
        <v>464.88</v>
      </c>
      <c r="M3563" s="72" t="n">
        <v>856773.84</v>
      </c>
      <c r="N3563" s="72" t="n">
        <v>128516.08</v>
      </c>
      <c r="O3563" s="72" t="n">
        <v>728257.76</v>
      </c>
      <c r="P3563" s="72" t="n">
        <v>600695.03</v>
      </c>
      <c r="Q3563" s="72" t="n">
        <v>127562.73</v>
      </c>
      <c r="R3563" t="inlineStr">
        <is>
          <t>Delhi</t>
        </is>
      </c>
      <c r="S3563" s="71" t="n">
        <v>1</v>
      </c>
      <c r="T3563" t="inlineStr">
        <is>
          <t>Yes</t>
        </is>
      </c>
      <c r="U3563" s="71" t="n">
        <v>4092</v>
      </c>
      <c r="V3563" s="71" t="n">
        <v>254</v>
      </c>
      <c r="W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RR103555</t>
        </is>
      </c>
      <c r="B3564" s="69" t="n">
        <v>46084</v>
      </c>
      <c r="C3564" s="70" t="n">
        <v>2026</v>
      </c>
      <c r="D3564" t="inlineStr">
        <is>
          <t>Mar</t>
        </is>
      </c>
      <c r="E3564" t="inlineStr">
        <is>
          <t>West</t>
        </is>
      </c>
      <c r="F3564" t="inlineStr">
        <is>
          <t>India</t>
        </is>
      </c>
      <c r="G3564" t="inlineStr">
        <is>
          <t>JioMart</t>
        </is>
      </c>
      <c r="H3564" t="inlineStr">
        <is>
          <t>Home delivery</t>
        </is>
      </c>
      <c r="I3564" t="inlineStr">
        <is>
          <t>Member</t>
        </is>
      </c>
      <c r="J3564" t="inlineStr">
        <is>
          <t>Omar Haddad</t>
        </is>
      </c>
      <c r="K3564" s="71" t="n">
        <v>2901</v>
      </c>
      <c r="L3564" s="72" t="n">
        <v>445.49</v>
      </c>
      <c r="M3564" s="72" t="n">
        <v>1292366.49</v>
      </c>
      <c r="N3564" s="72" t="n">
        <v>103389.32</v>
      </c>
      <c r="O3564" s="72" t="n">
        <v>1188977.17</v>
      </c>
      <c r="P3564" s="72" t="n">
        <v>995426.3</v>
      </c>
      <c r="Q3564" s="72" t="n">
        <v>193550.87</v>
      </c>
      <c r="R3564" t="inlineStr">
        <is>
          <t>Gujarat</t>
        </is>
      </c>
      <c r="S3564" s="71" t="n">
        <v>0</v>
      </c>
      <c r="T3564" t="inlineStr">
        <is>
          <t>No</t>
        </is>
      </c>
      <c r="U3564" s="71" t="n">
        <v>7838</v>
      </c>
      <c r="V3564" s="71" t="n">
        <v>488</v>
      </c>
      <c r="W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RR103556</t>
        </is>
      </c>
      <c r="B3565" s="69" t="n">
        <v>46084</v>
      </c>
      <c r="C3565" s="70" t="n">
        <v>2026</v>
      </c>
      <c r="D3565" t="inlineStr">
        <is>
          <t>Mar</t>
        </is>
      </c>
      <c r="E3565" t="inlineStr">
        <is>
          <t>East</t>
        </is>
      </c>
      <c r="F3565" t="inlineStr">
        <is>
          <t>India</t>
        </is>
      </c>
      <c r="G3565" t="inlineStr">
        <is>
          <t>JioMart</t>
        </is>
      </c>
      <c r="H3565" t="inlineStr">
        <is>
          <t>Home delivery</t>
        </is>
      </c>
      <c r="I3565" t="inlineStr">
        <is>
          <t>Walk-in guest</t>
        </is>
      </c>
      <c r="J3565" t="inlineStr">
        <is>
          <t>Fatima Al-Saud</t>
        </is>
      </c>
      <c r="K3565" s="71" t="n">
        <v>981</v>
      </c>
      <c r="L3565" s="72" t="n">
        <v>509.47</v>
      </c>
      <c r="M3565" s="72" t="n">
        <v>499790.07</v>
      </c>
      <c r="N3565" s="72" t="n">
        <v>49979.01</v>
      </c>
      <c r="O3565" s="72" t="n">
        <v>449811.06</v>
      </c>
      <c r="P3565" s="72" t="n">
        <v>333826.54</v>
      </c>
      <c r="Q3565" s="72" t="n">
        <v>115984.52</v>
      </c>
      <c r="R3565" t="inlineStr">
        <is>
          <t>West Bengal</t>
        </is>
      </c>
      <c r="S3565" s="71" t="n">
        <v>8</v>
      </c>
      <c r="T3565" t="inlineStr">
        <is>
          <t>Yes</t>
        </is>
      </c>
      <c r="U3565" s="71" t="n">
        <v>2506</v>
      </c>
      <c r="V3565" s="71" t="n">
        <v>116</v>
      </c>
      <c r="W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RR103557</t>
        </is>
      </c>
      <c r="B3566" s="69" t="n">
        <v>46084</v>
      </c>
      <c r="C3566" s="70" t="n">
        <v>2026</v>
      </c>
      <c r="D3566" t="inlineStr">
        <is>
          <t>Mar</t>
        </is>
      </c>
      <c r="E3566" t="inlineStr">
        <is>
          <t>West</t>
        </is>
      </c>
      <c r="F3566" t="inlineStr">
        <is>
          <t>India</t>
        </is>
      </c>
      <c r="G3566" t="inlineStr">
        <is>
          <t>Grocery</t>
        </is>
      </c>
      <c r="H3566" t="inlineStr">
        <is>
          <t>Home delivery</t>
        </is>
      </c>
      <c r="I3566" t="inlineStr">
        <is>
          <t>Member</t>
        </is>
      </c>
      <c r="J3566" t="inlineStr">
        <is>
          <t>Emma Clarke</t>
        </is>
      </c>
      <c r="K3566" s="71" t="n">
        <v>2888</v>
      </c>
      <c r="L3566" s="72" t="n">
        <v>171.03</v>
      </c>
      <c r="M3566" s="72" t="n">
        <v>493934.64</v>
      </c>
      <c r="N3566" s="72" t="n">
        <v>24696.73</v>
      </c>
      <c r="O3566" s="72" t="n">
        <v>469237.91</v>
      </c>
      <c r="P3566" s="72" t="n">
        <v>440106.8</v>
      </c>
      <c r="Q3566" s="72" t="n">
        <v>29131.11</v>
      </c>
      <c r="R3566" t="inlineStr">
        <is>
          <t>Goa</t>
        </is>
      </c>
      <c r="S3566" s="71" t="n">
        <v>1</v>
      </c>
      <c r="T3566" t="inlineStr">
        <is>
          <t>Yes</t>
        </is>
      </c>
      <c r="U3566" s="71" t="n">
        <v>2463</v>
      </c>
      <c r="V3566" s="71" t="n">
        <v>729</v>
      </c>
      <c r="W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RR103558</t>
        </is>
      </c>
      <c r="B3567" s="69" t="n">
        <v>46085</v>
      </c>
      <c r="C3567" s="70" t="n">
        <v>2026</v>
      </c>
      <c r="D3567" t="inlineStr">
        <is>
          <t>Mar</t>
        </is>
      </c>
      <c r="E3567" t="inlineStr">
        <is>
          <t>North</t>
        </is>
      </c>
      <c r="F3567" t="inlineStr">
        <is>
          <t>India</t>
        </is>
      </c>
      <c r="G3567" t="inlineStr">
        <is>
          <t>JioMart</t>
        </is>
      </c>
      <c r="H3567" t="inlineStr">
        <is>
          <t>Home delivery</t>
        </is>
      </c>
      <c r="I3567" t="inlineStr">
        <is>
          <t>Member</t>
        </is>
      </c>
      <c r="J3567" t="inlineStr">
        <is>
          <t>Emma Clarke</t>
        </is>
      </c>
      <c r="K3567" s="71" t="n">
        <v>3404</v>
      </c>
      <c r="L3567" s="72" t="n">
        <v>494.5</v>
      </c>
      <c r="M3567" s="72" t="n">
        <v>1683278</v>
      </c>
      <c r="N3567" s="72" t="n">
        <v>33665.56</v>
      </c>
      <c r="O3567" s="72" t="n">
        <v>1649612.44</v>
      </c>
      <c r="P3567" s="72" t="n">
        <v>1155565.63</v>
      </c>
      <c r="Q3567" s="72" t="n">
        <v>494046.81</v>
      </c>
      <c r="R3567" t="inlineStr">
        <is>
          <t>Uttar Pradesh</t>
        </is>
      </c>
      <c r="S3567" s="71" t="n">
        <v>5</v>
      </c>
      <c r="T3567" t="inlineStr">
        <is>
          <t>Yes</t>
        </is>
      </c>
      <c r="U3567" s="71" t="n">
        <v>10699</v>
      </c>
      <c r="V3567" s="71" t="n">
        <v>510</v>
      </c>
      <c r="W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RR103559</t>
        </is>
      </c>
      <c r="B3568" s="69" t="n">
        <v>46085</v>
      </c>
      <c r="C3568" s="70" t="n">
        <v>2026</v>
      </c>
      <c r="D3568" t="inlineStr">
        <is>
          <t>Mar</t>
        </is>
      </c>
      <c r="E3568" t="inlineStr">
        <is>
          <t>South</t>
        </is>
      </c>
      <c r="F3568" t="inlineStr">
        <is>
          <t>India</t>
        </is>
      </c>
      <c r="G3568" t="inlineStr">
        <is>
          <t>JioMart</t>
        </is>
      </c>
      <c r="H3568" t="inlineStr">
        <is>
          <t>Home delivery</t>
        </is>
      </c>
      <c r="I3568" t="inlineStr">
        <is>
          <t>Member</t>
        </is>
      </c>
      <c r="J3568" t="inlineStr">
        <is>
          <t>Ravindra Patil</t>
        </is>
      </c>
      <c r="K3568" s="71" t="n">
        <v>1011</v>
      </c>
      <c r="L3568" s="72" t="n">
        <v>498.49</v>
      </c>
      <c r="M3568" s="72" t="n">
        <v>503973.39</v>
      </c>
      <c r="N3568" s="72" t="n">
        <v>50397.34</v>
      </c>
      <c r="O3568" s="72" t="n">
        <v>453576.05</v>
      </c>
      <c r="P3568" s="72" t="n">
        <v>347916.3</v>
      </c>
      <c r="Q3568" s="72" t="n">
        <v>105659.75</v>
      </c>
      <c r="R3568" t="inlineStr">
        <is>
          <t>Karnataka</t>
        </is>
      </c>
      <c r="S3568" s="71" t="n">
        <v>2</v>
      </c>
      <c r="T3568" t="inlineStr">
        <is>
          <t>Yes</t>
        </is>
      </c>
      <c r="U3568" s="71" t="n">
        <v>2432</v>
      </c>
      <c r="V3568" s="71" t="n">
        <v>179</v>
      </c>
      <c r="W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RR103560</t>
        </is>
      </c>
      <c r="B3569" s="69" t="n">
        <v>46085</v>
      </c>
      <c r="C3569" s="70" t="n">
        <v>2026</v>
      </c>
      <c r="D3569" t="inlineStr">
        <is>
          <t>Mar</t>
        </is>
      </c>
      <c r="E3569" t="inlineStr">
        <is>
          <t>East</t>
        </is>
      </c>
      <c r="F3569" t="inlineStr">
        <is>
          <t>India</t>
        </is>
      </c>
      <c r="G3569" t="inlineStr">
        <is>
          <t>JioMart</t>
        </is>
      </c>
      <c r="H3569" t="inlineStr">
        <is>
          <t>Home delivery</t>
        </is>
      </c>
      <c r="I3569" t="inlineStr">
        <is>
          <t>Walk-in guest</t>
        </is>
      </c>
      <c r="J3569" t="inlineStr">
        <is>
          <t>Olivia Brown</t>
        </is>
      </c>
      <c r="K3569" s="71" t="n">
        <v>2705</v>
      </c>
      <c r="L3569" s="72" t="n">
        <v>505.48</v>
      </c>
      <c r="M3569" s="72" t="n">
        <v>1367323.4</v>
      </c>
      <c r="N3569" s="72" t="n">
        <v>205098.51</v>
      </c>
      <c r="O3569" s="72" t="n">
        <v>1162224.89</v>
      </c>
      <c r="P3569" s="72" t="n">
        <v>907188.8</v>
      </c>
      <c r="Q3569" s="72" t="n">
        <v>255036.09</v>
      </c>
      <c r="R3569" t="inlineStr">
        <is>
          <t>West Bengal</t>
        </is>
      </c>
      <c r="S3569" s="71" t="n">
        <v>3</v>
      </c>
      <c r="T3569" t="inlineStr">
        <is>
          <t>Yes</t>
        </is>
      </c>
      <c r="U3569" s="71" t="n">
        <v>4703</v>
      </c>
      <c r="V3569" s="71" t="n">
        <v>324</v>
      </c>
      <c r="W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RR103561</t>
        </is>
      </c>
      <c r="B3570" s="69" t="n">
        <v>46085</v>
      </c>
      <c r="C3570" s="70" t="n">
        <v>2026</v>
      </c>
      <c r="D3570" t="inlineStr">
        <is>
          <t>Mar</t>
        </is>
      </c>
      <c r="E3570" t="inlineStr">
        <is>
          <t>West</t>
        </is>
      </c>
      <c r="F3570" t="inlineStr">
        <is>
          <t>India</t>
        </is>
      </c>
      <c r="G3570" t="inlineStr">
        <is>
          <t>Grocery</t>
        </is>
      </c>
      <c r="H3570" t="inlineStr">
        <is>
          <t>Store walk-in</t>
        </is>
      </c>
      <c r="I3570" t="inlineStr">
        <is>
          <t>Member</t>
        </is>
      </c>
      <c r="J3570" t="inlineStr">
        <is>
          <t>Lucas Martin</t>
        </is>
      </c>
      <c r="K3570" s="71" t="n">
        <v>3456</v>
      </c>
      <c r="L3570" s="72" t="n">
        <v>191.17</v>
      </c>
      <c r="M3570" s="72" t="n">
        <v>660683.52</v>
      </c>
      <c r="N3570" s="72" t="n">
        <v>52854.68</v>
      </c>
      <c r="O3570" s="72" t="n">
        <v>607828.84</v>
      </c>
      <c r="P3570" s="72" t="n">
        <v>505415.54</v>
      </c>
      <c r="Q3570" s="72" t="n">
        <v>102413.3</v>
      </c>
      <c r="R3570" t="inlineStr">
        <is>
          <t>Gujarat</t>
        </is>
      </c>
      <c r="S3570" s="71" t="n">
        <v>0</v>
      </c>
      <c r="T3570" t="inlineStr">
        <is>
          <t>No</t>
        </is>
      </c>
      <c r="U3570" s="71" t="n">
        <v>1369</v>
      </c>
      <c r="V3570" s="71" t="n">
        <v>423</v>
      </c>
      <c r="W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RR103562</t>
        </is>
      </c>
      <c r="B3571" s="69" t="n">
        <v>46085</v>
      </c>
      <c r="C3571" s="70" t="n">
        <v>2026</v>
      </c>
      <c r="D3571" t="inlineStr">
        <is>
          <t>Mar</t>
        </is>
      </c>
      <c r="E3571" t="inlineStr">
        <is>
          <t>South</t>
        </is>
      </c>
      <c r="F3571" t="inlineStr">
        <is>
          <t>India</t>
        </is>
      </c>
      <c r="G3571" t="inlineStr">
        <is>
          <t>Grocery</t>
        </is>
      </c>
      <c r="H3571" t="inlineStr">
        <is>
          <t>Home delivery</t>
        </is>
      </c>
      <c r="I3571" t="inlineStr">
        <is>
          <t>Member</t>
        </is>
      </c>
      <c r="J3571" t="inlineStr">
        <is>
          <t>Arjun Mehta</t>
        </is>
      </c>
      <c r="K3571" s="71" t="n">
        <v>2713</v>
      </c>
      <c r="L3571" s="72" t="n">
        <v>182.92</v>
      </c>
      <c r="M3571" s="72" t="n">
        <v>496261.96</v>
      </c>
      <c r="N3571" s="72" t="n">
        <v>9925.24</v>
      </c>
      <c r="O3571" s="72" t="n">
        <v>486336.72</v>
      </c>
      <c r="P3571" s="72" t="n">
        <v>412858.09</v>
      </c>
      <c r="Q3571" s="72" t="n">
        <v>73478.63</v>
      </c>
      <c r="R3571" t="inlineStr">
        <is>
          <t>Tamil Nadu</t>
        </is>
      </c>
      <c r="S3571" s="71" t="n">
        <v>2</v>
      </c>
      <c r="T3571" t="inlineStr">
        <is>
          <t>Yes</t>
        </is>
      </c>
      <c r="U3571" s="71" t="n">
        <v>2577</v>
      </c>
      <c r="V3571" s="71" t="n">
        <v>772</v>
      </c>
      <c r="W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RR103563</t>
        </is>
      </c>
      <c r="B3572" s="69" t="n">
        <v>46085</v>
      </c>
      <c r="C3572" s="70" t="n">
        <v>2026</v>
      </c>
      <c r="D3572" t="inlineStr">
        <is>
          <t>Mar</t>
        </is>
      </c>
      <c r="E3572" t="inlineStr">
        <is>
          <t>North</t>
        </is>
      </c>
      <c r="F3572" t="inlineStr">
        <is>
          <t>India</t>
        </is>
      </c>
      <c r="G3572" t="inlineStr">
        <is>
          <t>Fashion</t>
        </is>
      </c>
      <c r="H3572" t="inlineStr">
        <is>
          <t>Store walk-in</t>
        </is>
      </c>
      <c r="I3572" t="inlineStr">
        <is>
          <t>Member</t>
        </is>
      </c>
      <c r="J3572" t="inlineStr">
        <is>
          <t>Ruhi Shaikh</t>
        </is>
      </c>
      <c r="K3572" s="71" t="n">
        <v>1331</v>
      </c>
      <c r="L3572" s="72" t="n">
        <v>707.3099999999999</v>
      </c>
      <c r="M3572" s="72" t="n">
        <v>941429.61</v>
      </c>
      <c r="N3572" s="72" t="n">
        <v>18828.59</v>
      </c>
      <c r="O3572" s="72" t="n">
        <v>922601.02</v>
      </c>
      <c r="P3572" s="72" t="n">
        <v>561764.75</v>
      </c>
      <c r="Q3572" s="72" t="n">
        <v>360836.27</v>
      </c>
      <c r="R3572" t="inlineStr">
        <is>
          <t>Delhi</t>
        </is>
      </c>
      <c r="S3572" s="71" t="n">
        <v>3</v>
      </c>
      <c r="T3572" t="inlineStr">
        <is>
          <t>Yes</t>
        </is>
      </c>
      <c r="U3572" s="71" t="n">
        <v>424</v>
      </c>
      <c r="V3572" s="71" t="n">
        <v>155</v>
      </c>
      <c r="W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RR103564</t>
        </is>
      </c>
      <c r="B3573" s="69" t="n">
        <v>46086</v>
      </c>
      <c r="C3573" s="70" t="n">
        <v>2026</v>
      </c>
      <c r="D3573" t="inlineStr">
        <is>
          <t>Mar</t>
        </is>
      </c>
      <c r="E3573" t="inlineStr">
        <is>
          <t>South</t>
        </is>
      </c>
      <c r="F3573" t="inlineStr">
        <is>
          <t>India</t>
        </is>
      </c>
      <c r="G3573" t="inlineStr">
        <is>
          <t>Grocery</t>
        </is>
      </c>
      <c r="H3573" t="inlineStr">
        <is>
          <t>Store walk-in</t>
        </is>
      </c>
      <c r="I3573" t="inlineStr">
        <is>
          <t>Walk-in guest</t>
        </is>
      </c>
      <c r="J3573" t="inlineStr">
        <is>
          <t>Hiroshi Tanaka</t>
        </is>
      </c>
      <c r="K3573" s="71" t="n">
        <v>3318</v>
      </c>
      <c r="L3573" s="72" t="n">
        <v>193.21</v>
      </c>
      <c r="M3573" s="72" t="n">
        <v>641070.78</v>
      </c>
      <c r="N3573" s="72" t="n">
        <v>51285.66</v>
      </c>
      <c r="O3573" s="72" t="n">
        <v>589785.12</v>
      </c>
      <c r="P3573" s="72" t="n">
        <v>501004.36</v>
      </c>
      <c r="Q3573" s="72" t="n">
        <v>88780.75999999999</v>
      </c>
      <c r="R3573" t="inlineStr">
        <is>
          <t>Telangana</t>
        </is>
      </c>
      <c r="S3573" s="71" t="n">
        <v>5</v>
      </c>
      <c r="T3573" t="inlineStr">
        <is>
          <t>Yes</t>
        </is>
      </c>
      <c r="U3573" s="71" t="n">
        <v>2066</v>
      </c>
      <c r="V3573" s="71" t="n">
        <v>810</v>
      </c>
      <c r="W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RR103565</t>
        </is>
      </c>
      <c r="B3574" s="69" t="n">
        <v>46086</v>
      </c>
      <c r="C3574" s="70" t="n">
        <v>2026</v>
      </c>
      <c r="D3574" t="inlineStr">
        <is>
          <t>Mar</t>
        </is>
      </c>
      <c r="E3574" t="inlineStr">
        <is>
          <t>East</t>
        </is>
      </c>
      <c r="F3574" t="inlineStr">
        <is>
          <t>India</t>
        </is>
      </c>
      <c r="G3574" t="inlineStr">
        <is>
          <t>Grocery</t>
        </is>
      </c>
      <c r="H3574" t="inlineStr">
        <is>
          <t>Store walk-in</t>
        </is>
      </c>
      <c r="I3574" t="inlineStr">
        <is>
          <t>Walk-in guest</t>
        </is>
      </c>
      <c r="J3574" t="inlineStr">
        <is>
          <t>Kofi Mensah</t>
        </is>
      </c>
      <c r="K3574" s="71" t="n">
        <v>1108</v>
      </c>
      <c r="L3574" s="72" t="n">
        <v>192.76</v>
      </c>
      <c r="M3574" s="72" t="n">
        <v>213578.08</v>
      </c>
      <c r="N3574" s="72" t="n">
        <v>21357.81</v>
      </c>
      <c r="O3574" s="72" t="n">
        <v>192220.27</v>
      </c>
      <c r="P3574" s="72" t="n">
        <v>159758.74</v>
      </c>
      <c r="Q3574" s="72" t="n">
        <v>32461.53</v>
      </c>
      <c r="R3574" t="inlineStr">
        <is>
          <t>Bihar</t>
        </is>
      </c>
      <c r="S3574" s="71" t="n">
        <v>3</v>
      </c>
      <c r="T3574" t="inlineStr">
        <is>
          <t>Yes</t>
        </is>
      </c>
      <c r="U3574" s="71" t="n">
        <v>346</v>
      </c>
      <c r="V3574" s="71" t="n">
        <v>134</v>
      </c>
      <c r="W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RR103566</t>
        </is>
      </c>
      <c r="B3575" s="69" t="n">
        <v>46086</v>
      </c>
      <c r="C3575" s="70" t="n">
        <v>2026</v>
      </c>
      <c r="D3575" t="inlineStr">
        <is>
          <t>Mar</t>
        </is>
      </c>
      <c r="E3575" t="inlineStr">
        <is>
          <t>North</t>
        </is>
      </c>
      <c r="F3575" t="inlineStr">
        <is>
          <t>India</t>
        </is>
      </c>
      <c r="G3575" t="inlineStr">
        <is>
          <t>Fashion</t>
        </is>
      </c>
      <c r="H3575" t="inlineStr">
        <is>
          <t>Store walk-in</t>
        </is>
      </c>
      <c r="I3575" t="inlineStr">
        <is>
          <t>Member</t>
        </is>
      </c>
      <c r="J3575" t="inlineStr">
        <is>
          <t>Carlos Silva</t>
        </is>
      </c>
      <c r="K3575" s="71" t="n">
        <v>202</v>
      </c>
      <c r="L3575" s="72" t="n">
        <v>696.62</v>
      </c>
      <c r="M3575" s="72" t="n">
        <v>140717.24</v>
      </c>
      <c r="N3575" s="72" t="n">
        <v>7035.86</v>
      </c>
      <c r="O3575" s="72" t="n">
        <v>133681.38</v>
      </c>
      <c r="P3575" s="72" t="n">
        <v>83355.52</v>
      </c>
      <c r="Q3575" s="72" t="n">
        <v>50325.86</v>
      </c>
      <c r="R3575" t="inlineStr">
        <is>
          <t>Delhi</t>
        </is>
      </c>
      <c r="S3575" s="71" t="n">
        <v>0</v>
      </c>
      <c r="T3575" t="inlineStr">
        <is>
          <t>No</t>
        </is>
      </c>
      <c r="U3575" s="71" t="n">
        <v>68</v>
      </c>
      <c r="V3575" s="71" t="n">
        <v>23</v>
      </c>
      <c r="W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RR103567</t>
        </is>
      </c>
      <c r="B3576" s="69" t="n">
        <v>46086</v>
      </c>
      <c r="C3576" s="70" t="n">
        <v>2026</v>
      </c>
      <c r="D3576" t="inlineStr">
        <is>
          <t>Mar</t>
        </is>
      </c>
      <c r="E3576" t="inlineStr">
        <is>
          <t>North</t>
        </is>
      </c>
      <c r="F3576" t="inlineStr">
        <is>
          <t>India</t>
        </is>
      </c>
      <c r="G3576" t="inlineStr">
        <is>
          <t>JioMart</t>
        </is>
      </c>
      <c r="H3576" t="inlineStr">
        <is>
          <t>Home delivery</t>
        </is>
      </c>
      <c r="I3576" t="inlineStr">
        <is>
          <t>Walk-in guest</t>
        </is>
      </c>
      <c r="J3576" t="inlineStr">
        <is>
          <t>Amir Khan</t>
        </is>
      </c>
      <c r="K3576" s="71" t="n">
        <v>2182</v>
      </c>
      <c r="L3576" s="72" t="n">
        <v>470.8</v>
      </c>
      <c r="M3576" s="72" t="n">
        <v>1027285.6</v>
      </c>
      <c r="N3576" s="72" t="n">
        <v>102728.56</v>
      </c>
      <c r="O3576" s="72" t="n">
        <v>924557.04</v>
      </c>
      <c r="P3576" s="72" t="n">
        <v>749641.23</v>
      </c>
      <c r="Q3576" s="72" t="n">
        <v>174915.81</v>
      </c>
      <c r="R3576" t="inlineStr">
        <is>
          <t>Delhi</t>
        </is>
      </c>
      <c r="S3576" s="71" t="n">
        <v>5</v>
      </c>
      <c r="T3576" t="inlineStr">
        <is>
          <t>Yes</t>
        </is>
      </c>
      <c r="U3576" s="71" t="n">
        <v>4446</v>
      </c>
      <c r="V3576" s="71" t="n">
        <v>313</v>
      </c>
      <c r="W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RR103568</t>
        </is>
      </c>
      <c r="B3577" s="69" t="n">
        <v>46086</v>
      </c>
      <c r="C3577" s="70" t="n">
        <v>2026</v>
      </c>
      <c r="D3577" t="inlineStr">
        <is>
          <t>Mar</t>
        </is>
      </c>
      <c r="E3577" t="inlineStr">
        <is>
          <t>South</t>
        </is>
      </c>
      <c r="F3577" t="inlineStr">
        <is>
          <t>India</t>
        </is>
      </c>
      <c r="G3577" t="inlineStr">
        <is>
          <t>Grocery</t>
        </is>
      </c>
      <c r="H3577" t="inlineStr">
        <is>
          <t>Store walk-in</t>
        </is>
      </c>
      <c r="I3577" t="inlineStr">
        <is>
          <t>Member</t>
        </is>
      </c>
      <c r="J3577" t="inlineStr">
        <is>
          <t>Mei Lin</t>
        </is>
      </c>
      <c r="K3577" s="71" t="n">
        <v>719</v>
      </c>
      <c r="L3577" s="72" t="n">
        <v>194.24</v>
      </c>
      <c r="M3577" s="72" t="n">
        <v>139658.56</v>
      </c>
      <c r="N3577" s="72" t="n">
        <v>20948.78</v>
      </c>
      <c r="O3577" s="72" t="n">
        <v>118709.78</v>
      </c>
      <c r="P3577" s="72" t="n">
        <v>102742.46</v>
      </c>
      <c r="Q3577" s="72" t="n">
        <v>15967.32</v>
      </c>
      <c r="R3577" t="inlineStr">
        <is>
          <t>Karnataka</t>
        </is>
      </c>
      <c r="S3577" s="71" t="n">
        <v>0</v>
      </c>
      <c r="T3577" t="inlineStr">
        <is>
          <t>No</t>
        </is>
      </c>
      <c r="U3577" s="71" t="n">
        <v>426</v>
      </c>
      <c r="V3577" s="71" t="n">
        <v>185</v>
      </c>
      <c r="W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RR103569</t>
        </is>
      </c>
      <c r="B3578" s="69" t="n">
        <v>46086</v>
      </c>
      <c r="C3578" s="70" t="n">
        <v>2026</v>
      </c>
      <c r="D3578" t="inlineStr">
        <is>
          <t>Mar</t>
        </is>
      </c>
      <c r="E3578" t="inlineStr">
        <is>
          <t>East</t>
        </is>
      </c>
      <c r="F3578" t="inlineStr">
        <is>
          <t>India</t>
        </is>
      </c>
      <c r="G3578" t="inlineStr">
        <is>
          <t>Fashion</t>
        </is>
      </c>
      <c r="H3578" t="inlineStr">
        <is>
          <t>Click &amp; collect</t>
        </is>
      </c>
      <c r="I3578" t="inlineStr">
        <is>
          <t>Member</t>
        </is>
      </c>
      <c r="J3578" t="inlineStr">
        <is>
          <t>Sara Rossi</t>
        </is>
      </c>
      <c r="K3578" s="71" t="n">
        <v>910</v>
      </c>
      <c r="L3578" s="72" t="n">
        <v>829.88</v>
      </c>
      <c r="M3578" s="72" t="n">
        <v>755190.8</v>
      </c>
      <c r="N3578" s="72" t="n">
        <v>15103.82</v>
      </c>
      <c r="O3578" s="72" t="n">
        <v>740086.98</v>
      </c>
      <c r="P3578" s="72" t="n">
        <v>386390.52</v>
      </c>
      <c r="Q3578" s="72" t="n">
        <v>353696.46</v>
      </c>
      <c r="R3578" t="inlineStr">
        <is>
          <t>Bihar</t>
        </is>
      </c>
      <c r="S3578" s="71" t="n">
        <v>2</v>
      </c>
      <c r="T3578" t="inlineStr">
        <is>
          <t>Yes</t>
        </is>
      </c>
      <c r="U3578" s="71" t="n">
        <v>491</v>
      </c>
      <c r="V3578" s="71" t="n">
        <v>181</v>
      </c>
      <c r="W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RR103570</t>
        </is>
      </c>
      <c r="B3579" s="69" t="n">
        <v>46086</v>
      </c>
      <c r="C3579" s="70" t="n">
        <v>2026</v>
      </c>
      <c r="D3579" t="inlineStr">
        <is>
          <t>Mar</t>
        </is>
      </c>
      <c r="E3579" t="inlineStr">
        <is>
          <t>West</t>
        </is>
      </c>
      <c r="F3579" t="inlineStr">
        <is>
          <t>India</t>
        </is>
      </c>
      <c r="G3579" t="inlineStr">
        <is>
          <t>Grocery</t>
        </is>
      </c>
      <c r="H3579" t="inlineStr">
        <is>
          <t>Click &amp; collect</t>
        </is>
      </c>
      <c r="I3579" t="inlineStr">
        <is>
          <t>Member</t>
        </is>
      </c>
      <c r="J3579" t="inlineStr">
        <is>
          <t>Aisha Bello</t>
        </is>
      </c>
      <c r="K3579" s="71" t="n">
        <v>1812</v>
      </c>
      <c r="L3579" s="72" t="n">
        <v>189.47</v>
      </c>
      <c r="M3579" s="72" t="n">
        <v>343319.64</v>
      </c>
      <c r="N3579" s="72" t="n">
        <v>6866.39</v>
      </c>
      <c r="O3579" s="72" t="n">
        <v>336453.25</v>
      </c>
      <c r="P3579" s="72" t="n">
        <v>265844.58</v>
      </c>
      <c r="Q3579" s="72" t="n">
        <v>70608.67</v>
      </c>
      <c r="R3579" t="inlineStr">
        <is>
          <t>Maharashtra</t>
        </is>
      </c>
      <c r="S3579" s="71" t="n">
        <v>8</v>
      </c>
      <c r="T3579" t="inlineStr">
        <is>
          <t>Yes</t>
        </is>
      </c>
      <c r="U3579" s="71" t="n">
        <v>855</v>
      </c>
      <c r="V3579" s="71" t="n">
        <v>223</v>
      </c>
      <c r="W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RR103571</t>
        </is>
      </c>
      <c r="B3580" s="69" t="n">
        <v>46087</v>
      </c>
      <c r="C3580" s="70" t="n">
        <v>2026</v>
      </c>
      <c r="D3580" t="inlineStr">
        <is>
          <t>Mar</t>
        </is>
      </c>
      <c r="E3580" t="inlineStr">
        <is>
          <t>West</t>
        </is>
      </c>
      <c r="F3580" t="inlineStr">
        <is>
          <t>India</t>
        </is>
      </c>
      <c r="G3580" t="inlineStr">
        <is>
          <t>Grocery</t>
        </is>
      </c>
      <c r="H3580" t="inlineStr">
        <is>
          <t>Store walk-in</t>
        </is>
      </c>
      <c r="I3580" t="inlineStr">
        <is>
          <t>Member</t>
        </is>
      </c>
      <c r="J3580" t="inlineStr">
        <is>
          <t>Sophie Müller</t>
        </is>
      </c>
      <c r="K3580" s="71" t="n">
        <v>2178</v>
      </c>
      <c r="L3580" s="72" t="n">
        <v>204.23</v>
      </c>
      <c r="M3580" s="72" t="n">
        <v>444812.94</v>
      </c>
      <c r="N3580" s="72" t="n">
        <v>8896.26</v>
      </c>
      <c r="O3580" s="72" t="n">
        <v>435916.68</v>
      </c>
      <c r="P3580" s="72" t="n">
        <v>331763.84</v>
      </c>
      <c r="Q3580" s="72" t="n">
        <v>104152.84</v>
      </c>
      <c r="R3580" t="inlineStr">
        <is>
          <t>Maharashtra</t>
        </is>
      </c>
      <c r="S3580" s="71" t="n">
        <v>3</v>
      </c>
      <c r="T3580" t="inlineStr">
        <is>
          <t>Yes</t>
        </is>
      </c>
      <c r="U3580" s="71" t="n">
        <v>840</v>
      </c>
      <c r="V3580" s="71" t="n">
        <v>329</v>
      </c>
      <c r="W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RR103572</t>
        </is>
      </c>
      <c r="B3581" s="69" t="n">
        <v>46087</v>
      </c>
      <c r="C3581" s="70" t="n">
        <v>2026</v>
      </c>
      <c r="D3581" t="inlineStr">
        <is>
          <t>Mar</t>
        </is>
      </c>
      <c r="E3581" t="inlineStr">
        <is>
          <t>South</t>
        </is>
      </c>
      <c r="F3581" t="inlineStr">
        <is>
          <t>India</t>
        </is>
      </c>
      <c r="G3581" t="inlineStr">
        <is>
          <t>JioMart</t>
        </is>
      </c>
      <c r="H3581" t="inlineStr">
        <is>
          <t>Home delivery</t>
        </is>
      </c>
      <c r="I3581" t="inlineStr">
        <is>
          <t>Member</t>
        </is>
      </c>
      <c r="J3581" t="inlineStr">
        <is>
          <t>Zoya Ahmed</t>
        </is>
      </c>
      <c r="K3581" s="71" t="n">
        <v>493</v>
      </c>
      <c r="L3581" s="72" t="n">
        <v>431.66</v>
      </c>
      <c r="M3581" s="72" t="n">
        <v>212808.38</v>
      </c>
      <c r="N3581" s="72" t="n">
        <v>4256.17</v>
      </c>
      <c r="O3581" s="72" t="n">
        <v>208552.21</v>
      </c>
      <c r="P3581" s="72" t="n">
        <v>160971.91</v>
      </c>
      <c r="Q3581" s="72" t="n">
        <v>47580.3</v>
      </c>
      <c r="R3581" t="inlineStr">
        <is>
          <t>Karnataka</t>
        </is>
      </c>
      <c r="S3581" s="71" t="n">
        <v>5</v>
      </c>
      <c r="T3581" t="inlineStr">
        <is>
          <t>Yes</t>
        </is>
      </c>
      <c r="U3581" s="71" t="n">
        <v>2401</v>
      </c>
      <c r="V3581" s="71" t="n">
        <v>132</v>
      </c>
      <c r="W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RR103573</t>
        </is>
      </c>
      <c r="B3582" s="69" t="n">
        <v>46087</v>
      </c>
      <c r="C3582" s="70" t="n">
        <v>2026</v>
      </c>
      <c r="D3582" t="inlineStr">
        <is>
          <t>Mar</t>
        </is>
      </c>
      <c r="E3582" t="inlineStr">
        <is>
          <t>East</t>
        </is>
      </c>
      <c r="F3582" t="inlineStr">
        <is>
          <t>India</t>
        </is>
      </c>
      <c r="G3582" t="inlineStr">
        <is>
          <t>Grocery</t>
        </is>
      </c>
      <c r="H3582" t="inlineStr">
        <is>
          <t>Click &amp; collect</t>
        </is>
      </c>
      <c r="I3582" t="inlineStr">
        <is>
          <t>Walk-in guest</t>
        </is>
      </c>
      <c r="J3582" t="inlineStr">
        <is>
          <t>Mei Lin</t>
        </is>
      </c>
      <c r="K3582" s="71" t="n">
        <v>3446</v>
      </c>
      <c r="L3582" s="72" t="n">
        <v>209.93</v>
      </c>
      <c r="M3582" s="72" t="n">
        <v>723418.78</v>
      </c>
      <c r="N3582" s="72" t="n">
        <v>72341.88</v>
      </c>
      <c r="O3582" s="72" t="n">
        <v>651076.9</v>
      </c>
      <c r="P3582" s="72" t="n">
        <v>514593.31</v>
      </c>
      <c r="Q3582" s="72" t="n">
        <v>136483.59</v>
      </c>
      <c r="R3582" t="inlineStr">
        <is>
          <t>Odisha</t>
        </is>
      </c>
      <c r="S3582" s="71" t="n">
        <v>2</v>
      </c>
      <c r="T3582" t="inlineStr">
        <is>
          <t>Yes</t>
        </is>
      </c>
      <c r="U3582" s="71" t="n">
        <v>2163</v>
      </c>
      <c r="V3582" s="71" t="n">
        <v>971</v>
      </c>
      <c r="W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RR103574</t>
        </is>
      </c>
      <c r="B3583" s="69" t="n">
        <v>46087</v>
      </c>
      <c r="C3583" s="70" t="n">
        <v>2026</v>
      </c>
      <c r="D3583" t="inlineStr">
        <is>
          <t>Mar</t>
        </is>
      </c>
      <c r="E3583" t="inlineStr">
        <is>
          <t>West</t>
        </is>
      </c>
      <c r="F3583" t="inlineStr">
        <is>
          <t>India</t>
        </is>
      </c>
      <c r="G3583" t="inlineStr">
        <is>
          <t>Grocery</t>
        </is>
      </c>
      <c r="H3583" t="inlineStr">
        <is>
          <t>Store walk-in</t>
        </is>
      </c>
      <c r="I3583" t="inlineStr">
        <is>
          <t>Member</t>
        </is>
      </c>
      <c r="J3583" t="inlineStr">
        <is>
          <t>Shraddha Kulkarni</t>
        </is>
      </c>
      <c r="K3583" s="71" t="n">
        <v>490</v>
      </c>
      <c r="L3583" s="72" t="n">
        <v>174.79</v>
      </c>
      <c r="M3583" s="72" t="n">
        <v>85647.10000000001</v>
      </c>
      <c r="N3583" s="72" t="n">
        <v>12847.07</v>
      </c>
      <c r="O3583" s="72" t="n">
        <v>72800.03</v>
      </c>
      <c r="P3583" s="72" t="n">
        <v>72165.47</v>
      </c>
      <c r="Q3583" s="72" t="n">
        <v>634.5599999999999</v>
      </c>
      <c r="R3583" t="inlineStr">
        <is>
          <t>Goa</t>
        </is>
      </c>
      <c r="S3583" s="71" t="n">
        <v>8</v>
      </c>
      <c r="T3583" t="inlineStr">
        <is>
          <t>Yes</t>
        </is>
      </c>
      <c r="U3583" s="71" t="n">
        <v>180</v>
      </c>
      <c r="V3583" s="71" t="n">
        <v>78</v>
      </c>
      <c r="W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RR103575</t>
        </is>
      </c>
      <c r="B3584" s="69" t="n">
        <v>46087</v>
      </c>
      <c r="C3584" s="70" t="n">
        <v>2026</v>
      </c>
      <c r="D3584" t="inlineStr">
        <is>
          <t>Mar</t>
        </is>
      </c>
      <c r="E3584" t="inlineStr">
        <is>
          <t>West</t>
        </is>
      </c>
      <c r="F3584" t="inlineStr">
        <is>
          <t>India</t>
        </is>
      </c>
      <c r="G3584" t="inlineStr">
        <is>
          <t>JioMart</t>
        </is>
      </c>
      <c r="H3584" t="inlineStr">
        <is>
          <t>Home delivery</t>
        </is>
      </c>
      <c r="I3584" t="inlineStr">
        <is>
          <t>Walk-in guest</t>
        </is>
      </c>
      <c r="J3584" t="inlineStr">
        <is>
          <t>Omar Haddad</t>
        </is>
      </c>
      <c r="K3584" s="71" t="n">
        <v>2938</v>
      </c>
      <c r="L3584" s="72" t="n">
        <v>446.24</v>
      </c>
      <c r="M3584" s="72" t="n">
        <v>1311053.12</v>
      </c>
      <c r="N3584" s="72" t="n">
        <v>65552.66</v>
      </c>
      <c r="O3584" s="72" t="n">
        <v>1245500.46</v>
      </c>
      <c r="P3584" s="72" t="n">
        <v>960526.72</v>
      </c>
      <c r="Q3584" s="72" t="n">
        <v>284973.74</v>
      </c>
      <c r="R3584" t="inlineStr">
        <is>
          <t>Gujarat</t>
        </is>
      </c>
      <c r="S3584" s="71" t="n">
        <v>3</v>
      </c>
      <c r="T3584" t="inlineStr">
        <is>
          <t>Yes</t>
        </is>
      </c>
      <c r="U3584" s="71" t="n">
        <v>13702</v>
      </c>
      <c r="V3584" s="71" t="n">
        <v>613</v>
      </c>
      <c r="W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RR103576</t>
        </is>
      </c>
      <c r="B3585" s="69" t="n">
        <v>46087</v>
      </c>
      <c r="C3585" s="70" t="n">
        <v>2026</v>
      </c>
      <c r="D3585" t="inlineStr">
        <is>
          <t>Mar</t>
        </is>
      </c>
      <c r="E3585" t="inlineStr">
        <is>
          <t>South</t>
        </is>
      </c>
      <c r="F3585" t="inlineStr">
        <is>
          <t>India</t>
        </is>
      </c>
      <c r="G3585" t="inlineStr">
        <is>
          <t>Grocery</t>
        </is>
      </c>
      <c r="H3585" t="inlineStr">
        <is>
          <t>Store walk-in</t>
        </is>
      </c>
      <c r="I3585" t="inlineStr">
        <is>
          <t>Member</t>
        </is>
      </c>
      <c r="J3585" t="inlineStr">
        <is>
          <t>Priya Nair</t>
        </is>
      </c>
      <c r="K3585" s="71" t="n">
        <v>441</v>
      </c>
      <c r="L3585" s="72" t="n">
        <v>190.55</v>
      </c>
      <c r="M3585" s="72" t="n">
        <v>84032.55</v>
      </c>
      <c r="N3585" s="72" t="n">
        <v>12604.88</v>
      </c>
      <c r="O3585" s="72" t="n">
        <v>71427.67</v>
      </c>
      <c r="P3585" s="72" t="n">
        <v>64946.3</v>
      </c>
      <c r="Q3585" s="72" t="n">
        <v>6481.37</v>
      </c>
      <c r="R3585" t="inlineStr">
        <is>
          <t>Tamil Nadu</t>
        </is>
      </c>
      <c r="S3585" s="71" t="n">
        <v>1</v>
      </c>
      <c r="T3585" t="inlineStr">
        <is>
          <t>Yes</t>
        </is>
      </c>
      <c r="U3585" s="71" t="n">
        <v>146</v>
      </c>
      <c r="V3585" s="71" t="n">
        <v>62</v>
      </c>
      <c r="W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RR103577</t>
        </is>
      </c>
      <c r="B3586" s="69" t="n">
        <v>46088</v>
      </c>
      <c r="C3586" s="70" t="n">
        <v>2026</v>
      </c>
      <c r="D3586" t="inlineStr">
        <is>
          <t>Mar</t>
        </is>
      </c>
      <c r="E3586" t="inlineStr">
        <is>
          <t>North</t>
        </is>
      </c>
      <c r="F3586" t="inlineStr">
        <is>
          <t>India</t>
        </is>
      </c>
      <c r="G3586" t="inlineStr">
        <is>
          <t>Fashion</t>
        </is>
      </c>
      <c r="H3586" t="inlineStr">
        <is>
          <t>Store walk-in</t>
        </is>
      </c>
      <c r="I3586" t="inlineStr">
        <is>
          <t>Member</t>
        </is>
      </c>
      <c r="J3586" t="inlineStr">
        <is>
          <t>Carlos Silva</t>
        </is>
      </c>
      <c r="K3586" s="71" t="n">
        <v>823</v>
      </c>
      <c r="L3586" s="72" t="n">
        <v>767.6900000000001</v>
      </c>
      <c r="M3586" s="72" t="n">
        <v>631808.87</v>
      </c>
      <c r="N3586" s="72" t="n">
        <v>31590.44</v>
      </c>
      <c r="O3586" s="72" t="n">
        <v>600218.4300000001</v>
      </c>
      <c r="P3586" s="72" t="n">
        <v>329925.18</v>
      </c>
      <c r="Q3586" s="72" t="n">
        <v>270293.25</v>
      </c>
      <c r="R3586" t="inlineStr">
        <is>
          <t>Punjab</t>
        </is>
      </c>
      <c r="S3586" s="71" t="n">
        <v>5</v>
      </c>
      <c r="T3586" t="inlineStr">
        <is>
          <t>Yes</t>
        </is>
      </c>
      <c r="U3586" s="71" t="n">
        <v>353</v>
      </c>
      <c r="V3586" s="71" t="n">
        <v>127</v>
      </c>
      <c r="W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RR103578</t>
        </is>
      </c>
      <c r="B3587" s="69" t="n">
        <v>46088</v>
      </c>
      <c r="C3587" s="70" t="n">
        <v>2026</v>
      </c>
      <c r="D3587" t="inlineStr">
        <is>
          <t>Mar</t>
        </is>
      </c>
      <c r="E3587" t="inlineStr">
        <is>
          <t>South</t>
        </is>
      </c>
      <c r="F3587" t="inlineStr">
        <is>
          <t>India</t>
        </is>
      </c>
      <c r="G3587" t="inlineStr">
        <is>
          <t>Fashion</t>
        </is>
      </c>
      <c r="H3587" t="inlineStr">
        <is>
          <t>Click &amp; collect</t>
        </is>
      </c>
      <c r="I3587" t="inlineStr">
        <is>
          <t>Walk-in guest</t>
        </is>
      </c>
      <c r="J3587" t="inlineStr">
        <is>
          <t>Ana Costa</t>
        </is>
      </c>
      <c r="K3587" s="71" t="n">
        <v>1176</v>
      </c>
      <c r="L3587" s="72" t="n">
        <v>754.8099999999999</v>
      </c>
      <c r="M3587" s="72" t="n">
        <v>887656.5600000001</v>
      </c>
      <c r="N3587" s="72" t="n">
        <v>133148.48</v>
      </c>
      <c r="O3587" s="72" t="n">
        <v>754508.08</v>
      </c>
      <c r="P3587" s="72" t="n">
        <v>492894.72</v>
      </c>
      <c r="Q3587" s="72" t="n">
        <v>261613.36</v>
      </c>
      <c r="R3587" t="inlineStr">
        <is>
          <t>Karnataka</t>
        </is>
      </c>
      <c r="S3587" s="71" t="n">
        <v>1</v>
      </c>
      <c r="T3587" t="inlineStr">
        <is>
          <t>Yes</t>
        </is>
      </c>
      <c r="U3587" s="71" t="n">
        <v>413</v>
      </c>
      <c r="V3587" s="71" t="n">
        <v>141</v>
      </c>
      <c r="W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RR103579</t>
        </is>
      </c>
      <c r="B3588" s="69" t="n">
        <v>46088</v>
      </c>
      <c r="C3588" s="70" t="n">
        <v>2026</v>
      </c>
      <c r="D3588" t="inlineStr">
        <is>
          <t>Mar</t>
        </is>
      </c>
      <c r="E3588" t="inlineStr">
        <is>
          <t>West</t>
        </is>
      </c>
      <c r="F3588" t="inlineStr">
        <is>
          <t>India</t>
        </is>
      </c>
      <c r="G3588" t="inlineStr">
        <is>
          <t>Grocery</t>
        </is>
      </c>
      <c r="H3588" t="inlineStr">
        <is>
          <t>Store walk-in</t>
        </is>
      </c>
      <c r="I3588" t="inlineStr">
        <is>
          <t>Member</t>
        </is>
      </c>
      <c r="J3588" t="inlineStr">
        <is>
          <t>Aisha Bello</t>
        </is>
      </c>
      <c r="K3588" s="71" t="n">
        <v>3873</v>
      </c>
      <c r="L3588" s="72" t="n">
        <v>172.1</v>
      </c>
      <c r="M3588" s="72" t="n">
        <v>666543.3</v>
      </c>
      <c r="N3588" s="72" t="n">
        <v>66654.33</v>
      </c>
      <c r="O3588" s="72" t="n">
        <v>599888.97</v>
      </c>
      <c r="P3588" s="72" t="n">
        <v>562249.16</v>
      </c>
      <c r="Q3588" s="72" t="n">
        <v>37639.81</v>
      </c>
      <c r="R3588" t="inlineStr">
        <is>
          <t>Gujarat</t>
        </is>
      </c>
      <c r="S3588" s="71" t="n">
        <v>8</v>
      </c>
      <c r="T3588" t="inlineStr">
        <is>
          <t>Yes</t>
        </is>
      </c>
      <c r="U3588" s="71" t="n">
        <v>4508</v>
      </c>
      <c r="V3588" s="71" t="n">
        <v>1179</v>
      </c>
      <c r="W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RR103580</t>
        </is>
      </c>
      <c r="B3589" s="69" t="n">
        <v>46088</v>
      </c>
      <c r="C3589" s="70" t="n">
        <v>2026</v>
      </c>
      <c r="D3589" t="inlineStr">
        <is>
          <t>Mar</t>
        </is>
      </c>
      <c r="E3589" t="inlineStr">
        <is>
          <t>South</t>
        </is>
      </c>
      <c r="F3589" t="inlineStr">
        <is>
          <t>India</t>
        </is>
      </c>
      <c r="G3589" t="inlineStr">
        <is>
          <t>Fashion</t>
        </is>
      </c>
      <c r="H3589" t="inlineStr">
        <is>
          <t>Store walk-in</t>
        </is>
      </c>
      <c r="I3589" t="inlineStr">
        <is>
          <t>Member</t>
        </is>
      </c>
      <c r="J3589" t="inlineStr">
        <is>
          <t>Priya Nair</t>
        </is>
      </c>
      <c r="K3589" s="71" t="n">
        <v>336</v>
      </c>
      <c r="L3589" s="72" t="n">
        <v>730.27</v>
      </c>
      <c r="M3589" s="72" t="n">
        <v>245370.72</v>
      </c>
      <c r="N3589" s="72" t="n">
        <v>4907.41</v>
      </c>
      <c r="O3589" s="72" t="n">
        <v>240463.31</v>
      </c>
      <c r="P3589" s="72" t="n">
        <v>136067.24</v>
      </c>
      <c r="Q3589" s="72" t="n">
        <v>104396.07</v>
      </c>
      <c r="R3589" t="inlineStr">
        <is>
          <t>Karnataka</t>
        </is>
      </c>
      <c r="S3589" s="71" t="n">
        <v>2</v>
      </c>
      <c r="T3589" t="inlineStr">
        <is>
          <t>Yes</t>
        </is>
      </c>
      <c r="U3589" s="71" t="n">
        <v>309</v>
      </c>
      <c r="V3589" s="71" t="n">
        <v>78</v>
      </c>
      <c r="W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RR103581</t>
        </is>
      </c>
      <c r="B3590" s="69" t="n">
        <v>46088</v>
      </c>
      <c r="C3590" s="70" t="n">
        <v>2026</v>
      </c>
      <c r="D3590" t="inlineStr">
        <is>
          <t>Mar</t>
        </is>
      </c>
      <c r="E3590" t="inlineStr">
        <is>
          <t>North</t>
        </is>
      </c>
      <c r="F3590" t="inlineStr">
        <is>
          <t>India</t>
        </is>
      </c>
      <c r="G3590" t="inlineStr">
        <is>
          <t>JioMart</t>
        </is>
      </c>
      <c r="H3590" t="inlineStr">
        <is>
          <t>Home delivery</t>
        </is>
      </c>
      <c r="I3590" t="inlineStr">
        <is>
          <t>Member</t>
        </is>
      </c>
      <c r="J3590" t="inlineStr">
        <is>
          <t>Ana Costa</t>
        </is>
      </c>
      <c r="K3590" s="71" t="n">
        <v>1338</v>
      </c>
      <c r="L3590" s="72" t="n">
        <v>497.02</v>
      </c>
      <c r="M3590" s="72" t="n">
        <v>665012.76</v>
      </c>
      <c r="N3590" s="72" t="n">
        <v>53201.02</v>
      </c>
      <c r="O3590" s="72" t="n">
        <v>611811.74</v>
      </c>
      <c r="P3590" s="72" t="n">
        <v>444899.89</v>
      </c>
      <c r="Q3590" s="72" t="n">
        <v>166911.85</v>
      </c>
      <c r="R3590" t="inlineStr">
        <is>
          <t>Delhi</t>
        </is>
      </c>
      <c r="S3590" s="71" t="n">
        <v>5</v>
      </c>
      <c r="T3590" t="inlineStr">
        <is>
          <t>Yes</t>
        </is>
      </c>
      <c r="U3590" s="71" t="n">
        <v>3477</v>
      </c>
      <c r="V3590" s="71" t="n">
        <v>249</v>
      </c>
      <c r="W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RR103582</t>
        </is>
      </c>
      <c r="B3591" s="69" t="n">
        <v>46088</v>
      </c>
      <c r="C3591" s="70" t="n">
        <v>2026</v>
      </c>
      <c r="D3591" t="inlineStr">
        <is>
          <t>Mar</t>
        </is>
      </c>
      <c r="E3591" t="inlineStr">
        <is>
          <t>North</t>
        </is>
      </c>
      <c r="F3591" t="inlineStr">
        <is>
          <t>India</t>
        </is>
      </c>
      <c r="G3591" t="inlineStr">
        <is>
          <t>Grocery</t>
        </is>
      </c>
      <c r="H3591" t="inlineStr">
        <is>
          <t>Store walk-in</t>
        </is>
      </c>
      <c r="I3591" t="inlineStr">
        <is>
          <t>Member</t>
        </is>
      </c>
      <c r="J3591" t="inlineStr">
        <is>
          <t>Ruhi Shaikh</t>
        </is>
      </c>
      <c r="K3591" s="71" t="n">
        <v>1641</v>
      </c>
      <c r="L3591" s="72" t="n">
        <v>190.69</v>
      </c>
      <c r="M3591" s="72" t="n">
        <v>312922.29</v>
      </c>
      <c r="N3591" s="72" t="n">
        <v>15646.11</v>
      </c>
      <c r="O3591" s="72" t="n">
        <v>297276.18</v>
      </c>
      <c r="P3591" s="72" t="n">
        <v>242002.55</v>
      </c>
      <c r="Q3591" s="72" t="n">
        <v>55273.63</v>
      </c>
      <c r="R3591" t="inlineStr">
        <is>
          <t>Rajasthan</t>
        </is>
      </c>
      <c r="S3591" s="71" t="n">
        <v>1</v>
      </c>
      <c r="T3591" t="inlineStr">
        <is>
          <t>Yes</t>
        </is>
      </c>
      <c r="U3591" s="71" t="n">
        <v>651</v>
      </c>
      <c r="V3591" s="71" t="n">
        <v>223</v>
      </c>
      <c r="W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RR103583</t>
        </is>
      </c>
      <c r="B3592" s="69" t="n">
        <v>46088</v>
      </c>
      <c r="C3592" s="70" t="n">
        <v>2026</v>
      </c>
      <c r="D3592" t="inlineStr">
        <is>
          <t>Mar</t>
        </is>
      </c>
      <c r="E3592" t="inlineStr">
        <is>
          <t>South</t>
        </is>
      </c>
      <c r="F3592" t="inlineStr">
        <is>
          <t>India</t>
        </is>
      </c>
      <c r="G3592" t="inlineStr">
        <is>
          <t>Grocery</t>
        </is>
      </c>
      <c r="H3592" t="inlineStr">
        <is>
          <t>Click &amp; collect</t>
        </is>
      </c>
      <c r="I3592" t="inlineStr">
        <is>
          <t>Member</t>
        </is>
      </c>
      <c r="J3592" t="inlineStr">
        <is>
          <t>Sophie Müller</t>
        </is>
      </c>
      <c r="K3592" s="71" t="n">
        <v>4543</v>
      </c>
      <c r="L3592" s="72" t="n">
        <v>195.25</v>
      </c>
      <c r="M3592" s="72" t="n">
        <v>887020.75</v>
      </c>
      <c r="N3592" s="72" t="n">
        <v>70961.66</v>
      </c>
      <c r="O3592" s="72" t="n">
        <v>816059.09</v>
      </c>
      <c r="P3592" s="72" t="n">
        <v>645766.6</v>
      </c>
      <c r="Q3592" s="72" t="n">
        <v>170292.49</v>
      </c>
      <c r="R3592" t="inlineStr">
        <is>
          <t>Karnataka</t>
        </is>
      </c>
      <c r="S3592" s="71" t="n">
        <v>3</v>
      </c>
      <c r="T3592" t="inlineStr">
        <is>
          <t>Yes</t>
        </is>
      </c>
      <c r="U3592" s="71" t="n">
        <v>1516</v>
      </c>
      <c r="V3592" s="71" t="n">
        <v>576</v>
      </c>
      <c r="W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RR103584</t>
        </is>
      </c>
      <c r="B3593" s="69" t="n">
        <v>46088</v>
      </c>
      <c r="C3593" s="70" t="n">
        <v>2026</v>
      </c>
      <c r="D3593" t="inlineStr">
        <is>
          <t>Mar</t>
        </is>
      </c>
      <c r="E3593" t="inlineStr">
        <is>
          <t>East</t>
        </is>
      </c>
      <c r="F3593" t="inlineStr">
        <is>
          <t>India</t>
        </is>
      </c>
      <c r="G3593" t="inlineStr">
        <is>
          <t>Fashion</t>
        </is>
      </c>
      <c r="H3593" t="inlineStr">
        <is>
          <t>Store walk-in</t>
        </is>
      </c>
      <c r="I3593" t="inlineStr">
        <is>
          <t>Member</t>
        </is>
      </c>
      <c r="J3593" t="inlineStr">
        <is>
          <t>Olivia Brown</t>
        </is>
      </c>
      <c r="K3593" s="71" t="n">
        <v>769</v>
      </c>
      <c r="L3593" s="72" t="n">
        <v>692.77</v>
      </c>
      <c r="M3593" s="72" t="n">
        <v>532740.13</v>
      </c>
      <c r="N3593" s="72" t="n">
        <v>79911.02</v>
      </c>
      <c r="O3593" s="72" t="n">
        <v>452829.11</v>
      </c>
      <c r="P3593" s="72" t="n">
        <v>322943.46</v>
      </c>
      <c r="Q3593" s="72" t="n">
        <v>129885.65</v>
      </c>
      <c r="R3593" t="inlineStr">
        <is>
          <t>Odisha</t>
        </is>
      </c>
      <c r="S3593" s="71" t="n">
        <v>5</v>
      </c>
      <c r="T3593" t="inlineStr">
        <is>
          <t>Yes</t>
        </is>
      </c>
      <c r="U3593" s="71" t="n">
        <v>265</v>
      </c>
      <c r="V3593" s="71" t="n">
        <v>87</v>
      </c>
      <c r="W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RR103585</t>
        </is>
      </c>
      <c r="B3594" s="69" t="n">
        <v>46088</v>
      </c>
      <c r="C3594" s="70" t="n">
        <v>2026</v>
      </c>
      <c r="D3594" t="inlineStr">
        <is>
          <t>Mar</t>
        </is>
      </c>
      <c r="E3594" t="inlineStr">
        <is>
          <t>North</t>
        </is>
      </c>
      <c r="F3594" t="inlineStr">
        <is>
          <t>India</t>
        </is>
      </c>
      <c r="G3594" t="inlineStr">
        <is>
          <t>Grocery</t>
        </is>
      </c>
      <c r="H3594" t="inlineStr">
        <is>
          <t>Click &amp; collect</t>
        </is>
      </c>
      <c r="I3594" t="inlineStr">
        <is>
          <t>Member</t>
        </is>
      </c>
      <c r="J3594" t="inlineStr">
        <is>
          <t>Sara Rossi</t>
        </is>
      </c>
      <c r="K3594" s="71" t="n">
        <v>4112</v>
      </c>
      <c r="L3594" s="72" t="n">
        <v>173.41</v>
      </c>
      <c r="M3594" s="72" t="n">
        <v>713061.92</v>
      </c>
      <c r="N3594" s="72" t="n">
        <v>35653.1</v>
      </c>
      <c r="O3594" s="72" t="n">
        <v>677408.8199999999</v>
      </c>
      <c r="P3594" s="72" t="n">
        <v>605478.5699999999</v>
      </c>
      <c r="Q3594" s="72" t="n">
        <v>71930.25</v>
      </c>
      <c r="R3594" t="inlineStr">
        <is>
          <t>Delhi</t>
        </is>
      </c>
      <c r="S3594" s="71" t="n">
        <v>8</v>
      </c>
      <c r="T3594" t="inlineStr">
        <is>
          <t>Yes</t>
        </is>
      </c>
      <c r="U3594" s="71" t="n">
        <v>2427</v>
      </c>
      <c r="V3594" s="71" t="n">
        <v>699</v>
      </c>
      <c r="W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RR103586</t>
        </is>
      </c>
      <c r="B3595" s="69" t="n">
        <v>46089</v>
      </c>
      <c r="C3595" s="70" t="n">
        <v>2026</v>
      </c>
      <c r="D3595" t="inlineStr">
        <is>
          <t>Mar</t>
        </is>
      </c>
      <c r="E3595" t="inlineStr">
        <is>
          <t>West</t>
        </is>
      </c>
      <c r="F3595" t="inlineStr">
        <is>
          <t>India</t>
        </is>
      </c>
      <c r="G3595" t="inlineStr">
        <is>
          <t>Grocery</t>
        </is>
      </c>
      <c r="H3595" t="inlineStr">
        <is>
          <t>Store walk-in</t>
        </is>
      </c>
      <c r="I3595" t="inlineStr">
        <is>
          <t>Member</t>
        </is>
      </c>
      <c r="J3595" t="inlineStr">
        <is>
          <t>Kofi Mensah</t>
        </is>
      </c>
      <c r="K3595" s="71" t="n">
        <v>2564</v>
      </c>
      <c r="L3595" s="72" t="n">
        <v>177.93</v>
      </c>
      <c r="M3595" s="72" t="n">
        <v>456212.52</v>
      </c>
      <c r="N3595" s="72" t="n">
        <v>9124.25</v>
      </c>
      <c r="O3595" s="72" t="n">
        <v>447088.27</v>
      </c>
      <c r="P3595" s="72" t="n">
        <v>368105.73</v>
      </c>
      <c r="Q3595" s="72" t="n">
        <v>78982.53999999999</v>
      </c>
      <c r="R3595" t="inlineStr">
        <is>
          <t>Goa</t>
        </is>
      </c>
      <c r="S3595" s="71" t="n">
        <v>0</v>
      </c>
      <c r="T3595" t="inlineStr">
        <is>
          <t>No</t>
        </is>
      </c>
      <c r="U3595" s="71" t="n">
        <v>868</v>
      </c>
      <c r="V3595" s="71" t="n">
        <v>352</v>
      </c>
      <c r="W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RR103587</t>
        </is>
      </c>
      <c r="B3596" s="69" t="n">
        <v>46089</v>
      </c>
      <c r="C3596" s="70" t="n">
        <v>2026</v>
      </c>
      <c r="D3596" t="inlineStr">
        <is>
          <t>Mar</t>
        </is>
      </c>
      <c r="E3596" t="inlineStr">
        <is>
          <t>West</t>
        </is>
      </c>
      <c r="F3596" t="inlineStr">
        <is>
          <t>India</t>
        </is>
      </c>
      <c r="G3596" t="inlineStr">
        <is>
          <t>Electronics</t>
        </is>
      </c>
      <c r="H3596" t="inlineStr">
        <is>
          <t>Store walk-in</t>
        </is>
      </c>
      <c r="I3596" t="inlineStr">
        <is>
          <t>Member</t>
        </is>
      </c>
      <c r="J3596" t="inlineStr">
        <is>
          <t>Olivia Brown</t>
        </is>
      </c>
      <c r="K3596" s="71" t="n">
        <v>28</v>
      </c>
      <c r="L3596" s="72" t="n">
        <v>9396.110000000001</v>
      </c>
      <c r="M3596" s="72" t="n">
        <v>263091.08</v>
      </c>
      <c r="N3596" s="72" t="n">
        <v>39463.66</v>
      </c>
      <c r="O3596" s="72" t="n">
        <v>223627.42</v>
      </c>
      <c r="P3596" s="72" t="n">
        <v>231211.77</v>
      </c>
      <c r="Q3596" s="72" t="n">
        <v>-7584.35</v>
      </c>
      <c r="R3596" t="inlineStr">
        <is>
          <t>Gujarat</t>
        </is>
      </c>
      <c r="S3596" s="71" t="n">
        <v>8</v>
      </c>
      <c r="T3596" t="inlineStr">
        <is>
          <t>Yes</t>
        </is>
      </c>
      <c r="U3596" s="71" t="n">
        <v>82</v>
      </c>
      <c r="V3596" s="71" t="n">
        <v>23</v>
      </c>
      <c r="W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RR103588</t>
        </is>
      </c>
      <c r="B3597" s="69" t="n">
        <v>46089</v>
      </c>
      <c r="C3597" s="70" t="n">
        <v>2026</v>
      </c>
      <c r="D3597" t="inlineStr">
        <is>
          <t>Mar</t>
        </is>
      </c>
      <c r="E3597" t="inlineStr">
        <is>
          <t>South</t>
        </is>
      </c>
      <c r="F3597" t="inlineStr">
        <is>
          <t>India</t>
        </is>
      </c>
      <c r="G3597" t="inlineStr">
        <is>
          <t>Fashion</t>
        </is>
      </c>
      <c r="H3597" t="inlineStr">
        <is>
          <t>Store walk-in</t>
        </is>
      </c>
      <c r="I3597" t="inlineStr">
        <is>
          <t>Member</t>
        </is>
      </c>
      <c r="J3597" t="inlineStr">
        <is>
          <t>Emma Clarke</t>
        </is>
      </c>
      <c r="K3597" s="71" t="n">
        <v>1268</v>
      </c>
      <c r="L3597" s="72" t="n">
        <v>682.3</v>
      </c>
      <c r="M3597" s="72" t="n">
        <v>865156.4</v>
      </c>
      <c r="N3597" s="72" t="n">
        <v>17303.13</v>
      </c>
      <c r="O3597" s="72" t="n">
        <v>847853.27</v>
      </c>
      <c r="P3597" s="72" t="n">
        <v>522797.31</v>
      </c>
      <c r="Q3597" s="72" t="n">
        <v>325055.96</v>
      </c>
      <c r="R3597" t="inlineStr">
        <is>
          <t>Kerala</t>
        </is>
      </c>
      <c r="S3597" s="71" t="n">
        <v>1</v>
      </c>
      <c r="T3597" t="inlineStr">
        <is>
          <t>Yes</t>
        </is>
      </c>
      <c r="U3597" s="71" t="n">
        <v>502</v>
      </c>
      <c r="V3597" s="71" t="n">
        <v>200</v>
      </c>
      <c r="W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RR103589</t>
        </is>
      </c>
      <c r="B3598" s="69" t="n">
        <v>46089</v>
      </c>
      <c r="C3598" s="70" t="n">
        <v>2026</v>
      </c>
      <c r="D3598" t="inlineStr">
        <is>
          <t>Mar</t>
        </is>
      </c>
      <c r="E3598" t="inlineStr">
        <is>
          <t>West</t>
        </is>
      </c>
      <c r="F3598" t="inlineStr">
        <is>
          <t>India</t>
        </is>
      </c>
      <c r="G3598" t="inlineStr">
        <is>
          <t>Grocery</t>
        </is>
      </c>
      <c r="H3598" t="inlineStr">
        <is>
          <t>Store walk-in</t>
        </is>
      </c>
      <c r="I3598" t="inlineStr">
        <is>
          <t>Walk-in guest</t>
        </is>
      </c>
      <c r="J3598" t="inlineStr">
        <is>
          <t>Liam O'Brien</t>
        </is>
      </c>
      <c r="K3598" s="71" t="n">
        <v>3408</v>
      </c>
      <c r="L3598" s="72" t="n">
        <v>190.15</v>
      </c>
      <c r="M3598" s="72" t="n">
        <v>648031.2</v>
      </c>
      <c r="N3598" s="72" t="n">
        <v>32401.56</v>
      </c>
      <c r="O3598" s="72" t="n">
        <v>615629.64</v>
      </c>
      <c r="P3598" s="72" t="n">
        <v>495797.26</v>
      </c>
      <c r="Q3598" s="72" t="n">
        <v>119832.38</v>
      </c>
      <c r="R3598" t="inlineStr">
        <is>
          <t>Maharashtra</t>
        </is>
      </c>
      <c r="S3598" s="71" t="n">
        <v>3</v>
      </c>
      <c r="T3598" t="inlineStr">
        <is>
          <t>Yes</t>
        </is>
      </c>
      <c r="U3598" s="71" t="n">
        <v>2470</v>
      </c>
      <c r="V3598" s="71" t="n">
        <v>751</v>
      </c>
      <c r="W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RR103590</t>
        </is>
      </c>
      <c r="B3599" s="69" t="n">
        <v>46089</v>
      </c>
      <c r="C3599" s="70" t="n">
        <v>2026</v>
      </c>
      <c r="D3599" t="inlineStr">
        <is>
          <t>Mar</t>
        </is>
      </c>
      <c r="E3599" t="inlineStr">
        <is>
          <t>East</t>
        </is>
      </c>
      <c r="F3599" t="inlineStr">
        <is>
          <t>India</t>
        </is>
      </c>
      <c r="G3599" t="inlineStr">
        <is>
          <t>JioMart</t>
        </is>
      </c>
      <c r="H3599" t="inlineStr">
        <is>
          <t>Home delivery</t>
        </is>
      </c>
      <c r="I3599" t="inlineStr">
        <is>
          <t>Walk-in guest</t>
        </is>
      </c>
      <c r="J3599" t="inlineStr">
        <is>
          <t>Kofi Mensah</t>
        </is>
      </c>
      <c r="K3599" s="71" t="n">
        <v>2319</v>
      </c>
      <c r="L3599" s="72" t="n">
        <v>460.58</v>
      </c>
      <c r="M3599" s="72" t="n">
        <v>1068085.02</v>
      </c>
      <c r="N3599" s="72" t="n">
        <v>21361.7</v>
      </c>
      <c r="O3599" s="72" t="n">
        <v>1046723.32</v>
      </c>
      <c r="P3599" s="72" t="n">
        <v>790571.86</v>
      </c>
      <c r="Q3599" s="72" t="n">
        <v>256151.46</v>
      </c>
      <c r="R3599" t="inlineStr">
        <is>
          <t>Bihar</t>
        </is>
      </c>
      <c r="S3599" s="71" t="n">
        <v>8</v>
      </c>
      <c r="T3599" t="inlineStr">
        <is>
          <t>Yes</t>
        </is>
      </c>
      <c r="U3599" s="71" t="n">
        <v>13408</v>
      </c>
      <c r="V3599" s="71" t="n">
        <v>704</v>
      </c>
      <c r="W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RR103591</t>
        </is>
      </c>
      <c r="B3600" s="69" t="n">
        <v>46089</v>
      </c>
      <c r="C3600" s="70" t="n">
        <v>2026</v>
      </c>
      <c r="D3600" t="inlineStr">
        <is>
          <t>Mar</t>
        </is>
      </c>
      <c r="E3600" t="inlineStr">
        <is>
          <t>West</t>
        </is>
      </c>
      <c r="F3600" t="inlineStr">
        <is>
          <t>India</t>
        </is>
      </c>
      <c r="G3600" t="inlineStr">
        <is>
          <t>Grocery</t>
        </is>
      </c>
      <c r="H3600" t="inlineStr">
        <is>
          <t>Store walk-in</t>
        </is>
      </c>
      <c r="I3600" t="inlineStr">
        <is>
          <t>Member</t>
        </is>
      </c>
      <c r="J3600" t="inlineStr">
        <is>
          <t>Mei Lin</t>
        </is>
      </c>
      <c r="K3600" s="71" t="n">
        <v>4575</v>
      </c>
      <c r="L3600" s="72" t="n">
        <v>172.45</v>
      </c>
      <c r="M3600" s="72" t="n">
        <v>788958.75</v>
      </c>
      <c r="N3600" s="72" t="n">
        <v>63116.7</v>
      </c>
      <c r="O3600" s="72" t="n">
        <v>725842.05</v>
      </c>
      <c r="P3600" s="72" t="n">
        <v>682275.5600000001</v>
      </c>
      <c r="Q3600" s="72" t="n">
        <v>43566.49</v>
      </c>
      <c r="R3600" t="inlineStr">
        <is>
          <t>Maharashtra</t>
        </is>
      </c>
      <c r="S3600" s="71" t="n">
        <v>8</v>
      </c>
      <c r="T3600" t="inlineStr">
        <is>
          <t>Yes</t>
        </is>
      </c>
      <c r="U3600" s="71" t="n">
        <v>1372</v>
      </c>
      <c r="V3600" s="71" t="n">
        <v>522</v>
      </c>
      <c r="W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RR103592</t>
        </is>
      </c>
      <c r="B3601" s="69" t="n">
        <v>46089</v>
      </c>
      <c r="C3601" s="70" t="n">
        <v>2026</v>
      </c>
      <c r="D3601" t="inlineStr">
        <is>
          <t>Mar</t>
        </is>
      </c>
      <c r="E3601" t="inlineStr">
        <is>
          <t>West</t>
        </is>
      </c>
      <c r="F3601" t="inlineStr">
        <is>
          <t>India</t>
        </is>
      </c>
      <c r="G3601" t="inlineStr">
        <is>
          <t>JioMart</t>
        </is>
      </c>
      <c r="H3601" t="inlineStr">
        <is>
          <t>Home delivery</t>
        </is>
      </c>
      <c r="I3601" t="inlineStr">
        <is>
          <t>Walk-in guest</t>
        </is>
      </c>
      <c r="J3601" t="inlineStr">
        <is>
          <t>Ana Costa</t>
        </is>
      </c>
      <c r="K3601" s="71" t="n">
        <v>2411</v>
      </c>
      <c r="L3601" s="72" t="n">
        <v>482.15</v>
      </c>
      <c r="M3601" s="72" t="n">
        <v>1162463.65</v>
      </c>
      <c r="N3601" s="72" t="n">
        <v>116246.36</v>
      </c>
      <c r="O3601" s="72" t="n">
        <v>1046217.29</v>
      </c>
      <c r="P3601" s="72" t="n">
        <v>839423.12</v>
      </c>
      <c r="Q3601" s="72" t="n">
        <v>206794.17</v>
      </c>
      <c r="R3601" t="inlineStr">
        <is>
          <t>Gujarat</t>
        </is>
      </c>
      <c r="S3601" s="71" t="n">
        <v>5</v>
      </c>
      <c r="T3601" t="inlineStr">
        <is>
          <t>Yes</t>
        </is>
      </c>
      <c r="U3601" s="71" t="n">
        <v>15740</v>
      </c>
      <c r="V3601" s="71" t="n">
        <v>755</v>
      </c>
      <c r="W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RR103593</t>
        </is>
      </c>
      <c r="B3602" s="69" t="n">
        <v>46090</v>
      </c>
      <c r="C3602" s="70" t="n">
        <v>2026</v>
      </c>
      <c r="D3602" t="inlineStr">
        <is>
          <t>Mar</t>
        </is>
      </c>
      <c r="E3602" t="inlineStr">
        <is>
          <t>West</t>
        </is>
      </c>
      <c r="F3602" t="inlineStr">
        <is>
          <t>India</t>
        </is>
      </c>
      <c r="G3602" t="inlineStr">
        <is>
          <t>JioMart</t>
        </is>
      </c>
      <c r="H3602" t="inlineStr">
        <is>
          <t>Home delivery</t>
        </is>
      </c>
      <c r="I3602" t="inlineStr">
        <is>
          <t>Walk-in guest</t>
        </is>
      </c>
      <c r="J3602" t="inlineStr">
        <is>
          <t>Wei Chen</t>
        </is>
      </c>
      <c r="K3602" s="71" t="n">
        <v>1654</v>
      </c>
      <c r="L3602" s="72" t="n">
        <v>474.67</v>
      </c>
      <c r="M3602" s="72" t="n">
        <v>785104.1800000001</v>
      </c>
      <c r="N3602" s="72" t="n">
        <v>39255.21</v>
      </c>
      <c r="O3602" s="72" t="n">
        <v>745848.97</v>
      </c>
      <c r="P3602" s="72" t="n">
        <v>554745.08</v>
      </c>
      <c r="Q3602" s="72" t="n">
        <v>191103.89</v>
      </c>
      <c r="R3602" t="inlineStr">
        <is>
          <t>Maharashtra</t>
        </is>
      </c>
      <c r="S3602" s="71" t="n">
        <v>2</v>
      </c>
      <c r="T3602" t="inlineStr">
        <is>
          <t>Yes</t>
        </is>
      </c>
      <c r="U3602" s="71" t="n">
        <v>4369</v>
      </c>
      <c r="V3602" s="71" t="n">
        <v>234</v>
      </c>
      <c r="W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RR103594</t>
        </is>
      </c>
      <c r="B3603" s="69" t="n">
        <v>46090</v>
      </c>
      <c r="C3603" s="70" t="n">
        <v>2026</v>
      </c>
      <c r="D3603" t="inlineStr">
        <is>
          <t>Mar</t>
        </is>
      </c>
      <c r="E3603" t="inlineStr">
        <is>
          <t>South</t>
        </is>
      </c>
      <c r="F3603" t="inlineStr">
        <is>
          <t>India</t>
        </is>
      </c>
      <c r="G3603" t="inlineStr">
        <is>
          <t>Grocery</t>
        </is>
      </c>
      <c r="H3603" t="inlineStr">
        <is>
          <t>Store walk-in</t>
        </is>
      </c>
      <c r="I3603" t="inlineStr">
        <is>
          <t>Member</t>
        </is>
      </c>
      <c r="J3603" t="inlineStr">
        <is>
          <t>Hiroshi Tanaka</t>
        </is>
      </c>
      <c r="K3603" s="71" t="n">
        <v>3902</v>
      </c>
      <c r="L3603" s="72" t="n">
        <v>208.21</v>
      </c>
      <c r="M3603" s="72" t="n">
        <v>812435.42</v>
      </c>
      <c r="N3603" s="72" t="n">
        <v>16248.71</v>
      </c>
      <c r="O3603" s="72" t="n">
        <v>796186.71</v>
      </c>
      <c r="P3603" s="72" t="n">
        <v>558290.4</v>
      </c>
      <c r="Q3603" s="72" t="n">
        <v>237896.31</v>
      </c>
      <c r="R3603" t="inlineStr">
        <is>
          <t>Karnataka</t>
        </is>
      </c>
      <c r="S3603" s="71" t="n">
        <v>8</v>
      </c>
      <c r="T3603" t="inlineStr">
        <is>
          <t>Yes</t>
        </is>
      </c>
      <c r="U3603" s="71" t="n">
        <v>1477</v>
      </c>
      <c r="V3603" s="71" t="n">
        <v>475</v>
      </c>
      <c r="W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RR103595</t>
        </is>
      </c>
      <c r="B3604" s="69" t="n">
        <v>46090</v>
      </c>
      <c r="C3604" s="70" t="n">
        <v>2026</v>
      </c>
      <c r="D3604" t="inlineStr">
        <is>
          <t>Mar</t>
        </is>
      </c>
      <c r="E3604" t="inlineStr">
        <is>
          <t>North</t>
        </is>
      </c>
      <c r="F3604" t="inlineStr">
        <is>
          <t>India</t>
        </is>
      </c>
      <c r="G3604" t="inlineStr">
        <is>
          <t>Grocery</t>
        </is>
      </c>
      <c r="H3604" t="inlineStr">
        <is>
          <t>Store walk-in</t>
        </is>
      </c>
      <c r="I3604" t="inlineStr">
        <is>
          <t>Walk-in guest</t>
        </is>
      </c>
      <c r="J3604" t="inlineStr">
        <is>
          <t>Hiroshi Tanaka</t>
        </is>
      </c>
      <c r="K3604" s="71" t="n">
        <v>4057</v>
      </c>
      <c r="L3604" s="72" t="n">
        <v>209.09</v>
      </c>
      <c r="M3604" s="72" t="n">
        <v>848278.13</v>
      </c>
      <c r="N3604" s="72" t="n">
        <v>127241.72</v>
      </c>
      <c r="O3604" s="72" t="n">
        <v>721036.41</v>
      </c>
      <c r="P3604" s="72" t="n">
        <v>605055.14</v>
      </c>
      <c r="Q3604" s="72" t="n">
        <v>115981.27</v>
      </c>
      <c r="R3604" t="inlineStr">
        <is>
          <t>Delhi</t>
        </is>
      </c>
      <c r="S3604" s="71" t="n">
        <v>8</v>
      </c>
      <c r="T3604" t="inlineStr">
        <is>
          <t>Yes</t>
        </is>
      </c>
      <c r="U3604" s="71" t="n">
        <v>2394</v>
      </c>
      <c r="V3604" s="71" t="n">
        <v>864</v>
      </c>
      <c r="W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RR103596</t>
        </is>
      </c>
      <c r="B3605" s="69" t="n">
        <v>46090</v>
      </c>
      <c r="C3605" s="70" t="n">
        <v>2026</v>
      </c>
      <c r="D3605" t="inlineStr">
        <is>
          <t>Mar</t>
        </is>
      </c>
      <c r="E3605" t="inlineStr">
        <is>
          <t>North</t>
        </is>
      </c>
      <c r="F3605" t="inlineStr">
        <is>
          <t>India</t>
        </is>
      </c>
      <c r="G3605" t="inlineStr">
        <is>
          <t>Grocery</t>
        </is>
      </c>
      <c r="H3605" t="inlineStr">
        <is>
          <t>Store walk-in</t>
        </is>
      </c>
      <c r="I3605" t="inlineStr">
        <is>
          <t>Member</t>
        </is>
      </c>
      <c r="J3605" t="inlineStr">
        <is>
          <t>Fatima Al-Saud</t>
        </is>
      </c>
      <c r="K3605" s="71" t="n">
        <v>4328</v>
      </c>
      <c r="L3605" s="72" t="n">
        <v>174.61</v>
      </c>
      <c r="M3605" s="72" t="n">
        <v>755712.08</v>
      </c>
      <c r="N3605" s="72" t="n">
        <v>113356.81</v>
      </c>
      <c r="O3605" s="72" t="n">
        <v>642355.27</v>
      </c>
      <c r="P3605" s="72" t="n">
        <v>615797.83</v>
      </c>
      <c r="Q3605" s="72" t="n">
        <v>26557.44</v>
      </c>
      <c r="R3605" t="inlineStr">
        <is>
          <t>Rajasthan</t>
        </is>
      </c>
      <c r="S3605" s="71" t="n">
        <v>1</v>
      </c>
      <c r="T3605" t="inlineStr">
        <is>
          <t>Yes</t>
        </is>
      </c>
      <c r="U3605" s="71" t="n">
        <v>2404</v>
      </c>
      <c r="V3605" s="71" t="n">
        <v>633</v>
      </c>
      <c r="W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RR103597</t>
        </is>
      </c>
      <c r="B3606" s="69" t="n">
        <v>46090</v>
      </c>
      <c r="C3606" s="70" t="n">
        <v>2026</v>
      </c>
      <c r="D3606" t="inlineStr">
        <is>
          <t>Mar</t>
        </is>
      </c>
      <c r="E3606" t="inlineStr">
        <is>
          <t>West</t>
        </is>
      </c>
      <c r="F3606" t="inlineStr">
        <is>
          <t>India</t>
        </is>
      </c>
      <c r="G3606" t="inlineStr">
        <is>
          <t>Grocery</t>
        </is>
      </c>
      <c r="H3606" t="inlineStr">
        <is>
          <t>Store walk-in</t>
        </is>
      </c>
      <c r="I3606" t="inlineStr">
        <is>
          <t>Walk-in guest</t>
        </is>
      </c>
      <c r="J3606" t="inlineStr">
        <is>
          <t>Amir Khan</t>
        </is>
      </c>
      <c r="K3606" s="71" t="n">
        <v>3465</v>
      </c>
      <c r="L3606" s="72" t="n">
        <v>166.02</v>
      </c>
      <c r="M3606" s="72" t="n">
        <v>575259.3</v>
      </c>
      <c r="N3606" s="72" t="n">
        <v>28762.97</v>
      </c>
      <c r="O3606" s="72" t="n">
        <v>546496.33</v>
      </c>
      <c r="P3606" s="72" t="n">
        <v>513873.87</v>
      </c>
      <c r="Q3606" s="72" t="n">
        <v>32622.46</v>
      </c>
      <c r="R3606" t="inlineStr">
        <is>
          <t>Gujarat</t>
        </is>
      </c>
      <c r="S3606" s="71" t="n">
        <v>0</v>
      </c>
      <c r="T3606" t="inlineStr">
        <is>
          <t>No</t>
        </is>
      </c>
      <c r="U3606" s="71" t="n">
        <v>1289</v>
      </c>
      <c r="V3606" s="71" t="n">
        <v>534</v>
      </c>
      <c r="W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RR103598</t>
        </is>
      </c>
      <c r="B3607" s="69" t="n">
        <v>46090</v>
      </c>
      <c r="C3607" s="70" t="n">
        <v>2026</v>
      </c>
      <c r="D3607" t="inlineStr">
        <is>
          <t>Mar</t>
        </is>
      </c>
      <c r="E3607" t="inlineStr">
        <is>
          <t>West</t>
        </is>
      </c>
      <c r="F3607" t="inlineStr">
        <is>
          <t>India</t>
        </is>
      </c>
      <c r="G3607" t="inlineStr">
        <is>
          <t>Grocery</t>
        </is>
      </c>
      <c r="H3607" t="inlineStr">
        <is>
          <t>Click &amp; collect</t>
        </is>
      </c>
      <c r="I3607" t="inlineStr">
        <is>
          <t>Member</t>
        </is>
      </c>
      <c r="J3607" t="inlineStr">
        <is>
          <t>Zoya Ahmed</t>
        </is>
      </c>
      <c r="K3607" s="71" t="n">
        <v>1176</v>
      </c>
      <c r="L3607" s="72" t="n">
        <v>176.03</v>
      </c>
      <c r="M3607" s="72" t="n">
        <v>207011.28</v>
      </c>
      <c r="N3607" s="72" t="n">
        <v>16560.9</v>
      </c>
      <c r="O3607" s="72" t="n">
        <v>190450.38</v>
      </c>
      <c r="P3607" s="72" t="n">
        <v>168767.02</v>
      </c>
      <c r="Q3607" s="72" t="n">
        <v>21683.36</v>
      </c>
      <c r="R3607" t="inlineStr">
        <is>
          <t>Gujarat</t>
        </is>
      </c>
      <c r="S3607" s="71" t="n">
        <v>2</v>
      </c>
      <c r="T3607" t="inlineStr">
        <is>
          <t>Yes</t>
        </is>
      </c>
      <c r="U3607" s="71" t="n">
        <v>760</v>
      </c>
      <c r="V3607" s="71" t="n">
        <v>212</v>
      </c>
      <c r="W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RR103599</t>
        </is>
      </c>
      <c r="B3608" s="69" t="n">
        <v>46091</v>
      </c>
      <c r="C3608" s="70" t="n">
        <v>2026</v>
      </c>
      <c r="D3608" t="inlineStr">
        <is>
          <t>Mar</t>
        </is>
      </c>
      <c r="E3608" t="inlineStr">
        <is>
          <t>West</t>
        </is>
      </c>
      <c r="F3608" t="inlineStr">
        <is>
          <t>India</t>
        </is>
      </c>
      <c r="G3608" t="inlineStr">
        <is>
          <t>Fashion</t>
        </is>
      </c>
      <c r="H3608" t="inlineStr">
        <is>
          <t>Home delivery</t>
        </is>
      </c>
      <c r="I3608" t="inlineStr">
        <is>
          <t>Member</t>
        </is>
      </c>
      <c r="J3608" t="inlineStr">
        <is>
          <t>Ruhi Shaikh</t>
        </is>
      </c>
      <c r="K3608" s="71" t="n">
        <v>264</v>
      </c>
      <c r="L3608" s="72" t="n">
        <v>745.28</v>
      </c>
      <c r="M3608" s="72" t="n">
        <v>196753.92</v>
      </c>
      <c r="N3608" s="72" t="n">
        <v>15740.31</v>
      </c>
      <c r="O3608" s="72" t="n">
        <v>181013.61</v>
      </c>
      <c r="P3608" s="72" t="n">
        <v>106144.91</v>
      </c>
      <c r="Q3608" s="72" t="n">
        <v>74868.7</v>
      </c>
      <c r="R3608" t="inlineStr">
        <is>
          <t>Maharashtra</t>
        </is>
      </c>
      <c r="S3608" s="71" t="n">
        <v>1</v>
      </c>
      <c r="T3608" t="inlineStr">
        <is>
          <t>Yes</t>
        </is>
      </c>
      <c r="U3608" s="71" t="n">
        <v>84</v>
      </c>
      <c r="V3608" s="71" t="n">
        <v>32</v>
      </c>
      <c r="W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RR103600</t>
        </is>
      </c>
      <c r="B3609" s="69" t="n">
        <v>46091</v>
      </c>
      <c r="C3609" s="70" t="n">
        <v>2026</v>
      </c>
      <c r="D3609" t="inlineStr">
        <is>
          <t>Mar</t>
        </is>
      </c>
      <c r="E3609" t="inlineStr">
        <is>
          <t>East</t>
        </is>
      </c>
      <c r="F3609" t="inlineStr">
        <is>
          <t>India</t>
        </is>
      </c>
      <c r="G3609" t="inlineStr">
        <is>
          <t>Grocery</t>
        </is>
      </c>
      <c r="H3609" t="inlineStr">
        <is>
          <t>Store walk-in</t>
        </is>
      </c>
      <c r="I3609" t="inlineStr">
        <is>
          <t>Member</t>
        </is>
      </c>
      <c r="J3609" t="inlineStr">
        <is>
          <t>Liam O'Brien</t>
        </is>
      </c>
      <c r="K3609" s="71" t="n">
        <v>1510</v>
      </c>
      <c r="L3609" s="72" t="n">
        <v>201.03</v>
      </c>
      <c r="M3609" s="72" t="n">
        <v>303555.3</v>
      </c>
      <c r="N3609" s="72" t="n">
        <v>24284.42</v>
      </c>
      <c r="O3609" s="72" t="n">
        <v>279270.88</v>
      </c>
      <c r="P3609" s="72" t="n">
        <v>214212.5</v>
      </c>
      <c r="Q3609" s="72" t="n">
        <v>65058.38</v>
      </c>
      <c r="R3609" t="inlineStr">
        <is>
          <t>West Bengal</t>
        </is>
      </c>
      <c r="S3609" s="71" t="n">
        <v>2</v>
      </c>
      <c r="T3609" t="inlineStr">
        <is>
          <t>Yes</t>
        </is>
      </c>
      <c r="U3609" s="71" t="n">
        <v>684</v>
      </c>
      <c r="V3609" s="71" t="n">
        <v>277</v>
      </c>
      <c r="W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RR103601</t>
        </is>
      </c>
      <c r="B3610" s="69" t="n">
        <v>46091</v>
      </c>
      <c r="C3610" s="70" t="n">
        <v>2026</v>
      </c>
      <c r="D3610" t="inlineStr">
        <is>
          <t>Mar</t>
        </is>
      </c>
      <c r="E3610" t="inlineStr">
        <is>
          <t>North</t>
        </is>
      </c>
      <c r="F3610" t="inlineStr">
        <is>
          <t>India</t>
        </is>
      </c>
      <c r="G3610" t="inlineStr">
        <is>
          <t>JioMart</t>
        </is>
      </c>
      <c r="H3610" t="inlineStr">
        <is>
          <t>Home delivery</t>
        </is>
      </c>
      <c r="I3610" t="inlineStr">
        <is>
          <t>Member</t>
        </is>
      </c>
      <c r="J3610" t="inlineStr">
        <is>
          <t>Ravindra Patil</t>
        </is>
      </c>
      <c r="K3610" s="71" t="n">
        <v>1440</v>
      </c>
      <c r="L3610" s="72" t="n">
        <v>425.8</v>
      </c>
      <c r="M3610" s="72" t="n">
        <v>613152</v>
      </c>
      <c r="N3610" s="72" t="n">
        <v>30657.6</v>
      </c>
      <c r="O3610" s="72" t="n">
        <v>582494.4</v>
      </c>
      <c r="P3610" s="72" t="n">
        <v>489241.94</v>
      </c>
      <c r="Q3610" s="72" t="n">
        <v>93252.46000000001</v>
      </c>
      <c r="R3610" t="inlineStr">
        <is>
          <t>Punjab</t>
        </is>
      </c>
      <c r="S3610" s="71" t="n">
        <v>5</v>
      </c>
      <c r="T3610" t="inlineStr">
        <is>
          <t>Yes</t>
        </is>
      </c>
      <c r="U3610" s="71" t="n">
        <v>5425</v>
      </c>
      <c r="V3610" s="71" t="n">
        <v>280</v>
      </c>
      <c r="W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RR103602</t>
        </is>
      </c>
      <c r="B3611" s="69" t="n">
        <v>46091</v>
      </c>
      <c r="C3611" s="70" t="n">
        <v>2026</v>
      </c>
      <c r="D3611" t="inlineStr">
        <is>
          <t>Mar</t>
        </is>
      </c>
      <c r="E3611" t="inlineStr">
        <is>
          <t>West</t>
        </is>
      </c>
      <c r="F3611" t="inlineStr">
        <is>
          <t>India</t>
        </is>
      </c>
      <c r="G3611" t="inlineStr">
        <is>
          <t>JioMart</t>
        </is>
      </c>
      <c r="H3611" t="inlineStr">
        <is>
          <t>Home delivery</t>
        </is>
      </c>
      <c r="I3611" t="inlineStr">
        <is>
          <t>Member</t>
        </is>
      </c>
      <c r="J3611" t="inlineStr">
        <is>
          <t>Wei Chen</t>
        </is>
      </c>
      <c r="K3611" s="71" t="n">
        <v>2075</v>
      </c>
      <c r="L3611" s="72" t="n">
        <v>481.7</v>
      </c>
      <c r="M3611" s="72" t="n">
        <v>999527.5</v>
      </c>
      <c r="N3611" s="72" t="n">
        <v>49976.38</v>
      </c>
      <c r="O3611" s="72" t="n">
        <v>949551.12</v>
      </c>
      <c r="P3611" s="72" t="n">
        <v>676270.39</v>
      </c>
      <c r="Q3611" s="72" t="n">
        <v>273280.73</v>
      </c>
      <c r="R3611" t="inlineStr">
        <is>
          <t>Goa</t>
        </is>
      </c>
      <c r="S3611" s="71" t="n">
        <v>8</v>
      </c>
      <c r="T3611" t="inlineStr">
        <is>
          <t>Yes</t>
        </is>
      </c>
      <c r="U3611" s="71" t="n">
        <v>11268</v>
      </c>
      <c r="V3611" s="71" t="n">
        <v>641</v>
      </c>
      <c r="W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RR103603</t>
        </is>
      </c>
      <c r="B3612" s="69" t="n">
        <v>46091</v>
      </c>
      <c r="C3612" s="70" t="n">
        <v>2026</v>
      </c>
      <c r="D3612" t="inlineStr">
        <is>
          <t>Mar</t>
        </is>
      </c>
      <c r="E3612" t="inlineStr">
        <is>
          <t>South</t>
        </is>
      </c>
      <c r="F3612" t="inlineStr">
        <is>
          <t>India</t>
        </is>
      </c>
      <c r="G3612" t="inlineStr">
        <is>
          <t>Fashion</t>
        </is>
      </c>
      <c r="H3612" t="inlineStr">
        <is>
          <t>Click &amp; collect</t>
        </is>
      </c>
      <c r="I3612" t="inlineStr">
        <is>
          <t>Walk-in guest</t>
        </is>
      </c>
      <c r="J3612" t="inlineStr">
        <is>
          <t>Priya Nair</t>
        </is>
      </c>
      <c r="K3612" s="71" t="n">
        <v>1191</v>
      </c>
      <c r="L3612" s="72" t="n">
        <v>724.4</v>
      </c>
      <c r="M3612" s="72" t="n">
        <v>862760.4</v>
      </c>
      <c r="N3612" s="72" t="n">
        <v>129414.06</v>
      </c>
      <c r="O3612" s="72" t="n">
        <v>733346.34</v>
      </c>
      <c r="P3612" s="72" t="n">
        <v>509241.02</v>
      </c>
      <c r="Q3612" s="72" t="n">
        <v>224105.32</v>
      </c>
      <c r="R3612" t="inlineStr">
        <is>
          <t>Telangana</t>
        </is>
      </c>
      <c r="S3612" s="71" t="n">
        <v>1</v>
      </c>
      <c r="T3612" t="inlineStr">
        <is>
          <t>Yes</t>
        </is>
      </c>
      <c r="U3612" s="71" t="n">
        <v>609</v>
      </c>
      <c r="V3612" s="71" t="n">
        <v>228</v>
      </c>
      <c r="W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RR103604</t>
        </is>
      </c>
      <c r="B3613" s="69" t="n">
        <v>46092</v>
      </c>
      <c r="C3613" s="70" t="n">
        <v>2026</v>
      </c>
      <c r="D3613" t="inlineStr">
        <is>
          <t>Mar</t>
        </is>
      </c>
      <c r="E3613" t="inlineStr">
        <is>
          <t>West</t>
        </is>
      </c>
      <c r="F3613" t="inlineStr">
        <is>
          <t>India</t>
        </is>
      </c>
      <c r="G3613" t="inlineStr">
        <is>
          <t>Grocery</t>
        </is>
      </c>
      <c r="H3613" t="inlineStr">
        <is>
          <t>Store walk-in</t>
        </is>
      </c>
      <c r="I3613" t="inlineStr">
        <is>
          <t>Walk-in guest</t>
        </is>
      </c>
      <c r="J3613" t="inlineStr">
        <is>
          <t>Liam O'Brien</t>
        </is>
      </c>
      <c r="K3613" s="71" t="n">
        <v>2083</v>
      </c>
      <c r="L3613" s="72" t="n">
        <v>175.94</v>
      </c>
      <c r="M3613" s="72" t="n">
        <v>366483.02</v>
      </c>
      <c r="N3613" s="72" t="n">
        <v>36648.3</v>
      </c>
      <c r="O3613" s="72" t="n">
        <v>329834.72</v>
      </c>
      <c r="P3613" s="72" t="n">
        <v>317847.97</v>
      </c>
      <c r="Q3613" s="72" t="n">
        <v>11986.75</v>
      </c>
      <c r="R3613" t="inlineStr">
        <is>
          <t>Maharashtra</t>
        </is>
      </c>
      <c r="S3613" s="71" t="n">
        <v>1</v>
      </c>
      <c r="T3613" t="inlineStr">
        <is>
          <t>Yes</t>
        </is>
      </c>
      <c r="U3613" s="71" t="n">
        <v>713</v>
      </c>
      <c r="V3613" s="71" t="n">
        <v>305</v>
      </c>
      <c r="W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RR103605</t>
        </is>
      </c>
      <c r="B3614" s="69" t="n">
        <v>46092</v>
      </c>
      <c r="C3614" s="70" t="n">
        <v>2026</v>
      </c>
      <c r="D3614" t="inlineStr">
        <is>
          <t>Mar</t>
        </is>
      </c>
      <c r="E3614" t="inlineStr">
        <is>
          <t>West</t>
        </is>
      </c>
      <c r="F3614" t="inlineStr">
        <is>
          <t>India</t>
        </is>
      </c>
      <c r="G3614" t="inlineStr">
        <is>
          <t>Grocery</t>
        </is>
      </c>
      <c r="H3614" t="inlineStr">
        <is>
          <t>Store walk-in</t>
        </is>
      </c>
      <c r="I3614" t="inlineStr">
        <is>
          <t>Walk-in guest</t>
        </is>
      </c>
      <c r="J3614" t="inlineStr">
        <is>
          <t>Arjun Mehta</t>
        </is>
      </c>
      <c r="K3614" s="71" t="n">
        <v>1385</v>
      </c>
      <c r="L3614" s="72" t="n">
        <v>172.87</v>
      </c>
      <c r="M3614" s="72" t="n">
        <v>239424.95</v>
      </c>
      <c r="N3614" s="72" t="n">
        <v>35913.74</v>
      </c>
      <c r="O3614" s="72" t="n">
        <v>203511.21</v>
      </c>
      <c r="P3614" s="72" t="n">
        <v>210035.09</v>
      </c>
      <c r="Q3614" s="72" t="n">
        <v>-6523.88</v>
      </c>
      <c r="R3614" t="inlineStr">
        <is>
          <t>Goa</t>
        </is>
      </c>
      <c r="S3614" s="71" t="n">
        <v>0</v>
      </c>
      <c r="T3614" t="inlineStr">
        <is>
          <t>No</t>
        </is>
      </c>
      <c r="U3614" s="71" t="n">
        <v>638</v>
      </c>
      <c r="V3614" s="71" t="n">
        <v>234</v>
      </c>
      <c r="W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RR103606</t>
        </is>
      </c>
      <c r="B3615" s="69" t="n">
        <v>46092</v>
      </c>
      <c r="C3615" s="70" t="n">
        <v>2026</v>
      </c>
      <c r="D3615" t="inlineStr">
        <is>
          <t>Mar</t>
        </is>
      </c>
      <c r="E3615" t="inlineStr">
        <is>
          <t>East</t>
        </is>
      </c>
      <c r="F3615" t="inlineStr">
        <is>
          <t>India</t>
        </is>
      </c>
      <c r="G3615" t="inlineStr">
        <is>
          <t>JioMart</t>
        </is>
      </c>
      <c r="H3615" t="inlineStr">
        <is>
          <t>Home delivery</t>
        </is>
      </c>
      <c r="I3615" t="inlineStr">
        <is>
          <t>Member</t>
        </is>
      </c>
      <c r="J3615" t="inlineStr">
        <is>
          <t>Kofi Mensah</t>
        </is>
      </c>
      <c r="K3615" s="71" t="n">
        <v>662</v>
      </c>
      <c r="L3615" s="72" t="n">
        <v>414.82</v>
      </c>
      <c r="M3615" s="72" t="n">
        <v>274610.84</v>
      </c>
      <c r="N3615" s="72" t="n">
        <v>27461.08</v>
      </c>
      <c r="O3615" s="72" t="n">
        <v>247149.76</v>
      </c>
      <c r="P3615" s="72" t="n">
        <v>225913.36</v>
      </c>
      <c r="Q3615" s="72" t="n">
        <v>21236.4</v>
      </c>
      <c r="R3615" t="inlineStr">
        <is>
          <t>Odisha</t>
        </is>
      </c>
      <c r="S3615" s="71" t="n">
        <v>0</v>
      </c>
      <c r="T3615" t="inlineStr">
        <is>
          <t>No</t>
        </is>
      </c>
      <c r="U3615" s="71" t="n">
        <v>1838</v>
      </c>
      <c r="V3615" s="71" t="n">
        <v>112</v>
      </c>
      <c r="W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RR103607</t>
        </is>
      </c>
      <c r="B3616" s="69" t="n">
        <v>46092</v>
      </c>
      <c r="C3616" s="70" t="n">
        <v>2026</v>
      </c>
      <c r="D3616" t="inlineStr">
        <is>
          <t>Mar</t>
        </is>
      </c>
      <c r="E3616" t="inlineStr">
        <is>
          <t>West</t>
        </is>
      </c>
      <c r="F3616" t="inlineStr">
        <is>
          <t>India</t>
        </is>
      </c>
      <c r="G3616" t="inlineStr">
        <is>
          <t>Grocery</t>
        </is>
      </c>
      <c r="H3616" t="inlineStr">
        <is>
          <t>Store walk-in</t>
        </is>
      </c>
      <c r="I3616" t="inlineStr">
        <is>
          <t>Walk-in guest</t>
        </is>
      </c>
      <c r="J3616" t="inlineStr">
        <is>
          <t>Arjun Mehta</t>
        </is>
      </c>
      <c r="K3616" s="71" t="n">
        <v>1251</v>
      </c>
      <c r="L3616" s="72" t="n">
        <v>173.96</v>
      </c>
      <c r="M3616" s="72" t="n">
        <v>217623.96</v>
      </c>
      <c r="N3616" s="72" t="n">
        <v>17409.92</v>
      </c>
      <c r="O3616" s="72" t="n">
        <v>200214.04</v>
      </c>
      <c r="P3616" s="72" t="n">
        <v>188665.99</v>
      </c>
      <c r="Q3616" s="72" t="n">
        <v>11548.05</v>
      </c>
      <c r="R3616" t="inlineStr">
        <is>
          <t>Maharashtra</t>
        </is>
      </c>
      <c r="S3616" s="71" t="n">
        <v>5</v>
      </c>
      <c r="T3616" t="inlineStr">
        <is>
          <t>Yes</t>
        </is>
      </c>
      <c r="U3616" s="71" t="n">
        <v>1072</v>
      </c>
      <c r="V3616" s="71" t="n">
        <v>300</v>
      </c>
      <c r="W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RR103608</t>
        </is>
      </c>
      <c r="B3617" s="69" t="n">
        <v>46092</v>
      </c>
      <c r="C3617" s="70" t="n">
        <v>2026</v>
      </c>
      <c r="D3617" t="inlineStr">
        <is>
          <t>Mar</t>
        </is>
      </c>
      <c r="E3617" t="inlineStr">
        <is>
          <t>West</t>
        </is>
      </c>
      <c r="F3617" t="inlineStr">
        <is>
          <t>India</t>
        </is>
      </c>
      <c r="G3617" t="inlineStr">
        <is>
          <t>Electronics</t>
        </is>
      </c>
      <c r="H3617" t="inlineStr">
        <is>
          <t>Store walk-in</t>
        </is>
      </c>
      <c r="I3617" t="inlineStr">
        <is>
          <t>Walk-in guest</t>
        </is>
      </c>
      <c r="J3617" t="inlineStr">
        <is>
          <t>Arjun Mehta</t>
        </is>
      </c>
      <c r="K3617" s="71" t="n">
        <v>205</v>
      </c>
      <c r="L3617" s="72" t="n">
        <v>9964.709999999999</v>
      </c>
      <c r="M3617" s="72" t="n">
        <v>2042765.55</v>
      </c>
      <c r="N3617" s="72" t="n">
        <v>306414.83</v>
      </c>
      <c r="O3617" s="72" t="n">
        <v>1736350.72</v>
      </c>
      <c r="P3617" s="72" t="n">
        <v>1655754.83</v>
      </c>
      <c r="Q3617" s="72" t="n">
        <v>80595.89</v>
      </c>
      <c r="R3617" t="inlineStr">
        <is>
          <t>Maharashtra</t>
        </is>
      </c>
      <c r="S3617" s="71" t="n">
        <v>5</v>
      </c>
      <c r="T3617" t="inlineStr">
        <is>
          <t>Yes</t>
        </is>
      </c>
      <c r="U3617" s="71" t="n">
        <v>511</v>
      </c>
      <c r="V3617" s="71" t="n">
        <v>187</v>
      </c>
      <c r="W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RR103609</t>
        </is>
      </c>
      <c r="B3618" s="69" t="n">
        <v>46092</v>
      </c>
      <c r="C3618" s="70" t="n">
        <v>2026</v>
      </c>
      <c r="D3618" t="inlineStr">
        <is>
          <t>Mar</t>
        </is>
      </c>
      <c r="E3618" t="inlineStr">
        <is>
          <t>South</t>
        </is>
      </c>
      <c r="F3618" t="inlineStr">
        <is>
          <t>India</t>
        </is>
      </c>
      <c r="G3618" t="inlineStr">
        <is>
          <t>JioMart</t>
        </is>
      </c>
      <c r="H3618" t="inlineStr">
        <is>
          <t>Home delivery</t>
        </is>
      </c>
      <c r="I3618" t="inlineStr">
        <is>
          <t>Walk-in guest</t>
        </is>
      </c>
      <c r="J3618" t="inlineStr">
        <is>
          <t>Ana Costa</t>
        </is>
      </c>
      <c r="K3618" s="71" t="n">
        <v>1436</v>
      </c>
      <c r="L3618" s="72" t="n">
        <v>434.09</v>
      </c>
      <c r="M3618" s="72" t="n">
        <v>623353.24</v>
      </c>
      <c r="N3618" s="72" t="n">
        <v>93502.99000000001</v>
      </c>
      <c r="O3618" s="72" t="n">
        <v>529850.25</v>
      </c>
      <c r="P3618" s="72" t="n">
        <v>474753.12</v>
      </c>
      <c r="Q3618" s="72" t="n">
        <v>55097.13</v>
      </c>
      <c r="R3618" t="inlineStr">
        <is>
          <t>Kerala</t>
        </is>
      </c>
      <c r="S3618" s="71" t="n">
        <v>0</v>
      </c>
      <c r="T3618" t="inlineStr">
        <is>
          <t>No</t>
        </is>
      </c>
      <c r="U3618" s="71" t="n">
        <v>2630</v>
      </c>
      <c r="V3618" s="71" t="n">
        <v>195</v>
      </c>
      <c r="W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RR103610</t>
        </is>
      </c>
      <c r="B3619" s="69" t="n">
        <v>46092</v>
      </c>
      <c r="C3619" s="70" t="n">
        <v>2026</v>
      </c>
      <c r="D3619" t="inlineStr">
        <is>
          <t>Mar</t>
        </is>
      </c>
      <c r="E3619" t="inlineStr">
        <is>
          <t>East</t>
        </is>
      </c>
      <c r="F3619" t="inlineStr">
        <is>
          <t>India</t>
        </is>
      </c>
      <c r="G3619" t="inlineStr">
        <is>
          <t>JioMart</t>
        </is>
      </c>
      <c r="H3619" t="inlineStr">
        <is>
          <t>Home delivery</t>
        </is>
      </c>
      <c r="I3619" t="inlineStr">
        <is>
          <t>Member</t>
        </is>
      </c>
      <c r="J3619" t="inlineStr">
        <is>
          <t>Ana Costa</t>
        </is>
      </c>
      <c r="K3619" s="71" t="n">
        <v>3790</v>
      </c>
      <c r="L3619" s="72" t="n">
        <v>420.31</v>
      </c>
      <c r="M3619" s="72" t="n">
        <v>1592974.9</v>
      </c>
      <c r="N3619" s="72" t="n">
        <v>79648.74000000001</v>
      </c>
      <c r="O3619" s="72" t="n">
        <v>1513326.16</v>
      </c>
      <c r="P3619" s="72" t="n">
        <v>1269038.09</v>
      </c>
      <c r="Q3619" s="72" t="n">
        <v>244288.07</v>
      </c>
      <c r="R3619" t="inlineStr">
        <is>
          <t>Odisha</t>
        </is>
      </c>
      <c r="S3619" s="71" t="n">
        <v>0</v>
      </c>
      <c r="T3619" t="inlineStr">
        <is>
          <t>No</t>
        </is>
      </c>
      <c r="U3619" s="71" t="n">
        <v>16173</v>
      </c>
      <c r="V3619" s="71" t="n">
        <v>1256</v>
      </c>
      <c r="W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RR103611</t>
        </is>
      </c>
      <c r="B3620" s="69" t="n">
        <v>46092</v>
      </c>
      <c r="C3620" s="70" t="n">
        <v>2026</v>
      </c>
      <c r="D3620" t="inlineStr">
        <is>
          <t>Mar</t>
        </is>
      </c>
      <c r="E3620" t="inlineStr">
        <is>
          <t>North</t>
        </is>
      </c>
      <c r="F3620" t="inlineStr">
        <is>
          <t>India</t>
        </is>
      </c>
      <c r="G3620" t="inlineStr">
        <is>
          <t>Electronics</t>
        </is>
      </c>
      <c r="H3620" t="inlineStr">
        <is>
          <t>Store walk-in</t>
        </is>
      </c>
      <c r="I3620" t="inlineStr">
        <is>
          <t>Walk-in guest</t>
        </is>
      </c>
      <c r="J3620" t="inlineStr">
        <is>
          <t>Lucas Martin</t>
        </is>
      </c>
      <c r="K3620" s="71" t="n">
        <v>41</v>
      </c>
      <c r="L3620" s="72" t="n">
        <v>9007.959999999999</v>
      </c>
      <c r="M3620" s="72" t="n">
        <v>369326.36</v>
      </c>
      <c r="N3620" s="72" t="n">
        <v>7386.53</v>
      </c>
      <c r="O3620" s="72" t="n">
        <v>361939.83</v>
      </c>
      <c r="P3620" s="72" t="n">
        <v>336917.28</v>
      </c>
      <c r="Q3620" s="72" t="n">
        <v>25022.55</v>
      </c>
      <c r="R3620" t="inlineStr">
        <is>
          <t>Rajasthan</t>
        </is>
      </c>
      <c r="S3620" s="71" t="n">
        <v>5</v>
      </c>
      <c r="T3620" t="inlineStr">
        <is>
          <t>Yes</t>
        </is>
      </c>
      <c r="U3620" s="71" t="n">
        <v>119</v>
      </c>
      <c r="V3620" s="71" t="n">
        <v>38</v>
      </c>
      <c r="W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RR103612</t>
        </is>
      </c>
      <c r="B3621" s="69" t="n">
        <v>46092</v>
      </c>
      <c r="C3621" s="70" t="n">
        <v>2026</v>
      </c>
      <c r="D3621" t="inlineStr">
        <is>
          <t>Mar</t>
        </is>
      </c>
      <c r="E3621" t="inlineStr">
        <is>
          <t>North</t>
        </is>
      </c>
      <c r="F3621" t="inlineStr">
        <is>
          <t>India</t>
        </is>
      </c>
      <c r="G3621" t="inlineStr">
        <is>
          <t>Grocery</t>
        </is>
      </c>
      <c r="H3621" t="inlineStr">
        <is>
          <t>Store walk-in</t>
        </is>
      </c>
      <c r="I3621" t="inlineStr">
        <is>
          <t>Walk-in guest</t>
        </is>
      </c>
      <c r="J3621" t="inlineStr">
        <is>
          <t>Ravindra Patil</t>
        </is>
      </c>
      <c r="K3621" s="71" t="n">
        <v>1492</v>
      </c>
      <c r="L3621" s="72" t="n">
        <v>173.6</v>
      </c>
      <c r="M3621" s="72" t="n">
        <v>259011.2</v>
      </c>
      <c r="N3621" s="72" t="n">
        <v>12950.56</v>
      </c>
      <c r="O3621" s="72" t="n">
        <v>246060.64</v>
      </c>
      <c r="P3621" s="72" t="n">
        <v>222933.71</v>
      </c>
      <c r="Q3621" s="72" t="n">
        <v>23126.93</v>
      </c>
      <c r="R3621" t="inlineStr">
        <is>
          <t>Punjab</t>
        </is>
      </c>
      <c r="S3621" s="71" t="n">
        <v>0</v>
      </c>
      <c r="T3621" t="inlineStr">
        <is>
          <t>No</t>
        </is>
      </c>
      <c r="U3621" s="71" t="n">
        <v>912</v>
      </c>
      <c r="V3621" s="71" t="n">
        <v>320</v>
      </c>
      <c r="W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RR103613</t>
        </is>
      </c>
      <c r="B3622" s="69" t="n">
        <v>46092</v>
      </c>
      <c r="C3622" s="70" t="n">
        <v>2026</v>
      </c>
      <c r="D3622" t="inlineStr">
        <is>
          <t>Mar</t>
        </is>
      </c>
      <c r="E3622" t="inlineStr">
        <is>
          <t>East</t>
        </is>
      </c>
      <c r="F3622" t="inlineStr">
        <is>
          <t>India</t>
        </is>
      </c>
      <c r="G3622" t="inlineStr">
        <is>
          <t>Grocery</t>
        </is>
      </c>
      <c r="H3622" t="inlineStr">
        <is>
          <t>Store walk-in</t>
        </is>
      </c>
      <c r="I3622" t="inlineStr">
        <is>
          <t>Member</t>
        </is>
      </c>
      <c r="J3622" t="inlineStr">
        <is>
          <t>Carlos Silva</t>
        </is>
      </c>
      <c r="K3622" s="71" t="n">
        <v>1199</v>
      </c>
      <c r="L3622" s="72" t="n">
        <v>181.16</v>
      </c>
      <c r="M3622" s="72" t="n">
        <v>217210.84</v>
      </c>
      <c r="N3622" s="72" t="n">
        <v>21721.08</v>
      </c>
      <c r="O3622" s="72" t="n">
        <v>195489.76</v>
      </c>
      <c r="P3622" s="72" t="n">
        <v>178070.08</v>
      </c>
      <c r="Q3622" s="72" t="n">
        <v>17419.68</v>
      </c>
      <c r="R3622" t="inlineStr">
        <is>
          <t>Odisha</t>
        </is>
      </c>
      <c r="S3622" s="71" t="n">
        <v>5</v>
      </c>
      <c r="T3622" t="inlineStr">
        <is>
          <t>Yes</t>
        </is>
      </c>
      <c r="U3622" s="71" t="n">
        <v>844</v>
      </c>
      <c r="V3622" s="71" t="n">
        <v>260</v>
      </c>
      <c r="W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RR103614</t>
        </is>
      </c>
      <c r="B3623" s="69" t="n">
        <v>46092</v>
      </c>
      <c r="C3623" s="70" t="n">
        <v>2026</v>
      </c>
      <c r="D3623" t="inlineStr">
        <is>
          <t>Mar</t>
        </is>
      </c>
      <c r="E3623" t="inlineStr">
        <is>
          <t>West</t>
        </is>
      </c>
      <c r="F3623" t="inlineStr">
        <is>
          <t>India</t>
        </is>
      </c>
      <c r="G3623" t="inlineStr">
        <is>
          <t>JioMart</t>
        </is>
      </c>
      <c r="H3623" t="inlineStr">
        <is>
          <t>Home delivery</t>
        </is>
      </c>
      <c r="I3623" t="inlineStr">
        <is>
          <t>Walk-in guest</t>
        </is>
      </c>
      <c r="J3623" t="inlineStr">
        <is>
          <t>Ana Costa</t>
        </is>
      </c>
      <c r="K3623" s="71" t="n">
        <v>2335</v>
      </c>
      <c r="L3623" s="72" t="n">
        <v>475.55</v>
      </c>
      <c r="M3623" s="72" t="n">
        <v>1110409.25</v>
      </c>
      <c r="N3623" s="72" t="n">
        <v>55520.46</v>
      </c>
      <c r="O3623" s="72" t="n">
        <v>1054888.79</v>
      </c>
      <c r="P3623" s="72" t="n">
        <v>759315</v>
      </c>
      <c r="Q3623" s="72" t="n">
        <v>295573.79</v>
      </c>
      <c r="R3623" t="inlineStr">
        <is>
          <t>Gujarat</t>
        </is>
      </c>
      <c r="S3623" s="71" t="n">
        <v>5</v>
      </c>
      <c r="T3623" t="inlineStr">
        <is>
          <t>Yes</t>
        </is>
      </c>
      <c r="U3623" s="71" t="n">
        <v>5198</v>
      </c>
      <c r="V3623" s="71" t="n">
        <v>280</v>
      </c>
      <c r="W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RR103615</t>
        </is>
      </c>
      <c r="B3624" s="69" t="n">
        <v>46092</v>
      </c>
      <c r="C3624" s="70" t="n">
        <v>2026</v>
      </c>
      <c r="D3624" t="inlineStr">
        <is>
          <t>Mar</t>
        </is>
      </c>
      <c r="E3624" t="inlineStr">
        <is>
          <t>North</t>
        </is>
      </c>
      <c r="F3624" t="inlineStr">
        <is>
          <t>India</t>
        </is>
      </c>
      <c r="G3624" t="inlineStr">
        <is>
          <t>Electronics</t>
        </is>
      </c>
      <c r="H3624" t="inlineStr">
        <is>
          <t>Store walk-in</t>
        </is>
      </c>
      <c r="I3624" t="inlineStr">
        <is>
          <t>Member</t>
        </is>
      </c>
      <c r="J3624" t="inlineStr">
        <is>
          <t>Ravindra Patil</t>
        </is>
      </c>
      <c r="K3624" s="71" t="n">
        <v>163</v>
      </c>
      <c r="L3624" s="72" t="n">
        <v>9957.360000000001</v>
      </c>
      <c r="M3624" s="72" t="n">
        <v>1623049.68</v>
      </c>
      <c r="N3624" s="72" t="n">
        <v>162304.97</v>
      </c>
      <c r="O3624" s="72" t="n">
        <v>1460744.71</v>
      </c>
      <c r="P3624" s="72" t="n">
        <v>1344905.58</v>
      </c>
      <c r="Q3624" s="72" t="n">
        <v>115839.13</v>
      </c>
      <c r="R3624" t="inlineStr">
        <is>
          <t>Uttar Pradesh</t>
        </is>
      </c>
      <c r="S3624" s="71" t="n">
        <v>0</v>
      </c>
      <c r="T3624" t="inlineStr">
        <is>
          <t>No</t>
        </is>
      </c>
      <c r="U3624" s="71" t="n">
        <v>488</v>
      </c>
      <c r="V3624" s="71" t="n">
        <v>123</v>
      </c>
      <c r="W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RR103616</t>
        </is>
      </c>
      <c r="B3625" s="69" t="n">
        <v>46093</v>
      </c>
      <c r="C3625" s="70" t="n">
        <v>2026</v>
      </c>
      <c r="D3625" t="inlineStr">
        <is>
          <t>Mar</t>
        </is>
      </c>
      <c r="E3625" t="inlineStr">
        <is>
          <t>West</t>
        </is>
      </c>
      <c r="F3625" t="inlineStr">
        <is>
          <t>India</t>
        </is>
      </c>
      <c r="G3625" t="inlineStr">
        <is>
          <t>JioMart</t>
        </is>
      </c>
      <c r="H3625" t="inlineStr">
        <is>
          <t>Home delivery</t>
        </is>
      </c>
      <c r="I3625" t="inlineStr">
        <is>
          <t>Member</t>
        </is>
      </c>
      <c r="J3625" t="inlineStr">
        <is>
          <t>Priya Nair</t>
        </is>
      </c>
      <c r="K3625" s="71" t="n">
        <v>3299</v>
      </c>
      <c r="L3625" s="72" t="n">
        <v>509.72</v>
      </c>
      <c r="M3625" s="72" t="n">
        <v>1681566.28</v>
      </c>
      <c r="N3625" s="72" t="n">
        <v>33631.33</v>
      </c>
      <c r="O3625" s="72" t="n">
        <v>1647934.95</v>
      </c>
      <c r="P3625" s="72" t="n">
        <v>1132404.02</v>
      </c>
      <c r="Q3625" s="72" t="n">
        <v>515530.93</v>
      </c>
      <c r="R3625" t="inlineStr">
        <is>
          <t>Gujarat</t>
        </is>
      </c>
      <c r="S3625" s="71" t="n">
        <v>5</v>
      </c>
      <c r="T3625" t="inlineStr">
        <is>
          <t>Yes</t>
        </is>
      </c>
      <c r="U3625" s="71" t="n">
        <v>14607</v>
      </c>
      <c r="V3625" s="71" t="n">
        <v>707</v>
      </c>
      <c r="W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RR103617</t>
        </is>
      </c>
      <c r="B3626" s="69" t="n">
        <v>46093</v>
      </c>
      <c r="C3626" s="70" t="n">
        <v>2026</v>
      </c>
      <c r="D3626" t="inlineStr">
        <is>
          <t>Mar</t>
        </is>
      </c>
      <c r="E3626" t="inlineStr">
        <is>
          <t>West</t>
        </is>
      </c>
      <c r="F3626" t="inlineStr">
        <is>
          <t>India</t>
        </is>
      </c>
      <c r="G3626" t="inlineStr">
        <is>
          <t>JioMart</t>
        </is>
      </c>
      <c r="H3626" t="inlineStr">
        <is>
          <t>Home delivery</t>
        </is>
      </c>
      <c r="I3626" t="inlineStr">
        <is>
          <t>Member</t>
        </is>
      </c>
      <c r="J3626" t="inlineStr">
        <is>
          <t>Fatima Al-Saud</t>
        </is>
      </c>
      <c r="K3626" s="71" t="n">
        <v>3270</v>
      </c>
      <c r="L3626" s="72" t="n">
        <v>417.92</v>
      </c>
      <c r="M3626" s="72" t="n">
        <v>1366598.4</v>
      </c>
      <c r="N3626" s="72" t="n">
        <v>68329.92</v>
      </c>
      <c r="O3626" s="72" t="n">
        <v>1298268.48</v>
      </c>
      <c r="P3626" s="72" t="n">
        <v>1083844.01</v>
      </c>
      <c r="Q3626" s="72" t="n">
        <v>214424.47</v>
      </c>
      <c r="R3626" t="inlineStr">
        <is>
          <t>Gujarat</t>
        </is>
      </c>
      <c r="S3626" s="71" t="n">
        <v>0</v>
      </c>
      <c r="T3626" t="inlineStr">
        <is>
          <t>No</t>
        </is>
      </c>
      <c r="U3626" s="71" t="n">
        <v>5652</v>
      </c>
      <c r="V3626" s="71" t="n">
        <v>377</v>
      </c>
      <c r="W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RR103618</t>
        </is>
      </c>
      <c r="B3627" s="69" t="n">
        <v>46093</v>
      </c>
      <c r="C3627" s="70" t="n">
        <v>2026</v>
      </c>
      <c r="D3627" t="inlineStr">
        <is>
          <t>Mar</t>
        </is>
      </c>
      <c r="E3627" t="inlineStr">
        <is>
          <t>South</t>
        </is>
      </c>
      <c r="F3627" t="inlineStr">
        <is>
          <t>India</t>
        </is>
      </c>
      <c r="G3627" t="inlineStr">
        <is>
          <t>Fashion</t>
        </is>
      </c>
      <c r="H3627" t="inlineStr">
        <is>
          <t>Store walk-in</t>
        </is>
      </c>
      <c r="I3627" t="inlineStr">
        <is>
          <t>Member</t>
        </is>
      </c>
      <c r="J3627" t="inlineStr">
        <is>
          <t>Kofi Mensah</t>
        </is>
      </c>
      <c r="K3627" s="71" t="n">
        <v>575</v>
      </c>
      <c r="L3627" s="72" t="n">
        <v>822.74</v>
      </c>
      <c r="M3627" s="72" t="n">
        <v>473075.5</v>
      </c>
      <c r="N3627" s="72" t="n">
        <v>70961.32000000001</v>
      </c>
      <c r="O3627" s="72" t="n">
        <v>402114.18</v>
      </c>
      <c r="P3627" s="72" t="n">
        <v>243342.53</v>
      </c>
      <c r="Q3627" s="72" t="n">
        <v>158771.65</v>
      </c>
      <c r="R3627" t="inlineStr">
        <is>
          <t>Kerala</t>
        </is>
      </c>
      <c r="S3627" s="71" t="n">
        <v>0</v>
      </c>
      <c r="T3627" t="inlineStr">
        <is>
          <t>No</t>
        </is>
      </c>
      <c r="U3627" s="71" t="n">
        <v>229</v>
      </c>
      <c r="V3627" s="71" t="n">
        <v>74</v>
      </c>
      <c r="W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RR103619</t>
        </is>
      </c>
      <c r="B3628" s="69" t="n">
        <v>46093</v>
      </c>
      <c r="C3628" s="70" t="n">
        <v>2026</v>
      </c>
      <c r="D3628" t="inlineStr">
        <is>
          <t>Mar</t>
        </is>
      </c>
      <c r="E3628" t="inlineStr">
        <is>
          <t>North</t>
        </is>
      </c>
      <c r="F3628" t="inlineStr">
        <is>
          <t>India</t>
        </is>
      </c>
      <c r="G3628" t="inlineStr">
        <is>
          <t>Electronics</t>
        </is>
      </c>
      <c r="H3628" t="inlineStr">
        <is>
          <t>Store walk-in</t>
        </is>
      </c>
      <c r="I3628" t="inlineStr">
        <is>
          <t>Walk-in guest</t>
        </is>
      </c>
      <c r="J3628" t="inlineStr">
        <is>
          <t>Kofi Mensah</t>
        </is>
      </c>
      <c r="K3628" s="71" t="n">
        <v>204</v>
      </c>
      <c r="L3628" s="72" t="n">
        <v>10474.9</v>
      </c>
      <c r="M3628" s="72" t="n">
        <v>2136879.6</v>
      </c>
      <c r="N3628" s="72" t="n">
        <v>106843.98</v>
      </c>
      <c r="O3628" s="72" t="n">
        <v>2030035.62</v>
      </c>
      <c r="P3628" s="72" t="n">
        <v>1693611.07</v>
      </c>
      <c r="Q3628" s="72" t="n">
        <v>336424.55</v>
      </c>
      <c r="R3628" t="inlineStr">
        <is>
          <t>Punjab</t>
        </is>
      </c>
      <c r="S3628" s="71" t="n">
        <v>3</v>
      </c>
      <c r="T3628" t="inlineStr">
        <is>
          <t>Yes</t>
        </is>
      </c>
      <c r="U3628" s="71" t="n">
        <v>586</v>
      </c>
      <c r="V3628" s="71" t="n">
        <v>171</v>
      </c>
      <c r="W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RR103620</t>
        </is>
      </c>
      <c r="B3629" s="69" t="n">
        <v>46093</v>
      </c>
      <c r="C3629" s="70" t="n">
        <v>2026</v>
      </c>
      <c r="D3629" t="inlineStr">
        <is>
          <t>Mar</t>
        </is>
      </c>
      <c r="E3629" t="inlineStr">
        <is>
          <t>West</t>
        </is>
      </c>
      <c r="F3629" t="inlineStr">
        <is>
          <t>India</t>
        </is>
      </c>
      <c r="G3629" t="inlineStr">
        <is>
          <t>JioMart</t>
        </is>
      </c>
      <c r="H3629" t="inlineStr">
        <is>
          <t>Home delivery</t>
        </is>
      </c>
      <c r="I3629" t="inlineStr">
        <is>
          <t>Walk-in guest</t>
        </is>
      </c>
      <c r="J3629" t="inlineStr">
        <is>
          <t>Mei Lin</t>
        </is>
      </c>
      <c r="K3629" s="71" t="n">
        <v>1905</v>
      </c>
      <c r="L3629" s="72" t="n">
        <v>478.63</v>
      </c>
      <c r="M3629" s="72" t="n">
        <v>911790.15</v>
      </c>
      <c r="N3629" s="72" t="n">
        <v>91179.02</v>
      </c>
      <c r="O3629" s="72" t="n">
        <v>820611.13</v>
      </c>
      <c r="P3629" s="72" t="n">
        <v>646298.0600000001</v>
      </c>
      <c r="Q3629" s="72" t="n">
        <v>174313.07</v>
      </c>
      <c r="R3629" t="inlineStr">
        <is>
          <t>Goa</t>
        </is>
      </c>
      <c r="S3629" s="71" t="n">
        <v>8</v>
      </c>
      <c r="T3629" t="inlineStr">
        <is>
          <t>Yes</t>
        </is>
      </c>
      <c r="U3629" s="71" t="n">
        <v>7844</v>
      </c>
      <c r="V3629" s="71" t="n">
        <v>352</v>
      </c>
      <c r="W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RR103621</t>
        </is>
      </c>
      <c r="B3630" s="69" t="n">
        <v>46093</v>
      </c>
      <c r="C3630" s="70" t="n">
        <v>2026</v>
      </c>
      <c r="D3630" t="inlineStr">
        <is>
          <t>Mar</t>
        </is>
      </c>
      <c r="E3630" t="inlineStr">
        <is>
          <t>South</t>
        </is>
      </c>
      <c r="F3630" t="inlineStr">
        <is>
          <t>India</t>
        </is>
      </c>
      <c r="G3630" t="inlineStr">
        <is>
          <t>Electronics</t>
        </is>
      </c>
      <c r="H3630" t="inlineStr">
        <is>
          <t>Store walk-in</t>
        </is>
      </c>
      <c r="I3630" t="inlineStr">
        <is>
          <t>Walk-in guest</t>
        </is>
      </c>
      <c r="J3630" t="inlineStr">
        <is>
          <t>Ruhi Shaikh</t>
        </is>
      </c>
      <c r="K3630" s="71" t="n">
        <v>146</v>
      </c>
      <c r="L3630" s="72" t="n">
        <v>10240.82</v>
      </c>
      <c r="M3630" s="72" t="n">
        <v>1495159.72</v>
      </c>
      <c r="N3630" s="72" t="n">
        <v>149515.97</v>
      </c>
      <c r="O3630" s="72" t="n">
        <v>1345643.75</v>
      </c>
      <c r="P3630" s="72" t="n">
        <v>1186264.6</v>
      </c>
      <c r="Q3630" s="72" t="n">
        <v>159379.15</v>
      </c>
      <c r="R3630" t="inlineStr">
        <is>
          <t>Karnataka</t>
        </is>
      </c>
      <c r="S3630" s="71" t="n">
        <v>3</v>
      </c>
      <c r="T3630" t="inlineStr">
        <is>
          <t>Yes</t>
        </is>
      </c>
      <c r="U3630" s="71" t="n">
        <v>283</v>
      </c>
      <c r="V3630" s="71" t="n">
        <v>123</v>
      </c>
      <c r="W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RR103622</t>
        </is>
      </c>
      <c r="B3631" s="69" t="n">
        <v>46093</v>
      </c>
      <c r="C3631" s="70" t="n">
        <v>2026</v>
      </c>
      <c r="D3631" t="inlineStr">
        <is>
          <t>Mar</t>
        </is>
      </c>
      <c r="E3631" t="inlineStr">
        <is>
          <t>North</t>
        </is>
      </c>
      <c r="F3631" t="inlineStr">
        <is>
          <t>India</t>
        </is>
      </c>
      <c r="G3631" t="inlineStr">
        <is>
          <t>Grocery</t>
        </is>
      </c>
      <c r="H3631" t="inlineStr">
        <is>
          <t>Store walk-in</t>
        </is>
      </c>
      <c r="I3631" t="inlineStr">
        <is>
          <t>Member</t>
        </is>
      </c>
      <c r="J3631" t="inlineStr">
        <is>
          <t>Zoya Ahmed</t>
        </is>
      </c>
      <c r="K3631" s="71" t="n">
        <v>3138</v>
      </c>
      <c r="L3631" s="72" t="n">
        <v>186.44</v>
      </c>
      <c r="M3631" s="72" t="n">
        <v>585048.72</v>
      </c>
      <c r="N3631" s="72" t="n">
        <v>87757.31</v>
      </c>
      <c r="O3631" s="72" t="n">
        <v>497291.41</v>
      </c>
      <c r="P3631" s="72" t="n">
        <v>463002.35</v>
      </c>
      <c r="Q3631" s="72" t="n">
        <v>34289.06</v>
      </c>
      <c r="R3631" t="inlineStr">
        <is>
          <t>Uttar Pradesh</t>
        </is>
      </c>
      <c r="S3631" s="71" t="n">
        <v>8</v>
      </c>
      <c r="T3631" t="inlineStr">
        <is>
          <t>Yes</t>
        </is>
      </c>
      <c r="U3631" s="71" t="n">
        <v>1211</v>
      </c>
      <c r="V3631" s="71" t="n">
        <v>512</v>
      </c>
      <c r="W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RR103623</t>
        </is>
      </c>
      <c r="B3632" s="69" t="n">
        <v>46093</v>
      </c>
      <c r="C3632" s="70" t="n">
        <v>2026</v>
      </c>
      <c r="D3632" t="inlineStr">
        <is>
          <t>Mar</t>
        </is>
      </c>
      <c r="E3632" t="inlineStr">
        <is>
          <t>North</t>
        </is>
      </c>
      <c r="F3632" t="inlineStr">
        <is>
          <t>India</t>
        </is>
      </c>
      <c r="G3632" t="inlineStr">
        <is>
          <t>Fashion</t>
        </is>
      </c>
      <c r="H3632" t="inlineStr">
        <is>
          <t>Click &amp; collect</t>
        </is>
      </c>
      <c r="I3632" t="inlineStr">
        <is>
          <t>Member</t>
        </is>
      </c>
      <c r="J3632" t="inlineStr">
        <is>
          <t>Emma Clarke</t>
        </is>
      </c>
      <c r="K3632" s="71" t="n">
        <v>1247</v>
      </c>
      <c r="L3632" s="72" t="n">
        <v>726.38</v>
      </c>
      <c r="M3632" s="72" t="n">
        <v>905795.86</v>
      </c>
      <c r="N3632" s="72" t="n">
        <v>45289.79</v>
      </c>
      <c r="O3632" s="72" t="n">
        <v>860506.0699999999</v>
      </c>
      <c r="P3632" s="72" t="n">
        <v>526053.47</v>
      </c>
      <c r="Q3632" s="72" t="n">
        <v>334452.6</v>
      </c>
      <c r="R3632" t="inlineStr">
        <is>
          <t>Delhi</t>
        </is>
      </c>
      <c r="S3632" s="71" t="n">
        <v>1</v>
      </c>
      <c r="T3632" t="inlineStr">
        <is>
          <t>Yes</t>
        </is>
      </c>
      <c r="U3632" s="71" t="n">
        <v>595</v>
      </c>
      <c r="V3632" s="71" t="n">
        <v>183</v>
      </c>
      <c r="W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RR103624</t>
        </is>
      </c>
      <c r="B3633" s="69" t="n">
        <v>46093</v>
      </c>
      <c r="C3633" s="70" t="n">
        <v>2026</v>
      </c>
      <c r="D3633" t="inlineStr">
        <is>
          <t>Mar</t>
        </is>
      </c>
      <c r="E3633" t="inlineStr">
        <is>
          <t>West</t>
        </is>
      </c>
      <c r="F3633" t="inlineStr">
        <is>
          <t>India</t>
        </is>
      </c>
      <c r="G3633" t="inlineStr">
        <is>
          <t>Grocery</t>
        </is>
      </c>
      <c r="H3633" t="inlineStr">
        <is>
          <t>Store walk-in</t>
        </is>
      </c>
      <c r="I3633" t="inlineStr">
        <is>
          <t>Member</t>
        </is>
      </c>
      <c r="J3633" t="inlineStr">
        <is>
          <t>Kofi Mensah</t>
        </is>
      </c>
      <c r="K3633" s="71" t="n">
        <v>978</v>
      </c>
      <c r="L3633" s="72" t="n">
        <v>183.75</v>
      </c>
      <c r="M3633" s="72" t="n">
        <v>179707.5</v>
      </c>
      <c r="N3633" s="72" t="n">
        <v>26956.12</v>
      </c>
      <c r="O3633" s="72" t="n">
        <v>152751.38</v>
      </c>
      <c r="P3633" s="72" t="n">
        <v>148744.72</v>
      </c>
      <c r="Q3633" s="72" t="n">
        <v>4006.66</v>
      </c>
      <c r="R3633" t="inlineStr">
        <is>
          <t>Goa</t>
        </is>
      </c>
      <c r="S3633" s="71" t="n">
        <v>3</v>
      </c>
      <c r="T3633" t="inlineStr">
        <is>
          <t>Yes</t>
        </is>
      </c>
      <c r="U3633" s="71" t="n">
        <v>382</v>
      </c>
      <c r="V3633" s="71" t="n">
        <v>134</v>
      </c>
      <c r="W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RR103625</t>
        </is>
      </c>
      <c r="B3634" s="69" t="n">
        <v>46094</v>
      </c>
      <c r="C3634" s="70" t="n">
        <v>2026</v>
      </c>
      <c r="D3634" t="inlineStr">
        <is>
          <t>Mar</t>
        </is>
      </c>
      <c r="E3634" t="inlineStr">
        <is>
          <t>South</t>
        </is>
      </c>
      <c r="F3634" t="inlineStr">
        <is>
          <t>India</t>
        </is>
      </c>
      <c r="G3634" t="inlineStr">
        <is>
          <t>Grocery</t>
        </is>
      </c>
      <c r="H3634" t="inlineStr">
        <is>
          <t>Store walk-in</t>
        </is>
      </c>
      <c r="I3634" t="inlineStr">
        <is>
          <t>Member</t>
        </is>
      </c>
      <c r="J3634" t="inlineStr">
        <is>
          <t>Fatima Al-Saud</t>
        </is>
      </c>
      <c r="K3634" s="71" t="n">
        <v>2584</v>
      </c>
      <c r="L3634" s="72" t="n">
        <v>196.44</v>
      </c>
      <c r="M3634" s="72" t="n">
        <v>507600.96</v>
      </c>
      <c r="N3634" s="72" t="n">
        <v>40608.08</v>
      </c>
      <c r="O3634" s="72" t="n">
        <v>466992.88</v>
      </c>
      <c r="P3634" s="72" t="n">
        <v>386558.37</v>
      </c>
      <c r="Q3634" s="72" t="n">
        <v>80434.50999999999</v>
      </c>
      <c r="R3634" t="inlineStr">
        <is>
          <t>Telangana</t>
        </is>
      </c>
      <c r="S3634" s="71" t="n">
        <v>5</v>
      </c>
      <c r="T3634" t="inlineStr">
        <is>
          <t>Yes</t>
        </is>
      </c>
      <c r="U3634" s="71" t="n">
        <v>874</v>
      </c>
      <c r="V3634" s="71" t="n">
        <v>356</v>
      </c>
      <c r="W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RR103626</t>
        </is>
      </c>
      <c r="B3635" s="69" t="n">
        <v>46094</v>
      </c>
      <c r="C3635" s="70" t="n">
        <v>2026</v>
      </c>
      <c r="D3635" t="inlineStr">
        <is>
          <t>Mar</t>
        </is>
      </c>
      <c r="E3635" t="inlineStr">
        <is>
          <t>West</t>
        </is>
      </c>
      <c r="F3635" t="inlineStr">
        <is>
          <t>India</t>
        </is>
      </c>
      <c r="G3635" t="inlineStr">
        <is>
          <t>Fashion</t>
        </is>
      </c>
      <c r="H3635" t="inlineStr">
        <is>
          <t>Store walk-in</t>
        </is>
      </c>
      <c r="I3635" t="inlineStr">
        <is>
          <t>Walk-in guest</t>
        </is>
      </c>
      <c r="J3635" t="inlineStr">
        <is>
          <t>Priya Nair</t>
        </is>
      </c>
      <c r="K3635" s="71" t="n">
        <v>1149</v>
      </c>
      <c r="L3635" s="72" t="n">
        <v>775.87</v>
      </c>
      <c r="M3635" s="72" t="n">
        <v>891474.63</v>
      </c>
      <c r="N3635" s="72" t="n">
        <v>71317.97</v>
      </c>
      <c r="O3635" s="72" t="n">
        <v>820156.66</v>
      </c>
      <c r="P3635" s="72" t="n">
        <v>458298.51</v>
      </c>
      <c r="Q3635" s="72" t="n">
        <v>361858.15</v>
      </c>
      <c r="R3635" t="inlineStr">
        <is>
          <t>Goa</t>
        </is>
      </c>
      <c r="S3635" s="71" t="n">
        <v>8</v>
      </c>
      <c r="T3635" t="inlineStr">
        <is>
          <t>Yes</t>
        </is>
      </c>
      <c r="U3635" s="71" t="n">
        <v>659</v>
      </c>
      <c r="V3635" s="71" t="n">
        <v>187</v>
      </c>
      <c r="W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RR103627</t>
        </is>
      </c>
      <c r="B3636" s="69" t="n">
        <v>46094</v>
      </c>
      <c r="C3636" s="70" t="n">
        <v>2026</v>
      </c>
      <c r="D3636" t="inlineStr">
        <is>
          <t>Mar</t>
        </is>
      </c>
      <c r="E3636" t="inlineStr">
        <is>
          <t>North</t>
        </is>
      </c>
      <c r="F3636" t="inlineStr">
        <is>
          <t>India</t>
        </is>
      </c>
      <c r="G3636" t="inlineStr">
        <is>
          <t>Grocery</t>
        </is>
      </c>
      <c r="H3636" t="inlineStr">
        <is>
          <t>Store walk-in</t>
        </is>
      </c>
      <c r="I3636" t="inlineStr">
        <is>
          <t>Walk-in guest</t>
        </is>
      </c>
      <c r="J3636" t="inlineStr">
        <is>
          <t>Aisha Bello</t>
        </is>
      </c>
      <c r="K3636" s="71" t="n">
        <v>4492</v>
      </c>
      <c r="L3636" s="72" t="n">
        <v>189.45</v>
      </c>
      <c r="M3636" s="72" t="n">
        <v>851009.4</v>
      </c>
      <c r="N3636" s="72" t="n">
        <v>42550.47</v>
      </c>
      <c r="O3636" s="72" t="n">
        <v>808458.9300000001</v>
      </c>
      <c r="P3636" s="72" t="n">
        <v>641807.78</v>
      </c>
      <c r="Q3636" s="72" t="n">
        <v>166651.15</v>
      </c>
      <c r="R3636" t="inlineStr">
        <is>
          <t>Rajasthan</t>
        </is>
      </c>
      <c r="S3636" s="71" t="n">
        <v>1</v>
      </c>
      <c r="T3636" t="inlineStr">
        <is>
          <t>Yes</t>
        </is>
      </c>
      <c r="U3636" s="71" t="n">
        <v>2226</v>
      </c>
      <c r="V3636" s="71" t="n">
        <v>604</v>
      </c>
      <c r="W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RR103628</t>
        </is>
      </c>
      <c r="B3637" s="69" t="n">
        <v>46094</v>
      </c>
      <c r="C3637" s="70" t="n">
        <v>2026</v>
      </c>
      <c r="D3637" t="inlineStr">
        <is>
          <t>Mar</t>
        </is>
      </c>
      <c r="E3637" t="inlineStr">
        <is>
          <t>North</t>
        </is>
      </c>
      <c r="F3637" t="inlineStr">
        <is>
          <t>India</t>
        </is>
      </c>
      <c r="G3637" t="inlineStr">
        <is>
          <t>Grocery</t>
        </is>
      </c>
      <c r="H3637" t="inlineStr">
        <is>
          <t>Store walk-in</t>
        </is>
      </c>
      <c r="I3637" t="inlineStr">
        <is>
          <t>Member</t>
        </is>
      </c>
      <c r="J3637" t="inlineStr">
        <is>
          <t>Olivia Brown</t>
        </is>
      </c>
      <c r="K3637" s="71" t="n">
        <v>2969</v>
      </c>
      <c r="L3637" s="72" t="n">
        <v>192.02</v>
      </c>
      <c r="M3637" s="72" t="n">
        <v>570107.38</v>
      </c>
      <c r="N3637" s="72" t="n">
        <v>85516.11</v>
      </c>
      <c r="O3637" s="72" t="n">
        <v>484591.27</v>
      </c>
      <c r="P3637" s="72" t="n">
        <v>436688.67</v>
      </c>
      <c r="Q3637" s="72" t="n">
        <v>47902.6</v>
      </c>
      <c r="R3637" t="inlineStr">
        <is>
          <t>Delhi</t>
        </is>
      </c>
      <c r="S3637" s="71" t="n">
        <v>5</v>
      </c>
      <c r="T3637" t="inlineStr">
        <is>
          <t>Yes</t>
        </is>
      </c>
      <c r="U3637" s="71" t="n">
        <v>1637</v>
      </c>
      <c r="V3637" s="71" t="n">
        <v>629</v>
      </c>
      <c r="W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RR103629</t>
        </is>
      </c>
      <c r="B3638" s="69" t="n">
        <v>46094</v>
      </c>
      <c r="C3638" s="70" t="n">
        <v>2026</v>
      </c>
      <c r="D3638" t="inlineStr">
        <is>
          <t>Mar</t>
        </is>
      </c>
      <c r="E3638" t="inlineStr">
        <is>
          <t>East</t>
        </is>
      </c>
      <c r="F3638" t="inlineStr">
        <is>
          <t>India</t>
        </is>
      </c>
      <c r="G3638" t="inlineStr">
        <is>
          <t>Grocery</t>
        </is>
      </c>
      <c r="H3638" t="inlineStr">
        <is>
          <t>Store walk-in</t>
        </is>
      </c>
      <c r="I3638" t="inlineStr">
        <is>
          <t>Member</t>
        </is>
      </c>
      <c r="J3638" t="inlineStr">
        <is>
          <t>Mei Lin</t>
        </is>
      </c>
      <c r="K3638" s="71" t="n">
        <v>4186</v>
      </c>
      <c r="L3638" s="72" t="n">
        <v>199.84</v>
      </c>
      <c r="M3638" s="72" t="n">
        <v>836530.24</v>
      </c>
      <c r="N3638" s="72" t="n">
        <v>125479.54</v>
      </c>
      <c r="O3638" s="72" t="n">
        <v>711050.7</v>
      </c>
      <c r="P3638" s="72" t="n">
        <v>600519.8199999999</v>
      </c>
      <c r="Q3638" s="72" t="n">
        <v>110530.88</v>
      </c>
      <c r="R3638" t="inlineStr">
        <is>
          <t>Odisha</t>
        </is>
      </c>
      <c r="S3638" s="71" t="n">
        <v>8</v>
      </c>
      <c r="T3638" t="inlineStr">
        <is>
          <t>Yes</t>
        </is>
      </c>
      <c r="U3638" s="71" t="n">
        <v>4504</v>
      </c>
      <c r="V3638" s="71" t="n">
        <v>1192</v>
      </c>
      <c r="W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RR103630</t>
        </is>
      </c>
      <c r="B3639" s="69" t="n">
        <v>46095</v>
      </c>
      <c r="C3639" s="70" t="n">
        <v>2026</v>
      </c>
      <c r="D3639" t="inlineStr">
        <is>
          <t>Mar</t>
        </is>
      </c>
      <c r="E3639" t="inlineStr">
        <is>
          <t>North</t>
        </is>
      </c>
      <c r="F3639" t="inlineStr">
        <is>
          <t>India</t>
        </is>
      </c>
      <c r="G3639" t="inlineStr">
        <is>
          <t>Grocery</t>
        </is>
      </c>
      <c r="H3639" t="inlineStr">
        <is>
          <t>Store walk-in</t>
        </is>
      </c>
      <c r="I3639" t="inlineStr">
        <is>
          <t>Member</t>
        </is>
      </c>
      <c r="J3639" t="inlineStr">
        <is>
          <t>Noah Smith</t>
        </is>
      </c>
      <c r="K3639" s="71" t="n">
        <v>3553</v>
      </c>
      <c r="L3639" s="72" t="n">
        <v>195.75</v>
      </c>
      <c r="M3639" s="72" t="n">
        <v>695499.75</v>
      </c>
      <c r="N3639" s="72" t="n">
        <v>34774.99</v>
      </c>
      <c r="O3639" s="72" t="n">
        <v>660724.76</v>
      </c>
      <c r="P3639" s="72" t="n">
        <v>543893.47</v>
      </c>
      <c r="Q3639" s="72" t="n">
        <v>116831.29</v>
      </c>
      <c r="R3639" t="inlineStr">
        <is>
          <t>Punjab</t>
        </is>
      </c>
      <c r="S3639" s="71" t="n">
        <v>5</v>
      </c>
      <c r="T3639" t="inlineStr">
        <is>
          <t>Yes</t>
        </is>
      </c>
      <c r="U3639" s="71" t="n">
        <v>2112</v>
      </c>
      <c r="V3639" s="71" t="n">
        <v>758</v>
      </c>
      <c r="W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RR103631</t>
        </is>
      </c>
      <c r="B3640" s="69" t="n">
        <v>46095</v>
      </c>
      <c r="C3640" s="70" t="n">
        <v>2026</v>
      </c>
      <c r="D3640" t="inlineStr">
        <is>
          <t>Mar</t>
        </is>
      </c>
      <c r="E3640" t="inlineStr">
        <is>
          <t>South</t>
        </is>
      </c>
      <c r="F3640" t="inlineStr">
        <is>
          <t>India</t>
        </is>
      </c>
      <c r="G3640" t="inlineStr">
        <is>
          <t>JioMart</t>
        </is>
      </c>
      <c r="H3640" t="inlineStr">
        <is>
          <t>Home delivery</t>
        </is>
      </c>
      <c r="I3640" t="inlineStr">
        <is>
          <t>Walk-in guest</t>
        </is>
      </c>
      <c r="J3640" t="inlineStr">
        <is>
          <t>Priya Nair</t>
        </is>
      </c>
      <c r="K3640" s="71" t="n">
        <v>568</v>
      </c>
      <c r="L3640" s="72" t="n">
        <v>457.53</v>
      </c>
      <c r="M3640" s="72" t="n">
        <v>259877.04</v>
      </c>
      <c r="N3640" s="72" t="n">
        <v>25987.7</v>
      </c>
      <c r="O3640" s="72" t="n">
        <v>233889.34</v>
      </c>
      <c r="P3640" s="72" t="n">
        <v>192896.68</v>
      </c>
      <c r="Q3640" s="72" t="n">
        <v>40992.66</v>
      </c>
      <c r="R3640" t="inlineStr">
        <is>
          <t>Tamil Nadu</t>
        </is>
      </c>
      <c r="S3640" s="71" t="n">
        <v>5</v>
      </c>
      <c r="T3640" t="inlineStr">
        <is>
          <t>Yes</t>
        </is>
      </c>
      <c r="U3640" s="71" t="n">
        <v>1409</v>
      </c>
      <c r="V3640" s="71" t="n">
        <v>65</v>
      </c>
      <c r="W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RR103632</t>
        </is>
      </c>
      <c r="B3641" s="69" t="n">
        <v>46095</v>
      </c>
      <c r="C3641" s="70" t="n">
        <v>2026</v>
      </c>
      <c r="D3641" t="inlineStr">
        <is>
          <t>Mar</t>
        </is>
      </c>
      <c r="E3641" t="inlineStr">
        <is>
          <t>West</t>
        </is>
      </c>
      <c r="F3641" t="inlineStr">
        <is>
          <t>India</t>
        </is>
      </c>
      <c r="G3641" t="inlineStr">
        <is>
          <t>JioMart</t>
        </is>
      </c>
      <c r="H3641" t="inlineStr">
        <is>
          <t>Home delivery</t>
        </is>
      </c>
      <c r="I3641" t="inlineStr">
        <is>
          <t>Member</t>
        </is>
      </c>
      <c r="J3641" t="inlineStr">
        <is>
          <t>Emma Clarke</t>
        </is>
      </c>
      <c r="K3641" s="71" t="n">
        <v>2424</v>
      </c>
      <c r="L3641" s="72" t="n">
        <v>445.67</v>
      </c>
      <c r="M3641" s="72" t="n">
        <v>1080304.08</v>
      </c>
      <c r="N3641" s="72" t="n">
        <v>108030.41</v>
      </c>
      <c r="O3641" s="72" t="n">
        <v>972273.67</v>
      </c>
      <c r="P3641" s="72" t="n">
        <v>813849.47</v>
      </c>
      <c r="Q3641" s="72" t="n">
        <v>158424.2</v>
      </c>
      <c r="R3641" t="inlineStr">
        <is>
          <t>Goa</t>
        </is>
      </c>
      <c r="S3641" s="71" t="n">
        <v>5</v>
      </c>
      <c r="T3641" t="inlineStr">
        <is>
          <t>Yes</t>
        </is>
      </c>
      <c r="U3641" s="71" t="n">
        <v>4405</v>
      </c>
      <c r="V3641" s="71" t="n">
        <v>284</v>
      </c>
      <c r="W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RR103633</t>
        </is>
      </c>
      <c r="B3642" s="69" t="n">
        <v>46095</v>
      </c>
      <c r="C3642" s="70" t="n">
        <v>2026</v>
      </c>
      <c r="D3642" t="inlineStr">
        <is>
          <t>Mar</t>
        </is>
      </c>
      <c r="E3642" t="inlineStr">
        <is>
          <t>West</t>
        </is>
      </c>
      <c r="F3642" t="inlineStr">
        <is>
          <t>India</t>
        </is>
      </c>
      <c r="G3642" t="inlineStr">
        <is>
          <t>JioMart</t>
        </is>
      </c>
      <c r="H3642" t="inlineStr">
        <is>
          <t>Home delivery</t>
        </is>
      </c>
      <c r="I3642" t="inlineStr">
        <is>
          <t>Member</t>
        </is>
      </c>
      <c r="J3642" t="inlineStr">
        <is>
          <t>Liam O'Brien</t>
        </is>
      </c>
      <c r="K3642" s="71" t="n">
        <v>1046</v>
      </c>
      <c r="L3642" s="72" t="n">
        <v>458.56</v>
      </c>
      <c r="M3642" s="72" t="n">
        <v>479653.76</v>
      </c>
      <c r="N3642" s="72" t="n">
        <v>9593.08</v>
      </c>
      <c r="O3642" s="72" t="n">
        <v>470060.68</v>
      </c>
      <c r="P3642" s="72" t="n">
        <v>363980.53</v>
      </c>
      <c r="Q3642" s="72" t="n">
        <v>106080.15</v>
      </c>
      <c r="R3642" t="inlineStr">
        <is>
          <t>Maharashtra</t>
        </is>
      </c>
      <c r="S3642" s="71" t="n">
        <v>3</v>
      </c>
      <c r="T3642" t="inlineStr">
        <is>
          <t>Yes</t>
        </is>
      </c>
      <c r="U3642" s="71" t="n">
        <v>4078</v>
      </c>
      <c r="V3642" s="71" t="n">
        <v>274</v>
      </c>
      <c r="W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RR103634</t>
        </is>
      </c>
      <c r="B3643" s="69" t="n">
        <v>46095</v>
      </c>
      <c r="C3643" s="70" t="n">
        <v>2026</v>
      </c>
      <c r="D3643" t="inlineStr">
        <is>
          <t>Mar</t>
        </is>
      </c>
      <c r="E3643" t="inlineStr">
        <is>
          <t>West</t>
        </is>
      </c>
      <c r="F3643" t="inlineStr">
        <is>
          <t>India</t>
        </is>
      </c>
      <c r="G3643" t="inlineStr">
        <is>
          <t>Grocery</t>
        </is>
      </c>
      <c r="H3643" t="inlineStr">
        <is>
          <t>Store walk-in</t>
        </is>
      </c>
      <c r="I3643" t="inlineStr">
        <is>
          <t>Walk-in guest</t>
        </is>
      </c>
      <c r="J3643" t="inlineStr">
        <is>
          <t>Olivia Brown</t>
        </is>
      </c>
      <c r="K3643" s="71" t="n">
        <v>2282</v>
      </c>
      <c r="L3643" s="72" t="n">
        <v>184.38</v>
      </c>
      <c r="M3643" s="72" t="n">
        <v>420755.16</v>
      </c>
      <c r="N3643" s="72" t="n">
        <v>21037.76</v>
      </c>
      <c r="O3643" s="72" t="n">
        <v>399717.4</v>
      </c>
      <c r="P3643" s="72" t="n">
        <v>347256.65</v>
      </c>
      <c r="Q3643" s="72" t="n">
        <v>52460.75</v>
      </c>
      <c r="R3643" t="inlineStr">
        <is>
          <t>Gujarat</t>
        </is>
      </c>
      <c r="S3643" s="71" t="n">
        <v>1</v>
      </c>
      <c r="T3643" t="inlineStr">
        <is>
          <t>Yes</t>
        </is>
      </c>
      <c r="U3643" s="71" t="n">
        <v>2126</v>
      </c>
      <c r="V3643" s="71" t="n">
        <v>692</v>
      </c>
      <c r="W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RR103635</t>
        </is>
      </c>
      <c r="B3644" s="69" t="n">
        <v>46095</v>
      </c>
      <c r="C3644" s="70" t="n">
        <v>2026</v>
      </c>
      <c r="D3644" t="inlineStr">
        <is>
          <t>Mar</t>
        </is>
      </c>
      <c r="E3644" t="inlineStr">
        <is>
          <t>West</t>
        </is>
      </c>
      <c r="F3644" t="inlineStr">
        <is>
          <t>India</t>
        </is>
      </c>
      <c r="G3644" t="inlineStr">
        <is>
          <t>JioMart</t>
        </is>
      </c>
      <c r="H3644" t="inlineStr">
        <is>
          <t>Home delivery</t>
        </is>
      </c>
      <c r="I3644" t="inlineStr">
        <is>
          <t>Member</t>
        </is>
      </c>
      <c r="J3644" t="inlineStr">
        <is>
          <t>Hiroshi Tanaka</t>
        </is>
      </c>
      <c r="K3644" s="71" t="n">
        <v>903</v>
      </c>
      <c r="L3644" s="72" t="n">
        <v>412.15</v>
      </c>
      <c r="M3644" s="72" t="n">
        <v>372171.45</v>
      </c>
      <c r="N3644" s="72" t="n">
        <v>7443.43</v>
      </c>
      <c r="O3644" s="72" t="n">
        <v>364728.02</v>
      </c>
      <c r="P3644" s="72" t="n">
        <v>296794.39</v>
      </c>
      <c r="Q3644" s="72" t="n">
        <v>67933.63</v>
      </c>
      <c r="R3644" t="inlineStr">
        <is>
          <t>Goa</t>
        </is>
      </c>
      <c r="S3644" s="71" t="n">
        <v>8</v>
      </c>
      <c r="T3644" t="inlineStr">
        <is>
          <t>Yes</t>
        </is>
      </c>
      <c r="U3644" s="71" t="n">
        <v>2103</v>
      </c>
      <c r="V3644" s="71" t="n">
        <v>109</v>
      </c>
      <c r="W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RR103636</t>
        </is>
      </c>
      <c r="B3645" s="69" t="n">
        <v>46095</v>
      </c>
      <c r="C3645" s="70" t="n">
        <v>2026</v>
      </c>
      <c r="D3645" t="inlineStr">
        <is>
          <t>Mar</t>
        </is>
      </c>
      <c r="E3645" t="inlineStr">
        <is>
          <t>South</t>
        </is>
      </c>
      <c r="F3645" t="inlineStr">
        <is>
          <t>India</t>
        </is>
      </c>
      <c r="G3645" t="inlineStr">
        <is>
          <t>JioMart</t>
        </is>
      </c>
      <c r="H3645" t="inlineStr">
        <is>
          <t>Home delivery</t>
        </is>
      </c>
      <c r="I3645" t="inlineStr">
        <is>
          <t>Member</t>
        </is>
      </c>
      <c r="J3645" t="inlineStr">
        <is>
          <t>Kofi Mensah</t>
        </is>
      </c>
      <c r="K3645" s="71" t="n">
        <v>856</v>
      </c>
      <c r="L3645" s="72" t="n">
        <v>456.05</v>
      </c>
      <c r="M3645" s="72" t="n">
        <v>390378.8</v>
      </c>
      <c r="N3645" s="72" t="n">
        <v>31230.3</v>
      </c>
      <c r="O3645" s="72" t="n">
        <v>359148.5</v>
      </c>
      <c r="P3645" s="72" t="n">
        <v>297358.21</v>
      </c>
      <c r="Q3645" s="72" t="n">
        <v>61790.29</v>
      </c>
      <c r="R3645" t="inlineStr">
        <is>
          <t>Telangana</t>
        </is>
      </c>
      <c r="S3645" s="71" t="n">
        <v>1</v>
      </c>
      <c r="T3645" t="inlineStr">
        <is>
          <t>Yes</t>
        </is>
      </c>
      <c r="U3645" s="71" t="n">
        <v>1991</v>
      </c>
      <c r="V3645" s="71" t="n">
        <v>130</v>
      </c>
      <c r="W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RR103637</t>
        </is>
      </c>
      <c r="B3646" s="69" t="n">
        <v>46095</v>
      </c>
      <c r="C3646" s="70" t="n">
        <v>2026</v>
      </c>
      <c r="D3646" t="inlineStr">
        <is>
          <t>Mar</t>
        </is>
      </c>
      <c r="E3646" t="inlineStr">
        <is>
          <t>West</t>
        </is>
      </c>
      <c r="F3646" t="inlineStr">
        <is>
          <t>India</t>
        </is>
      </c>
      <c r="G3646" t="inlineStr">
        <is>
          <t>Grocery</t>
        </is>
      </c>
      <c r="H3646" t="inlineStr">
        <is>
          <t>Store walk-in</t>
        </is>
      </c>
      <c r="I3646" t="inlineStr">
        <is>
          <t>Member</t>
        </is>
      </c>
      <c r="J3646" t="inlineStr">
        <is>
          <t>Shraddha Kulkarni</t>
        </is>
      </c>
      <c r="K3646" s="71" t="n">
        <v>1204</v>
      </c>
      <c r="L3646" s="72" t="n">
        <v>205.85</v>
      </c>
      <c r="M3646" s="72" t="n">
        <v>247843.4</v>
      </c>
      <c r="N3646" s="72" t="n">
        <v>4956.87</v>
      </c>
      <c r="O3646" s="72" t="n">
        <v>242886.53</v>
      </c>
      <c r="P3646" s="72" t="n">
        <v>178241.82</v>
      </c>
      <c r="Q3646" s="72" t="n">
        <v>64644.71</v>
      </c>
      <c r="R3646" t="inlineStr">
        <is>
          <t>Goa</t>
        </is>
      </c>
      <c r="S3646" s="71" t="n">
        <v>3</v>
      </c>
      <c r="T3646" t="inlineStr">
        <is>
          <t>Yes</t>
        </is>
      </c>
      <c r="U3646" s="71" t="n">
        <v>688</v>
      </c>
      <c r="V3646" s="71" t="n">
        <v>248</v>
      </c>
      <c r="W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RR103638</t>
        </is>
      </c>
      <c r="B3647" s="69" t="n">
        <v>46095</v>
      </c>
      <c r="C3647" s="70" t="n">
        <v>2026</v>
      </c>
      <c r="D3647" t="inlineStr">
        <is>
          <t>Mar</t>
        </is>
      </c>
      <c r="E3647" t="inlineStr">
        <is>
          <t>North</t>
        </is>
      </c>
      <c r="F3647" t="inlineStr">
        <is>
          <t>India</t>
        </is>
      </c>
      <c r="G3647" t="inlineStr">
        <is>
          <t>Grocery</t>
        </is>
      </c>
      <c r="H3647" t="inlineStr">
        <is>
          <t>Store walk-in</t>
        </is>
      </c>
      <c r="I3647" t="inlineStr">
        <is>
          <t>Walk-in guest</t>
        </is>
      </c>
      <c r="J3647" t="inlineStr">
        <is>
          <t>Priya Nair</t>
        </is>
      </c>
      <c r="K3647" s="71" t="n">
        <v>4138</v>
      </c>
      <c r="L3647" s="72" t="n">
        <v>194.14</v>
      </c>
      <c r="M3647" s="72" t="n">
        <v>803351.3199999999</v>
      </c>
      <c r="N3647" s="72" t="n">
        <v>80335.13</v>
      </c>
      <c r="O3647" s="72" t="n">
        <v>723016.1899999999</v>
      </c>
      <c r="P3647" s="72" t="n">
        <v>606108.5600000001</v>
      </c>
      <c r="Q3647" s="72" t="n">
        <v>116907.63</v>
      </c>
      <c r="R3647" t="inlineStr">
        <is>
          <t>Delhi</t>
        </is>
      </c>
      <c r="S3647" s="71" t="n">
        <v>3</v>
      </c>
      <c r="T3647" t="inlineStr">
        <is>
          <t>Yes</t>
        </is>
      </c>
      <c r="U3647" s="71" t="n">
        <v>2527</v>
      </c>
      <c r="V3647" s="71" t="n">
        <v>632</v>
      </c>
      <c r="W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RR103639</t>
        </is>
      </c>
      <c r="B3648" s="69" t="n">
        <v>46096</v>
      </c>
      <c r="C3648" s="70" t="n">
        <v>2026</v>
      </c>
      <c r="D3648" t="inlineStr">
        <is>
          <t>Mar</t>
        </is>
      </c>
      <c r="E3648" t="inlineStr">
        <is>
          <t>West</t>
        </is>
      </c>
      <c r="F3648" t="inlineStr">
        <is>
          <t>India</t>
        </is>
      </c>
      <c r="G3648" t="inlineStr">
        <is>
          <t>Grocery</t>
        </is>
      </c>
      <c r="H3648" t="inlineStr">
        <is>
          <t>Store walk-in</t>
        </is>
      </c>
      <c r="I3648" t="inlineStr">
        <is>
          <t>Member</t>
        </is>
      </c>
      <c r="J3648" t="inlineStr">
        <is>
          <t>Emma Clarke</t>
        </is>
      </c>
      <c r="K3648" s="71" t="n">
        <v>1192</v>
      </c>
      <c r="L3648" s="72" t="n">
        <v>192.27</v>
      </c>
      <c r="M3648" s="72" t="n">
        <v>229185.84</v>
      </c>
      <c r="N3648" s="72" t="n">
        <v>4583.72</v>
      </c>
      <c r="O3648" s="72" t="n">
        <v>224602.12</v>
      </c>
      <c r="P3648" s="72" t="n">
        <v>176413.64</v>
      </c>
      <c r="Q3648" s="72" t="n">
        <v>48188.48</v>
      </c>
      <c r="R3648" t="inlineStr">
        <is>
          <t>Maharashtra</t>
        </is>
      </c>
      <c r="S3648" s="71" t="n">
        <v>8</v>
      </c>
      <c r="T3648" t="inlineStr">
        <is>
          <t>Yes</t>
        </is>
      </c>
      <c r="U3648" s="71" t="n">
        <v>475</v>
      </c>
      <c r="V3648" s="71" t="n">
        <v>211</v>
      </c>
      <c r="W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RR103640</t>
        </is>
      </c>
      <c r="B3649" s="69" t="n">
        <v>46096</v>
      </c>
      <c r="C3649" s="70" t="n">
        <v>2026</v>
      </c>
      <c r="D3649" t="inlineStr">
        <is>
          <t>Mar</t>
        </is>
      </c>
      <c r="E3649" t="inlineStr">
        <is>
          <t>East</t>
        </is>
      </c>
      <c r="F3649" t="inlineStr">
        <is>
          <t>India</t>
        </is>
      </c>
      <c r="G3649" t="inlineStr">
        <is>
          <t>Electronics</t>
        </is>
      </c>
      <c r="H3649" t="inlineStr">
        <is>
          <t>Store walk-in</t>
        </is>
      </c>
      <c r="I3649" t="inlineStr">
        <is>
          <t>Member</t>
        </is>
      </c>
      <c r="J3649" t="inlineStr">
        <is>
          <t>Olivia Brown</t>
        </is>
      </c>
      <c r="K3649" s="71" t="n">
        <v>131</v>
      </c>
      <c r="L3649" s="72" t="n">
        <v>8797.34</v>
      </c>
      <c r="M3649" s="72" t="n">
        <v>1152451.54</v>
      </c>
      <c r="N3649" s="72" t="n">
        <v>172867.73</v>
      </c>
      <c r="O3649" s="72" t="n">
        <v>979583.8100000001</v>
      </c>
      <c r="P3649" s="72" t="n">
        <v>1034615.06</v>
      </c>
      <c r="Q3649" s="72" t="n">
        <v>-55031.25</v>
      </c>
      <c r="R3649" t="inlineStr">
        <is>
          <t>West Bengal</t>
        </is>
      </c>
      <c r="S3649" s="71" t="n">
        <v>2</v>
      </c>
      <c r="T3649" t="inlineStr">
        <is>
          <t>Yes</t>
        </is>
      </c>
      <c r="U3649" s="71" t="n">
        <v>229</v>
      </c>
      <c r="V3649" s="71" t="n">
        <v>95</v>
      </c>
      <c r="W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RR103641</t>
        </is>
      </c>
      <c r="B3650" s="69" t="n">
        <v>46096</v>
      </c>
      <c r="C3650" s="70" t="n">
        <v>2026</v>
      </c>
      <c r="D3650" t="inlineStr">
        <is>
          <t>Mar</t>
        </is>
      </c>
      <c r="E3650" t="inlineStr">
        <is>
          <t>North</t>
        </is>
      </c>
      <c r="F3650" t="inlineStr">
        <is>
          <t>India</t>
        </is>
      </c>
      <c r="G3650" t="inlineStr">
        <is>
          <t>Fashion</t>
        </is>
      </c>
      <c r="H3650" t="inlineStr">
        <is>
          <t>Home delivery</t>
        </is>
      </c>
      <c r="I3650" t="inlineStr">
        <is>
          <t>Walk-in guest</t>
        </is>
      </c>
      <c r="J3650" t="inlineStr">
        <is>
          <t>Ana Costa</t>
        </is>
      </c>
      <c r="K3650" s="71" t="n">
        <v>1285</v>
      </c>
      <c r="L3650" s="72" t="n">
        <v>762.6</v>
      </c>
      <c r="M3650" s="72" t="n">
        <v>979941</v>
      </c>
      <c r="N3650" s="72" t="n">
        <v>97994.10000000001</v>
      </c>
      <c r="O3650" s="72" t="n">
        <v>881946.9</v>
      </c>
      <c r="P3650" s="72" t="n">
        <v>541411.72</v>
      </c>
      <c r="Q3650" s="72" t="n">
        <v>340535.18</v>
      </c>
      <c r="R3650" t="inlineStr">
        <is>
          <t>Rajasthan</t>
        </is>
      </c>
      <c r="S3650" s="71" t="n">
        <v>2</v>
      </c>
      <c r="T3650" t="inlineStr">
        <is>
          <t>Yes</t>
        </is>
      </c>
      <c r="U3650" s="71" t="n">
        <v>442</v>
      </c>
      <c r="V3650" s="71" t="n">
        <v>144</v>
      </c>
      <c r="W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RR103642</t>
        </is>
      </c>
      <c r="B3651" s="69" t="n">
        <v>46096</v>
      </c>
      <c r="C3651" s="70" t="n">
        <v>2026</v>
      </c>
      <c r="D3651" t="inlineStr">
        <is>
          <t>Mar</t>
        </is>
      </c>
      <c r="E3651" t="inlineStr">
        <is>
          <t>South</t>
        </is>
      </c>
      <c r="F3651" t="inlineStr">
        <is>
          <t>India</t>
        </is>
      </c>
      <c r="G3651" t="inlineStr">
        <is>
          <t>Grocery</t>
        </is>
      </c>
      <c r="H3651" t="inlineStr">
        <is>
          <t>Store walk-in</t>
        </is>
      </c>
      <c r="I3651" t="inlineStr">
        <is>
          <t>Walk-in guest</t>
        </is>
      </c>
      <c r="J3651" t="inlineStr">
        <is>
          <t>Ruhi Shaikh</t>
        </is>
      </c>
      <c r="K3651" s="71" t="n">
        <v>1210</v>
      </c>
      <c r="L3651" s="72" t="n">
        <v>174.05</v>
      </c>
      <c r="M3651" s="72" t="n">
        <v>210600.5</v>
      </c>
      <c r="N3651" s="72" t="n">
        <v>10530.03</v>
      </c>
      <c r="O3651" s="72" t="n">
        <v>200070.47</v>
      </c>
      <c r="P3651" s="72" t="n">
        <v>179128.44</v>
      </c>
      <c r="Q3651" s="72" t="n">
        <v>20942.03</v>
      </c>
      <c r="R3651" t="inlineStr">
        <is>
          <t>Karnataka</t>
        </is>
      </c>
      <c r="S3651" s="71" t="n">
        <v>3</v>
      </c>
      <c r="T3651" t="inlineStr">
        <is>
          <t>Yes</t>
        </is>
      </c>
      <c r="U3651" s="71" t="n">
        <v>1386</v>
      </c>
      <c r="V3651" s="71" t="n">
        <v>387</v>
      </c>
      <c r="W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RR103643</t>
        </is>
      </c>
      <c r="B3652" s="69" t="n">
        <v>46096</v>
      </c>
      <c r="C3652" s="70" t="n">
        <v>2026</v>
      </c>
      <c r="D3652" t="inlineStr">
        <is>
          <t>Mar</t>
        </is>
      </c>
      <c r="E3652" t="inlineStr">
        <is>
          <t>North</t>
        </is>
      </c>
      <c r="F3652" t="inlineStr">
        <is>
          <t>India</t>
        </is>
      </c>
      <c r="G3652" t="inlineStr">
        <is>
          <t>Electronics</t>
        </is>
      </c>
      <c r="H3652" t="inlineStr">
        <is>
          <t>Store walk-in</t>
        </is>
      </c>
      <c r="I3652" t="inlineStr">
        <is>
          <t>Member</t>
        </is>
      </c>
      <c r="J3652" t="inlineStr">
        <is>
          <t>Shraddha Kulkarni</t>
        </is>
      </c>
      <c r="K3652" s="71" t="n">
        <v>150</v>
      </c>
      <c r="L3652" s="72" t="n">
        <v>9849.780000000001</v>
      </c>
      <c r="M3652" s="72" t="n">
        <v>1477467</v>
      </c>
      <c r="N3652" s="72" t="n">
        <v>29549.34</v>
      </c>
      <c r="O3652" s="72" t="n">
        <v>1447917.66</v>
      </c>
      <c r="P3652" s="72" t="n">
        <v>1242617.56</v>
      </c>
      <c r="Q3652" s="72" t="n">
        <v>205300.1</v>
      </c>
      <c r="R3652" t="inlineStr">
        <is>
          <t>Delhi</t>
        </is>
      </c>
      <c r="S3652" s="71" t="n">
        <v>2</v>
      </c>
      <c r="T3652" t="inlineStr">
        <is>
          <t>Yes</t>
        </is>
      </c>
      <c r="U3652" s="71" t="n">
        <v>551</v>
      </c>
      <c r="V3652" s="71" t="n">
        <v>148</v>
      </c>
      <c r="W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RR103644</t>
        </is>
      </c>
      <c r="B3653" s="69" t="n">
        <v>46096</v>
      </c>
      <c r="C3653" s="70" t="n">
        <v>2026</v>
      </c>
      <c r="D3653" t="inlineStr">
        <is>
          <t>Mar</t>
        </is>
      </c>
      <c r="E3653" t="inlineStr">
        <is>
          <t>West</t>
        </is>
      </c>
      <c r="F3653" t="inlineStr">
        <is>
          <t>India</t>
        </is>
      </c>
      <c r="G3653" t="inlineStr">
        <is>
          <t>Grocery</t>
        </is>
      </c>
      <c r="H3653" t="inlineStr">
        <is>
          <t>Store walk-in</t>
        </is>
      </c>
      <c r="I3653" t="inlineStr">
        <is>
          <t>Walk-in guest</t>
        </is>
      </c>
      <c r="J3653" t="inlineStr">
        <is>
          <t>Liam O'Brien</t>
        </is>
      </c>
      <c r="K3653" s="71" t="n">
        <v>602</v>
      </c>
      <c r="L3653" s="72" t="n">
        <v>184.17</v>
      </c>
      <c r="M3653" s="72" t="n">
        <v>110870.34</v>
      </c>
      <c r="N3653" s="72" t="n">
        <v>2217.41</v>
      </c>
      <c r="O3653" s="72" t="n">
        <v>108652.93</v>
      </c>
      <c r="P3653" s="72" t="n">
        <v>87021.34</v>
      </c>
      <c r="Q3653" s="72" t="n">
        <v>21631.59</v>
      </c>
      <c r="R3653" t="inlineStr">
        <is>
          <t>Maharashtra</t>
        </is>
      </c>
      <c r="S3653" s="71" t="n">
        <v>2</v>
      </c>
      <c r="T3653" t="inlineStr">
        <is>
          <t>Yes</t>
        </is>
      </c>
      <c r="U3653" s="71" t="n">
        <v>280</v>
      </c>
      <c r="V3653" s="71" t="n">
        <v>82</v>
      </c>
      <c r="W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RR103645</t>
        </is>
      </c>
      <c r="B3654" s="69" t="n">
        <v>46096</v>
      </c>
      <c r="C3654" s="70" t="n">
        <v>2026</v>
      </c>
      <c r="D3654" t="inlineStr">
        <is>
          <t>Mar</t>
        </is>
      </c>
      <c r="E3654" t="inlineStr">
        <is>
          <t>West</t>
        </is>
      </c>
      <c r="F3654" t="inlineStr">
        <is>
          <t>India</t>
        </is>
      </c>
      <c r="G3654" t="inlineStr">
        <is>
          <t>JioMart</t>
        </is>
      </c>
      <c r="H3654" t="inlineStr">
        <is>
          <t>Home delivery</t>
        </is>
      </c>
      <c r="I3654" t="inlineStr">
        <is>
          <t>Member</t>
        </is>
      </c>
      <c r="J3654" t="inlineStr">
        <is>
          <t>Carlos Silva</t>
        </is>
      </c>
      <c r="K3654" s="71" t="n">
        <v>3811</v>
      </c>
      <c r="L3654" s="72" t="n">
        <v>469.69</v>
      </c>
      <c r="M3654" s="72" t="n">
        <v>1789988.59</v>
      </c>
      <c r="N3654" s="72" t="n">
        <v>35799.77</v>
      </c>
      <c r="O3654" s="72" t="n">
        <v>1754188.82</v>
      </c>
      <c r="P3654" s="72" t="n">
        <v>1231231.2</v>
      </c>
      <c r="Q3654" s="72" t="n">
        <v>522957.62</v>
      </c>
      <c r="R3654" t="inlineStr">
        <is>
          <t>Goa</t>
        </is>
      </c>
      <c r="S3654" s="71" t="n">
        <v>5</v>
      </c>
      <c r="T3654" t="inlineStr">
        <is>
          <t>Yes</t>
        </is>
      </c>
      <c r="U3654" s="71" t="n">
        <v>19899</v>
      </c>
      <c r="V3654" s="71" t="n">
        <v>1145</v>
      </c>
      <c r="W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RR103646</t>
        </is>
      </c>
      <c r="B3655" s="69" t="n">
        <v>46096</v>
      </c>
      <c r="C3655" s="70" t="n">
        <v>2026</v>
      </c>
      <c r="D3655" t="inlineStr">
        <is>
          <t>Mar</t>
        </is>
      </c>
      <c r="E3655" t="inlineStr">
        <is>
          <t>West</t>
        </is>
      </c>
      <c r="F3655" t="inlineStr">
        <is>
          <t>India</t>
        </is>
      </c>
      <c r="G3655" t="inlineStr">
        <is>
          <t>Fashion</t>
        </is>
      </c>
      <c r="H3655" t="inlineStr">
        <is>
          <t>Click &amp; collect</t>
        </is>
      </c>
      <c r="I3655" t="inlineStr">
        <is>
          <t>Walk-in guest</t>
        </is>
      </c>
      <c r="J3655" t="inlineStr">
        <is>
          <t>Liam O'Brien</t>
        </is>
      </c>
      <c r="K3655" s="71" t="n">
        <v>1450</v>
      </c>
      <c r="L3655" s="72" t="n">
        <v>683.86</v>
      </c>
      <c r="M3655" s="72" t="n">
        <v>991597</v>
      </c>
      <c r="N3655" s="72" t="n">
        <v>99159.7</v>
      </c>
      <c r="O3655" s="72" t="n">
        <v>892437.3</v>
      </c>
      <c r="P3655" s="72" t="n">
        <v>603634.9</v>
      </c>
      <c r="Q3655" s="72" t="n">
        <v>288802.4</v>
      </c>
      <c r="R3655" t="inlineStr">
        <is>
          <t>Gujarat</t>
        </is>
      </c>
      <c r="S3655" s="71" t="n">
        <v>3</v>
      </c>
      <c r="T3655" t="inlineStr">
        <is>
          <t>Yes</t>
        </is>
      </c>
      <c r="U3655" s="71" t="n">
        <v>896</v>
      </c>
      <c r="V3655" s="71" t="n">
        <v>237</v>
      </c>
      <c r="W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RR103647</t>
        </is>
      </c>
      <c r="B3656" s="69" t="n">
        <v>46096</v>
      </c>
      <c r="C3656" s="70" t="n">
        <v>2026</v>
      </c>
      <c r="D3656" t="inlineStr">
        <is>
          <t>Mar</t>
        </is>
      </c>
      <c r="E3656" t="inlineStr">
        <is>
          <t>South</t>
        </is>
      </c>
      <c r="F3656" t="inlineStr">
        <is>
          <t>India</t>
        </is>
      </c>
      <c r="G3656" t="inlineStr">
        <is>
          <t>Grocery</t>
        </is>
      </c>
      <c r="H3656" t="inlineStr">
        <is>
          <t>Store walk-in</t>
        </is>
      </c>
      <c r="I3656" t="inlineStr">
        <is>
          <t>Walk-in guest</t>
        </is>
      </c>
      <c r="J3656" t="inlineStr">
        <is>
          <t>Shraddha Kulkarni</t>
        </is>
      </c>
      <c r="K3656" s="71" t="n">
        <v>2199</v>
      </c>
      <c r="L3656" s="72" t="n">
        <v>190.23</v>
      </c>
      <c r="M3656" s="72" t="n">
        <v>418315.77</v>
      </c>
      <c r="N3656" s="72" t="n">
        <v>8366.32</v>
      </c>
      <c r="O3656" s="72" t="n">
        <v>409949.45</v>
      </c>
      <c r="P3656" s="72" t="n">
        <v>318946.72</v>
      </c>
      <c r="Q3656" s="72" t="n">
        <v>91002.73</v>
      </c>
      <c r="R3656" t="inlineStr">
        <is>
          <t>Tamil Nadu</t>
        </is>
      </c>
      <c r="S3656" s="71" t="n">
        <v>5</v>
      </c>
      <c r="T3656" t="inlineStr">
        <is>
          <t>Yes</t>
        </is>
      </c>
      <c r="U3656" s="71" t="n">
        <v>1166</v>
      </c>
      <c r="V3656" s="71" t="n">
        <v>454</v>
      </c>
      <c r="W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RR103648</t>
        </is>
      </c>
      <c r="B3657" s="69" t="n">
        <v>46096</v>
      </c>
      <c r="C3657" s="70" t="n">
        <v>2026</v>
      </c>
      <c r="D3657" t="inlineStr">
        <is>
          <t>Mar</t>
        </is>
      </c>
      <c r="E3657" t="inlineStr">
        <is>
          <t>West</t>
        </is>
      </c>
      <c r="F3657" t="inlineStr">
        <is>
          <t>India</t>
        </is>
      </c>
      <c r="G3657" t="inlineStr">
        <is>
          <t>JioMart</t>
        </is>
      </c>
      <c r="H3657" t="inlineStr">
        <is>
          <t>Home delivery</t>
        </is>
      </c>
      <c r="I3657" t="inlineStr">
        <is>
          <t>Member</t>
        </is>
      </c>
      <c r="J3657" t="inlineStr">
        <is>
          <t>Kofi Mensah</t>
        </is>
      </c>
      <c r="K3657" s="71" t="n">
        <v>3757</v>
      </c>
      <c r="L3657" s="72" t="n">
        <v>473.42</v>
      </c>
      <c r="M3657" s="72" t="n">
        <v>1778638.94</v>
      </c>
      <c r="N3657" s="72" t="n">
        <v>88931.95</v>
      </c>
      <c r="O3657" s="72" t="n">
        <v>1689706.99</v>
      </c>
      <c r="P3657" s="72" t="n">
        <v>1258287.01</v>
      </c>
      <c r="Q3657" s="72" t="n">
        <v>431419.98</v>
      </c>
      <c r="R3657" t="inlineStr">
        <is>
          <t>Gujarat</t>
        </is>
      </c>
      <c r="S3657" s="71" t="n">
        <v>5</v>
      </c>
      <c r="T3657" t="inlineStr">
        <is>
          <t>Yes</t>
        </is>
      </c>
      <c r="U3657" s="71" t="n">
        <v>15321</v>
      </c>
      <c r="V3657" s="71" t="n">
        <v>632</v>
      </c>
      <c r="W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RR103649</t>
        </is>
      </c>
      <c r="B3658" s="69" t="n">
        <v>46096</v>
      </c>
      <c r="C3658" s="70" t="n">
        <v>2026</v>
      </c>
      <c r="D3658" t="inlineStr">
        <is>
          <t>Mar</t>
        </is>
      </c>
      <c r="E3658" t="inlineStr">
        <is>
          <t>East</t>
        </is>
      </c>
      <c r="F3658" t="inlineStr">
        <is>
          <t>India</t>
        </is>
      </c>
      <c r="G3658" t="inlineStr">
        <is>
          <t>JioMart</t>
        </is>
      </c>
      <c r="H3658" t="inlineStr">
        <is>
          <t>Home delivery</t>
        </is>
      </c>
      <c r="I3658" t="inlineStr">
        <is>
          <t>Walk-in guest</t>
        </is>
      </c>
      <c r="J3658" t="inlineStr">
        <is>
          <t>Olivia Brown</t>
        </is>
      </c>
      <c r="K3658" s="71" t="n">
        <v>1566</v>
      </c>
      <c r="L3658" s="72" t="n">
        <v>457.93</v>
      </c>
      <c r="M3658" s="72" t="n">
        <v>717118.38</v>
      </c>
      <c r="N3658" s="72" t="n">
        <v>57369.47</v>
      </c>
      <c r="O3658" s="72" t="n">
        <v>659748.91</v>
      </c>
      <c r="P3658" s="72" t="n">
        <v>533650.52</v>
      </c>
      <c r="Q3658" s="72" t="n">
        <v>126098.39</v>
      </c>
      <c r="R3658" t="inlineStr">
        <is>
          <t>Bihar</t>
        </is>
      </c>
      <c r="S3658" s="71" t="n">
        <v>8</v>
      </c>
      <c r="T3658" t="inlineStr">
        <is>
          <t>Yes</t>
        </is>
      </c>
      <c r="U3658" s="71" t="n">
        <v>2807</v>
      </c>
      <c r="V3658" s="71" t="n">
        <v>194</v>
      </c>
      <c r="W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RR103650</t>
        </is>
      </c>
      <c r="B3659" s="69" t="n">
        <v>46096</v>
      </c>
      <c r="C3659" s="70" t="n">
        <v>2026</v>
      </c>
      <c r="D3659" t="inlineStr">
        <is>
          <t>Mar</t>
        </is>
      </c>
      <c r="E3659" t="inlineStr">
        <is>
          <t>South</t>
        </is>
      </c>
      <c r="F3659" t="inlineStr">
        <is>
          <t>India</t>
        </is>
      </c>
      <c r="G3659" t="inlineStr">
        <is>
          <t>Fashion</t>
        </is>
      </c>
      <c r="H3659" t="inlineStr">
        <is>
          <t>Store walk-in</t>
        </is>
      </c>
      <c r="I3659" t="inlineStr">
        <is>
          <t>Member</t>
        </is>
      </c>
      <c r="J3659" t="inlineStr">
        <is>
          <t>Olivia Brown</t>
        </is>
      </c>
      <c r="K3659" s="71" t="n">
        <v>926</v>
      </c>
      <c r="L3659" s="72" t="n">
        <v>725.64</v>
      </c>
      <c r="M3659" s="72" t="n">
        <v>671942.64</v>
      </c>
      <c r="N3659" s="72" t="n">
        <v>53755.41</v>
      </c>
      <c r="O3659" s="72" t="n">
        <v>618187.23</v>
      </c>
      <c r="P3659" s="72" t="n">
        <v>389678.18</v>
      </c>
      <c r="Q3659" s="72" t="n">
        <v>228509.05</v>
      </c>
      <c r="R3659" t="inlineStr">
        <is>
          <t>Telangana</t>
        </is>
      </c>
      <c r="S3659" s="71" t="n">
        <v>1</v>
      </c>
      <c r="T3659" t="inlineStr">
        <is>
          <t>Yes</t>
        </is>
      </c>
      <c r="U3659" s="71" t="n">
        <v>438</v>
      </c>
      <c r="V3659" s="71" t="n">
        <v>169</v>
      </c>
      <c r="W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RR103651</t>
        </is>
      </c>
      <c r="B3660" s="69" t="n">
        <v>46097</v>
      </c>
      <c r="C3660" s="70" t="n">
        <v>2026</v>
      </c>
      <c r="D3660" t="inlineStr">
        <is>
          <t>Mar</t>
        </is>
      </c>
      <c r="E3660" t="inlineStr">
        <is>
          <t>East</t>
        </is>
      </c>
      <c r="F3660" t="inlineStr">
        <is>
          <t>India</t>
        </is>
      </c>
      <c r="G3660" t="inlineStr">
        <is>
          <t>JioMart</t>
        </is>
      </c>
      <c r="H3660" t="inlineStr">
        <is>
          <t>Home delivery</t>
        </is>
      </c>
      <c r="I3660" t="inlineStr">
        <is>
          <t>Walk-in guest</t>
        </is>
      </c>
      <c r="J3660" t="inlineStr">
        <is>
          <t>Carlos Silva</t>
        </is>
      </c>
      <c r="K3660" s="71" t="n">
        <v>4102</v>
      </c>
      <c r="L3660" s="72" t="n">
        <v>432.92</v>
      </c>
      <c r="M3660" s="72" t="n">
        <v>1775837.84</v>
      </c>
      <c r="N3660" s="72" t="n">
        <v>142067.03</v>
      </c>
      <c r="O3660" s="72" t="n">
        <v>1633770.81</v>
      </c>
      <c r="P3660" s="72" t="n">
        <v>1411549.97</v>
      </c>
      <c r="Q3660" s="72" t="n">
        <v>222220.84</v>
      </c>
      <c r="R3660" t="inlineStr">
        <is>
          <t>Bihar</t>
        </is>
      </c>
      <c r="S3660" s="71" t="n">
        <v>8</v>
      </c>
      <c r="T3660" t="inlineStr">
        <is>
          <t>Yes</t>
        </is>
      </c>
      <c r="U3660" s="71" t="n">
        <v>7700</v>
      </c>
      <c r="V3660" s="71" t="n">
        <v>477</v>
      </c>
      <c r="W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RR103652</t>
        </is>
      </c>
      <c r="B3661" s="69" t="n">
        <v>46097</v>
      </c>
      <c r="C3661" s="70" t="n">
        <v>2026</v>
      </c>
      <c r="D3661" t="inlineStr">
        <is>
          <t>Mar</t>
        </is>
      </c>
      <c r="E3661" t="inlineStr">
        <is>
          <t>East</t>
        </is>
      </c>
      <c r="F3661" t="inlineStr">
        <is>
          <t>India</t>
        </is>
      </c>
      <c r="G3661" t="inlineStr">
        <is>
          <t>Fashion</t>
        </is>
      </c>
      <c r="H3661" t="inlineStr">
        <is>
          <t>Click &amp; collect</t>
        </is>
      </c>
      <c r="I3661" t="inlineStr">
        <is>
          <t>Walk-in guest</t>
        </is>
      </c>
      <c r="J3661" t="inlineStr">
        <is>
          <t>Aisha Bello</t>
        </is>
      </c>
      <c r="K3661" s="71" t="n">
        <v>694</v>
      </c>
      <c r="L3661" s="72" t="n">
        <v>821.45</v>
      </c>
      <c r="M3661" s="72" t="n">
        <v>570086.3</v>
      </c>
      <c r="N3661" s="72" t="n">
        <v>57008.63</v>
      </c>
      <c r="O3661" s="72" t="n">
        <v>513077.67</v>
      </c>
      <c r="P3661" s="72" t="n">
        <v>292686.21</v>
      </c>
      <c r="Q3661" s="72" t="n">
        <v>220391.46</v>
      </c>
      <c r="R3661" t="inlineStr">
        <is>
          <t>Bihar</t>
        </is>
      </c>
      <c r="S3661" s="71" t="n">
        <v>3</v>
      </c>
      <c r="T3661" t="inlineStr">
        <is>
          <t>Yes</t>
        </is>
      </c>
      <c r="U3661" s="71" t="n">
        <v>463</v>
      </c>
      <c r="V3661" s="71" t="n">
        <v>178</v>
      </c>
      <c r="W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RR103653</t>
        </is>
      </c>
      <c r="B3662" s="69" t="n">
        <v>46097</v>
      </c>
      <c r="C3662" s="70" t="n">
        <v>2026</v>
      </c>
      <c r="D3662" t="inlineStr">
        <is>
          <t>Mar</t>
        </is>
      </c>
      <c r="E3662" t="inlineStr">
        <is>
          <t>West</t>
        </is>
      </c>
      <c r="F3662" t="inlineStr">
        <is>
          <t>India</t>
        </is>
      </c>
      <c r="G3662" t="inlineStr">
        <is>
          <t>Grocery</t>
        </is>
      </c>
      <c r="H3662" t="inlineStr">
        <is>
          <t>Click &amp; collect</t>
        </is>
      </c>
      <c r="I3662" t="inlineStr">
        <is>
          <t>Member</t>
        </is>
      </c>
      <c r="J3662" t="inlineStr">
        <is>
          <t>Arjun Mehta</t>
        </is>
      </c>
      <c r="K3662" s="71" t="n">
        <v>3118</v>
      </c>
      <c r="L3662" s="72" t="n">
        <v>209.86</v>
      </c>
      <c r="M3662" s="72" t="n">
        <v>654343.48</v>
      </c>
      <c r="N3662" s="72" t="n">
        <v>98151.52</v>
      </c>
      <c r="O3662" s="72" t="n">
        <v>556191.96</v>
      </c>
      <c r="P3662" s="72" t="n">
        <v>465759.4</v>
      </c>
      <c r="Q3662" s="72" t="n">
        <v>90432.56</v>
      </c>
      <c r="R3662" t="inlineStr">
        <is>
          <t>Maharashtra</t>
        </is>
      </c>
      <c r="S3662" s="71" t="n">
        <v>0</v>
      </c>
      <c r="T3662" t="inlineStr">
        <is>
          <t>No</t>
        </is>
      </c>
      <c r="U3662" s="71" t="n">
        <v>2330</v>
      </c>
      <c r="V3662" s="71" t="n">
        <v>784</v>
      </c>
      <c r="W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RR103654</t>
        </is>
      </c>
      <c r="B3663" s="69" t="n">
        <v>46098</v>
      </c>
      <c r="C3663" s="70" t="n">
        <v>2026</v>
      </c>
      <c r="D3663" t="inlineStr">
        <is>
          <t>Mar</t>
        </is>
      </c>
      <c r="E3663" t="inlineStr">
        <is>
          <t>West</t>
        </is>
      </c>
      <c r="F3663" t="inlineStr">
        <is>
          <t>India</t>
        </is>
      </c>
      <c r="G3663" t="inlineStr">
        <is>
          <t>Grocery</t>
        </is>
      </c>
      <c r="H3663" t="inlineStr">
        <is>
          <t>Store walk-in</t>
        </is>
      </c>
      <c r="I3663" t="inlineStr">
        <is>
          <t>Member</t>
        </is>
      </c>
      <c r="J3663" t="inlineStr">
        <is>
          <t>Sara Rossi</t>
        </is>
      </c>
      <c r="K3663" s="71" t="n">
        <v>4116</v>
      </c>
      <c r="L3663" s="72" t="n">
        <v>189.04</v>
      </c>
      <c r="M3663" s="72" t="n">
        <v>778088.64</v>
      </c>
      <c r="N3663" s="72" t="n">
        <v>62247.09</v>
      </c>
      <c r="O3663" s="72" t="n">
        <v>715841.55</v>
      </c>
      <c r="P3663" s="72" t="n">
        <v>630326.0699999999</v>
      </c>
      <c r="Q3663" s="72" t="n">
        <v>85515.48</v>
      </c>
      <c r="R3663" t="inlineStr">
        <is>
          <t>Goa</t>
        </is>
      </c>
      <c r="S3663" s="71" t="n">
        <v>3</v>
      </c>
      <c r="T3663" t="inlineStr">
        <is>
          <t>Yes</t>
        </is>
      </c>
      <c r="U3663" s="71" t="n">
        <v>3996</v>
      </c>
      <c r="V3663" s="71" t="n">
        <v>1183</v>
      </c>
      <c r="W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RR103655</t>
        </is>
      </c>
      <c r="B3664" s="69" t="n">
        <v>46098</v>
      </c>
      <c r="C3664" s="70" t="n">
        <v>2026</v>
      </c>
      <c r="D3664" t="inlineStr">
        <is>
          <t>Mar</t>
        </is>
      </c>
      <c r="E3664" t="inlineStr">
        <is>
          <t>South</t>
        </is>
      </c>
      <c r="F3664" t="inlineStr">
        <is>
          <t>India</t>
        </is>
      </c>
      <c r="G3664" t="inlineStr">
        <is>
          <t>Electronics</t>
        </is>
      </c>
      <c r="H3664" t="inlineStr">
        <is>
          <t>Store walk-in</t>
        </is>
      </c>
      <c r="I3664" t="inlineStr">
        <is>
          <t>Member</t>
        </is>
      </c>
      <c r="J3664" t="inlineStr">
        <is>
          <t>Ana Costa</t>
        </is>
      </c>
      <c r="K3664" s="71" t="n">
        <v>105</v>
      </c>
      <c r="L3664" s="72" t="n">
        <v>10082.62</v>
      </c>
      <c r="M3664" s="72" t="n">
        <v>1058675.1</v>
      </c>
      <c r="N3664" s="72" t="n">
        <v>84694.00999999999</v>
      </c>
      <c r="O3664" s="72" t="n">
        <v>973981.09</v>
      </c>
      <c r="P3664" s="72" t="n">
        <v>861009</v>
      </c>
      <c r="Q3664" s="72" t="n">
        <v>112972.09</v>
      </c>
      <c r="R3664" t="inlineStr">
        <is>
          <t>Kerala</t>
        </is>
      </c>
      <c r="S3664" s="71" t="n">
        <v>8</v>
      </c>
      <c r="T3664" t="inlineStr">
        <is>
          <t>Yes</t>
        </is>
      </c>
      <c r="U3664" s="71" t="n">
        <v>368</v>
      </c>
      <c r="V3664" s="71" t="n">
        <v>102</v>
      </c>
      <c r="W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RR103656</t>
        </is>
      </c>
      <c r="B3665" s="69" t="n">
        <v>46098</v>
      </c>
      <c r="C3665" s="70" t="n">
        <v>2026</v>
      </c>
      <c r="D3665" t="inlineStr">
        <is>
          <t>Mar</t>
        </is>
      </c>
      <c r="E3665" t="inlineStr">
        <is>
          <t>West</t>
        </is>
      </c>
      <c r="F3665" t="inlineStr">
        <is>
          <t>India</t>
        </is>
      </c>
      <c r="G3665" t="inlineStr">
        <is>
          <t>Fashion</t>
        </is>
      </c>
      <c r="H3665" t="inlineStr">
        <is>
          <t>Store walk-in</t>
        </is>
      </c>
      <c r="I3665" t="inlineStr">
        <is>
          <t>Walk-in guest</t>
        </is>
      </c>
      <c r="J3665" t="inlineStr">
        <is>
          <t>Noah Smith</t>
        </is>
      </c>
      <c r="K3665" s="71" t="n">
        <v>365</v>
      </c>
      <c r="L3665" s="72" t="n">
        <v>749.74</v>
      </c>
      <c r="M3665" s="72" t="n">
        <v>273655.1</v>
      </c>
      <c r="N3665" s="72" t="n">
        <v>13682.75</v>
      </c>
      <c r="O3665" s="72" t="n">
        <v>259972.35</v>
      </c>
      <c r="P3665" s="72" t="n">
        <v>149346.94</v>
      </c>
      <c r="Q3665" s="72" t="n">
        <v>110625.41</v>
      </c>
      <c r="R3665" t="inlineStr">
        <is>
          <t>Gujarat</t>
        </is>
      </c>
      <c r="S3665" s="71" t="n">
        <v>1</v>
      </c>
      <c r="T3665" t="inlineStr">
        <is>
          <t>Yes</t>
        </is>
      </c>
      <c r="U3665" s="71" t="n">
        <v>149</v>
      </c>
      <c r="V3665" s="71" t="n">
        <v>42</v>
      </c>
      <c r="W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RR103657</t>
        </is>
      </c>
      <c r="B3666" s="69" t="n">
        <v>46098</v>
      </c>
      <c r="C3666" s="70" t="n">
        <v>2026</v>
      </c>
      <c r="D3666" t="inlineStr">
        <is>
          <t>Mar</t>
        </is>
      </c>
      <c r="E3666" t="inlineStr">
        <is>
          <t>West</t>
        </is>
      </c>
      <c r="F3666" t="inlineStr">
        <is>
          <t>India</t>
        </is>
      </c>
      <c r="G3666" t="inlineStr">
        <is>
          <t>Electronics</t>
        </is>
      </c>
      <c r="H3666" t="inlineStr">
        <is>
          <t>Store walk-in</t>
        </is>
      </c>
      <c r="I3666" t="inlineStr">
        <is>
          <t>Member</t>
        </is>
      </c>
      <c r="J3666" t="inlineStr">
        <is>
          <t>Zoya Ahmed</t>
        </is>
      </c>
      <c r="K3666" s="71" t="n">
        <v>189</v>
      </c>
      <c r="L3666" s="72" t="n">
        <v>9777.530000000001</v>
      </c>
      <c r="M3666" s="72" t="n">
        <v>1847953.17</v>
      </c>
      <c r="N3666" s="72" t="n">
        <v>92397.66</v>
      </c>
      <c r="O3666" s="72" t="n">
        <v>1755555.51</v>
      </c>
      <c r="P3666" s="72" t="n">
        <v>1503987.52</v>
      </c>
      <c r="Q3666" s="72" t="n">
        <v>251567.99</v>
      </c>
      <c r="R3666" t="inlineStr">
        <is>
          <t>Goa</t>
        </is>
      </c>
      <c r="S3666" s="71" t="n">
        <v>2</v>
      </c>
      <c r="T3666" t="inlineStr">
        <is>
          <t>Yes</t>
        </is>
      </c>
      <c r="U3666" s="71" t="n">
        <v>421</v>
      </c>
      <c r="V3666" s="71" t="n">
        <v>143</v>
      </c>
      <c r="W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RR103658</t>
        </is>
      </c>
      <c r="B3667" s="69" t="n">
        <v>46098</v>
      </c>
      <c r="C3667" s="70" t="n">
        <v>2026</v>
      </c>
      <c r="D3667" t="inlineStr">
        <is>
          <t>Mar</t>
        </is>
      </c>
      <c r="E3667" t="inlineStr">
        <is>
          <t>West</t>
        </is>
      </c>
      <c r="F3667" t="inlineStr">
        <is>
          <t>India</t>
        </is>
      </c>
      <c r="G3667" t="inlineStr">
        <is>
          <t>JioMart</t>
        </is>
      </c>
      <c r="H3667" t="inlineStr">
        <is>
          <t>Home delivery</t>
        </is>
      </c>
      <c r="I3667" t="inlineStr">
        <is>
          <t>Member</t>
        </is>
      </c>
      <c r="J3667" t="inlineStr">
        <is>
          <t>Shraddha Kulkarni</t>
        </is>
      </c>
      <c r="K3667" s="71" t="n">
        <v>881</v>
      </c>
      <c r="L3667" s="72" t="n">
        <v>518.24</v>
      </c>
      <c r="M3667" s="72" t="n">
        <v>456569.44</v>
      </c>
      <c r="N3667" s="72" t="n">
        <v>9131.389999999999</v>
      </c>
      <c r="O3667" s="72" t="n">
        <v>447438.05</v>
      </c>
      <c r="P3667" s="72" t="n">
        <v>297518.3</v>
      </c>
      <c r="Q3667" s="72" t="n">
        <v>149919.75</v>
      </c>
      <c r="R3667" t="inlineStr">
        <is>
          <t>Gujarat</t>
        </is>
      </c>
      <c r="S3667" s="71" t="n">
        <v>0</v>
      </c>
      <c r="T3667" t="inlineStr">
        <is>
          <t>No</t>
        </is>
      </c>
      <c r="U3667" s="71" t="n">
        <v>1629</v>
      </c>
      <c r="V3667" s="71" t="n">
        <v>129</v>
      </c>
      <c r="W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RR103659</t>
        </is>
      </c>
      <c r="B3668" s="69" t="n">
        <v>46098</v>
      </c>
      <c r="C3668" s="70" t="n">
        <v>2026</v>
      </c>
      <c r="D3668" t="inlineStr">
        <is>
          <t>Mar</t>
        </is>
      </c>
      <c r="E3668" t="inlineStr">
        <is>
          <t>North</t>
        </is>
      </c>
      <c r="F3668" t="inlineStr">
        <is>
          <t>India</t>
        </is>
      </c>
      <c r="G3668" t="inlineStr">
        <is>
          <t>JioMart</t>
        </is>
      </c>
      <c r="H3668" t="inlineStr">
        <is>
          <t>Home delivery</t>
        </is>
      </c>
      <c r="I3668" t="inlineStr">
        <is>
          <t>Member</t>
        </is>
      </c>
      <c r="J3668" t="inlineStr">
        <is>
          <t>Arjun Mehta</t>
        </is>
      </c>
      <c r="K3668" s="71" t="n">
        <v>2270</v>
      </c>
      <c r="L3668" s="72" t="n">
        <v>494.66</v>
      </c>
      <c r="M3668" s="72" t="n">
        <v>1122878.2</v>
      </c>
      <c r="N3668" s="72" t="n">
        <v>22457.56</v>
      </c>
      <c r="O3668" s="72" t="n">
        <v>1100420.64</v>
      </c>
      <c r="P3668" s="72" t="n">
        <v>790630.9300000001</v>
      </c>
      <c r="Q3668" s="72" t="n">
        <v>309789.71</v>
      </c>
      <c r="R3668" t="inlineStr">
        <is>
          <t>Rajasthan</t>
        </is>
      </c>
      <c r="S3668" s="71" t="n">
        <v>3</v>
      </c>
      <c r="T3668" t="inlineStr">
        <is>
          <t>Yes</t>
        </is>
      </c>
      <c r="U3668" s="71" t="n">
        <v>4073</v>
      </c>
      <c r="V3668" s="71" t="n">
        <v>284</v>
      </c>
      <c r="W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RR103660</t>
        </is>
      </c>
      <c r="B3669" s="69" t="n">
        <v>46098</v>
      </c>
      <c r="C3669" s="70" t="n">
        <v>2026</v>
      </c>
      <c r="D3669" t="inlineStr">
        <is>
          <t>Mar</t>
        </is>
      </c>
      <c r="E3669" t="inlineStr">
        <is>
          <t>North</t>
        </is>
      </c>
      <c r="F3669" t="inlineStr">
        <is>
          <t>India</t>
        </is>
      </c>
      <c r="G3669" t="inlineStr">
        <is>
          <t>Grocery</t>
        </is>
      </c>
      <c r="H3669" t="inlineStr">
        <is>
          <t>Home delivery</t>
        </is>
      </c>
      <c r="I3669" t="inlineStr">
        <is>
          <t>Member</t>
        </is>
      </c>
      <c r="J3669" t="inlineStr">
        <is>
          <t>Arjun Mehta</t>
        </is>
      </c>
      <c r="K3669" s="71" t="n">
        <v>3167</v>
      </c>
      <c r="L3669" s="72" t="n">
        <v>207</v>
      </c>
      <c r="M3669" s="72" t="n">
        <v>655569</v>
      </c>
      <c r="N3669" s="72" t="n">
        <v>65556.89999999999</v>
      </c>
      <c r="O3669" s="72" t="n">
        <v>590012.1</v>
      </c>
      <c r="P3669" s="72" t="n">
        <v>449944.41</v>
      </c>
      <c r="Q3669" s="72" t="n">
        <v>140067.69</v>
      </c>
      <c r="R3669" t="inlineStr">
        <is>
          <t>Punjab</t>
        </is>
      </c>
      <c r="S3669" s="71" t="n">
        <v>0</v>
      </c>
      <c r="T3669" t="inlineStr">
        <is>
          <t>No</t>
        </is>
      </c>
      <c r="U3669" s="71" t="n">
        <v>1152</v>
      </c>
      <c r="V3669" s="71" t="n">
        <v>477</v>
      </c>
      <c r="W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RR103661</t>
        </is>
      </c>
      <c r="B3670" s="69" t="n">
        <v>46098</v>
      </c>
      <c r="C3670" s="70" t="n">
        <v>2026</v>
      </c>
      <c r="D3670" t="inlineStr">
        <is>
          <t>Mar</t>
        </is>
      </c>
      <c r="E3670" t="inlineStr">
        <is>
          <t>North</t>
        </is>
      </c>
      <c r="F3670" t="inlineStr">
        <is>
          <t>India</t>
        </is>
      </c>
      <c r="G3670" t="inlineStr">
        <is>
          <t>Fashion</t>
        </is>
      </c>
      <c r="H3670" t="inlineStr">
        <is>
          <t>Store walk-in</t>
        </is>
      </c>
      <c r="I3670" t="inlineStr">
        <is>
          <t>Member</t>
        </is>
      </c>
      <c r="J3670" t="inlineStr">
        <is>
          <t>Carlos Silva</t>
        </is>
      </c>
      <c r="K3670" s="71" t="n">
        <v>399</v>
      </c>
      <c r="L3670" s="72" t="n">
        <v>841.11</v>
      </c>
      <c r="M3670" s="72" t="n">
        <v>335602.89</v>
      </c>
      <c r="N3670" s="72" t="n">
        <v>33560.29</v>
      </c>
      <c r="O3670" s="72" t="n">
        <v>302042.6</v>
      </c>
      <c r="P3670" s="72" t="n">
        <v>168066.75</v>
      </c>
      <c r="Q3670" s="72" t="n">
        <v>133975.85</v>
      </c>
      <c r="R3670" t="inlineStr">
        <is>
          <t>Punjab</t>
        </is>
      </c>
      <c r="S3670" s="71" t="n">
        <v>1</v>
      </c>
      <c r="T3670" t="inlineStr">
        <is>
          <t>Yes</t>
        </is>
      </c>
      <c r="U3670" s="71" t="n">
        <v>335</v>
      </c>
      <c r="V3670" s="71" t="n">
        <v>122</v>
      </c>
      <c r="W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RR103662</t>
        </is>
      </c>
      <c r="B3671" s="69" t="n">
        <v>46099</v>
      </c>
      <c r="C3671" s="70" t="n">
        <v>2026</v>
      </c>
      <c r="D3671" t="inlineStr">
        <is>
          <t>Mar</t>
        </is>
      </c>
      <c r="E3671" t="inlineStr">
        <is>
          <t>South</t>
        </is>
      </c>
      <c r="F3671" t="inlineStr">
        <is>
          <t>India</t>
        </is>
      </c>
      <c r="G3671" t="inlineStr">
        <is>
          <t>Fashion</t>
        </is>
      </c>
      <c r="H3671" t="inlineStr">
        <is>
          <t>Store walk-in</t>
        </is>
      </c>
      <c r="I3671" t="inlineStr">
        <is>
          <t>Walk-in guest</t>
        </is>
      </c>
      <c r="J3671" t="inlineStr">
        <is>
          <t>Sophie Müller</t>
        </is>
      </c>
      <c r="K3671" s="71" t="n">
        <v>1257</v>
      </c>
      <c r="L3671" s="72" t="n">
        <v>782.64</v>
      </c>
      <c r="M3671" s="72" t="n">
        <v>983778.48</v>
      </c>
      <c r="N3671" s="72" t="n">
        <v>147566.77</v>
      </c>
      <c r="O3671" s="72" t="n">
        <v>836211.71</v>
      </c>
      <c r="P3671" s="72" t="n">
        <v>501624.65</v>
      </c>
      <c r="Q3671" s="72" t="n">
        <v>334587.06</v>
      </c>
      <c r="R3671" t="inlineStr">
        <is>
          <t>Telangana</t>
        </is>
      </c>
      <c r="S3671" s="71" t="n">
        <v>0</v>
      </c>
      <c r="T3671" t="inlineStr">
        <is>
          <t>No</t>
        </is>
      </c>
      <c r="U3671" s="71" t="n">
        <v>774</v>
      </c>
      <c r="V3671" s="71" t="n">
        <v>277</v>
      </c>
      <c r="W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RR103663</t>
        </is>
      </c>
      <c r="B3672" s="69" t="n">
        <v>46099</v>
      </c>
      <c r="C3672" s="70" t="n">
        <v>2026</v>
      </c>
      <c r="D3672" t="inlineStr">
        <is>
          <t>Mar</t>
        </is>
      </c>
      <c r="E3672" t="inlineStr">
        <is>
          <t>North</t>
        </is>
      </c>
      <c r="F3672" t="inlineStr">
        <is>
          <t>India</t>
        </is>
      </c>
      <c r="G3672" t="inlineStr">
        <is>
          <t>JioMart</t>
        </is>
      </c>
      <c r="H3672" t="inlineStr">
        <is>
          <t>Home delivery</t>
        </is>
      </c>
      <c r="I3672" t="inlineStr">
        <is>
          <t>Member</t>
        </is>
      </c>
      <c r="J3672" t="inlineStr">
        <is>
          <t>Ana Costa</t>
        </is>
      </c>
      <c r="K3672" s="71" t="n">
        <v>933</v>
      </c>
      <c r="L3672" s="72" t="n">
        <v>472.93</v>
      </c>
      <c r="M3672" s="72" t="n">
        <v>441243.69</v>
      </c>
      <c r="N3672" s="72" t="n">
        <v>22062.18</v>
      </c>
      <c r="O3672" s="72" t="n">
        <v>419181.51</v>
      </c>
      <c r="P3672" s="72" t="n">
        <v>316063.76</v>
      </c>
      <c r="Q3672" s="72" t="n">
        <v>103117.75</v>
      </c>
      <c r="R3672" t="inlineStr">
        <is>
          <t>Rajasthan</t>
        </is>
      </c>
      <c r="S3672" s="71" t="n">
        <v>8</v>
      </c>
      <c r="T3672" t="inlineStr">
        <is>
          <t>Yes</t>
        </is>
      </c>
      <c r="U3672" s="71" t="n">
        <v>2467</v>
      </c>
      <c r="V3672" s="71" t="n">
        <v>171</v>
      </c>
      <c r="W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RR103664</t>
        </is>
      </c>
      <c r="B3673" s="69" t="n">
        <v>46099</v>
      </c>
      <c r="C3673" s="70" t="n">
        <v>2026</v>
      </c>
      <c r="D3673" t="inlineStr">
        <is>
          <t>Mar</t>
        </is>
      </c>
      <c r="E3673" t="inlineStr">
        <is>
          <t>North</t>
        </is>
      </c>
      <c r="F3673" t="inlineStr">
        <is>
          <t>India</t>
        </is>
      </c>
      <c r="G3673" t="inlineStr">
        <is>
          <t>Electronics</t>
        </is>
      </c>
      <c r="H3673" t="inlineStr">
        <is>
          <t>Store walk-in</t>
        </is>
      </c>
      <c r="I3673" t="inlineStr">
        <is>
          <t>Walk-in guest</t>
        </is>
      </c>
      <c r="J3673" t="inlineStr">
        <is>
          <t>Ravindra Patil</t>
        </is>
      </c>
      <c r="K3673" s="71" t="n">
        <v>209</v>
      </c>
      <c r="L3673" s="72" t="n">
        <v>8811.780000000001</v>
      </c>
      <c r="M3673" s="72" t="n">
        <v>1841662.02</v>
      </c>
      <c r="N3673" s="72" t="n">
        <v>276249.3</v>
      </c>
      <c r="O3673" s="72" t="n">
        <v>1565412.72</v>
      </c>
      <c r="P3673" s="72" t="n">
        <v>1644119.29</v>
      </c>
      <c r="Q3673" s="72" t="n">
        <v>-78706.57000000001</v>
      </c>
      <c r="R3673" t="inlineStr">
        <is>
          <t>Punjab</t>
        </is>
      </c>
      <c r="S3673" s="71" t="n">
        <v>3</v>
      </c>
      <c r="T3673" t="inlineStr">
        <is>
          <t>Yes</t>
        </is>
      </c>
      <c r="U3673" s="71" t="n">
        <v>381</v>
      </c>
      <c r="V3673" s="71" t="n">
        <v>170</v>
      </c>
      <c r="W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RR103665</t>
        </is>
      </c>
      <c r="B3674" s="69" t="n">
        <v>46099</v>
      </c>
      <c r="C3674" s="70" t="n">
        <v>2026</v>
      </c>
      <c r="D3674" t="inlineStr">
        <is>
          <t>Mar</t>
        </is>
      </c>
      <c r="E3674" t="inlineStr">
        <is>
          <t>South</t>
        </is>
      </c>
      <c r="F3674" t="inlineStr">
        <is>
          <t>India</t>
        </is>
      </c>
      <c r="G3674" t="inlineStr">
        <is>
          <t>JioMart</t>
        </is>
      </c>
      <c r="H3674" t="inlineStr">
        <is>
          <t>Home delivery</t>
        </is>
      </c>
      <c r="I3674" t="inlineStr">
        <is>
          <t>Member</t>
        </is>
      </c>
      <c r="J3674" t="inlineStr">
        <is>
          <t>Lucas Martin</t>
        </is>
      </c>
      <c r="K3674" s="71" t="n">
        <v>1472</v>
      </c>
      <c r="L3674" s="72" t="n">
        <v>514.92</v>
      </c>
      <c r="M3674" s="72" t="n">
        <v>757962.24</v>
      </c>
      <c r="N3674" s="72" t="n">
        <v>15159.24</v>
      </c>
      <c r="O3674" s="72" t="n">
        <v>742803</v>
      </c>
      <c r="P3674" s="72" t="n">
        <v>496098.92</v>
      </c>
      <c r="Q3674" s="72" t="n">
        <v>246704.08</v>
      </c>
      <c r="R3674" t="inlineStr">
        <is>
          <t>Tamil Nadu</t>
        </is>
      </c>
      <c r="S3674" s="71" t="n">
        <v>0</v>
      </c>
      <c r="T3674" t="inlineStr">
        <is>
          <t>No</t>
        </is>
      </c>
      <c r="U3674" s="71" t="n">
        <v>3196</v>
      </c>
      <c r="V3674" s="71" t="n">
        <v>186</v>
      </c>
      <c r="W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RR103666</t>
        </is>
      </c>
      <c r="B3675" s="69" t="n">
        <v>46099</v>
      </c>
      <c r="C3675" s="70" t="n">
        <v>2026</v>
      </c>
      <c r="D3675" t="inlineStr">
        <is>
          <t>Mar</t>
        </is>
      </c>
      <c r="E3675" t="inlineStr">
        <is>
          <t>North</t>
        </is>
      </c>
      <c r="F3675" t="inlineStr">
        <is>
          <t>India</t>
        </is>
      </c>
      <c r="G3675" t="inlineStr">
        <is>
          <t>JioMart</t>
        </is>
      </c>
      <c r="H3675" t="inlineStr">
        <is>
          <t>Home delivery</t>
        </is>
      </c>
      <c r="I3675" t="inlineStr">
        <is>
          <t>Walk-in guest</t>
        </is>
      </c>
      <c r="J3675" t="inlineStr">
        <is>
          <t>Zoya Ahmed</t>
        </is>
      </c>
      <c r="K3675" s="71" t="n">
        <v>3688</v>
      </c>
      <c r="L3675" s="72" t="n">
        <v>418.45</v>
      </c>
      <c r="M3675" s="72" t="n">
        <v>1543243.6</v>
      </c>
      <c r="N3675" s="72" t="n">
        <v>154324.36</v>
      </c>
      <c r="O3675" s="72" t="n">
        <v>1388919.24</v>
      </c>
      <c r="P3675" s="72" t="n">
        <v>1199516.84</v>
      </c>
      <c r="Q3675" s="72" t="n">
        <v>189402.4</v>
      </c>
      <c r="R3675" t="inlineStr">
        <is>
          <t>Rajasthan</t>
        </is>
      </c>
      <c r="S3675" s="71" t="n">
        <v>2</v>
      </c>
      <c r="T3675" t="inlineStr">
        <is>
          <t>Yes</t>
        </is>
      </c>
      <c r="U3675" s="71" t="n">
        <v>10569</v>
      </c>
      <c r="V3675" s="71" t="n">
        <v>582</v>
      </c>
      <c r="W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RR103667</t>
        </is>
      </c>
      <c r="B3676" s="69" t="n">
        <v>46099</v>
      </c>
      <c r="C3676" s="70" t="n">
        <v>2026</v>
      </c>
      <c r="D3676" t="inlineStr">
        <is>
          <t>Mar</t>
        </is>
      </c>
      <c r="E3676" t="inlineStr">
        <is>
          <t>South</t>
        </is>
      </c>
      <c r="F3676" t="inlineStr">
        <is>
          <t>India</t>
        </is>
      </c>
      <c r="G3676" t="inlineStr">
        <is>
          <t>Fashion</t>
        </is>
      </c>
      <c r="H3676" t="inlineStr">
        <is>
          <t>Store walk-in</t>
        </is>
      </c>
      <c r="I3676" t="inlineStr">
        <is>
          <t>Walk-in guest</t>
        </is>
      </c>
      <c r="J3676" t="inlineStr">
        <is>
          <t>Ana Costa</t>
        </is>
      </c>
      <c r="K3676" s="71" t="n">
        <v>191</v>
      </c>
      <c r="L3676" s="72" t="n">
        <v>813.33</v>
      </c>
      <c r="M3676" s="72" t="n">
        <v>155346.03</v>
      </c>
      <c r="N3676" s="72" t="n">
        <v>3106.92</v>
      </c>
      <c r="O3676" s="72" t="n">
        <v>152239.11</v>
      </c>
      <c r="P3676" s="72" t="n">
        <v>78560.92999999999</v>
      </c>
      <c r="Q3676" s="72" t="n">
        <v>73678.17999999999</v>
      </c>
      <c r="R3676" t="inlineStr">
        <is>
          <t>Kerala</t>
        </is>
      </c>
      <c r="S3676" s="71" t="n">
        <v>8</v>
      </c>
      <c r="T3676" t="inlineStr">
        <is>
          <t>Yes</t>
        </is>
      </c>
      <c r="U3676" s="71" t="n">
        <v>61</v>
      </c>
      <c r="V3676" s="71" t="n">
        <v>25</v>
      </c>
      <c r="W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RR103668</t>
        </is>
      </c>
      <c r="B3677" s="69" t="n">
        <v>46099</v>
      </c>
      <c r="C3677" s="70" t="n">
        <v>2026</v>
      </c>
      <c r="D3677" t="inlineStr">
        <is>
          <t>Mar</t>
        </is>
      </c>
      <c r="E3677" t="inlineStr">
        <is>
          <t>South</t>
        </is>
      </c>
      <c r="F3677" t="inlineStr">
        <is>
          <t>India</t>
        </is>
      </c>
      <c r="G3677" t="inlineStr">
        <is>
          <t>Grocery</t>
        </is>
      </c>
      <c r="H3677" t="inlineStr">
        <is>
          <t>Store walk-in</t>
        </is>
      </c>
      <c r="I3677" t="inlineStr">
        <is>
          <t>Member</t>
        </is>
      </c>
      <c r="J3677" t="inlineStr">
        <is>
          <t>Ravindra Patil</t>
        </is>
      </c>
      <c r="K3677" s="71" t="n">
        <v>3683</v>
      </c>
      <c r="L3677" s="72" t="n">
        <v>176.12</v>
      </c>
      <c r="M3677" s="72" t="n">
        <v>648649.96</v>
      </c>
      <c r="N3677" s="72" t="n">
        <v>12973</v>
      </c>
      <c r="O3677" s="72" t="n">
        <v>635676.96</v>
      </c>
      <c r="P3677" s="72" t="n">
        <v>540284.6</v>
      </c>
      <c r="Q3677" s="72" t="n">
        <v>95392.36</v>
      </c>
      <c r="R3677" t="inlineStr">
        <is>
          <t>Karnataka</t>
        </is>
      </c>
      <c r="S3677" s="71" t="n">
        <v>2</v>
      </c>
      <c r="T3677" t="inlineStr">
        <is>
          <t>Yes</t>
        </is>
      </c>
      <c r="U3677" s="71" t="n">
        <v>1770</v>
      </c>
      <c r="V3677" s="71" t="n">
        <v>725</v>
      </c>
      <c r="W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RR103669</t>
        </is>
      </c>
      <c r="B3678" s="69" t="n">
        <v>46099</v>
      </c>
      <c r="C3678" s="70" t="n">
        <v>2026</v>
      </c>
      <c r="D3678" t="inlineStr">
        <is>
          <t>Mar</t>
        </is>
      </c>
      <c r="E3678" t="inlineStr">
        <is>
          <t>West</t>
        </is>
      </c>
      <c r="F3678" t="inlineStr">
        <is>
          <t>India</t>
        </is>
      </c>
      <c r="G3678" t="inlineStr">
        <is>
          <t>Grocery</t>
        </is>
      </c>
      <c r="H3678" t="inlineStr">
        <is>
          <t>Store walk-in</t>
        </is>
      </c>
      <c r="I3678" t="inlineStr">
        <is>
          <t>Member</t>
        </is>
      </c>
      <c r="J3678" t="inlineStr">
        <is>
          <t>Amir Khan</t>
        </is>
      </c>
      <c r="K3678" s="71" t="n">
        <v>3448</v>
      </c>
      <c r="L3678" s="72" t="n">
        <v>191.68</v>
      </c>
      <c r="M3678" s="72" t="n">
        <v>660912.64</v>
      </c>
      <c r="N3678" s="72" t="n">
        <v>13218.25</v>
      </c>
      <c r="O3678" s="72" t="n">
        <v>647694.39</v>
      </c>
      <c r="P3678" s="72" t="n">
        <v>509993.59</v>
      </c>
      <c r="Q3678" s="72" t="n">
        <v>137700.8</v>
      </c>
      <c r="R3678" t="inlineStr">
        <is>
          <t>Gujarat</t>
        </is>
      </c>
      <c r="S3678" s="71" t="n">
        <v>3</v>
      </c>
      <c r="T3678" t="inlineStr">
        <is>
          <t>Yes</t>
        </is>
      </c>
      <c r="U3678" s="71" t="n">
        <v>1712</v>
      </c>
      <c r="V3678" s="71" t="n">
        <v>474</v>
      </c>
      <c r="W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RR103670</t>
        </is>
      </c>
      <c r="B3679" s="69" t="n">
        <v>46099</v>
      </c>
      <c r="C3679" s="70" t="n">
        <v>2026</v>
      </c>
      <c r="D3679" t="inlineStr">
        <is>
          <t>Mar</t>
        </is>
      </c>
      <c r="E3679" t="inlineStr">
        <is>
          <t>West</t>
        </is>
      </c>
      <c r="F3679" t="inlineStr">
        <is>
          <t>India</t>
        </is>
      </c>
      <c r="G3679" t="inlineStr">
        <is>
          <t>JioMart</t>
        </is>
      </c>
      <c r="H3679" t="inlineStr">
        <is>
          <t>Home delivery</t>
        </is>
      </c>
      <c r="I3679" t="inlineStr">
        <is>
          <t>Walk-in guest</t>
        </is>
      </c>
      <c r="J3679" t="inlineStr">
        <is>
          <t>Olivia Brown</t>
        </is>
      </c>
      <c r="K3679" s="71" t="n">
        <v>2260</v>
      </c>
      <c r="L3679" s="72" t="n">
        <v>516.3200000000001</v>
      </c>
      <c r="M3679" s="72" t="n">
        <v>1166883.2</v>
      </c>
      <c r="N3679" s="72" t="n">
        <v>23337.66</v>
      </c>
      <c r="O3679" s="72" t="n">
        <v>1143545.54</v>
      </c>
      <c r="P3679" s="72" t="n">
        <v>786281.5600000001</v>
      </c>
      <c r="Q3679" s="72" t="n">
        <v>357263.98</v>
      </c>
      <c r="R3679" t="inlineStr">
        <is>
          <t>Maharashtra</t>
        </is>
      </c>
      <c r="S3679" s="71" t="n">
        <v>5</v>
      </c>
      <c r="T3679" t="inlineStr">
        <is>
          <t>Yes</t>
        </is>
      </c>
      <c r="U3679" s="71" t="n">
        <v>12479</v>
      </c>
      <c r="V3679" s="71" t="n">
        <v>711</v>
      </c>
      <c r="W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RR103671</t>
        </is>
      </c>
      <c r="B3680" s="69" t="n">
        <v>46099</v>
      </c>
      <c r="C3680" s="70" t="n">
        <v>2026</v>
      </c>
      <c r="D3680" t="inlineStr">
        <is>
          <t>Mar</t>
        </is>
      </c>
      <c r="E3680" t="inlineStr">
        <is>
          <t>East</t>
        </is>
      </c>
      <c r="F3680" t="inlineStr">
        <is>
          <t>India</t>
        </is>
      </c>
      <c r="G3680" t="inlineStr">
        <is>
          <t>Grocery</t>
        </is>
      </c>
      <c r="H3680" t="inlineStr">
        <is>
          <t>Store walk-in</t>
        </is>
      </c>
      <c r="I3680" t="inlineStr">
        <is>
          <t>Walk-in guest</t>
        </is>
      </c>
      <c r="J3680" t="inlineStr">
        <is>
          <t>Wei Chen</t>
        </is>
      </c>
      <c r="K3680" s="71" t="n">
        <v>2526</v>
      </c>
      <c r="L3680" s="72" t="n">
        <v>177.78</v>
      </c>
      <c r="M3680" s="72" t="n">
        <v>449072.28</v>
      </c>
      <c r="N3680" s="72" t="n">
        <v>22453.61</v>
      </c>
      <c r="O3680" s="72" t="n">
        <v>426618.67</v>
      </c>
      <c r="P3680" s="72" t="n">
        <v>369902.33</v>
      </c>
      <c r="Q3680" s="72" t="n">
        <v>56716.34</v>
      </c>
      <c r="R3680" t="inlineStr">
        <is>
          <t>Bihar</t>
        </is>
      </c>
      <c r="S3680" s="71" t="n">
        <v>5</v>
      </c>
      <c r="T3680" t="inlineStr">
        <is>
          <t>Yes</t>
        </is>
      </c>
      <c r="U3680" s="71" t="n">
        <v>1531</v>
      </c>
      <c r="V3680" s="71" t="n">
        <v>492</v>
      </c>
      <c r="W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RR103672</t>
        </is>
      </c>
      <c r="B3681" s="69" t="n">
        <v>46099</v>
      </c>
      <c r="C3681" s="70" t="n">
        <v>2026</v>
      </c>
      <c r="D3681" t="inlineStr">
        <is>
          <t>Mar</t>
        </is>
      </c>
      <c r="E3681" t="inlineStr">
        <is>
          <t>South</t>
        </is>
      </c>
      <c r="F3681" t="inlineStr">
        <is>
          <t>India</t>
        </is>
      </c>
      <c r="G3681" t="inlineStr">
        <is>
          <t>Grocery</t>
        </is>
      </c>
      <c r="H3681" t="inlineStr">
        <is>
          <t>Click &amp; collect</t>
        </is>
      </c>
      <c r="I3681" t="inlineStr">
        <is>
          <t>Walk-in guest</t>
        </is>
      </c>
      <c r="J3681" t="inlineStr">
        <is>
          <t>Priya Nair</t>
        </is>
      </c>
      <c r="K3681" s="71" t="n">
        <v>1954</v>
      </c>
      <c r="L3681" s="72" t="n">
        <v>193.73</v>
      </c>
      <c r="M3681" s="72" t="n">
        <v>378548.42</v>
      </c>
      <c r="N3681" s="72" t="n">
        <v>56782.26</v>
      </c>
      <c r="O3681" s="72" t="n">
        <v>321766.16</v>
      </c>
      <c r="P3681" s="72" t="n">
        <v>282900.38</v>
      </c>
      <c r="Q3681" s="72" t="n">
        <v>38865.78</v>
      </c>
      <c r="R3681" t="inlineStr">
        <is>
          <t>Karnataka</t>
        </is>
      </c>
      <c r="S3681" s="71" t="n">
        <v>1</v>
      </c>
      <c r="T3681" t="inlineStr">
        <is>
          <t>Yes</t>
        </is>
      </c>
      <c r="U3681" s="71" t="n">
        <v>769</v>
      </c>
      <c r="V3681" s="71" t="n">
        <v>262</v>
      </c>
      <c r="W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RR103673</t>
        </is>
      </c>
      <c r="B3682" s="69" t="n">
        <v>46099</v>
      </c>
      <c r="C3682" s="70" t="n">
        <v>2026</v>
      </c>
      <c r="D3682" t="inlineStr">
        <is>
          <t>Mar</t>
        </is>
      </c>
      <c r="E3682" t="inlineStr">
        <is>
          <t>South</t>
        </is>
      </c>
      <c r="F3682" t="inlineStr">
        <is>
          <t>India</t>
        </is>
      </c>
      <c r="G3682" t="inlineStr">
        <is>
          <t>JioMart</t>
        </is>
      </c>
      <c r="H3682" t="inlineStr">
        <is>
          <t>Home delivery</t>
        </is>
      </c>
      <c r="I3682" t="inlineStr">
        <is>
          <t>Walk-in guest</t>
        </is>
      </c>
      <c r="J3682" t="inlineStr">
        <is>
          <t>Zoya Ahmed</t>
        </is>
      </c>
      <c r="K3682" s="71" t="n">
        <v>3114</v>
      </c>
      <c r="L3682" s="72" t="n">
        <v>507.56</v>
      </c>
      <c r="M3682" s="72" t="n">
        <v>1580541.84</v>
      </c>
      <c r="N3682" s="72" t="n">
        <v>237081.28</v>
      </c>
      <c r="O3682" s="72" t="n">
        <v>1343460.56</v>
      </c>
      <c r="P3682" s="72" t="n">
        <v>1052359.64</v>
      </c>
      <c r="Q3682" s="72" t="n">
        <v>291100.92</v>
      </c>
      <c r="R3682" t="inlineStr">
        <is>
          <t>Kerala</t>
        </is>
      </c>
      <c r="S3682" s="71" t="n">
        <v>3</v>
      </c>
      <c r="T3682" t="inlineStr">
        <is>
          <t>Yes</t>
        </is>
      </c>
      <c r="U3682" s="71" t="n">
        <v>10600</v>
      </c>
      <c r="V3682" s="71" t="n">
        <v>471</v>
      </c>
      <c r="W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RR103674</t>
        </is>
      </c>
      <c r="B3683" s="69" t="n">
        <v>46100</v>
      </c>
      <c r="C3683" s="70" t="n">
        <v>2026</v>
      </c>
      <c r="D3683" t="inlineStr">
        <is>
          <t>Mar</t>
        </is>
      </c>
      <c r="E3683" t="inlineStr">
        <is>
          <t>South</t>
        </is>
      </c>
      <c r="F3683" t="inlineStr">
        <is>
          <t>India</t>
        </is>
      </c>
      <c r="G3683" t="inlineStr">
        <is>
          <t>Fashion</t>
        </is>
      </c>
      <c r="H3683" t="inlineStr">
        <is>
          <t>Click &amp; collect</t>
        </is>
      </c>
      <c r="I3683" t="inlineStr">
        <is>
          <t>Member</t>
        </is>
      </c>
      <c r="J3683" t="inlineStr">
        <is>
          <t>Ravindra Patil</t>
        </is>
      </c>
      <c r="K3683" s="71" t="n">
        <v>420</v>
      </c>
      <c r="L3683" s="72" t="n">
        <v>774.4</v>
      </c>
      <c r="M3683" s="72" t="n">
        <v>325248</v>
      </c>
      <c r="N3683" s="72" t="n">
        <v>32524.8</v>
      </c>
      <c r="O3683" s="72" t="n">
        <v>292723.2</v>
      </c>
      <c r="P3683" s="72" t="n">
        <v>178411.37</v>
      </c>
      <c r="Q3683" s="72" t="n">
        <v>114311.83</v>
      </c>
      <c r="R3683" t="inlineStr">
        <is>
          <t>Kerala</t>
        </is>
      </c>
      <c r="S3683" s="71" t="n">
        <v>2</v>
      </c>
      <c r="T3683" t="inlineStr">
        <is>
          <t>Yes</t>
        </is>
      </c>
      <c r="U3683" s="71" t="n">
        <v>165</v>
      </c>
      <c r="V3683" s="71" t="n">
        <v>61</v>
      </c>
      <c r="W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RR103675</t>
        </is>
      </c>
      <c r="B3684" s="69" t="n">
        <v>46100</v>
      </c>
      <c r="C3684" s="70" t="n">
        <v>2026</v>
      </c>
      <c r="D3684" t="inlineStr">
        <is>
          <t>Mar</t>
        </is>
      </c>
      <c r="E3684" t="inlineStr">
        <is>
          <t>East</t>
        </is>
      </c>
      <c r="F3684" t="inlineStr">
        <is>
          <t>India</t>
        </is>
      </c>
      <c r="G3684" t="inlineStr">
        <is>
          <t>Electronics</t>
        </is>
      </c>
      <c r="H3684" t="inlineStr">
        <is>
          <t>Home delivery</t>
        </is>
      </c>
      <c r="I3684" t="inlineStr">
        <is>
          <t>Member</t>
        </is>
      </c>
      <c r="J3684" t="inlineStr">
        <is>
          <t>Noah Smith</t>
        </is>
      </c>
      <c r="K3684" s="71" t="n">
        <v>71</v>
      </c>
      <c r="L3684" s="72" t="n">
        <v>9123.52</v>
      </c>
      <c r="M3684" s="72" t="n">
        <v>647769.92</v>
      </c>
      <c r="N3684" s="72" t="n">
        <v>97165.49000000001</v>
      </c>
      <c r="O3684" s="72" t="n">
        <v>550604.4300000001</v>
      </c>
      <c r="P3684" s="72" t="n">
        <v>600835.41</v>
      </c>
      <c r="Q3684" s="72" t="n">
        <v>-50230.98</v>
      </c>
      <c r="R3684" t="inlineStr">
        <is>
          <t>Bihar</t>
        </is>
      </c>
      <c r="S3684" s="71" t="n">
        <v>1</v>
      </c>
      <c r="T3684" t="inlineStr">
        <is>
          <t>Yes</t>
        </is>
      </c>
      <c r="U3684" s="71" t="n">
        <v>155</v>
      </c>
      <c r="V3684" s="71" t="n">
        <v>63</v>
      </c>
      <c r="W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RR103676</t>
        </is>
      </c>
      <c r="B3685" s="69" t="n">
        <v>46100</v>
      </c>
      <c r="C3685" s="70" t="n">
        <v>2026</v>
      </c>
      <c r="D3685" t="inlineStr">
        <is>
          <t>Mar</t>
        </is>
      </c>
      <c r="E3685" t="inlineStr">
        <is>
          <t>North</t>
        </is>
      </c>
      <c r="F3685" t="inlineStr">
        <is>
          <t>India</t>
        </is>
      </c>
      <c r="G3685" t="inlineStr">
        <is>
          <t>JioMart</t>
        </is>
      </c>
      <c r="H3685" t="inlineStr">
        <is>
          <t>Home delivery</t>
        </is>
      </c>
      <c r="I3685" t="inlineStr">
        <is>
          <t>Walk-in guest</t>
        </is>
      </c>
      <c r="J3685" t="inlineStr">
        <is>
          <t>Zoya Ahmed</t>
        </is>
      </c>
      <c r="K3685" s="71" t="n">
        <v>4662</v>
      </c>
      <c r="L3685" s="72" t="n">
        <v>508.46</v>
      </c>
      <c r="M3685" s="72" t="n">
        <v>2370440.52</v>
      </c>
      <c r="N3685" s="72" t="n">
        <v>237044.05</v>
      </c>
      <c r="O3685" s="72" t="n">
        <v>2133396.47</v>
      </c>
      <c r="P3685" s="72" t="n">
        <v>1615294.75</v>
      </c>
      <c r="Q3685" s="72" t="n">
        <v>518101.72</v>
      </c>
      <c r="R3685" t="inlineStr">
        <is>
          <t>Delhi</t>
        </is>
      </c>
      <c r="S3685" s="71" t="n">
        <v>3</v>
      </c>
      <c r="T3685" t="inlineStr">
        <is>
          <t>Yes</t>
        </is>
      </c>
      <c r="U3685" s="71" t="n">
        <v>9052</v>
      </c>
      <c r="V3685" s="71" t="n">
        <v>579</v>
      </c>
      <c r="W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RR103677</t>
        </is>
      </c>
      <c r="B3686" s="69" t="n">
        <v>46100</v>
      </c>
      <c r="C3686" s="70" t="n">
        <v>2026</v>
      </c>
      <c r="D3686" t="inlineStr">
        <is>
          <t>Mar</t>
        </is>
      </c>
      <c r="E3686" t="inlineStr">
        <is>
          <t>South</t>
        </is>
      </c>
      <c r="F3686" t="inlineStr">
        <is>
          <t>India</t>
        </is>
      </c>
      <c r="G3686" t="inlineStr">
        <is>
          <t>JioMart</t>
        </is>
      </c>
      <c r="H3686" t="inlineStr">
        <is>
          <t>Home delivery</t>
        </is>
      </c>
      <c r="I3686" t="inlineStr">
        <is>
          <t>Member</t>
        </is>
      </c>
      <c r="J3686" t="inlineStr">
        <is>
          <t>Aisha Bello</t>
        </is>
      </c>
      <c r="K3686" s="71" t="n">
        <v>3872</v>
      </c>
      <c r="L3686" s="72" t="n">
        <v>408.36</v>
      </c>
      <c r="M3686" s="72" t="n">
        <v>1581169.92</v>
      </c>
      <c r="N3686" s="72" t="n">
        <v>79058.5</v>
      </c>
      <c r="O3686" s="72" t="n">
        <v>1502111.42</v>
      </c>
      <c r="P3686" s="72" t="n">
        <v>1339886.45</v>
      </c>
      <c r="Q3686" s="72" t="n">
        <v>162224.97</v>
      </c>
      <c r="R3686" t="inlineStr">
        <is>
          <t>Tamil Nadu</t>
        </is>
      </c>
      <c r="S3686" s="71" t="n">
        <v>8</v>
      </c>
      <c r="T3686" t="inlineStr">
        <is>
          <t>Yes</t>
        </is>
      </c>
      <c r="U3686" s="71" t="n">
        <v>6965</v>
      </c>
      <c r="V3686" s="71" t="n">
        <v>489</v>
      </c>
      <c r="W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RR103678</t>
        </is>
      </c>
      <c r="B3687" s="69" t="n">
        <v>46100</v>
      </c>
      <c r="C3687" s="70" t="n">
        <v>2026</v>
      </c>
      <c r="D3687" t="inlineStr">
        <is>
          <t>Mar</t>
        </is>
      </c>
      <c r="E3687" t="inlineStr">
        <is>
          <t>East</t>
        </is>
      </c>
      <c r="F3687" t="inlineStr">
        <is>
          <t>India</t>
        </is>
      </c>
      <c r="G3687" t="inlineStr">
        <is>
          <t>Grocery</t>
        </is>
      </c>
      <c r="H3687" t="inlineStr">
        <is>
          <t>Store walk-in</t>
        </is>
      </c>
      <c r="I3687" t="inlineStr">
        <is>
          <t>Member</t>
        </is>
      </c>
      <c r="J3687" t="inlineStr">
        <is>
          <t>Ruhi Shaikh</t>
        </is>
      </c>
      <c r="K3687" s="71" t="n">
        <v>1955</v>
      </c>
      <c r="L3687" s="72" t="n">
        <v>177.11</v>
      </c>
      <c r="M3687" s="72" t="n">
        <v>346250.05</v>
      </c>
      <c r="N3687" s="72" t="n">
        <v>17312.5</v>
      </c>
      <c r="O3687" s="72" t="n">
        <v>328937.55</v>
      </c>
      <c r="P3687" s="72" t="n">
        <v>284495.9</v>
      </c>
      <c r="Q3687" s="72" t="n">
        <v>44441.65</v>
      </c>
      <c r="R3687" t="inlineStr">
        <is>
          <t>Bihar</t>
        </is>
      </c>
      <c r="S3687" s="71" t="n">
        <v>5</v>
      </c>
      <c r="T3687" t="inlineStr">
        <is>
          <t>Yes</t>
        </is>
      </c>
      <c r="U3687" s="71" t="n">
        <v>967</v>
      </c>
      <c r="V3687" s="71" t="n">
        <v>394</v>
      </c>
      <c r="W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RR103679</t>
        </is>
      </c>
      <c r="B3688" s="69" t="n">
        <v>46100</v>
      </c>
      <c r="C3688" s="70" t="n">
        <v>2026</v>
      </c>
      <c r="D3688" t="inlineStr">
        <is>
          <t>Mar</t>
        </is>
      </c>
      <c r="E3688" t="inlineStr">
        <is>
          <t>East</t>
        </is>
      </c>
      <c r="F3688" t="inlineStr">
        <is>
          <t>India</t>
        </is>
      </c>
      <c r="G3688" t="inlineStr">
        <is>
          <t>Grocery</t>
        </is>
      </c>
      <c r="H3688" t="inlineStr">
        <is>
          <t>Store walk-in</t>
        </is>
      </c>
      <c r="I3688" t="inlineStr">
        <is>
          <t>Member</t>
        </is>
      </c>
      <c r="J3688" t="inlineStr">
        <is>
          <t>Kofi Mensah</t>
        </is>
      </c>
      <c r="K3688" s="71" t="n">
        <v>2481</v>
      </c>
      <c r="L3688" s="72" t="n">
        <v>183.57</v>
      </c>
      <c r="M3688" s="72" t="n">
        <v>455437.17</v>
      </c>
      <c r="N3688" s="72" t="n">
        <v>22771.86</v>
      </c>
      <c r="O3688" s="72" t="n">
        <v>432665.31</v>
      </c>
      <c r="P3688" s="72" t="n">
        <v>363715.09</v>
      </c>
      <c r="Q3688" s="72" t="n">
        <v>68950.22</v>
      </c>
      <c r="R3688" t="inlineStr">
        <is>
          <t>West Bengal</t>
        </is>
      </c>
      <c r="S3688" s="71" t="n">
        <v>8</v>
      </c>
      <c r="T3688" t="inlineStr">
        <is>
          <t>Yes</t>
        </is>
      </c>
      <c r="U3688" s="71" t="n">
        <v>682</v>
      </c>
      <c r="V3688" s="71" t="n">
        <v>294</v>
      </c>
      <c r="W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RR103680</t>
        </is>
      </c>
      <c r="B3689" s="69" t="n">
        <v>46100</v>
      </c>
      <c r="C3689" s="70" t="n">
        <v>2026</v>
      </c>
      <c r="D3689" t="inlineStr">
        <is>
          <t>Mar</t>
        </is>
      </c>
      <c r="E3689" t="inlineStr">
        <is>
          <t>North</t>
        </is>
      </c>
      <c r="F3689" t="inlineStr">
        <is>
          <t>India</t>
        </is>
      </c>
      <c r="G3689" t="inlineStr">
        <is>
          <t>Grocery</t>
        </is>
      </c>
      <c r="H3689" t="inlineStr">
        <is>
          <t>Store walk-in</t>
        </is>
      </c>
      <c r="I3689" t="inlineStr">
        <is>
          <t>Member</t>
        </is>
      </c>
      <c r="J3689" t="inlineStr">
        <is>
          <t>Hiroshi Tanaka</t>
        </is>
      </c>
      <c r="K3689" s="71" t="n">
        <v>1262</v>
      </c>
      <c r="L3689" s="72" t="n">
        <v>197.71</v>
      </c>
      <c r="M3689" s="72" t="n">
        <v>249510.02</v>
      </c>
      <c r="N3689" s="72" t="n">
        <v>12475.5</v>
      </c>
      <c r="O3689" s="72" t="n">
        <v>237034.52</v>
      </c>
      <c r="P3689" s="72" t="n">
        <v>189805.5</v>
      </c>
      <c r="Q3689" s="72" t="n">
        <v>47229.02</v>
      </c>
      <c r="R3689" t="inlineStr">
        <is>
          <t>Uttar Pradesh</t>
        </is>
      </c>
      <c r="S3689" s="71" t="n">
        <v>8</v>
      </c>
      <c r="T3689" t="inlineStr">
        <is>
          <t>Yes</t>
        </is>
      </c>
      <c r="U3689" s="71" t="n">
        <v>893</v>
      </c>
      <c r="V3689" s="71" t="n">
        <v>355</v>
      </c>
      <c r="W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RR103681</t>
        </is>
      </c>
      <c r="B3690" s="69" t="n">
        <v>46100</v>
      </c>
      <c r="C3690" s="70" t="n">
        <v>2026</v>
      </c>
      <c r="D3690" t="inlineStr">
        <is>
          <t>Mar</t>
        </is>
      </c>
      <c r="E3690" t="inlineStr">
        <is>
          <t>East</t>
        </is>
      </c>
      <c r="F3690" t="inlineStr">
        <is>
          <t>India</t>
        </is>
      </c>
      <c r="G3690" t="inlineStr">
        <is>
          <t>Electronics</t>
        </is>
      </c>
      <c r="H3690" t="inlineStr">
        <is>
          <t>Store walk-in</t>
        </is>
      </c>
      <c r="I3690" t="inlineStr">
        <is>
          <t>Walk-in guest</t>
        </is>
      </c>
      <c r="J3690" t="inlineStr">
        <is>
          <t>Lucas Martin</t>
        </is>
      </c>
      <c r="K3690" s="71" t="n">
        <v>65</v>
      </c>
      <c r="L3690" s="72" t="n">
        <v>8707.360000000001</v>
      </c>
      <c r="M3690" s="72" t="n">
        <v>565978.4</v>
      </c>
      <c r="N3690" s="72" t="n">
        <v>28298.92</v>
      </c>
      <c r="O3690" s="72" t="n">
        <v>537679.48</v>
      </c>
      <c r="P3690" s="72" t="n">
        <v>518065.94</v>
      </c>
      <c r="Q3690" s="72" t="n">
        <v>19613.54</v>
      </c>
      <c r="R3690" t="inlineStr">
        <is>
          <t>West Bengal</t>
        </is>
      </c>
      <c r="S3690" s="71" t="n">
        <v>5</v>
      </c>
      <c r="T3690" t="inlineStr">
        <is>
          <t>Yes</t>
        </is>
      </c>
      <c r="U3690" s="71" t="n">
        <v>138</v>
      </c>
      <c r="V3690" s="71" t="n">
        <v>56</v>
      </c>
      <c r="W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RR103682</t>
        </is>
      </c>
      <c r="B3691" s="69" t="n">
        <v>46100</v>
      </c>
      <c r="C3691" s="70" t="n">
        <v>2026</v>
      </c>
      <c r="D3691" t="inlineStr">
        <is>
          <t>Mar</t>
        </is>
      </c>
      <c r="E3691" t="inlineStr">
        <is>
          <t>South</t>
        </is>
      </c>
      <c r="F3691" t="inlineStr">
        <is>
          <t>India</t>
        </is>
      </c>
      <c r="G3691" t="inlineStr">
        <is>
          <t>Fashion</t>
        </is>
      </c>
      <c r="H3691" t="inlineStr">
        <is>
          <t>Store walk-in</t>
        </is>
      </c>
      <c r="I3691" t="inlineStr">
        <is>
          <t>Walk-in guest</t>
        </is>
      </c>
      <c r="J3691" t="inlineStr">
        <is>
          <t>Noah Smith</t>
        </is>
      </c>
      <c r="K3691" s="71" t="n">
        <v>1019</v>
      </c>
      <c r="L3691" s="72" t="n">
        <v>840.38</v>
      </c>
      <c r="M3691" s="72" t="n">
        <v>856347.22</v>
      </c>
      <c r="N3691" s="72" t="n">
        <v>85634.72</v>
      </c>
      <c r="O3691" s="72" t="n">
        <v>770712.5</v>
      </c>
      <c r="P3691" s="72" t="n">
        <v>419972.45</v>
      </c>
      <c r="Q3691" s="72" t="n">
        <v>350740.05</v>
      </c>
      <c r="R3691" t="inlineStr">
        <is>
          <t>Tamil Nadu</t>
        </is>
      </c>
      <c r="S3691" s="71" t="n">
        <v>0</v>
      </c>
      <c r="T3691" t="inlineStr">
        <is>
          <t>No</t>
        </is>
      </c>
      <c r="U3691" s="71" t="n">
        <v>646</v>
      </c>
      <c r="V3691" s="71" t="n">
        <v>280</v>
      </c>
      <c r="W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RR103683</t>
        </is>
      </c>
      <c r="B3692" s="69" t="n">
        <v>46100</v>
      </c>
      <c r="C3692" s="70" t="n">
        <v>2026</v>
      </c>
      <c r="D3692" t="inlineStr">
        <is>
          <t>Mar</t>
        </is>
      </c>
      <c r="E3692" t="inlineStr">
        <is>
          <t>North</t>
        </is>
      </c>
      <c r="F3692" t="inlineStr">
        <is>
          <t>India</t>
        </is>
      </c>
      <c r="G3692" t="inlineStr">
        <is>
          <t>Fashion</t>
        </is>
      </c>
      <c r="H3692" t="inlineStr">
        <is>
          <t>Store walk-in</t>
        </is>
      </c>
      <c r="I3692" t="inlineStr">
        <is>
          <t>Member</t>
        </is>
      </c>
      <c r="J3692" t="inlineStr">
        <is>
          <t>Ravindra Patil</t>
        </is>
      </c>
      <c r="K3692" s="71" t="n">
        <v>1022</v>
      </c>
      <c r="L3692" s="72" t="n">
        <v>759.97</v>
      </c>
      <c r="M3692" s="72" t="n">
        <v>776689.34</v>
      </c>
      <c r="N3692" s="72" t="n">
        <v>116503.4</v>
      </c>
      <c r="O3692" s="72" t="n">
        <v>660185.9399999999</v>
      </c>
      <c r="P3692" s="72" t="n">
        <v>424665.72</v>
      </c>
      <c r="Q3692" s="72" t="n">
        <v>235520.22</v>
      </c>
      <c r="R3692" t="inlineStr">
        <is>
          <t>Delhi</t>
        </is>
      </c>
      <c r="S3692" s="71" t="n">
        <v>0</v>
      </c>
      <c r="T3692" t="inlineStr">
        <is>
          <t>No</t>
        </is>
      </c>
      <c r="U3692" s="71" t="n">
        <v>538</v>
      </c>
      <c r="V3692" s="71" t="n">
        <v>220</v>
      </c>
      <c r="W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RR103684</t>
        </is>
      </c>
      <c r="B3693" s="69" t="n">
        <v>46101</v>
      </c>
      <c r="C3693" s="70" t="n">
        <v>2026</v>
      </c>
      <c r="D3693" t="inlineStr">
        <is>
          <t>Mar</t>
        </is>
      </c>
      <c r="E3693" t="inlineStr">
        <is>
          <t>East</t>
        </is>
      </c>
      <c r="F3693" t="inlineStr">
        <is>
          <t>India</t>
        </is>
      </c>
      <c r="G3693" t="inlineStr">
        <is>
          <t>JioMart</t>
        </is>
      </c>
      <c r="H3693" t="inlineStr">
        <is>
          <t>Home delivery</t>
        </is>
      </c>
      <c r="I3693" t="inlineStr">
        <is>
          <t>Member</t>
        </is>
      </c>
      <c r="J3693" t="inlineStr">
        <is>
          <t>Shraddha Kulkarni</t>
        </is>
      </c>
      <c r="K3693" s="71" t="n">
        <v>2371</v>
      </c>
      <c r="L3693" s="72" t="n">
        <v>475.29</v>
      </c>
      <c r="M3693" s="72" t="n">
        <v>1126912.59</v>
      </c>
      <c r="N3693" s="72" t="n">
        <v>22538.25</v>
      </c>
      <c r="O3693" s="72" t="n">
        <v>1104374.34</v>
      </c>
      <c r="P3693" s="72" t="n">
        <v>813813.52</v>
      </c>
      <c r="Q3693" s="72" t="n">
        <v>290560.82</v>
      </c>
      <c r="R3693" t="inlineStr">
        <is>
          <t>Bihar</t>
        </is>
      </c>
      <c r="S3693" s="71" t="n">
        <v>8</v>
      </c>
      <c r="T3693" t="inlineStr">
        <is>
          <t>Yes</t>
        </is>
      </c>
      <c r="U3693" s="71" t="n">
        <v>3636</v>
      </c>
      <c r="V3693" s="71" t="n">
        <v>290</v>
      </c>
      <c r="W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RR103685</t>
        </is>
      </c>
      <c r="B3694" s="69" t="n">
        <v>46101</v>
      </c>
      <c r="C3694" s="70" t="n">
        <v>2026</v>
      </c>
      <c r="D3694" t="inlineStr">
        <is>
          <t>Mar</t>
        </is>
      </c>
      <c r="E3694" t="inlineStr">
        <is>
          <t>North</t>
        </is>
      </c>
      <c r="F3694" t="inlineStr">
        <is>
          <t>India</t>
        </is>
      </c>
      <c r="G3694" t="inlineStr">
        <is>
          <t>JioMart</t>
        </is>
      </c>
      <c r="H3694" t="inlineStr">
        <is>
          <t>Home delivery</t>
        </is>
      </c>
      <c r="I3694" t="inlineStr">
        <is>
          <t>Walk-in guest</t>
        </is>
      </c>
      <c r="J3694" t="inlineStr">
        <is>
          <t>Noah Smith</t>
        </is>
      </c>
      <c r="K3694" s="71" t="n">
        <v>2813</v>
      </c>
      <c r="L3694" s="72" t="n">
        <v>493.26</v>
      </c>
      <c r="M3694" s="72" t="n">
        <v>1387540.38</v>
      </c>
      <c r="N3694" s="72" t="n">
        <v>27750.81</v>
      </c>
      <c r="O3694" s="72" t="n">
        <v>1359789.57</v>
      </c>
      <c r="P3694" s="72" t="n">
        <v>966203.45</v>
      </c>
      <c r="Q3694" s="72" t="n">
        <v>393586.12</v>
      </c>
      <c r="R3694" t="inlineStr">
        <is>
          <t>Delhi</t>
        </is>
      </c>
      <c r="S3694" s="71" t="n">
        <v>8</v>
      </c>
      <c r="T3694" t="inlineStr">
        <is>
          <t>Yes</t>
        </is>
      </c>
      <c r="U3694" s="71" t="n">
        <v>7534</v>
      </c>
      <c r="V3694" s="71" t="n">
        <v>382</v>
      </c>
      <c r="W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RR103686</t>
        </is>
      </c>
      <c r="B3695" s="69" t="n">
        <v>46101</v>
      </c>
      <c r="C3695" s="70" t="n">
        <v>2026</v>
      </c>
      <c r="D3695" t="inlineStr">
        <is>
          <t>Mar</t>
        </is>
      </c>
      <c r="E3695" t="inlineStr">
        <is>
          <t>North</t>
        </is>
      </c>
      <c r="F3695" t="inlineStr">
        <is>
          <t>India</t>
        </is>
      </c>
      <c r="G3695" t="inlineStr">
        <is>
          <t>Electronics</t>
        </is>
      </c>
      <c r="H3695" t="inlineStr">
        <is>
          <t>Store walk-in</t>
        </is>
      </c>
      <c r="I3695" t="inlineStr">
        <is>
          <t>Walk-in guest</t>
        </is>
      </c>
      <c r="J3695" t="inlineStr">
        <is>
          <t>Zoya Ahmed</t>
        </is>
      </c>
      <c r="K3695" s="71" t="n">
        <v>61</v>
      </c>
      <c r="L3695" s="72" t="n">
        <v>8805.32</v>
      </c>
      <c r="M3695" s="72" t="n">
        <v>537124.52</v>
      </c>
      <c r="N3695" s="72" t="n">
        <v>42969.96</v>
      </c>
      <c r="O3695" s="72" t="n">
        <v>494154.56</v>
      </c>
      <c r="P3695" s="72" t="n">
        <v>513175.7</v>
      </c>
      <c r="Q3695" s="72" t="n">
        <v>-19021.14</v>
      </c>
      <c r="R3695" t="inlineStr">
        <is>
          <t>Punjab</t>
        </is>
      </c>
      <c r="S3695" s="71" t="n">
        <v>2</v>
      </c>
      <c r="T3695" t="inlineStr">
        <is>
          <t>Yes</t>
        </is>
      </c>
      <c r="U3695" s="71" t="n">
        <v>122</v>
      </c>
      <c r="V3695" s="71" t="n">
        <v>48</v>
      </c>
      <c r="W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RR103687</t>
        </is>
      </c>
      <c r="B3696" s="69" t="n">
        <v>46101</v>
      </c>
      <c r="C3696" s="70" t="n">
        <v>2026</v>
      </c>
      <c r="D3696" t="inlineStr">
        <is>
          <t>Mar</t>
        </is>
      </c>
      <c r="E3696" t="inlineStr">
        <is>
          <t>North</t>
        </is>
      </c>
      <c r="F3696" t="inlineStr">
        <is>
          <t>India</t>
        </is>
      </c>
      <c r="G3696" t="inlineStr">
        <is>
          <t>JioMart</t>
        </is>
      </c>
      <c r="H3696" t="inlineStr">
        <is>
          <t>Home delivery</t>
        </is>
      </c>
      <c r="I3696" t="inlineStr">
        <is>
          <t>Walk-in guest</t>
        </is>
      </c>
      <c r="J3696" t="inlineStr">
        <is>
          <t>Yuki Sato</t>
        </is>
      </c>
      <c r="K3696" s="71" t="n">
        <v>4015</v>
      </c>
      <c r="L3696" s="72" t="n">
        <v>484.17</v>
      </c>
      <c r="M3696" s="72" t="n">
        <v>1943942.55</v>
      </c>
      <c r="N3696" s="72" t="n">
        <v>194394.26</v>
      </c>
      <c r="O3696" s="72" t="n">
        <v>1749548.29</v>
      </c>
      <c r="P3696" s="72" t="n">
        <v>1388487.9</v>
      </c>
      <c r="Q3696" s="72" t="n">
        <v>361060.39</v>
      </c>
      <c r="R3696" t="inlineStr">
        <is>
          <t>Uttar Pradesh</t>
        </is>
      </c>
      <c r="S3696" s="71" t="n">
        <v>1</v>
      </c>
      <c r="T3696" t="inlineStr">
        <is>
          <t>Yes</t>
        </is>
      </c>
      <c r="U3696" s="71" t="n">
        <v>8628</v>
      </c>
      <c r="V3696" s="71" t="n">
        <v>624</v>
      </c>
      <c r="W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RR103688</t>
        </is>
      </c>
      <c r="B3697" s="69" t="n">
        <v>46101</v>
      </c>
      <c r="C3697" s="70" t="n">
        <v>2026</v>
      </c>
      <c r="D3697" t="inlineStr">
        <is>
          <t>Mar</t>
        </is>
      </c>
      <c r="E3697" t="inlineStr">
        <is>
          <t>North</t>
        </is>
      </c>
      <c r="F3697" t="inlineStr">
        <is>
          <t>India</t>
        </is>
      </c>
      <c r="G3697" t="inlineStr">
        <is>
          <t>Grocery</t>
        </is>
      </c>
      <c r="H3697" t="inlineStr">
        <is>
          <t>Store walk-in</t>
        </is>
      </c>
      <c r="I3697" t="inlineStr">
        <is>
          <t>Walk-in guest</t>
        </is>
      </c>
      <c r="J3697" t="inlineStr">
        <is>
          <t>Noah Smith</t>
        </is>
      </c>
      <c r="K3697" s="71" t="n">
        <v>4071</v>
      </c>
      <c r="L3697" s="72" t="n">
        <v>206.69</v>
      </c>
      <c r="M3697" s="72" t="n">
        <v>841434.99</v>
      </c>
      <c r="N3697" s="72" t="n">
        <v>126215.25</v>
      </c>
      <c r="O3697" s="72" t="n">
        <v>715219.74</v>
      </c>
      <c r="P3697" s="72" t="n">
        <v>600223.09</v>
      </c>
      <c r="Q3697" s="72" t="n">
        <v>114996.65</v>
      </c>
      <c r="R3697" t="inlineStr">
        <is>
          <t>Uttar Pradesh</t>
        </is>
      </c>
      <c r="S3697" s="71" t="n">
        <v>0</v>
      </c>
      <c r="T3697" t="inlineStr">
        <is>
          <t>No</t>
        </is>
      </c>
      <c r="U3697" s="71" t="n">
        <v>3488</v>
      </c>
      <c r="V3697" s="71" t="n">
        <v>1089</v>
      </c>
      <c r="W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RR103689</t>
        </is>
      </c>
      <c r="B3698" s="69" t="n">
        <v>46101</v>
      </c>
      <c r="C3698" s="70" t="n">
        <v>2026</v>
      </c>
      <c r="D3698" t="inlineStr">
        <is>
          <t>Mar</t>
        </is>
      </c>
      <c r="E3698" t="inlineStr">
        <is>
          <t>South</t>
        </is>
      </c>
      <c r="F3698" t="inlineStr">
        <is>
          <t>India</t>
        </is>
      </c>
      <c r="G3698" t="inlineStr">
        <is>
          <t>Grocery</t>
        </is>
      </c>
      <c r="H3698" t="inlineStr">
        <is>
          <t>Home delivery</t>
        </is>
      </c>
      <c r="I3698" t="inlineStr">
        <is>
          <t>Walk-in guest</t>
        </is>
      </c>
      <c r="J3698" t="inlineStr">
        <is>
          <t>Lucas Martin</t>
        </is>
      </c>
      <c r="K3698" s="71" t="n">
        <v>3853</v>
      </c>
      <c r="L3698" s="72" t="n">
        <v>167.14</v>
      </c>
      <c r="M3698" s="72" t="n">
        <v>643990.42</v>
      </c>
      <c r="N3698" s="72" t="n">
        <v>51519.23</v>
      </c>
      <c r="O3698" s="72" t="n">
        <v>592471.1899999999</v>
      </c>
      <c r="P3698" s="72" t="n">
        <v>556945.61</v>
      </c>
      <c r="Q3698" s="72" t="n">
        <v>35525.58</v>
      </c>
      <c r="R3698" t="inlineStr">
        <is>
          <t>Telangana</t>
        </is>
      </c>
      <c r="S3698" s="71" t="n">
        <v>8</v>
      </c>
      <c r="T3698" t="inlineStr">
        <is>
          <t>Yes</t>
        </is>
      </c>
      <c r="U3698" s="71" t="n">
        <v>2376</v>
      </c>
      <c r="V3698" s="71" t="n">
        <v>820</v>
      </c>
      <c r="W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RR103690</t>
        </is>
      </c>
      <c r="B3699" s="69" t="n">
        <v>46101</v>
      </c>
      <c r="C3699" s="70" t="n">
        <v>2026</v>
      </c>
      <c r="D3699" t="inlineStr">
        <is>
          <t>Mar</t>
        </is>
      </c>
      <c r="E3699" t="inlineStr">
        <is>
          <t>West</t>
        </is>
      </c>
      <c r="F3699" t="inlineStr">
        <is>
          <t>India</t>
        </is>
      </c>
      <c r="G3699" t="inlineStr">
        <is>
          <t>JioMart</t>
        </is>
      </c>
      <c r="H3699" t="inlineStr">
        <is>
          <t>Home delivery</t>
        </is>
      </c>
      <c r="I3699" t="inlineStr">
        <is>
          <t>Member</t>
        </is>
      </c>
      <c r="J3699" t="inlineStr">
        <is>
          <t>Shraddha Kulkarni</t>
        </is>
      </c>
      <c r="K3699" s="71" t="n">
        <v>2129</v>
      </c>
      <c r="L3699" s="72" t="n">
        <v>454.22</v>
      </c>
      <c r="M3699" s="72" t="n">
        <v>967034.38</v>
      </c>
      <c r="N3699" s="72" t="n">
        <v>19340.69</v>
      </c>
      <c r="O3699" s="72" t="n">
        <v>947693.6899999999</v>
      </c>
      <c r="P3699" s="72" t="n">
        <v>701066</v>
      </c>
      <c r="Q3699" s="72" t="n">
        <v>246627.69</v>
      </c>
      <c r="R3699" t="inlineStr">
        <is>
          <t>Maharashtra</t>
        </is>
      </c>
      <c r="S3699" s="71" t="n">
        <v>5</v>
      </c>
      <c r="T3699" t="inlineStr">
        <is>
          <t>Yes</t>
        </is>
      </c>
      <c r="U3699" s="71" t="n">
        <v>7165</v>
      </c>
      <c r="V3699" s="71" t="n">
        <v>479</v>
      </c>
      <c r="W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RR103691</t>
        </is>
      </c>
      <c r="B3700" s="69" t="n">
        <v>46101</v>
      </c>
      <c r="C3700" s="70" t="n">
        <v>2026</v>
      </c>
      <c r="D3700" t="inlineStr">
        <is>
          <t>Mar</t>
        </is>
      </c>
      <c r="E3700" t="inlineStr">
        <is>
          <t>South</t>
        </is>
      </c>
      <c r="F3700" t="inlineStr">
        <is>
          <t>India</t>
        </is>
      </c>
      <c r="G3700" t="inlineStr">
        <is>
          <t>Grocery</t>
        </is>
      </c>
      <c r="H3700" t="inlineStr">
        <is>
          <t>Click &amp; collect</t>
        </is>
      </c>
      <c r="I3700" t="inlineStr">
        <is>
          <t>Walk-in guest</t>
        </is>
      </c>
      <c r="J3700" t="inlineStr">
        <is>
          <t>Carlos Silva</t>
        </is>
      </c>
      <c r="K3700" s="71" t="n">
        <v>1291</v>
      </c>
      <c r="L3700" s="72" t="n">
        <v>206.37</v>
      </c>
      <c r="M3700" s="72" t="n">
        <v>266423.67</v>
      </c>
      <c r="N3700" s="72" t="n">
        <v>21313.89</v>
      </c>
      <c r="O3700" s="72" t="n">
        <v>245109.78</v>
      </c>
      <c r="P3700" s="72" t="n">
        <v>196207.96</v>
      </c>
      <c r="Q3700" s="72" t="n">
        <v>48901.82</v>
      </c>
      <c r="R3700" t="inlineStr">
        <is>
          <t>Telangana</t>
        </is>
      </c>
      <c r="S3700" s="71" t="n">
        <v>0</v>
      </c>
      <c r="T3700" t="inlineStr">
        <is>
          <t>No</t>
        </is>
      </c>
      <c r="U3700" s="71" t="n">
        <v>413</v>
      </c>
      <c r="V3700" s="71" t="n">
        <v>178</v>
      </c>
      <c r="W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RR103692</t>
        </is>
      </c>
      <c r="B3701" s="69" t="n">
        <v>46101</v>
      </c>
      <c r="C3701" s="70" t="n">
        <v>2026</v>
      </c>
      <c r="D3701" t="inlineStr">
        <is>
          <t>Mar</t>
        </is>
      </c>
      <c r="E3701" t="inlineStr">
        <is>
          <t>West</t>
        </is>
      </c>
      <c r="F3701" t="inlineStr">
        <is>
          <t>India</t>
        </is>
      </c>
      <c r="G3701" t="inlineStr">
        <is>
          <t>JioMart</t>
        </is>
      </c>
      <c r="H3701" t="inlineStr">
        <is>
          <t>Home delivery</t>
        </is>
      </c>
      <c r="I3701" t="inlineStr">
        <is>
          <t>Walk-in guest</t>
        </is>
      </c>
      <c r="J3701" t="inlineStr">
        <is>
          <t>Ruhi Shaikh</t>
        </is>
      </c>
      <c r="K3701" s="71" t="n">
        <v>1360</v>
      </c>
      <c r="L3701" s="72" t="n">
        <v>421.95</v>
      </c>
      <c r="M3701" s="72" t="n">
        <v>573852</v>
      </c>
      <c r="N3701" s="72" t="n">
        <v>11477.04</v>
      </c>
      <c r="O3701" s="72" t="n">
        <v>562374.96</v>
      </c>
      <c r="P3701" s="72" t="n">
        <v>464889</v>
      </c>
      <c r="Q3701" s="72" t="n">
        <v>97485.96000000001</v>
      </c>
      <c r="R3701" t="inlineStr">
        <is>
          <t>Gujarat</t>
        </is>
      </c>
      <c r="S3701" s="71" t="n">
        <v>8</v>
      </c>
      <c r="T3701" t="inlineStr">
        <is>
          <t>Yes</t>
        </is>
      </c>
      <c r="U3701" s="71" t="n">
        <v>3234</v>
      </c>
      <c r="V3701" s="71" t="n">
        <v>235</v>
      </c>
      <c r="W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RR103693</t>
        </is>
      </c>
      <c r="B3702" s="69" t="n">
        <v>46102</v>
      </c>
      <c r="C3702" s="70" t="n">
        <v>2026</v>
      </c>
      <c r="D3702" t="inlineStr">
        <is>
          <t>Mar</t>
        </is>
      </c>
      <c r="E3702" t="inlineStr">
        <is>
          <t>North</t>
        </is>
      </c>
      <c r="F3702" t="inlineStr">
        <is>
          <t>India</t>
        </is>
      </c>
      <c r="G3702" t="inlineStr">
        <is>
          <t>Grocery</t>
        </is>
      </c>
      <c r="H3702" t="inlineStr">
        <is>
          <t>Click &amp; collect</t>
        </is>
      </c>
      <c r="I3702" t="inlineStr">
        <is>
          <t>Member</t>
        </is>
      </c>
      <c r="J3702" t="inlineStr">
        <is>
          <t>Carlos Silva</t>
        </is>
      </c>
      <c r="K3702" s="71" t="n">
        <v>2702</v>
      </c>
      <c r="L3702" s="72" t="n">
        <v>195.08</v>
      </c>
      <c r="M3702" s="72" t="n">
        <v>527106.16</v>
      </c>
      <c r="N3702" s="72" t="n">
        <v>42168.49</v>
      </c>
      <c r="O3702" s="72" t="n">
        <v>484937.67</v>
      </c>
      <c r="P3702" s="72" t="n">
        <v>383459.39</v>
      </c>
      <c r="Q3702" s="72" t="n">
        <v>101478.28</v>
      </c>
      <c r="R3702" t="inlineStr">
        <is>
          <t>Rajasthan</t>
        </is>
      </c>
      <c r="S3702" s="71" t="n">
        <v>1</v>
      </c>
      <c r="T3702" t="inlineStr">
        <is>
          <t>Yes</t>
        </is>
      </c>
      <c r="U3702" s="71" t="n">
        <v>1990</v>
      </c>
      <c r="V3702" s="71" t="n">
        <v>580</v>
      </c>
      <c r="W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RR103694</t>
        </is>
      </c>
      <c r="B3703" s="69" t="n">
        <v>46102</v>
      </c>
      <c r="C3703" s="70" t="n">
        <v>2026</v>
      </c>
      <c r="D3703" t="inlineStr">
        <is>
          <t>Mar</t>
        </is>
      </c>
      <c r="E3703" t="inlineStr">
        <is>
          <t>North</t>
        </is>
      </c>
      <c r="F3703" t="inlineStr">
        <is>
          <t>India</t>
        </is>
      </c>
      <c r="G3703" t="inlineStr">
        <is>
          <t>Electronics</t>
        </is>
      </c>
      <c r="H3703" t="inlineStr">
        <is>
          <t>Click &amp; collect</t>
        </is>
      </c>
      <c r="I3703" t="inlineStr">
        <is>
          <t>Member</t>
        </is>
      </c>
      <c r="J3703" t="inlineStr">
        <is>
          <t>Sara Rossi</t>
        </is>
      </c>
      <c r="K3703" s="71" t="n">
        <v>204</v>
      </c>
      <c r="L3703" s="72" t="n">
        <v>10291.48</v>
      </c>
      <c r="M3703" s="72" t="n">
        <v>2099461.92</v>
      </c>
      <c r="N3703" s="72" t="n">
        <v>209946.19</v>
      </c>
      <c r="O3703" s="72" t="n">
        <v>1889515.73</v>
      </c>
      <c r="P3703" s="72" t="n">
        <v>1624567.2</v>
      </c>
      <c r="Q3703" s="72" t="n">
        <v>264948.53</v>
      </c>
      <c r="R3703" t="inlineStr">
        <is>
          <t>Uttar Pradesh</t>
        </is>
      </c>
      <c r="S3703" s="71" t="n">
        <v>2</v>
      </c>
      <c r="T3703" t="inlineStr">
        <is>
          <t>Yes</t>
        </is>
      </c>
      <c r="U3703" s="71" t="n">
        <v>711</v>
      </c>
      <c r="V3703" s="71" t="n">
        <v>191</v>
      </c>
      <c r="W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RR103695</t>
        </is>
      </c>
      <c r="B3704" s="69" t="n">
        <v>46102</v>
      </c>
      <c r="C3704" s="70" t="n">
        <v>2026</v>
      </c>
      <c r="D3704" t="inlineStr">
        <is>
          <t>Mar</t>
        </is>
      </c>
      <c r="E3704" t="inlineStr">
        <is>
          <t>West</t>
        </is>
      </c>
      <c r="F3704" t="inlineStr">
        <is>
          <t>India</t>
        </is>
      </c>
      <c r="G3704" t="inlineStr">
        <is>
          <t>Grocery</t>
        </is>
      </c>
      <c r="H3704" t="inlineStr">
        <is>
          <t>Store walk-in</t>
        </is>
      </c>
      <c r="I3704" t="inlineStr">
        <is>
          <t>Walk-in guest</t>
        </is>
      </c>
      <c r="J3704" t="inlineStr">
        <is>
          <t>Mei Lin</t>
        </is>
      </c>
      <c r="K3704" s="71" t="n">
        <v>3128</v>
      </c>
      <c r="L3704" s="72" t="n">
        <v>191.86</v>
      </c>
      <c r="M3704" s="72" t="n">
        <v>600138.08</v>
      </c>
      <c r="N3704" s="72" t="n">
        <v>60013.81</v>
      </c>
      <c r="O3704" s="72" t="n">
        <v>540124.27</v>
      </c>
      <c r="P3704" s="72" t="n">
        <v>443464.37</v>
      </c>
      <c r="Q3704" s="72" t="n">
        <v>96659.89999999999</v>
      </c>
      <c r="R3704" t="inlineStr">
        <is>
          <t>Maharashtra</t>
        </is>
      </c>
      <c r="S3704" s="71" t="n">
        <v>0</v>
      </c>
      <c r="T3704" t="inlineStr">
        <is>
          <t>No</t>
        </is>
      </c>
      <c r="U3704" s="71" t="n">
        <v>1003</v>
      </c>
      <c r="V3704" s="71" t="n">
        <v>359</v>
      </c>
      <c r="W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RR103696</t>
        </is>
      </c>
      <c r="B3705" s="69" t="n">
        <v>46102</v>
      </c>
      <c r="C3705" s="70" t="n">
        <v>2026</v>
      </c>
      <c r="D3705" t="inlineStr">
        <is>
          <t>Mar</t>
        </is>
      </c>
      <c r="E3705" t="inlineStr">
        <is>
          <t>North</t>
        </is>
      </c>
      <c r="F3705" t="inlineStr">
        <is>
          <t>India</t>
        </is>
      </c>
      <c r="G3705" t="inlineStr">
        <is>
          <t>Grocery</t>
        </is>
      </c>
      <c r="H3705" t="inlineStr">
        <is>
          <t>Store walk-in</t>
        </is>
      </c>
      <c r="I3705" t="inlineStr">
        <is>
          <t>Walk-in guest</t>
        </is>
      </c>
      <c r="J3705" t="inlineStr">
        <is>
          <t>Omar Haddad</t>
        </is>
      </c>
      <c r="K3705" s="71" t="n">
        <v>3933</v>
      </c>
      <c r="L3705" s="72" t="n">
        <v>207.25</v>
      </c>
      <c r="M3705" s="72" t="n">
        <v>815114.25</v>
      </c>
      <c r="N3705" s="72" t="n">
        <v>40755.71</v>
      </c>
      <c r="O3705" s="72" t="n">
        <v>774358.54</v>
      </c>
      <c r="P3705" s="72" t="n">
        <v>586025.5600000001</v>
      </c>
      <c r="Q3705" s="72" t="n">
        <v>188332.98</v>
      </c>
      <c r="R3705" t="inlineStr">
        <is>
          <t>Rajasthan</t>
        </is>
      </c>
      <c r="S3705" s="71" t="n">
        <v>1</v>
      </c>
      <c r="T3705" t="inlineStr">
        <is>
          <t>Yes</t>
        </is>
      </c>
      <c r="U3705" s="71" t="n">
        <v>1383</v>
      </c>
      <c r="V3705" s="71" t="n">
        <v>581</v>
      </c>
      <c r="W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RR103697</t>
        </is>
      </c>
      <c r="B3706" s="69" t="n">
        <v>46102</v>
      </c>
      <c r="C3706" s="70" t="n">
        <v>2026</v>
      </c>
      <c r="D3706" t="inlineStr">
        <is>
          <t>Mar</t>
        </is>
      </c>
      <c r="E3706" t="inlineStr">
        <is>
          <t>West</t>
        </is>
      </c>
      <c r="F3706" t="inlineStr">
        <is>
          <t>India</t>
        </is>
      </c>
      <c r="G3706" t="inlineStr">
        <is>
          <t>Grocery</t>
        </is>
      </c>
      <c r="H3706" t="inlineStr">
        <is>
          <t>Store walk-in</t>
        </is>
      </c>
      <c r="I3706" t="inlineStr">
        <is>
          <t>Walk-in guest</t>
        </is>
      </c>
      <c r="J3706" t="inlineStr">
        <is>
          <t>Noah Smith</t>
        </is>
      </c>
      <c r="K3706" s="71" t="n">
        <v>3530</v>
      </c>
      <c r="L3706" s="72" t="n">
        <v>176</v>
      </c>
      <c r="M3706" s="72" t="n">
        <v>621280</v>
      </c>
      <c r="N3706" s="72" t="n">
        <v>49702.4</v>
      </c>
      <c r="O3706" s="72" t="n">
        <v>571577.6</v>
      </c>
      <c r="P3706" s="72" t="n">
        <v>506834.92</v>
      </c>
      <c r="Q3706" s="72" t="n">
        <v>64742.68</v>
      </c>
      <c r="R3706" t="inlineStr">
        <is>
          <t>Maharashtra</t>
        </is>
      </c>
      <c r="S3706" s="71" t="n">
        <v>5</v>
      </c>
      <c r="T3706" t="inlineStr">
        <is>
          <t>Yes</t>
        </is>
      </c>
      <c r="U3706" s="71" t="n">
        <v>1641</v>
      </c>
      <c r="V3706" s="71" t="n">
        <v>572</v>
      </c>
      <c r="W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RR103698</t>
        </is>
      </c>
      <c r="B3707" s="69" t="n">
        <v>46102</v>
      </c>
      <c r="C3707" s="70" t="n">
        <v>2026</v>
      </c>
      <c r="D3707" t="inlineStr">
        <is>
          <t>Mar</t>
        </is>
      </c>
      <c r="E3707" t="inlineStr">
        <is>
          <t>South</t>
        </is>
      </c>
      <c r="F3707" t="inlineStr">
        <is>
          <t>India</t>
        </is>
      </c>
      <c r="G3707" t="inlineStr">
        <is>
          <t>JioMart</t>
        </is>
      </c>
      <c r="H3707" t="inlineStr">
        <is>
          <t>Home delivery</t>
        </is>
      </c>
      <c r="I3707" t="inlineStr">
        <is>
          <t>Member</t>
        </is>
      </c>
      <c r="J3707" t="inlineStr">
        <is>
          <t>Ravindra Patil</t>
        </is>
      </c>
      <c r="K3707" s="71" t="n">
        <v>4781</v>
      </c>
      <c r="L3707" s="72" t="n">
        <v>495.43</v>
      </c>
      <c r="M3707" s="72" t="n">
        <v>2368650.83</v>
      </c>
      <c r="N3707" s="72" t="n">
        <v>118432.54</v>
      </c>
      <c r="O3707" s="72" t="n">
        <v>2250218.29</v>
      </c>
      <c r="P3707" s="72" t="n">
        <v>1645379.82</v>
      </c>
      <c r="Q3707" s="72" t="n">
        <v>604838.47</v>
      </c>
      <c r="R3707" t="inlineStr">
        <is>
          <t>Kerala</t>
        </is>
      </c>
      <c r="S3707" s="71" t="n">
        <v>8</v>
      </c>
      <c r="T3707" t="inlineStr">
        <is>
          <t>Yes</t>
        </is>
      </c>
      <c r="U3707" s="71" t="n">
        <v>16185</v>
      </c>
      <c r="V3707" s="71" t="n">
        <v>817</v>
      </c>
      <c r="W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RR103699</t>
        </is>
      </c>
      <c r="B3708" s="69" t="n">
        <v>46102</v>
      </c>
      <c r="C3708" s="70" t="n">
        <v>2026</v>
      </c>
      <c r="D3708" t="inlineStr">
        <is>
          <t>Mar</t>
        </is>
      </c>
      <c r="E3708" t="inlineStr">
        <is>
          <t>North</t>
        </is>
      </c>
      <c r="F3708" t="inlineStr">
        <is>
          <t>India</t>
        </is>
      </c>
      <c r="G3708" t="inlineStr">
        <is>
          <t>JioMart</t>
        </is>
      </c>
      <c r="H3708" t="inlineStr">
        <is>
          <t>Home delivery</t>
        </is>
      </c>
      <c r="I3708" t="inlineStr">
        <is>
          <t>Member</t>
        </is>
      </c>
      <c r="J3708" t="inlineStr">
        <is>
          <t>Mei Lin</t>
        </is>
      </c>
      <c r="K3708" s="71" t="n">
        <v>798</v>
      </c>
      <c r="L3708" s="72" t="n">
        <v>434.92</v>
      </c>
      <c r="M3708" s="72" t="n">
        <v>347066.16</v>
      </c>
      <c r="N3708" s="72" t="n">
        <v>34706.62</v>
      </c>
      <c r="O3708" s="72" t="n">
        <v>312359.54</v>
      </c>
      <c r="P3708" s="72" t="n">
        <v>270996.08</v>
      </c>
      <c r="Q3708" s="72" t="n">
        <v>41363.46</v>
      </c>
      <c r="R3708" t="inlineStr">
        <is>
          <t>Delhi</t>
        </is>
      </c>
      <c r="S3708" s="71" t="n">
        <v>5</v>
      </c>
      <c r="T3708" t="inlineStr">
        <is>
          <t>Yes</t>
        </is>
      </c>
      <c r="U3708" s="71" t="n">
        <v>1549</v>
      </c>
      <c r="V3708" s="71" t="n">
        <v>114</v>
      </c>
      <c r="W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RR103700</t>
        </is>
      </c>
      <c r="B3709" s="69" t="n">
        <v>46102</v>
      </c>
      <c r="C3709" s="70" t="n">
        <v>2026</v>
      </c>
      <c r="D3709" t="inlineStr">
        <is>
          <t>Mar</t>
        </is>
      </c>
      <c r="E3709" t="inlineStr">
        <is>
          <t>West</t>
        </is>
      </c>
      <c r="F3709" t="inlineStr">
        <is>
          <t>India</t>
        </is>
      </c>
      <c r="G3709" t="inlineStr">
        <is>
          <t>Fashion</t>
        </is>
      </c>
      <c r="H3709" t="inlineStr">
        <is>
          <t>Store walk-in</t>
        </is>
      </c>
      <c r="I3709" t="inlineStr">
        <is>
          <t>Walk-in guest</t>
        </is>
      </c>
      <c r="J3709" t="inlineStr">
        <is>
          <t>Noah Smith</t>
        </is>
      </c>
      <c r="K3709" s="71" t="n">
        <v>707</v>
      </c>
      <c r="L3709" s="72" t="n">
        <v>679.86</v>
      </c>
      <c r="M3709" s="72" t="n">
        <v>480661.02</v>
      </c>
      <c r="N3709" s="72" t="n">
        <v>72099.14999999999</v>
      </c>
      <c r="O3709" s="72" t="n">
        <v>408561.87</v>
      </c>
      <c r="P3709" s="72" t="n">
        <v>279979.72</v>
      </c>
      <c r="Q3709" s="72" t="n">
        <v>128582.15</v>
      </c>
      <c r="R3709" t="inlineStr">
        <is>
          <t>Gujarat</t>
        </is>
      </c>
      <c r="S3709" s="71" t="n">
        <v>0</v>
      </c>
      <c r="T3709" t="inlineStr">
        <is>
          <t>No</t>
        </is>
      </c>
      <c r="U3709" s="71" t="n">
        <v>538</v>
      </c>
      <c r="V3709" s="71" t="n">
        <v>168</v>
      </c>
      <c r="W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RR103701</t>
        </is>
      </c>
      <c r="B3710" s="69" t="n">
        <v>46102</v>
      </c>
      <c r="C3710" s="70" t="n">
        <v>2026</v>
      </c>
      <c r="D3710" t="inlineStr">
        <is>
          <t>Mar</t>
        </is>
      </c>
      <c r="E3710" t="inlineStr">
        <is>
          <t>West</t>
        </is>
      </c>
      <c r="F3710" t="inlineStr">
        <is>
          <t>India</t>
        </is>
      </c>
      <c r="G3710" t="inlineStr">
        <is>
          <t>Grocery</t>
        </is>
      </c>
      <c r="H3710" t="inlineStr">
        <is>
          <t>Store walk-in</t>
        </is>
      </c>
      <c r="I3710" t="inlineStr">
        <is>
          <t>Member</t>
        </is>
      </c>
      <c r="J3710" t="inlineStr">
        <is>
          <t>Hiroshi Tanaka</t>
        </is>
      </c>
      <c r="K3710" s="71" t="n">
        <v>1331</v>
      </c>
      <c r="L3710" s="72" t="n">
        <v>192.76</v>
      </c>
      <c r="M3710" s="72" t="n">
        <v>256563.56</v>
      </c>
      <c r="N3710" s="72" t="n">
        <v>25656.36</v>
      </c>
      <c r="O3710" s="72" t="n">
        <v>230907.2</v>
      </c>
      <c r="P3710" s="72" t="n">
        <v>194414.28</v>
      </c>
      <c r="Q3710" s="72" t="n">
        <v>36492.92</v>
      </c>
      <c r="R3710" t="inlineStr">
        <is>
          <t>Maharashtra</t>
        </is>
      </c>
      <c r="S3710" s="71" t="n">
        <v>0</v>
      </c>
      <c r="T3710" t="inlineStr">
        <is>
          <t>No</t>
        </is>
      </c>
      <c r="U3710" s="71" t="n">
        <v>413</v>
      </c>
      <c r="V3710" s="71" t="n">
        <v>160</v>
      </c>
      <c r="W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RR103702</t>
        </is>
      </c>
      <c r="B3711" s="69" t="n">
        <v>46102</v>
      </c>
      <c r="C3711" s="70" t="n">
        <v>2026</v>
      </c>
      <c r="D3711" t="inlineStr">
        <is>
          <t>Mar</t>
        </is>
      </c>
      <c r="E3711" t="inlineStr">
        <is>
          <t>West</t>
        </is>
      </c>
      <c r="F3711" t="inlineStr">
        <is>
          <t>India</t>
        </is>
      </c>
      <c r="G3711" t="inlineStr">
        <is>
          <t>Grocery</t>
        </is>
      </c>
      <c r="H3711" t="inlineStr">
        <is>
          <t>Home delivery</t>
        </is>
      </c>
      <c r="I3711" t="inlineStr">
        <is>
          <t>Member</t>
        </is>
      </c>
      <c r="J3711" t="inlineStr">
        <is>
          <t>Sophie Müller</t>
        </is>
      </c>
      <c r="K3711" s="71" t="n">
        <v>745</v>
      </c>
      <c r="L3711" s="72" t="n">
        <v>204.22</v>
      </c>
      <c r="M3711" s="72" t="n">
        <v>152143.9</v>
      </c>
      <c r="N3711" s="72" t="n">
        <v>7607.19</v>
      </c>
      <c r="O3711" s="72" t="n">
        <v>144536.71</v>
      </c>
      <c r="P3711" s="72" t="n">
        <v>108942.04</v>
      </c>
      <c r="Q3711" s="72" t="n">
        <v>35594.67</v>
      </c>
      <c r="R3711" t="inlineStr">
        <is>
          <t>Maharashtra</t>
        </is>
      </c>
      <c r="S3711" s="71" t="n">
        <v>8</v>
      </c>
      <c r="T3711" t="inlineStr">
        <is>
          <t>Yes</t>
        </is>
      </c>
      <c r="U3711" s="71" t="n">
        <v>611</v>
      </c>
      <c r="V3711" s="71" t="n">
        <v>176</v>
      </c>
      <c r="W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RR103703</t>
        </is>
      </c>
      <c r="B3712" s="69" t="n">
        <v>46102</v>
      </c>
      <c r="C3712" s="70" t="n">
        <v>2026</v>
      </c>
      <c r="D3712" t="inlineStr">
        <is>
          <t>Mar</t>
        </is>
      </c>
      <c r="E3712" t="inlineStr">
        <is>
          <t>West</t>
        </is>
      </c>
      <c r="F3712" t="inlineStr">
        <is>
          <t>India</t>
        </is>
      </c>
      <c r="G3712" t="inlineStr">
        <is>
          <t>Electronics</t>
        </is>
      </c>
      <c r="H3712" t="inlineStr">
        <is>
          <t>Store walk-in</t>
        </is>
      </c>
      <c r="I3712" t="inlineStr">
        <is>
          <t>Walk-in guest</t>
        </is>
      </c>
      <c r="J3712" t="inlineStr">
        <is>
          <t>Sara Rossi</t>
        </is>
      </c>
      <c r="K3712" s="71" t="n">
        <v>52</v>
      </c>
      <c r="L3712" s="72" t="n">
        <v>10182.97</v>
      </c>
      <c r="M3712" s="72" t="n">
        <v>529514.4399999999</v>
      </c>
      <c r="N3712" s="72" t="n">
        <v>26475.72</v>
      </c>
      <c r="O3712" s="72" t="n">
        <v>503038.72</v>
      </c>
      <c r="P3712" s="72" t="n">
        <v>416385.52</v>
      </c>
      <c r="Q3712" s="72" t="n">
        <v>86653.2</v>
      </c>
      <c r="R3712" t="inlineStr">
        <is>
          <t>Goa</t>
        </is>
      </c>
      <c r="S3712" s="71" t="n">
        <v>3</v>
      </c>
      <c r="T3712" t="inlineStr">
        <is>
          <t>Yes</t>
        </is>
      </c>
      <c r="U3712" s="71" t="n">
        <v>149</v>
      </c>
      <c r="V3712" s="71" t="n">
        <v>43</v>
      </c>
      <c r="W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RR103704</t>
        </is>
      </c>
      <c r="B3713" s="69" t="n">
        <v>46102</v>
      </c>
      <c r="C3713" s="70" t="n">
        <v>2026</v>
      </c>
      <c r="D3713" t="inlineStr">
        <is>
          <t>Mar</t>
        </is>
      </c>
      <c r="E3713" t="inlineStr">
        <is>
          <t>West</t>
        </is>
      </c>
      <c r="F3713" t="inlineStr">
        <is>
          <t>India</t>
        </is>
      </c>
      <c r="G3713" t="inlineStr">
        <is>
          <t>Grocery</t>
        </is>
      </c>
      <c r="H3713" t="inlineStr">
        <is>
          <t>Store walk-in</t>
        </is>
      </c>
      <c r="I3713" t="inlineStr">
        <is>
          <t>Member</t>
        </is>
      </c>
      <c r="J3713" t="inlineStr">
        <is>
          <t>Noah Smith</t>
        </is>
      </c>
      <c r="K3713" s="71" t="n">
        <v>1441</v>
      </c>
      <c r="L3713" s="72" t="n">
        <v>184.01</v>
      </c>
      <c r="M3713" s="72" t="n">
        <v>265158.41</v>
      </c>
      <c r="N3713" s="72" t="n">
        <v>5303.17</v>
      </c>
      <c r="O3713" s="72" t="n">
        <v>259855.24</v>
      </c>
      <c r="P3713" s="72" t="n">
        <v>208146.66</v>
      </c>
      <c r="Q3713" s="72" t="n">
        <v>51708.58</v>
      </c>
      <c r="R3713" t="inlineStr">
        <is>
          <t>Maharashtra</t>
        </is>
      </c>
      <c r="S3713" s="71" t="n">
        <v>5</v>
      </c>
      <c r="T3713" t="inlineStr">
        <is>
          <t>Yes</t>
        </is>
      </c>
      <c r="U3713" s="71" t="n">
        <v>380</v>
      </c>
      <c r="V3713" s="71" t="n">
        <v>167</v>
      </c>
      <c r="W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RR103705</t>
        </is>
      </c>
      <c r="B3714" s="69" t="n">
        <v>46102</v>
      </c>
      <c r="C3714" s="70" t="n">
        <v>2026</v>
      </c>
      <c r="D3714" t="inlineStr">
        <is>
          <t>Mar</t>
        </is>
      </c>
      <c r="E3714" t="inlineStr">
        <is>
          <t>West</t>
        </is>
      </c>
      <c r="F3714" t="inlineStr">
        <is>
          <t>India</t>
        </is>
      </c>
      <c r="G3714" t="inlineStr">
        <is>
          <t>Grocery</t>
        </is>
      </c>
      <c r="H3714" t="inlineStr">
        <is>
          <t>Store walk-in</t>
        </is>
      </c>
      <c r="I3714" t="inlineStr">
        <is>
          <t>Member</t>
        </is>
      </c>
      <c r="J3714" t="inlineStr">
        <is>
          <t>Yuki Sato</t>
        </is>
      </c>
      <c r="K3714" s="71" t="n">
        <v>1236</v>
      </c>
      <c r="L3714" s="72" t="n">
        <v>173.67</v>
      </c>
      <c r="M3714" s="72" t="n">
        <v>214656.12</v>
      </c>
      <c r="N3714" s="72" t="n">
        <v>10732.81</v>
      </c>
      <c r="O3714" s="72" t="n">
        <v>203923.31</v>
      </c>
      <c r="P3714" s="72" t="n">
        <v>175483.88</v>
      </c>
      <c r="Q3714" s="72" t="n">
        <v>28439.43</v>
      </c>
      <c r="R3714" t="inlineStr">
        <is>
          <t>Maharashtra</t>
        </is>
      </c>
      <c r="S3714" s="71" t="n">
        <v>8</v>
      </c>
      <c r="T3714" t="inlineStr">
        <is>
          <t>Yes</t>
        </is>
      </c>
      <c r="U3714" s="71" t="n">
        <v>348</v>
      </c>
      <c r="V3714" s="71" t="n">
        <v>150</v>
      </c>
      <c r="W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RR103706</t>
        </is>
      </c>
      <c r="B3715" s="69" t="n">
        <v>46102</v>
      </c>
      <c r="C3715" s="70" t="n">
        <v>2026</v>
      </c>
      <c r="D3715" t="inlineStr">
        <is>
          <t>Mar</t>
        </is>
      </c>
      <c r="E3715" t="inlineStr">
        <is>
          <t>West</t>
        </is>
      </c>
      <c r="F3715" t="inlineStr">
        <is>
          <t>India</t>
        </is>
      </c>
      <c r="G3715" t="inlineStr">
        <is>
          <t>Fashion</t>
        </is>
      </c>
      <c r="H3715" t="inlineStr">
        <is>
          <t>Store walk-in</t>
        </is>
      </c>
      <c r="I3715" t="inlineStr">
        <is>
          <t>Member</t>
        </is>
      </c>
      <c r="J3715" t="inlineStr">
        <is>
          <t>Kofi Mensah</t>
        </is>
      </c>
      <c r="K3715" s="71" t="n">
        <v>1080</v>
      </c>
      <c r="L3715" s="72" t="n">
        <v>781.74</v>
      </c>
      <c r="M3715" s="72" t="n">
        <v>844279.2</v>
      </c>
      <c r="N3715" s="72" t="n">
        <v>126641.88</v>
      </c>
      <c r="O3715" s="72" t="n">
        <v>717637.3199999999</v>
      </c>
      <c r="P3715" s="72" t="n">
        <v>441363.13</v>
      </c>
      <c r="Q3715" s="72" t="n">
        <v>276274.19</v>
      </c>
      <c r="R3715" t="inlineStr">
        <is>
          <t>Maharashtra</t>
        </is>
      </c>
      <c r="S3715" s="71" t="n">
        <v>8</v>
      </c>
      <c r="T3715" t="inlineStr">
        <is>
          <t>Yes</t>
        </is>
      </c>
      <c r="U3715" s="71" t="n">
        <v>737</v>
      </c>
      <c r="V3715" s="71" t="n">
        <v>235</v>
      </c>
      <c r="W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RR103707</t>
        </is>
      </c>
      <c r="B3716" s="69" t="n">
        <v>46102</v>
      </c>
      <c r="C3716" s="70" t="n">
        <v>2026</v>
      </c>
      <c r="D3716" t="inlineStr">
        <is>
          <t>Mar</t>
        </is>
      </c>
      <c r="E3716" t="inlineStr">
        <is>
          <t>South</t>
        </is>
      </c>
      <c r="F3716" t="inlineStr">
        <is>
          <t>India</t>
        </is>
      </c>
      <c r="G3716" t="inlineStr">
        <is>
          <t>JioMart</t>
        </is>
      </c>
      <c r="H3716" t="inlineStr">
        <is>
          <t>Home delivery</t>
        </is>
      </c>
      <c r="I3716" t="inlineStr">
        <is>
          <t>Member</t>
        </is>
      </c>
      <c r="J3716" t="inlineStr">
        <is>
          <t>Sara Rossi</t>
        </is>
      </c>
      <c r="K3716" s="71" t="n">
        <v>4436</v>
      </c>
      <c r="L3716" s="72" t="n">
        <v>455.1</v>
      </c>
      <c r="M3716" s="72" t="n">
        <v>2018823.6</v>
      </c>
      <c r="N3716" s="72" t="n">
        <v>201882.36</v>
      </c>
      <c r="O3716" s="72" t="n">
        <v>1816941.24</v>
      </c>
      <c r="P3716" s="72" t="n">
        <v>1472695.98</v>
      </c>
      <c r="Q3716" s="72" t="n">
        <v>344245.26</v>
      </c>
      <c r="R3716" t="inlineStr">
        <is>
          <t>Kerala</t>
        </is>
      </c>
      <c r="S3716" s="71" t="n">
        <v>8</v>
      </c>
      <c r="T3716" t="inlineStr">
        <is>
          <t>Yes</t>
        </is>
      </c>
      <c r="U3716" s="71" t="n">
        <v>30580</v>
      </c>
      <c r="V3716" s="71" t="n">
        <v>1325</v>
      </c>
      <c r="W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RR103708</t>
        </is>
      </c>
      <c r="B3717" s="69" t="n">
        <v>46102</v>
      </c>
      <c r="C3717" s="70" t="n">
        <v>2026</v>
      </c>
      <c r="D3717" t="inlineStr">
        <is>
          <t>Mar</t>
        </is>
      </c>
      <c r="E3717" t="inlineStr">
        <is>
          <t>East</t>
        </is>
      </c>
      <c r="F3717" t="inlineStr">
        <is>
          <t>India</t>
        </is>
      </c>
      <c r="G3717" t="inlineStr">
        <is>
          <t>Grocery</t>
        </is>
      </c>
      <c r="H3717" t="inlineStr">
        <is>
          <t>Store walk-in</t>
        </is>
      </c>
      <c r="I3717" t="inlineStr">
        <is>
          <t>Walk-in guest</t>
        </is>
      </c>
      <c r="J3717" t="inlineStr">
        <is>
          <t>Kofi Mensah</t>
        </is>
      </c>
      <c r="K3717" s="71" t="n">
        <v>1232</v>
      </c>
      <c r="L3717" s="72" t="n">
        <v>203.44</v>
      </c>
      <c r="M3717" s="72" t="n">
        <v>250638.08</v>
      </c>
      <c r="N3717" s="72" t="n">
        <v>25063.81</v>
      </c>
      <c r="O3717" s="72" t="n">
        <v>225574.27</v>
      </c>
      <c r="P3717" s="72" t="n">
        <v>177334.57</v>
      </c>
      <c r="Q3717" s="72" t="n">
        <v>48239.7</v>
      </c>
      <c r="R3717" t="inlineStr">
        <is>
          <t>Odisha</t>
        </is>
      </c>
      <c r="S3717" s="71" t="n">
        <v>0</v>
      </c>
      <c r="T3717" t="inlineStr">
        <is>
          <t>No</t>
        </is>
      </c>
      <c r="U3717" s="71" t="n">
        <v>1152</v>
      </c>
      <c r="V3717" s="71" t="n">
        <v>318</v>
      </c>
      <c r="W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RR103709</t>
        </is>
      </c>
      <c r="B3718" s="69" t="n">
        <v>46102</v>
      </c>
      <c r="C3718" s="70" t="n">
        <v>2026</v>
      </c>
      <c r="D3718" t="inlineStr">
        <is>
          <t>Mar</t>
        </is>
      </c>
      <c r="E3718" t="inlineStr">
        <is>
          <t>East</t>
        </is>
      </c>
      <c r="F3718" t="inlineStr">
        <is>
          <t>India</t>
        </is>
      </c>
      <c r="G3718" t="inlineStr">
        <is>
          <t>Fashion</t>
        </is>
      </c>
      <c r="H3718" t="inlineStr">
        <is>
          <t>Store walk-in</t>
        </is>
      </c>
      <c r="I3718" t="inlineStr">
        <is>
          <t>Walk-in guest</t>
        </is>
      </c>
      <c r="J3718" t="inlineStr">
        <is>
          <t>Arjun Mehta</t>
        </is>
      </c>
      <c r="K3718" s="71" t="n">
        <v>813</v>
      </c>
      <c r="L3718" s="72" t="n">
        <v>709.23</v>
      </c>
      <c r="M3718" s="72" t="n">
        <v>576603.99</v>
      </c>
      <c r="N3718" s="72" t="n">
        <v>11532.08</v>
      </c>
      <c r="O3718" s="72" t="n">
        <v>565071.91</v>
      </c>
      <c r="P3718" s="72" t="n">
        <v>347803.43</v>
      </c>
      <c r="Q3718" s="72" t="n">
        <v>217268.48</v>
      </c>
      <c r="R3718" t="inlineStr">
        <is>
          <t>Bihar</t>
        </is>
      </c>
      <c r="S3718" s="71" t="n">
        <v>2</v>
      </c>
      <c r="T3718" t="inlineStr">
        <is>
          <t>Yes</t>
        </is>
      </c>
      <c r="U3718" s="71" t="n">
        <v>372</v>
      </c>
      <c r="V3718" s="71" t="n">
        <v>121</v>
      </c>
      <c r="W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RR103710</t>
        </is>
      </c>
      <c r="B3719" s="69" t="n">
        <v>46103</v>
      </c>
      <c r="C3719" s="70" t="n">
        <v>2026</v>
      </c>
      <c r="D3719" t="inlineStr">
        <is>
          <t>Mar</t>
        </is>
      </c>
      <c r="E3719" t="inlineStr">
        <is>
          <t>East</t>
        </is>
      </c>
      <c r="F3719" t="inlineStr">
        <is>
          <t>India</t>
        </is>
      </c>
      <c r="G3719" t="inlineStr">
        <is>
          <t>Electronics</t>
        </is>
      </c>
      <c r="H3719" t="inlineStr">
        <is>
          <t>Store walk-in</t>
        </is>
      </c>
      <c r="I3719" t="inlineStr">
        <is>
          <t>Member</t>
        </is>
      </c>
      <c r="J3719" t="inlineStr">
        <is>
          <t>Ravindra Patil</t>
        </is>
      </c>
      <c r="K3719" s="71" t="n">
        <v>20</v>
      </c>
      <c r="L3719" s="72" t="n">
        <v>10552.79</v>
      </c>
      <c r="M3719" s="72" t="n">
        <v>211055.8</v>
      </c>
      <c r="N3719" s="72" t="n">
        <v>16884.46</v>
      </c>
      <c r="O3719" s="72" t="n">
        <v>194171.34</v>
      </c>
      <c r="P3719" s="72" t="n">
        <v>166933.16</v>
      </c>
      <c r="Q3719" s="72" t="n">
        <v>27238.18</v>
      </c>
      <c r="R3719" t="inlineStr">
        <is>
          <t>Bihar</t>
        </is>
      </c>
      <c r="S3719" s="71" t="n">
        <v>8</v>
      </c>
      <c r="T3719" t="inlineStr">
        <is>
          <t>Yes</t>
        </is>
      </c>
      <c r="U3719" s="71" t="n">
        <v>53</v>
      </c>
      <c r="V3719" s="71" t="n">
        <v>14</v>
      </c>
      <c r="W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RR103711</t>
        </is>
      </c>
      <c r="B3720" s="69" t="n">
        <v>46103</v>
      </c>
      <c r="C3720" s="70" t="n">
        <v>2026</v>
      </c>
      <c r="D3720" t="inlineStr">
        <is>
          <t>Mar</t>
        </is>
      </c>
      <c r="E3720" t="inlineStr">
        <is>
          <t>East</t>
        </is>
      </c>
      <c r="F3720" t="inlineStr">
        <is>
          <t>India</t>
        </is>
      </c>
      <c r="G3720" t="inlineStr">
        <is>
          <t>Grocery</t>
        </is>
      </c>
      <c r="H3720" t="inlineStr">
        <is>
          <t>Store walk-in</t>
        </is>
      </c>
      <c r="I3720" t="inlineStr">
        <is>
          <t>Member</t>
        </is>
      </c>
      <c r="J3720" t="inlineStr">
        <is>
          <t>Omar Haddad</t>
        </is>
      </c>
      <c r="K3720" s="71" t="n">
        <v>1673</v>
      </c>
      <c r="L3720" s="72" t="n">
        <v>203.6</v>
      </c>
      <c r="M3720" s="72" t="n">
        <v>340622.8</v>
      </c>
      <c r="N3720" s="72" t="n">
        <v>51093.42</v>
      </c>
      <c r="O3720" s="72" t="n">
        <v>289529.38</v>
      </c>
      <c r="P3720" s="72" t="n">
        <v>255561.08</v>
      </c>
      <c r="Q3720" s="72" t="n">
        <v>33968.3</v>
      </c>
      <c r="R3720" t="inlineStr">
        <is>
          <t>West Bengal</t>
        </is>
      </c>
      <c r="S3720" s="71" t="n">
        <v>8</v>
      </c>
      <c r="T3720" t="inlineStr">
        <is>
          <t>Yes</t>
        </is>
      </c>
      <c r="U3720" s="71" t="n">
        <v>742</v>
      </c>
      <c r="V3720" s="71" t="n">
        <v>236</v>
      </c>
      <c r="W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RR103712</t>
        </is>
      </c>
      <c r="B3721" s="69" t="n">
        <v>46103</v>
      </c>
      <c r="C3721" s="70" t="n">
        <v>2026</v>
      </c>
      <c r="D3721" t="inlineStr">
        <is>
          <t>Mar</t>
        </is>
      </c>
      <c r="E3721" t="inlineStr">
        <is>
          <t>West</t>
        </is>
      </c>
      <c r="F3721" t="inlineStr">
        <is>
          <t>India</t>
        </is>
      </c>
      <c r="G3721" t="inlineStr">
        <is>
          <t>Grocery</t>
        </is>
      </c>
      <c r="H3721" t="inlineStr">
        <is>
          <t>Store walk-in</t>
        </is>
      </c>
      <c r="I3721" t="inlineStr">
        <is>
          <t>Walk-in guest</t>
        </is>
      </c>
      <c r="J3721" t="inlineStr">
        <is>
          <t>Aisha Bello</t>
        </is>
      </c>
      <c r="K3721" s="71" t="n">
        <v>2107</v>
      </c>
      <c r="L3721" s="72" t="n">
        <v>172.49</v>
      </c>
      <c r="M3721" s="72" t="n">
        <v>363436.43</v>
      </c>
      <c r="N3721" s="72" t="n">
        <v>18171.82</v>
      </c>
      <c r="O3721" s="72" t="n">
        <v>345264.61</v>
      </c>
      <c r="P3721" s="72" t="n">
        <v>312516.34</v>
      </c>
      <c r="Q3721" s="72" t="n">
        <v>32748.27</v>
      </c>
      <c r="R3721" t="inlineStr">
        <is>
          <t>Goa</t>
        </is>
      </c>
      <c r="S3721" s="71" t="n">
        <v>8</v>
      </c>
      <c r="T3721" t="inlineStr">
        <is>
          <t>Yes</t>
        </is>
      </c>
      <c r="U3721" s="71" t="n">
        <v>878</v>
      </c>
      <c r="V3721" s="71" t="n">
        <v>265</v>
      </c>
      <c r="W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RR103713</t>
        </is>
      </c>
      <c r="B3722" s="69" t="n">
        <v>46103</v>
      </c>
      <c r="C3722" s="70" t="n">
        <v>2026</v>
      </c>
      <c r="D3722" t="inlineStr">
        <is>
          <t>Mar</t>
        </is>
      </c>
      <c r="E3722" t="inlineStr">
        <is>
          <t>West</t>
        </is>
      </c>
      <c r="F3722" t="inlineStr">
        <is>
          <t>India</t>
        </is>
      </c>
      <c r="G3722" t="inlineStr">
        <is>
          <t>Grocery</t>
        </is>
      </c>
      <c r="H3722" t="inlineStr">
        <is>
          <t>Store walk-in</t>
        </is>
      </c>
      <c r="I3722" t="inlineStr">
        <is>
          <t>Walk-in guest</t>
        </is>
      </c>
      <c r="J3722" t="inlineStr">
        <is>
          <t>Kofi Mensah</t>
        </is>
      </c>
      <c r="K3722" s="71" t="n">
        <v>918</v>
      </c>
      <c r="L3722" s="72" t="n">
        <v>198.62</v>
      </c>
      <c r="M3722" s="72" t="n">
        <v>182333.16</v>
      </c>
      <c r="N3722" s="72" t="n">
        <v>18233.32</v>
      </c>
      <c r="O3722" s="72" t="n">
        <v>164099.84</v>
      </c>
      <c r="P3722" s="72" t="n">
        <v>139589.56</v>
      </c>
      <c r="Q3722" s="72" t="n">
        <v>24510.28</v>
      </c>
      <c r="R3722" t="inlineStr">
        <is>
          <t>Goa</t>
        </is>
      </c>
      <c r="S3722" s="71" t="n">
        <v>3</v>
      </c>
      <c r="T3722" t="inlineStr">
        <is>
          <t>Yes</t>
        </is>
      </c>
      <c r="U3722" s="71" t="n">
        <v>885</v>
      </c>
      <c r="V3722" s="71" t="n">
        <v>251</v>
      </c>
      <c r="W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RR103714</t>
        </is>
      </c>
      <c r="B3723" s="69" t="n">
        <v>46103</v>
      </c>
      <c r="C3723" s="70" t="n">
        <v>2026</v>
      </c>
      <c r="D3723" t="inlineStr">
        <is>
          <t>Mar</t>
        </is>
      </c>
      <c r="E3723" t="inlineStr">
        <is>
          <t>West</t>
        </is>
      </c>
      <c r="F3723" t="inlineStr">
        <is>
          <t>India</t>
        </is>
      </c>
      <c r="G3723" t="inlineStr">
        <is>
          <t>Fashion</t>
        </is>
      </c>
      <c r="H3723" t="inlineStr">
        <is>
          <t>Store walk-in</t>
        </is>
      </c>
      <c r="I3723" t="inlineStr">
        <is>
          <t>Member</t>
        </is>
      </c>
      <c r="J3723" t="inlineStr">
        <is>
          <t>Hiroshi Tanaka</t>
        </is>
      </c>
      <c r="K3723" s="71" t="n">
        <v>613</v>
      </c>
      <c r="L3723" s="72" t="n">
        <v>693.75</v>
      </c>
      <c r="M3723" s="72" t="n">
        <v>425268.75</v>
      </c>
      <c r="N3723" s="72" t="n">
        <v>63790.31</v>
      </c>
      <c r="O3723" s="72" t="n">
        <v>361478.44</v>
      </c>
      <c r="P3723" s="72" t="n">
        <v>255264.74</v>
      </c>
      <c r="Q3723" s="72" t="n">
        <v>106213.7</v>
      </c>
      <c r="R3723" t="inlineStr">
        <is>
          <t>Gujarat</t>
        </is>
      </c>
      <c r="S3723" s="71" t="n">
        <v>2</v>
      </c>
      <c r="T3723" t="inlineStr">
        <is>
          <t>Yes</t>
        </is>
      </c>
      <c r="U3723" s="71" t="n">
        <v>156</v>
      </c>
      <c r="V3723" s="71" t="n">
        <v>69</v>
      </c>
      <c r="W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RR103715</t>
        </is>
      </c>
      <c r="B3724" s="69" t="n">
        <v>46103</v>
      </c>
      <c r="C3724" s="70" t="n">
        <v>2026</v>
      </c>
      <c r="D3724" t="inlineStr">
        <is>
          <t>Mar</t>
        </is>
      </c>
      <c r="E3724" t="inlineStr">
        <is>
          <t>South</t>
        </is>
      </c>
      <c r="F3724" t="inlineStr">
        <is>
          <t>India</t>
        </is>
      </c>
      <c r="G3724" t="inlineStr">
        <is>
          <t>JioMart</t>
        </is>
      </c>
      <c r="H3724" t="inlineStr">
        <is>
          <t>Home delivery</t>
        </is>
      </c>
      <c r="I3724" t="inlineStr">
        <is>
          <t>Member</t>
        </is>
      </c>
      <c r="J3724" t="inlineStr">
        <is>
          <t>Shraddha Kulkarni</t>
        </is>
      </c>
      <c r="K3724" s="71" t="n">
        <v>549</v>
      </c>
      <c r="L3724" s="72" t="n">
        <v>452.11</v>
      </c>
      <c r="M3724" s="72" t="n">
        <v>248208.39</v>
      </c>
      <c r="N3724" s="72" t="n">
        <v>4964.17</v>
      </c>
      <c r="O3724" s="72" t="n">
        <v>243244.22</v>
      </c>
      <c r="P3724" s="72" t="n">
        <v>179390.63</v>
      </c>
      <c r="Q3724" s="72" t="n">
        <v>63853.59</v>
      </c>
      <c r="R3724" t="inlineStr">
        <is>
          <t>Telangana</t>
        </is>
      </c>
      <c r="S3724" s="71" t="n">
        <v>2</v>
      </c>
      <c r="T3724" t="inlineStr">
        <is>
          <t>Yes</t>
        </is>
      </c>
      <c r="U3724" s="71" t="n">
        <v>988</v>
      </c>
      <c r="V3724" s="71" t="n">
        <v>69</v>
      </c>
      <c r="W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RR103716</t>
        </is>
      </c>
      <c r="B3725" s="69" t="n">
        <v>46103</v>
      </c>
      <c r="C3725" s="70" t="n">
        <v>2026</v>
      </c>
      <c r="D3725" t="inlineStr">
        <is>
          <t>Mar</t>
        </is>
      </c>
      <c r="E3725" t="inlineStr">
        <is>
          <t>West</t>
        </is>
      </c>
      <c r="F3725" t="inlineStr">
        <is>
          <t>India</t>
        </is>
      </c>
      <c r="G3725" t="inlineStr">
        <is>
          <t>Grocery</t>
        </is>
      </c>
      <c r="H3725" t="inlineStr">
        <is>
          <t>Store walk-in</t>
        </is>
      </c>
      <c r="I3725" t="inlineStr">
        <is>
          <t>Member</t>
        </is>
      </c>
      <c r="J3725" t="inlineStr">
        <is>
          <t>Yuki Sato</t>
        </is>
      </c>
      <c r="K3725" s="71" t="n">
        <v>2198</v>
      </c>
      <c r="L3725" s="72" t="n">
        <v>206.37</v>
      </c>
      <c r="M3725" s="72" t="n">
        <v>453601.26</v>
      </c>
      <c r="N3725" s="72" t="n">
        <v>36288.1</v>
      </c>
      <c r="O3725" s="72" t="n">
        <v>417313.16</v>
      </c>
      <c r="P3725" s="72" t="n">
        <v>330849.68</v>
      </c>
      <c r="Q3725" s="72" t="n">
        <v>86463.48</v>
      </c>
      <c r="R3725" t="inlineStr">
        <is>
          <t>Maharashtra</t>
        </is>
      </c>
      <c r="S3725" s="71" t="n">
        <v>2</v>
      </c>
      <c r="T3725" t="inlineStr">
        <is>
          <t>Yes</t>
        </is>
      </c>
      <c r="U3725" s="71" t="n">
        <v>1248</v>
      </c>
      <c r="V3725" s="71" t="n">
        <v>519</v>
      </c>
      <c r="W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RR103717</t>
        </is>
      </c>
      <c r="B3726" s="69" t="n">
        <v>46103</v>
      </c>
      <c r="C3726" s="70" t="n">
        <v>2026</v>
      </c>
      <c r="D3726" t="inlineStr">
        <is>
          <t>Mar</t>
        </is>
      </c>
      <c r="E3726" t="inlineStr">
        <is>
          <t>South</t>
        </is>
      </c>
      <c r="F3726" t="inlineStr">
        <is>
          <t>India</t>
        </is>
      </c>
      <c r="G3726" t="inlineStr">
        <is>
          <t>JioMart</t>
        </is>
      </c>
      <c r="H3726" t="inlineStr">
        <is>
          <t>Home delivery</t>
        </is>
      </c>
      <c r="I3726" t="inlineStr">
        <is>
          <t>Walk-in guest</t>
        </is>
      </c>
      <c r="J3726" t="inlineStr">
        <is>
          <t>Carlos Silva</t>
        </is>
      </c>
      <c r="K3726" s="71" t="n">
        <v>987</v>
      </c>
      <c r="L3726" s="72" t="n">
        <v>480.33</v>
      </c>
      <c r="M3726" s="72" t="n">
        <v>474085.71</v>
      </c>
      <c r="N3726" s="72" t="n">
        <v>23704.29</v>
      </c>
      <c r="O3726" s="72" t="n">
        <v>450381.42</v>
      </c>
      <c r="P3726" s="72" t="n">
        <v>319440.95</v>
      </c>
      <c r="Q3726" s="72" t="n">
        <v>130940.47</v>
      </c>
      <c r="R3726" t="inlineStr">
        <is>
          <t>Kerala</t>
        </is>
      </c>
      <c r="S3726" s="71" t="n">
        <v>1</v>
      </c>
      <c r="T3726" t="inlineStr">
        <is>
          <t>Yes</t>
        </is>
      </c>
      <c r="U3726" s="71" t="n">
        <v>1825</v>
      </c>
      <c r="V3726" s="71" t="n">
        <v>141</v>
      </c>
      <c r="W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RR103718</t>
        </is>
      </c>
      <c r="B3727" s="69" t="n">
        <v>46104</v>
      </c>
      <c r="C3727" s="70" t="n">
        <v>2026</v>
      </c>
      <c r="D3727" t="inlineStr">
        <is>
          <t>Mar</t>
        </is>
      </c>
      <c r="E3727" t="inlineStr">
        <is>
          <t>East</t>
        </is>
      </c>
      <c r="F3727" t="inlineStr">
        <is>
          <t>India</t>
        </is>
      </c>
      <c r="G3727" t="inlineStr">
        <is>
          <t>Grocery</t>
        </is>
      </c>
      <c r="H3727" t="inlineStr">
        <is>
          <t>Click &amp; collect</t>
        </is>
      </c>
      <c r="I3727" t="inlineStr">
        <is>
          <t>Walk-in guest</t>
        </is>
      </c>
      <c r="J3727" t="inlineStr">
        <is>
          <t>Carlos Silva</t>
        </is>
      </c>
      <c r="K3727" s="71" t="n">
        <v>864</v>
      </c>
      <c r="L3727" s="72" t="n">
        <v>178.14</v>
      </c>
      <c r="M3727" s="72" t="n">
        <v>153912.96</v>
      </c>
      <c r="N3727" s="72" t="n">
        <v>7695.65</v>
      </c>
      <c r="O3727" s="72" t="n">
        <v>146217.31</v>
      </c>
      <c r="P3727" s="72" t="n">
        <v>127957.55</v>
      </c>
      <c r="Q3727" s="72" t="n">
        <v>18259.76</v>
      </c>
      <c r="R3727" t="inlineStr">
        <is>
          <t>Bihar</t>
        </is>
      </c>
      <c r="S3727" s="71" t="n">
        <v>2</v>
      </c>
      <c r="T3727" t="inlineStr">
        <is>
          <t>Yes</t>
        </is>
      </c>
      <c r="U3727" s="71" t="n">
        <v>390</v>
      </c>
      <c r="V3727" s="71" t="n">
        <v>106</v>
      </c>
      <c r="W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RR103719</t>
        </is>
      </c>
      <c r="B3728" s="69" t="n">
        <v>46104</v>
      </c>
      <c r="C3728" s="70" t="n">
        <v>2026</v>
      </c>
      <c r="D3728" t="inlineStr">
        <is>
          <t>Mar</t>
        </is>
      </c>
      <c r="E3728" t="inlineStr">
        <is>
          <t>South</t>
        </is>
      </c>
      <c r="F3728" t="inlineStr">
        <is>
          <t>India</t>
        </is>
      </c>
      <c r="G3728" t="inlineStr">
        <is>
          <t>Grocery</t>
        </is>
      </c>
      <c r="H3728" t="inlineStr">
        <is>
          <t>Store walk-in</t>
        </is>
      </c>
      <c r="I3728" t="inlineStr">
        <is>
          <t>Member</t>
        </is>
      </c>
      <c r="J3728" t="inlineStr">
        <is>
          <t>Arjun Mehta</t>
        </is>
      </c>
      <c r="K3728" s="71" t="n">
        <v>3278</v>
      </c>
      <c r="L3728" s="72" t="n">
        <v>189.68</v>
      </c>
      <c r="M3728" s="72" t="n">
        <v>621771.04</v>
      </c>
      <c r="N3728" s="72" t="n">
        <v>31088.55</v>
      </c>
      <c r="O3728" s="72" t="n">
        <v>590682.49</v>
      </c>
      <c r="P3728" s="72" t="n">
        <v>500401.33</v>
      </c>
      <c r="Q3728" s="72" t="n">
        <v>90281.16</v>
      </c>
      <c r="R3728" t="inlineStr">
        <is>
          <t>Telangana</t>
        </is>
      </c>
      <c r="S3728" s="71" t="n">
        <v>2</v>
      </c>
      <c r="T3728" t="inlineStr">
        <is>
          <t>Yes</t>
        </is>
      </c>
      <c r="U3728" s="71" t="n">
        <v>2008</v>
      </c>
      <c r="V3728" s="71" t="n">
        <v>898</v>
      </c>
      <c r="W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RR103720</t>
        </is>
      </c>
      <c r="B3729" s="69" t="n">
        <v>46104</v>
      </c>
      <c r="C3729" s="70" t="n">
        <v>2026</v>
      </c>
      <c r="D3729" t="inlineStr">
        <is>
          <t>Mar</t>
        </is>
      </c>
      <c r="E3729" t="inlineStr">
        <is>
          <t>South</t>
        </is>
      </c>
      <c r="F3729" t="inlineStr">
        <is>
          <t>India</t>
        </is>
      </c>
      <c r="G3729" t="inlineStr">
        <is>
          <t>Grocery</t>
        </is>
      </c>
      <c r="H3729" t="inlineStr">
        <is>
          <t>Store walk-in</t>
        </is>
      </c>
      <c r="I3729" t="inlineStr">
        <is>
          <t>Member</t>
        </is>
      </c>
      <c r="J3729" t="inlineStr">
        <is>
          <t>Sara Rossi</t>
        </is>
      </c>
      <c r="K3729" s="71" t="n">
        <v>843</v>
      </c>
      <c r="L3729" s="72" t="n">
        <v>190.24</v>
      </c>
      <c r="M3729" s="72" t="n">
        <v>160372.32</v>
      </c>
      <c r="N3729" s="72" t="n">
        <v>8018.62</v>
      </c>
      <c r="O3729" s="72" t="n">
        <v>152353.7</v>
      </c>
      <c r="P3729" s="72" t="n">
        <v>129108.23</v>
      </c>
      <c r="Q3729" s="72" t="n">
        <v>23245.47</v>
      </c>
      <c r="R3729" t="inlineStr">
        <is>
          <t>Karnataka</t>
        </is>
      </c>
      <c r="S3729" s="71" t="n">
        <v>3</v>
      </c>
      <c r="T3729" t="inlineStr">
        <is>
          <t>Yes</t>
        </is>
      </c>
      <c r="U3729" s="71" t="n">
        <v>381</v>
      </c>
      <c r="V3729" s="71" t="n">
        <v>159</v>
      </c>
      <c r="W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RR103721</t>
        </is>
      </c>
      <c r="B3730" s="69" t="n">
        <v>46104</v>
      </c>
      <c r="C3730" s="70" t="n">
        <v>2026</v>
      </c>
      <c r="D3730" t="inlineStr">
        <is>
          <t>Mar</t>
        </is>
      </c>
      <c r="E3730" t="inlineStr">
        <is>
          <t>West</t>
        </is>
      </c>
      <c r="F3730" t="inlineStr">
        <is>
          <t>India</t>
        </is>
      </c>
      <c r="G3730" t="inlineStr">
        <is>
          <t>Grocery</t>
        </is>
      </c>
      <c r="H3730" t="inlineStr">
        <is>
          <t>Store walk-in</t>
        </is>
      </c>
      <c r="I3730" t="inlineStr">
        <is>
          <t>Member</t>
        </is>
      </c>
      <c r="J3730" t="inlineStr">
        <is>
          <t>Noah Smith</t>
        </is>
      </c>
      <c r="K3730" s="71" t="n">
        <v>2336</v>
      </c>
      <c r="L3730" s="72" t="n">
        <v>190.87</v>
      </c>
      <c r="M3730" s="72" t="n">
        <v>445872.32</v>
      </c>
      <c r="N3730" s="72" t="n">
        <v>22293.62</v>
      </c>
      <c r="O3730" s="72" t="n">
        <v>423578.7</v>
      </c>
      <c r="P3730" s="72" t="n">
        <v>350047.13</v>
      </c>
      <c r="Q3730" s="72" t="n">
        <v>73531.57000000001</v>
      </c>
      <c r="R3730" t="inlineStr">
        <is>
          <t>Maharashtra</t>
        </is>
      </c>
      <c r="S3730" s="71" t="n">
        <v>8</v>
      </c>
      <c r="T3730" t="inlineStr">
        <is>
          <t>Yes</t>
        </is>
      </c>
      <c r="U3730" s="71" t="n">
        <v>1857</v>
      </c>
      <c r="V3730" s="71" t="n">
        <v>687</v>
      </c>
      <c r="W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RR103722</t>
        </is>
      </c>
      <c r="B3731" s="69" t="n">
        <v>46105</v>
      </c>
      <c r="C3731" s="70" t="n">
        <v>2026</v>
      </c>
      <c r="D3731" t="inlineStr">
        <is>
          <t>Mar</t>
        </is>
      </c>
      <c r="E3731" t="inlineStr">
        <is>
          <t>South</t>
        </is>
      </c>
      <c r="F3731" t="inlineStr">
        <is>
          <t>India</t>
        </is>
      </c>
      <c r="G3731" t="inlineStr">
        <is>
          <t>JioMart</t>
        </is>
      </c>
      <c r="H3731" t="inlineStr">
        <is>
          <t>Home delivery</t>
        </is>
      </c>
      <c r="I3731" t="inlineStr">
        <is>
          <t>Walk-in guest</t>
        </is>
      </c>
      <c r="J3731" t="inlineStr">
        <is>
          <t>Ravindra Patil</t>
        </is>
      </c>
      <c r="K3731" s="71" t="n">
        <v>2503</v>
      </c>
      <c r="L3731" s="72" t="n">
        <v>491.03</v>
      </c>
      <c r="M3731" s="72" t="n">
        <v>1229048.09</v>
      </c>
      <c r="N3731" s="72" t="n">
        <v>61452.4</v>
      </c>
      <c r="O3731" s="72" t="n">
        <v>1167595.69</v>
      </c>
      <c r="P3731" s="72" t="n">
        <v>811149.1</v>
      </c>
      <c r="Q3731" s="72" t="n">
        <v>356446.59</v>
      </c>
      <c r="R3731" t="inlineStr">
        <is>
          <t>Telangana</t>
        </is>
      </c>
      <c r="S3731" s="71" t="n">
        <v>1</v>
      </c>
      <c r="T3731" t="inlineStr">
        <is>
          <t>Yes</t>
        </is>
      </c>
      <c r="U3731" s="71" t="n">
        <v>7318</v>
      </c>
      <c r="V3731" s="71" t="n">
        <v>324</v>
      </c>
      <c r="W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RR103723</t>
        </is>
      </c>
      <c r="B3732" s="69" t="n">
        <v>46105</v>
      </c>
      <c r="C3732" s="70" t="n">
        <v>2026</v>
      </c>
      <c r="D3732" t="inlineStr">
        <is>
          <t>Mar</t>
        </is>
      </c>
      <c r="E3732" t="inlineStr">
        <is>
          <t>West</t>
        </is>
      </c>
      <c r="F3732" t="inlineStr">
        <is>
          <t>India</t>
        </is>
      </c>
      <c r="G3732" t="inlineStr">
        <is>
          <t>Grocery</t>
        </is>
      </c>
      <c r="H3732" t="inlineStr">
        <is>
          <t>Home delivery</t>
        </is>
      </c>
      <c r="I3732" t="inlineStr">
        <is>
          <t>Walk-in guest</t>
        </is>
      </c>
      <c r="J3732" t="inlineStr">
        <is>
          <t>Sara Rossi</t>
        </is>
      </c>
      <c r="K3732" s="71" t="n">
        <v>3527</v>
      </c>
      <c r="L3732" s="72" t="n">
        <v>208.58</v>
      </c>
      <c r="M3732" s="72" t="n">
        <v>735661.66</v>
      </c>
      <c r="N3732" s="72" t="n">
        <v>110349.25</v>
      </c>
      <c r="O3732" s="72" t="n">
        <v>625312.41</v>
      </c>
      <c r="P3732" s="72" t="n">
        <v>500789.73</v>
      </c>
      <c r="Q3732" s="72" t="n">
        <v>124522.68</v>
      </c>
      <c r="R3732" t="inlineStr">
        <is>
          <t>Goa</t>
        </is>
      </c>
      <c r="S3732" s="71" t="n">
        <v>3</v>
      </c>
      <c r="T3732" t="inlineStr">
        <is>
          <t>Yes</t>
        </is>
      </c>
      <c r="U3732" s="71" t="n">
        <v>1594</v>
      </c>
      <c r="V3732" s="71" t="n">
        <v>418</v>
      </c>
      <c r="W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RR103724</t>
        </is>
      </c>
      <c r="B3733" s="69" t="n">
        <v>46105</v>
      </c>
      <c r="C3733" s="70" t="n">
        <v>2026</v>
      </c>
      <c r="D3733" t="inlineStr">
        <is>
          <t>Mar</t>
        </is>
      </c>
      <c r="E3733" t="inlineStr">
        <is>
          <t>South</t>
        </is>
      </c>
      <c r="F3733" t="inlineStr">
        <is>
          <t>India</t>
        </is>
      </c>
      <c r="G3733" t="inlineStr">
        <is>
          <t>Electronics</t>
        </is>
      </c>
      <c r="H3733" t="inlineStr">
        <is>
          <t>Store walk-in</t>
        </is>
      </c>
      <c r="I3733" t="inlineStr">
        <is>
          <t>Member</t>
        </is>
      </c>
      <c r="J3733" t="inlineStr">
        <is>
          <t>Shraddha Kulkarni</t>
        </is>
      </c>
      <c r="K3733" s="71" t="n">
        <v>88</v>
      </c>
      <c r="L3733" s="72" t="n">
        <v>10401.8</v>
      </c>
      <c r="M3733" s="72" t="n">
        <v>915358.4</v>
      </c>
      <c r="N3733" s="72" t="n">
        <v>137303.76</v>
      </c>
      <c r="O3733" s="72" t="n">
        <v>778054.64</v>
      </c>
      <c r="P3733" s="72" t="n">
        <v>716055.1800000001</v>
      </c>
      <c r="Q3733" s="72" t="n">
        <v>61999.46</v>
      </c>
      <c r="R3733" t="inlineStr">
        <is>
          <t>Kerala</t>
        </is>
      </c>
      <c r="S3733" s="71" t="n">
        <v>0</v>
      </c>
      <c r="T3733" t="inlineStr">
        <is>
          <t>No</t>
        </is>
      </c>
      <c r="U3733" s="71" t="n">
        <v>148</v>
      </c>
      <c r="V3733" s="71" t="n">
        <v>65</v>
      </c>
      <c r="W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RR103725</t>
        </is>
      </c>
      <c r="B3734" s="69" t="n">
        <v>46105</v>
      </c>
      <c r="C3734" s="70" t="n">
        <v>2026</v>
      </c>
      <c r="D3734" t="inlineStr">
        <is>
          <t>Mar</t>
        </is>
      </c>
      <c r="E3734" t="inlineStr">
        <is>
          <t>North</t>
        </is>
      </c>
      <c r="F3734" t="inlineStr">
        <is>
          <t>India</t>
        </is>
      </c>
      <c r="G3734" t="inlineStr">
        <is>
          <t>Grocery</t>
        </is>
      </c>
      <c r="H3734" t="inlineStr">
        <is>
          <t>Store walk-in</t>
        </is>
      </c>
      <c r="I3734" t="inlineStr">
        <is>
          <t>Member</t>
        </is>
      </c>
      <c r="J3734" t="inlineStr">
        <is>
          <t>Olivia Brown</t>
        </is>
      </c>
      <c r="K3734" s="71" t="n">
        <v>1594</v>
      </c>
      <c r="L3734" s="72" t="n">
        <v>168.75</v>
      </c>
      <c r="M3734" s="72" t="n">
        <v>268987.5</v>
      </c>
      <c r="N3734" s="72" t="n">
        <v>21519</v>
      </c>
      <c r="O3734" s="72" t="n">
        <v>247468.5</v>
      </c>
      <c r="P3734" s="72" t="n">
        <v>231609.14</v>
      </c>
      <c r="Q3734" s="72" t="n">
        <v>15859.36</v>
      </c>
      <c r="R3734" t="inlineStr">
        <is>
          <t>Rajasthan</t>
        </is>
      </c>
      <c r="S3734" s="71" t="n">
        <v>5</v>
      </c>
      <c r="T3734" t="inlineStr">
        <is>
          <t>Yes</t>
        </is>
      </c>
      <c r="U3734" s="71" t="n">
        <v>703</v>
      </c>
      <c r="V3734" s="71" t="n">
        <v>195</v>
      </c>
      <c r="W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RR103726</t>
        </is>
      </c>
      <c r="B3735" s="69" t="n">
        <v>46105</v>
      </c>
      <c r="C3735" s="70" t="n">
        <v>2026</v>
      </c>
      <c r="D3735" t="inlineStr">
        <is>
          <t>Mar</t>
        </is>
      </c>
      <c r="E3735" t="inlineStr">
        <is>
          <t>North</t>
        </is>
      </c>
      <c r="F3735" t="inlineStr">
        <is>
          <t>India</t>
        </is>
      </c>
      <c r="G3735" t="inlineStr">
        <is>
          <t>Electronics</t>
        </is>
      </c>
      <c r="H3735" t="inlineStr">
        <is>
          <t>Click &amp; collect</t>
        </is>
      </c>
      <c r="I3735" t="inlineStr">
        <is>
          <t>Member</t>
        </is>
      </c>
      <c r="J3735" t="inlineStr">
        <is>
          <t>Aisha Bello</t>
        </is>
      </c>
      <c r="K3735" s="71" t="n">
        <v>85</v>
      </c>
      <c r="L3735" s="72" t="n">
        <v>9805.92</v>
      </c>
      <c r="M3735" s="72" t="n">
        <v>833503.2</v>
      </c>
      <c r="N3735" s="72" t="n">
        <v>41675.16</v>
      </c>
      <c r="O3735" s="72" t="n">
        <v>791828.04</v>
      </c>
      <c r="P3735" s="72" t="n">
        <v>669793.84</v>
      </c>
      <c r="Q3735" s="72" t="n">
        <v>122034.2</v>
      </c>
      <c r="R3735" t="inlineStr">
        <is>
          <t>Rajasthan</t>
        </is>
      </c>
      <c r="S3735" s="71" t="n">
        <v>3</v>
      </c>
      <c r="T3735" t="inlineStr">
        <is>
          <t>Yes</t>
        </is>
      </c>
      <c r="U3735" s="71" t="n">
        <v>242</v>
      </c>
      <c r="V3735" s="71" t="n">
        <v>74</v>
      </c>
      <c r="W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RR103727</t>
        </is>
      </c>
      <c r="B3736" s="69" t="n">
        <v>46105</v>
      </c>
      <c r="C3736" s="70" t="n">
        <v>2026</v>
      </c>
      <c r="D3736" t="inlineStr">
        <is>
          <t>Mar</t>
        </is>
      </c>
      <c r="E3736" t="inlineStr">
        <is>
          <t>South</t>
        </is>
      </c>
      <c r="F3736" t="inlineStr">
        <is>
          <t>India</t>
        </is>
      </c>
      <c r="G3736" t="inlineStr">
        <is>
          <t>Grocery</t>
        </is>
      </c>
      <c r="H3736" t="inlineStr">
        <is>
          <t>Home delivery</t>
        </is>
      </c>
      <c r="I3736" t="inlineStr">
        <is>
          <t>Member</t>
        </is>
      </c>
      <c r="J3736" t="inlineStr">
        <is>
          <t>Ana Costa</t>
        </is>
      </c>
      <c r="K3736" s="71" t="n">
        <v>883</v>
      </c>
      <c r="L3736" s="72" t="n">
        <v>189.33</v>
      </c>
      <c r="M3736" s="72" t="n">
        <v>167178.39</v>
      </c>
      <c r="N3736" s="72" t="n">
        <v>25076.76</v>
      </c>
      <c r="O3736" s="72" t="n">
        <v>142101.63</v>
      </c>
      <c r="P3736" s="72" t="n">
        <v>133336.9</v>
      </c>
      <c r="Q3736" s="72" t="n">
        <v>8764.73</v>
      </c>
      <c r="R3736" t="inlineStr">
        <is>
          <t>Karnataka</t>
        </is>
      </c>
      <c r="S3736" s="71" t="n">
        <v>3</v>
      </c>
      <c r="T3736" t="inlineStr">
        <is>
          <t>Yes</t>
        </is>
      </c>
      <c r="U3736" s="71" t="n">
        <v>547</v>
      </c>
      <c r="V3736" s="71" t="n">
        <v>202</v>
      </c>
      <c r="W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RR103728</t>
        </is>
      </c>
      <c r="B3737" s="69" t="n">
        <v>46105</v>
      </c>
      <c r="C3737" s="70" t="n">
        <v>2026</v>
      </c>
      <c r="D3737" t="inlineStr">
        <is>
          <t>Mar</t>
        </is>
      </c>
      <c r="E3737" t="inlineStr">
        <is>
          <t>West</t>
        </is>
      </c>
      <c r="F3737" t="inlineStr">
        <is>
          <t>India</t>
        </is>
      </c>
      <c r="G3737" t="inlineStr">
        <is>
          <t>Fashion</t>
        </is>
      </c>
      <c r="H3737" t="inlineStr">
        <is>
          <t>Home delivery</t>
        </is>
      </c>
      <c r="I3737" t="inlineStr">
        <is>
          <t>Member</t>
        </is>
      </c>
      <c r="J3737" t="inlineStr">
        <is>
          <t>Sophie Müller</t>
        </is>
      </c>
      <c r="K3737" s="71" t="n">
        <v>1356</v>
      </c>
      <c r="L3737" s="72" t="n">
        <v>745.34</v>
      </c>
      <c r="M3737" s="72" t="n">
        <v>1010681.04</v>
      </c>
      <c r="N3737" s="72" t="n">
        <v>50534.05</v>
      </c>
      <c r="O3737" s="72" t="n">
        <v>960146.99</v>
      </c>
      <c r="P3737" s="72" t="n">
        <v>548515.92</v>
      </c>
      <c r="Q3737" s="72" t="n">
        <v>411631.07</v>
      </c>
      <c r="R3737" t="inlineStr">
        <is>
          <t>Maharashtra</t>
        </is>
      </c>
      <c r="S3737" s="71" t="n">
        <v>8</v>
      </c>
      <c r="T3737" t="inlineStr">
        <is>
          <t>Yes</t>
        </is>
      </c>
      <c r="U3737" s="71" t="n">
        <v>1015</v>
      </c>
      <c r="V3737" s="71" t="n">
        <v>256</v>
      </c>
      <c r="W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RR103729</t>
        </is>
      </c>
      <c r="B3738" s="69" t="n">
        <v>46105</v>
      </c>
      <c r="C3738" s="70" t="n">
        <v>2026</v>
      </c>
      <c r="D3738" t="inlineStr">
        <is>
          <t>Mar</t>
        </is>
      </c>
      <c r="E3738" t="inlineStr">
        <is>
          <t>West</t>
        </is>
      </c>
      <c r="F3738" t="inlineStr">
        <is>
          <t>India</t>
        </is>
      </c>
      <c r="G3738" t="inlineStr">
        <is>
          <t>JioMart</t>
        </is>
      </c>
      <c r="H3738" t="inlineStr">
        <is>
          <t>Home delivery</t>
        </is>
      </c>
      <c r="I3738" t="inlineStr">
        <is>
          <t>Member</t>
        </is>
      </c>
      <c r="J3738" t="inlineStr">
        <is>
          <t>Mei Lin</t>
        </is>
      </c>
      <c r="K3738" s="71" t="n">
        <v>1847</v>
      </c>
      <c r="L3738" s="72" t="n">
        <v>424.29</v>
      </c>
      <c r="M3738" s="72" t="n">
        <v>783663.63</v>
      </c>
      <c r="N3738" s="72" t="n">
        <v>15673.27</v>
      </c>
      <c r="O3738" s="72" t="n">
        <v>767990.36</v>
      </c>
      <c r="P3738" s="72" t="n">
        <v>622961.85</v>
      </c>
      <c r="Q3738" s="72" t="n">
        <v>145028.51</v>
      </c>
      <c r="R3738" t="inlineStr">
        <is>
          <t>Goa</t>
        </is>
      </c>
      <c r="S3738" s="71" t="n">
        <v>2</v>
      </c>
      <c r="T3738" t="inlineStr">
        <is>
          <t>Yes</t>
        </is>
      </c>
      <c r="U3738" s="71" t="n">
        <v>8741</v>
      </c>
      <c r="V3738" s="71" t="n">
        <v>423</v>
      </c>
      <c r="W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RR103730</t>
        </is>
      </c>
      <c r="B3739" s="69" t="n">
        <v>46105</v>
      </c>
      <c r="C3739" s="70" t="n">
        <v>2026</v>
      </c>
      <c r="D3739" t="inlineStr">
        <is>
          <t>Mar</t>
        </is>
      </c>
      <c r="E3739" t="inlineStr">
        <is>
          <t>South</t>
        </is>
      </c>
      <c r="F3739" t="inlineStr">
        <is>
          <t>India</t>
        </is>
      </c>
      <c r="G3739" t="inlineStr">
        <is>
          <t>JioMart</t>
        </is>
      </c>
      <c r="H3739" t="inlineStr">
        <is>
          <t>Home delivery</t>
        </is>
      </c>
      <c r="I3739" t="inlineStr">
        <is>
          <t>Walk-in guest</t>
        </is>
      </c>
      <c r="J3739" t="inlineStr">
        <is>
          <t>Ruhi Shaikh</t>
        </is>
      </c>
      <c r="K3739" s="71" t="n">
        <v>4453</v>
      </c>
      <c r="L3739" s="72" t="n">
        <v>450.65</v>
      </c>
      <c r="M3739" s="72" t="n">
        <v>2006744.45</v>
      </c>
      <c r="N3739" s="72" t="n">
        <v>200674.45</v>
      </c>
      <c r="O3739" s="72" t="n">
        <v>1806070</v>
      </c>
      <c r="P3739" s="72" t="n">
        <v>1506449.89</v>
      </c>
      <c r="Q3739" s="72" t="n">
        <v>299620.11</v>
      </c>
      <c r="R3739" t="inlineStr">
        <is>
          <t>Tamil Nadu</t>
        </is>
      </c>
      <c r="S3739" s="71" t="n">
        <v>3</v>
      </c>
      <c r="T3739" t="inlineStr">
        <is>
          <t>Yes</t>
        </is>
      </c>
      <c r="U3739" s="71" t="n">
        <v>10080</v>
      </c>
      <c r="V3739" s="71" t="n">
        <v>505</v>
      </c>
      <c r="W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RR103731</t>
        </is>
      </c>
      <c r="B3740" s="69" t="n">
        <v>46105</v>
      </c>
      <c r="C3740" s="70" t="n">
        <v>2026</v>
      </c>
      <c r="D3740" t="inlineStr">
        <is>
          <t>Mar</t>
        </is>
      </c>
      <c r="E3740" t="inlineStr">
        <is>
          <t>North</t>
        </is>
      </c>
      <c r="F3740" t="inlineStr">
        <is>
          <t>India</t>
        </is>
      </c>
      <c r="G3740" t="inlineStr">
        <is>
          <t>Grocery</t>
        </is>
      </c>
      <c r="H3740" t="inlineStr">
        <is>
          <t>Store walk-in</t>
        </is>
      </c>
      <c r="I3740" t="inlineStr">
        <is>
          <t>Walk-in guest</t>
        </is>
      </c>
      <c r="J3740" t="inlineStr">
        <is>
          <t>Hiroshi Tanaka</t>
        </is>
      </c>
      <c r="K3740" s="71" t="n">
        <v>4046</v>
      </c>
      <c r="L3740" s="72" t="n">
        <v>193.12</v>
      </c>
      <c r="M3740" s="72" t="n">
        <v>781363.52</v>
      </c>
      <c r="N3740" s="72" t="n">
        <v>117204.53</v>
      </c>
      <c r="O3740" s="72" t="n">
        <v>664158.99</v>
      </c>
      <c r="P3740" s="72" t="n">
        <v>599411.6</v>
      </c>
      <c r="Q3740" s="72" t="n">
        <v>64747.39</v>
      </c>
      <c r="R3740" t="inlineStr">
        <is>
          <t>Punjab</t>
        </is>
      </c>
      <c r="S3740" s="71" t="n">
        <v>1</v>
      </c>
      <c r="T3740" t="inlineStr">
        <is>
          <t>Yes</t>
        </is>
      </c>
      <c r="U3740" s="71" t="n">
        <v>2422</v>
      </c>
      <c r="V3740" s="71" t="n">
        <v>1017</v>
      </c>
      <c r="W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RR103732</t>
        </is>
      </c>
      <c r="B3741" s="69" t="n">
        <v>46105</v>
      </c>
      <c r="C3741" s="70" t="n">
        <v>2026</v>
      </c>
      <c r="D3741" t="inlineStr">
        <is>
          <t>Mar</t>
        </is>
      </c>
      <c r="E3741" t="inlineStr">
        <is>
          <t>East</t>
        </is>
      </c>
      <c r="F3741" t="inlineStr">
        <is>
          <t>India</t>
        </is>
      </c>
      <c r="G3741" t="inlineStr">
        <is>
          <t>JioMart</t>
        </is>
      </c>
      <c r="H3741" t="inlineStr">
        <is>
          <t>Home delivery</t>
        </is>
      </c>
      <c r="I3741" t="inlineStr">
        <is>
          <t>Walk-in guest</t>
        </is>
      </c>
      <c r="J3741" t="inlineStr">
        <is>
          <t>Wei Chen</t>
        </is>
      </c>
      <c r="K3741" s="71" t="n">
        <v>1003</v>
      </c>
      <c r="L3741" s="72" t="n">
        <v>482.94</v>
      </c>
      <c r="M3741" s="72" t="n">
        <v>484388.82</v>
      </c>
      <c r="N3741" s="72" t="n">
        <v>24219.44</v>
      </c>
      <c r="O3741" s="72" t="n">
        <v>460169.38</v>
      </c>
      <c r="P3741" s="72" t="n">
        <v>331401.07</v>
      </c>
      <c r="Q3741" s="72" t="n">
        <v>128768.31</v>
      </c>
      <c r="R3741" t="inlineStr">
        <is>
          <t>Bihar</t>
        </is>
      </c>
      <c r="S3741" s="71" t="n">
        <v>1</v>
      </c>
      <c r="T3741" t="inlineStr">
        <is>
          <t>Yes</t>
        </is>
      </c>
      <c r="U3741" s="71" t="n">
        <v>2088</v>
      </c>
      <c r="V3741" s="71" t="n">
        <v>160</v>
      </c>
      <c r="W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RR103733</t>
        </is>
      </c>
      <c r="B3742" s="69" t="n">
        <v>46105</v>
      </c>
      <c r="C3742" s="70" t="n">
        <v>2026</v>
      </c>
      <c r="D3742" t="inlineStr">
        <is>
          <t>Mar</t>
        </is>
      </c>
      <c r="E3742" t="inlineStr">
        <is>
          <t>South</t>
        </is>
      </c>
      <c r="F3742" t="inlineStr">
        <is>
          <t>India</t>
        </is>
      </c>
      <c r="G3742" t="inlineStr">
        <is>
          <t>Grocery</t>
        </is>
      </c>
      <c r="H3742" t="inlineStr">
        <is>
          <t>Store walk-in</t>
        </is>
      </c>
      <c r="I3742" t="inlineStr">
        <is>
          <t>Member</t>
        </is>
      </c>
      <c r="J3742" t="inlineStr">
        <is>
          <t>Sara Rossi</t>
        </is>
      </c>
      <c r="K3742" s="71" t="n">
        <v>1637</v>
      </c>
      <c r="L3742" s="72" t="n">
        <v>170.63</v>
      </c>
      <c r="M3742" s="72" t="n">
        <v>279321.31</v>
      </c>
      <c r="N3742" s="72" t="n">
        <v>13966.07</v>
      </c>
      <c r="O3742" s="72" t="n">
        <v>265355.24</v>
      </c>
      <c r="P3742" s="72" t="n">
        <v>248691.75</v>
      </c>
      <c r="Q3742" s="72" t="n">
        <v>16663.49</v>
      </c>
      <c r="R3742" t="inlineStr">
        <is>
          <t>Tamil Nadu</t>
        </is>
      </c>
      <c r="S3742" s="71" t="n">
        <v>8</v>
      </c>
      <c r="T3742" t="inlineStr">
        <is>
          <t>Yes</t>
        </is>
      </c>
      <c r="U3742" s="71" t="n">
        <v>1773</v>
      </c>
      <c r="V3742" s="71" t="n">
        <v>491</v>
      </c>
      <c r="W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RR103734</t>
        </is>
      </c>
      <c r="B3743" s="69" t="n">
        <v>46106</v>
      </c>
      <c r="C3743" s="70" t="n">
        <v>2026</v>
      </c>
      <c r="D3743" t="inlineStr">
        <is>
          <t>Mar</t>
        </is>
      </c>
      <c r="E3743" t="inlineStr">
        <is>
          <t>South</t>
        </is>
      </c>
      <c r="F3743" t="inlineStr">
        <is>
          <t>India</t>
        </is>
      </c>
      <c r="G3743" t="inlineStr">
        <is>
          <t>JioMart</t>
        </is>
      </c>
      <c r="H3743" t="inlineStr">
        <is>
          <t>Home delivery</t>
        </is>
      </c>
      <c r="I3743" t="inlineStr">
        <is>
          <t>Member</t>
        </is>
      </c>
      <c r="J3743" t="inlineStr">
        <is>
          <t>Emma Clarke</t>
        </is>
      </c>
      <c r="K3743" s="71" t="n">
        <v>3320</v>
      </c>
      <c r="L3743" s="72" t="n">
        <v>518.02</v>
      </c>
      <c r="M3743" s="72" t="n">
        <v>1719826.4</v>
      </c>
      <c r="N3743" s="72" t="n">
        <v>257973.96</v>
      </c>
      <c r="O3743" s="72" t="n">
        <v>1461852.44</v>
      </c>
      <c r="P3743" s="72" t="n">
        <v>1143621.13</v>
      </c>
      <c r="Q3743" s="72" t="n">
        <v>318231.31</v>
      </c>
      <c r="R3743" t="inlineStr">
        <is>
          <t>Telangana</t>
        </is>
      </c>
      <c r="S3743" s="71" t="n">
        <v>5</v>
      </c>
      <c r="T3743" t="inlineStr">
        <is>
          <t>Yes</t>
        </is>
      </c>
      <c r="U3743" s="71" t="n">
        <v>10338</v>
      </c>
      <c r="V3743" s="71" t="n">
        <v>547</v>
      </c>
      <c r="W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RR103735</t>
        </is>
      </c>
      <c r="B3744" s="69" t="n">
        <v>46106</v>
      </c>
      <c r="C3744" s="70" t="n">
        <v>2026</v>
      </c>
      <c r="D3744" t="inlineStr">
        <is>
          <t>Mar</t>
        </is>
      </c>
      <c r="E3744" t="inlineStr">
        <is>
          <t>South</t>
        </is>
      </c>
      <c r="F3744" t="inlineStr">
        <is>
          <t>India</t>
        </is>
      </c>
      <c r="G3744" t="inlineStr">
        <is>
          <t>Fashion</t>
        </is>
      </c>
      <c r="H3744" t="inlineStr">
        <is>
          <t>Store walk-in</t>
        </is>
      </c>
      <c r="I3744" t="inlineStr">
        <is>
          <t>Walk-in guest</t>
        </is>
      </c>
      <c r="J3744" t="inlineStr">
        <is>
          <t>Ana Costa</t>
        </is>
      </c>
      <c r="K3744" s="71" t="n">
        <v>632</v>
      </c>
      <c r="L3744" s="72" t="n">
        <v>805.89</v>
      </c>
      <c r="M3744" s="72" t="n">
        <v>509322.48</v>
      </c>
      <c r="N3744" s="72" t="n">
        <v>40745.8</v>
      </c>
      <c r="O3744" s="72" t="n">
        <v>468576.68</v>
      </c>
      <c r="P3744" s="72" t="n">
        <v>253671.11</v>
      </c>
      <c r="Q3744" s="72" t="n">
        <v>214905.57</v>
      </c>
      <c r="R3744" t="inlineStr">
        <is>
          <t>Kerala</t>
        </is>
      </c>
      <c r="S3744" s="71" t="n">
        <v>3</v>
      </c>
      <c r="T3744" t="inlineStr">
        <is>
          <t>Yes</t>
        </is>
      </c>
      <c r="U3744" s="71" t="n">
        <v>259</v>
      </c>
      <c r="V3744" s="71" t="n">
        <v>96</v>
      </c>
      <c r="W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RR103736</t>
        </is>
      </c>
      <c r="B3745" s="69" t="n">
        <v>46106</v>
      </c>
      <c r="C3745" s="70" t="n">
        <v>2026</v>
      </c>
      <c r="D3745" t="inlineStr">
        <is>
          <t>Mar</t>
        </is>
      </c>
      <c r="E3745" t="inlineStr">
        <is>
          <t>West</t>
        </is>
      </c>
      <c r="F3745" t="inlineStr">
        <is>
          <t>India</t>
        </is>
      </c>
      <c r="G3745" t="inlineStr">
        <is>
          <t>JioMart</t>
        </is>
      </c>
      <c r="H3745" t="inlineStr">
        <is>
          <t>Home delivery</t>
        </is>
      </c>
      <c r="I3745" t="inlineStr">
        <is>
          <t>Walk-in guest</t>
        </is>
      </c>
      <c r="J3745" t="inlineStr">
        <is>
          <t>Hiroshi Tanaka</t>
        </is>
      </c>
      <c r="K3745" s="71" t="n">
        <v>4087</v>
      </c>
      <c r="L3745" s="72" t="n">
        <v>414.7</v>
      </c>
      <c r="M3745" s="72" t="n">
        <v>1694878.9</v>
      </c>
      <c r="N3745" s="72" t="n">
        <v>135590.31</v>
      </c>
      <c r="O3745" s="72" t="n">
        <v>1559288.59</v>
      </c>
      <c r="P3745" s="72" t="n">
        <v>1340939.42</v>
      </c>
      <c r="Q3745" s="72" t="n">
        <v>218349.17</v>
      </c>
      <c r="R3745" t="inlineStr">
        <is>
          <t>Goa</t>
        </is>
      </c>
      <c r="S3745" s="71" t="n">
        <v>1</v>
      </c>
      <c r="T3745" t="inlineStr">
        <is>
          <t>Yes</t>
        </is>
      </c>
      <c r="U3745" s="71" t="n">
        <v>12234</v>
      </c>
      <c r="V3745" s="71" t="n">
        <v>498</v>
      </c>
      <c r="W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RR103737</t>
        </is>
      </c>
      <c r="B3746" s="69" t="n">
        <v>46106</v>
      </c>
      <c r="C3746" s="70" t="n">
        <v>2026</v>
      </c>
      <c r="D3746" t="inlineStr">
        <is>
          <t>Mar</t>
        </is>
      </c>
      <c r="E3746" t="inlineStr">
        <is>
          <t>South</t>
        </is>
      </c>
      <c r="F3746" t="inlineStr">
        <is>
          <t>India</t>
        </is>
      </c>
      <c r="G3746" t="inlineStr">
        <is>
          <t>Grocery</t>
        </is>
      </c>
      <c r="H3746" t="inlineStr">
        <is>
          <t>Store walk-in</t>
        </is>
      </c>
      <c r="I3746" t="inlineStr">
        <is>
          <t>Member</t>
        </is>
      </c>
      <c r="J3746" t="inlineStr">
        <is>
          <t>Carlos Silva</t>
        </is>
      </c>
      <c r="K3746" s="71" t="n">
        <v>2157</v>
      </c>
      <c r="L3746" s="72" t="n">
        <v>168.92</v>
      </c>
      <c r="M3746" s="72" t="n">
        <v>364360.44</v>
      </c>
      <c r="N3746" s="72" t="n">
        <v>54654.07</v>
      </c>
      <c r="O3746" s="72" t="n">
        <v>309706.37</v>
      </c>
      <c r="P3746" s="72" t="n">
        <v>322755.26</v>
      </c>
      <c r="Q3746" s="72" t="n">
        <v>-13048.89</v>
      </c>
      <c r="R3746" t="inlineStr">
        <is>
          <t>Karnataka</t>
        </is>
      </c>
      <c r="S3746" s="71" t="n">
        <v>3</v>
      </c>
      <c r="T3746" t="inlineStr">
        <is>
          <t>Yes</t>
        </is>
      </c>
      <c r="U3746" s="71" t="n">
        <v>771</v>
      </c>
      <c r="V3746" s="71" t="n">
        <v>259</v>
      </c>
      <c r="W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RR103738</t>
        </is>
      </c>
      <c r="B3747" s="69" t="n">
        <v>46106</v>
      </c>
      <c r="C3747" s="70" t="n">
        <v>2026</v>
      </c>
      <c r="D3747" t="inlineStr">
        <is>
          <t>Mar</t>
        </is>
      </c>
      <c r="E3747" t="inlineStr">
        <is>
          <t>West</t>
        </is>
      </c>
      <c r="F3747" t="inlineStr">
        <is>
          <t>India</t>
        </is>
      </c>
      <c r="G3747" t="inlineStr">
        <is>
          <t>Grocery</t>
        </is>
      </c>
      <c r="H3747" t="inlineStr">
        <is>
          <t>Store walk-in</t>
        </is>
      </c>
      <c r="I3747" t="inlineStr">
        <is>
          <t>Member</t>
        </is>
      </c>
      <c r="J3747" t="inlineStr">
        <is>
          <t>Noah Smith</t>
        </is>
      </c>
      <c r="K3747" s="71" t="n">
        <v>3847</v>
      </c>
      <c r="L3747" s="72" t="n">
        <v>197</v>
      </c>
      <c r="M3747" s="72" t="n">
        <v>757859</v>
      </c>
      <c r="N3747" s="72" t="n">
        <v>60628.72</v>
      </c>
      <c r="O3747" s="72" t="n">
        <v>697230.28</v>
      </c>
      <c r="P3747" s="72" t="n">
        <v>560387.02</v>
      </c>
      <c r="Q3747" s="72" t="n">
        <v>136843.26</v>
      </c>
      <c r="R3747" t="inlineStr">
        <is>
          <t>Gujarat</t>
        </is>
      </c>
      <c r="S3747" s="71" t="n">
        <v>8</v>
      </c>
      <c r="T3747" t="inlineStr">
        <is>
          <t>Yes</t>
        </is>
      </c>
      <c r="U3747" s="71" t="n">
        <v>2200</v>
      </c>
      <c r="V3747" s="71" t="n">
        <v>846</v>
      </c>
      <c r="W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RR103739</t>
        </is>
      </c>
      <c r="B3748" s="69" t="n">
        <v>46106</v>
      </c>
      <c r="C3748" s="70" t="n">
        <v>2026</v>
      </c>
      <c r="D3748" t="inlineStr">
        <is>
          <t>Mar</t>
        </is>
      </c>
      <c r="E3748" t="inlineStr">
        <is>
          <t>South</t>
        </is>
      </c>
      <c r="F3748" t="inlineStr">
        <is>
          <t>India</t>
        </is>
      </c>
      <c r="G3748" t="inlineStr">
        <is>
          <t>Electronics</t>
        </is>
      </c>
      <c r="H3748" t="inlineStr">
        <is>
          <t>Home delivery</t>
        </is>
      </c>
      <c r="I3748" t="inlineStr">
        <is>
          <t>Walk-in guest</t>
        </is>
      </c>
      <c r="J3748" t="inlineStr">
        <is>
          <t>Arjun Mehta</t>
        </is>
      </c>
      <c r="K3748" s="71" t="n">
        <v>37</v>
      </c>
      <c r="L3748" s="72" t="n">
        <v>9607.620000000001</v>
      </c>
      <c r="M3748" s="72" t="n">
        <v>355481.94</v>
      </c>
      <c r="N3748" s="72" t="n">
        <v>7109.64</v>
      </c>
      <c r="O3748" s="72" t="n">
        <v>348372.3</v>
      </c>
      <c r="P3748" s="72" t="n">
        <v>294738.33</v>
      </c>
      <c r="Q3748" s="72" t="n">
        <v>53633.97</v>
      </c>
      <c r="R3748" t="inlineStr">
        <is>
          <t>Telangana</t>
        </is>
      </c>
      <c r="S3748" s="71" t="n">
        <v>0</v>
      </c>
      <c r="T3748" t="inlineStr">
        <is>
          <t>No</t>
        </is>
      </c>
      <c r="U3748" s="71" t="n">
        <v>97</v>
      </c>
      <c r="V3748" s="71" t="n">
        <v>33</v>
      </c>
      <c r="W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RR103740</t>
        </is>
      </c>
      <c r="B3749" s="69" t="n">
        <v>46106</v>
      </c>
      <c r="C3749" s="70" t="n">
        <v>2026</v>
      </c>
      <c r="D3749" t="inlineStr">
        <is>
          <t>Mar</t>
        </is>
      </c>
      <c r="E3749" t="inlineStr">
        <is>
          <t>South</t>
        </is>
      </c>
      <c r="F3749" t="inlineStr">
        <is>
          <t>India</t>
        </is>
      </c>
      <c r="G3749" t="inlineStr">
        <is>
          <t>Electronics</t>
        </is>
      </c>
      <c r="H3749" t="inlineStr">
        <is>
          <t>Store walk-in</t>
        </is>
      </c>
      <c r="I3749" t="inlineStr">
        <is>
          <t>Member</t>
        </is>
      </c>
      <c r="J3749" t="inlineStr">
        <is>
          <t>Shraddha Kulkarni</t>
        </is>
      </c>
      <c r="K3749" s="71" t="n">
        <v>29</v>
      </c>
      <c r="L3749" s="72" t="n">
        <v>9732.18</v>
      </c>
      <c r="M3749" s="72" t="n">
        <v>282233.22</v>
      </c>
      <c r="N3749" s="72" t="n">
        <v>28223.32</v>
      </c>
      <c r="O3749" s="72" t="n">
        <v>254009.9</v>
      </c>
      <c r="P3749" s="72" t="n">
        <v>232619.22</v>
      </c>
      <c r="Q3749" s="72" t="n">
        <v>21390.68</v>
      </c>
      <c r="R3749" t="inlineStr">
        <is>
          <t>Karnataka</t>
        </is>
      </c>
      <c r="S3749" s="71" t="n">
        <v>8</v>
      </c>
      <c r="T3749" t="inlineStr">
        <is>
          <t>Yes</t>
        </is>
      </c>
      <c r="U3749" s="71" t="n">
        <v>66</v>
      </c>
      <c r="V3749" s="71" t="n">
        <v>25</v>
      </c>
      <c r="W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RR103741</t>
        </is>
      </c>
      <c r="B3750" s="69" t="n">
        <v>46106</v>
      </c>
      <c r="C3750" s="70" t="n">
        <v>2026</v>
      </c>
      <c r="D3750" t="inlineStr">
        <is>
          <t>Mar</t>
        </is>
      </c>
      <c r="E3750" t="inlineStr">
        <is>
          <t>East</t>
        </is>
      </c>
      <c r="F3750" t="inlineStr">
        <is>
          <t>India</t>
        </is>
      </c>
      <c r="G3750" t="inlineStr">
        <is>
          <t>Electronics</t>
        </is>
      </c>
      <c r="H3750" t="inlineStr">
        <is>
          <t>Home delivery</t>
        </is>
      </c>
      <c r="I3750" t="inlineStr">
        <is>
          <t>Member</t>
        </is>
      </c>
      <c r="J3750" t="inlineStr">
        <is>
          <t>Ruhi Shaikh</t>
        </is>
      </c>
      <c r="K3750" s="71" t="n">
        <v>84</v>
      </c>
      <c r="L3750" s="72" t="n">
        <v>10507.17</v>
      </c>
      <c r="M3750" s="72" t="n">
        <v>882602.28</v>
      </c>
      <c r="N3750" s="72" t="n">
        <v>44130.11</v>
      </c>
      <c r="O3750" s="72" t="n">
        <v>838472.17</v>
      </c>
      <c r="P3750" s="72" t="n">
        <v>700045.83</v>
      </c>
      <c r="Q3750" s="72" t="n">
        <v>138426.34</v>
      </c>
      <c r="R3750" t="inlineStr">
        <is>
          <t>Odisha</t>
        </is>
      </c>
      <c r="S3750" s="71" t="n">
        <v>3</v>
      </c>
      <c r="T3750" t="inlineStr">
        <is>
          <t>Yes</t>
        </is>
      </c>
      <c r="U3750" s="71" t="n">
        <v>163</v>
      </c>
      <c r="V3750" s="71" t="n">
        <v>68</v>
      </c>
      <c r="W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RR103742</t>
        </is>
      </c>
      <c r="B3751" s="69" t="n">
        <v>46106</v>
      </c>
      <c r="C3751" s="70" t="n">
        <v>2026</v>
      </c>
      <c r="D3751" t="inlineStr">
        <is>
          <t>Mar</t>
        </is>
      </c>
      <c r="E3751" t="inlineStr">
        <is>
          <t>North</t>
        </is>
      </c>
      <c r="F3751" t="inlineStr">
        <is>
          <t>India</t>
        </is>
      </c>
      <c r="G3751" t="inlineStr">
        <is>
          <t>Fashion</t>
        </is>
      </c>
      <c r="H3751" t="inlineStr">
        <is>
          <t>Click &amp; collect</t>
        </is>
      </c>
      <c r="I3751" t="inlineStr">
        <is>
          <t>Walk-in guest</t>
        </is>
      </c>
      <c r="J3751" t="inlineStr">
        <is>
          <t>Lucas Martin</t>
        </is>
      </c>
      <c r="K3751" s="71" t="n">
        <v>387</v>
      </c>
      <c r="L3751" s="72" t="n">
        <v>722.59</v>
      </c>
      <c r="M3751" s="72" t="n">
        <v>279642.33</v>
      </c>
      <c r="N3751" s="72" t="n">
        <v>27964.23</v>
      </c>
      <c r="O3751" s="72" t="n">
        <v>251678.1</v>
      </c>
      <c r="P3751" s="72" t="n">
        <v>162983.62</v>
      </c>
      <c r="Q3751" s="72" t="n">
        <v>88694.48</v>
      </c>
      <c r="R3751" t="inlineStr">
        <is>
          <t>Delhi</t>
        </is>
      </c>
      <c r="S3751" s="71" t="n">
        <v>5</v>
      </c>
      <c r="T3751" t="inlineStr">
        <is>
          <t>Yes</t>
        </is>
      </c>
      <c r="U3751" s="71" t="n">
        <v>164</v>
      </c>
      <c r="V3751" s="71" t="n">
        <v>68</v>
      </c>
      <c r="W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RR103743</t>
        </is>
      </c>
      <c r="B3752" s="69" t="n">
        <v>46106</v>
      </c>
      <c r="C3752" s="70" t="n">
        <v>2026</v>
      </c>
      <c r="D3752" t="inlineStr">
        <is>
          <t>Mar</t>
        </is>
      </c>
      <c r="E3752" t="inlineStr">
        <is>
          <t>North</t>
        </is>
      </c>
      <c r="F3752" t="inlineStr">
        <is>
          <t>India</t>
        </is>
      </c>
      <c r="G3752" t="inlineStr">
        <is>
          <t>Grocery</t>
        </is>
      </c>
      <c r="H3752" t="inlineStr">
        <is>
          <t>Store walk-in</t>
        </is>
      </c>
      <c r="I3752" t="inlineStr">
        <is>
          <t>Member</t>
        </is>
      </c>
      <c r="J3752" t="inlineStr">
        <is>
          <t>Priya Nair</t>
        </is>
      </c>
      <c r="K3752" s="71" t="n">
        <v>1089</v>
      </c>
      <c r="L3752" s="72" t="n">
        <v>175.6</v>
      </c>
      <c r="M3752" s="72" t="n">
        <v>191228.4</v>
      </c>
      <c r="N3752" s="72" t="n">
        <v>28684.26</v>
      </c>
      <c r="O3752" s="72" t="n">
        <v>162544.14</v>
      </c>
      <c r="P3752" s="72" t="n">
        <v>162156.55</v>
      </c>
      <c r="Q3752" s="72" t="n">
        <v>387.59</v>
      </c>
      <c r="R3752" t="inlineStr">
        <is>
          <t>Punjab</t>
        </is>
      </c>
      <c r="S3752" s="71" t="n">
        <v>8</v>
      </c>
      <c r="T3752" t="inlineStr">
        <is>
          <t>Yes</t>
        </is>
      </c>
      <c r="U3752" s="71" t="n">
        <v>823</v>
      </c>
      <c r="V3752" s="71" t="n">
        <v>249</v>
      </c>
      <c r="W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RR103744</t>
        </is>
      </c>
      <c r="B3753" s="69" t="n">
        <v>46106</v>
      </c>
      <c r="C3753" s="70" t="n">
        <v>2026</v>
      </c>
      <c r="D3753" t="inlineStr">
        <is>
          <t>Mar</t>
        </is>
      </c>
      <c r="E3753" t="inlineStr">
        <is>
          <t>East</t>
        </is>
      </c>
      <c r="F3753" t="inlineStr">
        <is>
          <t>India</t>
        </is>
      </c>
      <c r="G3753" t="inlineStr">
        <is>
          <t>Grocery</t>
        </is>
      </c>
      <c r="H3753" t="inlineStr">
        <is>
          <t>Home delivery</t>
        </is>
      </c>
      <c r="I3753" t="inlineStr">
        <is>
          <t>Walk-in guest</t>
        </is>
      </c>
      <c r="J3753" t="inlineStr">
        <is>
          <t>Fatima Al-Saud</t>
        </is>
      </c>
      <c r="K3753" s="71" t="n">
        <v>4370</v>
      </c>
      <c r="L3753" s="72" t="n">
        <v>206.6</v>
      </c>
      <c r="M3753" s="72" t="n">
        <v>902842</v>
      </c>
      <c r="N3753" s="72" t="n">
        <v>45142.1</v>
      </c>
      <c r="O3753" s="72" t="n">
        <v>857699.9</v>
      </c>
      <c r="P3753" s="72" t="n">
        <v>649668.79</v>
      </c>
      <c r="Q3753" s="72" t="n">
        <v>208031.11</v>
      </c>
      <c r="R3753" t="inlineStr">
        <is>
          <t>West Bengal</t>
        </is>
      </c>
      <c r="S3753" s="71" t="n">
        <v>1</v>
      </c>
      <c r="T3753" t="inlineStr">
        <is>
          <t>Yes</t>
        </is>
      </c>
      <c r="U3753" s="71" t="n">
        <v>2065</v>
      </c>
      <c r="V3753" s="71" t="n">
        <v>593</v>
      </c>
      <c r="W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RR103745</t>
        </is>
      </c>
      <c r="B3754" s="69" t="n">
        <v>46106</v>
      </c>
      <c r="C3754" s="70" t="n">
        <v>2026</v>
      </c>
      <c r="D3754" t="inlineStr">
        <is>
          <t>Mar</t>
        </is>
      </c>
      <c r="E3754" t="inlineStr">
        <is>
          <t>North</t>
        </is>
      </c>
      <c r="F3754" t="inlineStr">
        <is>
          <t>India</t>
        </is>
      </c>
      <c r="G3754" t="inlineStr">
        <is>
          <t>Grocery</t>
        </is>
      </c>
      <c r="H3754" t="inlineStr">
        <is>
          <t>Store walk-in</t>
        </is>
      </c>
      <c r="I3754" t="inlineStr">
        <is>
          <t>Member</t>
        </is>
      </c>
      <c r="J3754" t="inlineStr">
        <is>
          <t>Amir Khan</t>
        </is>
      </c>
      <c r="K3754" s="71" t="n">
        <v>2408</v>
      </c>
      <c r="L3754" s="72" t="n">
        <v>207.03</v>
      </c>
      <c r="M3754" s="72" t="n">
        <v>498528.24</v>
      </c>
      <c r="N3754" s="72" t="n">
        <v>9970.559999999999</v>
      </c>
      <c r="O3754" s="72" t="n">
        <v>488557.68</v>
      </c>
      <c r="P3754" s="72" t="n">
        <v>361395.32</v>
      </c>
      <c r="Q3754" s="72" t="n">
        <v>127162.36</v>
      </c>
      <c r="R3754" t="inlineStr">
        <is>
          <t>Rajasthan</t>
        </is>
      </c>
      <c r="S3754" s="71" t="n">
        <v>1</v>
      </c>
      <c r="T3754" t="inlineStr">
        <is>
          <t>Yes</t>
        </is>
      </c>
      <c r="U3754" s="71" t="n">
        <v>667</v>
      </c>
      <c r="V3754" s="71" t="n">
        <v>282</v>
      </c>
      <c r="W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RR103746</t>
        </is>
      </c>
      <c r="B3755" s="69" t="n">
        <v>46106</v>
      </c>
      <c r="C3755" s="70" t="n">
        <v>2026</v>
      </c>
      <c r="D3755" t="inlineStr">
        <is>
          <t>Mar</t>
        </is>
      </c>
      <c r="E3755" t="inlineStr">
        <is>
          <t>South</t>
        </is>
      </c>
      <c r="F3755" t="inlineStr">
        <is>
          <t>India</t>
        </is>
      </c>
      <c r="G3755" t="inlineStr">
        <is>
          <t>Fashion</t>
        </is>
      </c>
      <c r="H3755" t="inlineStr">
        <is>
          <t>Store walk-in</t>
        </is>
      </c>
      <c r="I3755" t="inlineStr">
        <is>
          <t>Member</t>
        </is>
      </c>
      <c r="J3755" t="inlineStr">
        <is>
          <t>Hiroshi Tanaka</t>
        </is>
      </c>
      <c r="K3755" s="71" t="n">
        <v>1283</v>
      </c>
      <c r="L3755" s="72" t="n">
        <v>702.87</v>
      </c>
      <c r="M3755" s="72" t="n">
        <v>901782.21</v>
      </c>
      <c r="N3755" s="72" t="n">
        <v>18035.64</v>
      </c>
      <c r="O3755" s="72" t="n">
        <v>883746.5699999999</v>
      </c>
      <c r="P3755" s="72" t="n">
        <v>508878.43</v>
      </c>
      <c r="Q3755" s="72" t="n">
        <v>374868.14</v>
      </c>
      <c r="R3755" t="inlineStr">
        <is>
          <t>Karnataka</t>
        </is>
      </c>
      <c r="S3755" s="71" t="n">
        <v>3</v>
      </c>
      <c r="T3755" t="inlineStr">
        <is>
          <t>Yes</t>
        </is>
      </c>
      <c r="U3755" s="71" t="n">
        <v>535</v>
      </c>
      <c r="V3755" s="71" t="n">
        <v>224</v>
      </c>
      <c r="W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RR103747</t>
        </is>
      </c>
      <c r="B3756" s="69" t="n">
        <v>46106</v>
      </c>
      <c r="C3756" s="70" t="n">
        <v>2026</v>
      </c>
      <c r="D3756" t="inlineStr">
        <is>
          <t>Mar</t>
        </is>
      </c>
      <c r="E3756" t="inlineStr">
        <is>
          <t>South</t>
        </is>
      </c>
      <c r="F3756" t="inlineStr">
        <is>
          <t>India</t>
        </is>
      </c>
      <c r="G3756" t="inlineStr">
        <is>
          <t>Fashion</t>
        </is>
      </c>
      <c r="H3756" t="inlineStr">
        <is>
          <t>Store walk-in</t>
        </is>
      </c>
      <c r="I3756" t="inlineStr">
        <is>
          <t>Member</t>
        </is>
      </c>
      <c r="J3756" t="inlineStr">
        <is>
          <t>Omar Haddad</t>
        </is>
      </c>
      <c r="K3756" s="71" t="n">
        <v>882</v>
      </c>
      <c r="L3756" s="72" t="n">
        <v>711.65</v>
      </c>
      <c r="M3756" s="72" t="n">
        <v>627675.3</v>
      </c>
      <c r="N3756" s="72" t="n">
        <v>31383.77</v>
      </c>
      <c r="O3756" s="72" t="n">
        <v>596291.53</v>
      </c>
      <c r="P3756" s="72" t="n">
        <v>367015.07</v>
      </c>
      <c r="Q3756" s="72" t="n">
        <v>229276.46</v>
      </c>
      <c r="R3756" t="inlineStr">
        <is>
          <t>Kerala</t>
        </is>
      </c>
      <c r="S3756" s="71" t="n">
        <v>0</v>
      </c>
      <c r="T3756" t="inlineStr">
        <is>
          <t>No</t>
        </is>
      </c>
      <c r="U3756" s="71" t="n">
        <v>487</v>
      </c>
      <c r="V3756" s="71" t="n">
        <v>141</v>
      </c>
      <c r="W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RR103748</t>
        </is>
      </c>
      <c r="B3757" s="69" t="n">
        <v>46107</v>
      </c>
      <c r="C3757" s="70" t="n">
        <v>2026</v>
      </c>
      <c r="D3757" t="inlineStr">
        <is>
          <t>Mar</t>
        </is>
      </c>
      <c r="E3757" t="inlineStr">
        <is>
          <t>North</t>
        </is>
      </c>
      <c r="F3757" t="inlineStr">
        <is>
          <t>India</t>
        </is>
      </c>
      <c r="G3757" t="inlineStr">
        <is>
          <t>Electronics</t>
        </is>
      </c>
      <c r="H3757" t="inlineStr">
        <is>
          <t>Store walk-in</t>
        </is>
      </c>
      <c r="I3757" t="inlineStr">
        <is>
          <t>Walk-in guest</t>
        </is>
      </c>
      <c r="J3757" t="inlineStr">
        <is>
          <t>Ravindra Patil</t>
        </is>
      </c>
      <c r="K3757" s="71" t="n">
        <v>213</v>
      </c>
      <c r="L3757" s="72" t="n">
        <v>8727.719999999999</v>
      </c>
      <c r="M3757" s="72" t="n">
        <v>1859004.36</v>
      </c>
      <c r="N3757" s="72" t="n">
        <v>278850.65</v>
      </c>
      <c r="O3757" s="72" t="n">
        <v>1580153.71</v>
      </c>
      <c r="P3757" s="72" t="n">
        <v>1687122.66</v>
      </c>
      <c r="Q3757" s="72" t="n">
        <v>-106968.95</v>
      </c>
      <c r="R3757" t="inlineStr">
        <is>
          <t>Rajasthan</t>
        </is>
      </c>
      <c r="S3757" s="71" t="n">
        <v>1</v>
      </c>
      <c r="T3757" t="inlineStr">
        <is>
          <t>Yes</t>
        </is>
      </c>
      <c r="U3757" s="71" t="n">
        <v>657</v>
      </c>
      <c r="V3757" s="71" t="n">
        <v>176</v>
      </c>
      <c r="W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RR103749</t>
        </is>
      </c>
      <c r="B3758" s="69" t="n">
        <v>46107</v>
      </c>
      <c r="C3758" s="70" t="n">
        <v>2026</v>
      </c>
      <c r="D3758" t="inlineStr">
        <is>
          <t>Mar</t>
        </is>
      </c>
      <c r="E3758" t="inlineStr">
        <is>
          <t>North</t>
        </is>
      </c>
      <c r="F3758" t="inlineStr">
        <is>
          <t>India</t>
        </is>
      </c>
      <c r="G3758" t="inlineStr">
        <is>
          <t>Grocery</t>
        </is>
      </c>
      <c r="H3758" t="inlineStr">
        <is>
          <t>Store walk-in</t>
        </is>
      </c>
      <c r="I3758" t="inlineStr">
        <is>
          <t>Member</t>
        </is>
      </c>
      <c r="J3758" t="inlineStr">
        <is>
          <t>Hiroshi Tanaka</t>
        </is>
      </c>
      <c r="K3758" s="71" t="n">
        <v>2194</v>
      </c>
      <c r="L3758" s="72" t="n">
        <v>181.8</v>
      </c>
      <c r="M3758" s="72" t="n">
        <v>398869.2</v>
      </c>
      <c r="N3758" s="72" t="n">
        <v>39886.92</v>
      </c>
      <c r="O3758" s="72" t="n">
        <v>358982.28</v>
      </c>
      <c r="P3758" s="72" t="n">
        <v>336721.16</v>
      </c>
      <c r="Q3758" s="72" t="n">
        <v>22261.12</v>
      </c>
      <c r="R3758" t="inlineStr">
        <is>
          <t>Delhi</t>
        </is>
      </c>
      <c r="S3758" s="71" t="n">
        <v>1</v>
      </c>
      <c r="T3758" t="inlineStr">
        <is>
          <t>Yes</t>
        </is>
      </c>
      <c r="U3758" s="71" t="n">
        <v>1592</v>
      </c>
      <c r="V3758" s="71" t="n">
        <v>498</v>
      </c>
      <c r="W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RR103750</t>
        </is>
      </c>
      <c r="B3759" s="69" t="n">
        <v>46107</v>
      </c>
      <c r="C3759" s="70" t="n">
        <v>2026</v>
      </c>
      <c r="D3759" t="inlineStr">
        <is>
          <t>Mar</t>
        </is>
      </c>
      <c r="E3759" t="inlineStr">
        <is>
          <t>West</t>
        </is>
      </c>
      <c r="F3759" t="inlineStr">
        <is>
          <t>India</t>
        </is>
      </c>
      <c r="G3759" t="inlineStr">
        <is>
          <t>JioMart</t>
        </is>
      </c>
      <c r="H3759" t="inlineStr">
        <is>
          <t>Home delivery</t>
        </is>
      </c>
      <c r="I3759" t="inlineStr">
        <is>
          <t>Walk-in guest</t>
        </is>
      </c>
      <c r="J3759" t="inlineStr">
        <is>
          <t>Aisha Bello</t>
        </is>
      </c>
      <c r="K3759" s="71" t="n">
        <v>2295</v>
      </c>
      <c r="L3759" s="72" t="n">
        <v>496.36</v>
      </c>
      <c r="M3759" s="72" t="n">
        <v>1139146.2</v>
      </c>
      <c r="N3759" s="72" t="n">
        <v>91131.7</v>
      </c>
      <c r="O3759" s="72" t="n">
        <v>1048014.5</v>
      </c>
      <c r="P3759" s="72" t="n">
        <v>793612.16</v>
      </c>
      <c r="Q3759" s="72" t="n">
        <v>254402.34</v>
      </c>
      <c r="R3759" t="inlineStr">
        <is>
          <t>Gujarat</t>
        </is>
      </c>
      <c r="S3759" s="71" t="n">
        <v>2</v>
      </c>
      <c r="T3759" t="inlineStr">
        <is>
          <t>Yes</t>
        </is>
      </c>
      <c r="U3759" s="71" t="n">
        <v>6651</v>
      </c>
      <c r="V3759" s="71" t="n">
        <v>368</v>
      </c>
      <c r="W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RR103751</t>
        </is>
      </c>
      <c r="B3760" s="69" t="n">
        <v>46107</v>
      </c>
      <c r="C3760" s="70" t="n">
        <v>2026</v>
      </c>
      <c r="D3760" t="inlineStr">
        <is>
          <t>Mar</t>
        </is>
      </c>
      <c r="E3760" t="inlineStr">
        <is>
          <t>East</t>
        </is>
      </c>
      <c r="F3760" t="inlineStr">
        <is>
          <t>India</t>
        </is>
      </c>
      <c r="G3760" t="inlineStr">
        <is>
          <t>JioMart</t>
        </is>
      </c>
      <c r="H3760" t="inlineStr">
        <is>
          <t>Home delivery</t>
        </is>
      </c>
      <c r="I3760" t="inlineStr">
        <is>
          <t>Walk-in guest</t>
        </is>
      </c>
      <c r="J3760" t="inlineStr">
        <is>
          <t>Priya Nair</t>
        </is>
      </c>
      <c r="K3760" s="71" t="n">
        <v>1288</v>
      </c>
      <c r="L3760" s="72" t="n">
        <v>482.2</v>
      </c>
      <c r="M3760" s="72" t="n">
        <v>621073.6</v>
      </c>
      <c r="N3760" s="72" t="n">
        <v>93161.03999999999</v>
      </c>
      <c r="O3760" s="72" t="n">
        <v>527912.5600000001</v>
      </c>
      <c r="P3760" s="72" t="n">
        <v>449786.94</v>
      </c>
      <c r="Q3760" s="72" t="n">
        <v>78125.62</v>
      </c>
      <c r="R3760" t="inlineStr">
        <is>
          <t>Bihar</t>
        </is>
      </c>
      <c r="S3760" s="71" t="n">
        <v>2</v>
      </c>
      <c r="T3760" t="inlineStr">
        <is>
          <t>Yes</t>
        </is>
      </c>
      <c r="U3760" s="71" t="n">
        <v>2489</v>
      </c>
      <c r="V3760" s="71" t="n">
        <v>165</v>
      </c>
      <c r="W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RR103752</t>
        </is>
      </c>
      <c r="B3761" s="69" t="n">
        <v>46107</v>
      </c>
      <c r="C3761" s="70" t="n">
        <v>2026</v>
      </c>
      <c r="D3761" t="inlineStr">
        <is>
          <t>Mar</t>
        </is>
      </c>
      <c r="E3761" t="inlineStr">
        <is>
          <t>South</t>
        </is>
      </c>
      <c r="F3761" t="inlineStr">
        <is>
          <t>India</t>
        </is>
      </c>
      <c r="G3761" t="inlineStr">
        <is>
          <t>Grocery</t>
        </is>
      </c>
      <c r="H3761" t="inlineStr">
        <is>
          <t>Store walk-in</t>
        </is>
      </c>
      <c r="I3761" t="inlineStr">
        <is>
          <t>Member</t>
        </is>
      </c>
      <c r="J3761" t="inlineStr">
        <is>
          <t>Priya Nair</t>
        </is>
      </c>
      <c r="K3761" s="71" t="n">
        <v>2694</v>
      </c>
      <c r="L3761" s="72" t="n">
        <v>189.73</v>
      </c>
      <c r="M3761" s="72" t="n">
        <v>511132.62</v>
      </c>
      <c r="N3761" s="72" t="n">
        <v>51113.26</v>
      </c>
      <c r="O3761" s="72" t="n">
        <v>460019.36</v>
      </c>
      <c r="P3761" s="72" t="n">
        <v>396732.53</v>
      </c>
      <c r="Q3761" s="72" t="n">
        <v>63286.83</v>
      </c>
      <c r="R3761" t="inlineStr">
        <is>
          <t>Tamil Nadu</t>
        </is>
      </c>
      <c r="S3761" s="71" t="n">
        <v>1</v>
      </c>
      <c r="T3761" t="inlineStr">
        <is>
          <t>Yes</t>
        </is>
      </c>
      <c r="U3761" s="71" t="n">
        <v>972</v>
      </c>
      <c r="V3761" s="71" t="n">
        <v>425</v>
      </c>
      <c r="W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RR103753</t>
        </is>
      </c>
      <c r="B3762" s="69" t="n">
        <v>46107</v>
      </c>
      <c r="C3762" s="70" t="n">
        <v>2026</v>
      </c>
      <c r="D3762" t="inlineStr">
        <is>
          <t>Mar</t>
        </is>
      </c>
      <c r="E3762" t="inlineStr">
        <is>
          <t>North</t>
        </is>
      </c>
      <c r="F3762" t="inlineStr">
        <is>
          <t>India</t>
        </is>
      </c>
      <c r="G3762" t="inlineStr">
        <is>
          <t>JioMart</t>
        </is>
      </c>
      <c r="H3762" t="inlineStr">
        <is>
          <t>Home delivery</t>
        </is>
      </c>
      <c r="I3762" t="inlineStr">
        <is>
          <t>Walk-in guest</t>
        </is>
      </c>
      <c r="J3762" t="inlineStr">
        <is>
          <t>Emma Clarke</t>
        </is>
      </c>
      <c r="K3762" s="71" t="n">
        <v>2158</v>
      </c>
      <c r="L3762" s="72" t="n">
        <v>497.54</v>
      </c>
      <c r="M3762" s="72" t="n">
        <v>1073691.32</v>
      </c>
      <c r="N3762" s="72" t="n">
        <v>161053.7</v>
      </c>
      <c r="O3762" s="72" t="n">
        <v>912637.62</v>
      </c>
      <c r="P3762" s="72" t="n">
        <v>738277.49</v>
      </c>
      <c r="Q3762" s="72" t="n">
        <v>174360.13</v>
      </c>
      <c r="R3762" t="inlineStr">
        <is>
          <t>Rajasthan</t>
        </is>
      </c>
      <c r="S3762" s="71" t="n">
        <v>8</v>
      </c>
      <c r="T3762" t="inlineStr">
        <is>
          <t>Yes</t>
        </is>
      </c>
      <c r="U3762" s="71" t="n">
        <v>3950</v>
      </c>
      <c r="V3762" s="71" t="n">
        <v>293</v>
      </c>
      <c r="W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RR103754</t>
        </is>
      </c>
      <c r="B3763" s="69" t="n">
        <v>46107</v>
      </c>
      <c r="C3763" s="70" t="n">
        <v>2026</v>
      </c>
      <c r="D3763" t="inlineStr">
        <is>
          <t>Mar</t>
        </is>
      </c>
      <c r="E3763" t="inlineStr">
        <is>
          <t>West</t>
        </is>
      </c>
      <c r="F3763" t="inlineStr">
        <is>
          <t>India</t>
        </is>
      </c>
      <c r="G3763" t="inlineStr">
        <is>
          <t>Electronics</t>
        </is>
      </c>
      <c r="H3763" t="inlineStr">
        <is>
          <t>Store walk-in</t>
        </is>
      </c>
      <c r="I3763" t="inlineStr">
        <is>
          <t>Walk-in guest</t>
        </is>
      </c>
      <c r="J3763" t="inlineStr">
        <is>
          <t>Omar Haddad</t>
        </is>
      </c>
      <c r="K3763" s="71" t="n">
        <v>98</v>
      </c>
      <c r="L3763" s="72" t="n">
        <v>9690.709999999999</v>
      </c>
      <c r="M3763" s="72" t="n">
        <v>949689.58</v>
      </c>
      <c r="N3763" s="72" t="n">
        <v>94968.96000000001</v>
      </c>
      <c r="O3763" s="72" t="n">
        <v>854720.62</v>
      </c>
      <c r="P3763" s="72" t="n">
        <v>770322.4399999999</v>
      </c>
      <c r="Q3763" s="72" t="n">
        <v>84398.17999999999</v>
      </c>
      <c r="R3763" t="inlineStr">
        <is>
          <t>Gujarat</t>
        </is>
      </c>
      <c r="S3763" s="71" t="n">
        <v>2</v>
      </c>
      <c r="T3763" t="inlineStr">
        <is>
          <t>Yes</t>
        </is>
      </c>
      <c r="U3763" s="71" t="n">
        <v>329</v>
      </c>
      <c r="V3763" s="71" t="n">
        <v>89</v>
      </c>
      <c r="W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RR103755</t>
        </is>
      </c>
      <c r="B3764" s="69" t="n">
        <v>46107</v>
      </c>
      <c r="C3764" s="70" t="n">
        <v>2026</v>
      </c>
      <c r="D3764" t="inlineStr">
        <is>
          <t>Mar</t>
        </is>
      </c>
      <c r="E3764" t="inlineStr">
        <is>
          <t>East</t>
        </is>
      </c>
      <c r="F3764" t="inlineStr">
        <is>
          <t>India</t>
        </is>
      </c>
      <c r="G3764" t="inlineStr">
        <is>
          <t>Grocery</t>
        </is>
      </c>
      <c r="H3764" t="inlineStr">
        <is>
          <t>Store walk-in</t>
        </is>
      </c>
      <c r="I3764" t="inlineStr">
        <is>
          <t>Member</t>
        </is>
      </c>
      <c r="J3764" t="inlineStr">
        <is>
          <t>Shraddha Kulkarni</t>
        </is>
      </c>
      <c r="K3764" s="71" t="n">
        <v>2703</v>
      </c>
      <c r="L3764" s="72" t="n">
        <v>170.55</v>
      </c>
      <c r="M3764" s="72" t="n">
        <v>460996.65</v>
      </c>
      <c r="N3764" s="72" t="n">
        <v>9219.93</v>
      </c>
      <c r="O3764" s="72" t="n">
        <v>451776.72</v>
      </c>
      <c r="P3764" s="72" t="n">
        <v>412504.7</v>
      </c>
      <c r="Q3764" s="72" t="n">
        <v>39272.02</v>
      </c>
      <c r="R3764" t="inlineStr">
        <is>
          <t>West Bengal</t>
        </is>
      </c>
      <c r="S3764" s="71" t="n">
        <v>8</v>
      </c>
      <c r="T3764" t="inlineStr">
        <is>
          <t>Yes</t>
        </is>
      </c>
      <c r="U3764" s="71" t="n">
        <v>780</v>
      </c>
      <c r="V3764" s="71" t="n">
        <v>318</v>
      </c>
      <c r="W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RR103756</t>
        </is>
      </c>
      <c r="B3765" s="69" t="n">
        <v>46107</v>
      </c>
      <c r="C3765" s="70" t="n">
        <v>2026</v>
      </c>
      <c r="D3765" t="inlineStr">
        <is>
          <t>Mar</t>
        </is>
      </c>
      <c r="E3765" t="inlineStr">
        <is>
          <t>West</t>
        </is>
      </c>
      <c r="F3765" t="inlineStr">
        <is>
          <t>India</t>
        </is>
      </c>
      <c r="G3765" t="inlineStr">
        <is>
          <t>Grocery</t>
        </is>
      </c>
      <c r="H3765" t="inlineStr">
        <is>
          <t>Store walk-in</t>
        </is>
      </c>
      <c r="I3765" t="inlineStr">
        <is>
          <t>Member</t>
        </is>
      </c>
      <c r="J3765" t="inlineStr">
        <is>
          <t>Amir Khan</t>
        </is>
      </c>
      <c r="K3765" s="71" t="n">
        <v>2997</v>
      </c>
      <c r="L3765" s="72" t="n">
        <v>181.15</v>
      </c>
      <c r="M3765" s="72" t="n">
        <v>542906.55</v>
      </c>
      <c r="N3765" s="72" t="n">
        <v>27145.33</v>
      </c>
      <c r="O3765" s="72" t="n">
        <v>515761.22</v>
      </c>
      <c r="P3765" s="72" t="n">
        <v>431774.53</v>
      </c>
      <c r="Q3765" s="72" t="n">
        <v>83986.69</v>
      </c>
      <c r="R3765" t="inlineStr">
        <is>
          <t>Maharashtra</t>
        </is>
      </c>
      <c r="S3765" s="71" t="n">
        <v>1</v>
      </c>
      <c r="T3765" t="inlineStr">
        <is>
          <t>Yes</t>
        </is>
      </c>
      <c r="U3765" s="71" t="n">
        <v>1877</v>
      </c>
      <c r="V3765" s="71" t="n">
        <v>603</v>
      </c>
      <c r="W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RR103757</t>
        </is>
      </c>
      <c r="B3766" s="69" t="n">
        <v>46107</v>
      </c>
      <c r="C3766" s="70" t="n">
        <v>2026</v>
      </c>
      <c r="D3766" t="inlineStr">
        <is>
          <t>Mar</t>
        </is>
      </c>
      <c r="E3766" t="inlineStr">
        <is>
          <t>South</t>
        </is>
      </c>
      <c r="F3766" t="inlineStr">
        <is>
          <t>India</t>
        </is>
      </c>
      <c r="G3766" t="inlineStr">
        <is>
          <t>Grocery</t>
        </is>
      </c>
      <c r="H3766" t="inlineStr">
        <is>
          <t>Click &amp; collect</t>
        </is>
      </c>
      <c r="I3766" t="inlineStr">
        <is>
          <t>Member</t>
        </is>
      </c>
      <c r="J3766" t="inlineStr">
        <is>
          <t>Mei Lin</t>
        </is>
      </c>
      <c r="K3766" s="71" t="n">
        <v>4503</v>
      </c>
      <c r="L3766" s="72" t="n">
        <v>166.46</v>
      </c>
      <c r="M3766" s="72" t="n">
        <v>749569.38</v>
      </c>
      <c r="N3766" s="72" t="n">
        <v>112435.41</v>
      </c>
      <c r="O3766" s="72" t="n">
        <v>637133.97</v>
      </c>
      <c r="P3766" s="72" t="n">
        <v>661898.3</v>
      </c>
      <c r="Q3766" s="72" t="n">
        <v>-24764.33</v>
      </c>
      <c r="R3766" t="inlineStr">
        <is>
          <t>Telangana</t>
        </is>
      </c>
      <c r="S3766" s="71" t="n">
        <v>8</v>
      </c>
      <c r="T3766" t="inlineStr">
        <is>
          <t>Yes</t>
        </is>
      </c>
      <c r="U3766" s="71" t="n">
        <v>2057</v>
      </c>
      <c r="V3766" s="71" t="n">
        <v>838</v>
      </c>
      <c r="W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RR103758</t>
        </is>
      </c>
      <c r="B3767" s="69" t="n">
        <v>46107</v>
      </c>
      <c r="C3767" s="70" t="n">
        <v>2026</v>
      </c>
      <c r="D3767" t="inlineStr">
        <is>
          <t>Mar</t>
        </is>
      </c>
      <c r="E3767" t="inlineStr">
        <is>
          <t>East</t>
        </is>
      </c>
      <c r="F3767" t="inlineStr">
        <is>
          <t>India</t>
        </is>
      </c>
      <c r="G3767" t="inlineStr">
        <is>
          <t>Electronics</t>
        </is>
      </c>
      <c r="H3767" t="inlineStr">
        <is>
          <t>Store walk-in</t>
        </is>
      </c>
      <c r="I3767" t="inlineStr">
        <is>
          <t>Member</t>
        </is>
      </c>
      <c r="J3767" t="inlineStr">
        <is>
          <t>Arjun Mehta</t>
        </is>
      </c>
      <c r="K3767" s="71" t="n">
        <v>155</v>
      </c>
      <c r="L3767" s="72" t="n">
        <v>10550.06</v>
      </c>
      <c r="M3767" s="72" t="n">
        <v>1635259.3</v>
      </c>
      <c r="N3767" s="72" t="n">
        <v>163525.93</v>
      </c>
      <c r="O3767" s="72" t="n">
        <v>1471733.37</v>
      </c>
      <c r="P3767" s="72" t="n">
        <v>1298723.55</v>
      </c>
      <c r="Q3767" s="72" t="n">
        <v>173009.82</v>
      </c>
      <c r="R3767" t="inlineStr">
        <is>
          <t>Bihar</t>
        </is>
      </c>
      <c r="S3767" s="71" t="n">
        <v>0</v>
      </c>
      <c r="T3767" t="inlineStr">
        <is>
          <t>No</t>
        </is>
      </c>
      <c r="U3767" s="71" t="n">
        <v>448</v>
      </c>
      <c r="V3767" s="71" t="n">
        <v>126</v>
      </c>
      <c r="W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RR103759</t>
        </is>
      </c>
      <c r="B3768" s="69" t="n">
        <v>46107</v>
      </c>
      <c r="C3768" s="70" t="n">
        <v>2026</v>
      </c>
      <c r="D3768" t="inlineStr">
        <is>
          <t>Mar</t>
        </is>
      </c>
      <c r="E3768" t="inlineStr">
        <is>
          <t>North</t>
        </is>
      </c>
      <c r="F3768" t="inlineStr">
        <is>
          <t>India</t>
        </is>
      </c>
      <c r="G3768" t="inlineStr">
        <is>
          <t>Grocery</t>
        </is>
      </c>
      <c r="H3768" t="inlineStr">
        <is>
          <t>Store walk-in</t>
        </is>
      </c>
      <c r="I3768" t="inlineStr">
        <is>
          <t>Walk-in guest</t>
        </is>
      </c>
      <c r="J3768" t="inlineStr">
        <is>
          <t>Ana Costa</t>
        </is>
      </c>
      <c r="K3768" s="71" t="n">
        <v>554</v>
      </c>
      <c r="L3768" s="72" t="n">
        <v>198.21</v>
      </c>
      <c r="M3768" s="72" t="n">
        <v>109808.34</v>
      </c>
      <c r="N3768" s="72" t="n">
        <v>10980.83</v>
      </c>
      <c r="O3768" s="72" t="n">
        <v>98827.50999999999</v>
      </c>
      <c r="P3768" s="72" t="n">
        <v>84108.63</v>
      </c>
      <c r="Q3768" s="72" t="n">
        <v>14718.88</v>
      </c>
      <c r="R3768" t="inlineStr">
        <is>
          <t>Punjab</t>
        </is>
      </c>
      <c r="S3768" s="71" t="n">
        <v>1</v>
      </c>
      <c r="T3768" t="inlineStr">
        <is>
          <t>Yes</t>
        </is>
      </c>
      <c r="U3768" s="71" t="n">
        <v>176</v>
      </c>
      <c r="V3768" s="71" t="n">
        <v>75</v>
      </c>
      <c r="W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RR103760</t>
        </is>
      </c>
      <c r="B3769" s="69" t="n">
        <v>46108</v>
      </c>
      <c r="C3769" s="70" t="n">
        <v>2026</v>
      </c>
      <c r="D3769" t="inlineStr">
        <is>
          <t>Mar</t>
        </is>
      </c>
      <c r="E3769" t="inlineStr">
        <is>
          <t>South</t>
        </is>
      </c>
      <c r="F3769" t="inlineStr">
        <is>
          <t>India</t>
        </is>
      </c>
      <c r="G3769" t="inlineStr">
        <is>
          <t>Grocery</t>
        </is>
      </c>
      <c r="H3769" t="inlineStr">
        <is>
          <t>Store walk-in</t>
        </is>
      </c>
      <c r="I3769" t="inlineStr">
        <is>
          <t>Member</t>
        </is>
      </c>
      <c r="J3769" t="inlineStr">
        <is>
          <t>Priya Nair</t>
        </is>
      </c>
      <c r="K3769" s="71" t="n">
        <v>939</v>
      </c>
      <c r="L3769" s="72" t="n">
        <v>190.86</v>
      </c>
      <c r="M3769" s="72" t="n">
        <v>179217.54</v>
      </c>
      <c r="N3769" s="72" t="n">
        <v>26882.63</v>
      </c>
      <c r="O3769" s="72" t="n">
        <v>152334.91</v>
      </c>
      <c r="P3769" s="72" t="n">
        <v>137523.58</v>
      </c>
      <c r="Q3769" s="72" t="n">
        <v>14811.33</v>
      </c>
      <c r="R3769" t="inlineStr">
        <is>
          <t>Telangana</t>
        </is>
      </c>
      <c r="S3769" s="71" t="n">
        <v>2</v>
      </c>
      <c r="T3769" t="inlineStr">
        <is>
          <t>Yes</t>
        </is>
      </c>
      <c r="U3769" s="71" t="n">
        <v>483</v>
      </c>
      <c r="V3769" s="71" t="n">
        <v>211</v>
      </c>
      <c r="W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RR103761</t>
        </is>
      </c>
      <c r="B3770" s="69" t="n">
        <v>46108</v>
      </c>
      <c r="C3770" s="70" t="n">
        <v>2026</v>
      </c>
      <c r="D3770" t="inlineStr">
        <is>
          <t>Mar</t>
        </is>
      </c>
      <c r="E3770" t="inlineStr">
        <is>
          <t>East</t>
        </is>
      </c>
      <c r="F3770" t="inlineStr">
        <is>
          <t>India</t>
        </is>
      </c>
      <c r="G3770" t="inlineStr">
        <is>
          <t>Grocery</t>
        </is>
      </c>
      <c r="H3770" t="inlineStr">
        <is>
          <t>Store walk-in</t>
        </is>
      </c>
      <c r="I3770" t="inlineStr">
        <is>
          <t>Walk-in guest</t>
        </is>
      </c>
      <c r="J3770" t="inlineStr">
        <is>
          <t>Ravindra Patil</t>
        </is>
      </c>
      <c r="K3770" s="71" t="n">
        <v>4035</v>
      </c>
      <c r="L3770" s="72" t="n">
        <v>200.97</v>
      </c>
      <c r="M3770" s="72" t="n">
        <v>810913.95</v>
      </c>
      <c r="N3770" s="72" t="n">
        <v>64873.12</v>
      </c>
      <c r="O3770" s="72" t="n">
        <v>746040.83</v>
      </c>
      <c r="P3770" s="72" t="n">
        <v>581942.41</v>
      </c>
      <c r="Q3770" s="72" t="n">
        <v>164098.42</v>
      </c>
      <c r="R3770" t="inlineStr">
        <is>
          <t>Bihar</t>
        </is>
      </c>
      <c r="S3770" s="71" t="n">
        <v>5</v>
      </c>
      <c r="T3770" t="inlineStr">
        <is>
          <t>Yes</t>
        </is>
      </c>
      <c r="U3770" s="71" t="n">
        <v>1336</v>
      </c>
      <c r="V3770" s="71" t="n">
        <v>551</v>
      </c>
      <c r="W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RR103762</t>
        </is>
      </c>
      <c r="B3771" s="69" t="n">
        <v>46108</v>
      </c>
      <c r="C3771" s="70" t="n">
        <v>2026</v>
      </c>
      <c r="D3771" t="inlineStr">
        <is>
          <t>Mar</t>
        </is>
      </c>
      <c r="E3771" t="inlineStr">
        <is>
          <t>East</t>
        </is>
      </c>
      <c r="F3771" t="inlineStr">
        <is>
          <t>India</t>
        </is>
      </c>
      <c r="G3771" t="inlineStr">
        <is>
          <t>Electronics</t>
        </is>
      </c>
      <c r="H3771" t="inlineStr">
        <is>
          <t>Store walk-in</t>
        </is>
      </c>
      <c r="I3771" t="inlineStr">
        <is>
          <t>Walk-in guest</t>
        </is>
      </c>
      <c r="J3771" t="inlineStr">
        <is>
          <t>Mei Lin</t>
        </is>
      </c>
      <c r="K3771" s="71" t="n">
        <v>40</v>
      </c>
      <c r="L3771" s="72" t="n">
        <v>9828.26</v>
      </c>
      <c r="M3771" s="72" t="n">
        <v>393130.4</v>
      </c>
      <c r="N3771" s="72" t="n">
        <v>58969.56</v>
      </c>
      <c r="O3771" s="72" t="n">
        <v>334160.84</v>
      </c>
      <c r="P3771" s="72" t="n">
        <v>313883.76</v>
      </c>
      <c r="Q3771" s="72" t="n">
        <v>20277.08</v>
      </c>
      <c r="R3771" t="inlineStr">
        <is>
          <t>Odisha</t>
        </is>
      </c>
      <c r="S3771" s="71" t="n">
        <v>5</v>
      </c>
      <c r="T3771" t="inlineStr">
        <is>
          <t>Yes</t>
        </is>
      </c>
      <c r="U3771" s="71" t="n">
        <v>109</v>
      </c>
      <c r="V3771" s="71" t="n">
        <v>36</v>
      </c>
      <c r="W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RR103763</t>
        </is>
      </c>
      <c r="B3772" s="69" t="n">
        <v>46108</v>
      </c>
      <c r="C3772" s="70" t="n">
        <v>2026</v>
      </c>
      <c r="D3772" t="inlineStr">
        <is>
          <t>Mar</t>
        </is>
      </c>
      <c r="E3772" t="inlineStr">
        <is>
          <t>West</t>
        </is>
      </c>
      <c r="F3772" t="inlineStr">
        <is>
          <t>India</t>
        </is>
      </c>
      <c r="G3772" t="inlineStr">
        <is>
          <t>JioMart</t>
        </is>
      </c>
      <c r="H3772" t="inlineStr">
        <is>
          <t>Home delivery</t>
        </is>
      </c>
      <c r="I3772" t="inlineStr">
        <is>
          <t>Walk-in guest</t>
        </is>
      </c>
      <c r="J3772" t="inlineStr">
        <is>
          <t>Mei Lin</t>
        </is>
      </c>
      <c r="K3772" s="71" t="n">
        <v>2248</v>
      </c>
      <c r="L3772" s="72" t="n">
        <v>430.36</v>
      </c>
      <c r="M3772" s="72" t="n">
        <v>967449.28</v>
      </c>
      <c r="N3772" s="72" t="n">
        <v>96744.92999999999</v>
      </c>
      <c r="O3772" s="72" t="n">
        <v>870704.35</v>
      </c>
      <c r="P3772" s="72" t="n">
        <v>730060.15</v>
      </c>
      <c r="Q3772" s="72" t="n">
        <v>140644.2</v>
      </c>
      <c r="R3772" t="inlineStr">
        <is>
          <t>Maharashtra</t>
        </is>
      </c>
      <c r="S3772" s="71" t="n">
        <v>0</v>
      </c>
      <c r="T3772" t="inlineStr">
        <is>
          <t>No</t>
        </is>
      </c>
      <c r="U3772" s="71" t="n">
        <v>6755</v>
      </c>
      <c r="V3772" s="71" t="n">
        <v>403</v>
      </c>
      <c r="W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RR103764</t>
        </is>
      </c>
      <c r="B3773" s="69" t="n">
        <v>46108</v>
      </c>
      <c r="C3773" s="70" t="n">
        <v>2026</v>
      </c>
      <c r="D3773" t="inlineStr">
        <is>
          <t>Mar</t>
        </is>
      </c>
      <c r="E3773" t="inlineStr">
        <is>
          <t>North</t>
        </is>
      </c>
      <c r="F3773" t="inlineStr">
        <is>
          <t>India</t>
        </is>
      </c>
      <c r="G3773" t="inlineStr">
        <is>
          <t>Grocery</t>
        </is>
      </c>
      <c r="H3773" t="inlineStr">
        <is>
          <t>Store walk-in</t>
        </is>
      </c>
      <c r="I3773" t="inlineStr">
        <is>
          <t>Member</t>
        </is>
      </c>
      <c r="J3773" t="inlineStr">
        <is>
          <t>Zoya Ahmed</t>
        </is>
      </c>
      <c r="K3773" s="71" t="n">
        <v>2733</v>
      </c>
      <c r="L3773" s="72" t="n">
        <v>167.01</v>
      </c>
      <c r="M3773" s="72" t="n">
        <v>456438.33</v>
      </c>
      <c r="N3773" s="72" t="n">
        <v>9128.77</v>
      </c>
      <c r="O3773" s="72" t="n">
        <v>447309.56</v>
      </c>
      <c r="P3773" s="72" t="n">
        <v>387726.24</v>
      </c>
      <c r="Q3773" s="72" t="n">
        <v>59583.32</v>
      </c>
      <c r="R3773" t="inlineStr">
        <is>
          <t>Rajasthan</t>
        </is>
      </c>
      <c r="S3773" s="71" t="n">
        <v>8</v>
      </c>
      <c r="T3773" t="inlineStr">
        <is>
          <t>Yes</t>
        </is>
      </c>
      <c r="U3773" s="71" t="n">
        <v>1525</v>
      </c>
      <c r="V3773" s="71" t="n">
        <v>406</v>
      </c>
      <c r="W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RR103765</t>
        </is>
      </c>
      <c r="B3774" s="69" t="n">
        <v>46108</v>
      </c>
      <c r="C3774" s="70" t="n">
        <v>2026</v>
      </c>
      <c r="D3774" t="inlineStr">
        <is>
          <t>Mar</t>
        </is>
      </c>
      <c r="E3774" t="inlineStr">
        <is>
          <t>East</t>
        </is>
      </c>
      <c r="F3774" t="inlineStr">
        <is>
          <t>India</t>
        </is>
      </c>
      <c r="G3774" t="inlineStr">
        <is>
          <t>Fashion</t>
        </is>
      </c>
      <c r="H3774" t="inlineStr">
        <is>
          <t>Store walk-in</t>
        </is>
      </c>
      <c r="I3774" t="inlineStr">
        <is>
          <t>Walk-in guest</t>
        </is>
      </c>
      <c r="J3774" t="inlineStr">
        <is>
          <t>Shraddha Kulkarni</t>
        </is>
      </c>
      <c r="K3774" s="71" t="n">
        <v>1337</v>
      </c>
      <c r="L3774" s="72" t="n">
        <v>805.79</v>
      </c>
      <c r="M3774" s="72" t="n">
        <v>1077341.23</v>
      </c>
      <c r="N3774" s="72" t="n">
        <v>107734.12</v>
      </c>
      <c r="O3774" s="72" t="n">
        <v>969607.11</v>
      </c>
      <c r="P3774" s="72" t="n">
        <v>536505.67</v>
      </c>
      <c r="Q3774" s="72" t="n">
        <v>433101.44</v>
      </c>
      <c r="R3774" t="inlineStr">
        <is>
          <t>Bihar</t>
        </is>
      </c>
      <c r="S3774" s="71" t="n">
        <v>2</v>
      </c>
      <c r="T3774" t="inlineStr">
        <is>
          <t>Yes</t>
        </is>
      </c>
      <c r="U3774" s="71" t="n">
        <v>486</v>
      </c>
      <c r="V3774" s="71" t="n">
        <v>172</v>
      </c>
      <c r="W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RR103766</t>
        </is>
      </c>
      <c r="B3775" s="69" t="n">
        <v>46108</v>
      </c>
      <c r="C3775" s="70" t="n">
        <v>2026</v>
      </c>
      <c r="D3775" t="inlineStr">
        <is>
          <t>Mar</t>
        </is>
      </c>
      <c r="E3775" t="inlineStr">
        <is>
          <t>South</t>
        </is>
      </c>
      <c r="F3775" t="inlineStr">
        <is>
          <t>India</t>
        </is>
      </c>
      <c r="G3775" t="inlineStr">
        <is>
          <t>JioMart</t>
        </is>
      </c>
      <c r="H3775" t="inlineStr">
        <is>
          <t>Home delivery</t>
        </is>
      </c>
      <c r="I3775" t="inlineStr">
        <is>
          <t>Walk-in guest</t>
        </is>
      </c>
      <c r="J3775" t="inlineStr">
        <is>
          <t>Ravindra Patil</t>
        </is>
      </c>
      <c r="K3775" s="71" t="n">
        <v>1598</v>
      </c>
      <c r="L3775" s="72" t="n">
        <v>508.71</v>
      </c>
      <c r="M3775" s="72" t="n">
        <v>812918.58</v>
      </c>
      <c r="N3775" s="72" t="n">
        <v>40645.93</v>
      </c>
      <c r="O3775" s="72" t="n">
        <v>772272.65</v>
      </c>
      <c r="P3775" s="72" t="n">
        <v>518283.46</v>
      </c>
      <c r="Q3775" s="72" t="n">
        <v>253989.19</v>
      </c>
      <c r="R3775" t="inlineStr">
        <is>
          <t>Telangana</t>
        </is>
      </c>
      <c r="S3775" s="71" t="n">
        <v>2</v>
      </c>
      <c r="T3775" t="inlineStr">
        <is>
          <t>Yes</t>
        </is>
      </c>
      <c r="U3775" s="71" t="n">
        <v>6697</v>
      </c>
      <c r="V3775" s="71" t="n">
        <v>336</v>
      </c>
      <c r="W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RR103767</t>
        </is>
      </c>
      <c r="B3776" s="69" t="n">
        <v>46108</v>
      </c>
      <c r="C3776" s="70" t="n">
        <v>2026</v>
      </c>
      <c r="D3776" t="inlineStr">
        <is>
          <t>Mar</t>
        </is>
      </c>
      <c r="E3776" t="inlineStr">
        <is>
          <t>North</t>
        </is>
      </c>
      <c r="F3776" t="inlineStr">
        <is>
          <t>India</t>
        </is>
      </c>
      <c r="G3776" t="inlineStr">
        <is>
          <t>Grocery</t>
        </is>
      </c>
      <c r="H3776" t="inlineStr">
        <is>
          <t>Store walk-in</t>
        </is>
      </c>
      <c r="I3776" t="inlineStr">
        <is>
          <t>Member</t>
        </is>
      </c>
      <c r="J3776" t="inlineStr">
        <is>
          <t>Ravindra Patil</t>
        </is>
      </c>
      <c r="K3776" s="71" t="n">
        <v>3141</v>
      </c>
      <c r="L3776" s="72" t="n">
        <v>203.41</v>
      </c>
      <c r="M3776" s="72" t="n">
        <v>638910.8100000001</v>
      </c>
      <c r="N3776" s="72" t="n">
        <v>95836.62</v>
      </c>
      <c r="O3776" s="72" t="n">
        <v>543074.1899999999</v>
      </c>
      <c r="P3776" s="72" t="n">
        <v>465147.09</v>
      </c>
      <c r="Q3776" s="72" t="n">
        <v>77927.10000000001</v>
      </c>
      <c r="R3776" t="inlineStr">
        <is>
          <t>Uttar Pradesh</t>
        </is>
      </c>
      <c r="S3776" s="71" t="n">
        <v>1</v>
      </c>
      <c r="T3776" t="inlineStr">
        <is>
          <t>Yes</t>
        </is>
      </c>
      <c r="U3776" s="71" t="n">
        <v>2502</v>
      </c>
      <c r="V3776" s="71" t="n">
        <v>857</v>
      </c>
      <c r="W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RR103768</t>
        </is>
      </c>
      <c r="B3777" s="69" t="n">
        <v>46108</v>
      </c>
      <c r="C3777" s="70" t="n">
        <v>2026</v>
      </c>
      <c r="D3777" t="inlineStr">
        <is>
          <t>Mar</t>
        </is>
      </c>
      <c r="E3777" t="inlineStr">
        <is>
          <t>East</t>
        </is>
      </c>
      <c r="F3777" t="inlineStr">
        <is>
          <t>India</t>
        </is>
      </c>
      <c r="G3777" t="inlineStr">
        <is>
          <t>Grocery</t>
        </is>
      </c>
      <c r="H3777" t="inlineStr">
        <is>
          <t>Store walk-in</t>
        </is>
      </c>
      <c r="I3777" t="inlineStr">
        <is>
          <t>Walk-in guest</t>
        </is>
      </c>
      <c r="J3777" t="inlineStr">
        <is>
          <t>Kofi Mensah</t>
        </is>
      </c>
      <c r="K3777" s="71" t="n">
        <v>4506</v>
      </c>
      <c r="L3777" s="72" t="n">
        <v>166.7</v>
      </c>
      <c r="M3777" s="72" t="n">
        <v>751150.2</v>
      </c>
      <c r="N3777" s="72" t="n">
        <v>37557.51</v>
      </c>
      <c r="O3777" s="72" t="n">
        <v>713592.6899999999</v>
      </c>
      <c r="P3777" s="72" t="n">
        <v>663058.65</v>
      </c>
      <c r="Q3777" s="72" t="n">
        <v>50534.04</v>
      </c>
      <c r="R3777" t="inlineStr">
        <is>
          <t>West Bengal</t>
        </is>
      </c>
      <c r="S3777" s="71" t="n">
        <v>3</v>
      </c>
      <c r="T3777" t="inlineStr">
        <is>
          <t>Yes</t>
        </is>
      </c>
      <c r="U3777" s="71" t="n">
        <v>2422</v>
      </c>
      <c r="V3777" s="71" t="n">
        <v>919</v>
      </c>
      <c r="W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RR103769</t>
        </is>
      </c>
      <c r="B3778" s="69" t="n">
        <v>46108</v>
      </c>
      <c r="C3778" s="70" t="n">
        <v>2026</v>
      </c>
      <c r="D3778" t="inlineStr">
        <is>
          <t>Mar</t>
        </is>
      </c>
      <c r="E3778" t="inlineStr">
        <is>
          <t>South</t>
        </is>
      </c>
      <c r="F3778" t="inlineStr">
        <is>
          <t>India</t>
        </is>
      </c>
      <c r="G3778" t="inlineStr">
        <is>
          <t>JioMart</t>
        </is>
      </c>
      <c r="H3778" t="inlineStr">
        <is>
          <t>Home delivery</t>
        </is>
      </c>
      <c r="I3778" t="inlineStr">
        <is>
          <t>Member</t>
        </is>
      </c>
      <c r="J3778" t="inlineStr">
        <is>
          <t>Zoya Ahmed</t>
        </is>
      </c>
      <c r="K3778" s="71" t="n">
        <v>652</v>
      </c>
      <c r="L3778" s="72" t="n">
        <v>496.77</v>
      </c>
      <c r="M3778" s="72" t="n">
        <v>323894.04</v>
      </c>
      <c r="N3778" s="72" t="n">
        <v>25911.52</v>
      </c>
      <c r="O3778" s="72" t="n">
        <v>297982.52</v>
      </c>
      <c r="P3778" s="72" t="n">
        <v>213301.99</v>
      </c>
      <c r="Q3778" s="72" t="n">
        <v>84680.53</v>
      </c>
      <c r="R3778" t="inlineStr">
        <is>
          <t>Telangana</t>
        </is>
      </c>
      <c r="S3778" s="71" t="n">
        <v>8</v>
      </c>
      <c r="T3778" t="inlineStr">
        <is>
          <t>Yes</t>
        </is>
      </c>
      <c r="U3778" s="71" t="n">
        <v>1266</v>
      </c>
      <c r="V3778" s="71" t="n">
        <v>99</v>
      </c>
      <c r="W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RR103770</t>
        </is>
      </c>
      <c r="B3779" s="69" t="n">
        <v>46108</v>
      </c>
      <c r="C3779" s="70" t="n">
        <v>2026</v>
      </c>
      <c r="D3779" t="inlineStr">
        <is>
          <t>Mar</t>
        </is>
      </c>
      <c r="E3779" t="inlineStr">
        <is>
          <t>South</t>
        </is>
      </c>
      <c r="F3779" t="inlineStr">
        <is>
          <t>India</t>
        </is>
      </c>
      <c r="G3779" t="inlineStr">
        <is>
          <t>Grocery</t>
        </is>
      </c>
      <c r="H3779" t="inlineStr">
        <is>
          <t>Store walk-in</t>
        </is>
      </c>
      <c r="I3779" t="inlineStr">
        <is>
          <t>Member</t>
        </is>
      </c>
      <c r="J3779" t="inlineStr">
        <is>
          <t>Ana Costa</t>
        </is>
      </c>
      <c r="K3779" s="71" t="n">
        <v>3312</v>
      </c>
      <c r="L3779" s="72" t="n">
        <v>169.86</v>
      </c>
      <c r="M3779" s="72" t="n">
        <v>562576.3199999999</v>
      </c>
      <c r="N3779" s="72" t="n">
        <v>84386.45</v>
      </c>
      <c r="O3779" s="72" t="n">
        <v>478189.87</v>
      </c>
      <c r="P3779" s="72" t="n">
        <v>490292.02</v>
      </c>
      <c r="Q3779" s="72" t="n">
        <v>-12102.15</v>
      </c>
      <c r="R3779" t="inlineStr">
        <is>
          <t>Tamil Nadu</t>
        </is>
      </c>
      <c r="S3779" s="71" t="n">
        <v>8</v>
      </c>
      <c r="T3779" t="inlineStr">
        <is>
          <t>Yes</t>
        </is>
      </c>
      <c r="U3779" s="71" t="n">
        <v>2700</v>
      </c>
      <c r="V3779" s="71" t="n">
        <v>761</v>
      </c>
      <c r="W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RR103771</t>
        </is>
      </c>
      <c r="B3780" s="69" t="n">
        <v>46108</v>
      </c>
      <c r="C3780" s="70" t="n">
        <v>2026</v>
      </c>
      <c r="D3780" t="inlineStr">
        <is>
          <t>Mar</t>
        </is>
      </c>
      <c r="E3780" t="inlineStr">
        <is>
          <t>East</t>
        </is>
      </c>
      <c r="F3780" t="inlineStr">
        <is>
          <t>India</t>
        </is>
      </c>
      <c r="G3780" t="inlineStr">
        <is>
          <t>Grocery</t>
        </is>
      </c>
      <c r="H3780" t="inlineStr">
        <is>
          <t>Store walk-in</t>
        </is>
      </c>
      <c r="I3780" t="inlineStr">
        <is>
          <t>Member</t>
        </is>
      </c>
      <c r="J3780" t="inlineStr">
        <is>
          <t>Yuki Sato</t>
        </is>
      </c>
      <c r="K3780" s="71" t="n">
        <v>1641</v>
      </c>
      <c r="L3780" s="72" t="n">
        <v>203.72</v>
      </c>
      <c r="M3780" s="72" t="n">
        <v>334304.52</v>
      </c>
      <c r="N3780" s="72" t="n">
        <v>6686.09</v>
      </c>
      <c r="O3780" s="72" t="n">
        <v>327618.43</v>
      </c>
      <c r="P3780" s="72" t="n">
        <v>241125.88</v>
      </c>
      <c r="Q3780" s="72" t="n">
        <v>86492.55</v>
      </c>
      <c r="R3780" t="inlineStr">
        <is>
          <t>Odisha</t>
        </is>
      </c>
      <c r="S3780" s="71" t="n">
        <v>3</v>
      </c>
      <c r="T3780" t="inlineStr">
        <is>
          <t>Yes</t>
        </is>
      </c>
      <c r="U3780" s="71" t="n">
        <v>1056</v>
      </c>
      <c r="V3780" s="71" t="n">
        <v>321</v>
      </c>
      <c r="W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RR103772</t>
        </is>
      </c>
      <c r="B3781" s="69" t="n">
        <v>46108</v>
      </c>
      <c r="C3781" s="70" t="n">
        <v>2026</v>
      </c>
      <c r="D3781" t="inlineStr">
        <is>
          <t>Mar</t>
        </is>
      </c>
      <c r="E3781" t="inlineStr">
        <is>
          <t>North</t>
        </is>
      </c>
      <c r="F3781" t="inlineStr">
        <is>
          <t>India</t>
        </is>
      </c>
      <c r="G3781" t="inlineStr">
        <is>
          <t>Grocery</t>
        </is>
      </c>
      <c r="H3781" t="inlineStr">
        <is>
          <t>Store walk-in</t>
        </is>
      </c>
      <c r="I3781" t="inlineStr">
        <is>
          <t>Walk-in guest</t>
        </is>
      </c>
      <c r="J3781" t="inlineStr">
        <is>
          <t>Omar Haddad</t>
        </is>
      </c>
      <c r="K3781" s="71" t="n">
        <v>2861</v>
      </c>
      <c r="L3781" s="72" t="n">
        <v>202.47</v>
      </c>
      <c r="M3781" s="72" t="n">
        <v>579266.67</v>
      </c>
      <c r="N3781" s="72" t="n">
        <v>46341.33</v>
      </c>
      <c r="O3781" s="72" t="n">
        <v>532925.34</v>
      </c>
      <c r="P3781" s="72" t="n">
        <v>436155.48</v>
      </c>
      <c r="Q3781" s="72" t="n">
        <v>96769.86</v>
      </c>
      <c r="R3781" t="inlineStr">
        <is>
          <t>Uttar Pradesh</t>
        </is>
      </c>
      <c r="S3781" s="71" t="n">
        <v>1</v>
      </c>
      <c r="T3781" t="inlineStr">
        <is>
          <t>Yes</t>
        </is>
      </c>
      <c r="U3781" s="71" t="n">
        <v>1225</v>
      </c>
      <c r="V3781" s="71" t="n">
        <v>400</v>
      </c>
      <c r="W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RR103773</t>
        </is>
      </c>
      <c r="B3782" s="69" t="n">
        <v>46109</v>
      </c>
      <c r="C3782" s="70" t="n">
        <v>2026</v>
      </c>
      <c r="D3782" t="inlineStr">
        <is>
          <t>Mar</t>
        </is>
      </c>
      <c r="E3782" t="inlineStr">
        <is>
          <t>East</t>
        </is>
      </c>
      <c r="F3782" t="inlineStr">
        <is>
          <t>India</t>
        </is>
      </c>
      <c r="G3782" t="inlineStr">
        <is>
          <t>Fashion</t>
        </is>
      </c>
      <c r="H3782" t="inlineStr">
        <is>
          <t>Home delivery</t>
        </is>
      </c>
      <c r="I3782" t="inlineStr">
        <is>
          <t>Walk-in guest</t>
        </is>
      </c>
      <c r="J3782" t="inlineStr">
        <is>
          <t>Ruhi Shaikh</t>
        </is>
      </c>
      <c r="K3782" s="71" t="n">
        <v>1376</v>
      </c>
      <c r="L3782" s="72" t="n">
        <v>738.9299999999999</v>
      </c>
      <c r="M3782" s="72" t="n">
        <v>1016767.68</v>
      </c>
      <c r="N3782" s="72" t="n">
        <v>20335.35</v>
      </c>
      <c r="O3782" s="72" t="n">
        <v>996432.33</v>
      </c>
      <c r="P3782" s="72" t="n">
        <v>569422.4</v>
      </c>
      <c r="Q3782" s="72" t="n">
        <v>427009.93</v>
      </c>
      <c r="R3782" t="inlineStr">
        <is>
          <t>Bihar</t>
        </is>
      </c>
      <c r="S3782" s="71" t="n">
        <v>8</v>
      </c>
      <c r="T3782" t="inlineStr">
        <is>
          <t>Yes</t>
        </is>
      </c>
      <c r="U3782" s="71" t="n">
        <v>415</v>
      </c>
      <c r="V3782" s="71" t="n">
        <v>168</v>
      </c>
      <c r="W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RR103774</t>
        </is>
      </c>
      <c r="B3783" s="69" t="n">
        <v>46109</v>
      </c>
      <c r="C3783" s="70" t="n">
        <v>2026</v>
      </c>
      <c r="D3783" t="inlineStr">
        <is>
          <t>Mar</t>
        </is>
      </c>
      <c r="E3783" t="inlineStr">
        <is>
          <t>West</t>
        </is>
      </c>
      <c r="F3783" t="inlineStr">
        <is>
          <t>India</t>
        </is>
      </c>
      <c r="G3783" t="inlineStr">
        <is>
          <t>Electronics</t>
        </is>
      </c>
      <c r="H3783" t="inlineStr">
        <is>
          <t>Store walk-in</t>
        </is>
      </c>
      <c r="I3783" t="inlineStr">
        <is>
          <t>Walk-in guest</t>
        </is>
      </c>
      <c r="J3783" t="inlineStr">
        <is>
          <t>Lucas Martin</t>
        </is>
      </c>
      <c r="K3783" s="71" t="n">
        <v>104</v>
      </c>
      <c r="L3783" s="72" t="n">
        <v>9067.49</v>
      </c>
      <c r="M3783" s="72" t="n">
        <v>943018.96</v>
      </c>
      <c r="N3783" s="72" t="n">
        <v>75441.52</v>
      </c>
      <c r="O3783" s="72" t="n">
        <v>867577.4399999999</v>
      </c>
      <c r="P3783" s="72" t="n">
        <v>869446</v>
      </c>
      <c r="Q3783" s="72" t="n">
        <v>-1868.56</v>
      </c>
      <c r="R3783" t="inlineStr">
        <is>
          <t>Maharashtra</t>
        </is>
      </c>
      <c r="S3783" s="71" t="n">
        <v>2</v>
      </c>
      <c r="T3783" t="inlineStr">
        <is>
          <t>Yes</t>
        </is>
      </c>
      <c r="U3783" s="71" t="n">
        <v>311</v>
      </c>
      <c r="V3783" s="71" t="n">
        <v>82</v>
      </c>
      <c r="W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RR103775</t>
        </is>
      </c>
      <c r="B3784" s="69" t="n">
        <v>46109</v>
      </c>
      <c r="C3784" s="70" t="n">
        <v>2026</v>
      </c>
      <c r="D3784" t="inlineStr">
        <is>
          <t>Mar</t>
        </is>
      </c>
      <c r="E3784" t="inlineStr">
        <is>
          <t>North</t>
        </is>
      </c>
      <c r="F3784" t="inlineStr">
        <is>
          <t>India</t>
        </is>
      </c>
      <c r="G3784" t="inlineStr">
        <is>
          <t>Electronics</t>
        </is>
      </c>
      <c r="H3784" t="inlineStr">
        <is>
          <t>Home delivery</t>
        </is>
      </c>
      <c r="I3784" t="inlineStr">
        <is>
          <t>Member</t>
        </is>
      </c>
      <c r="J3784" t="inlineStr">
        <is>
          <t>Priya Nair</t>
        </is>
      </c>
      <c r="K3784" s="71" t="n">
        <v>95</v>
      </c>
      <c r="L3784" s="72" t="n">
        <v>10468.53</v>
      </c>
      <c r="M3784" s="72" t="n">
        <v>994510.35</v>
      </c>
      <c r="N3784" s="72" t="n">
        <v>49725.52</v>
      </c>
      <c r="O3784" s="72" t="n">
        <v>944784.83</v>
      </c>
      <c r="P3784" s="72" t="n">
        <v>765554.7</v>
      </c>
      <c r="Q3784" s="72" t="n">
        <v>179230.13</v>
      </c>
      <c r="R3784" t="inlineStr">
        <is>
          <t>Uttar Pradesh</t>
        </is>
      </c>
      <c r="S3784" s="71" t="n">
        <v>8</v>
      </c>
      <c r="T3784" t="inlineStr">
        <is>
          <t>Yes</t>
        </is>
      </c>
      <c r="U3784" s="71" t="n">
        <v>177</v>
      </c>
      <c r="V3784" s="71" t="n">
        <v>73</v>
      </c>
      <c r="W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RR103776</t>
        </is>
      </c>
      <c r="B3785" s="69" t="n">
        <v>46109</v>
      </c>
      <c r="C3785" s="70" t="n">
        <v>2026</v>
      </c>
      <c r="D3785" t="inlineStr">
        <is>
          <t>Mar</t>
        </is>
      </c>
      <c r="E3785" t="inlineStr">
        <is>
          <t>West</t>
        </is>
      </c>
      <c r="F3785" t="inlineStr">
        <is>
          <t>India</t>
        </is>
      </c>
      <c r="G3785" t="inlineStr">
        <is>
          <t>JioMart</t>
        </is>
      </c>
      <c r="H3785" t="inlineStr">
        <is>
          <t>Home delivery</t>
        </is>
      </c>
      <c r="I3785" t="inlineStr">
        <is>
          <t>Walk-in guest</t>
        </is>
      </c>
      <c r="J3785" t="inlineStr">
        <is>
          <t>Kofi Mensah</t>
        </is>
      </c>
      <c r="K3785" s="71" t="n">
        <v>3112</v>
      </c>
      <c r="L3785" s="72" t="n">
        <v>454.02</v>
      </c>
      <c r="M3785" s="72" t="n">
        <v>1412910.24</v>
      </c>
      <c r="N3785" s="72" t="n">
        <v>141291.02</v>
      </c>
      <c r="O3785" s="72" t="n">
        <v>1271619.22</v>
      </c>
      <c r="P3785" s="72" t="n">
        <v>1085545.78</v>
      </c>
      <c r="Q3785" s="72" t="n">
        <v>186073.44</v>
      </c>
      <c r="R3785" t="inlineStr">
        <is>
          <t>Goa</t>
        </is>
      </c>
      <c r="S3785" s="71" t="n">
        <v>1</v>
      </c>
      <c r="T3785" t="inlineStr">
        <is>
          <t>Yes</t>
        </is>
      </c>
      <c r="U3785" s="71" t="n">
        <v>6468</v>
      </c>
      <c r="V3785" s="71" t="n">
        <v>477</v>
      </c>
      <c r="W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RR103777</t>
        </is>
      </c>
      <c r="B3786" s="69" t="n">
        <v>46109</v>
      </c>
      <c r="C3786" s="70" t="n">
        <v>2026</v>
      </c>
      <c r="D3786" t="inlineStr">
        <is>
          <t>Mar</t>
        </is>
      </c>
      <c r="E3786" t="inlineStr">
        <is>
          <t>West</t>
        </is>
      </c>
      <c r="F3786" t="inlineStr">
        <is>
          <t>India</t>
        </is>
      </c>
      <c r="G3786" t="inlineStr">
        <is>
          <t>Grocery</t>
        </is>
      </c>
      <c r="H3786" t="inlineStr">
        <is>
          <t>Store walk-in</t>
        </is>
      </c>
      <c r="I3786" t="inlineStr">
        <is>
          <t>Walk-in guest</t>
        </is>
      </c>
      <c r="J3786" t="inlineStr">
        <is>
          <t>Mei Lin</t>
        </is>
      </c>
      <c r="K3786" s="71" t="n">
        <v>3951</v>
      </c>
      <c r="L3786" s="72" t="n">
        <v>198.97</v>
      </c>
      <c r="M3786" s="72" t="n">
        <v>786130.47</v>
      </c>
      <c r="N3786" s="72" t="n">
        <v>39306.52</v>
      </c>
      <c r="O3786" s="72" t="n">
        <v>746823.95</v>
      </c>
      <c r="P3786" s="72" t="n">
        <v>569048.1</v>
      </c>
      <c r="Q3786" s="72" t="n">
        <v>177775.85</v>
      </c>
      <c r="R3786" t="inlineStr">
        <is>
          <t>Maharashtra</t>
        </is>
      </c>
      <c r="S3786" s="71" t="n">
        <v>2</v>
      </c>
      <c r="T3786" t="inlineStr">
        <is>
          <t>Yes</t>
        </is>
      </c>
      <c r="U3786" s="71" t="n">
        <v>2212</v>
      </c>
      <c r="V3786" s="71" t="n">
        <v>949</v>
      </c>
      <c r="W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RR103778</t>
        </is>
      </c>
      <c r="B3787" s="69" t="n">
        <v>46109</v>
      </c>
      <c r="C3787" s="70" t="n">
        <v>2026</v>
      </c>
      <c r="D3787" t="inlineStr">
        <is>
          <t>Mar</t>
        </is>
      </c>
      <c r="E3787" t="inlineStr">
        <is>
          <t>South</t>
        </is>
      </c>
      <c r="F3787" t="inlineStr">
        <is>
          <t>India</t>
        </is>
      </c>
      <c r="G3787" t="inlineStr">
        <is>
          <t>JioMart</t>
        </is>
      </c>
      <c r="H3787" t="inlineStr">
        <is>
          <t>Home delivery</t>
        </is>
      </c>
      <c r="I3787" t="inlineStr">
        <is>
          <t>Walk-in guest</t>
        </is>
      </c>
      <c r="J3787" t="inlineStr">
        <is>
          <t>Omar Haddad</t>
        </is>
      </c>
      <c r="K3787" s="71" t="n">
        <v>664</v>
      </c>
      <c r="L3787" s="72" t="n">
        <v>428.58</v>
      </c>
      <c r="M3787" s="72" t="n">
        <v>284577.12</v>
      </c>
      <c r="N3787" s="72" t="n">
        <v>5691.54</v>
      </c>
      <c r="O3787" s="72" t="n">
        <v>278885.58</v>
      </c>
      <c r="P3787" s="72" t="n">
        <v>224282.05</v>
      </c>
      <c r="Q3787" s="72" t="n">
        <v>54603.53</v>
      </c>
      <c r="R3787" t="inlineStr">
        <is>
          <t>Tamil Nadu</t>
        </is>
      </c>
      <c r="S3787" s="71" t="n">
        <v>1</v>
      </c>
      <c r="T3787" t="inlineStr">
        <is>
          <t>Yes</t>
        </is>
      </c>
      <c r="U3787" s="71" t="n">
        <v>1589</v>
      </c>
      <c r="V3787" s="71" t="n">
        <v>100</v>
      </c>
      <c r="W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RR103779</t>
        </is>
      </c>
      <c r="B3788" s="69" t="n">
        <v>46109</v>
      </c>
      <c r="C3788" s="70" t="n">
        <v>2026</v>
      </c>
      <c r="D3788" t="inlineStr">
        <is>
          <t>Mar</t>
        </is>
      </c>
      <c r="E3788" t="inlineStr">
        <is>
          <t>West</t>
        </is>
      </c>
      <c r="F3788" t="inlineStr">
        <is>
          <t>India</t>
        </is>
      </c>
      <c r="G3788" t="inlineStr">
        <is>
          <t>Grocery</t>
        </is>
      </c>
      <c r="H3788" t="inlineStr">
        <is>
          <t>Home delivery</t>
        </is>
      </c>
      <c r="I3788" t="inlineStr">
        <is>
          <t>Walk-in guest</t>
        </is>
      </c>
      <c r="J3788" t="inlineStr">
        <is>
          <t>Kofi Mensah</t>
        </is>
      </c>
      <c r="K3788" s="71" t="n">
        <v>806</v>
      </c>
      <c r="L3788" s="72" t="n">
        <v>186.64</v>
      </c>
      <c r="M3788" s="72" t="n">
        <v>150431.84</v>
      </c>
      <c r="N3788" s="72" t="n">
        <v>3008.64</v>
      </c>
      <c r="O3788" s="72" t="n">
        <v>147423.2</v>
      </c>
      <c r="P3788" s="72" t="n">
        <v>121415.77</v>
      </c>
      <c r="Q3788" s="72" t="n">
        <v>26007.43</v>
      </c>
      <c r="R3788" t="inlineStr">
        <is>
          <t>Gujarat</t>
        </is>
      </c>
      <c r="S3788" s="71" t="n">
        <v>5</v>
      </c>
      <c r="T3788" t="inlineStr">
        <is>
          <t>Yes</t>
        </is>
      </c>
      <c r="U3788" s="71" t="n">
        <v>358</v>
      </c>
      <c r="V3788" s="71" t="n">
        <v>122</v>
      </c>
      <c r="W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RR103780</t>
        </is>
      </c>
      <c r="B3789" s="69" t="n">
        <v>46113</v>
      </c>
      <c r="C3789" s="70" t="n">
        <v>2026</v>
      </c>
      <c r="D3789" t="inlineStr">
        <is>
          <t>Apr</t>
        </is>
      </c>
      <c r="E3789" t="inlineStr">
        <is>
          <t>West</t>
        </is>
      </c>
      <c r="F3789" t="inlineStr">
        <is>
          <t>India</t>
        </is>
      </c>
      <c r="G3789" t="inlineStr">
        <is>
          <t>Fashion</t>
        </is>
      </c>
      <c r="H3789" t="inlineStr">
        <is>
          <t>Click &amp; collect</t>
        </is>
      </c>
      <c r="I3789" t="inlineStr">
        <is>
          <t>Walk-in guest</t>
        </is>
      </c>
      <c r="J3789" t="inlineStr">
        <is>
          <t>Emma Clarke</t>
        </is>
      </c>
      <c r="K3789" s="71" t="n">
        <v>302</v>
      </c>
      <c r="L3789" s="72" t="n">
        <v>807.22</v>
      </c>
      <c r="M3789" s="72" t="n">
        <v>243780.44</v>
      </c>
      <c r="N3789" s="72" t="n">
        <v>4875.61</v>
      </c>
      <c r="O3789" s="72" t="n">
        <v>238904.83</v>
      </c>
      <c r="P3789" s="72" t="n">
        <v>125397.64</v>
      </c>
      <c r="Q3789" s="72" t="n">
        <v>113507.19</v>
      </c>
      <c r="R3789" t="inlineStr">
        <is>
          <t>Maharashtra</t>
        </is>
      </c>
      <c r="S3789" s="71" t="n">
        <v>5</v>
      </c>
      <c r="T3789" t="inlineStr">
        <is>
          <t>Yes</t>
        </is>
      </c>
      <c r="U3789" s="71" t="n">
        <v>118</v>
      </c>
      <c r="V3789" s="71" t="n">
        <v>39</v>
      </c>
      <c r="W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RR103781</t>
        </is>
      </c>
      <c r="B3790" s="69" t="n">
        <v>46113</v>
      </c>
      <c r="C3790" s="70" t="n">
        <v>2026</v>
      </c>
      <c r="D3790" t="inlineStr">
        <is>
          <t>Apr</t>
        </is>
      </c>
      <c r="E3790" t="inlineStr">
        <is>
          <t>North</t>
        </is>
      </c>
      <c r="F3790" t="inlineStr">
        <is>
          <t>India</t>
        </is>
      </c>
      <c r="G3790" t="inlineStr">
        <is>
          <t>JioMart</t>
        </is>
      </c>
      <c r="H3790" t="inlineStr">
        <is>
          <t>Home delivery</t>
        </is>
      </c>
      <c r="I3790" t="inlineStr">
        <is>
          <t>Member</t>
        </is>
      </c>
      <c r="J3790" t="inlineStr">
        <is>
          <t>Ana Costa</t>
        </is>
      </c>
      <c r="K3790" s="71" t="n">
        <v>2738</v>
      </c>
      <c r="L3790" s="72" t="n">
        <v>494.96</v>
      </c>
      <c r="M3790" s="72" t="n">
        <v>1355200.48</v>
      </c>
      <c r="N3790" s="72" t="n">
        <v>203280.07</v>
      </c>
      <c r="O3790" s="72" t="n">
        <v>1151920.41</v>
      </c>
      <c r="P3790" s="72" t="n">
        <v>888357.66</v>
      </c>
      <c r="Q3790" s="72" t="n">
        <v>263562.75</v>
      </c>
      <c r="R3790" t="inlineStr">
        <is>
          <t>Uttar Pradesh</t>
        </is>
      </c>
      <c r="S3790" s="71" t="n">
        <v>1</v>
      </c>
      <c r="T3790" t="inlineStr">
        <is>
          <t>Yes</t>
        </is>
      </c>
      <c r="U3790" s="71" t="n">
        <v>4026</v>
      </c>
      <c r="V3790" s="71" t="n">
        <v>317</v>
      </c>
      <c r="W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RR103782</t>
        </is>
      </c>
      <c r="B3791" s="69" t="n">
        <v>46113</v>
      </c>
      <c r="C3791" s="70" t="n">
        <v>2026</v>
      </c>
      <c r="D3791" t="inlineStr">
        <is>
          <t>Apr</t>
        </is>
      </c>
      <c r="E3791" t="inlineStr">
        <is>
          <t>North</t>
        </is>
      </c>
      <c r="F3791" t="inlineStr">
        <is>
          <t>India</t>
        </is>
      </c>
      <c r="G3791" t="inlineStr">
        <is>
          <t>Grocery</t>
        </is>
      </c>
      <c r="H3791" t="inlineStr">
        <is>
          <t>Store walk-in</t>
        </is>
      </c>
      <c r="I3791" t="inlineStr">
        <is>
          <t>Walk-in guest</t>
        </is>
      </c>
      <c r="J3791" t="inlineStr">
        <is>
          <t>Carlos Silva</t>
        </is>
      </c>
      <c r="K3791" s="71" t="n">
        <v>1232</v>
      </c>
      <c r="L3791" s="72" t="n">
        <v>207.24</v>
      </c>
      <c r="M3791" s="72" t="n">
        <v>255319.68</v>
      </c>
      <c r="N3791" s="72" t="n">
        <v>20425.57</v>
      </c>
      <c r="O3791" s="72" t="n">
        <v>234894.11</v>
      </c>
      <c r="P3791" s="72" t="n">
        <v>179489.63</v>
      </c>
      <c r="Q3791" s="72" t="n">
        <v>55404.48</v>
      </c>
      <c r="R3791" t="inlineStr">
        <is>
          <t>Delhi</t>
        </is>
      </c>
      <c r="S3791" s="71" t="n">
        <v>2</v>
      </c>
      <c r="T3791" t="inlineStr">
        <is>
          <t>Yes</t>
        </is>
      </c>
      <c r="U3791" s="71" t="n">
        <v>833</v>
      </c>
      <c r="V3791" s="71" t="n">
        <v>229</v>
      </c>
      <c r="W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RR103783</t>
        </is>
      </c>
      <c r="B3792" s="69" t="n">
        <v>46113</v>
      </c>
      <c r="C3792" s="70" t="n">
        <v>2026</v>
      </c>
      <c r="D3792" t="inlineStr">
        <is>
          <t>Apr</t>
        </is>
      </c>
      <c r="E3792" t="inlineStr">
        <is>
          <t>North</t>
        </is>
      </c>
      <c r="F3792" t="inlineStr">
        <is>
          <t>India</t>
        </is>
      </c>
      <c r="G3792" t="inlineStr">
        <is>
          <t>Fashion</t>
        </is>
      </c>
      <c r="H3792" t="inlineStr">
        <is>
          <t>Store walk-in</t>
        </is>
      </c>
      <c r="I3792" t="inlineStr">
        <is>
          <t>Walk-in guest</t>
        </is>
      </c>
      <c r="J3792" t="inlineStr">
        <is>
          <t>Amir Khan</t>
        </is>
      </c>
      <c r="K3792" s="71" t="n">
        <v>1275</v>
      </c>
      <c r="L3792" s="72" t="n">
        <v>772.4299999999999</v>
      </c>
      <c r="M3792" s="72" t="n">
        <v>984848.25</v>
      </c>
      <c r="N3792" s="72" t="n">
        <v>49242.41</v>
      </c>
      <c r="O3792" s="72" t="n">
        <v>935605.84</v>
      </c>
      <c r="P3792" s="72" t="n">
        <v>506408.05</v>
      </c>
      <c r="Q3792" s="72" t="n">
        <v>429197.79</v>
      </c>
      <c r="R3792" t="inlineStr">
        <is>
          <t>Punjab</t>
        </is>
      </c>
      <c r="S3792" s="71" t="n">
        <v>2</v>
      </c>
      <c r="T3792" t="inlineStr">
        <is>
          <t>Yes</t>
        </is>
      </c>
      <c r="U3792" s="71" t="n">
        <v>495</v>
      </c>
      <c r="V3792" s="71" t="n">
        <v>179</v>
      </c>
      <c r="W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RR103784</t>
        </is>
      </c>
      <c r="B3793" s="69" t="n">
        <v>46113</v>
      </c>
      <c r="C3793" s="70" t="n">
        <v>2026</v>
      </c>
      <c r="D3793" t="inlineStr">
        <is>
          <t>Apr</t>
        </is>
      </c>
      <c r="E3793" t="inlineStr">
        <is>
          <t>South</t>
        </is>
      </c>
      <c r="F3793" t="inlineStr">
        <is>
          <t>India</t>
        </is>
      </c>
      <c r="G3793" t="inlineStr">
        <is>
          <t>Fashion</t>
        </is>
      </c>
      <c r="H3793" t="inlineStr">
        <is>
          <t>Store walk-in</t>
        </is>
      </c>
      <c r="I3793" t="inlineStr">
        <is>
          <t>Walk-in guest</t>
        </is>
      </c>
      <c r="J3793" t="inlineStr">
        <is>
          <t>Sophie Müller</t>
        </is>
      </c>
      <c r="K3793" s="71" t="n">
        <v>443</v>
      </c>
      <c r="L3793" s="72" t="n">
        <v>848.08</v>
      </c>
      <c r="M3793" s="72" t="n">
        <v>375699.44</v>
      </c>
      <c r="N3793" s="72" t="n">
        <v>18784.97</v>
      </c>
      <c r="O3793" s="72" t="n">
        <v>356914.47</v>
      </c>
      <c r="P3793" s="72" t="n">
        <v>180145.62</v>
      </c>
      <c r="Q3793" s="72" t="n">
        <v>176768.85</v>
      </c>
      <c r="R3793" t="inlineStr">
        <is>
          <t>Telangana</t>
        </is>
      </c>
      <c r="S3793" s="71" t="n">
        <v>5</v>
      </c>
      <c r="T3793" t="inlineStr">
        <is>
          <t>Yes</t>
        </is>
      </c>
      <c r="U3793" s="71" t="n">
        <v>188</v>
      </c>
      <c r="V3793" s="71" t="n">
        <v>65</v>
      </c>
      <c r="W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RR103785</t>
        </is>
      </c>
      <c r="B3794" s="69" t="n">
        <v>46114</v>
      </c>
      <c r="C3794" s="70" t="n">
        <v>2026</v>
      </c>
      <c r="D3794" t="inlineStr">
        <is>
          <t>Apr</t>
        </is>
      </c>
      <c r="E3794" t="inlineStr">
        <is>
          <t>North</t>
        </is>
      </c>
      <c r="F3794" t="inlineStr">
        <is>
          <t>India</t>
        </is>
      </c>
      <c r="G3794" t="inlineStr">
        <is>
          <t>Grocery</t>
        </is>
      </c>
      <c r="H3794" t="inlineStr">
        <is>
          <t>Store walk-in</t>
        </is>
      </c>
      <c r="I3794" t="inlineStr">
        <is>
          <t>Walk-in guest</t>
        </is>
      </c>
      <c r="J3794" t="inlineStr">
        <is>
          <t>Carlos Silva</t>
        </is>
      </c>
      <c r="K3794" s="71" t="n">
        <v>3559</v>
      </c>
      <c r="L3794" s="72" t="n">
        <v>167.09</v>
      </c>
      <c r="M3794" s="72" t="n">
        <v>594673.3100000001</v>
      </c>
      <c r="N3794" s="72" t="n">
        <v>89201</v>
      </c>
      <c r="O3794" s="72" t="n">
        <v>505472.31</v>
      </c>
      <c r="P3794" s="72" t="n">
        <v>514100.29</v>
      </c>
      <c r="Q3794" s="72" t="n">
        <v>-8627.98</v>
      </c>
      <c r="R3794" t="inlineStr">
        <is>
          <t>Punjab</t>
        </is>
      </c>
      <c r="S3794" s="71" t="n">
        <v>5</v>
      </c>
      <c r="T3794" t="inlineStr">
        <is>
          <t>Yes</t>
        </is>
      </c>
      <c r="U3794" s="71" t="n">
        <v>1838</v>
      </c>
      <c r="V3794" s="71" t="n">
        <v>492</v>
      </c>
      <c r="W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RR103786</t>
        </is>
      </c>
      <c r="B3795" s="69" t="n">
        <v>46114</v>
      </c>
      <c r="C3795" s="70" t="n">
        <v>2026</v>
      </c>
      <c r="D3795" t="inlineStr">
        <is>
          <t>Apr</t>
        </is>
      </c>
      <c r="E3795" t="inlineStr">
        <is>
          <t>North</t>
        </is>
      </c>
      <c r="F3795" t="inlineStr">
        <is>
          <t>India</t>
        </is>
      </c>
      <c r="G3795" t="inlineStr">
        <is>
          <t>Fashion</t>
        </is>
      </c>
      <c r="H3795" t="inlineStr">
        <is>
          <t>Store walk-in</t>
        </is>
      </c>
      <c r="I3795" t="inlineStr">
        <is>
          <t>Member</t>
        </is>
      </c>
      <c r="J3795" t="inlineStr">
        <is>
          <t>Kofi Mensah</t>
        </is>
      </c>
      <c r="K3795" s="71" t="n">
        <v>1445</v>
      </c>
      <c r="L3795" s="72" t="n">
        <v>752.61</v>
      </c>
      <c r="M3795" s="72" t="n">
        <v>1087521.45</v>
      </c>
      <c r="N3795" s="72" t="n">
        <v>54376.07</v>
      </c>
      <c r="O3795" s="72" t="n">
        <v>1033145.38</v>
      </c>
      <c r="P3795" s="72" t="n">
        <v>605392.34</v>
      </c>
      <c r="Q3795" s="72" t="n">
        <v>427753.04</v>
      </c>
      <c r="R3795" t="inlineStr">
        <is>
          <t>Punjab</t>
        </is>
      </c>
      <c r="S3795" s="71" t="n">
        <v>3</v>
      </c>
      <c r="T3795" t="inlineStr">
        <is>
          <t>Yes</t>
        </is>
      </c>
      <c r="U3795" s="71" t="n">
        <v>412</v>
      </c>
      <c r="V3795" s="71" t="n">
        <v>178</v>
      </c>
      <c r="W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RR103787</t>
        </is>
      </c>
      <c r="B3796" s="69" t="n">
        <v>46114</v>
      </c>
      <c r="C3796" s="70" t="n">
        <v>2026</v>
      </c>
      <c r="D3796" t="inlineStr">
        <is>
          <t>Apr</t>
        </is>
      </c>
      <c r="E3796" t="inlineStr">
        <is>
          <t>South</t>
        </is>
      </c>
      <c r="F3796" t="inlineStr">
        <is>
          <t>India</t>
        </is>
      </c>
      <c r="G3796" t="inlineStr">
        <is>
          <t>Grocery</t>
        </is>
      </c>
      <c r="H3796" t="inlineStr">
        <is>
          <t>Click &amp; collect</t>
        </is>
      </c>
      <c r="I3796" t="inlineStr">
        <is>
          <t>Walk-in guest</t>
        </is>
      </c>
      <c r="J3796" t="inlineStr">
        <is>
          <t>Ravindra Patil</t>
        </is>
      </c>
      <c r="K3796" s="71" t="n">
        <v>2277</v>
      </c>
      <c r="L3796" s="72" t="n">
        <v>169.97</v>
      </c>
      <c r="M3796" s="72" t="n">
        <v>387021.69</v>
      </c>
      <c r="N3796" s="72" t="n">
        <v>19351.08</v>
      </c>
      <c r="O3796" s="72" t="n">
        <v>367670.61</v>
      </c>
      <c r="P3796" s="72" t="n">
        <v>331349.22</v>
      </c>
      <c r="Q3796" s="72" t="n">
        <v>36321.39</v>
      </c>
      <c r="R3796" t="inlineStr">
        <is>
          <t>Tamil Nadu</t>
        </is>
      </c>
      <c r="S3796" s="71" t="n">
        <v>2</v>
      </c>
      <c r="T3796" t="inlineStr">
        <is>
          <t>Yes</t>
        </is>
      </c>
      <c r="U3796" s="71" t="n">
        <v>1312</v>
      </c>
      <c r="V3796" s="71" t="n">
        <v>515</v>
      </c>
      <c r="W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RR103788</t>
        </is>
      </c>
      <c r="B3797" s="69" t="n">
        <v>46114</v>
      </c>
      <c r="C3797" s="70" t="n">
        <v>2026</v>
      </c>
      <c r="D3797" t="inlineStr">
        <is>
          <t>Apr</t>
        </is>
      </c>
      <c r="E3797" t="inlineStr">
        <is>
          <t>West</t>
        </is>
      </c>
      <c r="F3797" t="inlineStr">
        <is>
          <t>India</t>
        </is>
      </c>
      <c r="G3797" t="inlineStr">
        <is>
          <t>Electronics</t>
        </is>
      </c>
      <c r="H3797" t="inlineStr">
        <is>
          <t>Store walk-in</t>
        </is>
      </c>
      <c r="I3797" t="inlineStr">
        <is>
          <t>Member</t>
        </is>
      </c>
      <c r="J3797" t="inlineStr">
        <is>
          <t>Aisha Bello</t>
        </is>
      </c>
      <c r="K3797" s="71" t="n">
        <v>24</v>
      </c>
      <c r="L3797" s="72" t="n">
        <v>9609.139999999999</v>
      </c>
      <c r="M3797" s="72" t="n">
        <v>230619.36</v>
      </c>
      <c r="N3797" s="72" t="n">
        <v>4612.39</v>
      </c>
      <c r="O3797" s="72" t="n">
        <v>226006.97</v>
      </c>
      <c r="P3797" s="72" t="n">
        <v>203060.33</v>
      </c>
      <c r="Q3797" s="72" t="n">
        <v>22946.64</v>
      </c>
      <c r="R3797" t="inlineStr">
        <is>
          <t>Goa</t>
        </is>
      </c>
      <c r="S3797" s="71" t="n">
        <v>5</v>
      </c>
      <c r="T3797" t="inlineStr">
        <is>
          <t>Yes</t>
        </is>
      </c>
      <c r="U3797" s="71" t="n">
        <v>38</v>
      </c>
      <c r="V3797" s="71" t="n">
        <v>17</v>
      </c>
      <c r="W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RR103789</t>
        </is>
      </c>
      <c r="B3798" s="69" t="n">
        <v>46114</v>
      </c>
      <c r="C3798" s="70" t="n">
        <v>2026</v>
      </c>
      <c r="D3798" t="inlineStr">
        <is>
          <t>Apr</t>
        </is>
      </c>
      <c r="E3798" t="inlineStr">
        <is>
          <t>South</t>
        </is>
      </c>
      <c r="F3798" t="inlineStr">
        <is>
          <t>India</t>
        </is>
      </c>
      <c r="G3798" t="inlineStr">
        <is>
          <t>JioMart</t>
        </is>
      </c>
      <c r="H3798" t="inlineStr">
        <is>
          <t>Home delivery</t>
        </is>
      </c>
      <c r="I3798" t="inlineStr">
        <is>
          <t>Member</t>
        </is>
      </c>
      <c r="J3798" t="inlineStr">
        <is>
          <t>Noah Smith</t>
        </is>
      </c>
      <c r="K3798" s="71" t="n">
        <v>3492</v>
      </c>
      <c r="L3798" s="72" t="n">
        <v>487.72</v>
      </c>
      <c r="M3798" s="72" t="n">
        <v>1703118.24</v>
      </c>
      <c r="N3798" s="72" t="n">
        <v>136249.46</v>
      </c>
      <c r="O3798" s="72" t="n">
        <v>1566868.78</v>
      </c>
      <c r="P3798" s="72" t="n">
        <v>1131802.44</v>
      </c>
      <c r="Q3798" s="72" t="n">
        <v>435066.34</v>
      </c>
      <c r="R3798" t="inlineStr">
        <is>
          <t>Kerala</t>
        </is>
      </c>
      <c r="S3798" s="71" t="n">
        <v>8</v>
      </c>
      <c r="T3798" t="inlineStr">
        <is>
          <t>Yes</t>
        </is>
      </c>
      <c r="U3798" s="71" t="n">
        <v>6629</v>
      </c>
      <c r="V3798" s="71" t="n">
        <v>483</v>
      </c>
      <c r="W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RR103790</t>
        </is>
      </c>
      <c r="B3799" s="69" t="n">
        <v>46114</v>
      </c>
      <c r="C3799" s="70" t="n">
        <v>2026</v>
      </c>
      <c r="D3799" t="inlineStr">
        <is>
          <t>Apr</t>
        </is>
      </c>
      <c r="E3799" t="inlineStr">
        <is>
          <t>North</t>
        </is>
      </c>
      <c r="F3799" t="inlineStr">
        <is>
          <t>India</t>
        </is>
      </c>
      <c r="G3799" t="inlineStr">
        <is>
          <t>Electronics</t>
        </is>
      </c>
      <c r="H3799" t="inlineStr">
        <is>
          <t>Store walk-in</t>
        </is>
      </c>
      <c r="I3799" t="inlineStr">
        <is>
          <t>Member</t>
        </is>
      </c>
      <c r="J3799" t="inlineStr">
        <is>
          <t>Ruhi Shaikh</t>
        </is>
      </c>
      <c r="K3799" s="71" t="n">
        <v>40</v>
      </c>
      <c r="L3799" s="72" t="n">
        <v>9944.68</v>
      </c>
      <c r="M3799" s="72" t="n">
        <v>397787.2</v>
      </c>
      <c r="N3799" s="72" t="n">
        <v>19889.36</v>
      </c>
      <c r="O3799" s="72" t="n">
        <v>377897.84</v>
      </c>
      <c r="P3799" s="72" t="n">
        <v>324100.93</v>
      </c>
      <c r="Q3799" s="72" t="n">
        <v>53796.91</v>
      </c>
      <c r="R3799" t="inlineStr">
        <is>
          <t>Delhi</t>
        </is>
      </c>
      <c r="S3799" s="71" t="n">
        <v>2</v>
      </c>
      <c r="T3799" t="inlineStr">
        <is>
          <t>Yes</t>
        </is>
      </c>
      <c r="U3799" s="71" t="n">
        <v>151</v>
      </c>
      <c r="V3799" s="71" t="n">
        <v>38</v>
      </c>
      <c r="W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RR103791</t>
        </is>
      </c>
      <c r="B3800" s="69" t="n">
        <v>46114</v>
      </c>
      <c r="C3800" s="70" t="n">
        <v>2026</v>
      </c>
      <c r="D3800" t="inlineStr">
        <is>
          <t>Apr</t>
        </is>
      </c>
      <c r="E3800" t="inlineStr">
        <is>
          <t>West</t>
        </is>
      </c>
      <c r="F3800" t="inlineStr">
        <is>
          <t>India</t>
        </is>
      </c>
      <c r="G3800" t="inlineStr">
        <is>
          <t>Grocery</t>
        </is>
      </c>
      <c r="H3800" t="inlineStr">
        <is>
          <t>Store walk-in</t>
        </is>
      </c>
      <c r="I3800" t="inlineStr">
        <is>
          <t>Member</t>
        </is>
      </c>
      <c r="J3800" t="inlineStr">
        <is>
          <t>Wei Chen</t>
        </is>
      </c>
      <c r="K3800" s="71" t="n">
        <v>2682</v>
      </c>
      <c r="L3800" s="72" t="n">
        <v>196.61</v>
      </c>
      <c r="M3800" s="72" t="n">
        <v>527308.02</v>
      </c>
      <c r="N3800" s="72" t="n">
        <v>79096.2</v>
      </c>
      <c r="O3800" s="72" t="n">
        <v>448211.82</v>
      </c>
      <c r="P3800" s="72" t="n">
        <v>399364.32</v>
      </c>
      <c r="Q3800" s="72" t="n">
        <v>48847.5</v>
      </c>
      <c r="R3800" t="inlineStr">
        <is>
          <t>Goa</t>
        </is>
      </c>
      <c r="S3800" s="71" t="n">
        <v>2</v>
      </c>
      <c r="T3800" t="inlineStr">
        <is>
          <t>Yes</t>
        </is>
      </c>
      <c r="U3800" s="71" t="n">
        <v>1029</v>
      </c>
      <c r="V3800" s="71" t="n">
        <v>322</v>
      </c>
      <c r="W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RR103792</t>
        </is>
      </c>
      <c r="B3801" s="69" t="n">
        <v>46114</v>
      </c>
      <c r="C3801" s="70" t="n">
        <v>2026</v>
      </c>
      <c r="D3801" t="inlineStr">
        <is>
          <t>Apr</t>
        </is>
      </c>
      <c r="E3801" t="inlineStr">
        <is>
          <t>South</t>
        </is>
      </c>
      <c r="F3801" t="inlineStr">
        <is>
          <t>India</t>
        </is>
      </c>
      <c r="G3801" t="inlineStr">
        <is>
          <t>Grocery</t>
        </is>
      </c>
      <c r="H3801" t="inlineStr">
        <is>
          <t>Store walk-in</t>
        </is>
      </c>
      <c r="I3801" t="inlineStr">
        <is>
          <t>Member</t>
        </is>
      </c>
      <c r="J3801" t="inlineStr">
        <is>
          <t>Shraddha Kulkarni</t>
        </is>
      </c>
      <c r="K3801" s="71" t="n">
        <v>597</v>
      </c>
      <c r="L3801" s="72" t="n">
        <v>185.79</v>
      </c>
      <c r="M3801" s="72" t="n">
        <v>110916.63</v>
      </c>
      <c r="N3801" s="72" t="n">
        <v>16637.49</v>
      </c>
      <c r="O3801" s="72" t="n">
        <v>94279.14</v>
      </c>
      <c r="P3801" s="72" t="n">
        <v>89740.74000000001</v>
      </c>
      <c r="Q3801" s="72" t="n">
        <v>4538.4</v>
      </c>
      <c r="R3801" t="inlineStr">
        <is>
          <t>Kerala</t>
        </is>
      </c>
      <c r="S3801" s="71" t="n">
        <v>2</v>
      </c>
      <c r="T3801" t="inlineStr">
        <is>
          <t>Yes</t>
        </is>
      </c>
      <c r="U3801" s="71" t="n">
        <v>396</v>
      </c>
      <c r="V3801" s="71" t="n">
        <v>101</v>
      </c>
      <c r="W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RR103793</t>
        </is>
      </c>
      <c r="B3802" s="69" t="n">
        <v>46114</v>
      </c>
      <c r="C3802" s="70" t="n">
        <v>2026</v>
      </c>
      <c r="D3802" t="inlineStr">
        <is>
          <t>Apr</t>
        </is>
      </c>
      <c r="E3802" t="inlineStr">
        <is>
          <t>South</t>
        </is>
      </c>
      <c r="F3802" t="inlineStr">
        <is>
          <t>India</t>
        </is>
      </c>
      <c r="G3802" t="inlineStr">
        <is>
          <t>Grocery</t>
        </is>
      </c>
      <c r="H3802" t="inlineStr">
        <is>
          <t>Store walk-in</t>
        </is>
      </c>
      <c r="I3802" t="inlineStr">
        <is>
          <t>Walk-in guest</t>
        </is>
      </c>
      <c r="J3802" t="inlineStr">
        <is>
          <t>Hiroshi Tanaka</t>
        </is>
      </c>
      <c r="K3802" s="71" t="n">
        <v>4538</v>
      </c>
      <c r="L3802" s="72" t="n">
        <v>182.54</v>
      </c>
      <c r="M3802" s="72" t="n">
        <v>828366.52</v>
      </c>
      <c r="N3802" s="72" t="n">
        <v>16567.33</v>
      </c>
      <c r="O3802" s="72" t="n">
        <v>811799.1899999999</v>
      </c>
      <c r="P3802" s="72" t="n">
        <v>658616.53</v>
      </c>
      <c r="Q3802" s="72" t="n">
        <v>153182.66</v>
      </c>
      <c r="R3802" t="inlineStr">
        <is>
          <t>Karnataka</t>
        </is>
      </c>
      <c r="S3802" s="71" t="n">
        <v>3</v>
      </c>
      <c r="T3802" t="inlineStr">
        <is>
          <t>Yes</t>
        </is>
      </c>
      <c r="U3802" s="71" t="n">
        <v>1542</v>
      </c>
      <c r="V3802" s="71" t="n">
        <v>577</v>
      </c>
      <c r="W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RR103794</t>
        </is>
      </c>
      <c r="B3803" s="69" t="n">
        <v>46114</v>
      </c>
      <c r="C3803" s="70" t="n">
        <v>2026</v>
      </c>
      <c r="D3803" t="inlineStr">
        <is>
          <t>Apr</t>
        </is>
      </c>
      <c r="E3803" t="inlineStr">
        <is>
          <t>North</t>
        </is>
      </c>
      <c r="F3803" t="inlineStr">
        <is>
          <t>India</t>
        </is>
      </c>
      <c r="G3803" t="inlineStr">
        <is>
          <t>Electronics</t>
        </is>
      </c>
      <c r="H3803" t="inlineStr">
        <is>
          <t>Store walk-in</t>
        </is>
      </c>
      <c r="I3803" t="inlineStr">
        <is>
          <t>Member</t>
        </is>
      </c>
      <c r="J3803" t="inlineStr">
        <is>
          <t>Shraddha Kulkarni</t>
        </is>
      </c>
      <c r="K3803" s="71" t="n">
        <v>171</v>
      </c>
      <c r="L3803" s="72" t="n">
        <v>10664.63</v>
      </c>
      <c r="M3803" s="72" t="n">
        <v>1823651.73</v>
      </c>
      <c r="N3803" s="72" t="n">
        <v>273547.76</v>
      </c>
      <c r="O3803" s="72" t="n">
        <v>1550103.97</v>
      </c>
      <c r="P3803" s="72" t="n">
        <v>1381255.52</v>
      </c>
      <c r="Q3803" s="72" t="n">
        <v>168848.45</v>
      </c>
      <c r="R3803" t="inlineStr">
        <is>
          <t>Delhi</t>
        </is>
      </c>
      <c r="S3803" s="71" t="n">
        <v>0</v>
      </c>
      <c r="T3803" t="inlineStr">
        <is>
          <t>No</t>
        </is>
      </c>
      <c r="U3803" s="71" t="n">
        <v>593</v>
      </c>
      <c r="V3803" s="71" t="n">
        <v>151</v>
      </c>
      <c r="W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RR103795</t>
        </is>
      </c>
      <c r="B3804" s="69" t="n">
        <v>46114</v>
      </c>
      <c r="C3804" s="70" t="n">
        <v>2026</v>
      </c>
      <c r="D3804" t="inlineStr">
        <is>
          <t>Apr</t>
        </is>
      </c>
      <c r="E3804" t="inlineStr">
        <is>
          <t>East</t>
        </is>
      </c>
      <c r="F3804" t="inlineStr">
        <is>
          <t>India</t>
        </is>
      </c>
      <c r="G3804" t="inlineStr">
        <is>
          <t>JioMart</t>
        </is>
      </c>
      <c r="H3804" t="inlineStr">
        <is>
          <t>Home delivery</t>
        </is>
      </c>
      <c r="I3804" t="inlineStr">
        <is>
          <t>Member</t>
        </is>
      </c>
      <c r="J3804" t="inlineStr">
        <is>
          <t>Carlos Silva</t>
        </is>
      </c>
      <c r="K3804" s="71" t="n">
        <v>1300</v>
      </c>
      <c r="L3804" s="72" t="n">
        <v>470.76</v>
      </c>
      <c r="M3804" s="72" t="n">
        <v>611988</v>
      </c>
      <c r="N3804" s="72" t="n">
        <v>12239.76</v>
      </c>
      <c r="O3804" s="72" t="n">
        <v>599748.24</v>
      </c>
      <c r="P3804" s="72" t="n">
        <v>419421.44</v>
      </c>
      <c r="Q3804" s="72" t="n">
        <v>180326.8</v>
      </c>
      <c r="R3804" t="inlineStr">
        <is>
          <t>Bihar</t>
        </is>
      </c>
      <c r="S3804" s="71" t="n">
        <v>8</v>
      </c>
      <c r="T3804" t="inlineStr">
        <is>
          <t>Yes</t>
        </is>
      </c>
      <c r="U3804" s="71" t="n">
        <v>3897</v>
      </c>
      <c r="V3804" s="71" t="n">
        <v>218</v>
      </c>
      <c r="W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RR103796</t>
        </is>
      </c>
      <c r="B3805" s="69" t="n">
        <v>46115</v>
      </c>
      <c r="C3805" s="70" t="n">
        <v>2026</v>
      </c>
      <c r="D3805" t="inlineStr">
        <is>
          <t>Apr</t>
        </is>
      </c>
      <c r="E3805" t="inlineStr">
        <is>
          <t>East</t>
        </is>
      </c>
      <c r="F3805" t="inlineStr">
        <is>
          <t>India</t>
        </is>
      </c>
      <c r="G3805" t="inlineStr">
        <is>
          <t>JioMart</t>
        </is>
      </c>
      <c r="H3805" t="inlineStr">
        <is>
          <t>Home delivery</t>
        </is>
      </c>
      <c r="I3805" t="inlineStr">
        <is>
          <t>Member</t>
        </is>
      </c>
      <c r="J3805" t="inlineStr">
        <is>
          <t>Omar Haddad</t>
        </is>
      </c>
      <c r="K3805" s="71" t="n">
        <v>1989</v>
      </c>
      <c r="L3805" s="72" t="n">
        <v>456.97</v>
      </c>
      <c r="M3805" s="72" t="n">
        <v>908913.33</v>
      </c>
      <c r="N3805" s="72" t="n">
        <v>72713.07000000001</v>
      </c>
      <c r="O3805" s="72" t="n">
        <v>836200.26</v>
      </c>
      <c r="P3805" s="72" t="n">
        <v>685264.02</v>
      </c>
      <c r="Q3805" s="72" t="n">
        <v>150936.24</v>
      </c>
      <c r="R3805" t="inlineStr">
        <is>
          <t>Bihar</t>
        </is>
      </c>
      <c r="S3805" s="71" t="n">
        <v>0</v>
      </c>
      <c r="T3805" t="inlineStr">
        <is>
          <t>No</t>
        </is>
      </c>
      <c r="U3805" s="71" t="n">
        <v>7877</v>
      </c>
      <c r="V3805" s="71" t="n">
        <v>431</v>
      </c>
      <c r="W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RR103797</t>
        </is>
      </c>
      <c r="B3806" s="69" t="n">
        <v>46115</v>
      </c>
      <c r="C3806" s="70" t="n">
        <v>2026</v>
      </c>
      <c r="D3806" t="inlineStr">
        <is>
          <t>Apr</t>
        </is>
      </c>
      <c r="E3806" t="inlineStr">
        <is>
          <t>North</t>
        </is>
      </c>
      <c r="F3806" t="inlineStr">
        <is>
          <t>India</t>
        </is>
      </c>
      <c r="G3806" t="inlineStr">
        <is>
          <t>Grocery</t>
        </is>
      </c>
      <c r="H3806" t="inlineStr">
        <is>
          <t>Store walk-in</t>
        </is>
      </c>
      <c r="I3806" t="inlineStr">
        <is>
          <t>Member</t>
        </is>
      </c>
      <c r="J3806" t="inlineStr">
        <is>
          <t>Arjun Mehta</t>
        </is>
      </c>
      <c r="K3806" s="71" t="n">
        <v>472</v>
      </c>
      <c r="L3806" s="72" t="n">
        <v>170.67</v>
      </c>
      <c r="M3806" s="72" t="n">
        <v>80556.24000000001</v>
      </c>
      <c r="N3806" s="72" t="n">
        <v>6444.5</v>
      </c>
      <c r="O3806" s="72" t="n">
        <v>74111.74000000001</v>
      </c>
      <c r="P3806" s="72" t="n">
        <v>70215.98</v>
      </c>
      <c r="Q3806" s="72" t="n">
        <v>3895.76</v>
      </c>
      <c r="R3806" t="inlineStr">
        <is>
          <t>Uttar Pradesh</t>
        </is>
      </c>
      <c r="S3806" s="71" t="n">
        <v>5</v>
      </c>
      <c r="T3806" t="inlineStr">
        <is>
          <t>Yes</t>
        </is>
      </c>
      <c r="U3806" s="71" t="n">
        <v>233</v>
      </c>
      <c r="V3806" s="71" t="n">
        <v>82</v>
      </c>
      <c r="W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RR103798</t>
        </is>
      </c>
      <c r="B3807" s="69" t="n">
        <v>46115</v>
      </c>
      <c r="C3807" s="70" t="n">
        <v>2026</v>
      </c>
      <c r="D3807" t="inlineStr">
        <is>
          <t>Apr</t>
        </is>
      </c>
      <c r="E3807" t="inlineStr">
        <is>
          <t>East</t>
        </is>
      </c>
      <c r="F3807" t="inlineStr">
        <is>
          <t>India</t>
        </is>
      </c>
      <c r="G3807" t="inlineStr">
        <is>
          <t>Electronics</t>
        </is>
      </c>
      <c r="H3807" t="inlineStr">
        <is>
          <t>Home delivery</t>
        </is>
      </c>
      <c r="I3807" t="inlineStr">
        <is>
          <t>Member</t>
        </is>
      </c>
      <c r="J3807" t="inlineStr">
        <is>
          <t>Yuki Sato</t>
        </is>
      </c>
      <c r="K3807" s="71" t="n">
        <v>175</v>
      </c>
      <c r="L3807" s="72" t="n">
        <v>10194.96</v>
      </c>
      <c r="M3807" s="72" t="n">
        <v>1784118</v>
      </c>
      <c r="N3807" s="72" t="n">
        <v>142729.44</v>
      </c>
      <c r="O3807" s="72" t="n">
        <v>1641388.56</v>
      </c>
      <c r="P3807" s="72" t="n">
        <v>1453279.81</v>
      </c>
      <c r="Q3807" s="72" t="n">
        <v>188108.75</v>
      </c>
      <c r="R3807" t="inlineStr">
        <is>
          <t>Bihar</t>
        </is>
      </c>
      <c r="S3807" s="71" t="n">
        <v>5</v>
      </c>
      <c r="T3807" t="inlineStr">
        <is>
          <t>Yes</t>
        </is>
      </c>
      <c r="U3807" s="71" t="n">
        <v>645</v>
      </c>
      <c r="V3807" s="71" t="n">
        <v>167</v>
      </c>
      <c r="W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RR103799</t>
        </is>
      </c>
      <c r="B3808" s="69" t="n">
        <v>46115</v>
      </c>
      <c r="C3808" s="70" t="n">
        <v>2026</v>
      </c>
      <c r="D3808" t="inlineStr">
        <is>
          <t>Apr</t>
        </is>
      </c>
      <c r="E3808" t="inlineStr">
        <is>
          <t>South</t>
        </is>
      </c>
      <c r="F3808" t="inlineStr">
        <is>
          <t>India</t>
        </is>
      </c>
      <c r="G3808" t="inlineStr">
        <is>
          <t>JioMart</t>
        </is>
      </c>
      <c r="H3808" t="inlineStr">
        <is>
          <t>Home delivery</t>
        </is>
      </c>
      <c r="I3808" t="inlineStr">
        <is>
          <t>Walk-in guest</t>
        </is>
      </c>
      <c r="J3808" t="inlineStr">
        <is>
          <t>Shraddha Kulkarni</t>
        </is>
      </c>
      <c r="K3808" s="71" t="n">
        <v>4185</v>
      </c>
      <c r="L3808" s="72" t="n">
        <v>456.44</v>
      </c>
      <c r="M3808" s="72" t="n">
        <v>1910201.4</v>
      </c>
      <c r="N3808" s="72" t="n">
        <v>191020.14</v>
      </c>
      <c r="O3808" s="72" t="n">
        <v>1719181.26</v>
      </c>
      <c r="P3808" s="72" t="n">
        <v>1420436.47</v>
      </c>
      <c r="Q3808" s="72" t="n">
        <v>298744.79</v>
      </c>
      <c r="R3808" t="inlineStr">
        <is>
          <t>Karnataka</t>
        </is>
      </c>
      <c r="S3808" s="71" t="n">
        <v>2</v>
      </c>
      <c r="T3808" t="inlineStr">
        <is>
          <t>Yes</t>
        </is>
      </c>
      <c r="U3808" s="71" t="n">
        <v>8191</v>
      </c>
      <c r="V3808" s="71" t="n">
        <v>506</v>
      </c>
      <c r="W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RR103800</t>
        </is>
      </c>
      <c r="B3809" s="69" t="n">
        <v>46115</v>
      </c>
      <c r="C3809" s="70" t="n">
        <v>2026</v>
      </c>
      <c r="D3809" t="inlineStr">
        <is>
          <t>Apr</t>
        </is>
      </c>
      <c r="E3809" t="inlineStr">
        <is>
          <t>East</t>
        </is>
      </c>
      <c r="F3809" t="inlineStr">
        <is>
          <t>India</t>
        </is>
      </c>
      <c r="G3809" t="inlineStr">
        <is>
          <t>Fashion</t>
        </is>
      </c>
      <c r="H3809" t="inlineStr">
        <is>
          <t>Store walk-in</t>
        </is>
      </c>
      <c r="I3809" t="inlineStr">
        <is>
          <t>Walk-in guest</t>
        </is>
      </c>
      <c r="J3809" t="inlineStr">
        <is>
          <t>Zoya Ahmed</t>
        </is>
      </c>
      <c r="K3809" s="71" t="n">
        <v>964</v>
      </c>
      <c r="L3809" s="72" t="n">
        <v>739.87</v>
      </c>
      <c r="M3809" s="72" t="n">
        <v>713234.6800000001</v>
      </c>
      <c r="N3809" s="72" t="n">
        <v>57058.77</v>
      </c>
      <c r="O3809" s="72" t="n">
        <v>656175.91</v>
      </c>
      <c r="P3809" s="72" t="n">
        <v>413120.55</v>
      </c>
      <c r="Q3809" s="72" t="n">
        <v>243055.36</v>
      </c>
      <c r="R3809" t="inlineStr">
        <is>
          <t>Odisha</t>
        </is>
      </c>
      <c r="S3809" s="71" t="n">
        <v>5</v>
      </c>
      <c r="T3809" t="inlineStr">
        <is>
          <t>Yes</t>
        </is>
      </c>
      <c r="U3809" s="71" t="n">
        <v>300</v>
      </c>
      <c r="V3809" s="71" t="n">
        <v>120</v>
      </c>
      <c r="W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RR103801</t>
        </is>
      </c>
      <c r="B3810" s="69" t="n">
        <v>46115</v>
      </c>
      <c r="C3810" s="70" t="n">
        <v>2026</v>
      </c>
      <c r="D3810" t="inlineStr">
        <is>
          <t>Apr</t>
        </is>
      </c>
      <c r="E3810" t="inlineStr">
        <is>
          <t>South</t>
        </is>
      </c>
      <c r="F3810" t="inlineStr">
        <is>
          <t>India</t>
        </is>
      </c>
      <c r="G3810" t="inlineStr">
        <is>
          <t>Grocery</t>
        </is>
      </c>
      <c r="H3810" t="inlineStr">
        <is>
          <t>Store walk-in</t>
        </is>
      </c>
      <c r="I3810" t="inlineStr">
        <is>
          <t>Walk-in guest</t>
        </is>
      </c>
      <c r="J3810" t="inlineStr">
        <is>
          <t>Kofi Mensah</t>
        </is>
      </c>
      <c r="K3810" s="71" t="n">
        <v>2650</v>
      </c>
      <c r="L3810" s="72" t="n">
        <v>192.29</v>
      </c>
      <c r="M3810" s="72" t="n">
        <v>509568.5</v>
      </c>
      <c r="N3810" s="72" t="n">
        <v>76435.27</v>
      </c>
      <c r="O3810" s="72" t="n">
        <v>433133.23</v>
      </c>
      <c r="P3810" s="72" t="n">
        <v>376694.48</v>
      </c>
      <c r="Q3810" s="72" t="n">
        <v>56438.75</v>
      </c>
      <c r="R3810" t="inlineStr">
        <is>
          <t>Tamil Nadu</t>
        </is>
      </c>
      <c r="S3810" s="71" t="n">
        <v>0</v>
      </c>
      <c r="T3810" t="inlineStr">
        <is>
          <t>No</t>
        </is>
      </c>
      <c r="U3810" s="71" t="n">
        <v>990</v>
      </c>
      <c r="V3810" s="71" t="n">
        <v>392</v>
      </c>
      <c r="W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RR103802</t>
        </is>
      </c>
      <c r="B3811" s="69" t="n">
        <v>46115</v>
      </c>
      <c r="C3811" s="70" t="n">
        <v>2026</v>
      </c>
      <c r="D3811" t="inlineStr">
        <is>
          <t>Apr</t>
        </is>
      </c>
      <c r="E3811" t="inlineStr">
        <is>
          <t>East</t>
        </is>
      </c>
      <c r="F3811" t="inlineStr">
        <is>
          <t>India</t>
        </is>
      </c>
      <c r="G3811" t="inlineStr">
        <is>
          <t>Electronics</t>
        </is>
      </c>
      <c r="H3811" t="inlineStr">
        <is>
          <t>Store walk-in</t>
        </is>
      </c>
      <c r="I3811" t="inlineStr">
        <is>
          <t>Walk-in guest</t>
        </is>
      </c>
      <c r="J3811" t="inlineStr">
        <is>
          <t>Shraddha Kulkarni</t>
        </is>
      </c>
      <c r="K3811" s="71" t="n">
        <v>52</v>
      </c>
      <c r="L3811" s="72" t="n">
        <v>9226.870000000001</v>
      </c>
      <c r="M3811" s="72" t="n">
        <v>479797.24</v>
      </c>
      <c r="N3811" s="72" t="n">
        <v>9595.940000000001</v>
      </c>
      <c r="O3811" s="72" t="n">
        <v>470201.3</v>
      </c>
      <c r="P3811" s="72" t="n">
        <v>433050.84</v>
      </c>
      <c r="Q3811" s="72" t="n">
        <v>37150.46</v>
      </c>
      <c r="R3811" t="inlineStr">
        <is>
          <t>West Bengal</t>
        </is>
      </c>
      <c r="S3811" s="71" t="n">
        <v>2</v>
      </c>
      <c r="T3811" t="inlineStr">
        <is>
          <t>Yes</t>
        </is>
      </c>
      <c r="U3811" s="71" t="n">
        <v>142</v>
      </c>
      <c r="V3811" s="71" t="n">
        <v>38</v>
      </c>
      <c r="W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RR103803</t>
        </is>
      </c>
      <c r="B3812" s="69" t="n">
        <v>46115</v>
      </c>
      <c r="C3812" s="70" t="n">
        <v>2026</v>
      </c>
      <c r="D3812" t="inlineStr">
        <is>
          <t>Apr</t>
        </is>
      </c>
      <c r="E3812" t="inlineStr">
        <is>
          <t>South</t>
        </is>
      </c>
      <c r="F3812" t="inlineStr">
        <is>
          <t>India</t>
        </is>
      </c>
      <c r="G3812" t="inlineStr">
        <is>
          <t>JioMart</t>
        </is>
      </c>
      <c r="H3812" t="inlineStr">
        <is>
          <t>Home delivery</t>
        </is>
      </c>
      <c r="I3812" t="inlineStr">
        <is>
          <t>Member</t>
        </is>
      </c>
      <c r="J3812" t="inlineStr">
        <is>
          <t>Ruhi Shaikh</t>
        </is>
      </c>
      <c r="K3812" s="71" t="n">
        <v>1705</v>
      </c>
      <c r="L3812" s="72" t="n">
        <v>428.57</v>
      </c>
      <c r="M3812" s="72" t="n">
        <v>730711.85</v>
      </c>
      <c r="N3812" s="72" t="n">
        <v>14614.24</v>
      </c>
      <c r="O3812" s="72" t="n">
        <v>716097.61</v>
      </c>
      <c r="P3812" s="72" t="n">
        <v>549994.4</v>
      </c>
      <c r="Q3812" s="72" t="n">
        <v>166103.21</v>
      </c>
      <c r="R3812" t="inlineStr">
        <is>
          <t>Kerala</t>
        </is>
      </c>
      <c r="S3812" s="71" t="n">
        <v>1</v>
      </c>
      <c r="T3812" t="inlineStr">
        <is>
          <t>Yes</t>
        </is>
      </c>
      <c r="U3812" s="71" t="n">
        <v>7143</v>
      </c>
      <c r="V3812" s="71" t="n">
        <v>355</v>
      </c>
      <c r="W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RR103804</t>
        </is>
      </c>
      <c r="B3813" s="69" t="n">
        <v>46115</v>
      </c>
      <c r="C3813" s="70" t="n">
        <v>2026</v>
      </c>
      <c r="D3813" t="inlineStr">
        <is>
          <t>Apr</t>
        </is>
      </c>
      <c r="E3813" t="inlineStr">
        <is>
          <t>West</t>
        </is>
      </c>
      <c r="F3813" t="inlineStr">
        <is>
          <t>India</t>
        </is>
      </c>
      <c r="G3813" t="inlineStr">
        <is>
          <t>Fashion</t>
        </is>
      </c>
      <c r="H3813" t="inlineStr">
        <is>
          <t>Home delivery</t>
        </is>
      </c>
      <c r="I3813" t="inlineStr">
        <is>
          <t>Walk-in guest</t>
        </is>
      </c>
      <c r="J3813" t="inlineStr">
        <is>
          <t>Zoya Ahmed</t>
        </is>
      </c>
      <c r="K3813" s="71" t="n">
        <v>564</v>
      </c>
      <c r="L3813" s="72" t="n">
        <v>857.72</v>
      </c>
      <c r="M3813" s="72" t="n">
        <v>483754.08</v>
      </c>
      <c r="N3813" s="72" t="n">
        <v>72563.11</v>
      </c>
      <c r="O3813" s="72" t="n">
        <v>411190.97</v>
      </c>
      <c r="P3813" s="72" t="n">
        <v>226783.57</v>
      </c>
      <c r="Q3813" s="72" t="n">
        <v>184407.4</v>
      </c>
      <c r="R3813" t="inlineStr">
        <is>
          <t>Goa</t>
        </is>
      </c>
      <c r="S3813" s="71" t="n">
        <v>5</v>
      </c>
      <c r="T3813" t="inlineStr">
        <is>
          <t>Yes</t>
        </is>
      </c>
      <c r="U3813" s="71" t="n">
        <v>266</v>
      </c>
      <c r="V3813" s="71" t="n">
        <v>71</v>
      </c>
      <c r="W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RR103805</t>
        </is>
      </c>
      <c r="B3814" s="69" t="n">
        <v>46115</v>
      </c>
      <c r="C3814" s="70" t="n">
        <v>2026</v>
      </c>
      <c r="D3814" t="inlineStr">
        <is>
          <t>Apr</t>
        </is>
      </c>
      <c r="E3814" t="inlineStr">
        <is>
          <t>North</t>
        </is>
      </c>
      <c r="F3814" t="inlineStr">
        <is>
          <t>India</t>
        </is>
      </c>
      <c r="G3814" t="inlineStr">
        <is>
          <t>JioMart</t>
        </is>
      </c>
      <c r="H3814" t="inlineStr">
        <is>
          <t>Home delivery</t>
        </is>
      </c>
      <c r="I3814" t="inlineStr">
        <is>
          <t>Walk-in guest</t>
        </is>
      </c>
      <c r="J3814" t="inlineStr">
        <is>
          <t>Amir Khan</t>
        </is>
      </c>
      <c r="K3814" s="71" t="n">
        <v>2511</v>
      </c>
      <c r="L3814" s="72" t="n">
        <v>459.71</v>
      </c>
      <c r="M3814" s="72" t="n">
        <v>1154331.81</v>
      </c>
      <c r="N3814" s="72" t="n">
        <v>92346.53999999999</v>
      </c>
      <c r="O3814" s="72" t="n">
        <v>1061985.27</v>
      </c>
      <c r="P3814" s="72" t="n">
        <v>835950.72</v>
      </c>
      <c r="Q3814" s="72" t="n">
        <v>226034.55</v>
      </c>
      <c r="R3814" t="inlineStr">
        <is>
          <t>Rajasthan</t>
        </is>
      </c>
      <c r="S3814" s="71" t="n">
        <v>5</v>
      </c>
      <c r="T3814" t="inlineStr">
        <is>
          <t>Yes</t>
        </is>
      </c>
      <c r="U3814" s="71" t="n">
        <v>7299</v>
      </c>
      <c r="V3814" s="71" t="n">
        <v>298</v>
      </c>
      <c r="W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RR103806</t>
        </is>
      </c>
      <c r="B3815" s="69" t="n">
        <v>46115</v>
      </c>
      <c r="C3815" s="70" t="n">
        <v>2026</v>
      </c>
      <c r="D3815" t="inlineStr">
        <is>
          <t>Apr</t>
        </is>
      </c>
      <c r="E3815" t="inlineStr">
        <is>
          <t>South</t>
        </is>
      </c>
      <c r="F3815" t="inlineStr">
        <is>
          <t>India</t>
        </is>
      </c>
      <c r="G3815" t="inlineStr">
        <is>
          <t>Grocery</t>
        </is>
      </c>
      <c r="H3815" t="inlineStr">
        <is>
          <t>Click &amp; collect</t>
        </is>
      </c>
      <c r="I3815" t="inlineStr">
        <is>
          <t>Walk-in guest</t>
        </is>
      </c>
      <c r="J3815" t="inlineStr">
        <is>
          <t>Ruhi Shaikh</t>
        </is>
      </c>
      <c r="K3815" s="71" t="n">
        <v>4345</v>
      </c>
      <c r="L3815" s="72" t="n">
        <v>165.5</v>
      </c>
      <c r="M3815" s="72" t="n">
        <v>719097.5</v>
      </c>
      <c r="N3815" s="72" t="n">
        <v>107864.62</v>
      </c>
      <c r="O3815" s="72" t="n">
        <v>611232.88</v>
      </c>
      <c r="P3815" s="72" t="n">
        <v>659540.89</v>
      </c>
      <c r="Q3815" s="72" t="n">
        <v>-48308.01</v>
      </c>
      <c r="R3815" t="inlineStr">
        <is>
          <t>Kerala</t>
        </is>
      </c>
      <c r="S3815" s="71" t="n">
        <v>2</v>
      </c>
      <c r="T3815" t="inlineStr">
        <is>
          <t>Yes</t>
        </is>
      </c>
      <c r="U3815" s="71" t="n">
        <v>3269</v>
      </c>
      <c r="V3815" s="71" t="n">
        <v>844</v>
      </c>
      <c r="W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RR103807</t>
        </is>
      </c>
      <c r="B3816" s="69" t="n">
        <v>46115</v>
      </c>
      <c r="C3816" s="70" t="n">
        <v>2026</v>
      </c>
      <c r="D3816" t="inlineStr">
        <is>
          <t>Apr</t>
        </is>
      </c>
      <c r="E3816" t="inlineStr">
        <is>
          <t>West</t>
        </is>
      </c>
      <c r="F3816" t="inlineStr">
        <is>
          <t>India</t>
        </is>
      </c>
      <c r="G3816" t="inlineStr">
        <is>
          <t>Electronics</t>
        </is>
      </c>
      <c r="H3816" t="inlineStr">
        <is>
          <t>Store walk-in</t>
        </is>
      </c>
      <c r="I3816" t="inlineStr">
        <is>
          <t>Walk-in guest</t>
        </is>
      </c>
      <c r="J3816" t="inlineStr">
        <is>
          <t>Yuki Sato</t>
        </is>
      </c>
      <c r="K3816" s="71" t="n">
        <v>204</v>
      </c>
      <c r="L3816" s="72" t="n">
        <v>9188.139999999999</v>
      </c>
      <c r="M3816" s="72" t="n">
        <v>1874380.56</v>
      </c>
      <c r="N3816" s="72" t="n">
        <v>37487.61</v>
      </c>
      <c r="O3816" s="72" t="n">
        <v>1836892.95</v>
      </c>
      <c r="P3816" s="72" t="n">
        <v>1654664.15</v>
      </c>
      <c r="Q3816" s="72" t="n">
        <v>182228.8</v>
      </c>
      <c r="R3816" t="inlineStr">
        <is>
          <t>Gujarat</t>
        </is>
      </c>
      <c r="S3816" s="71" t="n">
        <v>0</v>
      </c>
      <c r="T3816" t="inlineStr">
        <is>
          <t>No</t>
        </is>
      </c>
      <c r="U3816" s="71" t="n">
        <v>398</v>
      </c>
      <c r="V3816" s="71" t="n">
        <v>159</v>
      </c>
      <c r="W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RR103808</t>
        </is>
      </c>
      <c r="B3817" s="69" t="n">
        <v>46115</v>
      </c>
      <c r="C3817" s="70" t="n">
        <v>2026</v>
      </c>
      <c r="D3817" t="inlineStr">
        <is>
          <t>Apr</t>
        </is>
      </c>
      <c r="E3817" t="inlineStr">
        <is>
          <t>East</t>
        </is>
      </c>
      <c r="F3817" t="inlineStr">
        <is>
          <t>India</t>
        </is>
      </c>
      <c r="G3817" t="inlineStr">
        <is>
          <t>JioMart</t>
        </is>
      </c>
      <c r="H3817" t="inlineStr">
        <is>
          <t>Home delivery</t>
        </is>
      </c>
      <c r="I3817" t="inlineStr">
        <is>
          <t>Member</t>
        </is>
      </c>
      <c r="J3817" t="inlineStr">
        <is>
          <t>Hiroshi Tanaka</t>
        </is>
      </c>
      <c r="K3817" s="71" t="n">
        <v>3393</v>
      </c>
      <c r="L3817" s="72" t="n">
        <v>442.21</v>
      </c>
      <c r="M3817" s="72" t="n">
        <v>1500418.53</v>
      </c>
      <c r="N3817" s="72" t="n">
        <v>120033.48</v>
      </c>
      <c r="O3817" s="72" t="n">
        <v>1380385.05</v>
      </c>
      <c r="P3817" s="72" t="n">
        <v>1121754.71</v>
      </c>
      <c r="Q3817" s="72" t="n">
        <v>258630.34</v>
      </c>
      <c r="R3817" t="inlineStr">
        <is>
          <t>Bihar</t>
        </is>
      </c>
      <c r="S3817" s="71" t="n">
        <v>3</v>
      </c>
      <c r="T3817" t="inlineStr">
        <is>
          <t>Yes</t>
        </is>
      </c>
      <c r="U3817" s="71" t="n">
        <v>7159</v>
      </c>
      <c r="V3817" s="71" t="n">
        <v>378</v>
      </c>
      <c r="W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RR103809</t>
        </is>
      </c>
      <c r="B3818" s="69" t="n">
        <v>46115</v>
      </c>
      <c r="C3818" s="70" t="n">
        <v>2026</v>
      </c>
      <c r="D3818" t="inlineStr">
        <is>
          <t>Apr</t>
        </is>
      </c>
      <c r="E3818" t="inlineStr">
        <is>
          <t>North</t>
        </is>
      </c>
      <c r="F3818" t="inlineStr">
        <is>
          <t>India</t>
        </is>
      </c>
      <c r="G3818" t="inlineStr">
        <is>
          <t>JioMart</t>
        </is>
      </c>
      <c r="H3818" t="inlineStr">
        <is>
          <t>Home delivery</t>
        </is>
      </c>
      <c r="I3818" t="inlineStr">
        <is>
          <t>Member</t>
        </is>
      </c>
      <c r="J3818" t="inlineStr">
        <is>
          <t>Omar Haddad</t>
        </is>
      </c>
      <c r="K3818" s="71" t="n">
        <v>1773</v>
      </c>
      <c r="L3818" s="72" t="n">
        <v>478.64</v>
      </c>
      <c r="M3818" s="72" t="n">
        <v>848628.72</v>
      </c>
      <c r="N3818" s="72" t="n">
        <v>67890.3</v>
      </c>
      <c r="O3818" s="72" t="n">
        <v>780738.42</v>
      </c>
      <c r="P3818" s="72" t="n">
        <v>600425.55</v>
      </c>
      <c r="Q3818" s="72" t="n">
        <v>180312.87</v>
      </c>
      <c r="R3818" t="inlineStr">
        <is>
          <t>Uttar Pradesh</t>
        </is>
      </c>
      <c r="S3818" s="71" t="n">
        <v>8</v>
      </c>
      <c r="T3818" t="inlineStr">
        <is>
          <t>Yes</t>
        </is>
      </c>
      <c r="U3818" s="71" t="n">
        <v>8426</v>
      </c>
      <c r="V3818" s="71" t="n">
        <v>522</v>
      </c>
      <c r="W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RR103810</t>
        </is>
      </c>
      <c r="B3819" s="69" t="n">
        <v>46116</v>
      </c>
      <c r="C3819" s="70" t="n">
        <v>2026</v>
      </c>
      <c r="D3819" t="inlineStr">
        <is>
          <t>Apr</t>
        </is>
      </c>
      <c r="E3819" t="inlineStr">
        <is>
          <t>North</t>
        </is>
      </c>
      <c r="F3819" t="inlineStr">
        <is>
          <t>India</t>
        </is>
      </c>
      <c r="G3819" t="inlineStr">
        <is>
          <t>Grocery</t>
        </is>
      </c>
      <c r="H3819" t="inlineStr">
        <is>
          <t>Store walk-in</t>
        </is>
      </c>
      <c r="I3819" t="inlineStr">
        <is>
          <t>Walk-in guest</t>
        </is>
      </c>
      <c r="J3819" t="inlineStr">
        <is>
          <t>Ruhi Shaikh</t>
        </is>
      </c>
      <c r="K3819" s="71" t="n">
        <v>1947</v>
      </c>
      <c r="L3819" s="72" t="n">
        <v>173.85</v>
      </c>
      <c r="M3819" s="72" t="n">
        <v>338485.95</v>
      </c>
      <c r="N3819" s="72" t="n">
        <v>50772.89</v>
      </c>
      <c r="O3819" s="72" t="n">
        <v>287713.06</v>
      </c>
      <c r="P3819" s="72" t="n">
        <v>283739.92</v>
      </c>
      <c r="Q3819" s="72" t="n">
        <v>3973.14</v>
      </c>
      <c r="R3819" t="inlineStr">
        <is>
          <t>Uttar Pradesh</t>
        </is>
      </c>
      <c r="S3819" s="71" t="n">
        <v>0</v>
      </c>
      <c r="T3819" t="inlineStr">
        <is>
          <t>No</t>
        </is>
      </c>
      <c r="U3819" s="71" t="n">
        <v>1397</v>
      </c>
      <c r="V3819" s="71" t="n">
        <v>580</v>
      </c>
      <c r="W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RR103811</t>
        </is>
      </c>
      <c r="B3820" s="69" t="n">
        <v>46116</v>
      </c>
      <c r="C3820" s="70" t="n">
        <v>2026</v>
      </c>
      <c r="D3820" t="inlineStr">
        <is>
          <t>Apr</t>
        </is>
      </c>
      <c r="E3820" t="inlineStr">
        <is>
          <t>West</t>
        </is>
      </c>
      <c r="F3820" t="inlineStr">
        <is>
          <t>India</t>
        </is>
      </c>
      <c r="G3820" t="inlineStr">
        <is>
          <t>Grocery</t>
        </is>
      </c>
      <c r="H3820" t="inlineStr">
        <is>
          <t>Store walk-in</t>
        </is>
      </c>
      <c r="I3820" t="inlineStr">
        <is>
          <t>Walk-in guest</t>
        </is>
      </c>
      <c r="J3820" t="inlineStr">
        <is>
          <t>Hiroshi Tanaka</t>
        </is>
      </c>
      <c r="K3820" s="71" t="n">
        <v>2387</v>
      </c>
      <c r="L3820" s="72" t="n">
        <v>174.43</v>
      </c>
      <c r="M3820" s="72" t="n">
        <v>416364.41</v>
      </c>
      <c r="N3820" s="72" t="n">
        <v>20818.22</v>
      </c>
      <c r="O3820" s="72" t="n">
        <v>395546.19</v>
      </c>
      <c r="P3820" s="72" t="n">
        <v>360022.3</v>
      </c>
      <c r="Q3820" s="72" t="n">
        <v>35523.89</v>
      </c>
      <c r="R3820" t="inlineStr">
        <is>
          <t>Goa</t>
        </is>
      </c>
      <c r="S3820" s="71" t="n">
        <v>3</v>
      </c>
      <c r="T3820" t="inlineStr">
        <is>
          <t>Yes</t>
        </is>
      </c>
      <c r="U3820" s="71" t="n">
        <v>2401</v>
      </c>
      <c r="V3820" s="71" t="n">
        <v>703</v>
      </c>
      <c r="W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RR103812</t>
        </is>
      </c>
      <c r="B3821" s="69" t="n">
        <v>46116</v>
      </c>
      <c r="C3821" s="70" t="n">
        <v>2026</v>
      </c>
      <c r="D3821" t="inlineStr">
        <is>
          <t>Apr</t>
        </is>
      </c>
      <c r="E3821" t="inlineStr">
        <is>
          <t>South</t>
        </is>
      </c>
      <c r="F3821" t="inlineStr">
        <is>
          <t>India</t>
        </is>
      </c>
      <c r="G3821" t="inlineStr">
        <is>
          <t>Grocery</t>
        </is>
      </c>
      <c r="H3821" t="inlineStr">
        <is>
          <t>Click &amp; collect</t>
        </is>
      </c>
      <c r="I3821" t="inlineStr">
        <is>
          <t>Member</t>
        </is>
      </c>
      <c r="J3821" t="inlineStr">
        <is>
          <t>Shraddha Kulkarni</t>
        </is>
      </c>
      <c r="K3821" s="71" t="n">
        <v>1459</v>
      </c>
      <c r="L3821" s="72" t="n">
        <v>190.31</v>
      </c>
      <c r="M3821" s="72" t="n">
        <v>277662.29</v>
      </c>
      <c r="N3821" s="72" t="n">
        <v>13883.11</v>
      </c>
      <c r="O3821" s="72" t="n">
        <v>263779.18</v>
      </c>
      <c r="P3821" s="72" t="n">
        <v>214010.75</v>
      </c>
      <c r="Q3821" s="72" t="n">
        <v>49768.43</v>
      </c>
      <c r="R3821" t="inlineStr">
        <is>
          <t>Tamil Nadu</t>
        </is>
      </c>
      <c r="S3821" s="71" t="n">
        <v>2</v>
      </c>
      <c r="T3821" t="inlineStr">
        <is>
          <t>Yes</t>
        </is>
      </c>
      <c r="U3821" s="71" t="n">
        <v>966</v>
      </c>
      <c r="V3821" s="71" t="n">
        <v>267</v>
      </c>
      <c r="W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RR103813</t>
        </is>
      </c>
      <c r="B3822" s="69" t="n">
        <v>46116</v>
      </c>
      <c r="C3822" s="70" t="n">
        <v>2026</v>
      </c>
      <c r="D3822" t="inlineStr">
        <is>
          <t>Apr</t>
        </is>
      </c>
      <c r="E3822" t="inlineStr">
        <is>
          <t>North</t>
        </is>
      </c>
      <c r="F3822" t="inlineStr">
        <is>
          <t>India</t>
        </is>
      </c>
      <c r="G3822" t="inlineStr">
        <is>
          <t>JioMart</t>
        </is>
      </c>
      <c r="H3822" t="inlineStr">
        <is>
          <t>Home delivery</t>
        </is>
      </c>
      <c r="I3822" t="inlineStr">
        <is>
          <t>Walk-in guest</t>
        </is>
      </c>
      <c r="J3822" t="inlineStr">
        <is>
          <t>Wei Chen</t>
        </is>
      </c>
      <c r="K3822" s="71" t="n">
        <v>1552</v>
      </c>
      <c r="L3822" s="72" t="n">
        <v>420.94</v>
      </c>
      <c r="M3822" s="72" t="n">
        <v>653298.88</v>
      </c>
      <c r="N3822" s="72" t="n">
        <v>65329.89</v>
      </c>
      <c r="O3822" s="72" t="n">
        <v>587968.99</v>
      </c>
      <c r="P3822" s="72" t="n">
        <v>536244.89</v>
      </c>
      <c r="Q3822" s="72" t="n">
        <v>51724.1</v>
      </c>
      <c r="R3822" t="inlineStr">
        <is>
          <t>Rajasthan</t>
        </is>
      </c>
      <c r="S3822" s="71" t="n">
        <v>5</v>
      </c>
      <c r="T3822" t="inlineStr">
        <is>
          <t>Yes</t>
        </is>
      </c>
      <c r="U3822" s="71" t="n">
        <v>3822</v>
      </c>
      <c r="V3822" s="71" t="n">
        <v>292</v>
      </c>
      <c r="W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RR103814</t>
        </is>
      </c>
      <c r="B3823" s="69" t="n">
        <v>46116</v>
      </c>
      <c r="C3823" s="70" t="n">
        <v>2026</v>
      </c>
      <c r="D3823" t="inlineStr">
        <is>
          <t>Apr</t>
        </is>
      </c>
      <c r="E3823" t="inlineStr">
        <is>
          <t>North</t>
        </is>
      </c>
      <c r="F3823" t="inlineStr">
        <is>
          <t>India</t>
        </is>
      </c>
      <c r="G3823" t="inlineStr">
        <is>
          <t>Grocery</t>
        </is>
      </c>
      <c r="H3823" t="inlineStr">
        <is>
          <t>Store walk-in</t>
        </is>
      </c>
      <c r="I3823" t="inlineStr">
        <is>
          <t>Member</t>
        </is>
      </c>
      <c r="J3823" t="inlineStr">
        <is>
          <t>Wei Chen</t>
        </is>
      </c>
      <c r="K3823" s="71" t="n">
        <v>1721</v>
      </c>
      <c r="L3823" s="72" t="n">
        <v>166.39</v>
      </c>
      <c r="M3823" s="72" t="n">
        <v>286357.19</v>
      </c>
      <c r="N3823" s="72" t="n">
        <v>5727.14</v>
      </c>
      <c r="O3823" s="72" t="n">
        <v>280630.05</v>
      </c>
      <c r="P3823" s="72" t="n">
        <v>253410.43</v>
      </c>
      <c r="Q3823" s="72" t="n">
        <v>27219.62</v>
      </c>
      <c r="R3823" t="inlineStr">
        <is>
          <t>Delhi</t>
        </is>
      </c>
      <c r="S3823" s="71" t="n">
        <v>8</v>
      </c>
      <c r="T3823" t="inlineStr">
        <is>
          <t>Yes</t>
        </is>
      </c>
      <c r="U3823" s="71" t="n">
        <v>719</v>
      </c>
      <c r="V3823" s="71" t="n">
        <v>211</v>
      </c>
      <c r="W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RR103815</t>
        </is>
      </c>
      <c r="B3824" s="69" t="n">
        <v>46116</v>
      </c>
      <c r="C3824" s="70" t="n">
        <v>2026</v>
      </c>
      <c r="D3824" t="inlineStr">
        <is>
          <t>Apr</t>
        </is>
      </c>
      <c r="E3824" t="inlineStr">
        <is>
          <t>West</t>
        </is>
      </c>
      <c r="F3824" t="inlineStr">
        <is>
          <t>India</t>
        </is>
      </c>
      <c r="G3824" t="inlineStr">
        <is>
          <t>JioMart</t>
        </is>
      </c>
      <c r="H3824" t="inlineStr">
        <is>
          <t>Home delivery</t>
        </is>
      </c>
      <c r="I3824" t="inlineStr">
        <is>
          <t>Walk-in guest</t>
        </is>
      </c>
      <c r="J3824" t="inlineStr">
        <is>
          <t>Amir Khan</t>
        </is>
      </c>
      <c r="K3824" s="71" t="n">
        <v>3460</v>
      </c>
      <c r="L3824" s="72" t="n">
        <v>436.89</v>
      </c>
      <c r="M3824" s="72" t="n">
        <v>1511639.4</v>
      </c>
      <c r="N3824" s="72" t="n">
        <v>120931.15</v>
      </c>
      <c r="O3824" s="72" t="n">
        <v>1390708.25</v>
      </c>
      <c r="P3824" s="72" t="n">
        <v>1121279.83</v>
      </c>
      <c r="Q3824" s="72" t="n">
        <v>269428.42</v>
      </c>
      <c r="R3824" t="inlineStr">
        <is>
          <t>Goa</t>
        </is>
      </c>
      <c r="S3824" s="71" t="n">
        <v>3</v>
      </c>
      <c r="T3824" t="inlineStr">
        <is>
          <t>Yes</t>
        </is>
      </c>
      <c r="U3824" s="71" t="n">
        <v>18188</v>
      </c>
      <c r="V3824" s="71" t="n">
        <v>785</v>
      </c>
      <c r="W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RR103816</t>
        </is>
      </c>
      <c r="B3825" s="69" t="n">
        <v>46116</v>
      </c>
      <c r="C3825" s="70" t="n">
        <v>2026</v>
      </c>
      <c r="D3825" t="inlineStr">
        <is>
          <t>Apr</t>
        </is>
      </c>
      <c r="E3825" t="inlineStr">
        <is>
          <t>East</t>
        </is>
      </c>
      <c r="F3825" t="inlineStr">
        <is>
          <t>India</t>
        </is>
      </c>
      <c r="G3825" t="inlineStr">
        <is>
          <t>Grocery</t>
        </is>
      </c>
      <c r="H3825" t="inlineStr">
        <is>
          <t>Click &amp; collect</t>
        </is>
      </c>
      <c r="I3825" t="inlineStr">
        <is>
          <t>Walk-in guest</t>
        </is>
      </c>
      <c r="J3825" t="inlineStr">
        <is>
          <t>Omar Haddad</t>
        </is>
      </c>
      <c r="K3825" s="71" t="n">
        <v>2041</v>
      </c>
      <c r="L3825" s="72" t="n">
        <v>197.15</v>
      </c>
      <c r="M3825" s="72" t="n">
        <v>402383.15</v>
      </c>
      <c r="N3825" s="72" t="n">
        <v>8047.66</v>
      </c>
      <c r="O3825" s="72" t="n">
        <v>394335.49</v>
      </c>
      <c r="P3825" s="72" t="n">
        <v>295731.3</v>
      </c>
      <c r="Q3825" s="72" t="n">
        <v>98604.19</v>
      </c>
      <c r="R3825" t="inlineStr">
        <is>
          <t>Bihar</t>
        </is>
      </c>
      <c r="S3825" s="71" t="n">
        <v>0</v>
      </c>
      <c r="T3825" t="inlineStr">
        <is>
          <t>No</t>
        </is>
      </c>
      <c r="U3825" s="71" t="n">
        <v>1052</v>
      </c>
      <c r="V3825" s="71" t="n">
        <v>430</v>
      </c>
      <c r="W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RR103817</t>
        </is>
      </c>
      <c r="B3826" s="69" t="n">
        <v>46116</v>
      </c>
      <c r="C3826" s="70" t="n">
        <v>2026</v>
      </c>
      <c r="D3826" t="inlineStr">
        <is>
          <t>Apr</t>
        </is>
      </c>
      <c r="E3826" t="inlineStr">
        <is>
          <t>South</t>
        </is>
      </c>
      <c r="F3826" t="inlineStr">
        <is>
          <t>India</t>
        </is>
      </c>
      <c r="G3826" t="inlineStr">
        <is>
          <t>Fashion</t>
        </is>
      </c>
      <c r="H3826" t="inlineStr">
        <is>
          <t>Store walk-in</t>
        </is>
      </c>
      <c r="I3826" t="inlineStr">
        <is>
          <t>Member</t>
        </is>
      </c>
      <c r="J3826" t="inlineStr">
        <is>
          <t>Amir Khan</t>
        </is>
      </c>
      <c r="K3826" s="71" t="n">
        <v>253</v>
      </c>
      <c r="L3826" s="72" t="n">
        <v>844.42</v>
      </c>
      <c r="M3826" s="72" t="n">
        <v>213638.26</v>
      </c>
      <c r="N3826" s="72" t="n">
        <v>4272.77</v>
      </c>
      <c r="O3826" s="72" t="n">
        <v>209365.49</v>
      </c>
      <c r="P3826" s="72" t="n">
        <v>100716.86</v>
      </c>
      <c r="Q3826" s="72" t="n">
        <v>108648.63</v>
      </c>
      <c r="R3826" t="inlineStr">
        <is>
          <t>Tamil Nadu</t>
        </is>
      </c>
      <c r="S3826" s="71" t="n">
        <v>2</v>
      </c>
      <c r="T3826" t="inlineStr">
        <is>
          <t>Yes</t>
        </is>
      </c>
      <c r="U3826" s="71" t="n">
        <v>119</v>
      </c>
      <c r="V3826" s="71" t="n">
        <v>35</v>
      </c>
      <c r="W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RR103818</t>
        </is>
      </c>
      <c r="B3827" s="69" t="n">
        <v>46116</v>
      </c>
      <c r="C3827" s="70" t="n">
        <v>2026</v>
      </c>
      <c r="D3827" t="inlineStr">
        <is>
          <t>Apr</t>
        </is>
      </c>
      <c r="E3827" t="inlineStr">
        <is>
          <t>West</t>
        </is>
      </c>
      <c r="F3827" t="inlineStr">
        <is>
          <t>India</t>
        </is>
      </c>
      <c r="G3827" t="inlineStr">
        <is>
          <t>Electronics</t>
        </is>
      </c>
      <c r="H3827" t="inlineStr">
        <is>
          <t>Store walk-in</t>
        </is>
      </c>
      <c r="I3827" t="inlineStr">
        <is>
          <t>Walk-in guest</t>
        </is>
      </c>
      <c r="J3827" t="inlineStr">
        <is>
          <t>Arjun Mehta</t>
        </is>
      </c>
      <c r="K3827" s="71" t="n">
        <v>115</v>
      </c>
      <c r="L3827" s="72" t="n">
        <v>8654.08</v>
      </c>
      <c r="M3827" s="72" t="n">
        <v>995219.2</v>
      </c>
      <c r="N3827" s="72" t="n">
        <v>79617.53999999999</v>
      </c>
      <c r="O3827" s="72" t="n">
        <v>915601.66</v>
      </c>
      <c r="P3827" s="72" t="n">
        <v>953364.47</v>
      </c>
      <c r="Q3827" s="72" t="n">
        <v>-37762.81</v>
      </c>
      <c r="R3827" t="inlineStr">
        <is>
          <t>Maharashtra</t>
        </is>
      </c>
      <c r="S3827" s="71" t="n">
        <v>1</v>
      </c>
      <c r="T3827" t="inlineStr">
        <is>
          <t>Yes</t>
        </is>
      </c>
      <c r="U3827" s="71" t="n">
        <v>266</v>
      </c>
      <c r="V3827" s="71" t="n">
        <v>109</v>
      </c>
      <c r="W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RR103819</t>
        </is>
      </c>
      <c r="B3828" s="69" t="n">
        <v>46117</v>
      </c>
      <c r="C3828" s="70" t="n">
        <v>2026</v>
      </c>
      <c r="D3828" t="inlineStr">
        <is>
          <t>Apr</t>
        </is>
      </c>
      <c r="E3828" t="inlineStr">
        <is>
          <t>North</t>
        </is>
      </c>
      <c r="F3828" t="inlineStr">
        <is>
          <t>India</t>
        </is>
      </c>
      <c r="G3828" t="inlineStr">
        <is>
          <t>Electronics</t>
        </is>
      </c>
      <c r="H3828" t="inlineStr">
        <is>
          <t>Click &amp; collect</t>
        </is>
      </c>
      <c r="I3828" t="inlineStr">
        <is>
          <t>Member</t>
        </is>
      </c>
      <c r="J3828" t="inlineStr">
        <is>
          <t>Wei Chen</t>
        </is>
      </c>
      <c r="K3828" s="71" t="n">
        <v>184</v>
      </c>
      <c r="L3828" s="72" t="n">
        <v>9339.559999999999</v>
      </c>
      <c r="M3828" s="72" t="n">
        <v>1718479.04</v>
      </c>
      <c r="N3828" s="72" t="n">
        <v>257771.86</v>
      </c>
      <c r="O3828" s="72" t="n">
        <v>1460707.18</v>
      </c>
      <c r="P3828" s="72" t="n">
        <v>1479677.02</v>
      </c>
      <c r="Q3828" s="72" t="n">
        <v>-18969.84</v>
      </c>
      <c r="R3828" t="inlineStr">
        <is>
          <t>Punjab</t>
        </is>
      </c>
      <c r="S3828" s="71" t="n">
        <v>8</v>
      </c>
      <c r="T3828" t="inlineStr">
        <is>
          <t>Yes</t>
        </is>
      </c>
      <c r="U3828" s="71" t="n">
        <v>568</v>
      </c>
      <c r="V3828" s="71" t="n">
        <v>155</v>
      </c>
      <c r="W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RR103820</t>
        </is>
      </c>
      <c r="B3829" s="69" t="n">
        <v>46117</v>
      </c>
      <c r="C3829" s="70" t="n">
        <v>2026</v>
      </c>
      <c r="D3829" t="inlineStr">
        <is>
          <t>Apr</t>
        </is>
      </c>
      <c r="E3829" t="inlineStr">
        <is>
          <t>South</t>
        </is>
      </c>
      <c r="F3829" t="inlineStr">
        <is>
          <t>India</t>
        </is>
      </c>
      <c r="G3829" t="inlineStr">
        <is>
          <t>Grocery</t>
        </is>
      </c>
      <c r="H3829" t="inlineStr">
        <is>
          <t>Store walk-in</t>
        </is>
      </c>
      <c r="I3829" t="inlineStr">
        <is>
          <t>Walk-in guest</t>
        </is>
      </c>
      <c r="J3829" t="inlineStr">
        <is>
          <t>Olivia Brown</t>
        </is>
      </c>
      <c r="K3829" s="71" t="n">
        <v>1246</v>
      </c>
      <c r="L3829" s="72" t="n">
        <v>179.72</v>
      </c>
      <c r="M3829" s="72" t="n">
        <v>223931.12</v>
      </c>
      <c r="N3829" s="72" t="n">
        <v>33589.67</v>
      </c>
      <c r="O3829" s="72" t="n">
        <v>190341.45</v>
      </c>
      <c r="P3829" s="72" t="n">
        <v>181963.96</v>
      </c>
      <c r="Q3829" s="72" t="n">
        <v>8377.49</v>
      </c>
      <c r="R3829" t="inlineStr">
        <is>
          <t>Telangana</t>
        </is>
      </c>
      <c r="S3829" s="71" t="n">
        <v>8</v>
      </c>
      <c r="T3829" t="inlineStr">
        <is>
          <t>Yes</t>
        </is>
      </c>
      <c r="U3829" s="71" t="n">
        <v>550</v>
      </c>
      <c r="V3829" s="71" t="n">
        <v>158</v>
      </c>
      <c r="W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RR103821</t>
        </is>
      </c>
      <c r="B3830" s="69" t="n">
        <v>46117</v>
      </c>
      <c r="C3830" s="70" t="n">
        <v>2026</v>
      </c>
      <c r="D3830" t="inlineStr">
        <is>
          <t>Apr</t>
        </is>
      </c>
      <c r="E3830" t="inlineStr">
        <is>
          <t>North</t>
        </is>
      </c>
      <c r="F3830" t="inlineStr">
        <is>
          <t>India</t>
        </is>
      </c>
      <c r="G3830" t="inlineStr">
        <is>
          <t>Fashion</t>
        </is>
      </c>
      <c r="H3830" t="inlineStr">
        <is>
          <t>Store walk-in</t>
        </is>
      </c>
      <c r="I3830" t="inlineStr">
        <is>
          <t>Member</t>
        </is>
      </c>
      <c r="J3830" t="inlineStr">
        <is>
          <t>Fatima Al-Saud</t>
        </is>
      </c>
      <c r="K3830" s="71" t="n">
        <v>283</v>
      </c>
      <c r="L3830" s="72" t="n">
        <v>725.84</v>
      </c>
      <c r="M3830" s="72" t="n">
        <v>205412.72</v>
      </c>
      <c r="N3830" s="72" t="n">
        <v>16433.02</v>
      </c>
      <c r="O3830" s="72" t="n">
        <v>188979.7</v>
      </c>
      <c r="P3830" s="72" t="n">
        <v>117237.23</v>
      </c>
      <c r="Q3830" s="72" t="n">
        <v>71742.47</v>
      </c>
      <c r="R3830" t="inlineStr">
        <is>
          <t>Punjab</t>
        </is>
      </c>
      <c r="S3830" s="71" t="n">
        <v>2</v>
      </c>
      <c r="T3830" t="inlineStr">
        <is>
          <t>Yes</t>
        </is>
      </c>
      <c r="U3830" s="71" t="n">
        <v>209</v>
      </c>
      <c r="V3830" s="71" t="n">
        <v>67</v>
      </c>
      <c r="W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RR103822</t>
        </is>
      </c>
      <c r="B3831" s="69" t="n">
        <v>46117</v>
      </c>
      <c r="C3831" s="70" t="n">
        <v>2026</v>
      </c>
      <c r="D3831" t="inlineStr">
        <is>
          <t>Apr</t>
        </is>
      </c>
      <c r="E3831" t="inlineStr">
        <is>
          <t>West</t>
        </is>
      </c>
      <c r="F3831" t="inlineStr">
        <is>
          <t>India</t>
        </is>
      </c>
      <c r="G3831" t="inlineStr">
        <is>
          <t>JioMart</t>
        </is>
      </c>
      <c r="H3831" t="inlineStr">
        <is>
          <t>Home delivery</t>
        </is>
      </c>
      <c r="I3831" t="inlineStr">
        <is>
          <t>Walk-in guest</t>
        </is>
      </c>
      <c r="J3831" t="inlineStr">
        <is>
          <t>Ravindra Patil</t>
        </is>
      </c>
      <c r="K3831" s="71" t="n">
        <v>2241</v>
      </c>
      <c r="L3831" s="72" t="n">
        <v>502.69</v>
      </c>
      <c r="M3831" s="72" t="n">
        <v>1126528.29</v>
      </c>
      <c r="N3831" s="72" t="n">
        <v>168979.24</v>
      </c>
      <c r="O3831" s="72" t="n">
        <v>957549.05</v>
      </c>
      <c r="P3831" s="72" t="n">
        <v>731974.3</v>
      </c>
      <c r="Q3831" s="72" t="n">
        <v>225574.75</v>
      </c>
      <c r="R3831" t="inlineStr">
        <is>
          <t>Goa</t>
        </is>
      </c>
      <c r="S3831" s="71" t="n">
        <v>0</v>
      </c>
      <c r="T3831" t="inlineStr">
        <is>
          <t>No</t>
        </is>
      </c>
      <c r="U3831" s="71" t="n">
        <v>7521</v>
      </c>
      <c r="V3831" s="71" t="n">
        <v>306</v>
      </c>
      <c r="W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RR103823</t>
        </is>
      </c>
      <c r="B3832" s="69" t="n">
        <v>46117</v>
      </c>
      <c r="C3832" s="70" t="n">
        <v>2026</v>
      </c>
      <c r="D3832" t="inlineStr">
        <is>
          <t>Apr</t>
        </is>
      </c>
      <c r="E3832" t="inlineStr">
        <is>
          <t>South</t>
        </is>
      </c>
      <c r="F3832" t="inlineStr">
        <is>
          <t>India</t>
        </is>
      </c>
      <c r="G3832" t="inlineStr">
        <is>
          <t>Grocery</t>
        </is>
      </c>
      <c r="H3832" t="inlineStr">
        <is>
          <t>Store walk-in</t>
        </is>
      </c>
      <c r="I3832" t="inlineStr">
        <is>
          <t>Member</t>
        </is>
      </c>
      <c r="J3832" t="inlineStr">
        <is>
          <t>Noah Smith</t>
        </is>
      </c>
      <c r="K3832" s="71" t="n">
        <v>2637</v>
      </c>
      <c r="L3832" s="72" t="n">
        <v>203.82</v>
      </c>
      <c r="M3832" s="72" t="n">
        <v>537473.34</v>
      </c>
      <c r="N3832" s="72" t="n">
        <v>26873.67</v>
      </c>
      <c r="O3832" s="72" t="n">
        <v>510599.67</v>
      </c>
      <c r="P3832" s="72" t="n">
        <v>396121.18</v>
      </c>
      <c r="Q3832" s="72" t="n">
        <v>114478.49</v>
      </c>
      <c r="R3832" t="inlineStr">
        <is>
          <t>Karnataka</t>
        </is>
      </c>
      <c r="S3832" s="71" t="n">
        <v>0</v>
      </c>
      <c r="T3832" t="inlineStr">
        <is>
          <t>No</t>
        </is>
      </c>
      <c r="U3832" s="71" t="n">
        <v>834</v>
      </c>
      <c r="V3832" s="71" t="n">
        <v>300</v>
      </c>
      <c r="W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RR103824</t>
        </is>
      </c>
      <c r="B3833" s="69" t="n">
        <v>46117</v>
      </c>
      <c r="C3833" s="70" t="n">
        <v>2026</v>
      </c>
      <c r="D3833" t="inlineStr">
        <is>
          <t>Apr</t>
        </is>
      </c>
      <c r="E3833" t="inlineStr">
        <is>
          <t>East</t>
        </is>
      </c>
      <c r="F3833" t="inlineStr">
        <is>
          <t>India</t>
        </is>
      </c>
      <c r="G3833" t="inlineStr">
        <is>
          <t>JioMart</t>
        </is>
      </c>
      <c r="H3833" t="inlineStr">
        <is>
          <t>Home delivery</t>
        </is>
      </c>
      <c r="I3833" t="inlineStr">
        <is>
          <t>Member</t>
        </is>
      </c>
      <c r="J3833" t="inlineStr">
        <is>
          <t>Kofi Mensah</t>
        </is>
      </c>
      <c r="K3833" s="71" t="n">
        <v>2315</v>
      </c>
      <c r="L3833" s="72" t="n">
        <v>501.86</v>
      </c>
      <c r="M3833" s="72" t="n">
        <v>1161805.9</v>
      </c>
      <c r="N3833" s="72" t="n">
        <v>58090.29</v>
      </c>
      <c r="O3833" s="72" t="n">
        <v>1103715.61</v>
      </c>
      <c r="P3833" s="72" t="n">
        <v>754940.41</v>
      </c>
      <c r="Q3833" s="72" t="n">
        <v>348775.2</v>
      </c>
      <c r="R3833" t="inlineStr">
        <is>
          <t>West Bengal</t>
        </is>
      </c>
      <c r="S3833" s="71" t="n">
        <v>0</v>
      </c>
      <c r="T3833" t="inlineStr">
        <is>
          <t>No</t>
        </is>
      </c>
      <c r="U3833" s="71" t="n">
        <v>13557</v>
      </c>
      <c r="V3833" s="71" t="n">
        <v>636</v>
      </c>
      <c r="W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RR103825</t>
        </is>
      </c>
      <c r="B3834" s="69" t="n">
        <v>46117</v>
      </c>
      <c r="C3834" s="70" t="n">
        <v>2026</v>
      </c>
      <c r="D3834" t="inlineStr">
        <is>
          <t>Apr</t>
        </is>
      </c>
      <c r="E3834" t="inlineStr">
        <is>
          <t>South</t>
        </is>
      </c>
      <c r="F3834" t="inlineStr">
        <is>
          <t>India</t>
        </is>
      </c>
      <c r="G3834" t="inlineStr">
        <is>
          <t>Grocery</t>
        </is>
      </c>
      <c r="H3834" t="inlineStr">
        <is>
          <t>Store walk-in</t>
        </is>
      </c>
      <c r="I3834" t="inlineStr">
        <is>
          <t>Member</t>
        </is>
      </c>
      <c r="J3834" t="inlineStr">
        <is>
          <t>Fatima Al-Saud</t>
        </is>
      </c>
      <c r="K3834" s="71" t="n">
        <v>4551</v>
      </c>
      <c r="L3834" s="72" t="n">
        <v>169.47</v>
      </c>
      <c r="M3834" s="72" t="n">
        <v>771257.97</v>
      </c>
      <c r="N3834" s="72" t="n">
        <v>38562.9</v>
      </c>
      <c r="O3834" s="72" t="n">
        <v>732695.0699999999</v>
      </c>
      <c r="P3834" s="72" t="n">
        <v>671542.63</v>
      </c>
      <c r="Q3834" s="72" t="n">
        <v>61152.44</v>
      </c>
      <c r="R3834" t="inlineStr">
        <is>
          <t>Karnataka</t>
        </is>
      </c>
      <c r="S3834" s="71" t="n">
        <v>3</v>
      </c>
      <c r="T3834" t="inlineStr">
        <is>
          <t>Yes</t>
        </is>
      </c>
      <c r="U3834" s="71" t="n">
        <v>3348</v>
      </c>
      <c r="V3834" s="71" t="n">
        <v>874</v>
      </c>
      <c r="W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RR103826</t>
        </is>
      </c>
      <c r="B3835" s="69" t="n">
        <v>46117</v>
      </c>
      <c r="C3835" s="70" t="n">
        <v>2026</v>
      </c>
      <c r="D3835" t="inlineStr">
        <is>
          <t>Apr</t>
        </is>
      </c>
      <c r="E3835" t="inlineStr">
        <is>
          <t>South</t>
        </is>
      </c>
      <c r="F3835" t="inlineStr">
        <is>
          <t>India</t>
        </is>
      </c>
      <c r="G3835" t="inlineStr">
        <is>
          <t>JioMart</t>
        </is>
      </c>
      <c r="H3835" t="inlineStr">
        <is>
          <t>Home delivery</t>
        </is>
      </c>
      <c r="I3835" t="inlineStr">
        <is>
          <t>Member</t>
        </is>
      </c>
      <c r="J3835" t="inlineStr">
        <is>
          <t>Ruhi Shaikh</t>
        </is>
      </c>
      <c r="K3835" s="71" t="n">
        <v>631</v>
      </c>
      <c r="L3835" s="72" t="n">
        <v>464.79</v>
      </c>
      <c r="M3835" s="72" t="n">
        <v>293282.49</v>
      </c>
      <c r="N3835" s="72" t="n">
        <v>5865.65</v>
      </c>
      <c r="O3835" s="72" t="n">
        <v>287416.84</v>
      </c>
      <c r="P3835" s="72" t="n">
        <v>217951.99</v>
      </c>
      <c r="Q3835" s="72" t="n">
        <v>69464.85000000001</v>
      </c>
      <c r="R3835" t="inlineStr">
        <is>
          <t>Tamil Nadu</t>
        </is>
      </c>
      <c r="S3835" s="71" t="n">
        <v>5</v>
      </c>
      <c r="T3835" t="inlineStr">
        <is>
          <t>Yes</t>
        </is>
      </c>
      <c r="U3835" s="71" t="n">
        <v>1617</v>
      </c>
      <c r="V3835" s="71" t="n">
        <v>84</v>
      </c>
      <c r="W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RR103827</t>
        </is>
      </c>
      <c r="B3836" s="69" t="n">
        <v>46117</v>
      </c>
      <c r="C3836" s="70" t="n">
        <v>2026</v>
      </c>
      <c r="D3836" t="inlineStr">
        <is>
          <t>Apr</t>
        </is>
      </c>
      <c r="E3836" t="inlineStr">
        <is>
          <t>West</t>
        </is>
      </c>
      <c r="F3836" t="inlineStr">
        <is>
          <t>India</t>
        </is>
      </c>
      <c r="G3836" t="inlineStr">
        <is>
          <t>JioMart</t>
        </is>
      </c>
      <c r="H3836" t="inlineStr">
        <is>
          <t>Home delivery</t>
        </is>
      </c>
      <c r="I3836" t="inlineStr">
        <is>
          <t>Walk-in guest</t>
        </is>
      </c>
      <c r="J3836" t="inlineStr">
        <is>
          <t>Ruhi Shaikh</t>
        </is>
      </c>
      <c r="K3836" s="71" t="n">
        <v>2952</v>
      </c>
      <c r="L3836" s="72" t="n">
        <v>413.85</v>
      </c>
      <c r="M3836" s="72" t="n">
        <v>1221685.2</v>
      </c>
      <c r="N3836" s="72" t="n">
        <v>61084.26</v>
      </c>
      <c r="O3836" s="72" t="n">
        <v>1160600.94</v>
      </c>
      <c r="P3836" s="72" t="n">
        <v>981994.12</v>
      </c>
      <c r="Q3836" s="72" t="n">
        <v>178606.82</v>
      </c>
      <c r="R3836" t="inlineStr">
        <is>
          <t>Maharashtra</t>
        </is>
      </c>
      <c r="S3836" s="71" t="n">
        <v>1</v>
      </c>
      <c r="T3836" t="inlineStr">
        <is>
          <t>Yes</t>
        </is>
      </c>
      <c r="U3836" s="71" t="n">
        <v>4940</v>
      </c>
      <c r="V3836" s="71" t="n">
        <v>349</v>
      </c>
      <c r="W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RR103828</t>
        </is>
      </c>
      <c r="B3837" s="69" t="n">
        <v>46117</v>
      </c>
      <c r="C3837" s="70" t="n">
        <v>2026</v>
      </c>
      <c r="D3837" t="inlineStr">
        <is>
          <t>Apr</t>
        </is>
      </c>
      <c r="E3837" t="inlineStr">
        <is>
          <t>South</t>
        </is>
      </c>
      <c r="F3837" t="inlineStr">
        <is>
          <t>India</t>
        </is>
      </c>
      <c r="G3837" t="inlineStr">
        <is>
          <t>Grocery</t>
        </is>
      </c>
      <c r="H3837" t="inlineStr">
        <is>
          <t>Store walk-in</t>
        </is>
      </c>
      <c r="I3837" t="inlineStr">
        <is>
          <t>Member</t>
        </is>
      </c>
      <c r="J3837" t="inlineStr">
        <is>
          <t>Ruhi Shaikh</t>
        </is>
      </c>
      <c r="K3837" s="71" t="n">
        <v>3268</v>
      </c>
      <c r="L3837" s="72" t="n">
        <v>209.93</v>
      </c>
      <c r="M3837" s="72" t="n">
        <v>686051.24</v>
      </c>
      <c r="N3837" s="72" t="n">
        <v>34302.56</v>
      </c>
      <c r="O3837" s="72" t="n">
        <v>651748.6800000001</v>
      </c>
      <c r="P3837" s="72" t="n">
        <v>468500.28</v>
      </c>
      <c r="Q3837" s="72" t="n">
        <v>183248.4</v>
      </c>
      <c r="R3837" t="inlineStr">
        <is>
          <t>Kerala</t>
        </is>
      </c>
      <c r="S3837" s="71" t="n">
        <v>8</v>
      </c>
      <c r="T3837" t="inlineStr">
        <is>
          <t>Yes</t>
        </is>
      </c>
      <c r="U3837" s="71" t="n">
        <v>1999</v>
      </c>
      <c r="V3837" s="71" t="n">
        <v>665</v>
      </c>
      <c r="W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RR103829</t>
        </is>
      </c>
      <c r="B3838" s="69" t="n">
        <v>46117</v>
      </c>
      <c r="C3838" s="70" t="n">
        <v>2026</v>
      </c>
      <c r="D3838" t="inlineStr">
        <is>
          <t>Apr</t>
        </is>
      </c>
      <c r="E3838" t="inlineStr">
        <is>
          <t>North</t>
        </is>
      </c>
      <c r="F3838" t="inlineStr">
        <is>
          <t>India</t>
        </is>
      </c>
      <c r="G3838" t="inlineStr">
        <is>
          <t>JioMart</t>
        </is>
      </c>
      <c r="H3838" t="inlineStr">
        <is>
          <t>Home delivery</t>
        </is>
      </c>
      <c r="I3838" t="inlineStr">
        <is>
          <t>Member</t>
        </is>
      </c>
      <c r="J3838" t="inlineStr">
        <is>
          <t>Noah Smith</t>
        </is>
      </c>
      <c r="K3838" s="71" t="n">
        <v>670</v>
      </c>
      <c r="L3838" s="72" t="n">
        <v>456.57</v>
      </c>
      <c r="M3838" s="72" t="n">
        <v>305901.9</v>
      </c>
      <c r="N3838" s="72" t="n">
        <v>6118.04</v>
      </c>
      <c r="O3838" s="72" t="n">
        <v>299783.86</v>
      </c>
      <c r="P3838" s="72" t="n">
        <v>217852.43</v>
      </c>
      <c r="Q3838" s="72" t="n">
        <v>81931.42999999999</v>
      </c>
      <c r="R3838" t="inlineStr">
        <is>
          <t>Delhi</t>
        </is>
      </c>
      <c r="S3838" s="71" t="n">
        <v>8</v>
      </c>
      <c r="T3838" t="inlineStr">
        <is>
          <t>Yes</t>
        </is>
      </c>
      <c r="U3838" s="71" t="n">
        <v>1513</v>
      </c>
      <c r="V3838" s="71" t="n">
        <v>94</v>
      </c>
      <c r="W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RR103830</t>
        </is>
      </c>
      <c r="B3839" s="69" t="n">
        <v>46117</v>
      </c>
      <c r="C3839" s="70" t="n">
        <v>2026</v>
      </c>
      <c r="D3839" t="inlineStr">
        <is>
          <t>Apr</t>
        </is>
      </c>
      <c r="E3839" t="inlineStr">
        <is>
          <t>West</t>
        </is>
      </c>
      <c r="F3839" t="inlineStr">
        <is>
          <t>India</t>
        </is>
      </c>
      <c r="G3839" t="inlineStr">
        <is>
          <t>Grocery</t>
        </is>
      </c>
      <c r="H3839" t="inlineStr">
        <is>
          <t>Store walk-in</t>
        </is>
      </c>
      <c r="I3839" t="inlineStr">
        <is>
          <t>Walk-in guest</t>
        </is>
      </c>
      <c r="J3839" t="inlineStr">
        <is>
          <t>Amir Khan</t>
        </is>
      </c>
      <c r="K3839" s="71" t="n">
        <v>3585</v>
      </c>
      <c r="L3839" s="72" t="n">
        <v>185.69</v>
      </c>
      <c r="M3839" s="72" t="n">
        <v>665698.65</v>
      </c>
      <c r="N3839" s="72" t="n">
        <v>66569.87</v>
      </c>
      <c r="O3839" s="72" t="n">
        <v>599128.78</v>
      </c>
      <c r="P3839" s="72" t="n">
        <v>521757.67</v>
      </c>
      <c r="Q3839" s="72" t="n">
        <v>77371.11</v>
      </c>
      <c r="R3839" t="inlineStr">
        <is>
          <t>Goa</t>
        </is>
      </c>
      <c r="S3839" s="71" t="n">
        <v>5</v>
      </c>
      <c r="T3839" t="inlineStr">
        <is>
          <t>Yes</t>
        </is>
      </c>
      <c r="U3839" s="71" t="n">
        <v>1727</v>
      </c>
      <c r="V3839" s="71" t="n">
        <v>478</v>
      </c>
      <c r="W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RR103831</t>
        </is>
      </c>
      <c r="B3840" s="69" t="n">
        <v>46118</v>
      </c>
      <c r="C3840" s="70" t="n">
        <v>2026</v>
      </c>
      <c r="D3840" t="inlineStr">
        <is>
          <t>Apr</t>
        </is>
      </c>
      <c r="E3840" t="inlineStr">
        <is>
          <t>West</t>
        </is>
      </c>
      <c r="F3840" t="inlineStr">
        <is>
          <t>India</t>
        </is>
      </c>
      <c r="G3840" t="inlineStr">
        <is>
          <t>Fashion</t>
        </is>
      </c>
      <c r="H3840" t="inlineStr">
        <is>
          <t>Store walk-in</t>
        </is>
      </c>
      <c r="I3840" t="inlineStr">
        <is>
          <t>Member</t>
        </is>
      </c>
      <c r="J3840" t="inlineStr">
        <is>
          <t>Emma Clarke</t>
        </is>
      </c>
      <c r="K3840" s="71" t="n">
        <v>561</v>
      </c>
      <c r="L3840" s="72" t="n">
        <v>759.97</v>
      </c>
      <c r="M3840" s="72" t="n">
        <v>426343.17</v>
      </c>
      <c r="N3840" s="72" t="n">
        <v>63951.48</v>
      </c>
      <c r="O3840" s="72" t="n">
        <v>362391.69</v>
      </c>
      <c r="P3840" s="72" t="n">
        <v>224202.66</v>
      </c>
      <c r="Q3840" s="72" t="n">
        <v>138189.03</v>
      </c>
      <c r="R3840" t="inlineStr">
        <is>
          <t>Maharashtra</t>
        </is>
      </c>
      <c r="S3840" s="71" t="n">
        <v>8</v>
      </c>
      <c r="T3840" t="inlineStr">
        <is>
          <t>Yes</t>
        </is>
      </c>
      <c r="U3840" s="71" t="n">
        <v>208</v>
      </c>
      <c r="V3840" s="71" t="n">
        <v>83</v>
      </c>
      <c r="W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RR103832</t>
        </is>
      </c>
      <c r="B3841" s="69" t="n">
        <v>46118</v>
      </c>
      <c r="C3841" s="70" t="n">
        <v>2026</v>
      </c>
      <c r="D3841" t="inlineStr">
        <is>
          <t>Apr</t>
        </is>
      </c>
      <c r="E3841" t="inlineStr">
        <is>
          <t>South</t>
        </is>
      </c>
      <c r="F3841" t="inlineStr">
        <is>
          <t>India</t>
        </is>
      </c>
      <c r="G3841" t="inlineStr">
        <is>
          <t>JioMart</t>
        </is>
      </c>
      <c r="H3841" t="inlineStr">
        <is>
          <t>Home delivery</t>
        </is>
      </c>
      <c r="I3841" t="inlineStr">
        <is>
          <t>Member</t>
        </is>
      </c>
      <c r="J3841" t="inlineStr">
        <is>
          <t>Wei Chen</t>
        </is>
      </c>
      <c r="K3841" s="71" t="n">
        <v>2589</v>
      </c>
      <c r="L3841" s="72" t="n">
        <v>439.82</v>
      </c>
      <c r="M3841" s="72" t="n">
        <v>1138693.98</v>
      </c>
      <c r="N3841" s="72" t="n">
        <v>56934.7</v>
      </c>
      <c r="O3841" s="72" t="n">
        <v>1081759.28</v>
      </c>
      <c r="P3841" s="72" t="n">
        <v>839406.42</v>
      </c>
      <c r="Q3841" s="72" t="n">
        <v>242352.86</v>
      </c>
      <c r="R3841" t="inlineStr">
        <is>
          <t>Telangana</t>
        </is>
      </c>
      <c r="S3841" s="71" t="n">
        <v>2</v>
      </c>
      <c r="T3841" t="inlineStr">
        <is>
          <t>Yes</t>
        </is>
      </c>
      <c r="U3841" s="71" t="n">
        <v>5680</v>
      </c>
      <c r="V3841" s="71" t="n">
        <v>360</v>
      </c>
      <c r="W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RR103833</t>
        </is>
      </c>
      <c r="B3842" s="69" t="n">
        <v>46118</v>
      </c>
      <c r="C3842" s="70" t="n">
        <v>2026</v>
      </c>
      <c r="D3842" t="inlineStr">
        <is>
          <t>Apr</t>
        </is>
      </c>
      <c r="E3842" t="inlineStr">
        <is>
          <t>West</t>
        </is>
      </c>
      <c r="F3842" t="inlineStr">
        <is>
          <t>India</t>
        </is>
      </c>
      <c r="G3842" t="inlineStr">
        <is>
          <t>JioMart</t>
        </is>
      </c>
      <c r="H3842" t="inlineStr">
        <is>
          <t>Home delivery</t>
        </is>
      </c>
      <c r="I3842" t="inlineStr">
        <is>
          <t>Member</t>
        </is>
      </c>
      <c r="J3842" t="inlineStr">
        <is>
          <t>Ana Costa</t>
        </is>
      </c>
      <c r="K3842" s="71" t="n">
        <v>688</v>
      </c>
      <c r="L3842" s="72" t="n">
        <v>408.38</v>
      </c>
      <c r="M3842" s="72" t="n">
        <v>280965.44</v>
      </c>
      <c r="N3842" s="72" t="n">
        <v>22477.24</v>
      </c>
      <c r="O3842" s="72" t="n">
        <v>258488.2</v>
      </c>
      <c r="P3842" s="72" t="n">
        <v>226763.51</v>
      </c>
      <c r="Q3842" s="72" t="n">
        <v>31724.69</v>
      </c>
      <c r="R3842" t="inlineStr">
        <is>
          <t>Maharashtra</t>
        </is>
      </c>
      <c r="S3842" s="71" t="n">
        <v>0</v>
      </c>
      <c r="T3842" t="inlineStr">
        <is>
          <t>No</t>
        </is>
      </c>
      <c r="U3842" s="71" t="n">
        <v>989</v>
      </c>
      <c r="V3842" s="71" t="n">
        <v>78</v>
      </c>
      <c r="W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RR103834</t>
        </is>
      </c>
      <c r="B3843" s="69" t="n">
        <v>46118</v>
      </c>
      <c r="C3843" s="70" t="n">
        <v>2026</v>
      </c>
      <c r="D3843" t="inlineStr">
        <is>
          <t>Apr</t>
        </is>
      </c>
      <c r="E3843" t="inlineStr">
        <is>
          <t>South</t>
        </is>
      </c>
      <c r="F3843" t="inlineStr">
        <is>
          <t>India</t>
        </is>
      </c>
      <c r="G3843" t="inlineStr">
        <is>
          <t>Grocery</t>
        </is>
      </c>
      <c r="H3843" t="inlineStr">
        <is>
          <t>Store walk-in</t>
        </is>
      </c>
      <c r="I3843" t="inlineStr">
        <is>
          <t>Member</t>
        </is>
      </c>
      <c r="J3843" t="inlineStr">
        <is>
          <t>Noah Smith</t>
        </is>
      </c>
      <c r="K3843" s="71" t="n">
        <v>777</v>
      </c>
      <c r="L3843" s="72" t="n">
        <v>184.85</v>
      </c>
      <c r="M3843" s="72" t="n">
        <v>143628.45</v>
      </c>
      <c r="N3843" s="72" t="n">
        <v>21544.27</v>
      </c>
      <c r="O3843" s="72" t="n">
        <v>122084.18</v>
      </c>
      <c r="P3843" s="72" t="n">
        <v>111343.56</v>
      </c>
      <c r="Q3843" s="72" t="n">
        <v>10740.62</v>
      </c>
      <c r="R3843" t="inlineStr">
        <is>
          <t>Karnataka</t>
        </is>
      </c>
      <c r="S3843" s="71" t="n">
        <v>3</v>
      </c>
      <c r="T3843" t="inlineStr">
        <is>
          <t>Yes</t>
        </is>
      </c>
      <c r="U3843" s="71" t="n">
        <v>463</v>
      </c>
      <c r="V3843" s="71" t="n">
        <v>155</v>
      </c>
      <c r="W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RR103835</t>
        </is>
      </c>
      <c r="B3844" s="69" t="n">
        <v>46118</v>
      </c>
      <c r="C3844" s="70" t="n">
        <v>2026</v>
      </c>
      <c r="D3844" t="inlineStr">
        <is>
          <t>Apr</t>
        </is>
      </c>
      <c r="E3844" t="inlineStr">
        <is>
          <t>West</t>
        </is>
      </c>
      <c r="F3844" t="inlineStr">
        <is>
          <t>India</t>
        </is>
      </c>
      <c r="G3844" t="inlineStr">
        <is>
          <t>Grocery</t>
        </is>
      </c>
      <c r="H3844" t="inlineStr">
        <is>
          <t>Store walk-in</t>
        </is>
      </c>
      <c r="I3844" t="inlineStr">
        <is>
          <t>Member</t>
        </is>
      </c>
      <c r="J3844" t="inlineStr">
        <is>
          <t>Sophie Müller</t>
        </is>
      </c>
      <c r="K3844" s="71" t="n">
        <v>4212</v>
      </c>
      <c r="L3844" s="72" t="n">
        <v>206.6</v>
      </c>
      <c r="M3844" s="72" t="n">
        <v>870199.2</v>
      </c>
      <c r="N3844" s="72" t="n">
        <v>17403.98</v>
      </c>
      <c r="O3844" s="72" t="n">
        <v>852795.22</v>
      </c>
      <c r="P3844" s="72" t="n">
        <v>626797.54</v>
      </c>
      <c r="Q3844" s="72" t="n">
        <v>225997.68</v>
      </c>
      <c r="R3844" t="inlineStr">
        <is>
          <t>Goa</t>
        </is>
      </c>
      <c r="S3844" s="71" t="n">
        <v>2</v>
      </c>
      <c r="T3844" t="inlineStr">
        <is>
          <t>Yes</t>
        </is>
      </c>
      <c r="U3844" s="71" t="n">
        <v>1394</v>
      </c>
      <c r="V3844" s="71" t="n">
        <v>511</v>
      </c>
      <c r="W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RR103836</t>
        </is>
      </c>
      <c r="B3845" s="69" t="n">
        <v>46118</v>
      </c>
      <c r="C3845" s="70" t="n">
        <v>2026</v>
      </c>
      <c r="D3845" t="inlineStr">
        <is>
          <t>Apr</t>
        </is>
      </c>
      <c r="E3845" t="inlineStr">
        <is>
          <t>East</t>
        </is>
      </c>
      <c r="F3845" t="inlineStr">
        <is>
          <t>India</t>
        </is>
      </c>
      <c r="G3845" t="inlineStr">
        <is>
          <t>JioMart</t>
        </is>
      </c>
      <c r="H3845" t="inlineStr">
        <is>
          <t>Home delivery</t>
        </is>
      </c>
      <c r="I3845" t="inlineStr">
        <is>
          <t>Member</t>
        </is>
      </c>
      <c r="J3845" t="inlineStr">
        <is>
          <t>Carlos Silva</t>
        </is>
      </c>
      <c r="K3845" s="71" t="n">
        <v>2270</v>
      </c>
      <c r="L3845" s="72" t="n">
        <v>443.4</v>
      </c>
      <c r="M3845" s="72" t="n">
        <v>1006518</v>
      </c>
      <c r="N3845" s="72" t="n">
        <v>80521.44</v>
      </c>
      <c r="O3845" s="72" t="n">
        <v>925996.5600000001</v>
      </c>
      <c r="P3845" s="72" t="n">
        <v>783811.21</v>
      </c>
      <c r="Q3845" s="72" t="n">
        <v>142185.35</v>
      </c>
      <c r="R3845" t="inlineStr">
        <is>
          <t>West Bengal</t>
        </is>
      </c>
      <c r="S3845" s="71" t="n">
        <v>8</v>
      </c>
      <c r="T3845" t="inlineStr">
        <is>
          <t>Yes</t>
        </is>
      </c>
      <c r="U3845" s="71" t="n">
        <v>9747</v>
      </c>
      <c r="V3845" s="71" t="n">
        <v>492</v>
      </c>
      <c r="W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RR103837</t>
        </is>
      </c>
      <c r="B3846" s="69" t="n">
        <v>46118</v>
      </c>
      <c r="C3846" s="70" t="n">
        <v>2026</v>
      </c>
      <c r="D3846" t="inlineStr">
        <is>
          <t>Apr</t>
        </is>
      </c>
      <c r="E3846" t="inlineStr">
        <is>
          <t>South</t>
        </is>
      </c>
      <c r="F3846" t="inlineStr">
        <is>
          <t>India</t>
        </is>
      </c>
      <c r="G3846" t="inlineStr">
        <is>
          <t>JioMart</t>
        </is>
      </c>
      <c r="H3846" t="inlineStr">
        <is>
          <t>Home delivery</t>
        </is>
      </c>
      <c r="I3846" t="inlineStr">
        <is>
          <t>Walk-in guest</t>
        </is>
      </c>
      <c r="J3846" t="inlineStr">
        <is>
          <t>Ravindra Patil</t>
        </is>
      </c>
      <c r="K3846" s="71" t="n">
        <v>3238</v>
      </c>
      <c r="L3846" s="72" t="n">
        <v>491.77</v>
      </c>
      <c r="M3846" s="72" t="n">
        <v>1592351.26</v>
      </c>
      <c r="N3846" s="72" t="n">
        <v>159235.13</v>
      </c>
      <c r="O3846" s="72" t="n">
        <v>1433116.13</v>
      </c>
      <c r="P3846" s="72" t="n">
        <v>1060688.4</v>
      </c>
      <c r="Q3846" s="72" t="n">
        <v>372427.73</v>
      </c>
      <c r="R3846" t="inlineStr">
        <is>
          <t>Karnataka</t>
        </is>
      </c>
      <c r="S3846" s="71" t="n">
        <v>1</v>
      </c>
      <c r="T3846" t="inlineStr">
        <is>
          <t>Yes</t>
        </is>
      </c>
      <c r="U3846" s="71" t="n">
        <v>7993</v>
      </c>
      <c r="V3846" s="71" t="n">
        <v>364</v>
      </c>
      <c r="W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RR103838</t>
        </is>
      </c>
      <c r="B3847" s="69" t="n">
        <v>46119</v>
      </c>
      <c r="C3847" s="70" t="n">
        <v>2026</v>
      </c>
      <c r="D3847" t="inlineStr">
        <is>
          <t>Apr</t>
        </is>
      </c>
      <c r="E3847" t="inlineStr">
        <is>
          <t>South</t>
        </is>
      </c>
      <c r="F3847" t="inlineStr">
        <is>
          <t>India</t>
        </is>
      </c>
      <c r="G3847" t="inlineStr">
        <is>
          <t>Electronics</t>
        </is>
      </c>
      <c r="H3847" t="inlineStr">
        <is>
          <t>Click &amp; collect</t>
        </is>
      </c>
      <c r="I3847" t="inlineStr">
        <is>
          <t>Member</t>
        </is>
      </c>
      <c r="J3847" t="inlineStr">
        <is>
          <t>Liam O'Brien</t>
        </is>
      </c>
      <c r="K3847" s="71" t="n">
        <v>141</v>
      </c>
      <c r="L3847" s="72" t="n">
        <v>10080.44</v>
      </c>
      <c r="M3847" s="72" t="n">
        <v>1421342.04</v>
      </c>
      <c r="N3847" s="72" t="n">
        <v>213201.31</v>
      </c>
      <c r="O3847" s="72" t="n">
        <v>1208140.73</v>
      </c>
      <c r="P3847" s="72" t="n">
        <v>1153538.74</v>
      </c>
      <c r="Q3847" s="72" t="n">
        <v>54601.99</v>
      </c>
      <c r="R3847" t="inlineStr">
        <is>
          <t>Tamil Nadu</t>
        </is>
      </c>
      <c r="S3847" s="71" t="n">
        <v>0</v>
      </c>
      <c r="T3847" t="inlineStr">
        <is>
          <t>No</t>
        </is>
      </c>
      <c r="U3847" s="71" t="n">
        <v>264</v>
      </c>
      <c r="V3847" s="71" t="n">
        <v>103</v>
      </c>
      <c r="W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RR103839</t>
        </is>
      </c>
      <c r="B3848" s="69" t="n">
        <v>46119</v>
      </c>
      <c r="C3848" s="70" t="n">
        <v>2026</v>
      </c>
      <c r="D3848" t="inlineStr">
        <is>
          <t>Apr</t>
        </is>
      </c>
      <c r="E3848" t="inlineStr">
        <is>
          <t>North</t>
        </is>
      </c>
      <c r="F3848" t="inlineStr">
        <is>
          <t>India</t>
        </is>
      </c>
      <c r="G3848" t="inlineStr">
        <is>
          <t>Grocery</t>
        </is>
      </c>
      <c r="H3848" t="inlineStr">
        <is>
          <t>Store walk-in</t>
        </is>
      </c>
      <c r="I3848" t="inlineStr">
        <is>
          <t>Member</t>
        </is>
      </c>
      <c r="J3848" t="inlineStr">
        <is>
          <t>Sara Rossi</t>
        </is>
      </c>
      <c r="K3848" s="71" t="n">
        <v>875</v>
      </c>
      <c r="L3848" s="72" t="n">
        <v>204.28</v>
      </c>
      <c r="M3848" s="72" t="n">
        <v>178745</v>
      </c>
      <c r="N3848" s="72" t="n">
        <v>26811.75</v>
      </c>
      <c r="O3848" s="72" t="n">
        <v>151933.25</v>
      </c>
      <c r="P3848" s="72" t="n">
        <v>128289.27</v>
      </c>
      <c r="Q3848" s="72" t="n">
        <v>23643.98</v>
      </c>
      <c r="R3848" t="inlineStr">
        <is>
          <t>Uttar Pradesh</t>
        </is>
      </c>
      <c r="S3848" s="71" t="n">
        <v>1</v>
      </c>
      <c r="T3848" t="inlineStr">
        <is>
          <t>Yes</t>
        </is>
      </c>
      <c r="U3848" s="71" t="n">
        <v>583</v>
      </c>
      <c r="V3848" s="71" t="n">
        <v>204</v>
      </c>
      <c r="W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RR103840</t>
        </is>
      </c>
      <c r="B3849" s="69" t="n">
        <v>46119</v>
      </c>
      <c r="C3849" s="70" t="n">
        <v>2026</v>
      </c>
      <c r="D3849" t="inlineStr">
        <is>
          <t>Apr</t>
        </is>
      </c>
      <c r="E3849" t="inlineStr">
        <is>
          <t>West</t>
        </is>
      </c>
      <c r="F3849" t="inlineStr">
        <is>
          <t>India</t>
        </is>
      </c>
      <c r="G3849" t="inlineStr">
        <is>
          <t>Grocery</t>
        </is>
      </c>
      <c r="H3849" t="inlineStr">
        <is>
          <t>Store walk-in</t>
        </is>
      </c>
      <c r="I3849" t="inlineStr">
        <is>
          <t>Member</t>
        </is>
      </c>
      <c r="J3849" t="inlineStr">
        <is>
          <t>Mei Lin</t>
        </is>
      </c>
      <c r="K3849" s="71" t="n">
        <v>2102</v>
      </c>
      <c r="L3849" s="72" t="n">
        <v>197.97</v>
      </c>
      <c r="M3849" s="72" t="n">
        <v>416132.94</v>
      </c>
      <c r="N3849" s="72" t="n">
        <v>62419.94</v>
      </c>
      <c r="O3849" s="72" t="n">
        <v>353713</v>
      </c>
      <c r="P3849" s="72" t="n">
        <v>305154.27</v>
      </c>
      <c r="Q3849" s="72" t="n">
        <v>48558.73</v>
      </c>
      <c r="R3849" t="inlineStr">
        <is>
          <t>Gujarat</t>
        </is>
      </c>
      <c r="S3849" s="71" t="n">
        <v>1</v>
      </c>
      <c r="T3849" t="inlineStr">
        <is>
          <t>Yes</t>
        </is>
      </c>
      <c r="U3849" s="71" t="n">
        <v>1019</v>
      </c>
      <c r="V3849" s="71" t="n">
        <v>255</v>
      </c>
      <c r="W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RR103841</t>
        </is>
      </c>
      <c r="B3850" s="69" t="n">
        <v>46119</v>
      </c>
      <c r="C3850" s="70" t="n">
        <v>2026</v>
      </c>
      <c r="D3850" t="inlineStr">
        <is>
          <t>Apr</t>
        </is>
      </c>
      <c r="E3850" t="inlineStr">
        <is>
          <t>North</t>
        </is>
      </c>
      <c r="F3850" t="inlineStr">
        <is>
          <t>India</t>
        </is>
      </c>
      <c r="G3850" t="inlineStr">
        <is>
          <t>JioMart</t>
        </is>
      </c>
      <c r="H3850" t="inlineStr">
        <is>
          <t>Home delivery</t>
        </is>
      </c>
      <c r="I3850" t="inlineStr">
        <is>
          <t>Member</t>
        </is>
      </c>
      <c r="J3850" t="inlineStr">
        <is>
          <t>Yuki Sato</t>
        </is>
      </c>
      <c r="K3850" s="71" t="n">
        <v>4498</v>
      </c>
      <c r="L3850" s="72" t="n">
        <v>501.7</v>
      </c>
      <c r="M3850" s="72" t="n">
        <v>2256646.6</v>
      </c>
      <c r="N3850" s="72" t="n">
        <v>45132.93</v>
      </c>
      <c r="O3850" s="72" t="n">
        <v>2211513.67</v>
      </c>
      <c r="P3850" s="72" t="n">
        <v>1464434.46</v>
      </c>
      <c r="Q3850" s="72" t="n">
        <v>747079.21</v>
      </c>
      <c r="R3850" t="inlineStr">
        <is>
          <t>Delhi</t>
        </is>
      </c>
      <c r="S3850" s="71" t="n">
        <v>5</v>
      </c>
      <c r="T3850" t="inlineStr">
        <is>
          <t>Yes</t>
        </is>
      </c>
      <c r="U3850" s="71" t="n">
        <v>19618</v>
      </c>
      <c r="V3850" s="71" t="n">
        <v>1345</v>
      </c>
      <c r="W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RR103842</t>
        </is>
      </c>
      <c r="B3851" s="69" t="n">
        <v>46119</v>
      </c>
      <c r="C3851" s="70" t="n">
        <v>2026</v>
      </c>
      <c r="D3851" t="inlineStr">
        <is>
          <t>Apr</t>
        </is>
      </c>
      <c r="E3851" t="inlineStr">
        <is>
          <t>South</t>
        </is>
      </c>
      <c r="F3851" t="inlineStr">
        <is>
          <t>India</t>
        </is>
      </c>
      <c r="G3851" t="inlineStr">
        <is>
          <t>Fashion</t>
        </is>
      </c>
      <c r="H3851" t="inlineStr">
        <is>
          <t>Store walk-in</t>
        </is>
      </c>
      <c r="I3851" t="inlineStr">
        <is>
          <t>Member</t>
        </is>
      </c>
      <c r="J3851" t="inlineStr">
        <is>
          <t>Ruhi Shaikh</t>
        </is>
      </c>
      <c r="K3851" s="71" t="n">
        <v>1422</v>
      </c>
      <c r="L3851" s="72" t="n">
        <v>847.11</v>
      </c>
      <c r="M3851" s="72" t="n">
        <v>1204590.42</v>
      </c>
      <c r="N3851" s="72" t="n">
        <v>180688.56</v>
      </c>
      <c r="O3851" s="72" t="n">
        <v>1023901.86</v>
      </c>
      <c r="P3851" s="72" t="n">
        <v>605778.05</v>
      </c>
      <c r="Q3851" s="72" t="n">
        <v>418123.81</v>
      </c>
      <c r="R3851" t="inlineStr">
        <is>
          <t>Kerala</t>
        </is>
      </c>
      <c r="S3851" s="71" t="n">
        <v>1</v>
      </c>
      <c r="T3851" t="inlineStr">
        <is>
          <t>Yes</t>
        </is>
      </c>
      <c r="U3851" s="71" t="n">
        <v>797</v>
      </c>
      <c r="V3851" s="71" t="n">
        <v>247</v>
      </c>
      <c r="W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RR103843</t>
        </is>
      </c>
      <c r="B3852" s="69" t="n">
        <v>46119</v>
      </c>
      <c r="C3852" s="70" t="n">
        <v>2026</v>
      </c>
      <c r="D3852" t="inlineStr">
        <is>
          <t>Apr</t>
        </is>
      </c>
      <c r="E3852" t="inlineStr">
        <is>
          <t>East</t>
        </is>
      </c>
      <c r="F3852" t="inlineStr">
        <is>
          <t>India</t>
        </is>
      </c>
      <c r="G3852" t="inlineStr">
        <is>
          <t>Grocery</t>
        </is>
      </c>
      <c r="H3852" t="inlineStr">
        <is>
          <t>Store walk-in</t>
        </is>
      </c>
      <c r="I3852" t="inlineStr">
        <is>
          <t>Member</t>
        </is>
      </c>
      <c r="J3852" t="inlineStr">
        <is>
          <t>Aisha Bello</t>
        </is>
      </c>
      <c r="K3852" s="71" t="n">
        <v>3963</v>
      </c>
      <c r="L3852" s="72" t="n">
        <v>183.7</v>
      </c>
      <c r="M3852" s="72" t="n">
        <v>728003.1</v>
      </c>
      <c r="N3852" s="72" t="n">
        <v>72800.31</v>
      </c>
      <c r="O3852" s="72" t="n">
        <v>655202.79</v>
      </c>
      <c r="P3852" s="72" t="n">
        <v>586446.29</v>
      </c>
      <c r="Q3852" s="72" t="n">
        <v>68756.5</v>
      </c>
      <c r="R3852" t="inlineStr">
        <is>
          <t>Bihar</t>
        </is>
      </c>
      <c r="S3852" s="71" t="n">
        <v>3</v>
      </c>
      <c r="T3852" t="inlineStr">
        <is>
          <t>Yes</t>
        </is>
      </c>
      <c r="U3852" s="71" t="n">
        <v>2641</v>
      </c>
      <c r="V3852" s="71" t="n">
        <v>822</v>
      </c>
      <c r="W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RR103844</t>
        </is>
      </c>
      <c r="B3853" s="69" t="n">
        <v>46119</v>
      </c>
      <c r="C3853" s="70" t="n">
        <v>2026</v>
      </c>
      <c r="D3853" t="inlineStr">
        <is>
          <t>Apr</t>
        </is>
      </c>
      <c r="E3853" t="inlineStr">
        <is>
          <t>South</t>
        </is>
      </c>
      <c r="F3853" t="inlineStr">
        <is>
          <t>India</t>
        </is>
      </c>
      <c r="G3853" t="inlineStr">
        <is>
          <t>Fashion</t>
        </is>
      </c>
      <c r="H3853" t="inlineStr">
        <is>
          <t>Store walk-in</t>
        </is>
      </c>
      <c r="I3853" t="inlineStr">
        <is>
          <t>Walk-in guest</t>
        </is>
      </c>
      <c r="J3853" t="inlineStr">
        <is>
          <t>Sophie Müller</t>
        </is>
      </c>
      <c r="K3853" s="71" t="n">
        <v>500</v>
      </c>
      <c r="L3853" s="72" t="n">
        <v>815.17</v>
      </c>
      <c r="M3853" s="72" t="n">
        <v>407585</v>
      </c>
      <c r="N3853" s="72" t="n">
        <v>8151.7</v>
      </c>
      <c r="O3853" s="72" t="n">
        <v>399433.3</v>
      </c>
      <c r="P3853" s="72" t="n">
        <v>211174.71</v>
      </c>
      <c r="Q3853" s="72" t="n">
        <v>188258.59</v>
      </c>
      <c r="R3853" t="inlineStr">
        <is>
          <t>Kerala</t>
        </is>
      </c>
      <c r="S3853" s="71" t="n">
        <v>0</v>
      </c>
      <c r="T3853" t="inlineStr">
        <is>
          <t>No</t>
        </is>
      </c>
      <c r="U3853" s="71" t="n">
        <v>240</v>
      </c>
      <c r="V3853" s="71" t="n">
        <v>104</v>
      </c>
      <c r="W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RR103845</t>
        </is>
      </c>
      <c r="B3854" s="69" t="n">
        <v>46119</v>
      </c>
      <c r="C3854" s="70" t="n">
        <v>2026</v>
      </c>
      <c r="D3854" t="inlineStr">
        <is>
          <t>Apr</t>
        </is>
      </c>
      <c r="E3854" t="inlineStr">
        <is>
          <t>South</t>
        </is>
      </c>
      <c r="F3854" t="inlineStr">
        <is>
          <t>India</t>
        </is>
      </c>
      <c r="G3854" t="inlineStr">
        <is>
          <t>Grocery</t>
        </is>
      </c>
      <c r="H3854" t="inlineStr">
        <is>
          <t>Store walk-in</t>
        </is>
      </c>
      <c r="I3854" t="inlineStr">
        <is>
          <t>Member</t>
        </is>
      </c>
      <c r="J3854" t="inlineStr">
        <is>
          <t>Wei Chen</t>
        </is>
      </c>
      <c r="K3854" s="71" t="n">
        <v>2224</v>
      </c>
      <c r="L3854" s="72" t="n">
        <v>183.13</v>
      </c>
      <c r="M3854" s="72" t="n">
        <v>407281.12</v>
      </c>
      <c r="N3854" s="72" t="n">
        <v>32582.49</v>
      </c>
      <c r="O3854" s="72" t="n">
        <v>374698.63</v>
      </c>
      <c r="P3854" s="72" t="n">
        <v>326842.62</v>
      </c>
      <c r="Q3854" s="72" t="n">
        <v>47856.01</v>
      </c>
      <c r="R3854" t="inlineStr">
        <is>
          <t>Karnataka</t>
        </is>
      </c>
      <c r="S3854" s="71" t="n">
        <v>2</v>
      </c>
      <c r="T3854" t="inlineStr">
        <is>
          <t>Yes</t>
        </is>
      </c>
      <c r="U3854" s="71" t="n">
        <v>927</v>
      </c>
      <c r="V3854" s="71" t="n">
        <v>338</v>
      </c>
      <c r="W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RR103846</t>
        </is>
      </c>
      <c r="B3855" s="69" t="n">
        <v>46119</v>
      </c>
      <c r="C3855" s="70" t="n">
        <v>2026</v>
      </c>
      <c r="D3855" t="inlineStr">
        <is>
          <t>Apr</t>
        </is>
      </c>
      <c r="E3855" t="inlineStr">
        <is>
          <t>West</t>
        </is>
      </c>
      <c r="F3855" t="inlineStr">
        <is>
          <t>India</t>
        </is>
      </c>
      <c r="G3855" t="inlineStr">
        <is>
          <t>Electronics</t>
        </is>
      </c>
      <c r="H3855" t="inlineStr">
        <is>
          <t>Click &amp; collect</t>
        </is>
      </c>
      <c r="I3855" t="inlineStr">
        <is>
          <t>Member</t>
        </is>
      </c>
      <c r="J3855" t="inlineStr">
        <is>
          <t>Ruhi Shaikh</t>
        </is>
      </c>
      <c r="K3855" s="71" t="n">
        <v>158</v>
      </c>
      <c r="L3855" s="72" t="n">
        <v>10341.38</v>
      </c>
      <c r="M3855" s="72" t="n">
        <v>1633938.04</v>
      </c>
      <c r="N3855" s="72" t="n">
        <v>130715.04</v>
      </c>
      <c r="O3855" s="72" t="n">
        <v>1503223</v>
      </c>
      <c r="P3855" s="72" t="n">
        <v>1268194.76</v>
      </c>
      <c r="Q3855" s="72" t="n">
        <v>235028.24</v>
      </c>
      <c r="R3855" t="inlineStr">
        <is>
          <t>Maharashtra</t>
        </is>
      </c>
      <c r="S3855" s="71" t="n">
        <v>2</v>
      </c>
      <c r="T3855" t="inlineStr">
        <is>
          <t>Yes</t>
        </is>
      </c>
      <c r="U3855" s="71" t="n">
        <v>340</v>
      </c>
      <c r="V3855" s="71" t="n">
        <v>152</v>
      </c>
      <c r="W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RR103847</t>
        </is>
      </c>
      <c r="B3856" s="69" t="n">
        <v>46119</v>
      </c>
      <c r="C3856" s="70" t="n">
        <v>2026</v>
      </c>
      <c r="D3856" t="inlineStr">
        <is>
          <t>Apr</t>
        </is>
      </c>
      <c r="E3856" t="inlineStr">
        <is>
          <t>West</t>
        </is>
      </c>
      <c r="F3856" t="inlineStr">
        <is>
          <t>India</t>
        </is>
      </c>
      <c r="G3856" t="inlineStr">
        <is>
          <t>JioMart</t>
        </is>
      </c>
      <c r="H3856" t="inlineStr">
        <is>
          <t>Home delivery</t>
        </is>
      </c>
      <c r="I3856" t="inlineStr">
        <is>
          <t>Member</t>
        </is>
      </c>
      <c r="J3856" t="inlineStr">
        <is>
          <t>Emma Clarke</t>
        </is>
      </c>
      <c r="K3856" s="71" t="n">
        <v>1131</v>
      </c>
      <c r="L3856" s="72" t="n">
        <v>446.11</v>
      </c>
      <c r="M3856" s="72" t="n">
        <v>504550.41</v>
      </c>
      <c r="N3856" s="72" t="n">
        <v>50455.04</v>
      </c>
      <c r="O3856" s="72" t="n">
        <v>454095.37</v>
      </c>
      <c r="P3856" s="72" t="n">
        <v>393675.69</v>
      </c>
      <c r="Q3856" s="72" t="n">
        <v>60419.68</v>
      </c>
      <c r="R3856" t="inlineStr">
        <is>
          <t>Goa</t>
        </is>
      </c>
      <c r="S3856" s="71" t="n">
        <v>5</v>
      </c>
      <c r="T3856" t="inlineStr">
        <is>
          <t>Yes</t>
        </is>
      </c>
      <c r="U3856" s="71" t="n">
        <v>5375</v>
      </c>
      <c r="V3856" s="71" t="n">
        <v>371</v>
      </c>
      <c r="W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RR103848</t>
        </is>
      </c>
      <c r="B3857" s="69" t="n">
        <v>46119</v>
      </c>
      <c r="C3857" s="70" t="n">
        <v>2026</v>
      </c>
      <c r="D3857" t="inlineStr">
        <is>
          <t>Apr</t>
        </is>
      </c>
      <c r="E3857" t="inlineStr">
        <is>
          <t>West</t>
        </is>
      </c>
      <c r="F3857" t="inlineStr">
        <is>
          <t>India</t>
        </is>
      </c>
      <c r="G3857" t="inlineStr">
        <is>
          <t>Electronics</t>
        </is>
      </c>
      <c r="H3857" t="inlineStr">
        <is>
          <t>Store walk-in</t>
        </is>
      </c>
      <c r="I3857" t="inlineStr">
        <is>
          <t>Member</t>
        </is>
      </c>
      <c r="J3857" t="inlineStr">
        <is>
          <t>Priya Nair</t>
        </is>
      </c>
      <c r="K3857" s="71" t="n">
        <v>29</v>
      </c>
      <c r="L3857" s="72" t="n">
        <v>9742.09</v>
      </c>
      <c r="M3857" s="72" t="n">
        <v>282520.61</v>
      </c>
      <c r="N3857" s="72" t="n">
        <v>28252.06</v>
      </c>
      <c r="O3857" s="72" t="n">
        <v>254268.55</v>
      </c>
      <c r="P3857" s="72" t="n">
        <v>244813.72</v>
      </c>
      <c r="Q3857" s="72" t="n">
        <v>9454.83</v>
      </c>
      <c r="R3857" t="inlineStr">
        <is>
          <t>Goa</t>
        </is>
      </c>
      <c r="S3857" s="71" t="n">
        <v>8</v>
      </c>
      <c r="T3857" t="inlineStr">
        <is>
          <t>Yes</t>
        </is>
      </c>
      <c r="U3857" s="71" t="n">
        <v>60</v>
      </c>
      <c r="V3857" s="71" t="n">
        <v>22</v>
      </c>
      <c r="W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RR103849</t>
        </is>
      </c>
      <c r="B3858" s="69" t="n">
        <v>46119</v>
      </c>
      <c r="C3858" s="70" t="n">
        <v>2026</v>
      </c>
      <c r="D3858" t="inlineStr">
        <is>
          <t>Apr</t>
        </is>
      </c>
      <c r="E3858" t="inlineStr">
        <is>
          <t>North</t>
        </is>
      </c>
      <c r="F3858" t="inlineStr">
        <is>
          <t>India</t>
        </is>
      </c>
      <c r="G3858" t="inlineStr">
        <is>
          <t>JioMart</t>
        </is>
      </c>
      <c r="H3858" t="inlineStr">
        <is>
          <t>Home delivery</t>
        </is>
      </c>
      <c r="I3858" t="inlineStr">
        <is>
          <t>Member</t>
        </is>
      </c>
      <c r="J3858" t="inlineStr">
        <is>
          <t>Amir Khan</t>
        </is>
      </c>
      <c r="K3858" s="71" t="n">
        <v>3633</v>
      </c>
      <c r="L3858" s="72" t="n">
        <v>418.65</v>
      </c>
      <c r="M3858" s="72" t="n">
        <v>1520955.45</v>
      </c>
      <c r="N3858" s="72" t="n">
        <v>76047.77</v>
      </c>
      <c r="O3858" s="72" t="n">
        <v>1444907.68</v>
      </c>
      <c r="P3858" s="72" t="n">
        <v>1254535.33</v>
      </c>
      <c r="Q3858" s="72" t="n">
        <v>190372.35</v>
      </c>
      <c r="R3858" t="inlineStr">
        <is>
          <t>Uttar Pradesh</t>
        </is>
      </c>
      <c r="S3858" s="71" t="n">
        <v>8</v>
      </c>
      <c r="T3858" t="inlineStr">
        <is>
          <t>Yes</t>
        </is>
      </c>
      <c r="U3858" s="71" t="n">
        <v>11858</v>
      </c>
      <c r="V3858" s="71" t="n">
        <v>870</v>
      </c>
      <c r="W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RR103850</t>
        </is>
      </c>
      <c r="B3859" s="69" t="n">
        <v>46120</v>
      </c>
      <c r="C3859" s="70" t="n">
        <v>2026</v>
      </c>
      <c r="D3859" t="inlineStr">
        <is>
          <t>Apr</t>
        </is>
      </c>
      <c r="E3859" t="inlineStr">
        <is>
          <t>North</t>
        </is>
      </c>
      <c r="F3859" t="inlineStr">
        <is>
          <t>India</t>
        </is>
      </c>
      <c r="G3859" t="inlineStr">
        <is>
          <t>Electronics</t>
        </is>
      </c>
      <c r="H3859" t="inlineStr">
        <is>
          <t>Store walk-in</t>
        </is>
      </c>
      <c r="I3859" t="inlineStr">
        <is>
          <t>Member</t>
        </is>
      </c>
      <c r="J3859" t="inlineStr">
        <is>
          <t>Sara Rossi</t>
        </is>
      </c>
      <c r="K3859" s="71" t="n">
        <v>79</v>
      </c>
      <c r="L3859" s="72" t="n">
        <v>9353.18</v>
      </c>
      <c r="M3859" s="72" t="n">
        <v>738901.22</v>
      </c>
      <c r="N3859" s="72" t="n">
        <v>59112.1</v>
      </c>
      <c r="O3859" s="72" t="n">
        <v>679789.12</v>
      </c>
      <c r="P3859" s="72" t="n">
        <v>627830.8</v>
      </c>
      <c r="Q3859" s="72" t="n">
        <v>51958.32</v>
      </c>
      <c r="R3859" t="inlineStr">
        <is>
          <t>Rajasthan</t>
        </is>
      </c>
      <c r="S3859" s="71" t="n">
        <v>8</v>
      </c>
      <c r="T3859" t="inlineStr">
        <is>
          <t>Yes</t>
        </is>
      </c>
      <c r="U3859" s="71" t="n">
        <v>145</v>
      </c>
      <c r="V3859" s="71" t="n">
        <v>56</v>
      </c>
      <c r="W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RR103851</t>
        </is>
      </c>
      <c r="B3860" s="69" t="n">
        <v>46120</v>
      </c>
      <c r="C3860" s="70" t="n">
        <v>2026</v>
      </c>
      <c r="D3860" t="inlineStr">
        <is>
          <t>Apr</t>
        </is>
      </c>
      <c r="E3860" t="inlineStr">
        <is>
          <t>South</t>
        </is>
      </c>
      <c r="F3860" t="inlineStr">
        <is>
          <t>India</t>
        </is>
      </c>
      <c r="G3860" t="inlineStr">
        <is>
          <t>Grocery</t>
        </is>
      </c>
      <c r="H3860" t="inlineStr">
        <is>
          <t>Store walk-in</t>
        </is>
      </c>
      <c r="I3860" t="inlineStr">
        <is>
          <t>Walk-in guest</t>
        </is>
      </c>
      <c r="J3860" t="inlineStr">
        <is>
          <t>Sophie Müller</t>
        </is>
      </c>
      <c r="K3860" s="71" t="n">
        <v>1720</v>
      </c>
      <c r="L3860" s="72" t="n">
        <v>181.61</v>
      </c>
      <c r="M3860" s="72" t="n">
        <v>312369.2</v>
      </c>
      <c r="N3860" s="72" t="n">
        <v>6247.38</v>
      </c>
      <c r="O3860" s="72" t="n">
        <v>306121.82</v>
      </c>
      <c r="P3860" s="72" t="n">
        <v>246617.91</v>
      </c>
      <c r="Q3860" s="72" t="n">
        <v>59503.91</v>
      </c>
      <c r="R3860" t="inlineStr">
        <is>
          <t>Telangana</t>
        </is>
      </c>
      <c r="S3860" s="71" t="n">
        <v>2</v>
      </c>
      <c r="T3860" t="inlineStr">
        <is>
          <t>Yes</t>
        </is>
      </c>
      <c r="U3860" s="71" t="n">
        <v>1052</v>
      </c>
      <c r="V3860" s="71" t="n">
        <v>364</v>
      </c>
      <c r="W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RR103852</t>
        </is>
      </c>
      <c r="B3861" s="69" t="n">
        <v>46120</v>
      </c>
      <c r="C3861" s="70" t="n">
        <v>2026</v>
      </c>
      <c r="D3861" t="inlineStr">
        <is>
          <t>Apr</t>
        </is>
      </c>
      <c r="E3861" t="inlineStr">
        <is>
          <t>East</t>
        </is>
      </c>
      <c r="F3861" t="inlineStr">
        <is>
          <t>India</t>
        </is>
      </c>
      <c r="G3861" t="inlineStr">
        <is>
          <t>Grocery</t>
        </is>
      </c>
      <c r="H3861" t="inlineStr">
        <is>
          <t>Store walk-in</t>
        </is>
      </c>
      <c r="I3861" t="inlineStr">
        <is>
          <t>Member</t>
        </is>
      </c>
      <c r="J3861" t="inlineStr">
        <is>
          <t>Shraddha Kulkarni</t>
        </is>
      </c>
      <c r="K3861" s="71" t="n">
        <v>4391</v>
      </c>
      <c r="L3861" s="72" t="n">
        <v>207.9</v>
      </c>
      <c r="M3861" s="72" t="n">
        <v>912888.9</v>
      </c>
      <c r="N3861" s="72" t="n">
        <v>18257.78</v>
      </c>
      <c r="O3861" s="72" t="n">
        <v>894631.12</v>
      </c>
      <c r="P3861" s="72" t="n">
        <v>649540.29</v>
      </c>
      <c r="Q3861" s="72" t="n">
        <v>245090.83</v>
      </c>
      <c r="R3861" t="inlineStr">
        <is>
          <t>Bihar</t>
        </is>
      </c>
      <c r="S3861" s="71" t="n">
        <v>5</v>
      </c>
      <c r="T3861" t="inlineStr">
        <is>
          <t>Yes</t>
        </is>
      </c>
      <c r="U3861" s="71" t="n">
        <v>3699</v>
      </c>
      <c r="V3861" s="71" t="n">
        <v>1120</v>
      </c>
      <c r="W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RR103853</t>
        </is>
      </c>
      <c r="B3862" s="69" t="n">
        <v>46120</v>
      </c>
      <c r="C3862" s="70" t="n">
        <v>2026</v>
      </c>
      <c r="D3862" t="inlineStr">
        <is>
          <t>Apr</t>
        </is>
      </c>
      <c r="E3862" t="inlineStr">
        <is>
          <t>West</t>
        </is>
      </c>
      <c r="F3862" t="inlineStr">
        <is>
          <t>India</t>
        </is>
      </c>
      <c r="G3862" t="inlineStr">
        <is>
          <t>Grocery</t>
        </is>
      </c>
      <c r="H3862" t="inlineStr">
        <is>
          <t>Store walk-in</t>
        </is>
      </c>
      <c r="I3862" t="inlineStr">
        <is>
          <t>Member</t>
        </is>
      </c>
      <c r="J3862" t="inlineStr">
        <is>
          <t>Mei Lin</t>
        </is>
      </c>
      <c r="K3862" s="71" t="n">
        <v>4264</v>
      </c>
      <c r="L3862" s="72" t="n">
        <v>207.63</v>
      </c>
      <c r="M3862" s="72" t="n">
        <v>885334.3199999999</v>
      </c>
      <c r="N3862" s="72" t="n">
        <v>70826.75</v>
      </c>
      <c r="O3862" s="72" t="n">
        <v>814507.5699999999</v>
      </c>
      <c r="P3862" s="72" t="n">
        <v>611205.23</v>
      </c>
      <c r="Q3862" s="72" t="n">
        <v>203302.34</v>
      </c>
      <c r="R3862" t="inlineStr">
        <is>
          <t>Gujarat</t>
        </is>
      </c>
      <c r="S3862" s="71" t="n">
        <v>2</v>
      </c>
      <c r="T3862" t="inlineStr">
        <is>
          <t>Yes</t>
        </is>
      </c>
      <c r="U3862" s="71" t="n">
        <v>2866</v>
      </c>
      <c r="V3862" s="71" t="n">
        <v>1138</v>
      </c>
      <c r="W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RR103854</t>
        </is>
      </c>
      <c r="B3863" s="69" t="n">
        <v>46120</v>
      </c>
      <c r="C3863" s="70" t="n">
        <v>2026</v>
      </c>
      <c r="D3863" t="inlineStr">
        <is>
          <t>Apr</t>
        </is>
      </c>
      <c r="E3863" t="inlineStr">
        <is>
          <t>West</t>
        </is>
      </c>
      <c r="F3863" t="inlineStr">
        <is>
          <t>India</t>
        </is>
      </c>
      <c r="G3863" t="inlineStr">
        <is>
          <t>Electronics</t>
        </is>
      </c>
      <c r="H3863" t="inlineStr">
        <is>
          <t>Store walk-in</t>
        </is>
      </c>
      <c r="I3863" t="inlineStr">
        <is>
          <t>Member</t>
        </is>
      </c>
      <c r="J3863" t="inlineStr">
        <is>
          <t>Sara Rossi</t>
        </is>
      </c>
      <c r="K3863" s="71" t="n">
        <v>92</v>
      </c>
      <c r="L3863" s="72" t="n">
        <v>9413.959999999999</v>
      </c>
      <c r="M3863" s="72" t="n">
        <v>866084.3199999999</v>
      </c>
      <c r="N3863" s="72" t="n">
        <v>86608.42999999999</v>
      </c>
      <c r="O3863" s="72" t="n">
        <v>779475.89</v>
      </c>
      <c r="P3863" s="72" t="n">
        <v>774372.8</v>
      </c>
      <c r="Q3863" s="72" t="n">
        <v>5103.09</v>
      </c>
      <c r="R3863" t="inlineStr">
        <is>
          <t>Maharashtra</t>
        </is>
      </c>
      <c r="S3863" s="71" t="n">
        <v>8</v>
      </c>
      <c r="T3863" t="inlineStr">
        <is>
          <t>Yes</t>
        </is>
      </c>
      <c r="U3863" s="71" t="n">
        <v>168</v>
      </c>
      <c r="V3863" s="71" t="n">
        <v>75</v>
      </c>
      <c r="W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RR103855</t>
        </is>
      </c>
      <c r="B3864" s="69" t="n">
        <v>46120</v>
      </c>
      <c r="C3864" s="70" t="n">
        <v>2026</v>
      </c>
      <c r="D3864" t="inlineStr">
        <is>
          <t>Apr</t>
        </is>
      </c>
      <c r="E3864" t="inlineStr">
        <is>
          <t>East</t>
        </is>
      </c>
      <c r="F3864" t="inlineStr">
        <is>
          <t>India</t>
        </is>
      </c>
      <c r="G3864" t="inlineStr">
        <is>
          <t>Grocery</t>
        </is>
      </c>
      <c r="H3864" t="inlineStr">
        <is>
          <t>Store walk-in</t>
        </is>
      </c>
      <c r="I3864" t="inlineStr">
        <is>
          <t>Member</t>
        </is>
      </c>
      <c r="J3864" t="inlineStr">
        <is>
          <t>Hiroshi Tanaka</t>
        </is>
      </c>
      <c r="K3864" s="71" t="n">
        <v>2682</v>
      </c>
      <c r="L3864" s="72" t="n">
        <v>185.11</v>
      </c>
      <c r="M3864" s="72" t="n">
        <v>496465.02</v>
      </c>
      <c r="N3864" s="72" t="n">
        <v>74469.75</v>
      </c>
      <c r="O3864" s="72" t="n">
        <v>421995.27</v>
      </c>
      <c r="P3864" s="72" t="n">
        <v>391268.49</v>
      </c>
      <c r="Q3864" s="72" t="n">
        <v>30726.78</v>
      </c>
      <c r="R3864" t="inlineStr">
        <is>
          <t>Odisha</t>
        </is>
      </c>
      <c r="S3864" s="71" t="n">
        <v>0</v>
      </c>
      <c r="T3864" t="inlineStr">
        <is>
          <t>No</t>
        </is>
      </c>
      <c r="U3864" s="71" t="n">
        <v>744</v>
      </c>
      <c r="V3864" s="71" t="n">
        <v>326</v>
      </c>
      <c r="W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RR103856</t>
        </is>
      </c>
      <c r="B3865" s="69" t="n">
        <v>46121</v>
      </c>
      <c r="C3865" s="70" t="n">
        <v>2026</v>
      </c>
      <c r="D3865" t="inlineStr">
        <is>
          <t>Apr</t>
        </is>
      </c>
      <c r="E3865" t="inlineStr">
        <is>
          <t>East</t>
        </is>
      </c>
      <c r="F3865" t="inlineStr">
        <is>
          <t>India</t>
        </is>
      </c>
      <c r="G3865" t="inlineStr">
        <is>
          <t>JioMart</t>
        </is>
      </c>
      <c r="H3865" t="inlineStr">
        <is>
          <t>Home delivery</t>
        </is>
      </c>
      <c r="I3865" t="inlineStr">
        <is>
          <t>Walk-in guest</t>
        </is>
      </c>
      <c r="J3865" t="inlineStr">
        <is>
          <t>Kofi Mensah</t>
        </is>
      </c>
      <c r="K3865" s="71" t="n">
        <v>3610</v>
      </c>
      <c r="L3865" s="72" t="n">
        <v>492.46</v>
      </c>
      <c r="M3865" s="72" t="n">
        <v>1777780.6</v>
      </c>
      <c r="N3865" s="72" t="n">
        <v>266667.09</v>
      </c>
      <c r="O3865" s="72" t="n">
        <v>1511113.51</v>
      </c>
      <c r="P3865" s="72" t="n">
        <v>1187084.16</v>
      </c>
      <c r="Q3865" s="72" t="n">
        <v>324029.35</v>
      </c>
      <c r="R3865" t="inlineStr">
        <is>
          <t>Odisha</t>
        </is>
      </c>
      <c r="S3865" s="71" t="n">
        <v>1</v>
      </c>
      <c r="T3865" t="inlineStr">
        <is>
          <t>Yes</t>
        </is>
      </c>
      <c r="U3865" s="71" t="n">
        <v>8599</v>
      </c>
      <c r="V3865" s="71" t="n">
        <v>423</v>
      </c>
      <c r="W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RR103857</t>
        </is>
      </c>
      <c r="B3866" s="69" t="n">
        <v>46121</v>
      </c>
      <c r="C3866" s="70" t="n">
        <v>2026</v>
      </c>
      <c r="D3866" t="inlineStr">
        <is>
          <t>Apr</t>
        </is>
      </c>
      <c r="E3866" t="inlineStr">
        <is>
          <t>South</t>
        </is>
      </c>
      <c r="F3866" t="inlineStr">
        <is>
          <t>India</t>
        </is>
      </c>
      <c r="G3866" t="inlineStr">
        <is>
          <t>Fashion</t>
        </is>
      </c>
      <c r="H3866" t="inlineStr">
        <is>
          <t>Store walk-in</t>
        </is>
      </c>
      <c r="I3866" t="inlineStr">
        <is>
          <t>Member</t>
        </is>
      </c>
      <c r="J3866" t="inlineStr">
        <is>
          <t>Emma Clarke</t>
        </is>
      </c>
      <c r="K3866" s="71" t="n">
        <v>1049</v>
      </c>
      <c r="L3866" s="72" t="n">
        <v>758.1799999999999</v>
      </c>
      <c r="M3866" s="72" t="n">
        <v>795330.8199999999</v>
      </c>
      <c r="N3866" s="72" t="n">
        <v>39766.54</v>
      </c>
      <c r="O3866" s="72" t="n">
        <v>755564.28</v>
      </c>
      <c r="P3866" s="72" t="n">
        <v>436630.9</v>
      </c>
      <c r="Q3866" s="72" t="n">
        <v>318933.38</v>
      </c>
      <c r="R3866" t="inlineStr">
        <is>
          <t>Kerala</t>
        </is>
      </c>
      <c r="S3866" s="71" t="n">
        <v>3</v>
      </c>
      <c r="T3866" t="inlineStr">
        <is>
          <t>Yes</t>
        </is>
      </c>
      <c r="U3866" s="71" t="n">
        <v>587</v>
      </c>
      <c r="V3866" s="71" t="n">
        <v>229</v>
      </c>
      <c r="W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RR103858</t>
        </is>
      </c>
      <c r="B3867" s="69" t="n">
        <v>46121</v>
      </c>
      <c r="C3867" s="70" t="n">
        <v>2026</v>
      </c>
      <c r="D3867" t="inlineStr">
        <is>
          <t>Apr</t>
        </is>
      </c>
      <c r="E3867" t="inlineStr">
        <is>
          <t>South</t>
        </is>
      </c>
      <c r="F3867" t="inlineStr">
        <is>
          <t>India</t>
        </is>
      </c>
      <c r="G3867" t="inlineStr">
        <is>
          <t>JioMart</t>
        </is>
      </c>
      <c r="H3867" t="inlineStr">
        <is>
          <t>Home delivery</t>
        </is>
      </c>
      <c r="I3867" t="inlineStr">
        <is>
          <t>Member</t>
        </is>
      </c>
      <c r="J3867" t="inlineStr">
        <is>
          <t>Fatima Al-Saud</t>
        </is>
      </c>
      <c r="K3867" s="71" t="n">
        <v>3865</v>
      </c>
      <c r="L3867" s="72" t="n">
        <v>517.66</v>
      </c>
      <c r="M3867" s="72" t="n">
        <v>2000755.9</v>
      </c>
      <c r="N3867" s="72" t="n">
        <v>160060.47</v>
      </c>
      <c r="O3867" s="72" t="n">
        <v>1840695.43</v>
      </c>
      <c r="P3867" s="72" t="n">
        <v>1310549.44</v>
      </c>
      <c r="Q3867" s="72" t="n">
        <v>530145.99</v>
      </c>
      <c r="R3867" t="inlineStr">
        <is>
          <t>Telangana</t>
        </is>
      </c>
      <c r="S3867" s="71" t="n">
        <v>8</v>
      </c>
      <c r="T3867" t="inlineStr">
        <is>
          <t>Yes</t>
        </is>
      </c>
      <c r="U3867" s="71" t="n">
        <v>13945</v>
      </c>
      <c r="V3867" s="71" t="n">
        <v>871</v>
      </c>
      <c r="W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RR103859</t>
        </is>
      </c>
      <c r="B3868" s="69" t="n">
        <v>46121</v>
      </c>
      <c r="C3868" s="70" t="n">
        <v>2026</v>
      </c>
      <c r="D3868" t="inlineStr">
        <is>
          <t>Apr</t>
        </is>
      </c>
      <c r="E3868" t="inlineStr">
        <is>
          <t>East</t>
        </is>
      </c>
      <c r="F3868" t="inlineStr">
        <is>
          <t>India</t>
        </is>
      </c>
      <c r="G3868" t="inlineStr">
        <is>
          <t>Grocery</t>
        </is>
      </c>
      <c r="H3868" t="inlineStr">
        <is>
          <t>Store walk-in</t>
        </is>
      </c>
      <c r="I3868" t="inlineStr">
        <is>
          <t>Walk-in guest</t>
        </is>
      </c>
      <c r="J3868" t="inlineStr">
        <is>
          <t>Emma Clarke</t>
        </is>
      </c>
      <c r="K3868" s="71" t="n">
        <v>2295</v>
      </c>
      <c r="L3868" s="72" t="n">
        <v>189.87</v>
      </c>
      <c r="M3868" s="72" t="n">
        <v>435751.65</v>
      </c>
      <c r="N3868" s="72" t="n">
        <v>65362.75</v>
      </c>
      <c r="O3868" s="72" t="n">
        <v>370388.9</v>
      </c>
      <c r="P3868" s="72" t="n">
        <v>343556.47</v>
      </c>
      <c r="Q3868" s="72" t="n">
        <v>26832.43</v>
      </c>
      <c r="R3868" t="inlineStr">
        <is>
          <t>Bihar</t>
        </is>
      </c>
      <c r="S3868" s="71" t="n">
        <v>3</v>
      </c>
      <c r="T3868" t="inlineStr">
        <is>
          <t>Yes</t>
        </is>
      </c>
      <c r="U3868" s="71" t="n">
        <v>1977</v>
      </c>
      <c r="V3868" s="71" t="n">
        <v>622</v>
      </c>
      <c r="W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RR103860</t>
        </is>
      </c>
      <c r="B3869" s="69" t="n">
        <v>46121</v>
      </c>
      <c r="C3869" s="70" t="n">
        <v>2026</v>
      </c>
      <c r="D3869" t="inlineStr">
        <is>
          <t>Apr</t>
        </is>
      </c>
      <c r="E3869" t="inlineStr">
        <is>
          <t>East</t>
        </is>
      </c>
      <c r="F3869" t="inlineStr">
        <is>
          <t>India</t>
        </is>
      </c>
      <c r="G3869" t="inlineStr">
        <is>
          <t>Grocery</t>
        </is>
      </c>
      <c r="H3869" t="inlineStr">
        <is>
          <t>Store walk-in</t>
        </is>
      </c>
      <c r="I3869" t="inlineStr">
        <is>
          <t>Walk-in guest</t>
        </is>
      </c>
      <c r="J3869" t="inlineStr">
        <is>
          <t>Shraddha Kulkarni</t>
        </is>
      </c>
      <c r="K3869" s="71" t="n">
        <v>865</v>
      </c>
      <c r="L3869" s="72" t="n">
        <v>206.09</v>
      </c>
      <c r="M3869" s="72" t="n">
        <v>178267.85</v>
      </c>
      <c r="N3869" s="72" t="n">
        <v>14261.43</v>
      </c>
      <c r="O3869" s="72" t="n">
        <v>164006.42</v>
      </c>
      <c r="P3869" s="72" t="n">
        <v>126361.96</v>
      </c>
      <c r="Q3869" s="72" t="n">
        <v>37644.46</v>
      </c>
      <c r="R3869" t="inlineStr">
        <is>
          <t>West Bengal</t>
        </is>
      </c>
      <c r="S3869" s="71" t="n">
        <v>3</v>
      </c>
      <c r="T3869" t="inlineStr">
        <is>
          <t>Yes</t>
        </is>
      </c>
      <c r="U3869" s="71" t="n">
        <v>499</v>
      </c>
      <c r="V3869" s="71" t="n">
        <v>224</v>
      </c>
      <c r="W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RR103861</t>
        </is>
      </c>
      <c r="B3870" s="69" t="n">
        <v>46121</v>
      </c>
      <c r="C3870" s="70" t="n">
        <v>2026</v>
      </c>
      <c r="D3870" t="inlineStr">
        <is>
          <t>Apr</t>
        </is>
      </c>
      <c r="E3870" t="inlineStr">
        <is>
          <t>South</t>
        </is>
      </c>
      <c r="F3870" t="inlineStr">
        <is>
          <t>India</t>
        </is>
      </c>
      <c r="G3870" t="inlineStr">
        <is>
          <t>Grocery</t>
        </is>
      </c>
      <c r="H3870" t="inlineStr">
        <is>
          <t>Store walk-in</t>
        </is>
      </c>
      <c r="I3870" t="inlineStr">
        <is>
          <t>Member</t>
        </is>
      </c>
      <c r="J3870" t="inlineStr">
        <is>
          <t>Fatima Al-Saud</t>
        </is>
      </c>
      <c r="K3870" s="71" t="n">
        <v>3497</v>
      </c>
      <c r="L3870" s="72" t="n">
        <v>188.97</v>
      </c>
      <c r="M3870" s="72" t="n">
        <v>660828.09</v>
      </c>
      <c r="N3870" s="72" t="n">
        <v>13216.56</v>
      </c>
      <c r="O3870" s="72" t="n">
        <v>647611.53</v>
      </c>
      <c r="P3870" s="72" t="n">
        <v>533658.47</v>
      </c>
      <c r="Q3870" s="72" t="n">
        <v>113953.06</v>
      </c>
      <c r="R3870" t="inlineStr">
        <is>
          <t>Kerala</t>
        </is>
      </c>
      <c r="S3870" s="71" t="n">
        <v>2</v>
      </c>
      <c r="T3870" t="inlineStr">
        <is>
          <t>Yes</t>
        </is>
      </c>
      <c r="U3870" s="71" t="n">
        <v>1042</v>
      </c>
      <c r="V3870" s="71" t="n">
        <v>412</v>
      </c>
      <c r="W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RR103862</t>
        </is>
      </c>
      <c r="B3871" s="69" t="n">
        <v>46121</v>
      </c>
      <c r="C3871" s="70" t="n">
        <v>2026</v>
      </c>
      <c r="D3871" t="inlineStr">
        <is>
          <t>Apr</t>
        </is>
      </c>
      <c r="E3871" t="inlineStr">
        <is>
          <t>North</t>
        </is>
      </c>
      <c r="F3871" t="inlineStr">
        <is>
          <t>India</t>
        </is>
      </c>
      <c r="G3871" t="inlineStr">
        <is>
          <t>Grocery</t>
        </is>
      </c>
      <c r="H3871" t="inlineStr">
        <is>
          <t>Home delivery</t>
        </is>
      </c>
      <c r="I3871" t="inlineStr">
        <is>
          <t>Member</t>
        </is>
      </c>
      <c r="J3871" t="inlineStr">
        <is>
          <t>Sophie Müller</t>
        </is>
      </c>
      <c r="K3871" s="71" t="n">
        <v>2252</v>
      </c>
      <c r="L3871" s="72" t="n">
        <v>182.56</v>
      </c>
      <c r="M3871" s="72" t="n">
        <v>411125.12</v>
      </c>
      <c r="N3871" s="72" t="n">
        <v>61668.77</v>
      </c>
      <c r="O3871" s="72" t="n">
        <v>349456.35</v>
      </c>
      <c r="P3871" s="72" t="n">
        <v>328577.95</v>
      </c>
      <c r="Q3871" s="72" t="n">
        <v>20878.4</v>
      </c>
      <c r="R3871" t="inlineStr">
        <is>
          <t>Rajasthan</t>
        </is>
      </c>
      <c r="S3871" s="71" t="n">
        <v>1</v>
      </c>
      <c r="T3871" t="inlineStr">
        <is>
          <t>Yes</t>
        </is>
      </c>
      <c r="U3871" s="71" t="n">
        <v>1298</v>
      </c>
      <c r="V3871" s="71" t="n">
        <v>526</v>
      </c>
      <c r="W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RR103863</t>
        </is>
      </c>
      <c r="B3872" s="69" t="n">
        <v>46121</v>
      </c>
      <c r="C3872" s="70" t="n">
        <v>2026</v>
      </c>
      <c r="D3872" t="inlineStr">
        <is>
          <t>Apr</t>
        </is>
      </c>
      <c r="E3872" t="inlineStr">
        <is>
          <t>West</t>
        </is>
      </c>
      <c r="F3872" t="inlineStr">
        <is>
          <t>India</t>
        </is>
      </c>
      <c r="G3872" t="inlineStr">
        <is>
          <t>JioMart</t>
        </is>
      </c>
      <c r="H3872" t="inlineStr">
        <is>
          <t>Home delivery</t>
        </is>
      </c>
      <c r="I3872" t="inlineStr">
        <is>
          <t>Member</t>
        </is>
      </c>
      <c r="J3872" t="inlineStr">
        <is>
          <t>Aisha Bello</t>
        </is>
      </c>
      <c r="K3872" s="71" t="n">
        <v>2503</v>
      </c>
      <c r="L3872" s="72" t="n">
        <v>438.1</v>
      </c>
      <c r="M3872" s="72" t="n">
        <v>1096564.3</v>
      </c>
      <c r="N3872" s="72" t="n">
        <v>54828.22</v>
      </c>
      <c r="O3872" s="72" t="n">
        <v>1041736.08</v>
      </c>
      <c r="P3872" s="72" t="n">
        <v>844212.5600000001</v>
      </c>
      <c r="Q3872" s="72" t="n">
        <v>197523.52</v>
      </c>
      <c r="R3872" t="inlineStr">
        <is>
          <t>Gujarat</t>
        </is>
      </c>
      <c r="S3872" s="71" t="n">
        <v>0</v>
      </c>
      <c r="T3872" t="inlineStr">
        <is>
          <t>No</t>
        </is>
      </c>
      <c r="U3872" s="71" t="n">
        <v>8977</v>
      </c>
      <c r="V3872" s="71" t="n">
        <v>420</v>
      </c>
      <c r="W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RR103864</t>
        </is>
      </c>
      <c r="B3873" s="69" t="n">
        <v>46122</v>
      </c>
      <c r="C3873" s="70" t="n">
        <v>2026</v>
      </c>
      <c r="D3873" t="inlineStr">
        <is>
          <t>Apr</t>
        </is>
      </c>
      <c r="E3873" t="inlineStr">
        <is>
          <t>East</t>
        </is>
      </c>
      <c r="F3873" t="inlineStr">
        <is>
          <t>India</t>
        </is>
      </c>
      <c r="G3873" t="inlineStr">
        <is>
          <t>Grocery</t>
        </is>
      </c>
      <c r="H3873" t="inlineStr">
        <is>
          <t>Store walk-in</t>
        </is>
      </c>
      <c r="I3873" t="inlineStr">
        <is>
          <t>Walk-in guest</t>
        </is>
      </c>
      <c r="J3873" t="inlineStr">
        <is>
          <t>Arjun Mehta</t>
        </is>
      </c>
      <c r="K3873" s="71" t="n">
        <v>4157</v>
      </c>
      <c r="L3873" s="72" t="n">
        <v>174.21</v>
      </c>
      <c r="M3873" s="72" t="n">
        <v>724190.97</v>
      </c>
      <c r="N3873" s="72" t="n">
        <v>36209.55</v>
      </c>
      <c r="O3873" s="72" t="n">
        <v>687981.42</v>
      </c>
      <c r="P3873" s="72" t="n">
        <v>626826.9300000001</v>
      </c>
      <c r="Q3873" s="72" t="n">
        <v>61154.49</v>
      </c>
      <c r="R3873" t="inlineStr">
        <is>
          <t>Bihar</t>
        </is>
      </c>
      <c r="S3873" s="71" t="n">
        <v>0</v>
      </c>
      <c r="T3873" t="inlineStr">
        <is>
          <t>No</t>
        </is>
      </c>
      <c r="U3873" s="71" t="n">
        <v>1630</v>
      </c>
      <c r="V3873" s="71" t="n">
        <v>542</v>
      </c>
      <c r="W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RR103865</t>
        </is>
      </c>
      <c r="B3874" s="69" t="n">
        <v>46122</v>
      </c>
      <c r="C3874" s="70" t="n">
        <v>2026</v>
      </c>
      <c r="D3874" t="inlineStr">
        <is>
          <t>Apr</t>
        </is>
      </c>
      <c r="E3874" t="inlineStr">
        <is>
          <t>South</t>
        </is>
      </c>
      <c r="F3874" t="inlineStr">
        <is>
          <t>India</t>
        </is>
      </c>
      <c r="G3874" t="inlineStr">
        <is>
          <t>Electronics</t>
        </is>
      </c>
      <c r="H3874" t="inlineStr">
        <is>
          <t>Store walk-in</t>
        </is>
      </c>
      <c r="I3874" t="inlineStr">
        <is>
          <t>Member</t>
        </is>
      </c>
      <c r="J3874" t="inlineStr">
        <is>
          <t>Emma Clarke</t>
        </is>
      </c>
      <c r="K3874" s="71" t="n">
        <v>189</v>
      </c>
      <c r="L3874" s="72" t="n">
        <v>10054.19</v>
      </c>
      <c r="M3874" s="72" t="n">
        <v>1900241.91</v>
      </c>
      <c r="N3874" s="72" t="n">
        <v>38004.84</v>
      </c>
      <c r="O3874" s="72" t="n">
        <v>1862237.07</v>
      </c>
      <c r="P3874" s="72" t="n">
        <v>1578760.14</v>
      </c>
      <c r="Q3874" s="72" t="n">
        <v>283476.93</v>
      </c>
      <c r="R3874" t="inlineStr">
        <is>
          <t>Tamil Nadu</t>
        </is>
      </c>
      <c r="S3874" s="71" t="n">
        <v>5</v>
      </c>
      <c r="T3874" t="inlineStr">
        <is>
          <t>Yes</t>
        </is>
      </c>
      <c r="U3874" s="71" t="n">
        <v>456</v>
      </c>
      <c r="V3874" s="71" t="n">
        <v>150</v>
      </c>
      <c r="W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RR103866</t>
        </is>
      </c>
      <c r="B3875" s="69" t="n">
        <v>46122</v>
      </c>
      <c r="C3875" s="70" t="n">
        <v>2026</v>
      </c>
      <c r="D3875" t="inlineStr">
        <is>
          <t>Apr</t>
        </is>
      </c>
      <c r="E3875" t="inlineStr">
        <is>
          <t>West</t>
        </is>
      </c>
      <c r="F3875" t="inlineStr">
        <is>
          <t>India</t>
        </is>
      </c>
      <c r="G3875" t="inlineStr">
        <is>
          <t>Electronics</t>
        </is>
      </c>
      <c r="H3875" t="inlineStr">
        <is>
          <t>Store walk-in</t>
        </is>
      </c>
      <c r="I3875" t="inlineStr">
        <is>
          <t>Member</t>
        </is>
      </c>
      <c r="J3875" t="inlineStr">
        <is>
          <t>Hiroshi Tanaka</t>
        </is>
      </c>
      <c r="K3875" s="71" t="n">
        <v>151</v>
      </c>
      <c r="L3875" s="72" t="n">
        <v>9824.27</v>
      </c>
      <c r="M3875" s="72" t="n">
        <v>1483464.77</v>
      </c>
      <c r="N3875" s="72" t="n">
        <v>74173.24000000001</v>
      </c>
      <c r="O3875" s="72" t="n">
        <v>1409291.53</v>
      </c>
      <c r="P3875" s="72" t="n">
        <v>1212766.59</v>
      </c>
      <c r="Q3875" s="72" t="n">
        <v>196524.94</v>
      </c>
      <c r="R3875" t="inlineStr">
        <is>
          <t>Gujarat</t>
        </is>
      </c>
      <c r="S3875" s="71" t="n">
        <v>1</v>
      </c>
      <c r="T3875" t="inlineStr">
        <is>
          <t>Yes</t>
        </is>
      </c>
      <c r="U3875" s="71" t="n">
        <v>296</v>
      </c>
      <c r="V3875" s="71" t="n">
        <v>120</v>
      </c>
      <c r="W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RR103867</t>
        </is>
      </c>
      <c r="B3876" s="69" t="n">
        <v>46122</v>
      </c>
      <c r="C3876" s="70" t="n">
        <v>2026</v>
      </c>
      <c r="D3876" t="inlineStr">
        <is>
          <t>Apr</t>
        </is>
      </c>
      <c r="E3876" t="inlineStr">
        <is>
          <t>North</t>
        </is>
      </c>
      <c r="F3876" t="inlineStr">
        <is>
          <t>India</t>
        </is>
      </c>
      <c r="G3876" t="inlineStr">
        <is>
          <t>Grocery</t>
        </is>
      </c>
      <c r="H3876" t="inlineStr">
        <is>
          <t>Click &amp; collect</t>
        </is>
      </c>
      <c r="I3876" t="inlineStr">
        <is>
          <t>Member</t>
        </is>
      </c>
      <c r="J3876" t="inlineStr">
        <is>
          <t>Hiroshi Tanaka</t>
        </is>
      </c>
      <c r="K3876" s="71" t="n">
        <v>1330</v>
      </c>
      <c r="L3876" s="72" t="n">
        <v>203.86</v>
      </c>
      <c r="M3876" s="72" t="n">
        <v>271133.8</v>
      </c>
      <c r="N3876" s="72" t="n">
        <v>40670.07</v>
      </c>
      <c r="O3876" s="72" t="n">
        <v>230463.73</v>
      </c>
      <c r="P3876" s="72" t="n">
        <v>190091.9</v>
      </c>
      <c r="Q3876" s="72" t="n">
        <v>40371.83</v>
      </c>
      <c r="R3876" t="inlineStr">
        <is>
          <t>Punjab</t>
        </is>
      </c>
      <c r="S3876" s="71" t="n">
        <v>2</v>
      </c>
      <c r="T3876" t="inlineStr">
        <is>
          <t>Yes</t>
        </is>
      </c>
      <c r="U3876" s="71" t="n">
        <v>622</v>
      </c>
      <c r="V3876" s="71" t="n">
        <v>271</v>
      </c>
      <c r="W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RR103868</t>
        </is>
      </c>
      <c r="B3877" s="69" t="n">
        <v>46122</v>
      </c>
      <c r="C3877" s="70" t="n">
        <v>2026</v>
      </c>
      <c r="D3877" t="inlineStr">
        <is>
          <t>Apr</t>
        </is>
      </c>
      <c r="E3877" t="inlineStr">
        <is>
          <t>North</t>
        </is>
      </c>
      <c r="F3877" t="inlineStr">
        <is>
          <t>India</t>
        </is>
      </c>
      <c r="G3877" t="inlineStr">
        <is>
          <t>Fashion</t>
        </is>
      </c>
      <c r="H3877" t="inlineStr">
        <is>
          <t>Store walk-in</t>
        </is>
      </c>
      <c r="I3877" t="inlineStr">
        <is>
          <t>Member</t>
        </is>
      </c>
      <c r="J3877" t="inlineStr">
        <is>
          <t>Hiroshi Tanaka</t>
        </is>
      </c>
      <c r="K3877" s="71" t="n">
        <v>740</v>
      </c>
      <c r="L3877" s="72" t="n">
        <v>834.45</v>
      </c>
      <c r="M3877" s="72" t="n">
        <v>617493</v>
      </c>
      <c r="N3877" s="72" t="n">
        <v>92623.95</v>
      </c>
      <c r="O3877" s="72" t="n">
        <v>524869.05</v>
      </c>
      <c r="P3877" s="72" t="n">
        <v>296518.67</v>
      </c>
      <c r="Q3877" s="72" t="n">
        <v>228350.38</v>
      </c>
      <c r="R3877" t="inlineStr">
        <is>
          <t>Delhi</t>
        </is>
      </c>
      <c r="S3877" s="71" t="n">
        <v>3</v>
      </c>
      <c r="T3877" t="inlineStr">
        <is>
          <t>Yes</t>
        </is>
      </c>
      <c r="U3877" s="71" t="n">
        <v>910</v>
      </c>
      <c r="V3877" s="71" t="n">
        <v>230</v>
      </c>
      <c r="W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RR103869</t>
        </is>
      </c>
      <c r="B3878" s="69" t="n">
        <v>46122</v>
      </c>
      <c r="C3878" s="70" t="n">
        <v>2026</v>
      </c>
      <c r="D3878" t="inlineStr">
        <is>
          <t>Apr</t>
        </is>
      </c>
      <c r="E3878" t="inlineStr">
        <is>
          <t>East</t>
        </is>
      </c>
      <c r="F3878" t="inlineStr">
        <is>
          <t>India</t>
        </is>
      </c>
      <c r="G3878" t="inlineStr">
        <is>
          <t>Electronics</t>
        </is>
      </c>
      <c r="H3878" t="inlineStr">
        <is>
          <t>Store walk-in</t>
        </is>
      </c>
      <c r="I3878" t="inlineStr">
        <is>
          <t>Member</t>
        </is>
      </c>
      <c r="J3878" t="inlineStr">
        <is>
          <t>Fatima Al-Saud</t>
        </is>
      </c>
      <c r="K3878" s="71" t="n">
        <v>147</v>
      </c>
      <c r="L3878" s="72" t="n">
        <v>10796.62</v>
      </c>
      <c r="M3878" s="72" t="n">
        <v>1587103.14</v>
      </c>
      <c r="N3878" s="72" t="n">
        <v>158710.31</v>
      </c>
      <c r="O3878" s="72" t="n">
        <v>1428392.83</v>
      </c>
      <c r="P3878" s="72" t="n">
        <v>1217978.96</v>
      </c>
      <c r="Q3878" s="72" t="n">
        <v>210413.87</v>
      </c>
      <c r="R3878" t="inlineStr">
        <is>
          <t>Odisha</t>
        </is>
      </c>
      <c r="S3878" s="71" t="n">
        <v>3</v>
      </c>
      <c r="T3878" t="inlineStr">
        <is>
          <t>Yes</t>
        </is>
      </c>
      <c r="U3878" s="71" t="n">
        <v>358</v>
      </c>
      <c r="V3878" s="71" t="n">
        <v>127</v>
      </c>
      <c r="W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RR103870</t>
        </is>
      </c>
      <c r="B3879" s="69" t="n">
        <v>46122</v>
      </c>
      <c r="C3879" s="70" t="n">
        <v>2026</v>
      </c>
      <c r="D3879" t="inlineStr">
        <is>
          <t>Apr</t>
        </is>
      </c>
      <c r="E3879" t="inlineStr">
        <is>
          <t>West</t>
        </is>
      </c>
      <c r="F3879" t="inlineStr">
        <is>
          <t>India</t>
        </is>
      </c>
      <c r="G3879" t="inlineStr">
        <is>
          <t>Grocery</t>
        </is>
      </c>
      <c r="H3879" t="inlineStr">
        <is>
          <t>Store walk-in</t>
        </is>
      </c>
      <c r="I3879" t="inlineStr">
        <is>
          <t>Member</t>
        </is>
      </c>
      <c r="J3879" t="inlineStr">
        <is>
          <t>Carlos Silva</t>
        </is>
      </c>
      <c r="K3879" s="71" t="n">
        <v>1560</v>
      </c>
      <c r="L3879" s="72" t="n">
        <v>189.86</v>
      </c>
      <c r="M3879" s="72" t="n">
        <v>296181.6</v>
      </c>
      <c r="N3879" s="72" t="n">
        <v>44427.24</v>
      </c>
      <c r="O3879" s="72" t="n">
        <v>251754.36</v>
      </c>
      <c r="P3879" s="72" t="n">
        <v>223188.15</v>
      </c>
      <c r="Q3879" s="72" t="n">
        <v>28566.21</v>
      </c>
      <c r="R3879" t="inlineStr">
        <is>
          <t>Maharashtra</t>
        </is>
      </c>
      <c r="S3879" s="71" t="n">
        <v>2</v>
      </c>
      <c r="T3879" t="inlineStr">
        <is>
          <t>Yes</t>
        </is>
      </c>
      <c r="U3879" s="71" t="n">
        <v>439</v>
      </c>
      <c r="V3879" s="71" t="n">
        <v>193</v>
      </c>
      <c r="W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RR103871</t>
        </is>
      </c>
      <c r="B3880" s="69" t="n">
        <v>46122</v>
      </c>
      <c r="C3880" s="70" t="n">
        <v>2026</v>
      </c>
      <c r="D3880" t="inlineStr">
        <is>
          <t>Apr</t>
        </is>
      </c>
      <c r="E3880" t="inlineStr">
        <is>
          <t>South</t>
        </is>
      </c>
      <c r="F3880" t="inlineStr">
        <is>
          <t>India</t>
        </is>
      </c>
      <c r="G3880" t="inlineStr">
        <is>
          <t>Fashion</t>
        </is>
      </c>
      <c r="H3880" t="inlineStr">
        <is>
          <t>Click &amp; collect</t>
        </is>
      </c>
      <c r="I3880" t="inlineStr">
        <is>
          <t>Member</t>
        </is>
      </c>
      <c r="J3880" t="inlineStr">
        <is>
          <t>Fatima Al-Saud</t>
        </is>
      </c>
      <c r="K3880" s="71" t="n">
        <v>544</v>
      </c>
      <c r="L3880" s="72" t="n">
        <v>772.8099999999999</v>
      </c>
      <c r="M3880" s="72" t="n">
        <v>420408.64</v>
      </c>
      <c r="N3880" s="72" t="n">
        <v>33632.69</v>
      </c>
      <c r="O3880" s="72" t="n">
        <v>386775.95</v>
      </c>
      <c r="P3880" s="72" t="n">
        <v>225950.49</v>
      </c>
      <c r="Q3880" s="72" t="n">
        <v>160825.46</v>
      </c>
      <c r="R3880" t="inlineStr">
        <is>
          <t>Telangana</t>
        </is>
      </c>
      <c r="S3880" s="71" t="n">
        <v>8</v>
      </c>
      <c r="T3880" t="inlineStr">
        <is>
          <t>Yes</t>
        </is>
      </c>
      <c r="U3880" s="71" t="n">
        <v>231</v>
      </c>
      <c r="V3880" s="71" t="n">
        <v>84</v>
      </c>
      <c r="W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RR103872</t>
        </is>
      </c>
      <c r="B3881" s="69" t="n">
        <v>46122</v>
      </c>
      <c r="C3881" s="70" t="n">
        <v>2026</v>
      </c>
      <c r="D3881" t="inlineStr">
        <is>
          <t>Apr</t>
        </is>
      </c>
      <c r="E3881" t="inlineStr">
        <is>
          <t>North</t>
        </is>
      </c>
      <c r="F3881" t="inlineStr">
        <is>
          <t>India</t>
        </is>
      </c>
      <c r="G3881" t="inlineStr">
        <is>
          <t>Grocery</t>
        </is>
      </c>
      <c r="H3881" t="inlineStr">
        <is>
          <t>Store walk-in</t>
        </is>
      </c>
      <c r="I3881" t="inlineStr">
        <is>
          <t>Walk-in guest</t>
        </is>
      </c>
      <c r="J3881" t="inlineStr">
        <is>
          <t>Sophie Müller</t>
        </is>
      </c>
      <c r="K3881" s="71" t="n">
        <v>858</v>
      </c>
      <c r="L3881" s="72" t="n">
        <v>204.89</v>
      </c>
      <c r="M3881" s="72" t="n">
        <v>175795.62</v>
      </c>
      <c r="N3881" s="72" t="n">
        <v>17579.56</v>
      </c>
      <c r="O3881" s="72" t="n">
        <v>158216.06</v>
      </c>
      <c r="P3881" s="72" t="n">
        <v>121860.93</v>
      </c>
      <c r="Q3881" s="72" t="n">
        <v>36355.13</v>
      </c>
      <c r="R3881" t="inlineStr">
        <is>
          <t>Punjab</t>
        </is>
      </c>
      <c r="S3881" s="71" t="n">
        <v>3</v>
      </c>
      <c r="T3881" t="inlineStr">
        <is>
          <t>Yes</t>
        </is>
      </c>
      <c r="U3881" s="71" t="n">
        <v>282</v>
      </c>
      <c r="V3881" s="71" t="n">
        <v>125</v>
      </c>
      <c r="W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RR103873</t>
        </is>
      </c>
      <c r="B3882" s="69" t="n">
        <v>46122</v>
      </c>
      <c r="C3882" s="70" t="n">
        <v>2026</v>
      </c>
      <c r="D3882" t="inlineStr">
        <is>
          <t>Apr</t>
        </is>
      </c>
      <c r="E3882" t="inlineStr">
        <is>
          <t>South</t>
        </is>
      </c>
      <c r="F3882" t="inlineStr">
        <is>
          <t>India</t>
        </is>
      </c>
      <c r="G3882" t="inlineStr">
        <is>
          <t>Fashion</t>
        </is>
      </c>
      <c r="H3882" t="inlineStr">
        <is>
          <t>Store walk-in</t>
        </is>
      </c>
      <c r="I3882" t="inlineStr">
        <is>
          <t>Member</t>
        </is>
      </c>
      <c r="J3882" t="inlineStr">
        <is>
          <t>Carlos Silva</t>
        </is>
      </c>
      <c r="K3882" s="71" t="n">
        <v>1032</v>
      </c>
      <c r="L3882" s="72" t="n">
        <v>731.29</v>
      </c>
      <c r="M3882" s="72" t="n">
        <v>754691.28</v>
      </c>
      <c r="N3882" s="72" t="n">
        <v>60375.3</v>
      </c>
      <c r="O3882" s="72" t="n">
        <v>694315.98</v>
      </c>
      <c r="P3882" s="72" t="n">
        <v>439400.44</v>
      </c>
      <c r="Q3882" s="72" t="n">
        <v>254915.54</v>
      </c>
      <c r="R3882" t="inlineStr">
        <is>
          <t>Tamil Nadu</t>
        </is>
      </c>
      <c r="S3882" s="71" t="n">
        <v>2</v>
      </c>
      <c r="T3882" t="inlineStr">
        <is>
          <t>Yes</t>
        </is>
      </c>
      <c r="U3882" s="71" t="n">
        <v>868</v>
      </c>
      <c r="V3882" s="71" t="n">
        <v>295</v>
      </c>
      <c r="W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RR103874</t>
        </is>
      </c>
      <c r="B3883" s="69" t="n">
        <v>46122</v>
      </c>
      <c r="C3883" s="70" t="n">
        <v>2026</v>
      </c>
      <c r="D3883" t="inlineStr">
        <is>
          <t>Apr</t>
        </is>
      </c>
      <c r="E3883" t="inlineStr">
        <is>
          <t>West</t>
        </is>
      </c>
      <c r="F3883" t="inlineStr">
        <is>
          <t>India</t>
        </is>
      </c>
      <c r="G3883" t="inlineStr">
        <is>
          <t>Grocery</t>
        </is>
      </c>
      <c r="H3883" t="inlineStr">
        <is>
          <t>Store walk-in</t>
        </is>
      </c>
      <c r="I3883" t="inlineStr">
        <is>
          <t>Member</t>
        </is>
      </c>
      <c r="J3883" t="inlineStr">
        <is>
          <t>Zoya Ahmed</t>
        </is>
      </c>
      <c r="K3883" s="71" t="n">
        <v>978</v>
      </c>
      <c r="L3883" s="72" t="n">
        <v>184.02</v>
      </c>
      <c r="M3883" s="72" t="n">
        <v>179971.56</v>
      </c>
      <c r="N3883" s="72" t="n">
        <v>26995.73</v>
      </c>
      <c r="O3883" s="72" t="n">
        <v>152975.83</v>
      </c>
      <c r="P3883" s="72" t="n">
        <v>138744.04</v>
      </c>
      <c r="Q3883" s="72" t="n">
        <v>14231.79</v>
      </c>
      <c r="R3883" t="inlineStr">
        <is>
          <t>Goa</t>
        </is>
      </c>
      <c r="S3883" s="71" t="n">
        <v>2</v>
      </c>
      <c r="T3883" t="inlineStr">
        <is>
          <t>Yes</t>
        </is>
      </c>
      <c r="U3883" s="71" t="n">
        <v>319</v>
      </c>
      <c r="V3883" s="71" t="n">
        <v>137</v>
      </c>
      <c r="W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RR103875</t>
        </is>
      </c>
      <c r="B3884" s="69" t="n">
        <v>46122</v>
      </c>
      <c r="C3884" s="70" t="n">
        <v>2026</v>
      </c>
      <c r="D3884" t="inlineStr">
        <is>
          <t>Apr</t>
        </is>
      </c>
      <c r="E3884" t="inlineStr">
        <is>
          <t>North</t>
        </is>
      </c>
      <c r="F3884" t="inlineStr">
        <is>
          <t>India</t>
        </is>
      </c>
      <c r="G3884" t="inlineStr">
        <is>
          <t>Fashion</t>
        </is>
      </c>
      <c r="H3884" t="inlineStr">
        <is>
          <t>Store walk-in</t>
        </is>
      </c>
      <c r="I3884" t="inlineStr">
        <is>
          <t>Walk-in guest</t>
        </is>
      </c>
      <c r="J3884" t="inlineStr">
        <is>
          <t>Ana Costa</t>
        </is>
      </c>
      <c r="K3884" s="71" t="n">
        <v>531</v>
      </c>
      <c r="L3884" s="72" t="n">
        <v>770.64</v>
      </c>
      <c r="M3884" s="72" t="n">
        <v>409209.84</v>
      </c>
      <c r="N3884" s="72" t="n">
        <v>40920.98</v>
      </c>
      <c r="O3884" s="72" t="n">
        <v>368288.86</v>
      </c>
      <c r="P3884" s="72" t="n">
        <v>222915.9</v>
      </c>
      <c r="Q3884" s="72" t="n">
        <v>145372.96</v>
      </c>
      <c r="R3884" t="inlineStr">
        <is>
          <t>Punjab</t>
        </is>
      </c>
      <c r="S3884" s="71" t="n">
        <v>3</v>
      </c>
      <c r="T3884" t="inlineStr">
        <is>
          <t>Yes</t>
        </is>
      </c>
      <c r="U3884" s="71" t="n">
        <v>424</v>
      </c>
      <c r="V3884" s="71" t="n">
        <v>146</v>
      </c>
      <c r="W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RR103876</t>
        </is>
      </c>
      <c r="B3885" s="69" t="n">
        <v>46122</v>
      </c>
      <c r="C3885" s="70" t="n">
        <v>2026</v>
      </c>
      <c r="D3885" t="inlineStr">
        <is>
          <t>Apr</t>
        </is>
      </c>
      <c r="E3885" t="inlineStr">
        <is>
          <t>South</t>
        </is>
      </c>
      <c r="F3885" t="inlineStr">
        <is>
          <t>India</t>
        </is>
      </c>
      <c r="G3885" t="inlineStr">
        <is>
          <t>Electronics</t>
        </is>
      </c>
      <c r="H3885" t="inlineStr">
        <is>
          <t>Store walk-in</t>
        </is>
      </c>
      <c r="I3885" t="inlineStr">
        <is>
          <t>Member</t>
        </is>
      </c>
      <c r="J3885" t="inlineStr">
        <is>
          <t>Ana Costa</t>
        </is>
      </c>
      <c r="K3885" s="71" t="n">
        <v>85</v>
      </c>
      <c r="L3885" s="72" t="n">
        <v>8812.18</v>
      </c>
      <c r="M3885" s="72" t="n">
        <v>749035.3</v>
      </c>
      <c r="N3885" s="72" t="n">
        <v>112355.29</v>
      </c>
      <c r="O3885" s="72" t="n">
        <v>636680.01</v>
      </c>
      <c r="P3885" s="72" t="n">
        <v>688178.8</v>
      </c>
      <c r="Q3885" s="72" t="n">
        <v>-51498.79</v>
      </c>
      <c r="R3885" t="inlineStr">
        <is>
          <t>Kerala</t>
        </is>
      </c>
      <c r="S3885" s="71" t="n">
        <v>8</v>
      </c>
      <c r="T3885" t="inlineStr">
        <is>
          <t>Yes</t>
        </is>
      </c>
      <c r="U3885" s="71" t="n">
        <v>217</v>
      </c>
      <c r="V3885" s="71" t="n">
        <v>77</v>
      </c>
      <c r="W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RR103877</t>
        </is>
      </c>
      <c r="B3886" s="69" t="n">
        <v>46122</v>
      </c>
      <c r="C3886" s="70" t="n">
        <v>2026</v>
      </c>
      <c r="D3886" t="inlineStr">
        <is>
          <t>Apr</t>
        </is>
      </c>
      <c r="E3886" t="inlineStr">
        <is>
          <t>West</t>
        </is>
      </c>
      <c r="F3886" t="inlineStr">
        <is>
          <t>India</t>
        </is>
      </c>
      <c r="G3886" t="inlineStr">
        <is>
          <t>JioMart</t>
        </is>
      </c>
      <c r="H3886" t="inlineStr">
        <is>
          <t>Home delivery</t>
        </is>
      </c>
      <c r="I3886" t="inlineStr">
        <is>
          <t>Walk-in guest</t>
        </is>
      </c>
      <c r="J3886" t="inlineStr">
        <is>
          <t>Ana Costa</t>
        </is>
      </c>
      <c r="K3886" s="71" t="n">
        <v>3675</v>
      </c>
      <c r="L3886" s="72" t="n">
        <v>463.4</v>
      </c>
      <c r="M3886" s="72" t="n">
        <v>1702995</v>
      </c>
      <c r="N3886" s="72" t="n">
        <v>136239.6</v>
      </c>
      <c r="O3886" s="72" t="n">
        <v>1566755.4</v>
      </c>
      <c r="P3886" s="72" t="n">
        <v>1245521.87</v>
      </c>
      <c r="Q3886" s="72" t="n">
        <v>321233.53</v>
      </c>
      <c r="R3886" t="inlineStr">
        <is>
          <t>Maharashtra</t>
        </is>
      </c>
      <c r="S3886" s="71" t="n">
        <v>1</v>
      </c>
      <c r="T3886" t="inlineStr">
        <is>
          <t>Yes</t>
        </is>
      </c>
      <c r="U3886" s="71" t="n">
        <v>25310</v>
      </c>
      <c r="V3886" s="71" t="n">
        <v>1063</v>
      </c>
      <c r="W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RR103878</t>
        </is>
      </c>
      <c r="B3887" s="69" t="n">
        <v>46123</v>
      </c>
      <c r="C3887" s="70" t="n">
        <v>2026</v>
      </c>
      <c r="D3887" t="inlineStr">
        <is>
          <t>Apr</t>
        </is>
      </c>
      <c r="E3887" t="inlineStr">
        <is>
          <t>North</t>
        </is>
      </c>
      <c r="F3887" t="inlineStr">
        <is>
          <t>India</t>
        </is>
      </c>
      <c r="G3887" t="inlineStr">
        <is>
          <t>JioMart</t>
        </is>
      </c>
      <c r="H3887" t="inlineStr">
        <is>
          <t>Home delivery</t>
        </is>
      </c>
      <c r="I3887" t="inlineStr">
        <is>
          <t>Member</t>
        </is>
      </c>
      <c r="J3887" t="inlineStr">
        <is>
          <t>Lucas Martin</t>
        </is>
      </c>
      <c r="K3887" s="71" t="n">
        <v>4545</v>
      </c>
      <c r="L3887" s="72" t="n">
        <v>417.17</v>
      </c>
      <c r="M3887" s="72" t="n">
        <v>1896037.65</v>
      </c>
      <c r="N3887" s="72" t="n">
        <v>189603.77</v>
      </c>
      <c r="O3887" s="72" t="n">
        <v>1706433.88</v>
      </c>
      <c r="P3887" s="72" t="n">
        <v>1502263.04</v>
      </c>
      <c r="Q3887" s="72" t="n">
        <v>204170.84</v>
      </c>
      <c r="R3887" t="inlineStr">
        <is>
          <t>Rajasthan</t>
        </is>
      </c>
      <c r="S3887" s="71" t="n">
        <v>5</v>
      </c>
      <c r="T3887" t="inlineStr">
        <is>
          <t>Yes</t>
        </is>
      </c>
      <c r="U3887" s="71" t="n">
        <v>13799</v>
      </c>
      <c r="V3887" s="71" t="n">
        <v>948</v>
      </c>
      <c r="W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RR103879</t>
        </is>
      </c>
      <c r="B3888" s="69" t="n">
        <v>46123</v>
      </c>
      <c r="C3888" s="70" t="n">
        <v>2026</v>
      </c>
      <c r="D3888" t="inlineStr">
        <is>
          <t>Apr</t>
        </is>
      </c>
      <c r="E3888" t="inlineStr">
        <is>
          <t>South</t>
        </is>
      </c>
      <c r="F3888" t="inlineStr">
        <is>
          <t>India</t>
        </is>
      </c>
      <c r="G3888" t="inlineStr">
        <is>
          <t>JioMart</t>
        </is>
      </c>
      <c r="H3888" t="inlineStr">
        <is>
          <t>Home delivery</t>
        </is>
      </c>
      <c r="I3888" t="inlineStr">
        <is>
          <t>Walk-in guest</t>
        </is>
      </c>
      <c r="J3888" t="inlineStr">
        <is>
          <t>Sophie Müller</t>
        </is>
      </c>
      <c r="K3888" s="71" t="n">
        <v>4067</v>
      </c>
      <c r="L3888" s="72" t="n">
        <v>436.37</v>
      </c>
      <c r="M3888" s="72" t="n">
        <v>1774716.79</v>
      </c>
      <c r="N3888" s="72" t="n">
        <v>35494.34</v>
      </c>
      <c r="O3888" s="72" t="n">
        <v>1739222.45</v>
      </c>
      <c r="P3888" s="72" t="n">
        <v>1319426.92</v>
      </c>
      <c r="Q3888" s="72" t="n">
        <v>419795.53</v>
      </c>
      <c r="R3888" t="inlineStr">
        <is>
          <t>Karnataka</t>
        </is>
      </c>
      <c r="S3888" s="71" t="n">
        <v>8</v>
      </c>
      <c r="T3888" t="inlineStr">
        <is>
          <t>Yes</t>
        </is>
      </c>
      <c r="U3888" s="71" t="n">
        <v>10525</v>
      </c>
      <c r="V3888" s="71" t="n">
        <v>691</v>
      </c>
      <c r="W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RR103880</t>
        </is>
      </c>
      <c r="B3889" s="69" t="n">
        <v>46123</v>
      </c>
      <c r="C3889" s="70" t="n">
        <v>2026</v>
      </c>
      <c r="D3889" t="inlineStr">
        <is>
          <t>Apr</t>
        </is>
      </c>
      <c r="E3889" t="inlineStr">
        <is>
          <t>North</t>
        </is>
      </c>
      <c r="F3889" t="inlineStr">
        <is>
          <t>India</t>
        </is>
      </c>
      <c r="G3889" t="inlineStr">
        <is>
          <t>JioMart</t>
        </is>
      </c>
      <c r="H3889" t="inlineStr">
        <is>
          <t>Home delivery</t>
        </is>
      </c>
      <c r="I3889" t="inlineStr">
        <is>
          <t>Member</t>
        </is>
      </c>
      <c r="J3889" t="inlineStr">
        <is>
          <t>Liam O'Brien</t>
        </is>
      </c>
      <c r="K3889" s="71" t="n">
        <v>1700</v>
      </c>
      <c r="L3889" s="72" t="n">
        <v>482.12</v>
      </c>
      <c r="M3889" s="72" t="n">
        <v>819604</v>
      </c>
      <c r="N3889" s="72" t="n">
        <v>65568.32000000001</v>
      </c>
      <c r="O3889" s="72" t="n">
        <v>754035.6800000001</v>
      </c>
      <c r="P3889" s="72" t="n">
        <v>552926.72</v>
      </c>
      <c r="Q3889" s="72" t="n">
        <v>201108.96</v>
      </c>
      <c r="R3889" t="inlineStr">
        <is>
          <t>Rajasthan</t>
        </is>
      </c>
      <c r="S3889" s="71" t="n">
        <v>5</v>
      </c>
      <c r="T3889" t="inlineStr">
        <is>
          <t>Yes</t>
        </is>
      </c>
      <c r="U3889" s="71" t="n">
        <v>13734</v>
      </c>
      <c r="V3889" s="71" t="n">
        <v>566</v>
      </c>
      <c r="W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RR103881</t>
        </is>
      </c>
      <c r="B3890" s="69" t="n">
        <v>46123</v>
      </c>
      <c r="C3890" s="70" t="n">
        <v>2026</v>
      </c>
      <c r="D3890" t="inlineStr">
        <is>
          <t>Apr</t>
        </is>
      </c>
      <c r="E3890" t="inlineStr">
        <is>
          <t>West</t>
        </is>
      </c>
      <c r="F3890" t="inlineStr">
        <is>
          <t>India</t>
        </is>
      </c>
      <c r="G3890" t="inlineStr">
        <is>
          <t>Fashion</t>
        </is>
      </c>
      <c r="H3890" t="inlineStr">
        <is>
          <t>Store walk-in</t>
        </is>
      </c>
      <c r="I3890" t="inlineStr">
        <is>
          <t>Walk-in guest</t>
        </is>
      </c>
      <c r="J3890" t="inlineStr">
        <is>
          <t>Carlos Silva</t>
        </is>
      </c>
      <c r="K3890" s="71" t="n">
        <v>626</v>
      </c>
      <c r="L3890" s="72" t="n">
        <v>851.5599999999999</v>
      </c>
      <c r="M3890" s="72" t="n">
        <v>533076.5600000001</v>
      </c>
      <c r="N3890" s="72" t="n">
        <v>53307.66</v>
      </c>
      <c r="O3890" s="72" t="n">
        <v>479768.9</v>
      </c>
      <c r="P3890" s="72" t="n">
        <v>251732.88</v>
      </c>
      <c r="Q3890" s="72" t="n">
        <v>228036.02</v>
      </c>
      <c r="R3890" t="inlineStr">
        <is>
          <t>Gujarat</t>
        </is>
      </c>
      <c r="S3890" s="71" t="n">
        <v>8</v>
      </c>
      <c r="T3890" t="inlineStr">
        <is>
          <t>Yes</t>
        </is>
      </c>
      <c r="U3890" s="71" t="n">
        <v>218</v>
      </c>
      <c r="V3890" s="71" t="n">
        <v>97</v>
      </c>
      <c r="W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RR103882</t>
        </is>
      </c>
      <c r="B3891" s="69" t="n">
        <v>46123</v>
      </c>
      <c r="C3891" s="70" t="n">
        <v>2026</v>
      </c>
      <c r="D3891" t="inlineStr">
        <is>
          <t>Apr</t>
        </is>
      </c>
      <c r="E3891" t="inlineStr">
        <is>
          <t>East</t>
        </is>
      </c>
      <c r="F3891" t="inlineStr">
        <is>
          <t>India</t>
        </is>
      </c>
      <c r="G3891" t="inlineStr">
        <is>
          <t>Fashion</t>
        </is>
      </c>
      <c r="H3891" t="inlineStr">
        <is>
          <t>Store walk-in</t>
        </is>
      </c>
      <c r="I3891" t="inlineStr">
        <is>
          <t>Member</t>
        </is>
      </c>
      <c r="J3891" t="inlineStr">
        <is>
          <t>Yuki Sato</t>
        </is>
      </c>
      <c r="K3891" s="71" t="n">
        <v>878</v>
      </c>
      <c r="L3891" s="72" t="n">
        <v>738.45</v>
      </c>
      <c r="M3891" s="72" t="n">
        <v>648359.1</v>
      </c>
      <c r="N3891" s="72" t="n">
        <v>32417.96</v>
      </c>
      <c r="O3891" s="72" t="n">
        <v>615941.14</v>
      </c>
      <c r="P3891" s="72" t="n">
        <v>368793.98</v>
      </c>
      <c r="Q3891" s="72" t="n">
        <v>247147.16</v>
      </c>
      <c r="R3891" t="inlineStr">
        <is>
          <t>West Bengal</t>
        </is>
      </c>
      <c r="S3891" s="71" t="n">
        <v>5</v>
      </c>
      <c r="T3891" t="inlineStr">
        <is>
          <t>Yes</t>
        </is>
      </c>
      <c r="U3891" s="71" t="n">
        <v>415</v>
      </c>
      <c r="V3891" s="71" t="n">
        <v>116</v>
      </c>
      <c r="W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RR103883</t>
        </is>
      </c>
      <c r="B3892" s="69" t="n">
        <v>46123</v>
      </c>
      <c r="C3892" s="70" t="n">
        <v>2026</v>
      </c>
      <c r="D3892" t="inlineStr">
        <is>
          <t>Apr</t>
        </is>
      </c>
      <c r="E3892" t="inlineStr">
        <is>
          <t>West</t>
        </is>
      </c>
      <c r="F3892" t="inlineStr">
        <is>
          <t>India</t>
        </is>
      </c>
      <c r="G3892" t="inlineStr">
        <is>
          <t>Fashion</t>
        </is>
      </c>
      <c r="H3892" t="inlineStr">
        <is>
          <t>Store walk-in</t>
        </is>
      </c>
      <c r="I3892" t="inlineStr">
        <is>
          <t>Walk-in guest</t>
        </is>
      </c>
      <c r="J3892" t="inlineStr">
        <is>
          <t>Ruhi Shaikh</t>
        </is>
      </c>
      <c r="K3892" s="71" t="n">
        <v>1151</v>
      </c>
      <c r="L3892" s="72" t="n">
        <v>860.4400000000001</v>
      </c>
      <c r="M3892" s="72" t="n">
        <v>990366.4399999999</v>
      </c>
      <c r="N3892" s="72" t="n">
        <v>79229.32000000001</v>
      </c>
      <c r="O3892" s="72" t="n">
        <v>911137.12</v>
      </c>
      <c r="P3892" s="72" t="n">
        <v>472366.4</v>
      </c>
      <c r="Q3892" s="72" t="n">
        <v>438770.72</v>
      </c>
      <c r="R3892" t="inlineStr">
        <is>
          <t>Goa</t>
        </is>
      </c>
      <c r="S3892" s="71" t="n">
        <v>3</v>
      </c>
      <c r="T3892" t="inlineStr">
        <is>
          <t>Yes</t>
        </is>
      </c>
      <c r="U3892" s="71" t="n">
        <v>728</v>
      </c>
      <c r="V3892" s="71" t="n">
        <v>272</v>
      </c>
      <c r="W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RR103884</t>
        </is>
      </c>
      <c r="B3893" s="69" t="n">
        <v>46123</v>
      </c>
      <c r="C3893" s="70" t="n">
        <v>2026</v>
      </c>
      <c r="D3893" t="inlineStr">
        <is>
          <t>Apr</t>
        </is>
      </c>
      <c r="E3893" t="inlineStr">
        <is>
          <t>South</t>
        </is>
      </c>
      <c r="F3893" t="inlineStr">
        <is>
          <t>India</t>
        </is>
      </c>
      <c r="G3893" t="inlineStr">
        <is>
          <t>Grocery</t>
        </is>
      </c>
      <c r="H3893" t="inlineStr">
        <is>
          <t>Home delivery</t>
        </is>
      </c>
      <c r="I3893" t="inlineStr">
        <is>
          <t>Walk-in guest</t>
        </is>
      </c>
      <c r="J3893" t="inlineStr">
        <is>
          <t>Hiroshi Tanaka</t>
        </is>
      </c>
      <c r="K3893" s="71" t="n">
        <v>2129</v>
      </c>
      <c r="L3893" s="72" t="n">
        <v>188.55</v>
      </c>
      <c r="M3893" s="72" t="n">
        <v>401422.95</v>
      </c>
      <c r="N3893" s="72" t="n">
        <v>60213.44</v>
      </c>
      <c r="O3893" s="72" t="n">
        <v>341209.51</v>
      </c>
      <c r="P3893" s="72" t="n">
        <v>318644.08</v>
      </c>
      <c r="Q3893" s="72" t="n">
        <v>22565.43</v>
      </c>
      <c r="R3893" t="inlineStr">
        <is>
          <t>Kerala</t>
        </is>
      </c>
      <c r="S3893" s="71" t="n">
        <v>1</v>
      </c>
      <c r="T3893" t="inlineStr">
        <is>
          <t>Yes</t>
        </is>
      </c>
      <c r="U3893" s="71" t="n">
        <v>1109</v>
      </c>
      <c r="V3893" s="71" t="n">
        <v>420</v>
      </c>
      <c r="W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RR103885</t>
        </is>
      </c>
      <c r="B3894" s="69" t="n">
        <v>46124</v>
      </c>
      <c r="C3894" s="70" t="n">
        <v>2026</v>
      </c>
      <c r="D3894" t="inlineStr">
        <is>
          <t>Apr</t>
        </is>
      </c>
      <c r="E3894" t="inlineStr">
        <is>
          <t>South</t>
        </is>
      </c>
      <c r="F3894" t="inlineStr">
        <is>
          <t>India</t>
        </is>
      </c>
      <c r="G3894" t="inlineStr">
        <is>
          <t>Grocery</t>
        </is>
      </c>
      <c r="H3894" t="inlineStr">
        <is>
          <t>Store walk-in</t>
        </is>
      </c>
      <c r="I3894" t="inlineStr">
        <is>
          <t>Member</t>
        </is>
      </c>
      <c r="J3894" t="inlineStr">
        <is>
          <t>Yuki Sato</t>
        </is>
      </c>
      <c r="K3894" s="71" t="n">
        <v>3536</v>
      </c>
      <c r="L3894" s="72" t="n">
        <v>203.07</v>
      </c>
      <c r="M3894" s="72" t="n">
        <v>718055.52</v>
      </c>
      <c r="N3894" s="72" t="n">
        <v>14361.11</v>
      </c>
      <c r="O3894" s="72" t="n">
        <v>703694.41</v>
      </c>
      <c r="P3894" s="72" t="n">
        <v>530639.48</v>
      </c>
      <c r="Q3894" s="72" t="n">
        <v>173054.93</v>
      </c>
      <c r="R3894" t="inlineStr">
        <is>
          <t>Tamil Nadu</t>
        </is>
      </c>
      <c r="S3894" s="71" t="n">
        <v>3</v>
      </c>
      <c r="T3894" t="inlineStr">
        <is>
          <t>Yes</t>
        </is>
      </c>
      <c r="U3894" s="71" t="n">
        <v>1115</v>
      </c>
      <c r="V3894" s="71" t="n">
        <v>473</v>
      </c>
      <c r="W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RR103886</t>
        </is>
      </c>
      <c r="B3895" s="69" t="n">
        <v>46124</v>
      </c>
      <c r="C3895" s="70" t="n">
        <v>2026</v>
      </c>
      <c r="D3895" t="inlineStr">
        <is>
          <t>Apr</t>
        </is>
      </c>
      <c r="E3895" t="inlineStr">
        <is>
          <t>West</t>
        </is>
      </c>
      <c r="F3895" t="inlineStr">
        <is>
          <t>India</t>
        </is>
      </c>
      <c r="G3895" t="inlineStr">
        <is>
          <t>Grocery</t>
        </is>
      </c>
      <c r="H3895" t="inlineStr">
        <is>
          <t>Store walk-in</t>
        </is>
      </c>
      <c r="I3895" t="inlineStr">
        <is>
          <t>Walk-in guest</t>
        </is>
      </c>
      <c r="J3895" t="inlineStr">
        <is>
          <t>Fatima Al-Saud</t>
        </is>
      </c>
      <c r="K3895" s="71" t="n">
        <v>2446</v>
      </c>
      <c r="L3895" s="72" t="n">
        <v>171.18</v>
      </c>
      <c r="M3895" s="72" t="n">
        <v>418706.28</v>
      </c>
      <c r="N3895" s="72" t="n">
        <v>8374.129999999999</v>
      </c>
      <c r="O3895" s="72" t="n">
        <v>410332.15</v>
      </c>
      <c r="P3895" s="72" t="n">
        <v>347187.75</v>
      </c>
      <c r="Q3895" s="72" t="n">
        <v>63144.4</v>
      </c>
      <c r="R3895" t="inlineStr">
        <is>
          <t>Maharashtra</t>
        </is>
      </c>
      <c r="S3895" s="71" t="n">
        <v>8</v>
      </c>
      <c r="T3895" t="inlineStr">
        <is>
          <t>Yes</t>
        </is>
      </c>
      <c r="U3895" s="71" t="n">
        <v>1001</v>
      </c>
      <c r="V3895" s="71" t="n">
        <v>369</v>
      </c>
      <c r="W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RR103887</t>
        </is>
      </c>
      <c r="B3896" s="69" t="n">
        <v>46125</v>
      </c>
      <c r="C3896" s="70" t="n">
        <v>2026</v>
      </c>
      <c r="D3896" t="inlineStr">
        <is>
          <t>Apr</t>
        </is>
      </c>
      <c r="E3896" t="inlineStr">
        <is>
          <t>South</t>
        </is>
      </c>
      <c r="F3896" t="inlineStr">
        <is>
          <t>India</t>
        </is>
      </c>
      <c r="G3896" t="inlineStr">
        <is>
          <t>Fashion</t>
        </is>
      </c>
      <c r="H3896" t="inlineStr">
        <is>
          <t>Store walk-in</t>
        </is>
      </c>
      <c r="I3896" t="inlineStr">
        <is>
          <t>Walk-in guest</t>
        </is>
      </c>
      <c r="J3896" t="inlineStr">
        <is>
          <t>Sophie Müller</t>
        </is>
      </c>
      <c r="K3896" s="71" t="n">
        <v>379</v>
      </c>
      <c r="L3896" s="72" t="n">
        <v>823.72</v>
      </c>
      <c r="M3896" s="72" t="n">
        <v>312189.88</v>
      </c>
      <c r="N3896" s="72" t="n">
        <v>46828.48</v>
      </c>
      <c r="O3896" s="72" t="n">
        <v>265361.4</v>
      </c>
      <c r="P3896" s="72" t="n">
        <v>150162.22</v>
      </c>
      <c r="Q3896" s="72" t="n">
        <v>115199.18</v>
      </c>
      <c r="R3896" t="inlineStr">
        <is>
          <t>Karnataka</t>
        </is>
      </c>
      <c r="S3896" s="71" t="n">
        <v>1</v>
      </c>
      <c r="T3896" t="inlineStr">
        <is>
          <t>Yes</t>
        </is>
      </c>
      <c r="U3896" s="71" t="n">
        <v>306</v>
      </c>
      <c r="V3896" s="71" t="n">
        <v>89</v>
      </c>
      <c r="W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RR103888</t>
        </is>
      </c>
      <c r="B3897" s="69" t="n">
        <v>46125</v>
      </c>
      <c r="C3897" s="70" t="n">
        <v>2026</v>
      </c>
      <c r="D3897" t="inlineStr">
        <is>
          <t>Apr</t>
        </is>
      </c>
      <c r="E3897" t="inlineStr">
        <is>
          <t>East</t>
        </is>
      </c>
      <c r="F3897" t="inlineStr">
        <is>
          <t>India</t>
        </is>
      </c>
      <c r="G3897" t="inlineStr">
        <is>
          <t>Electronics</t>
        </is>
      </c>
      <c r="H3897" t="inlineStr">
        <is>
          <t>Store walk-in</t>
        </is>
      </c>
      <c r="I3897" t="inlineStr">
        <is>
          <t>Walk-in guest</t>
        </is>
      </c>
      <c r="J3897" t="inlineStr">
        <is>
          <t>Zoya Ahmed</t>
        </is>
      </c>
      <c r="K3897" s="71" t="n">
        <v>156</v>
      </c>
      <c r="L3897" s="72" t="n">
        <v>8511.82</v>
      </c>
      <c r="M3897" s="72" t="n">
        <v>1327843.92</v>
      </c>
      <c r="N3897" s="72" t="n">
        <v>66392.2</v>
      </c>
      <c r="O3897" s="72" t="n">
        <v>1261451.72</v>
      </c>
      <c r="P3897" s="72" t="n">
        <v>1261161.78</v>
      </c>
      <c r="Q3897" s="72" t="n">
        <v>289.94</v>
      </c>
      <c r="R3897" t="inlineStr">
        <is>
          <t>Bihar</t>
        </is>
      </c>
      <c r="S3897" s="71" t="n">
        <v>2</v>
      </c>
      <c r="T3897" t="inlineStr">
        <is>
          <t>Yes</t>
        </is>
      </c>
      <c r="U3897" s="71" t="n">
        <v>421</v>
      </c>
      <c r="V3897" s="71" t="n">
        <v>129</v>
      </c>
      <c r="W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RR103889</t>
        </is>
      </c>
      <c r="B3898" s="69" t="n">
        <v>46125</v>
      </c>
      <c r="C3898" s="70" t="n">
        <v>2026</v>
      </c>
      <c r="D3898" t="inlineStr">
        <is>
          <t>Apr</t>
        </is>
      </c>
      <c r="E3898" t="inlineStr">
        <is>
          <t>West</t>
        </is>
      </c>
      <c r="F3898" t="inlineStr">
        <is>
          <t>India</t>
        </is>
      </c>
      <c r="G3898" t="inlineStr">
        <is>
          <t>Grocery</t>
        </is>
      </c>
      <c r="H3898" t="inlineStr">
        <is>
          <t>Store walk-in</t>
        </is>
      </c>
      <c r="I3898" t="inlineStr">
        <is>
          <t>Member</t>
        </is>
      </c>
      <c r="J3898" t="inlineStr">
        <is>
          <t>Omar Haddad</t>
        </is>
      </c>
      <c r="K3898" s="71" t="n">
        <v>898</v>
      </c>
      <c r="L3898" s="72" t="n">
        <v>190.11</v>
      </c>
      <c r="M3898" s="72" t="n">
        <v>170718.78</v>
      </c>
      <c r="N3898" s="72" t="n">
        <v>17071.88</v>
      </c>
      <c r="O3898" s="72" t="n">
        <v>153646.9</v>
      </c>
      <c r="P3898" s="72" t="n">
        <v>131556.14</v>
      </c>
      <c r="Q3898" s="72" t="n">
        <v>22090.76</v>
      </c>
      <c r="R3898" t="inlineStr">
        <is>
          <t>Maharashtra</t>
        </is>
      </c>
      <c r="S3898" s="71" t="n">
        <v>8</v>
      </c>
      <c r="T3898" t="inlineStr">
        <is>
          <t>Yes</t>
        </is>
      </c>
      <c r="U3898" s="71" t="n">
        <v>383</v>
      </c>
      <c r="V3898" s="71" t="n">
        <v>111</v>
      </c>
      <c r="W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RR103890</t>
        </is>
      </c>
      <c r="B3899" s="69" t="n">
        <v>46125</v>
      </c>
      <c r="C3899" s="70" t="n">
        <v>2026</v>
      </c>
      <c r="D3899" t="inlineStr">
        <is>
          <t>Apr</t>
        </is>
      </c>
      <c r="E3899" t="inlineStr">
        <is>
          <t>East</t>
        </is>
      </c>
      <c r="F3899" t="inlineStr">
        <is>
          <t>India</t>
        </is>
      </c>
      <c r="G3899" t="inlineStr">
        <is>
          <t>Fashion</t>
        </is>
      </c>
      <c r="H3899" t="inlineStr">
        <is>
          <t>Store walk-in</t>
        </is>
      </c>
      <c r="I3899" t="inlineStr">
        <is>
          <t>Member</t>
        </is>
      </c>
      <c r="J3899" t="inlineStr">
        <is>
          <t>Ana Costa</t>
        </is>
      </c>
      <c r="K3899" s="71" t="n">
        <v>1408</v>
      </c>
      <c r="L3899" s="72" t="n">
        <v>730.47</v>
      </c>
      <c r="M3899" s="72" t="n">
        <v>1028501.76</v>
      </c>
      <c r="N3899" s="72" t="n">
        <v>82280.14</v>
      </c>
      <c r="O3899" s="72" t="n">
        <v>946221.62</v>
      </c>
      <c r="P3899" s="72" t="n">
        <v>603274.77</v>
      </c>
      <c r="Q3899" s="72" t="n">
        <v>342946.85</v>
      </c>
      <c r="R3899" t="inlineStr">
        <is>
          <t>Odisha</t>
        </is>
      </c>
      <c r="S3899" s="71" t="n">
        <v>5</v>
      </c>
      <c r="T3899" t="inlineStr">
        <is>
          <t>Yes</t>
        </is>
      </c>
      <c r="U3899" s="71" t="n">
        <v>531</v>
      </c>
      <c r="V3899" s="71" t="n">
        <v>231</v>
      </c>
      <c r="W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RR103891</t>
        </is>
      </c>
      <c r="B3900" s="69" t="n">
        <v>46125</v>
      </c>
      <c r="C3900" s="70" t="n">
        <v>2026</v>
      </c>
      <c r="D3900" t="inlineStr">
        <is>
          <t>Apr</t>
        </is>
      </c>
      <c r="E3900" t="inlineStr">
        <is>
          <t>North</t>
        </is>
      </c>
      <c r="F3900" t="inlineStr">
        <is>
          <t>India</t>
        </is>
      </c>
      <c r="G3900" t="inlineStr">
        <is>
          <t>JioMart</t>
        </is>
      </c>
      <c r="H3900" t="inlineStr">
        <is>
          <t>Home delivery</t>
        </is>
      </c>
      <c r="I3900" t="inlineStr">
        <is>
          <t>Walk-in guest</t>
        </is>
      </c>
      <c r="J3900" t="inlineStr">
        <is>
          <t>Liam O'Brien</t>
        </is>
      </c>
      <c r="K3900" s="71" t="n">
        <v>810</v>
      </c>
      <c r="L3900" s="72" t="n">
        <v>452.11</v>
      </c>
      <c r="M3900" s="72" t="n">
        <v>366209.1</v>
      </c>
      <c r="N3900" s="72" t="n">
        <v>29296.73</v>
      </c>
      <c r="O3900" s="72" t="n">
        <v>336912.37</v>
      </c>
      <c r="P3900" s="72" t="n">
        <v>282379.42</v>
      </c>
      <c r="Q3900" s="72" t="n">
        <v>54532.95</v>
      </c>
      <c r="R3900" t="inlineStr">
        <is>
          <t>Punjab</t>
        </is>
      </c>
      <c r="S3900" s="71" t="n">
        <v>5</v>
      </c>
      <c r="T3900" t="inlineStr">
        <is>
          <t>Yes</t>
        </is>
      </c>
      <c r="U3900" s="71" t="n">
        <v>1358</v>
      </c>
      <c r="V3900" s="71" t="n">
        <v>101</v>
      </c>
      <c r="W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RR103892</t>
        </is>
      </c>
      <c r="B3901" s="69" t="n">
        <v>46125</v>
      </c>
      <c r="C3901" s="70" t="n">
        <v>2026</v>
      </c>
      <c r="D3901" t="inlineStr">
        <is>
          <t>Apr</t>
        </is>
      </c>
      <c r="E3901" t="inlineStr">
        <is>
          <t>South</t>
        </is>
      </c>
      <c r="F3901" t="inlineStr">
        <is>
          <t>India</t>
        </is>
      </c>
      <c r="G3901" t="inlineStr">
        <is>
          <t>Grocery</t>
        </is>
      </c>
      <c r="H3901" t="inlineStr">
        <is>
          <t>Store walk-in</t>
        </is>
      </c>
      <c r="I3901" t="inlineStr">
        <is>
          <t>Walk-in guest</t>
        </is>
      </c>
      <c r="J3901" t="inlineStr">
        <is>
          <t>Arjun Mehta</t>
        </is>
      </c>
      <c r="K3901" s="71" t="n">
        <v>4493</v>
      </c>
      <c r="L3901" s="72" t="n">
        <v>192.38</v>
      </c>
      <c r="M3901" s="72" t="n">
        <v>864363.34</v>
      </c>
      <c r="N3901" s="72" t="n">
        <v>69149.07000000001</v>
      </c>
      <c r="O3901" s="72" t="n">
        <v>795214.27</v>
      </c>
      <c r="P3901" s="72" t="n">
        <v>675127.61</v>
      </c>
      <c r="Q3901" s="72" t="n">
        <v>120086.66</v>
      </c>
      <c r="R3901" t="inlineStr">
        <is>
          <t>Karnataka</t>
        </is>
      </c>
      <c r="S3901" s="71" t="n">
        <v>8</v>
      </c>
      <c r="T3901" t="inlineStr">
        <is>
          <t>Yes</t>
        </is>
      </c>
      <c r="U3901" s="71" t="n">
        <v>2401</v>
      </c>
      <c r="V3901" s="71" t="n">
        <v>1045</v>
      </c>
      <c r="W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RR103893</t>
        </is>
      </c>
      <c r="B3902" s="69" t="n">
        <v>46125</v>
      </c>
      <c r="C3902" s="70" t="n">
        <v>2026</v>
      </c>
      <c r="D3902" t="inlineStr">
        <is>
          <t>Apr</t>
        </is>
      </c>
      <c r="E3902" t="inlineStr">
        <is>
          <t>West</t>
        </is>
      </c>
      <c r="F3902" t="inlineStr">
        <is>
          <t>India</t>
        </is>
      </c>
      <c r="G3902" t="inlineStr">
        <is>
          <t>Grocery</t>
        </is>
      </c>
      <c r="H3902" t="inlineStr">
        <is>
          <t>Store walk-in</t>
        </is>
      </c>
      <c r="I3902" t="inlineStr">
        <is>
          <t>Member</t>
        </is>
      </c>
      <c r="J3902" t="inlineStr">
        <is>
          <t>Sophie Müller</t>
        </is>
      </c>
      <c r="K3902" s="71" t="n">
        <v>4479</v>
      </c>
      <c r="L3902" s="72" t="n">
        <v>172.29</v>
      </c>
      <c r="M3902" s="72" t="n">
        <v>771686.91</v>
      </c>
      <c r="N3902" s="72" t="n">
        <v>15433.74</v>
      </c>
      <c r="O3902" s="72" t="n">
        <v>756253.17</v>
      </c>
      <c r="P3902" s="72" t="n">
        <v>640073.4399999999</v>
      </c>
      <c r="Q3902" s="72" t="n">
        <v>116179.73</v>
      </c>
      <c r="R3902" t="inlineStr">
        <is>
          <t>Gujarat</t>
        </is>
      </c>
      <c r="S3902" s="71" t="n">
        <v>1</v>
      </c>
      <c r="T3902" t="inlineStr">
        <is>
          <t>Yes</t>
        </is>
      </c>
      <c r="U3902" s="71" t="n">
        <v>1748</v>
      </c>
      <c r="V3902" s="71" t="n">
        <v>585</v>
      </c>
      <c r="W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RR103894</t>
        </is>
      </c>
      <c r="B3903" s="69" t="n">
        <v>46125</v>
      </c>
      <c r="C3903" s="70" t="n">
        <v>2026</v>
      </c>
      <c r="D3903" t="inlineStr">
        <is>
          <t>Apr</t>
        </is>
      </c>
      <c r="E3903" t="inlineStr">
        <is>
          <t>East</t>
        </is>
      </c>
      <c r="F3903" t="inlineStr">
        <is>
          <t>India</t>
        </is>
      </c>
      <c r="G3903" t="inlineStr">
        <is>
          <t>JioMart</t>
        </is>
      </c>
      <c r="H3903" t="inlineStr">
        <is>
          <t>Home delivery</t>
        </is>
      </c>
      <c r="I3903" t="inlineStr">
        <is>
          <t>Member</t>
        </is>
      </c>
      <c r="J3903" t="inlineStr">
        <is>
          <t>Mei Lin</t>
        </is>
      </c>
      <c r="K3903" s="71" t="n">
        <v>2347</v>
      </c>
      <c r="L3903" s="72" t="n">
        <v>472.02</v>
      </c>
      <c r="M3903" s="72" t="n">
        <v>1107830.94</v>
      </c>
      <c r="N3903" s="72" t="n">
        <v>55391.55</v>
      </c>
      <c r="O3903" s="72" t="n">
        <v>1052439.39</v>
      </c>
      <c r="P3903" s="72" t="n">
        <v>798908.97</v>
      </c>
      <c r="Q3903" s="72" t="n">
        <v>253530.42</v>
      </c>
      <c r="R3903" t="inlineStr">
        <is>
          <t>West Bengal</t>
        </is>
      </c>
      <c r="S3903" s="71" t="n">
        <v>0</v>
      </c>
      <c r="T3903" t="inlineStr">
        <is>
          <t>No</t>
        </is>
      </c>
      <c r="U3903" s="71" t="n">
        <v>12605</v>
      </c>
      <c r="V3903" s="71" t="n">
        <v>642</v>
      </c>
      <c r="W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RR103895</t>
        </is>
      </c>
      <c r="B3904" s="69" t="n">
        <v>46125</v>
      </c>
      <c r="C3904" s="70" t="n">
        <v>2026</v>
      </c>
      <c r="D3904" t="inlineStr">
        <is>
          <t>Apr</t>
        </is>
      </c>
      <c r="E3904" t="inlineStr">
        <is>
          <t>South</t>
        </is>
      </c>
      <c r="F3904" t="inlineStr">
        <is>
          <t>India</t>
        </is>
      </c>
      <c r="G3904" t="inlineStr">
        <is>
          <t>Fashion</t>
        </is>
      </c>
      <c r="H3904" t="inlineStr">
        <is>
          <t>Store walk-in</t>
        </is>
      </c>
      <c r="I3904" t="inlineStr">
        <is>
          <t>Member</t>
        </is>
      </c>
      <c r="J3904" t="inlineStr">
        <is>
          <t>Aisha Bello</t>
        </is>
      </c>
      <c r="K3904" s="71" t="n">
        <v>972</v>
      </c>
      <c r="L3904" s="72" t="n">
        <v>744.03</v>
      </c>
      <c r="M3904" s="72" t="n">
        <v>723197.16</v>
      </c>
      <c r="N3904" s="72" t="n">
        <v>57855.77</v>
      </c>
      <c r="O3904" s="72" t="n">
        <v>665341.39</v>
      </c>
      <c r="P3904" s="72" t="n">
        <v>415909.92</v>
      </c>
      <c r="Q3904" s="72" t="n">
        <v>249431.47</v>
      </c>
      <c r="R3904" t="inlineStr">
        <is>
          <t>Tamil Nadu</t>
        </is>
      </c>
      <c r="S3904" s="71" t="n">
        <v>1</v>
      </c>
      <c r="T3904" t="inlineStr">
        <is>
          <t>Yes</t>
        </is>
      </c>
      <c r="U3904" s="71" t="n">
        <v>486</v>
      </c>
      <c r="V3904" s="71" t="n">
        <v>172</v>
      </c>
      <c r="W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RR103896</t>
        </is>
      </c>
      <c r="B3905" s="69" t="n">
        <v>46125</v>
      </c>
      <c r="C3905" s="70" t="n">
        <v>2026</v>
      </c>
      <c r="D3905" t="inlineStr">
        <is>
          <t>Apr</t>
        </is>
      </c>
      <c r="E3905" t="inlineStr">
        <is>
          <t>South</t>
        </is>
      </c>
      <c r="F3905" t="inlineStr">
        <is>
          <t>India</t>
        </is>
      </c>
      <c r="G3905" t="inlineStr">
        <is>
          <t>Fashion</t>
        </is>
      </c>
      <c r="H3905" t="inlineStr">
        <is>
          <t>Store walk-in</t>
        </is>
      </c>
      <c r="I3905" t="inlineStr">
        <is>
          <t>Walk-in guest</t>
        </is>
      </c>
      <c r="J3905" t="inlineStr">
        <is>
          <t>Ruhi Shaikh</t>
        </is>
      </c>
      <c r="K3905" s="71" t="n">
        <v>623</v>
      </c>
      <c r="L3905" s="72" t="n">
        <v>750.7</v>
      </c>
      <c r="M3905" s="72" t="n">
        <v>467686.1</v>
      </c>
      <c r="N3905" s="72" t="n">
        <v>23384.31</v>
      </c>
      <c r="O3905" s="72" t="n">
        <v>444301.79</v>
      </c>
      <c r="P3905" s="72" t="n">
        <v>255812.51</v>
      </c>
      <c r="Q3905" s="72" t="n">
        <v>188489.28</v>
      </c>
      <c r="R3905" t="inlineStr">
        <is>
          <t>Karnataka</t>
        </is>
      </c>
      <c r="S3905" s="71" t="n">
        <v>3</v>
      </c>
      <c r="T3905" t="inlineStr">
        <is>
          <t>Yes</t>
        </is>
      </c>
      <c r="U3905" s="71" t="n">
        <v>528</v>
      </c>
      <c r="V3905" s="71" t="n">
        <v>146</v>
      </c>
      <c r="W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RR103897</t>
        </is>
      </c>
      <c r="B3906" s="69" t="n">
        <v>46125</v>
      </c>
      <c r="C3906" s="70" t="n">
        <v>2026</v>
      </c>
      <c r="D3906" t="inlineStr">
        <is>
          <t>Apr</t>
        </is>
      </c>
      <c r="E3906" t="inlineStr">
        <is>
          <t>North</t>
        </is>
      </c>
      <c r="F3906" t="inlineStr">
        <is>
          <t>India</t>
        </is>
      </c>
      <c r="G3906" t="inlineStr">
        <is>
          <t>Fashion</t>
        </is>
      </c>
      <c r="H3906" t="inlineStr">
        <is>
          <t>Store walk-in</t>
        </is>
      </c>
      <c r="I3906" t="inlineStr">
        <is>
          <t>Walk-in guest</t>
        </is>
      </c>
      <c r="J3906" t="inlineStr">
        <is>
          <t>Zoya Ahmed</t>
        </is>
      </c>
      <c r="K3906" s="71" t="n">
        <v>404</v>
      </c>
      <c r="L3906" s="72" t="n">
        <v>713.54</v>
      </c>
      <c r="M3906" s="72" t="n">
        <v>288270.16</v>
      </c>
      <c r="N3906" s="72" t="n">
        <v>43240.52</v>
      </c>
      <c r="O3906" s="72" t="n">
        <v>245029.64</v>
      </c>
      <c r="P3906" s="72" t="n">
        <v>169876.86</v>
      </c>
      <c r="Q3906" s="72" t="n">
        <v>75152.78</v>
      </c>
      <c r="R3906" t="inlineStr">
        <is>
          <t>Uttar Pradesh</t>
        </is>
      </c>
      <c r="S3906" s="71" t="n">
        <v>1</v>
      </c>
      <c r="T3906" t="inlineStr">
        <is>
          <t>Yes</t>
        </is>
      </c>
      <c r="U3906" s="71" t="n">
        <v>176</v>
      </c>
      <c r="V3906" s="71" t="n">
        <v>50</v>
      </c>
      <c r="W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RR103898</t>
        </is>
      </c>
      <c r="B3907" s="69" t="n">
        <v>46125</v>
      </c>
      <c r="C3907" s="70" t="n">
        <v>2026</v>
      </c>
      <c r="D3907" t="inlineStr">
        <is>
          <t>Apr</t>
        </is>
      </c>
      <c r="E3907" t="inlineStr">
        <is>
          <t>North</t>
        </is>
      </c>
      <c r="F3907" t="inlineStr">
        <is>
          <t>India</t>
        </is>
      </c>
      <c r="G3907" t="inlineStr">
        <is>
          <t>JioMart</t>
        </is>
      </c>
      <c r="H3907" t="inlineStr">
        <is>
          <t>Home delivery</t>
        </is>
      </c>
      <c r="I3907" t="inlineStr">
        <is>
          <t>Member</t>
        </is>
      </c>
      <c r="J3907" t="inlineStr">
        <is>
          <t>Olivia Brown</t>
        </is>
      </c>
      <c r="K3907" s="71" t="n">
        <v>1333</v>
      </c>
      <c r="L3907" s="72" t="n">
        <v>469.75</v>
      </c>
      <c r="M3907" s="72" t="n">
        <v>626176.75</v>
      </c>
      <c r="N3907" s="72" t="n">
        <v>12523.53</v>
      </c>
      <c r="O3907" s="72" t="n">
        <v>613653.22</v>
      </c>
      <c r="P3907" s="72" t="n">
        <v>452392.46</v>
      </c>
      <c r="Q3907" s="72" t="n">
        <v>161260.76</v>
      </c>
      <c r="R3907" t="inlineStr">
        <is>
          <t>Delhi</t>
        </is>
      </c>
      <c r="S3907" s="71" t="n">
        <v>2</v>
      </c>
      <c r="T3907" t="inlineStr">
        <is>
          <t>Yes</t>
        </is>
      </c>
      <c r="U3907" s="71" t="n">
        <v>5029</v>
      </c>
      <c r="V3907" s="71" t="n">
        <v>313</v>
      </c>
      <c r="W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RR103899</t>
        </is>
      </c>
      <c r="B3908" s="69" t="n">
        <v>46126</v>
      </c>
      <c r="C3908" s="70" t="n">
        <v>2026</v>
      </c>
      <c r="D3908" t="inlineStr">
        <is>
          <t>Apr</t>
        </is>
      </c>
      <c r="E3908" t="inlineStr">
        <is>
          <t>North</t>
        </is>
      </c>
      <c r="F3908" t="inlineStr">
        <is>
          <t>India</t>
        </is>
      </c>
      <c r="G3908" t="inlineStr">
        <is>
          <t>Grocery</t>
        </is>
      </c>
      <c r="H3908" t="inlineStr">
        <is>
          <t>Store walk-in</t>
        </is>
      </c>
      <c r="I3908" t="inlineStr">
        <is>
          <t>Walk-in guest</t>
        </is>
      </c>
      <c r="J3908" t="inlineStr">
        <is>
          <t>Sophie Müller</t>
        </is>
      </c>
      <c r="K3908" s="71" t="n">
        <v>4513</v>
      </c>
      <c r="L3908" s="72" t="n">
        <v>171.41</v>
      </c>
      <c r="M3908" s="72" t="n">
        <v>773573.33</v>
      </c>
      <c r="N3908" s="72" t="n">
        <v>38678.67</v>
      </c>
      <c r="O3908" s="72" t="n">
        <v>734894.66</v>
      </c>
      <c r="P3908" s="72" t="n">
        <v>683769.45</v>
      </c>
      <c r="Q3908" s="72" t="n">
        <v>51125.21</v>
      </c>
      <c r="R3908" t="inlineStr">
        <is>
          <t>Uttar Pradesh</t>
        </is>
      </c>
      <c r="S3908" s="71" t="n">
        <v>1</v>
      </c>
      <c r="T3908" t="inlineStr">
        <is>
          <t>Yes</t>
        </is>
      </c>
      <c r="U3908" s="71" t="n">
        <v>1669</v>
      </c>
      <c r="V3908" s="71" t="n">
        <v>629</v>
      </c>
      <c r="W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RR103900</t>
        </is>
      </c>
      <c r="B3909" s="69" t="n">
        <v>46126</v>
      </c>
      <c r="C3909" s="70" t="n">
        <v>2026</v>
      </c>
      <c r="D3909" t="inlineStr">
        <is>
          <t>Apr</t>
        </is>
      </c>
      <c r="E3909" t="inlineStr">
        <is>
          <t>East</t>
        </is>
      </c>
      <c r="F3909" t="inlineStr">
        <is>
          <t>India</t>
        </is>
      </c>
      <c r="G3909" t="inlineStr">
        <is>
          <t>JioMart</t>
        </is>
      </c>
      <c r="H3909" t="inlineStr">
        <is>
          <t>Home delivery</t>
        </is>
      </c>
      <c r="I3909" t="inlineStr">
        <is>
          <t>Member</t>
        </is>
      </c>
      <c r="J3909" t="inlineStr">
        <is>
          <t>Ruhi Shaikh</t>
        </is>
      </c>
      <c r="K3909" s="71" t="n">
        <v>3208</v>
      </c>
      <c r="L3909" s="72" t="n">
        <v>477.52</v>
      </c>
      <c r="M3909" s="72" t="n">
        <v>1531884.16</v>
      </c>
      <c r="N3909" s="72" t="n">
        <v>76594.21000000001</v>
      </c>
      <c r="O3909" s="72" t="n">
        <v>1455289.95</v>
      </c>
      <c r="P3909" s="72" t="n">
        <v>1102430.54</v>
      </c>
      <c r="Q3909" s="72" t="n">
        <v>352859.41</v>
      </c>
      <c r="R3909" t="inlineStr">
        <is>
          <t>Odisha</t>
        </is>
      </c>
      <c r="S3909" s="71" t="n">
        <v>3</v>
      </c>
      <c r="T3909" t="inlineStr">
        <is>
          <t>Yes</t>
        </is>
      </c>
      <c r="U3909" s="71" t="n">
        <v>11236</v>
      </c>
      <c r="V3909" s="71" t="n">
        <v>560</v>
      </c>
      <c r="W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RR103901</t>
        </is>
      </c>
      <c r="B3910" s="69" t="n">
        <v>46126</v>
      </c>
      <c r="C3910" s="70" t="n">
        <v>2026</v>
      </c>
      <c r="D3910" t="inlineStr">
        <is>
          <t>Apr</t>
        </is>
      </c>
      <c r="E3910" t="inlineStr">
        <is>
          <t>North</t>
        </is>
      </c>
      <c r="F3910" t="inlineStr">
        <is>
          <t>India</t>
        </is>
      </c>
      <c r="G3910" t="inlineStr">
        <is>
          <t>JioMart</t>
        </is>
      </c>
      <c r="H3910" t="inlineStr">
        <is>
          <t>Home delivery</t>
        </is>
      </c>
      <c r="I3910" t="inlineStr">
        <is>
          <t>Walk-in guest</t>
        </is>
      </c>
      <c r="J3910" t="inlineStr">
        <is>
          <t>Aisha Bello</t>
        </is>
      </c>
      <c r="K3910" s="71" t="n">
        <v>3555</v>
      </c>
      <c r="L3910" s="72" t="n">
        <v>416.28</v>
      </c>
      <c r="M3910" s="72" t="n">
        <v>1479875.4</v>
      </c>
      <c r="N3910" s="72" t="n">
        <v>73993.77</v>
      </c>
      <c r="O3910" s="72" t="n">
        <v>1405881.63</v>
      </c>
      <c r="P3910" s="72" t="n">
        <v>1211537.89</v>
      </c>
      <c r="Q3910" s="72" t="n">
        <v>194343.74</v>
      </c>
      <c r="R3910" t="inlineStr">
        <is>
          <t>Punjab</t>
        </is>
      </c>
      <c r="S3910" s="71" t="n">
        <v>3</v>
      </c>
      <c r="T3910" t="inlineStr">
        <is>
          <t>Yes</t>
        </is>
      </c>
      <c r="U3910" s="71" t="n">
        <v>14794</v>
      </c>
      <c r="V3910" s="71" t="n">
        <v>1044</v>
      </c>
      <c r="W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RR103902</t>
        </is>
      </c>
      <c r="B3911" s="69" t="n">
        <v>46126</v>
      </c>
      <c r="C3911" s="70" t="n">
        <v>2026</v>
      </c>
      <c r="D3911" t="inlineStr">
        <is>
          <t>Apr</t>
        </is>
      </c>
      <c r="E3911" t="inlineStr">
        <is>
          <t>South</t>
        </is>
      </c>
      <c r="F3911" t="inlineStr">
        <is>
          <t>India</t>
        </is>
      </c>
      <c r="G3911" t="inlineStr">
        <is>
          <t>Grocery</t>
        </is>
      </c>
      <c r="H3911" t="inlineStr">
        <is>
          <t>Store walk-in</t>
        </is>
      </c>
      <c r="I3911" t="inlineStr">
        <is>
          <t>Member</t>
        </is>
      </c>
      <c r="J3911" t="inlineStr">
        <is>
          <t>Aisha Bello</t>
        </is>
      </c>
      <c r="K3911" s="71" t="n">
        <v>3311</v>
      </c>
      <c r="L3911" s="72" t="n">
        <v>186.38</v>
      </c>
      <c r="M3911" s="72" t="n">
        <v>617104.1800000001</v>
      </c>
      <c r="N3911" s="72" t="n">
        <v>49368.33</v>
      </c>
      <c r="O3911" s="72" t="n">
        <v>567735.85</v>
      </c>
      <c r="P3911" s="72" t="n">
        <v>505707.01</v>
      </c>
      <c r="Q3911" s="72" t="n">
        <v>62028.84</v>
      </c>
      <c r="R3911" t="inlineStr">
        <is>
          <t>Kerala</t>
        </is>
      </c>
      <c r="S3911" s="71" t="n">
        <v>1</v>
      </c>
      <c r="T3911" t="inlineStr">
        <is>
          <t>Yes</t>
        </is>
      </c>
      <c r="U3911" s="71" t="n">
        <v>1310</v>
      </c>
      <c r="V3911" s="71" t="n">
        <v>398</v>
      </c>
      <c r="W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RR103903</t>
        </is>
      </c>
      <c r="B3912" s="69" t="n">
        <v>46126</v>
      </c>
      <c r="C3912" s="70" t="n">
        <v>2026</v>
      </c>
      <c r="D3912" t="inlineStr">
        <is>
          <t>Apr</t>
        </is>
      </c>
      <c r="E3912" t="inlineStr">
        <is>
          <t>North</t>
        </is>
      </c>
      <c r="F3912" t="inlineStr">
        <is>
          <t>India</t>
        </is>
      </c>
      <c r="G3912" t="inlineStr">
        <is>
          <t>Fashion</t>
        </is>
      </c>
      <c r="H3912" t="inlineStr">
        <is>
          <t>Store walk-in</t>
        </is>
      </c>
      <c r="I3912" t="inlineStr">
        <is>
          <t>Walk-in guest</t>
        </is>
      </c>
      <c r="J3912" t="inlineStr">
        <is>
          <t>Sophie Müller</t>
        </is>
      </c>
      <c r="K3912" s="71" t="n">
        <v>1232</v>
      </c>
      <c r="L3912" s="72" t="n">
        <v>784.98</v>
      </c>
      <c r="M3912" s="72" t="n">
        <v>967095.36</v>
      </c>
      <c r="N3912" s="72" t="n">
        <v>19341.91</v>
      </c>
      <c r="O3912" s="72" t="n">
        <v>947753.45</v>
      </c>
      <c r="P3912" s="72" t="n">
        <v>506649.55</v>
      </c>
      <c r="Q3912" s="72" t="n">
        <v>441103.9</v>
      </c>
      <c r="R3912" t="inlineStr">
        <is>
          <t>Uttar Pradesh</t>
        </is>
      </c>
      <c r="S3912" s="71" t="n">
        <v>3</v>
      </c>
      <c r="T3912" t="inlineStr">
        <is>
          <t>Yes</t>
        </is>
      </c>
      <c r="U3912" s="71" t="n">
        <v>667</v>
      </c>
      <c r="V3912" s="71" t="n">
        <v>223</v>
      </c>
      <c r="W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RR103904</t>
        </is>
      </c>
      <c r="B3913" s="69" t="n">
        <v>46126</v>
      </c>
      <c r="C3913" s="70" t="n">
        <v>2026</v>
      </c>
      <c r="D3913" t="inlineStr">
        <is>
          <t>Apr</t>
        </is>
      </c>
      <c r="E3913" t="inlineStr">
        <is>
          <t>North</t>
        </is>
      </c>
      <c r="F3913" t="inlineStr">
        <is>
          <t>India</t>
        </is>
      </c>
      <c r="G3913" t="inlineStr">
        <is>
          <t>Fashion</t>
        </is>
      </c>
      <c r="H3913" t="inlineStr">
        <is>
          <t>Click &amp; collect</t>
        </is>
      </c>
      <c r="I3913" t="inlineStr">
        <is>
          <t>Member</t>
        </is>
      </c>
      <c r="J3913" t="inlineStr">
        <is>
          <t>Liam O'Brien</t>
        </is>
      </c>
      <c r="K3913" s="71" t="n">
        <v>764</v>
      </c>
      <c r="L3913" s="72" t="n">
        <v>685.85</v>
      </c>
      <c r="M3913" s="72" t="n">
        <v>523989.4</v>
      </c>
      <c r="N3913" s="72" t="n">
        <v>26199.47</v>
      </c>
      <c r="O3913" s="72" t="n">
        <v>497789.93</v>
      </c>
      <c r="P3913" s="72" t="n">
        <v>326236.07</v>
      </c>
      <c r="Q3913" s="72" t="n">
        <v>171553.86</v>
      </c>
      <c r="R3913" t="inlineStr">
        <is>
          <t>Uttar Pradesh</t>
        </is>
      </c>
      <c r="S3913" s="71" t="n">
        <v>1</v>
      </c>
      <c r="T3913" t="inlineStr">
        <is>
          <t>Yes</t>
        </is>
      </c>
      <c r="U3913" s="71" t="n">
        <v>264</v>
      </c>
      <c r="V3913" s="71" t="n">
        <v>104</v>
      </c>
      <c r="W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RR103905</t>
        </is>
      </c>
      <c r="B3914" s="69" t="n">
        <v>46126</v>
      </c>
      <c r="C3914" s="70" t="n">
        <v>2026</v>
      </c>
      <c r="D3914" t="inlineStr">
        <is>
          <t>Apr</t>
        </is>
      </c>
      <c r="E3914" t="inlineStr">
        <is>
          <t>North</t>
        </is>
      </c>
      <c r="F3914" t="inlineStr">
        <is>
          <t>India</t>
        </is>
      </c>
      <c r="G3914" t="inlineStr">
        <is>
          <t>Grocery</t>
        </is>
      </c>
      <c r="H3914" t="inlineStr">
        <is>
          <t>Store walk-in</t>
        </is>
      </c>
      <c r="I3914" t="inlineStr">
        <is>
          <t>Walk-in guest</t>
        </is>
      </c>
      <c r="J3914" t="inlineStr">
        <is>
          <t>Lucas Martin</t>
        </is>
      </c>
      <c r="K3914" s="71" t="n">
        <v>2869</v>
      </c>
      <c r="L3914" s="72" t="n">
        <v>208.95</v>
      </c>
      <c r="M3914" s="72" t="n">
        <v>599477.55</v>
      </c>
      <c r="N3914" s="72" t="n">
        <v>47958.2</v>
      </c>
      <c r="O3914" s="72" t="n">
        <v>551519.35</v>
      </c>
      <c r="P3914" s="72" t="n">
        <v>412202.2</v>
      </c>
      <c r="Q3914" s="72" t="n">
        <v>139317.15</v>
      </c>
      <c r="R3914" t="inlineStr">
        <is>
          <t>Rajasthan</t>
        </is>
      </c>
      <c r="S3914" s="71" t="n">
        <v>3</v>
      </c>
      <c r="T3914" t="inlineStr">
        <is>
          <t>Yes</t>
        </is>
      </c>
      <c r="U3914" s="71" t="n">
        <v>1005</v>
      </c>
      <c r="V3914" s="71" t="n">
        <v>414</v>
      </c>
      <c r="W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RR103906</t>
        </is>
      </c>
      <c r="B3915" s="69" t="n">
        <v>46126</v>
      </c>
      <c r="C3915" s="70" t="n">
        <v>2026</v>
      </c>
      <c r="D3915" t="inlineStr">
        <is>
          <t>Apr</t>
        </is>
      </c>
      <c r="E3915" t="inlineStr">
        <is>
          <t>South</t>
        </is>
      </c>
      <c r="F3915" t="inlineStr">
        <is>
          <t>India</t>
        </is>
      </c>
      <c r="G3915" t="inlineStr">
        <is>
          <t>Electronics</t>
        </is>
      </c>
      <c r="H3915" t="inlineStr">
        <is>
          <t>Store walk-in</t>
        </is>
      </c>
      <c r="I3915" t="inlineStr">
        <is>
          <t>Walk-in guest</t>
        </is>
      </c>
      <c r="J3915" t="inlineStr">
        <is>
          <t>Carlos Silva</t>
        </is>
      </c>
      <c r="K3915" s="71" t="n">
        <v>217</v>
      </c>
      <c r="L3915" s="72" t="n">
        <v>9968.040000000001</v>
      </c>
      <c r="M3915" s="72" t="n">
        <v>2163064.68</v>
      </c>
      <c r="N3915" s="72" t="n">
        <v>173045.17</v>
      </c>
      <c r="O3915" s="72" t="n">
        <v>1990019.51</v>
      </c>
      <c r="P3915" s="72" t="n">
        <v>1797046</v>
      </c>
      <c r="Q3915" s="72" t="n">
        <v>192973.51</v>
      </c>
      <c r="R3915" t="inlineStr">
        <is>
          <t>Kerala</t>
        </is>
      </c>
      <c r="S3915" s="71" t="n">
        <v>0</v>
      </c>
      <c r="T3915" t="inlineStr">
        <is>
          <t>No</t>
        </is>
      </c>
      <c r="U3915" s="71" t="n">
        <v>706</v>
      </c>
      <c r="V3915" s="71" t="n">
        <v>192</v>
      </c>
      <c r="W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RR103907</t>
        </is>
      </c>
      <c r="B3916" s="69" t="n">
        <v>46126</v>
      </c>
      <c r="C3916" s="70" t="n">
        <v>2026</v>
      </c>
      <c r="D3916" t="inlineStr">
        <is>
          <t>Apr</t>
        </is>
      </c>
      <c r="E3916" t="inlineStr">
        <is>
          <t>South</t>
        </is>
      </c>
      <c r="F3916" t="inlineStr">
        <is>
          <t>India</t>
        </is>
      </c>
      <c r="G3916" t="inlineStr">
        <is>
          <t>Grocery</t>
        </is>
      </c>
      <c r="H3916" t="inlineStr">
        <is>
          <t>Store walk-in</t>
        </is>
      </c>
      <c r="I3916" t="inlineStr">
        <is>
          <t>Member</t>
        </is>
      </c>
      <c r="J3916" t="inlineStr">
        <is>
          <t>Carlos Silva</t>
        </is>
      </c>
      <c r="K3916" s="71" t="n">
        <v>1204</v>
      </c>
      <c r="L3916" s="72" t="n">
        <v>180.47</v>
      </c>
      <c r="M3916" s="72" t="n">
        <v>217285.88</v>
      </c>
      <c r="N3916" s="72" t="n">
        <v>10864.29</v>
      </c>
      <c r="O3916" s="72" t="n">
        <v>206421.59</v>
      </c>
      <c r="P3916" s="72" t="n">
        <v>180778.29</v>
      </c>
      <c r="Q3916" s="72" t="n">
        <v>25643.3</v>
      </c>
      <c r="R3916" t="inlineStr">
        <is>
          <t>Kerala</t>
        </is>
      </c>
      <c r="S3916" s="71" t="n">
        <v>3</v>
      </c>
      <c r="T3916" t="inlineStr">
        <is>
          <t>Yes</t>
        </is>
      </c>
      <c r="U3916" s="71" t="n">
        <v>551</v>
      </c>
      <c r="V3916" s="71" t="n">
        <v>242</v>
      </c>
      <c r="W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RR103908</t>
        </is>
      </c>
      <c r="B3917" s="69" t="n">
        <v>46126</v>
      </c>
      <c r="C3917" s="70" t="n">
        <v>2026</v>
      </c>
      <c r="D3917" t="inlineStr">
        <is>
          <t>Apr</t>
        </is>
      </c>
      <c r="E3917" t="inlineStr">
        <is>
          <t>South</t>
        </is>
      </c>
      <c r="F3917" t="inlineStr">
        <is>
          <t>India</t>
        </is>
      </c>
      <c r="G3917" t="inlineStr">
        <is>
          <t>Grocery</t>
        </is>
      </c>
      <c r="H3917" t="inlineStr">
        <is>
          <t>Store walk-in</t>
        </is>
      </c>
      <c r="I3917" t="inlineStr">
        <is>
          <t>Member</t>
        </is>
      </c>
      <c r="J3917" t="inlineStr">
        <is>
          <t>Lucas Martin</t>
        </is>
      </c>
      <c r="K3917" s="71" t="n">
        <v>1518</v>
      </c>
      <c r="L3917" s="72" t="n">
        <v>192.72</v>
      </c>
      <c r="M3917" s="72" t="n">
        <v>292548.96</v>
      </c>
      <c r="N3917" s="72" t="n">
        <v>43882.34</v>
      </c>
      <c r="O3917" s="72" t="n">
        <v>248666.62</v>
      </c>
      <c r="P3917" s="72" t="n">
        <v>229583.23</v>
      </c>
      <c r="Q3917" s="72" t="n">
        <v>19083.39</v>
      </c>
      <c r="R3917" t="inlineStr">
        <is>
          <t>Kerala</t>
        </is>
      </c>
      <c r="S3917" s="71" t="n">
        <v>2</v>
      </c>
      <c r="T3917" t="inlineStr">
        <is>
          <t>Yes</t>
        </is>
      </c>
      <c r="U3917" s="71" t="n">
        <v>443</v>
      </c>
      <c r="V3917" s="71" t="n">
        <v>171</v>
      </c>
      <c r="W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RR103909</t>
        </is>
      </c>
      <c r="B3918" s="69" t="n">
        <v>46126</v>
      </c>
      <c r="C3918" s="70" t="n">
        <v>2026</v>
      </c>
      <c r="D3918" t="inlineStr">
        <is>
          <t>Apr</t>
        </is>
      </c>
      <c r="E3918" t="inlineStr">
        <is>
          <t>West</t>
        </is>
      </c>
      <c r="F3918" t="inlineStr">
        <is>
          <t>India</t>
        </is>
      </c>
      <c r="G3918" t="inlineStr">
        <is>
          <t>Fashion</t>
        </is>
      </c>
      <c r="H3918" t="inlineStr">
        <is>
          <t>Store walk-in</t>
        </is>
      </c>
      <c r="I3918" t="inlineStr">
        <is>
          <t>Member</t>
        </is>
      </c>
      <c r="J3918" t="inlineStr">
        <is>
          <t>Zoya Ahmed</t>
        </is>
      </c>
      <c r="K3918" s="71" t="n">
        <v>1404</v>
      </c>
      <c r="L3918" s="72" t="n">
        <v>822.4299999999999</v>
      </c>
      <c r="M3918" s="72" t="n">
        <v>1154691.72</v>
      </c>
      <c r="N3918" s="72" t="n">
        <v>57734.59</v>
      </c>
      <c r="O3918" s="72" t="n">
        <v>1096957.13</v>
      </c>
      <c r="P3918" s="72" t="n">
        <v>562611.03</v>
      </c>
      <c r="Q3918" s="72" t="n">
        <v>534346.1</v>
      </c>
      <c r="R3918" t="inlineStr">
        <is>
          <t>Maharashtra</t>
        </is>
      </c>
      <c r="S3918" s="71" t="n">
        <v>1</v>
      </c>
      <c r="T3918" t="inlineStr">
        <is>
          <t>Yes</t>
        </is>
      </c>
      <c r="U3918" s="71" t="n">
        <v>394</v>
      </c>
      <c r="V3918" s="71" t="n">
        <v>171</v>
      </c>
      <c r="W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RR103910</t>
        </is>
      </c>
      <c r="B3919" s="69" t="n">
        <v>46127</v>
      </c>
      <c r="C3919" s="70" t="n">
        <v>2026</v>
      </c>
      <c r="D3919" t="inlineStr">
        <is>
          <t>Apr</t>
        </is>
      </c>
      <c r="E3919" t="inlineStr">
        <is>
          <t>West</t>
        </is>
      </c>
      <c r="F3919" t="inlineStr">
        <is>
          <t>India</t>
        </is>
      </c>
      <c r="G3919" t="inlineStr">
        <is>
          <t>Grocery</t>
        </is>
      </c>
      <c r="H3919" t="inlineStr">
        <is>
          <t>Store walk-in</t>
        </is>
      </c>
      <c r="I3919" t="inlineStr">
        <is>
          <t>Walk-in guest</t>
        </is>
      </c>
      <c r="J3919" t="inlineStr">
        <is>
          <t>Ruhi Shaikh</t>
        </is>
      </c>
      <c r="K3919" s="71" t="n">
        <v>2290</v>
      </c>
      <c r="L3919" s="72" t="n">
        <v>165.44</v>
      </c>
      <c r="M3919" s="72" t="n">
        <v>378857.6</v>
      </c>
      <c r="N3919" s="72" t="n">
        <v>18942.88</v>
      </c>
      <c r="O3919" s="72" t="n">
        <v>359914.72</v>
      </c>
      <c r="P3919" s="72" t="n">
        <v>335334.06</v>
      </c>
      <c r="Q3919" s="72" t="n">
        <v>24580.66</v>
      </c>
      <c r="R3919" t="inlineStr">
        <is>
          <t>Goa</t>
        </is>
      </c>
      <c r="S3919" s="71" t="n">
        <v>8</v>
      </c>
      <c r="T3919" t="inlineStr">
        <is>
          <t>Yes</t>
        </is>
      </c>
      <c r="U3919" s="71" t="n">
        <v>2056</v>
      </c>
      <c r="V3919" s="71" t="n">
        <v>525</v>
      </c>
      <c r="W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RR103911</t>
        </is>
      </c>
      <c r="B3920" s="69" t="n">
        <v>46127</v>
      </c>
      <c r="C3920" s="70" t="n">
        <v>2026</v>
      </c>
      <c r="D3920" t="inlineStr">
        <is>
          <t>Apr</t>
        </is>
      </c>
      <c r="E3920" t="inlineStr">
        <is>
          <t>North</t>
        </is>
      </c>
      <c r="F3920" t="inlineStr">
        <is>
          <t>India</t>
        </is>
      </c>
      <c r="G3920" t="inlineStr">
        <is>
          <t>Electronics</t>
        </is>
      </c>
      <c r="H3920" t="inlineStr">
        <is>
          <t>Store walk-in</t>
        </is>
      </c>
      <c r="I3920" t="inlineStr">
        <is>
          <t>Member</t>
        </is>
      </c>
      <c r="J3920" t="inlineStr">
        <is>
          <t>Sophie Müller</t>
        </is>
      </c>
      <c r="K3920" s="71" t="n">
        <v>178</v>
      </c>
      <c r="L3920" s="72" t="n">
        <v>10750.94</v>
      </c>
      <c r="M3920" s="72" t="n">
        <v>1913667.32</v>
      </c>
      <c r="N3920" s="72" t="n">
        <v>287050.1</v>
      </c>
      <c r="O3920" s="72" t="n">
        <v>1626617.22</v>
      </c>
      <c r="P3920" s="72" t="n">
        <v>1397884.04</v>
      </c>
      <c r="Q3920" s="72" t="n">
        <v>228733.18</v>
      </c>
      <c r="R3920" t="inlineStr">
        <is>
          <t>Punjab</t>
        </is>
      </c>
      <c r="S3920" s="71" t="n">
        <v>2</v>
      </c>
      <c r="T3920" t="inlineStr">
        <is>
          <t>Yes</t>
        </is>
      </c>
      <c r="U3920" s="71" t="n">
        <v>386</v>
      </c>
      <c r="V3920" s="71" t="n">
        <v>149</v>
      </c>
      <c r="W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RR103912</t>
        </is>
      </c>
      <c r="B3921" s="69" t="n">
        <v>46127</v>
      </c>
      <c r="C3921" s="70" t="n">
        <v>2026</v>
      </c>
      <c r="D3921" t="inlineStr">
        <is>
          <t>Apr</t>
        </is>
      </c>
      <c r="E3921" t="inlineStr">
        <is>
          <t>South</t>
        </is>
      </c>
      <c r="F3921" t="inlineStr">
        <is>
          <t>India</t>
        </is>
      </c>
      <c r="G3921" t="inlineStr">
        <is>
          <t>JioMart</t>
        </is>
      </c>
      <c r="H3921" t="inlineStr">
        <is>
          <t>Home delivery</t>
        </is>
      </c>
      <c r="I3921" t="inlineStr">
        <is>
          <t>Walk-in guest</t>
        </is>
      </c>
      <c r="J3921" t="inlineStr">
        <is>
          <t>Carlos Silva</t>
        </is>
      </c>
      <c r="K3921" s="71" t="n">
        <v>2026</v>
      </c>
      <c r="L3921" s="72" t="n">
        <v>468.91</v>
      </c>
      <c r="M3921" s="72" t="n">
        <v>950011.66</v>
      </c>
      <c r="N3921" s="72" t="n">
        <v>76000.92999999999</v>
      </c>
      <c r="O3921" s="72" t="n">
        <v>874010.73</v>
      </c>
      <c r="P3921" s="72" t="n">
        <v>671807.09</v>
      </c>
      <c r="Q3921" s="72" t="n">
        <v>202203.64</v>
      </c>
      <c r="R3921" t="inlineStr">
        <is>
          <t>Telangana</t>
        </is>
      </c>
      <c r="S3921" s="71" t="n">
        <v>2</v>
      </c>
      <c r="T3921" t="inlineStr">
        <is>
          <t>Yes</t>
        </is>
      </c>
      <c r="U3921" s="71" t="n">
        <v>7645</v>
      </c>
      <c r="V3921" s="71" t="n">
        <v>359</v>
      </c>
      <c r="W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RR103913</t>
        </is>
      </c>
      <c r="B3922" s="69" t="n">
        <v>46127</v>
      </c>
      <c r="C3922" s="70" t="n">
        <v>2026</v>
      </c>
      <c r="D3922" t="inlineStr">
        <is>
          <t>Apr</t>
        </is>
      </c>
      <c r="E3922" t="inlineStr">
        <is>
          <t>South</t>
        </is>
      </c>
      <c r="F3922" t="inlineStr">
        <is>
          <t>India</t>
        </is>
      </c>
      <c r="G3922" t="inlineStr">
        <is>
          <t>Fashion</t>
        </is>
      </c>
      <c r="H3922" t="inlineStr">
        <is>
          <t>Store walk-in</t>
        </is>
      </c>
      <c r="I3922" t="inlineStr">
        <is>
          <t>Member</t>
        </is>
      </c>
      <c r="J3922" t="inlineStr">
        <is>
          <t>Liam O'Brien</t>
        </is>
      </c>
      <c r="K3922" s="71" t="n">
        <v>1234</v>
      </c>
      <c r="L3922" s="72" t="n">
        <v>827.96</v>
      </c>
      <c r="M3922" s="72" t="n">
        <v>1021702.64</v>
      </c>
      <c r="N3922" s="72" t="n">
        <v>20434.05</v>
      </c>
      <c r="O3922" s="72" t="n">
        <v>1001268.59</v>
      </c>
      <c r="P3922" s="72" t="n">
        <v>491699.21</v>
      </c>
      <c r="Q3922" s="72" t="n">
        <v>509569.38</v>
      </c>
      <c r="R3922" t="inlineStr">
        <is>
          <t>Karnataka</t>
        </is>
      </c>
      <c r="S3922" s="71" t="n">
        <v>5</v>
      </c>
      <c r="T3922" t="inlineStr">
        <is>
          <t>Yes</t>
        </is>
      </c>
      <c r="U3922" s="71" t="n">
        <v>480</v>
      </c>
      <c r="V3922" s="71" t="n">
        <v>210</v>
      </c>
      <c r="W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RR103914</t>
        </is>
      </c>
      <c r="B3923" s="69" t="n">
        <v>46127</v>
      </c>
      <c r="C3923" s="70" t="n">
        <v>2026</v>
      </c>
      <c r="D3923" t="inlineStr">
        <is>
          <t>Apr</t>
        </is>
      </c>
      <c r="E3923" t="inlineStr">
        <is>
          <t>South</t>
        </is>
      </c>
      <c r="F3923" t="inlineStr">
        <is>
          <t>India</t>
        </is>
      </c>
      <c r="G3923" t="inlineStr">
        <is>
          <t>Fashion</t>
        </is>
      </c>
      <c r="H3923" t="inlineStr">
        <is>
          <t>Store walk-in</t>
        </is>
      </c>
      <c r="I3923" t="inlineStr">
        <is>
          <t>Walk-in guest</t>
        </is>
      </c>
      <c r="J3923" t="inlineStr">
        <is>
          <t>Wei Chen</t>
        </is>
      </c>
      <c r="K3923" s="71" t="n">
        <v>1045</v>
      </c>
      <c r="L3923" s="72" t="n">
        <v>773.6</v>
      </c>
      <c r="M3923" s="72" t="n">
        <v>808412</v>
      </c>
      <c r="N3923" s="72" t="n">
        <v>16168.24</v>
      </c>
      <c r="O3923" s="72" t="n">
        <v>792243.76</v>
      </c>
      <c r="P3923" s="72" t="n">
        <v>440683.85</v>
      </c>
      <c r="Q3923" s="72" t="n">
        <v>351559.91</v>
      </c>
      <c r="R3923" t="inlineStr">
        <is>
          <t>Tamil Nadu</t>
        </is>
      </c>
      <c r="S3923" s="71" t="n">
        <v>5</v>
      </c>
      <c r="T3923" t="inlineStr">
        <is>
          <t>Yes</t>
        </is>
      </c>
      <c r="U3923" s="71" t="n">
        <v>297</v>
      </c>
      <c r="V3923" s="71" t="n">
        <v>119</v>
      </c>
      <c r="W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RR103915</t>
        </is>
      </c>
      <c r="B3924" s="69" t="n">
        <v>46127</v>
      </c>
      <c r="C3924" s="70" t="n">
        <v>2026</v>
      </c>
      <c r="D3924" t="inlineStr">
        <is>
          <t>Apr</t>
        </is>
      </c>
      <c r="E3924" t="inlineStr">
        <is>
          <t>North</t>
        </is>
      </c>
      <c r="F3924" t="inlineStr">
        <is>
          <t>India</t>
        </is>
      </c>
      <c r="G3924" t="inlineStr">
        <is>
          <t>Grocery</t>
        </is>
      </c>
      <c r="H3924" t="inlineStr">
        <is>
          <t>Click &amp; collect</t>
        </is>
      </c>
      <c r="I3924" t="inlineStr">
        <is>
          <t>Walk-in guest</t>
        </is>
      </c>
      <c r="J3924" t="inlineStr">
        <is>
          <t>Aisha Bello</t>
        </is>
      </c>
      <c r="K3924" s="71" t="n">
        <v>3342</v>
      </c>
      <c r="L3924" s="72" t="n">
        <v>204.48</v>
      </c>
      <c r="M3924" s="72" t="n">
        <v>683372.16</v>
      </c>
      <c r="N3924" s="72" t="n">
        <v>54669.77</v>
      </c>
      <c r="O3924" s="72" t="n">
        <v>628702.39</v>
      </c>
      <c r="P3924" s="72" t="n">
        <v>499561.52</v>
      </c>
      <c r="Q3924" s="72" t="n">
        <v>129140.87</v>
      </c>
      <c r="R3924" t="inlineStr">
        <is>
          <t>Punjab</t>
        </is>
      </c>
      <c r="S3924" s="71" t="n">
        <v>1</v>
      </c>
      <c r="T3924" t="inlineStr">
        <is>
          <t>Yes</t>
        </is>
      </c>
      <c r="U3924" s="71" t="n">
        <v>958</v>
      </c>
      <c r="V3924" s="71" t="n">
        <v>402</v>
      </c>
      <c r="W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RR103916</t>
        </is>
      </c>
      <c r="B3925" s="69" t="n">
        <v>46127</v>
      </c>
      <c r="C3925" s="70" t="n">
        <v>2026</v>
      </c>
      <c r="D3925" t="inlineStr">
        <is>
          <t>Apr</t>
        </is>
      </c>
      <c r="E3925" t="inlineStr">
        <is>
          <t>South</t>
        </is>
      </c>
      <c r="F3925" t="inlineStr">
        <is>
          <t>India</t>
        </is>
      </c>
      <c r="G3925" t="inlineStr">
        <is>
          <t>Fashion</t>
        </is>
      </c>
      <c r="H3925" t="inlineStr">
        <is>
          <t>Store walk-in</t>
        </is>
      </c>
      <c r="I3925" t="inlineStr">
        <is>
          <t>Member</t>
        </is>
      </c>
      <c r="J3925" t="inlineStr">
        <is>
          <t>Hiroshi Tanaka</t>
        </is>
      </c>
      <c r="K3925" s="71" t="n">
        <v>1365</v>
      </c>
      <c r="L3925" s="72" t="n">
        <v>839.9</v>
      </c>
      <c r="M3925" s="72" t="n">
        <v>1146463.5</v>
      </c>
      <c r="N3925" s="72" t="n">
        <v>91717.08</v>
      </c>
      <c r="O3925" s="72" t="n">
        <v>1054746.42</v>
      </c>
      <c r="P3925" s="72" t="n">
        <v>571943.3100000001</v>
      </c>
      <c r="Q3925" s="72" t="n">
        <v>482803.11</v>
      </c>
      <c r="R3925" t="inlineStr">
        <is>
          <t>Telangana</t>
        </is>
      </c>
      <c r="S3925" s="71" t="n">
        <v>8</v>
      </c>
      <c r="T3925" t="inlineStr">
        <is>
          <t>Yes</t>
        </is>
      </c>
      <c r="U3925" s="71" t="n">
        <v>398</v>
      </c>
      <c r="V3925" s="71" t="n">
        <v>170</v>
      </c>
      <c r="W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RR103917</t>
        </is>
      </c>
      <c r="B3926" s="69" t="n">
        <v>46127</v>
      </c>
      <c r="C3926" s="70" t="n">
        <v>2026</v>
      </c>
      <c r="D3926" t="inlineStr">
        <is>
          <t>Apr</t>
        </is>
      </c>
      <c r="E3926" t="inlineStr">
        <is>
          <t>North</t>
        </is>
      </c>
      <c r="F3926" t="inlineStr">
        <is>
          <t>India</t>
        </is>
      </c>
      <c r="G3926" t="inlineStr">
        <is>
          <t>Grocery</t>
        </is>
      </c>
      <c r="H3926" t="inlineStr">
        <is>
          <t>Store walk-in</t>
        </is>
      </c>
      <c r="I3926" t="inlineStr">
        <is>
          <t>Member</t>
        </is>
      </c>
      <c r="J3926" t="inlineStr">
        <is>
          <t>Kofi Mensah</t>
        </is>
      </c>
      <c r="K3926" s="71" t="n">
        <v>4452</v>
      </c>
      <c r="L3926" s="72" t="n">
        <v>208.98</v>
      </c>
      <c r="M3926" s="72" t="n">
        <v>930378.96</v>
      </c>
      <c r="N3926" s="72" t="n">
        <v>74430.32000000001</v>
      </c>
      <c r="O3926" s="72" t="n">
        <v>855948.64</v>
      </c>
      <c r="P3926" s="72" t="n">
        <v>636851.77</v>
      </c>
      <c r="Q3926" s="72" t="n">
        <v>219096.87</v>
      </c>
      <c r="R3926" t="inlineStr">
        <is>
          <t>Rajasthan</t>
        </is>
      </c>
      <c r="S3926" s="71" t="n">
        <v>8</v>
      </c>
      <c r="T3926" t="inlineStr">
        <is>
          <t>Yes</t>
        </is>
      </c>
      <c r="U3926" s="71" t="n">
        <v>2844</v>
      </c>
      <c r="V3926" s="71" t="n">
        <v>1098</v>
      </c>
      <c r="W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RR103918</t>
        </is>
      </c>
      <c r="B3927" s="69" t="n">
        <v>46127</v>
      </c>
      <c r="C3927" s="70" t="n">
        <v>2026</v>
      </c>
      <c r="D3927" t="inlineStr">
        <is>
          <t>Apr</t>
        </is>
      </c>
      <c r="E3927" t="inlineStr">
        <is>
          <t>East</t>
        </is>
      </c>
      <c r="F3927" t="inlineStr">
        <is>
          <t>India</t>
        </is>
      </c>
      <c r="G3927" t="inlineStr">
        <is>
          <t>JioMart</t>
        </is>
      </c>
      <c r="H3927" t="inlineStr">
        <is>
          <t>Home delivery</t>
        </is>
      </c>
      <c r="I3927" t="inlineStr">
        <is>
          <t>Member</t>
        </is>
      </c>
      <c r="J3927" t="inlineStr">
        <is>
          <t>Mei Lin</t>
        </is>
      </c>
      <c r="K3927" s="71" t="n">
        <v>4229</v>
      </c>
      <c r="L3927" s="72" t="n">
        <v>502.71</v>
      </c>
      <c r="M3927" s="72" t="n">
        <v>2125960.59</v>
      </c>
      <c r="N3927" s="72" t="n">
        <v>318894.09</v>
      </c>
      <c r="O3927" s="72" t="n">
        <v>1807066.5</v>
      </c>
      <c r="P3927" s="72" t="n">
        <v>1422300.67</v>
      </c>
      <c r="Q3927" s="72" t="n">
        <v>384765.83</v>
      </c>
      <c r="R3927" t="inlineStr">
        <is>
          <t>Odisha</t>
        </is>
      </c>
      <c r="S3927" s="71" t="n">
        <v>1</v>
      </c>
      <c r="T3927" t="inlineStr">
        <is>
          <t>Yes</t>
        </is>
      </c>
      <c r="U3927" s="71" t="n">
        <v>8099</v>
      </c>
      <c r="V3927" s="71" t="n">
        <v>530</v>
      </c>
      <c r="W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RR103919</t>
        </is>
      </c>
      <c r="B3928" s="69" t="n">
        <v>46127</v>
      </c>
      <c r="C3928" s="70" t="n">
        <v>2026</v>
      </c>
      <c r="D3928" t="inlineStr">
        <is>
          <t>Apr</t>
        </is>
      </c>
      <c r="E3928" t="inlineStr">
        <is>
          <t>East</t>
        </is>
      </c>
      <c r="F3928" t="inlineStr">
        <is>
          <t>India</t>
        </is>
      </c>
      <c r="G3928" t="inlineStr">
        <is>
          <t>Electronics</t>
        </is>
      </c>
      <c r="H3928" t="inlineStr">
        <is>
          <t>Store walk-in</t>
        </is>
      </c>
      <c r="I3928" t="inlineStr">
        <is>
          <t>Member</t>
        </is>
      </c>
      <c r="J3928" t="inlineStr">
        <is>
          <t>Priya Nair</t>
        </is>
      </c>
      <c r="K3928" s="71" t="n">
        <v>159</v>
      </c>
      <c r="L3928" s="72" t="n">
        <v>8614.940000000001</v>
      </c>
      <c r="M3928" s="72" t="n">
        <v>1369775.46</v>
      </c>
      <c r="N3928" s="72" t="n">
        <v>205466.32</v>
      </c>
      <c r="O3928" s="72" t="n">
        <v>1164309.14</v>
      </c>
      <c r="P3928" s="72" t="n">
        <v>1252231.44</v>
      </c>
      <c r="Q3928" s="72" t="n">
        <v>-87922.3</v>
      </c>
      <c r="R3928" t="inlineStr">
        <is>
          <t>Odisha</t>
        </is>
      </c>
      <c r="S3928" s="71" t="n">
        <v>0</v>
      </c>
      <c r="T3928" t="inlineStr">
        <is>
          <t>No</t>
        </is>
      </c>
      <c r="U3928" s="71" t="n">
        <v>328</v>
      </c>
      <c r="V3928" s="71" t="n">
        <v>130</v>
      </c>
      <c r="W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RR103920</t>
        </is>
      </c>
      <c r="B3929" s="69" t="n">
        <v>46127</v>
      </c>
      <c r="C3929" s="70" t="n">
        <v>2026</v>
      </c>
      <c r="D3929" t="inlineStr">
        <is>
          <t>Apr</t>
        </is>
      </c>
      <c r="E3929" t="inlineStr">
        <is>
          <t>West</t>
        </is>
      </c>
      <c r="F3929" t="inlineStr">
        <is>
          <t>India</t>
        </is>
      </c>
      <c r="G3929" t="inlineStr">
        <is>
          <t>Grocery</t>
        </is>
      </c>
      <c r="H3929" t="inlineStr">
        <is>
          <t>Store walk-in</t>
        </is>
      </c>
      <c r="I3929" t="inlineStr">
        <is>
          <t>Walk-in guest</t>
        </is>
      </c>
      <c r="J3929" t="inlineStr">
        <is>
          <t>Olivia Brown</t>
        </is>
      </c>
      <c r="K3929" s="71" t="n">
        <v>1897</v>
      </c>
      <c r="L3929" s="72" t="n">
        <v>200.07</v>
      </c>
      <c r="M3929" s="72" t="n">
        <v>379532.79</v>
      </c>
      <c r="N3929" s="72" t="n">
        <v>7590.66</v>
      </c>
      <c r="O3929" s="72" t="n">
        <v>371942.13</v>
      </c>
      <c r="P3929" s="72" t="n">
        <v>282684.07</v>
      </c>
      <c r="Q3929" s="72" t="n">
        <v>89258.06</v>
      </c>
      <c r="R3929" t="inlineStr">
        <is>
          <t>Maharashtra</t>
        </is>
      </c>
      <c r="S3929" s="71" t="n">
        <v>5</v>
      </c>
      <c r="T3929" t="inlineStr">
        <is>
          <t>Yes</t>
        </is>
      </c>
      <c r="U3929" s="71" t="n">
        <v>578</v>
      </c>
      <c r="V3929" s="71" t="n">
        <v>231</v>
      </c>
      <c r="W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RR103921</t>
        </is>
      </c>
      <c r="B3930" s="69" t="n">
        <v>46127</v>
      </c>
      <c r="C3930" s="70" t="n">
        <v>2026</v>
      </c>
      <c r="D3930" t="inlineStr">
        <is>
          <t>Apr</t>
        </is>
      </c>
      <c r="E3930" t="inlineStr">
        <is>
          <t>North</t>
        </is>
      </c>
      <c r="F3930" t="inlineStr">
        <is>
          <t>India</t>
        </is>
      </c>
      <c r="G3930" t="inlineStr">
        <is>
          <t>JioMart</t>
        </is>
      </c>
      <c r="H3930" t="inlineStr">
        <is>
          <t>Home delivery</t>
        </is>
      </c>
      <c r="I3930" t="inlineStr">
        <is>
          <t>Member</t>
        </is>
      </c>
      <c r="J3930" t="inlineStr">
        <is>
          <t>Sophie Müller</t>
        </is>
      </c>
      <c r="K3930" s="71" t="n">
        <v>4206</v>
      </c>
      <c r="L3930" s="72" t="n">
        <v>482.84</v>
      </c>
      <c r="M3930" s="72" t="n">
        <v>2030825.04</v>
      </c>
      <c r="N3930" s="72" t="n">
        <v>304623.76</v>
      </c>
      <c r="O3930" s="72" t="n">
        <v>1726201.28</v>
      </c>
      <c r="P3930" s="72" t="n">
        <v>1462572.14</v>
      </c>
      <c r="Q3930" s="72" t="n">
        <v>263629.14</v>
      </c>
      <c r="R3930" t="inlineStr">
        <is>
          <t>Delhi</t>
        </is>
      </c>
      <c r="S3930" s="71" t="n">
        <v>0</v>
      </c>
      <c r="T3930" t="inlineStr">
        <is>
          <t>No</t>
        </is>
      </c>
      <c r="U3930" s="71" t="n">
        <v>11600</v>
      </c>
      <c r="V3930" s="71" t="n">
        <v>554</v>
      </c>
      <c r="W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RR103922</t>
        </is>
      </c>
      <c r="B3931" s="69" t="n">
        <v>46128</v>
      </c>
      <c r="C3931" s="70" t="n">
        <v>2026</v>
      </c>
      <c r="D3931" t="inlineStr">
        <is>
          <t>Apr</t>
        </is>
      </c>
      <c r="E3931" t="inlineStr">
        <is>
          <t>West</t>
        </is>
      </c>
      <c r="F3931" t="inlineStr">
        <is>
          <t>India</t>
        </is>
      </c>
      <c r="G3931" t="inlineStr">
        <is>
          <t>JioMart</t>
        </is>
      </c>
      <c r="H3931" t="inlineStr">
        <is>
          <t>Home delivery</t>
        </is>
      </c>
      <c r="I3931" t="inlineStr">
        <is>
          <t>Member</t>
        </is>
      </c>
      <c r="J3931" t="inlineStr">
        <is>
          <t>Lucas Martin</t>
        </is>
      </c>
      <c r="K3931" s="71" t="n">
        <v>992</v>
      </c>
      <c r="L3931" s="72" t="n">
        <v>503.19</v>
      </c>
      <c r="M3931" s="72" t="n">
        <v>499164.48</v>
      </c>
      <c r="N3931" s="72" t="n">
        <v>49916.45</v>
      </c>
      <c r="O3931" s="72" t="n">
        <v>449248.03</v>
      </c>
      <c r="P3931" s="72" t="n">
        <v>323162.15</v>
      </c>
      <c r="Q3931" s="72" t="n">
        <v>126085.88</v>
      </c>
      <c r="R3931" t="inlineStr">
        <is>
          <t>Gujarat</t>
        </is>
      </c>
      <c r="S3931" s="71" t="n">
        <v>3</v>
      </c>
      <c r="T3931" t="inlineStr">
        <is>
          <t>Yes</t>
        </is>
      </c>
      <c r="U3931" s="71" t="n">
        <v>3250</v>
      </c>
      <c r="V3931" s="71" t="n">
        <v>132</v>
      </c>
      <c r="W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RR103923</t>
        </is>
      </c>
      <c r="B3932" s="69" t="n">
        <v>46128</v>
      </c>
      <c r="C3932" s="70" t="n">
        <v>2026</v>
      </c>
      <c r="D3932" t="inlineStr">
        <is>
          <t>Apr</t>
        </is>
      </c>
      <c r="E3932" t="inlineStr">
        <is>
          <t>South</t>
        </is>
      </c>
      <c r="F3932" t="inlineStr">
        <is>
          <t>India</t>
        </is>
      </c>
      <c r="G3932" t="inlineStr">
        <is>
          <t>Electronics</t>
        </is>
      </c>
      <c r="H3932" t="inlineStr">
        <is>
          <t>Store walk-in</t>
        </is>
      </c>
      <c r="I3932" t="inlineStr">
        <is>
          <t>Walk-in guest</t>
        </is>
      </c>
      <c r="J3932" t="inlineStr">
        <is>
          <t>Wei Chen</t>
        </is>
      </c>
      <c r="K3932" s="71" t="n">
        <v>110</v>
      </c>
      <c r="L3932" s="72" t="n">
        <v>10055.18</v>
      </c>
      <c r="M3932" s="72" t="n">
        <v>1106069.8</v>
      </c>
      <c r="N3932" s="72" t="n">
        <v>55303.49</v>
      </c>
      <c r="O3932" s="72" t="n">
        <v>1050766.31</v>
      </c>
      <c r="P3932" s="72" t="n">
        <v>877190.8</v>
      </c>
      <c r="Q3932" s="72" t="n">
        <v>173575.51</v>
      </c>
      <c r="R3932" t="inlineStr">
        <is>
          <t>Tamil Nadu</t>
        </is>
      </c>
      <c r="S3932" s="71" t="n">
        <v>2</v>
      </c>
      <c r="T3932" t="inlineStr">
        <is>
          <t>Yes</t>
        </is>
      </c>
      <c r="U3932" s="71" t="n">
        <v>278</v>
      </c>
      <c r="V3932" s="71" t="n">
        <v>106</v>
      </c>
      <c r="W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RR103924</t>
        </is>
      </c>
      <c r="B3933" s="69" t="n">
        <v>46128</v>
      </c>
      <c r="C3933" s="70" t="n">
        <v>2026</v>
      </c>
      <c r="D3933" t="inlineStr">
        <is>
          <t>Apr</t>
        </is>
      </c>
      <c r="E3933" t="inlineStr">
        <is>
          <t>West</t>
        </is>
      </c>
      <c r="F3933" t="inlineStr">
        <is>
          <t>India</t>
        </is>
      </c>
      <c r="G3933" t="inlineStr">
        <is>
          <t>Fashion</t>
        </is>
      </c>
      <c r="H3933" t="inlineStr">
        <is>
          <t>Store walk-in</t>
        </is>
      </c>
      <c r="I3933" t="inlineStr">
        <is>
          <t>Walk-in guest</t>
        </is>
      </c>
      <c r="J3933" t="inlineStr">
        <is>
          <t>Ravindra Patil</t>
        </is>
      </c>
      <c r="K3933" s="71" t="n">
        <v>334</v>
      </c>
      <c r="L3933" s="72" t="n">
        <v>827.11</v>
      </c>
      <c r="M3933" s="72" t="n">
        <v>276254.74</v>
      </c>
      <c r="N3933" s="72" t="n">
        <v>5525.09</v>
      </c>
      <c r="O3933" s="72" t="n">
        <v>270729.65</v>
      </c>
      <c r="P3933" s="72" t="n">
        <v>136797.14</v>
      </c>
      <c r="Q3933" s="72" t="n">
        <v>133932.51</v>
      </c>
      <c r="R3933" t="inlineStr">
        <is>
          <t>Gujarat</t>
        </is>
      </c>
      <c r="S3933" s="71" t="n">
        <v>8</v>
      </c>
      <c r="T3933" t="inlineStr">
        <is>
          <t>Yes</t>
        </is>
      </c>
      <c r="U3933" s="71" t="n">
        <v>128</v>
      </c>
      <c r="V3933" s="71" t="n">
        <v>42</v>
      </c>
      <c r="W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RR103925</t>
        </is>
      </c>
      <c r="B3934" s="69" t="n">
        <v>46128</v>
      </c>
      <c r="C3934" s="70" t="n">
        <v>2026</v>
      </c>
      <c r="D3934" t="inlineStr">
        <is>
          <t>Apr</t>
        </is>
      </c>
      <c r="E3934" t="inlineStr">
        <is>
          <t>North</t>
        </is>
      </c>
      <c r="F3934" t="inlineStr">
        <is>
          <t>India</t>
        </is>
      </c>
      <c r="G3934" t="inlineStr">
        <is>
          <t>Grocery</t>
        </is>
      </c>
      <c r="H3934" t="inlineStr">
        <is>
          <t>Store walk-in</t>
        </is>
      </c>
      <c r="I3934" t="inlineStr">
        <is>
          <t>Member</t>
        </is>
      </c>
      <c r="J3934" t="inlineStr">
        <is>
          <t>Ruhi Shaikh</t>
        </is>
      </c>
      <c r="K3934" s="71" t="n">
        <v>846</v>
      </c>
      <c r="L3934" s="72" t="n">
        <v>193.67</v>
      </c>
      <c r="M3934" s="72" t="n">
        <v>163844.82</v>
      </c>
      <c r="N3934" s="72" t="n">
        <v>24576.72</v>
      </c>
      <c r="O3934" s="72" t="n">
        <v>139268.1</v>
      </c>
      <c r="P3934" s="72" t="n">
        <v>128206.88</v>
      </c>
      <c r="Q3934" s="72" t="n">
        <v>11061.22</v>
      </c>
      <c r="R3934" t="inlineStr">
        <is>
          <t>Punjab</t>
        </is>
      </c>
      <c r="S3934" s="71" t="n">
        <v>1</v>
      </c>
      <c r="T3934" t="inlineStr">
        <is>
          <t>Yes</t>
        </is>
      </c>
      <c r="U3934" s="71" t="n">
        <v>414</v>
      </c>
      <c r="V3934" s="71" t="n">
        <v>111</v>
      </c>
      <c r="W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RR103926</t>
        </is>
      </c>
      <c r="B3935" s="69" t="n">
        <v>46128</v>
      </c>
      <c r="C3935" s="70" t="n">
        <v>2026</v>
      </c>
      <c r="D3935" t="inlineStr">
        <is>
          <t>Apr</t>
        </is>
      </c>
      <c r="E3935" t="inlineStr">
        <is>
          <t>South</t>
        </is>
      </c>
      <c r="F3935" t="inlineStr">
        <is>
          <t>India</t>
        </is>
      </c>
      <c r="G3935" t="inlineStr">
        <is>
          <t>Grocery</t>
        </is>
      </c>
      <c r="H3935" t="inlineStr">
        <is>
          <t>Store walk-in</t>
        </is>
      </c>
      <c r="I3935" t="inlineStr">
        <is>
          <t>Walk-in guest</t>
        </is>
      </c>
      <c r="J3935" t="inlineStr">
        <is>
          <t>Yuki Sato</t>
        </is>
      </c>
      <c r="K3935" s="71" t="n">
        <v>2545</v>
      </c>
      <c r="L3935" s="72" t="n">
        <v>183.84</v>
      </c>
      <c r="M3935" s="72" t="n">
        <v>467872.8</v>
      </c>
      <c r="N3935" s="72" t="n">
        <v>37429.82</v>
      </c>
      <c r="O3935" s="72" t="n">
        <v>430442.98</v>
      </c>
      <c r="P3935" s="72" t="n">
        <v>360654.12</v>
      </c>
      <c r="Q3935" s="72" t="n">
        <v>69788.86</v>
      </c>
      <c r="R3935" t="inlineStr">
        <is>
          <t>Kerala</t>
        </is>
      </c>
      <c r="S3935" s="71" t="n">
        <v>3</v>
      </c>
      <c r="T3935" t="inlineStr">
        <is>
          <t>Yes</t>
        </is>
      </c>
      <c r="U3935" s="71" t="n">
        <v>769</v>
      </c>
      <c r="V3935" s="71" t="n">
        <v>283</v>
      </c>
      <c r="W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RR103927</t>
        </is>
      </c>
      <c r="B3936" s="69" t="n">
        <v>46128</v>
      </c>
      <c r="C3936" s="70" t="n">
        <v>2026</v>
      </c>
      <c r="D3936" t="inlineStr">
        <is>
          <t>Apr</t>
        </is>
      </c>
      <c r="E3936" t="inlineStr">
        <is>
          <t>South</t>
        </is>
      </c>
      <c r="F3936" t="inlineStr">
        <is>
          <t>India</t>
        </is>
      </c>
      <c r="G3936" t="inlineStr">
        <is>
          <t>Fashion</t>
        </is>
      </c>
      <c r="H3936" t="inlineStr">
        <is>
          <t>Store walk-in</t>
        </is>
      </c>
      <c r="I3936" t="inlineStr">
        <is>
          <t>Walk-in guest</t>
        </is>
      </c>
      <c r="J3936" t="inlineStr">
        <is>
          <t>Carlos Silva</t>
        </is>
      </c>
      <c r="K3936" s="71" t="n">
        <v>411</v>
      </c>
      <c r="L3936" s="72" t="n">
        <v>782.11</v>
      </c>
      <c r="M3936" s="72" t="n">
        <v>321447.21</v>
      </c>
      <c r="N3936" s="72" t="n">
        <v>25715.78</v>
      </c>
      <c r="O3936" s="72" t="n">
        <v>295731.43</v>
      </c>
      <c r="P3936" s="72" t="n">
        <v>174457.71</v>
      </c>
      <c r="Q3936" s="72" t="n">
        <v>121273.72</v>
      </c>
      <c r="R3936" t="inlineStr">
        <is>
          <t>Telangana</t>
        </is>
      </c>
      <c r="S3936" s="71" t="n">
        <v>8</v>
      </c>
      <c r="T3936" t="inlineStr">
        <is>
          <t>Yes</t>
        </is>
      </c>
      <c r="U3936" s="71" t="n">
        <v>188</v>
      </c>
      <c r="V3936" s="71" t="n">
        <v>55</v>
      </c>
      <c r="W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RR103928</t>
        </is>
      </c>
      <c r="B3937" s="69" t="n">
        <v>46128</v>
      </c>
      <c r="C3937" s="70" t="n">
        <v>2026</v>
      </c>
      <c r="D3937" t="inlineStr">
        <is>
          <t>Apr</t>
        </is>
      </c>
      <c r="E3937" t="inlineStr">
        <is>
          <t>North</t>
        </is>
      </c>
      <c r="F3937" t="inlineStr">
        <is>
          <t>India</t>
        </is>
      </c>
      <c r="G3937" t="inlineStr">
        <is>
          <t>Grocery</t>
        </is>
      </c>
      <c r="H3937" t="inlineStr">
        <is>
          <t>Store walk-in</t>
        </is>
      </c>
      <c r="I3937" t="inlineStr">
        <is>
          <t>Member</t>
        </is>
      </c>
      <c r="J3937" t="inlineStr">
        <is>
          <t>Yuki Sato</t>
        </is>
      </c>
      <c r="K3937" s="71" t="n">
        <v>3971</v>
      </c>
      <c r="L3937" s="72" t="n">
        <v>199.35</v>
      </c>
      <c r="M3937" s="72" t="n">
        <v>791618.85</v>
      </c>
      <c r="N3937" s="72" t="n">
        <v>39580.94</v>
      </c>
      <c r="O3937" s="72" t="n">
        <v>752037.91</v>
      </c>
      <c r="P3937" s="72" t="n">
        <v>586460.38</v>
      </c>
      <c r="Q3937" s="72" t="n">
        <v>165577.53</v>
      </c>
      <c r="R3937" t="inlineStr">
        <is>
          <t>Uttar Pradesh</t>
        </is>
      </c>
      <c r="S3937" s="71" t="n">
        <v>5</v>
      </c>
      <c r="T3937" t="inlineStr">
        <is>
          <t>Yes</t>
        </is>
      </c>
      <c r="U3937" s="71" t="n">
        <v>2091</v>
      </c>
      <c r="V3937" s="71" t="n">
        <v>579</v>
      </c>
      <c r="W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RR103929</t>
        </is>
      </c>
      <c r="B3938" s="69" t="n">
        <v>46128</v>
      </c>
      <c r="C3938" s="70" t="n">
        <v>2026</v>
      </c>
      <c r="D3938" t="inlineStr">
        <is>
          <t>Apr</t>
        </is>
      </c>
      <c r="E3938" t="inlineStr">
        <is>
          <t>East</t>
        </is>
      </c>
      <c r="F3938" t="inlineStr">
        <is>
          <t>India</t>
        </is>
      </c>
      <c r="G3938" t="inlineStr">
        <is>
          <t>Grocery</t>
        </is>
      </c>
      <c r="H3938" t="inlineStr">
        <is>
          <t>Store walk-in</t>
        </is>
      </c>
      <c r="I3938" t="inlineStr">
        <is>
          <t>Walk-in guest</t>
        </is>
      </c>
      <c r="J3938" t="inlineStr">
        <is>
          <t>Sophie Müller</t>
        </is>
      </c>
      <c r="K3938" s="71" t="n">
        <v>4414</v>
      </c>
      <c r="L3938" s="72" t="n">
        <v>206.78</v>
      </c>
      <c r="M3938" s="72" t="n">
        <v>912726.92</v>
      </c>
      <c r="N3938" s="72" t="n">
        <v>73018.14999999999</v>
      </c>
      <c r="O3938" s="72" t="n">
        <v>839708.77</v>
      </c>
      <c r="P3938" s="72" t="n">
        <v>636189.8100000001</v>
      </c>
      <c r="Q3938" s="72" t="n">
        <v>203518.96</v>
      </c>
      <c r="R3938" t="inlineStr">
        <is>
          <t>Bihar</t>
        </is>
      </c>
      <c r="S3938" s="71" t="n">
        <v>3</v>
      </c>
      <c r="T3938" t="inlineStr">
        <is>
          <t>Yes</t>
        </is>
      </c>
      <c r="U3938" s="71" t="n">
        <v>1666</v>
      </c>
      <c r="V3938" s="71" t="n">
        <v>564</v>
      </c>
      <c r="W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RR103930</t>
        </is>
      </c>
      <c r="B3939" s="69" t="n">
        <v>46128</v>
      </c>
      <c r="C3939" s="70" t="n">
        <v>2026</v>
      </c>
      <c r="D3939" t="inlineStr">
        <is>
          <t>Apr</t>
        </is>
      </c>
      <c r="E3939" t="inlineStr">
        <is>
          <t>East</t>
        </is>
      </c>
      <c r="F3939" t="inlineStr">
        <is>
          <t>India</t>
        </is>
      </c>
      <c r="G3939" t="inlineStr">
        <is>
          <t>Fashion</t>
        </is>
      </c>
      <c r="H3939" t="inlineStr">
        <is>
          <t>Store walk-in</t>
        </is>
      </c>
      <c r="I3939" t="inlineStr">
        <is>
          <t>Walk-in guest</t>
        </is>
      </c>
      <c r="J3939" t="inlineStr">
        <is>
          <t>Wei Chen</t>
        </is>
      </c>
      <c r="K3939" s="71" t="n">
        <v>238</v>
      </c>
      <c r="L3939" s="72" t="n">
        <v>779.91</v>
      </c>
      <c r="M3939" s="72" t="n">
        <v>185618.58</v>
      </c>
      <c r="N3939" s="72" t="n">
        <v>14849.49</v>
      </c>
      <c r="O3939" s="72" t="n">
        <v>170769.09</v>
      </c>
      <c r="P3939" s="72" t="n">
        <v>101923.65</v>
      </c>
      <c r="Q3939" s="72" t="n">
        <v>68845.44</v>
      </c>
      <c r="R3939" t="inlineStr">
        <is>
          <t>Odisha</t>
        </is>
      </c>
      <c r="S3939" s="71" t="n">
        <v>2</v>
      </c>
      <c r="T3939" t="inlineStr">
        <is>
          <t>Yes</t>
        </is>
      </c>
      <c r="U3939" s="71" t="n">
        <v>225</v>
      </c>
      <c r="V3939" s="71" t="n">
        <v>71</v>
      </c>
      <c r="W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RR103931</t>
        </is>
      </c>
      <c r="B3940" s="69" t="n">
        <v>46128</v>
      </c>
      <c r="C3940" s="70" t="n">
        <v>2026</v>
      </c>
      <c r="D3940" t="inlineStr">
        <is>
          <t>Apr</t>
        </is>
      </c>
      <c r="E3940" t="inlineStr">
        <is>
          <t>North</t>
        </is>
      </c>
      <c r="F3940" t="inlineStr">
        <is>
          <t>India</t>
        </is>
      </c>
      <c r="G3940" t="inlineStr">
        <is>
          <t>Fashion</t>
        </is>
      </c>
      <c r="H3940" t="inlineStr">
        <is>
          <t>Store walk-in</t>
        </is>
      </c>
      <c r="I3940" t="inlineStr">
        <is>
          <t>Walk-in guest</t>
        </is>
      </c>
      <c r="J3940" t="inlineStr">
        <is>
          <t>Ravindra Patil</t>
        </is>
      </c>
      <c r="K3940" s="71" t="n">
        <v>1341</v>
      </c>
      <c r="L3940" s="72" t="n">
        <v>764.05</v>
      </c>
      <c r="M3940" s="72" t="n">
        <v>1024591.05</v>
      </c>
      <c r="N3940" s="72" t="n">
        <v>102459.11</v>
      </c>
      <c r="O3940" s="72" t="n">
        <v>922131.9399999999</v>
      </c>
      <c r="P3940" s="72" t="n">
        <v>545816.24</v>
      </c>
      <c r="Q3940" s="72" t="n">
        <v>376315.7</v>
      </c>
      <c r="R3940" t="inlineStr">
        <is>
          <t>Rajasthan</t>
        </is>
      </c>
      <c r="S3940" s="71" t="n">
        <v>5</v>
      </c>
      <c r="T3940" t="inlineStr">
        <is>
          <t>Yes</t>
        </is>
      </c>
      <c r="U3940" s="71" t="n">
        <v>494</v>
      </c>
      <c r="V3940" s="71" t="n">
        <v>205</v>
      </c>
      <c r="W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RR103932</t>
        </is>
      </c>
      <c r="B3941" s="69" t="n">
        <v>46128</v>
      </c>
      <c r="C3941" s="70" t="n">
        <v>2026</v>
      </c>
      <c r="D3941" t="inlineStr">
        <is>
          <t>Apr</t>
        </is>
      </c>
      <c r="E3941" t="inlineStr">
        <is>
          <t>South</t>
        </is>
      </c>
      <c r="F3941" t="inlineStr">
        <is>
          <t>India</t>
        </is>
      </c>
      <c r="G3941" t="inlineStr">
        <is>
          <t>Grocery</t>
        </is>
      </c>
      <c r="H3941" t="inlineStr">
        <is>
          <t>Store walk-in</t>
        </is>
      </c>
      <c r="I3941" t="inlineStr">
        <is>
          <t>Member</t>
        </is>
      </c>
      <c r="J3941" t="inlineStr">
        <is>
          <t>Kofi Mensah</t>
        </is>
      </c>
      <c r="K3941" s="71" t="n">
        <v>1264</v>
      </c>
      <c r="L3941" s="72" t="n">
        <v>183.46</v>
      </c>
      <c r="M3941" s="72" t="n">
        <v>231893.44</v>
      </c>
      <c r="N3941" s="72" t="n">
        <v>34784.02</v>
      </c>
      <c r="O3941" s="72" t="n">
        <v>197109.42</v>
      </c>
      <c r="P3941" s="72" t="n">
        <v>183791.28</v>
      </c>
      <c r="Q3941" s="72" t="n">
        <v>13318.14</v>
      </c>
      <c r="R3941" t="inlineStr">
        <is>
          <t>Kerala</t>
        </is>
      </c>
      <c r="S3941" s="71" t="n">
        <v>3</v>
      </c>
      <c r="T3941" t="inlineStr">
        <is>
          <t>Yes</t>
        </is>
      </c>
      <c r="U3941" s="71" t="n">
        <v>625</v>
      </c>
      <c r="V3941" s="71" t="n">
        <v>272</v>
      </c>
      <c r="W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RR103933</t>
        </is>
      </c>
      <c r="B3942" s="69" t="n">
        <v>46129</v>
      </c>
      <c r="C3942" s="70" t="n">
        <v>2026</v>
      </c>
      <c r="D3942" t="inlineStr">
        <is>
          <t>Apr</t>
        </is>
      </c>
      <c r="E3942" t="inlineStr">
        <is>
          <t>South</t>
        </is>
      </c>
      <c r="F3942" t="inlineStr">
        <is>
          <t>India</t>
        </is>
      </c>
      <c r="G3942" t="inlineStr">
        <is>
          <t>Fashion</t>
        </is>
      </c>
      <c r="H3942" t="inlineStr">
        <is>
          <t>Click &amp; collect</t>
        </is>
      </c>
      <c r="I3942" t="inlineStr">
        <is>
          <t>Member</t>
        </is>
      </c>
      <c r="J3942" t="inlineStr">
        <is>
          <t>Sophie Müller</t>
        </is>
      </c>
      <c r="K3942" s="71" t="n">
        <v>369</v>
      </c>
      <c r="L3942" s="72" t="n">
        <v>729.66</v>
      </c>
      <c r="M3942" s="72" t="n">
        <v>269244.54</v>
      </c>
      <c r="N3942" s="72" t="n">
        <v>26924.45</v>
      </c>
      <c r="O3942" s="72" t="n">
        <v>242320.09</v>
      </c>
      <c r="P3942" s="72" t="n">
        <v>152340.31</v>
      </c>
      <c r="Q3942" s="72" t="n">
        <v>89979.78</v>
      </c>
      <c r="R3942" t="inlineStr">
        <is>
          <t>Karnataka</t>
        </is>
      </c>
      <c r="S3942" s="71" t="n">
        <v>1</v>
      </c>
      <c r="T3942" t="inlineStr">
        <is>
          <t>Yes</t>
        </is>
      </c>
      <c r="U3942" s="71" t="n">
        <v>283</v>
      </c>
      <c r="V3942" s="71" t="n">
        <v>87</v>
      </c>
      <c r="W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RR103934</t>
        </is>
      </c>
      <c r="B3943" s="69" t="n">
        <v>46129</v>
      </c>
      <c r="C3943" s="70" t="n">
        <v>2026</v>
      </c>
      <c r="D3943" t="inlineStr">
        <is>
          <t>Apr</t>
        </is>
      </c>
      <c r="E3943" t="inlineStr">
        <is>
          <t>South</t>
        </is>
      </c>
      <c r="F3943" t="inlineStr">
        <is>
          <t>India</t>
        </is>
      </c>
      <c r="G3943" t="inlineStr">
        <is>
          <t>Grocery</t>
        </is>
      </c>
      <c r="H3943" t="inlineStr">
        <is>
          <t>Click &amp; collect</t>
        </is>
      </c>
      <c r="I3943" t="inlineStr">
        <is>
          <t>Walk-in guest</t>
        </is>
      </c>
      <c r="J3943" t="inlineStr">
        <is>
          <t>Sophie Müller</t>
        </is>
      </c>
      <c r="K3943" s="71" t="n">
        <v>3022</v>
      </c>
      <c r="L3943" s="72" t="n">
        <v>177.45</v>
      </c>
      <c r="M3943" s="72" t="n">
        <v>536253.9</v>
      </c>
      <c r="N3943" s="72" t="n">
        <v>10725.08</v>
      </c>
      <c r="O3943" s="72" t="n">
        <v>525528.8199999999</v>
      </c>
      <c r="P3943" s="72" t="n">
        <v>461812.1</v>
      </c>
      <c r="Q3943" s="72" t="n">
        <v>63716.72</v>
      </c>
      <c r="R3943" t="inlineStr">
        <is>
          <t>Telangana</t>
        </is>
      </c>
      <c r="S3943" s="71" t="n">
        <v>8</v>
      </c>
      <c r="T3943" t="inlineStr">
        <is>
          <t>Yes</t>
        </is>
      </c>
      <c r="U3943" s="71" t="n">
        <v>1662</v>
      </c>
      <c r="V3943" s="71" t="n">
        <v>720</v>
      </c>
      <c r="W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RR103935</t>
        </is>
      </c>
      <c r="B3944" s="69" t="n">
        <v>46129</v>
      </c>
      <c r="C3944" s="70" t="n">
        <v>2026</v>
      </c>
      <c r="D3944" t="inlineStr">
        <is>
          <t>Apr</t>
        </is>
      </c>
      <c r="E3944" t="inlineStr">
        <is>
          <t>South</t>
        </is>
      </c>
      <c r="F3944" t="inlineStr">
        <is>
          <t>India</t>
        </is>
      </c>
      <c r="G3944" t="inlineStr">
        <is>
          <t>Grocery</t>
        </is>
      </c>
      <c r="H3944" t="inlineStr">
        <is>
          <t>Store walk-in</t>
        </is>
      </c>
      <c r="I3944" t="inlineStr">
        <is>
          <t>Member</t>
        </is>
      </c>
      <c r="J3944" t="inlineStr">
        <is>
          <t>Fatima Al-Saud</t>
        </is>
      </c>
      <c r="K3944" s="71" t="n">
        <v>1520</v>
      </c>
      <c r="L3944" s="72" t="n">
        <v>172.66</v>
      </c>
      <c r="M3944" s="72" t="n">
        <v>262443.2</v>
      </c>
      <c r="N3944" s="72" t="n">
        <v>26244.32</v>
      </c>
      <c r="O3944" s="72" t="n">
        <v>236198.88</v>
      </c>
      <c r="P3944" s="72" t="n">
        <v>228435.37</v>
      </c>
      <c r="Q3944" s="72" t="n">
        <v>7763.51</v>
      </c>
      <c r="R3944" t="inlineStr">
        <is>
          <t>Tamil Nadu</t>
        </is>
      </c>
      <c r="S3944" s="71" t="n">
        <v>8</v>
      </c>
      <c r="T3944" t="inlineStr">
        <is>
          <t>Yes</t>
        </is>
      </c>
      <c r="U3944" s="71" t="n">
        <v>672</v>
      </c>
      <c r="V3944" s="71" t="n">
        <v>205</v>
      </c>
      <c r="W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RR103936</t>
        </is>
      </c>
      <c r="B3945" s="69" t="n">
        <v>46129</v>
      </c>
      <c r="C3945" s="70" t="n">
        <v>2026</v>
      </c>
      <c r="D3945" t="inlineStr">
        <is>
          <t>Apr</t>
        </is>
      </c>
      <c r="E3945" t="inlineStr">
        <is>
          <t>North</t>
        </is>
      </c>
      <c r="F3945" t="inlineStr">
        <is>
          <t>India</t>
        </is>
      </c>
      <c r="G3945" t="inlineStr">
        <is>
          <t>Fashion</t>
        </is>
      </c>
      <c r="H3945" t="inlineStr">
        <is>
          <t>Click &amp; collect</t>
        </is>
      </c>
      <c r="I3945" t="inlineStr">
        <is>
          <t>Member</t>
        </is>
      </c>
      <c r="J3945" t="inlineStr">
        <is>
          <t>Noah Smith</t>
        </is>
      </c>
      <c r="K3945" s="71" t="n">
        <v>782</v>
      </c>
      <c r="L3945" s="72" t="n">
        <v>684.08</v>
      </c>
      <c r="M3945" s="72" t="n">
        <v>534950.5600000001</v>
      </c>
      <c r="N3945" s="72" t="n">
        <v>42796.04</v>
      </c>
      <c r="O3945" s="72" t="n">
        <v>492154.52</v>
      </c>
      <c r="P3945" s="72" t="n">
        <v>315935.66</v>
      </c>
      <c r="Q3945" s="72" t="n">
        <v>176218.86</v>
      </c>
      <c r="R3945" t="inlineStr">
        <is>
          <t>Uttar Pradesh</t>
        </is>
      </c>
      <c r="S3945" s="71" t="n">
        <v>2</v>
      </c>
      <c r="T3945" t="inlineStr">
        <is>
          <t>Yes</t>
        </is>
      </c>
      <c r="U3945" s="71" t="n">
        <v>459</v>
      </c>
      <c r="V3945" s="71" t="n">
        <v>160</v>
      </c>
      <c r="W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RR103937</t>
        </is>
      </c>
      <c r="B3946" s="69" t="n">
        <v>46129</v>
      </c>
      <c r="C3946" s="70" t="n">
        <v>2026</v>
      </c>
      <c r="D3946" t="inlineStr">
        <is>
          <t>Apr</t>
        </is>
      </c>
      <c r="E3946" t="inlineStr">
        <is>
          <t>North</t>
        </is>
      </c>
      <c r="F3946" t="inlineStr">
        <is>
          <t>India</t>
        </is>
      </c>
      <c r="G3946" t="inlineStr">
        <is>
          <t>Electronics</t>
        </is>
      </c>
      <c r="H3946" t="inlineStr">
        <is>
          <t>Click &amp; collect</t>
        </is>
      </c>
      <c r="I3946" t="inlineStr">
        <is>
          <t>Member</t>
        </is>
      </c>
      <c r="J3946" t="inlineStr">
        <is>
          <t>Shraddha Kulkarni</t>
        </is>
      </c>
      <c r="K3946" s="71" t="n">
        <v>155</v>
      </c>
      <c r="L3946" s="72" t="n">
        <v>9597.02</v>
      </c>
      <c r="M3946" s="72" t="n">
        <v>1487538.1</v>
      </c>
      <c r="N3946" s="72" t="n">
        <v>223130.71</v>
      </c>
      <c r="O3946" s="72" t="n">
        <v>1264407.39</v>
      </c>
      <c r="P3946" s="72" t="n">
        <v>1229487.5</v>
      </c>
      <c r="Q3946" s="72" t="n">
        <v>34919.89</v>
      </c>
      <c r="R3946" t="inlineStr">
        <is>
          <t>Rajasthan</t>
        </is>
      </c>
      <c r="S3946" s="71" t="n">
        <v>2</v>
      </c>
      <c r="T3946" t="inlineStr">
        <is>
          <t>Yes</t>
        </is>
      </c>
      <c r="U3946" s="71" t="n">
        <v>380</v>
      </c>
      <c r="V3946" s="71" t="n">
        <v>132</v>
      </c>
      <c r="W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RR103938</t>
        </is>
      </c>
      <c r="B3947" s="69" t="n">
        <v>46129</v>
      </c>
      <c r="C3947" s="70" t="n">
        <v>2026</v>
      </c>
      <c r="D3947" t="inlineStr">
        <is>
          <t>Apr</t>
        </is>
      </c>
      <c r="E3947" t="inlineStr">
        <is>
          <t>East</t>
        </is>
      </c>
      <c r="F3947" t="inlineStr">
        <is>
          <t>India</t>
        </is>
      </c>
      <c r="G3947" t="inlineStr">
        <is>
          <t>JioMart</t>
        </is>
      </c>
      <c r="H3947" t="inlineStr">
        <is>
          <t>Home delivery</t>
        </is>
      </c>
      <c r="I3947" t="inlineStr">
        <is>
          <t>Member</t>
        </is>
      </c>
      <c r="J3947" t="inlineStr">
        <is>
          <t>Kofi Mensah</t>
        </is>
      </c>
      <c r="K3947" s="71" t="n">
        <v>2691</v>
      </c>
      <c r="L3947" s="72" t="n">
        <v>456.18</v>
      </c>
      <c r="M3947" s="72" t="n">
        <v>1227580.38</v>
      </c>
      <c r="N3947" s="72" t="n">
        <v>61379.02</v>
      </c>
      <c r="O3947" s="72" t="n">
        <v>1166201.36</v>
      </c>
      <c r="P3947" s="72" t="n">
        <v>885618.97</v>
      </c>
      <c r="Q3947" s="72" t="n">
        <v>280582.39</v>
      </c>
      <c r="R3947" t="inlineStr">
        <is>
          <t>Odisha</t>
        </is>
      </c>
      <c r="S3947" s="71" t="n">
        <v>0</v>
      </c>
      <c r="T3947" t="inlineStr">
        <is>
          <t>No</t>
        </is>
      </c>
      <c r="U3947" s="71" t="n">
        <v>5026</v>
      </c>
      <c r="V3947" s="71" t="n">
        <v>367</v>
      </c>
      <c r="W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RR103939</t>
        </is>
      </c>
      <c r="B3948" s="69" t="n">
        <v>46129</v>
      </c>
      <c r="C3948" s="70" t="n">
        <v>2026</v>
      </c>
      <c r="D3948" t="inlineStr">
        <is>
          <t>Apr</t>
        </is>
      </c>
      <c r="E3948" t="inlineStr">
        <is>
          <t>North</t>
        </is>
      </c>
      <c r="F3948" t="inlineStr">
        <is>
          <t>India</t>
        </is>
      </c>
      <c r="G3948" t="inlineStr">
        <is>
          <t>Grocery</t>
        </is>
      </c>
      <c r="H3948" t="inlineStr">
        <is>
          <t>Store walk-in</t>
        </is>
      </c>
      <c r="I3948" t="inlineStr">
        <is>
          <t>Walk-in guest</t>
        </is>
      </c>
      <c r="J3948" t="inlineStr">
        <is>
          <t>Noah Smith</t>
        </is>
      </c>
      <c r="K3948" s="71" t="n">
        <v>2698</v>
      </c>
      <c r="L3948" s="72" t="n">
        <v>180.57</v>
      </c>
      <c r="M3948" s="72" t="n">
        <v>487177.86</v>
      </c>
      <c r="N3948" s="72" t="n">
        <v>38974.23</v>
      </c>
      <c r="O3948" s="72" t="n">
        <v>448203.63</v>
      </c>
      <c r="P3948" s="72" t="n">
        <v>383795.61</v>
      </c>
      <c r="Q3948" s="72" t="n">
        <v>64408.02</v>
      </c>
      <c r="R3948" t="inlineStr">
        <is>
          <t>Rajasthan</t>
        </is>
      </c>
      <c r="S3948" s="71" t="n">
        <v>5</v>
      </c>
      <c r="T3948" t="inlineStr">
        <is>
          <t>Yes</t>
        </is>
      </c>
      <c r="U3948" s="71" t="n">
        <v>993</v>
      </c>
      <c r="V3948" s="71" t="n">
        <v>353</v>
      </c>
      <c r="W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RR103940</t>
        </is>
      </c>
      <c r="B3949" s="69" t="n">
        <v>46129</v>
      </c>
      <c r="C3949" s="70" t="n">
        <v>2026</v>
      </c>
      <c r="D3949" t="inlineStr">
        <is>
          <t>Apr</t>
        </is>
      </c>
      <c r="E3949" t="inlineStr">
        <is>
          <t>West</t>
        </is>
      </c>
      <c r="F3949" t="inlineStr">
        <is>
          <t>India</t>
        </is>
      </c>
      <c r="G3949" t="inlineStr">
        <is>
          <t>JioMart</t>
        </is>
      </c>
      <c r="H3949" t="inlineStr">
        <is>
          <t>Home delivery</t>
        </is>
      </c>
      <c r="I3949" t="inlineStr">
        <is>
          <t>Member</t>
        </is>
      </c>
      <c r="J3949" t="inlineStr">
        <is>
          <t>Lucas Martin</t>
        </is>
      </c>
      <c r="K3949" s="71" t="n">
        <v>3430</v>
      </c>
      <c r="L3949" s="72" t="n">
        <v>466.25</v>
      </c>
      <c r="M3949" s="72" t="n">
        <v>1599237.5</v>
      </c>
      <c r="N3949" s="72" t="n">
        <v>79961.88</v>
      </c>
      <c r="O3949" s="72" t="n">
        <v>1519275.62</v>
      </c>
      <c r="P3949" s="72" t="n">
        <v>1143447</v>
      </c>
      <c r="Q3949" s="72" t="n">
        <v>375828.62</v>
      </c>
      <c r="R3949" t="inlineStr">
        <is>
          <t>Maharashtra</t>
        </is>
      </c>
      <c r="S3949" s="71" t="n">
        <v>1</v>
      </c>
      <c r="T3949" t="inlineStr">
        <is>
          <t>Yes</t>
        </is>
      </c>
      <c r="U3949" s="71" t="n">
        <v>7149</v>
      </c>
      <c r="V3949" s="71" t="n">
        <v>522</v>
      </c>
      <c r="W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RR103941</t>
        </is>
      </c>
      <c r="B3950" s="69" t="n">
        <v>46130</v>
      </c>
      <c r="C3950" s="70" t="n">
        <v>2026</v>
      </c>
      <c r="D3950" t="inlineStr">
        <is>
          <t>Apr</t>
        </is>
      </c>
      <c r="E3950" t="inlineStr">
        <is>
          <t>North</t>
        </is>
      </c>
      <c r="F3950" t="inlineStr">
        <is>
          <t>India</t>
        </is>
      </c>
      <c r="G3950" t="inlineStr">
        <is>
          <t>Grocery</t>
        </is>
      </c>
      <c r="H3950" t="inlineStr">
        <is>
          <t>Store walk-in</t>
        </is>
      </c>
      <c r="I3950" t="inlineStr">
        <is>
          <t>Walk-in guest</t>
        </is>
      </c>
      <c r="J3950" t="inlineStr">
        <is>
          <t>Arjun Mehta</t>
        </is>
      </c>
      <c r="K3950" s="71" t="n">
        <v>831</v>
      </c>
      <c r="L3950" s="72" t="n">
        <v>179.09</v>
      </c>
      <c r="M3950" s="72" t="n">
        <v>148823.79</v>
      </c>
      <c r="N3950" s="72" t="n">
        <v>2976.48</v>
      </c>
      <c r="O3950" s="72" t="n">
        <v>145847.31</v>
      </c>
      <c r="P3950" s="72" t="n">
        <v>119327.18</v>
      </c>
      <c r="Q3950" s="72" t="n">
        <v>26520.13</v>
      </c>
      <c r="R3950" t="inlineStr">
        <is>
          <t>Rajasthan</t>
        </is>
      </c>
      <c r="S3950" s="71" t="n">
        <v>0</v>
      </c>
      <c r="T3950" t="inlineStr">
        <is>
          <t>No</t>
        </is>
      </c>
      <c r="U3950" s="71" t="n">
        <v>511</v>
      </c>
      <c r="V3950" s="71" t="n">
        <v>166</v>
      </c>
      <c r="W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RR103942</t>
        </is>
      </c>
      <c r="B3951" s="69" t="n">
        <v>46130</v>
      </c>
      <c r="C3951" s="70" t="n">
        <v>2026</v>
      </c>
      <c r="D3951" t="inlineStr">
        <is>
          <t>Apr</t>
        </is>
      </c>
      <c r="E3951" t="inlineStr">
        <is>
          <t>West</t>
        </is>
      </c>
      <c r="F3951" t="inlineStr">
        <is>
          <t>India</t>
        </is>
      </c>
      <c r="G3951" t="inlineStr">
        <is>
          <t>Fashion</t>
        </is>
      </c>
      <c r="H3951" t="inlineStr">
        <is>
          <t>Store walk-in</t>
        </is>
      </c>
      <c r="I3951" t="inlineStr">
        <is>
          <t>Member</t>
        </is>
      </c>
      <c r="J3951" t="inlineStr">
        <is>
          <t>Priya Nair</t>
        </is>
      </c>
      <c r="K3951" s="71" t="n">
        <v>937</v>
      </c>
      <c r="L3951" s="72" t="n">
        <v>810.73</v>
      </c>
      <c r="M3951" s="72" t="n">
        <v>759654.01</v>
      </c>
      <c r="N3951" s="72" t="n">
        <v>37982.7</v>
      </c>
      <c r="O3951" s="72" t="n">
        <v>721671.3100000001</v>
      </c>
      <c r="P3951" s="72" t="n">
        <v>384996.38</v>
      </c>
      <c r="Q3951" s="72" t="n">
        <v>336674.93</v>
      </c>
      <c r="R3951" t="inlineStr">
        <is>
          <t>Gujarat</t>
        </is>
      </c>
      <c r="S3951" s="71" t="n">
        <v>0</v>
      </c>
      <c r="T3951" t="inlineStr">
        <is>
          <t>No</t>
        </is>
      </c>
      <c r="U3951" s="71" t="n">
        <v>552</v>
      </c>
      <c r="V3951" s="71" t="n">
        <v>235</v>
      </c>
      <c r="W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RR103943</t>
        </is>
      </c>
      <c r="B3952" s="69" t="n">
        <v>46130</v>
      </c>
      <c r="C3952" s="70" t="n">
        <v>2026</v>
      </c>
      <c r="D3952" t="inlineStr">
        <is>
          <t>Apr</t>
        </is>
      </c>
      <c r="E3952" t="inlineStr">
        <is>
          <t>South</t>
        </is>
      </c>
      <c r="F3952" t="inlineStr">
        <is>
          <t>India</t>
        </is>
      </c>
      <c r="G3952" t="inlineStr">
        <is>
          <t>Fashion</t>
        </is>
      </c>
      <c r="H3952" t="inlineStr">
        <is>
          <t>Store walk-in</t>
        </is>
      </c>
      <c r="I3952" t="inlineStr">
        <is>
          <t>Member</t>
        </is>
      </c>
      <c r="J3952" t="inlineStr">
        <is>
          <t>Amir Khan</t>
        </is>
      </c>
      <c r="K3952" s="71" t="n">
        <v>513</v>
      </c>
      <c r="L3952" s="72" t="n">
        <v>676.7</v>
      </c>
      <c r="M3952" s="72" t="n">
        <v>347147.1</v>
      </c>
      <c r="N3952" s="72" t="n">
        <v>6942.94</v>
      </c>
      <c r="O3952" s="72" t="n">
        <v>340204.16</v>
      </c>
      <c r="P3952" s="72" t="n">
        <v>214610.05</v>
      </c>
      <c r="Q3952" s="72" t="n">
        <v>125594.11</v>
      </c>
      <c r="R3952" t="inlineStr">
        <is>
          <t>Telangana</t>
        </is>
      </c>
      <c r="S3952" s="71" t="n">
        <v>0</v>
      </c>
      <c r="T3952" t="inlineStr">
        <is>
          <t>No</t>
        </is>
      </c>
      <c r="U3952" s="71" t="n">
        <v>288</v>
      </c>
      <c r="V3952" s="71" t="n">
        <v>79</v>
      </c>
      <c r="W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RR103944</t>
        </is>
      </c>
      <c r="B3953" s="69" t="n">
        <v>46130</v>
      </c>
      <c r="C3953" s="70" t="n">
        <v>2026</v>
      </c>
      <c r="D3953" t="inlineStr">
        <is>
          <t>Apr</t>
        </is>
      </c>
      <c r="E3953" t="inlineStr">
        <is>
          <t>West</t>
        </is>
      </c>
      <c r="F3953" t="inlineStr">
        <is>
          <t>India</t>
        </is>
      </c>
      <c r="G3953" t="inlineStr">
        <is>
          <t>Fashion</t>
        </is>
      </c>
      <c r="H3953" t="inlineStr">
        <is>
          <t>Store walk-in</t>
        </is>
      </c>
      <c r="I3953" t="inlineStr">
        <is>
          <t>Member</t>
        </is>
      </c>
      <c r="J3953" t="inlineStr">
        <is>
          <t>Arjun Mehta</t>
        </is>
      </c>
      <c r="K3953" s="71" t="n">
        <v>887</v>
      </c>
      <c r="L3953" s="72" t="n">
        <v>706.9299999999999</v>
      </c>
      <c r="M3953" s="72" t="n">
        <v>627046.91</v>
      </c>
      <c r="N3953" s="72" t="n">
        <v>94057.03999999999</v>
      </c>
      <c r="O3953" s="72" t="n">
        <v>532989.87</v>
      </c>
      <c r="P3953" s="72" t="n">
        <v>354522.41</v>
      </c>
      <c r="Q3953" s="72" t="n">
        <v>178467.46</v>
      </c>
      <c r="R3953" t="inlineStr">
        <is>
          <t>Goa</t>
        </is>
      </c>
      <c r="S3953" s="71" t="n">
        <v>3</v>
      </c>
      <c r="T3953" t="inlineStr">
        <is>
          <t>Yes</t>
        </is>
      </c>
      <c r="U3953" s="71" t="n">
        <v>465</v>
      </c>
      <c r="V3953" s="71" t="n">
        <v>128</v>
      </c>
      <c r="W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RR103945</t>
        </is>
      </c>
      <c r="B3954" s="69" t="n">
        <v>46130</v>
      </c>
      <c r="C3954" s="70" t="n">
        <v>2026</v>
      </c>
      <c r="D3954" t="inlineStr">
        <is>
          <t>Apr</t>
        </is>
      </c>
      <c r="E3954" t="inlineStr">
        <is>
          <t>North</t>
        </is>
      </c>
      <c r="F3954" t="inlineStr">
        <is>
          <t>India</t>
        </is>
      </c>
      <c r="G3954" t="inlineStr">
        <is>
          <t>Electronics</t>
        </is>
      </c>
      <c r="H3954" t="inlineStr">
        <is>
          <t>Store walk-in</t>
        </is>
      </c>
      <c r="I3954" t="inlineStr">
        <is>
          <t>Walk-in guest</t>
        </is>
      </c>
      <c r="J3954" t="inlineStr">
        <is>
          <t>Ruhi Shaikh</t>
        </is>
      </c>
      <c r="K3954" s="71" t="n">
        <v>91</v>
      </c>
      <c r="L3954" s="72" t="n">
        <v>9802.280000000001</v>
      </c>
      <c r="M3954" s="72" t="n">
        <v>892007.48</v>
      </c>
      <c r="N3954" s="72" t="n">
        <v>44600.37</v>
      </c>
      <c r="O3954" s="72" t="n">
        <v>847407.11</v>
      </c>
      <c r="P3954" s="72" t="n">
        <v>769899.13</v>
      </c>
      <c r="Q3954" s="72" t="n">
        <v>77507.98</v>
      </c>
      <c r="R3954" t="inlineStr">
        <is>
          <t>Rajasthan</t>
        </is>
      </c>
      <c r="S3954" s="71" t="n">
        <v>8</v>
      </c>
      <c r="T3954" t="inlineStr">
        <is>
          <t>Yes</t>
        </is>
      </c>
      <c r="U3954" s="71" t="n">
        <v>207</v>
      </c>
      <c r="V3954" s="71" t="n">
        <v>80</v>
      </c>
      <c r="W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RR103946</t>
        </is>
      </c>
      <c r="B3955" s="69" t="n">
        <v>46130</v>
      </c>
      <c r="C3955" s="70" t="n">
        <v>2026</v>
      </c>
      <c r="D3955" t="inlineStr">
        <is>
          <t>Apr</t>
        </is>
      </c>
      <c r="E3955" t="inlineStr">
        <is>
          <t>West</t>
        </is>
      </c>
      <c r="F3955" t="inlineStr">
        <is>
          <t>India</t>
        </is>
      </c>
      <c r="G3955" t="inlineStr">
        <is>
          <t>Grocery</t>
        </is>
      </c>
      <c r="H3955" t="inlineStr">
        <is>
          <t>Click &amp; collect</t>
        </is>
      </c>
      <c r="I3955" t="inlineStr">
        <is>
          <t>Walk-in guest</t>
        </is>
      </c>
      <c r="J3955" t="inlineStr">
        <is>
          <t>Olivia Brown</t>
        </is>
      </c>
      <c r="K3955" s="71" t="n">
        <v>3964</v>
      </c>
      <c r="L3955" s="72" t="n">
        <v>205.31</v>
      </c>
      <c r="M3955" s="72" t="n">
        <v>813848.84</v>
      </c>
      <c r="N3955" s="72" t="n">
        <v>40692.44</v>
      </c>
      <c r="O3955" s="72" t="n">
        <v>773156.4</v>
      </c>
      <c r="P3955" s="72" t="n">
        <v>596313.67</v>
      </c>
      <c r="Q3955" s="72" t="n">
        <v>176842.73</v>
      </c>
      <c r="R3955" t="inlineStr">
        <is>
          <t>Gujarat</t>
        </is>
      </c>
      <c r="S3955" s="71" t="n">
        <v>5</v>
      </c>
      <c r="T3955" t="inlineStr">
        <is>
          <t>Yes</t>
        </is>
      </c>
      <c r="U3955" s="71" t="n">
        <v>1349</v>
      </c>
      <c r="V3955" s="71" t="n">
        <v>478</v>
      </c>
      <c r="W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RR103947</t>
        </is>
      </c>
      <c r="B3956" s="69" t="n">
        <v>46130</v>
      </c>
      <c r="C3956" s="70" t="n">
        <v>2026</v>
      </c>
      <c r="D3956" t="inlineStr">
        <is>
          <t>Apr</t>
        </is>
      </c>
      <c r="E3956" t="inlineStr">
        <is>
          <t>South</t>
        </is>
      </c>
      <c r="F3956" t="inlineStr">
        <is>
          <t>India</t>
        </is>
      </c>
      <c r="G3956" t="inlineStr">
        <is>
          <t>Grocery</t>
        </is>
      </c>
      <c r="H3956" t="inlineStr">
        <is>
          <t>Click &amp; collect</t>
        </is>
      </c>
      <c r="I3956" t="inlineStr">
        <is>
          <t>Member</t>
        </is>
      </c>
      <c r="J3956" t="inlineStr">
        <is>
          <t>Aisha Bello</t>
        </is>
      </c>
      <c r="K3956" s="71" t="n">
        <v>2999</v>
      </c>
      <c r="L3956" s="72" t="n">
        <v>187.79</v>
      </c>
      <c r="M3956" s="72" t="n">
        <v>563182.21</v>
      </c>
      <c r="N3956" s="72" t="n">
        <v>11263.64</v>
      </c>
      <c r="O3956" s="72" t="n">
        <v>551918.5699999999</v>
      </c>
      <c r="P3956" s="72" t="n">
        <v>450930.02</v>
      </c>
      <c r="Q3956" s="72" t="n">
        <v>100988.55</v>
      </c>
      <c r="R3956" t="inlineStr">
        <is>
          <t>Karnataka</t>
        </is>
      </c>
      <c r="S3956" s="71" t="n">
        <v>8</v>
      </c>
      <c r="T3956" t="inlineStr">
        <is>
          <t>Yes</t>
        </is>
      </c>
      <c r="U3956" s="71" t="n">
        <v>1183</v>
      </c>
      <c r="V3956" s="71" t="n">
        <v>375</v>
      </c>
      <c r="W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RR103948</t>
        </is>
      </c>
      <c r="B3957" s="69" t="n">
        <v>46130</v>
      </c>
      <c r="C3957" s="70" t="n">
        <v>2026</v>
      </c>
      <c r="D3957" t="inlineStr">
        <is>
          <t>Apr</t>
        </is>
      </c>
      <c r="E3957" t="inlineStr">
        <is>
          <t>West</t>
        </is>
      </c>
      <c r="F3957" t="inlineStr">
        <is>
          <t>India</t>
        </is>
      </c>
      <c r="G3957" t="inlineStr">
        <is>
          <t>Fashion</t>
        </is>
      </c>
      <c r="H3957" t="inlineStr">
        <is>
          <t>Store walk-in</t>
        </is>
      </c>
      <c r="I3957" t="inlineStr">
        <is>
          <t>Member</t>
        </is>
      </c>
      <c r="J3957" t="inlineStr">
        <is>
          <t>Kofi Mensah</t>
        </is>
      </c>
      <c r="K3957" s="71" t="n">
        <v>456</v>
      </c>
      <c r="L3957" s="72" t="n">
        <v>736.3</v>
      </c>
      <c r="M3957" s="72" t="n">
        <v>335752.8</v>
      </c>
      <c r="N3957" s="72" t="n">
        <v>33575.28</v>
      </c>
      <c r="O3957" s="72" t="n">
        <v>302177.52</v>
      </c>
      <c r="P3957" s="72" t="n">
        <v>191749.53</v>
      </c>
      <c r="Q3957" s="72" t="n">
        <v>110427.99</v>
      </c>
      <c r="R3957" t="inlineStr">
        <is>
          <t>Gujarat</t>
        </is>
      </c>
      <c r="S3957" s="71" t="n">
        <v>8</v>
      </c>
      <c r="T3957" t="inlineStr">
        <is>
          <t>Yes</t>
        </is>
      </c>
      <c r="U3957" s="71" t="n">
        <v>246</v>
      </c>
      <c r="V3957" s="71" t="n">
        <v>106</v>
      </c>
      <c r="W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RR103949</t>
        </is>
      </c>
      <c r="B3958" s="69" t="n">
        <v>46131</v>
      </c>
      <c r="C3958" s="70" t="n">
        <v>2026</v>
      </c>
      <c r="D3958" t="inlineStr">
        <is>
          <t>Apr</t>
        </is>
      </c>
      <c r="E3958" t="inlineStr">
        <is>
          <t>South</t>
        </is>
      </c>
      <c r="F3958" t="inlineStr">
        <is>
          <t>India</t>
        </is>
      </c>
      <c r="G3958" t="inlineStr">
        <is>
          <t>Grocery</t>
        </is>
      </c>
      <c r="H3958" t="inlineStr">
        <is>
          <t>Store walk-in</t>
        </is>
      </c>
      <c r="I3958" t="inlineStr">
        <is>
          <t>Member</t>
        </is>
      </c>
      <c r="J3958" t="inlineStr">
        <is>
          <t>Emma Clarke</t>
        </is>
      </c>
      <c r="K3958" s="71" t="n">
        <v>778</v>
      </c>
      <c r="L3958" s="72" t="n">
        <v>172.75</v>
      </c>
      <c r="M3958" s="72" t="n">
        <v>134399.5</v>
      </c>
      <c r="N3958" s="72" t="n">
        <v>13439.95</v>
      </c>
      <c r="O3958" s="72" t="n">
        <v>120959.55</v>
      </c>
      <c r="P3958" s="72" t="n">
        <v>115168.44</v>
      </c>
      <c r="Q3958" s="72" t="n">
        <v>5791.11</v>
      </c>
      <c r="R3958" t="inlineStr">
        <is>
          <t>Kerala</t>
        </is>
      </c>
      <c r="S3958" s="71" t="n">
        <v>8</v>
      </c>
      <c r="T3958" t="inlineStr">
        <is>
          <t>Yes</t>
        </is>
      </c>
      <c r="U3958" s="71" t="n">
        <v>237</v>
      </c>
      <c r="V3958" s="71" t="n">
        <v>99</v>
      </c>
      <c r="W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RR103950</t>
        </is>
      </c>
      <c r="B3959" s="69" t="n">
        <v>46131</v>
      </c>
      <c r="C3959" s="70" t="n">
        <v>2026</v>
      </c>
      <c r="D3959" t="inlineStr">
        <is>
          <t>Apr</t>
        </is>
      </c>
      <c r="E3959" t="inlineStr">
        <is>
          <t>West</t>
        </is>
      </c>
      <c r="F3959" t="inlineStr">
        <is>
          <t>India</t>
        </is>
      </c>
      <c r="G3959" t="inlineStr">
        <is>
          <t>Fashion</t>
        </is>
      </c>
      <c r="H3959" t="inlineStr">
        <is>
          <t>Store walk-in</t>
        </is>
      </c>
      <c r="I3959" t="inlineStr">
        <is>
          <t>Member</t>
        </is>
      </c>
      <c r="J3959" t="inlineStr">
        <is>
          <t>Ravindra Patil</t>
        </is>
      </c>
      <c r="K3959" s="71" t="n">
        <v>832</v>
      </c>
      <c r="L3959" s="72" t="n">
        <v>742.0700000000001</v>
      </c>
      <c r="M3959" s="72" t="n">
        <v>617402.24</v>
      </c>
      <c r="N3959" s="72" t="n">
        <v>12348.04</v>
      </c>
      <c r="O3959" s="72" t="n">
        <v>605054.2</v>
      </c>
      <c r="P3959" s="72" t="n">
        <v>352201.66</v>
      </c>
      <c r="Q3959" s="72" t="n">
        <v>252852.54</v>
      </c>
      <c r="R3959" t="inlineStr">
        <is>
          <t>Maharashtra</t>
        </is>
      </c>
      <c r="S3959" s="71" t="n">
        <v>2</v>
      </c>
      <c r="T3959" t="inlineStr">
        <is>
          <t>Yes</t>
        </is>
      </c>
      <c r="U3959" s="71" t="n">
        <v>346</v>
      </c>
      <c r="V3959" s="71" t="n">
        <v>126</v>
      </c>
      <c r="W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RR103951</t>
        </is>
      </c>
      <c r="B3960" s="69" t="n">
        <v>46131</v>
      </c>
      <c r="C3960" s="70" t="n">
        <v>2026</v>
      </c>
      <c r="D3960" t="inlineStr">
        <is>
          <t>Apr</t>
        </is>
      </c>
      <c r="E3960" t="inlineStr">
        <is>
          <t>South</t>
        </is>
      </c>
      <c r="F3960" t="inlineStr">
        <is>
          <t>India</t>
        </is>
      </c>
      <c r="G3960" t="inlineStr">
        <is>
          <t>Electronics</t>
        </is>
      </c>
      <c r="H3960" t="inlineStr">
        <is>
          <t>Store walk-in</t>
        </is>
      </c>
      <c r="I3960" t="inlineStr">
        <is>
          <t>Walk-in guest</t>
        </is>
      </c>
      <c r="J3960" t="inlineStr">
        <is>
          <t>Emma Clarke</t>
        </is>
      </c>
      <c r="K3960" s="71" t="n">
        <v>195</v>
      </c>
      <c r="L3960" s="72" t="n">
        <v>10330.26</v>
      </c>
      <c r="M3960" s="72" t="n">
        <v>2014400.7</v>
      </c>
      <c r="N3960" s="72" t="n">
        <v>40288.01</v>
      </c>
      <c r="O3960" s="72" t="n">
        <v>1974112.69</v>
      </c>
      <c r="P3960" s="72" t="n">
        <v>1653787.65</v>
      </c>
      <c r="Q3960" s="72" t="n">
        <v>320325.04</v>
      </c>
      <c r="R3960" t="inlineStr">
        <is>
          <t>Karnataka</t>
        </is>
      </c>
      <c r="S3960" s="71" t="n">
        <v>1</v>
      </c>
      <c r="T3960" t="inlineStr">
        <is>
          <t>Yes</t>
        </is>
      </c>
      <c r="U3960" s="71" t="n">
        <v>491</v>
      </c>
      <c r="V3960" s="71" t="n">
        <v>166</v>
      </c>
      <c r="W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RR103952</t>
        </is>
      </c>
      <c r="B3961" s="69" t="n">
        <v>46131</v>
      </c>
      <c r="C3961" s="70" t="n">
        <v>2026</v>
      </c>
      <c r="D3961" t="inlineStr">
        <is>
          <t>Apr</t>
        </is>
      </c>
      <c r="E3961" t="inlineStr">
        <is>
          <t>East</t>
        </is>
      </c>
      <c r="F3961" t="inlineStr">
        <is>
          <t>India</t>
        </is>
      </c>
      <c r="G3961" t="inlineStr">
        <is>
          <t>JioMart</t>
        </is>
      </c>
      <c r="H3961" t="inlineStr">
        <is>
          <t>Home delivery</t>
        </is>
      </c>
      <c r="I3961" t="inlineStr">
        <is>
          <t>Member</t>
        </is>
      </c>
      <c r="J3961" t="inlineStr">
        <is>
          <t>Olivia Brown</t>
        </is>
      </c>
      <c r="K3961" s="71" t="n">
        <v>4481</v>
      </c>
      <c r="L3961" s="72" t="n">
        <v>413.78</v>
      </c>
      <c r="M3961" s="72" t="n">
        <v>1854148.18</v>
      </c>
      <c r="N3961" s="72" t="n">
        <v>37082.96</v>
      </c>
      <c r="O3961" s="72" t="n">
        <v>1817065.22</v>
      </c>
      <c r="P3961" s="72" t="n">
        <v>1554340.06</v>
      </c>
      <c r="Q3961" s="72" t="n">
        <v>262725.16</v>
      </c>
      <c r="R3961" t="inlineStr">
        <is>
          <t>West Bengal</t>
        </is>
      </c>
      <c r="S3961" s="71" t="n">
        <v>3</v>
      </c>
      <c r="T3961" t="inlineStr">
        <is>
          <t>Yes</t>
        </is>
      </c>
      <c r="U3961" s="71" t="n">
        <v>23245</v>
      </c>
      <c r="V3961" s="71" t="n">
        <v>1100</v>
      </c>
      <c r="W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RR103953</t>
        </is>
      </c>
      <c r="B3962" s="69" t="n">
        <v>46131</v>
      </c>
      <c r="C3962" s="70" t="n">
        <v>2026</v>
      </c>
      <c r="D3962" t="inlineStr">
        <is>
          <t>Apr</t>
        </is>
      </c>
      <c r="E3962" t="inlineStr">
        <is>
          <t>North</t>
        </is>
      </c>
      <c r="F3962" t="inlineStr">
        <is>
          <t>India</t>
        </is>
      </c>
      <c r="G3962" t="inlineStr">
        <is>
          <t>Fashion</t>
        </is>
      </c>
      <c r="H3962" t="inlineStr">
        <is>
          <t>Store walk-in</t>
        </is>
      </c>
      <c r="I3962" t="inlineStr">
        <is>
          <t>Walk-in guest</t>
        </is>
      </c>
      <c r="J3962" t="inlineStr">
        <is>
          <t>Sophie Müller</t>
        </is>
      </c>
      <c r="K3962" s="71" t="n">
        <v>845</v>
      </c>
      <c r="L3962" s="72" t="n">
        <v>681.17</v>
      </c>
      <c r="M3962" s="72" t="n">
        <v>575588.65</v>
      </c>
      <c r="N3962" s="72" t="n">
        <v>57558.87</v>
      </c>
      <c r="O3962" s="72" t="n">
        <v>518029.78</v>
      </c>
      <c r="P3962" s="72" t="n">
        <v>353413.17</v>
      </c>
      <c r="Q3962" s="72" t="n">
        <v>164616.61</v>
      </c>
      <c r="R3962" t="inlineStr">
        <is>
          <t>Punjab</t>
        </is>
      </c>
      <c r="S3962" s="71" t="n">
        <v>0</v>
      </c>
      <c r="T3962" t="inlineStr">
        <is>
          <t>No</t>
        </is>
      </c>
      <c r="U3962" s="71" t="n">
        <v>563</v>
      </c>
      <c r="V3962" s="71" t="n">
        <v>173</v>
      </c>
      <c r="W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RR103954</t>
        </is>
      </c>
      <c r="B3963" s="69" t="n">
        <v>46131</v>
      </c>
      <c r="C3963" s="70" t="n">
        <v>2026</v>
      </c>
      <c r="D3963" t="inlineStr">
        <is>
          <t>Apr</t>
        </is>
      </c>
      <c r="E3963" t="inlineStr">
        <is>
          <t>West</t>
        </is>
      </c>
      <c r="F3963" t="inlineStr">
        <is>
          <t>India</t>
        </is>
      </c>
      <c r="G3963" t="inlineStr">
        <is>
          <t>JioMart</t>
        </is>
      </c>
      <c r="H3963" t="inlineStr">
        <is>
          <t>Home delivery</t>
        </is>
      </c>
      <c r="I3963" t="inlineStr">
        <is>
          <t>Member</t>
        </is>
      </c>
      <c r="J3963" t="inlineStr">
        <is>
          <t>Shraddha Kulkarni</t>
        </is>
      </c>
      <c r="K3963" s="71" t="n">
        <v>3410</v>
      </c>
      <c r="L3963" s="72" t="n">
        <v>419.91</v>
      </c>
      <c r="M3963" s="72" t="n">
        <v>1431893.1</v>
      </c>
      <c r="N3963" s="72" t="n">
        <v>143189.31</v>
      </c>
      <c r="O3963" s="72" t="n">
        <v>1288703.79</v>
      </c>
      <c r="P3963" s="72" t="n">
        <v>1100086.48</v>
      </c>
      <c r="Q3963" s="72" t="n">
        <v>188617.31</v>
      </c>
      <c r="R3963" t="inlineStr">
        <is>
          <t>Gujarat</t>
        </is>
      </c>
      <c r="S3963" s="71" t="n">
        <v>3</v>
      </c>
      <c r="T3963" t="inlineStr">
        <is>
          <t>Yes</t>
        </is>
      </c>
      <c r="U3963" s="71" t="n">
        <v>14815</v>
      </c>
      <c r="V3963" s="71" t="n">
        <v>986</v>
      </c>
      <c r="W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RR103955</t>
        </is>
      </c>
      <c r="B3964" s="69" t="n">
        <v>46131</v>
      </c>
      <c r="C3964" s="70" t="n">
        <v>2026</v>
      </c>
      <c r="D3964" t="inlineStr">
        <is>
          <t>Apr</t>
        </is>
      </c>
      <c r="E3964" t="inlineStr">
        <is>
          <t>West</t>
        </is>
      </c>
      <c r="F3964" t="inlineStr">
        <is>
          <t>India</t>
        </is>
      </c>
      <c r="G3964" t="inlineStr">
        <is>
          <t>Grocery</t>
        </is>
      </c>
      <c r="H3964" t="inlineStr">
        <is>
          <t>Store walk-in</t>
        </is>
      </c>
      <c r="I3964" t="inlineStr">
        <is>
          <t>Walk-in guest</t>
        </is>
      </c>
      <c r="J3964" t="inlineStr">
        <is>
          <t>Wei Chen</t>
        </is>
      </c>
      <c r="K3964" s="71" t="n">
        <v>2188</v>
      </c>
      <c r="L3964" s="72" t="n">
        <v>209.22</v>
      </c>
      <c r="M3964" s="72" t="n">
        <v>457773.36</v>
      </c>
      <c r="N3964" s="72" t="n">
        <v>45777.34</v>
      </c>
      <c r="O3964" s="72" t="n">
        <v>411996.02</v>
      </c>
      <c r="P3964" s="72" t="n">
        <v>312096.91</v>
      </c>
      <c r="Q3964" s="72" t="n">
        <v>99899.11</v>
      </c>
      <c r="R3964" t="inlineStr">
        <is>
          <t>Gujarat</t>
        </is>
      </c>
      <c r="S3964" s="71" t="n">
        <v>5</v>
      </c>
      <c r="T3964" t="inlineStr">
        <is>
          <t>Yes</t>
        </is>
      </c>
      <c r="U3964" s="71" t="n">
        <v>2275</v>
      </c>
      <c r="V3964" s="71" t="n">
        <v>679</v>
      </c>
      <c r="W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RR103956</t>
        </is>
      </c>
      <c r="B3965" s="69" t="n">
        <v>46131</v>
      </c>
      <c r="C3965" s="70" t="n">
        <v>2026</v>
      </c>
      <c r="D3965" t="inlineStr">
        <is>
          <t>Apr</t>
        </is>
      </c>
      <c r="E3965" t="inlineStr">
        <is>
          <t>East</t>
        </is>
      </c>
      <c r="F3965" t="inlineStr">
        <is>
          <t>India</t>
        </is>
      </c>
      <c r="G3965" t="inlineStr">
        <is>
          <t>Grocery</t>
        </is>
      </c>
      <c r="H3965" t="inlineStr">
        <is>
          <t>Store walk-in</t>
        </is>
      </c>
      <c r="I3965" t="inlineStr">
        <is>
          <t>Member</t>
        </is>
      </c>
      <c r="J3965" t="inlineStr">
        <is>
          <t>Sara Rossi</t>
        </is>
      </c>
      <c r="K3965" s="71" t="n">
        <v>1303</v>
      </c>
      <c r="L3965" s="72" t="n">
        <v>188.49</v>
      </c>
      <c r="M3965" s="72" t="n">
        <v>245602.47</v>
      </c>
      <c r="N3965" s="72" t="n">
        <v>4912.05</v>
      </c>
      <c r="O3965" s="72" t="n">
        <v>240690.42</v>
      </c>
      <c r="P3965" s="72" t="n">
        <v>187655.37</v>
      </c>
      <c r="Q3965" s="72" t="n">
        <v>53035.05</v>
      </c>
      <c r="R3965" t="inlineStr">
        <is>
          <t>West Bengal</t>
        </is>
      </c>
      <c r="S3965" s="71" t="n">
        <v>1</v>
      </c>
      <c r="T3965" t="inlineStr">
        <is>
          <t>Yes</t>
        </is>
      </c>
      <c r="U3965" s="71" t="n">
        <v>912</v>
      </c>
      <c r="V3965" s="71" t="n">
        <v>410</v>
      </c>
      <c r="W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RR103957</t>
        </is>
      </c>
      <c r="B3966" s="69" t="n">
        <v>46131</v>
      </c>
      <c r="C3966" s="70" t="n">
        <v>2026</v>
      </c>
      <c r="D3966" t="inlineStr">
        <is>
          <t>Apr</t>
        </is>
      </c>
      <c r="E3966" t="inlineStr">
        <is>
          <t>West</t>
        </is>
      </c>
      <c r="F3966" t="inlineStr">
        <is>
          <t>India</t>
        </is>
      </c>
      <c r="G3966" t="inlineStr">
        <is>
          <t>Electronics</t>
        </is>
      </c>
      <c r="H3966" t="inlineStr">
        <is>
          <t>Store walk-in</t>
        </is>
      </c>
      <c r="I3966" t="inlineStr">
        <is>
          <t>Walk-in guest</t>
        </is>
      </c>
      <c r="J3966" t="inlineStr">
        <is>
          <t>Ravindra Patil</t>
        </is>
      </c>
      <c r="K3966" s="71" t="n">
        <v>96</v>
      </c>
      <c r="L3966" s="72" t="n">
        <v>8635.82</v>
      </c>
      <c r="M3966" s="72" t="n">
        <v>829038.72</v>
      </c>
      <c r="N3966" s="72" t="n">
        <v>41451.94</v>
      </c>
      <c r="O3966" s="72" t="n">
        <v>787586.78</v>
      </c>
      <c r="P3966" s="72" t="n">
        <v>774854.59</v>
      </c>
      <c r="Q3966" s="72" t="n">
        <v>12732.19</v>
      </c>
      <c r="R3966" t="inlineStr">
        <is>
          <t>Goa</t>
        </is>
      </c>
      <c r="S3966" s="71" t="n">
        <v>3</v>
      </c>
      <c r="T3966" t="inlineStr">
        <is>
          <t>Yes</t>
        </is>
      </c>
      <c r="U3966" s="71" t="n">
        <v>252</v>
      </c>
      <c r="V3966" s="71" t="n">
        <v>75</v>
      </c>
      <c r="W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RR103958</t>
        </is>
      </c>
      <c r="B3967" s="69" t="n">
        <v>46131</v>
      </c>
      <c r="C3967" s="70" t="n">
        <v>2026</v>
      </c>
      <c r="D3967" t="inlineStr">
        <is>
          <t>Apr</t>
        </is>
      </c>
      <c r="E3967" t="inlineStr">
        <is>
          <t>North</t>
        </is>
      </c>
      <c r="F3967" t="inlineStr">
        <is>
          <t>India</t>
        </is>
      </c>
      <c r="G3967" t="inlineStr">
        <is>
          <t>JioMart</t>
        </is>
      </c>
      <c r="H3967" t="inlineStr">
        <is>
          <t>Home delivery</t>
        </is>
      </c>
      <c r="I3967" t="inlineStr">
        <is>
          <t>Member</t>
        </is>
      </c>
      <c r="J3967" t="inlineStr">
        <is>
          <t>Liam O'Brien</t>
        </is>
      </c>
      <c r="K3967" s="71" t="n">
        <v>2291</v>
      </c>
      <c r="L3967" s="72" t="n">
        <v>484.85</v>
      </c>
      <c r="M3967" s="72" t="n">
        <v>1110791.35</v>
      </c>
      <c r="N3967" s="72" t="n">
        <v>88863.31</v>
      </c>
      <c r="O3967" s="72" t="n">
        <v>1021928.04</v>
      </c>
      <c r="P3967" s="72" t="n">
        <v>743280.12</v>
      </c>
      <c r="Q3967" s="72" t="n">
        <v>278647.92</v>
      </c>
      <c r="R3967" t="inlineStr">
        <is>
          <t>Punjab</t>
        </is>
      </c>
      <c r="S3967" s="71" t="n">
        <v>1</v>
      </c>
      <c r="T3967" t="inlineStr">
        <is>
          <t>Yes</t>
        </is>
      </c>
      <c r="U3967" s="71" t="n">
        <v>5658</v>
      </c>
      <c r="V3967" s="71" t="n">
        <v>404</v>
      </c>
      <c r="W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RR103959</t>
        </is>
      </c>
      <c r="B3968" s="69" t="n">
        <v>46131</v>
      </c>
      <c r="C3968" s="70" t="n">
        <v>2026</v>
      </c>
      <c r="D3968" t="inlineStr">
        <is>
          <t>Apr</t>
        </is>
      </c>
      <c r="E3968" t="inlineStr">
        <is>
          <t>North</t>
        </is>
      </c>
      <c r="F3968" t="inlineStr">
        <is>
          <t>India</t>
        </is>
      </c>
      <c r="G3968" t="inlineStr">
        <is>
          <t>JioMart</t>
        </is>
      </c>
      <c r="H3968" t="inlineStr">
        <is>
          <t>Home delivery</t>
        </is>
      </c>
      <c r="I3968" t="inlineStr">
        <is>
          <t>Walk-in guest</t>
        </is>
      </c>
      <c r="J3968" t="inlineStr">
        <is>
          <t>Priya Nair</t>
        </is>
      </c>
      <c r="K3968" s="71" t="n">
        <v>4739</v>
      </c>
      <c r="L3968" s="72" t="n">
        <v>414.15</v>
      </c>
      <c r="M3968" s="72" t="n">
        <v>1962656.85</v>
      </c>
      <c r="N3968" s="72" t="n">
        <v>196265.69</v>
      </c>
      <c r="O3968" s="72" t="n">
        <v>1766391.16</v>
      </c>
      <c r="P3968" s="72" t="n">
        <v>1645541.36</v>
      </c>
      <c r="Q3968" s="72" t="n">
        <v>120849.8</v>
      </c>
      <c r="R3968" t="inlineStr">
        <is>
          <t>Uttar Pradesh</t>
        </is>
      </c>
      <c r="S3968" s="71" t="n">
        <v>8</v>
      </c>
      <c r="T3968" t="inlineStr">
        <is>
          <t>Yes</t>
        </is>
      </c>
      <c r="U3968" s="71" t="n">
        <v>21629</v>
      </c>
      <c r="V3968" s="71" t="n">
        <v>1079</v>
      </c>
      <c r="W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RR103960</t>
        </is>
      </c>
      <c r="B3969" s="69" t="n">
        <v>46131</v>
      </c>
      <c r="C3969" s="70" t="n">
        <v>2026</v>
      </c>
      <c r="D3969" t="inlineStr">
        <is>
          <t>Apr</t>
        </is>
      </c>
      <c r="E3969" t="inlineStr">
        <is>
          <t>South</t>
        </is>
      </c>
      <c r="F3969" t="inlineStr">
        <is>
          <t>India</t>
        </is>
      </c>
      <c r="G3969" t="inlineStr">
        <is>
          <t>JioMart</t>
        </is>
      </c>
      <c r="H3969" t="inlineStr">
        <is>
          <t>Home delivery</t>
        </is>
      </c>
      <c r="I3969" t="inlineStr">
        <is>
          <t>Member</t>
        </is>
      </c>
      <c r="J3969" t="inlineStr">
        <is>
          <t>Emma Clarke</t>
        </is>
      </c>
      <c r="K3969" s="71" t="n">
        <v>1376</v>
      </c>
      <c r="L3969" s="72" t="n">
        <v>501.9</v>
      </c>
      <c r="M3969" s="72" t="n">
        <v>690614.4</v>
      </c>
      <c r="N3969" s="72" t="n">
        <v>69061.44</v>
      </c>
      <c r="O3969" s="72" t="n">
        <v>621552.96</v>
      </c>
      <c r="P3969" s="72" t="n">
        <v>476854.3</v>
      </c>
      <c r="Q3969" s="72" t="n">
        <v>144698.66</v>
      </c>
      <c r="R3969" t="inlineStr">
        <is>
          <t>Tamil Nadu</t>
        </is>
      </c>
      <c r="S3969" s="71" t="n">
        <v>5</v>
      </c>
      <c r="T3969" t="inlineStr">
        <is>
          <t>Yes</t>
        </is>
      </c>
      <c r="U3969" s="71" t="n">
        <v>6682</v>
      </c>
      <c r="V3969" s="71" t="n">
        <v>338</v>
      </c>
      <c r="W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RR103961</t>
        </is>
      </c>
      <c r="B3970" s="69" t="n">
        <v>46132</v>
      </c>
      <c r="C3970" s="70" t="n">
        <v>2026</v>
      </c>
      <c r="D3970" t="inlineStr">
        <is>
          <t>Apr</t>
        </is>
      </c>
      <c r="E3970" t="inlineStr">
        <is>
          <t>West</t>
        </is>
      </c>
      <c r="F3970" t="inlineStr">
        <is>
          <t>India</t>
        </is>
      </c>
      <c r="G3970" t="inlineStr">
        <is>
          <t>Grocery</t>
        </is>
      </c>
      <c r="H3970" t="inlineStr">
        <is>
          <t>Store walk-in</t>
        </is>
      </c>
      <c r="I3970" t="inlineStr">
        <is>
          <t>Member</t>
        </is>
      </c>
      <c r="J3970" t="inlineStr">
        <is>
          <t>Wei Chen</t>
        </is>
      </c>
      <c r="K3970" s="71" t="n">
        <v>1998</v>
      </c>
      <c r="L3970" s="72" t="n">
        <v>186.71</v>
      </c>
      <c r="M3970" s="72" t="n">
        <v>373046.58</v>
      </c>
      <c r="N3970" s="72" t="n">
        <v>55956.99</v>
      </c>
      <c r="O3970" s="72" t="n">
        <v>317089.59</v>
      </c>
      <c r="P3970" s="72" t="n">
        <v>294095.02</v>
      </c>
      <c r="Q3970" s="72" t="n">
        <v>22994.57</v>
      </c>
      <c r="R3970" t="inlineStr">
        <is>
          <t>Gujarat</t>
        </is>
      </c>
      <c r="S3970" s="71" t="n">
        <v>1</v>
      </c>
      <c r="T3970" t="inlineStr">
        <is>
          <t>Yes</t>
        </is>
      </c>
      <c r="U3970" s="71" t="n">
        <v>1459</v>
      </c>
      <c r="V3970" s="71" t="n">
        <v>532</v>
      </c>
      <c r="W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RR103962</t>
        </is>
      </c>
      <c r="B3971" s="69" t="n">
        <v>46132</v>
      </c>
      <c r="C3971" s="70" t="n">
        <v>2026</v>
      </c>
      <c r="D3971" t="inlineStr">
        <is>
          <t>Apr</t>
        </is>
      </c>
      <c r="E3971" t="inlineStr">
        <is>
          <t>South</t>
        </is>
      </c>
      <c r="F3971" t="inlineStr">
        <is>
          <t>India</t>
        </is>
      </c>
      <c r="G3971" t="inlineStr">
        <is>
          <t>Grocery</t>
        </is>
      </c>
      <c r="H3971" t="inlineStr">
        <is>
          <t>Home delivery</t>
        </is>
      </c>
      <c r="I3971" t="inlineStr">
        <is>
          <t>Member</t>
        </is>
      </c>
      <c r="J3971" t="inlineStr">
        <is>
          <t>Ravindra Patil</t>
        </is>
      </c>
      <c r="K3971" s="71" t="n">
        <v>2617</v>
      </c>
      <c r="L3971" s="72" t="n">
        <v>196.08</v>
      </c>
      <c r="M3971" s="72" t="n">
        <v>513141.36</v>
      </c>
      <c r="N3971" s="72" t="n">
        <v>51314.14</v>
      </c>
      <c r="O3971" s="72" t="n">
        <v>461827.22</v>
      </c>
      <c r="P3971" s="72" t="n">
        <v>382907.58</v>
      </c>
      <c r="Q3971" s="72" t="n">
        <v>78919.64</v>
      </c>
      <c r="R3971" t="inlineStr">
        <is>
          <t>Kerala</t>
        </is>
      </c>
      <c r="S3971" s="71" t="n">
        <v>5</v>
      </c>
      <c r="T3971" t="inlineStr">
        <is>
          <t>Yes</t>
        </is>
      </c>
      <c r="U3971" s="71" t="n">
        <v>841</v>
      </c>
      <c r="V3971" s="71" t="n">
        <v>369</v>
      </c>
      <c r="W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RR103963</t>
        </is>
      </c>
      <c r="B3972" s="69" t="n">
        <v>46132</v>
      </c>
      <c r="C3972" s="70" t="n">
        <v>2026</v>
      </c>
      <c r="D3972" t="inlineStr">
        <is>
          <t>Apr</t>
        </is>
      </c>
      <c r="E3972" t="inlineStr">
        <is>
          <t>East</t>
        </is>
      </c>
      <c r="F3972" t="inlineStr">
        <is>
          <t>India</t>
        </is>
      </c>
      <c r="G3972" t="inlineStr">
        <is>
          <t>Grocery</t>
        </is>
      </c>
      <c r="H3972" t="inlineStr">
        <is>
          <t>Click &amp; collect</t>
        </is>
      </c>
      <c r="I3972" t="inlineStr">
        <is>
          <t>Walk-in guest</t>
        </is>
      </c>
      <c r="J3972" t="inlineStr">
        <is>
          <t>Sophie Müller</t>
        </is>
      </c>
      <c r="K3972" s="71" t="n">
        <v>3590</v>
      </c>
      <c r="L3972" s="72" t="n">
        <v>174.44</v>
      </c>
      <c r="M3972" s="72" t="n">
        <v>626239.6</v>
      </c>
      <c r="N3972" s="72" t="n">
        <v>31311.98</v>
      </c>
      <c r="O3972" s="72" t="n">
        <v>594927.62</v>
      </c>
      <c r="P3972" s="72" t="n">
        <v>549073.08</v>
      </c>
      <c r="Q3972" s="72" t="n">
        <v>45854.54</v>
      </c>
      <c r="R3972" t="inlineStr">
        <is>
          <t>Odisha</t>
        </is>
      </c>
      <c r="S3972" s="71" t="n">
        <v>8</v>
      </c>
      <c r="T3972" t="inlineStr">
        <is>
          <t>Yes</t>
        </is>
      </c>
      <c r="U3972" s="71" t="n">
        <v>2662</v>
      </c>
      <c r="V3972" s="71" t="n">
        <v>809</v>
      </c>
      <c r="W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RR103964</t>
        </is>
      </c>
      <c r="B3973" s="69" t="n">
        <v>46132</v>
      </c>
      <c r="C3973" s="70" t="n">
        <v>2026</v>
      </c>
      <c r="D3973" t="inlineStr">
        <is>
          <t>Apr</t>
        </is>
      </c>
      <c r="E3973" t="inlineStr">
        <is>
          <t>South</t>
        </is>
      </c>
      <c r="F3973" t="inlineStr">
        <is>
          <t>India</t>
        </is>
      </c>
      <c r="G3973" t="inlineStr">
        <is>
          <t>JioMart</t>
        </is>
      </c>
      <c r="H3973" t="inlineStr">
        <is>
          <t>Home delivery</t>
        </is>
      </c>
      <c r="I3973" t="inlineStr">
        <is>
          <t>Walk-in guest</t>
        </is>
      </c>
      <c r="J3973" t="inlineStr">
        <is>
          <t>Olivia Brown</t>
        </is>
      </c>
      <c r="K3973" s="71" t="n">
        <v>1694</v>
      </c>
      <c r="L3973" s="72" t="n">
        <v>515.11</v>
      </c>
      <c r="M3973" s="72" t="n">
        <v>872596.34</v>
      </c>
      <c r="N3973" s="72" t="n">
        <v>87259.63</v>
      </c>
      <c r="O3973" s="72" t="n">
        <v>785336.71</v>
      </c>
      <c r="P3973" s="72" t="n">
        <v>578534.7</v>
      </c>
      <c r="Q3973" s="72" t="n">
        <v>206802.01</v>
      </c>
      <c r="R3973" t="inlineStr">
        <is>
          <t>Kerala</t>
        </is>
      </c>
      <c r="S3973" s="71" t="n">
        <v>2</v>
      </c>
      <c r="T3973" t="inlineStr">
        <is>
          <t>Yes</t>
        </is>
      </c>
      <c r="U3973" s="71" t="n">
        <v>4417</v>
      </c>
      <c r="V3973" s="71" t="n">
        <v>199</v>
      </c>
      <c r="W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RR103965</t>
        </is>
      </c>
      <c r="B3974" s="69" t="n">
        <v>46132</v>
      </c>
      <c r="C3974" s="70" t="n">
        <v>2026</v>
      </c>
      <c r="D3974" t="inlineStr">
        <is>
          <t>Apr</t>
        </is>
      </c>
      <c r="E3974" t="inlineStr">
        <is>
          <t>South</t>
        </is>
      </c>
      <c r="F3974" t="inlineStr">
        <is>
          <t>India</t>
        </is>
      </c>
      <c r="G3974" t="inlineStr">
        <is>
          <t>Electronics</t>
        </is>
      </c>
      <c r="H3974" t="inlineStr">
        <is>
          <t>Click &amp; collect</t>
        </is>
      </c>
      <c r="I3974" t="inlineStr">
        <is>
          <t>Member</t>
        </is>
      </c>
      <c r="J3974" t="inlineStr">
        <is>
          <t>Emma Clarke</t>
        </is>
      </c>
      <c r="K3974" s="71" t="n">
        <v>180</v>
      </c>
      <c r="L3974" s="72" t="n">
        <v>8904.1</v>
      </c>
      <c r="M3974" s="72" t="n">
        <v>1602738</v>
      </c>
      <c r="N3974" s="72" t="n">
        <v>160273.8</v>
      </c>
      <c r="O3974" s="72" t="n">
        <v>1442464.2</v>
      </c>
      <c r="P3974" s="72" t="n">
        <v>1416122.95</v>
      </c>
      <c r="Q3974" s="72" t="n">
        <v>26341.25</v>
      </c>
      <c r="R3974" t="inlineStr">
        <is>
          <t>Karnataka</t>
        </is>
      </c>
      <c r="S3974" s="71" t="n">
        <v>8</v>
      </c>
      <c r="T3974" t="inlineStr">
        <is>
          <t>Yes</t>
        </is>
      </c>
      <c r="U3974" s="71" t="n">
        <v>395</v>
      </c>
      <c r="V3974" s="71" t="n">
        <v>142</v>
      </c>
      <c r="W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RR103966</t>
        </is>
      </c>
      <c r="B3975" s="69" t="n">
        <v>46132</v>
      </c>
      <c r="C3975" s="70" t="n">
        <v>2026</v>
      </c>
      <c r="D3975" t="inlineStr">
        <is>
          <t>Apr</t>
        </is>
      </c>
      <c r="E3975" t="inlineStr">
        <is>
          <t>North</t>
        </is>
      </c>
      <c r="F3975" t="inlineStr">
        <is>
          <t>India</t>
        </is>
      </c>
      <c r="G3975" t="inlineStr">
        <is>
          <t>Fashion</t>
        </is>
      </c>
      <c r="H3975" t="inlineStr">
        <is>
          <t>Click &amp; collect</t>
        </is>
      </c>
      <c r="I3975" t="inlineStr">
        <is>
          <t>Member</t>
        </is>
      </c>
      <c r="J3975" t="inlineStr">
        <is>
          <t>Lucas Martin</t>
        </is>
      </c>
      <c r="K3975" s="71" t="n">
        <v>1388</v>
      </c>
      <c r="L3975" s="72" t="n">
        <v>832.77</v>
      </c>
      <c r="M3975" s="72" t="n">
        <v>1155884.76</v>
      </c>
      <c r="N3975" s="72" t="n">
        <v>173382.71</v>
      </c>
      <c r="O3975" s="72" t="n">
        <v>982502.05</v>
      </c>
      <c r="P3975" s="72" t="n">
        <v>592938.27</v>
      </c>
      <c r="Q3975" s="72" t="n">
        <v>389563.78</v>
      </c>
      <c r="R3975" t="inlineStr">
        <is>
          <t>Rajasthan</t>
        </is>
      </c>
      <c r="S3975" s="71" t="n">
        <v>3</v>
      </c>
      <c r="T3975" t="inlineStr">
        <is>
          <t>Yes</t>
        </is>
      </c>
      <c r="U3975" s="71" t="n">
        <v>1109</v>
      </c>
      <c r="V3975" s="71" t="n">
        <v>282</v>
      </c>
      <c r="W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RR103967</t>
        </is>
      </c>
      <c r="B3976" s="69" t="n">
        <v>46132</v>
      </c>
      <c r="C3976" s="70" t="n">
        <v>2026</v>
      </c>
      <c r="D3976" t="inlineStr">
        <is>
          <t>Apr</t>
        </is>
      </c>
      <c r="E3976" t="inlineStr">
        <is>
          <t>West</t>
        </is>
      </c>
      <c r="F3976" t="inlineStr">
        <is>
          <t>India</t>
        </is>
      </c>
      <c r="G3976" t="inlineStr">
        <is>
          <t>JioMart</t>
        </is>
      </c>
      <c r="H3976" t="inlineStr">
        <is>
          <t>Home delivery</t>
        </is>
      </c>
      <c r="I3976" t="inlineStr">
        <is>
          <t>Member</t>
        </is>
      </c>
      <c r="J3976" t="inlineStr">
        <is>
          <t>Ana Costa</t>
        </is>
      </c>
      <c r="K3976" s="71" t="n">
        <v>3510</v>
      </c>
      <c r="L3976" s="72" t="n">
        <v>498.29</v>
      </c>
      <c r="M3976" s="72" t="n">
        <v>1748997.9</v>
      </c>
      <c r="N3976" s="72" t="n">
        <v>139919.83</v>
      </c>
      <c r="O3976" s="72" t="n">
        <v>1609078.07</v>
      </c>
      <c r="P3976" s="72" t="n">
        <v>1151538.08</v>
      </c>
      <c r="Q3976" s="72" t="n">
        <v>457539.99</v>
      </c>
      <c r="R3976" t="inlineStr">
        <is>
          <t>Gujarat</t>
        </is>
      </c>
      <c r="S3976" s="71" t="n">
        <v>2</v>
      </c>
      <c r="T3976" t="inlineStr">
        <is>
          <t>Yes</t>
        </is>
      </c>
      <c r="U3976" s="71" t="n">
        <v>13805</v>
      </c>
      <c r="V3976" s="71" t="n">
        <v>894</v>
      </c>
      <c r="W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RR103968</t>
        </is>
      </c>
      <c r="B3977" s="69" t="n">
        <v>46132</v>
      </c>
      <c r="C3977" s="70" t="n">
        <v>2026</v>
      </c>
      <c r="D3977" t="inlineStr">
        <is>
          <t>Apr</t>
        </is>
      </c>
      <c r="E3977" t="inlineStr">
        <is>
          <t>North</t>
        </is>
      </c>
      <c r="F3977" t="inlineStr">
        <is>
          <t>India</t>
        </is>
      </c>
      <c r="G3977" t="inlineStr">
        <is>
          <t>JioMart</t>
        </is>
      </c>
      <c r="H3977" t="inlineStr">
        <is>
          <t>Home delivery</t>
        </is>
      </c>
      <c r="I3977" t="inlineStr">
        <is>
          <t>Member</t>
        </is>
      </c>
      <c r="J3977" t="inlineStr">
        <is>
          <t>Mei Lin</t>
        </is>
      </c>
      <c r="K3977" s="71" t="n">
        <v>4732</v>
      </c>
      <c r="L3977" s="72" t="n">
        <v>485.05</v>
      </c>
      <c r="M3977" s="72" t="n">
        <v>2295256.6</v>
      </c>
      <c r="N3977" s="72" t="n">
        <v>45905.13</v>
      </c>
      <c r="O3977" s="72" t="n">
        <v>2249351.47</v>
      </c>
      <c r="P3977" s="72" t="n">
        <v>1593798.25</v>
      </c>
      <c r="Q3977" s="72" t="n">
        <v>655553.22</v>
      </c>
      <c r="R3977" t="inlineStr">
        <is>
          <t>Uttar Pradesh</t>
        </is>
      </c>
      <c r="S3977" s="71" t="n">
        <v>3</v>
      </c>
      <c r="T3977" t="inlineStr">
        <is>
          <t>Yes</t>
        </is>
      </c>
      <c r="U3977" s="71" t="n">
        <v>14785</v>
      </c>
      <c r="V3977" s="71" t="n">
        <v>1048</v>
      </c>
      <c r="W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RR103969</t>
        </is>
      </c>
      <c r="B3978" s="69" t="n">
        <v>46133</v>
      </c>
      <c r="C3978" s="70" t="n">
        <v>2026</v>
      </c>
      <c r="D3978" t="inlineStr">
        <is>
          <t>Apr</t>
        </is>
      </c>
      <c r="E3978" t="inlineStr">
        <is>
          <t>North</t>
        </is>
      </c>
      <c r="F3978" t="inlineStr">
        <is>
          <t>India</t>
        </is>
      </c>
      <c r="G3978" t="inlineStr">
        <is>
          <t>Electronics</t>
        </is>
      </c>
      <c r="H3978" t="inlineStr">
        <is>
          <t>Store walk-in</t>
        </is>
      </c>
      <c r="I3978" t="inlineStr">
        <is>
          <t>Member</t>
        </is>
      </c>
      <c r="J3978" t="inlineStr">
        <is>
          <t>Kofi Mensah</t>
        </is>
      </c>
      <c r="K3978" s="71" t="n">
        <v>158</v>
      </c>
      <c r="L3978" s="72" t="n">
        <v>9019.780000000001</v>
      </c>
      <c r="M3978" s="72" t="n">
        <v>1425125.24</v>
      </c>
      <c r="N3978" s="72" t="n">
        <v>114010.02</v>
      </c>
      <c r="O3978" s="72" t="n">
        <v>1311115.22</v>
      </c>
      <c r="P3978" s="72" t="n">
        <v>1316456.48</v>
      </c>
      <c r="Q3978" s="72" t="n">
        <v>-5341.26</v>
      </c>
      <c r="R3978" t="inlineStr">
        <is>
          <t>Delhi</t>
        </is>
      </c>
      <c r="S3978" s="71" t="n">
        <v>3</v>
      </c>
      <c r="T3978" t="inlineStr">
        <is>
          <t>Yes</t>
        </is>
      </c>
      <c r="U3978" s="71" t="n">
        <v>405</v>
      </c>
      <c r="V3978" s="71" t="n">
        <v>118</v>
      </c>
      <c r="W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RR103970</t>
        </is>
      </c>
      <c r="B3979" s="69" t="n">
        <v>46133</v>
      </c>
      <c r="C3979" s="70" t="n">
        <v>2026</v>
      </c>
      <c r="D3979" t="inlineStr">
        <is>
          <t>Apr</t>
        </is>
      </c>
      <c r="E3979" t="inlineStr">
        <is>
          <t>North</t>
        </is>
      </c>
      <c r="F3979" t="inlineStr">
        <is>
          <t>India</t>
        </is>
      </c>
      <c r="G3979" t="inlineStr">
        <is>
          <t>Fashion</t>
        </is>
      </c>
      <c r="H3979" t="inlineStr">
        <is>
          <t>Store walk-in</t>
        </is>
      </c>
      <c r="I3979" t="inlineStr">
        <is>
          <t>Walk-in guest</t>
        </is>
      </c>
      <c r="J3979" t="inlineStr">
        <is>
          <t>Omar Haddad</t>
        </is>
      </c>
      <c r="K3979" s="71" t="n">
        <v>945</v>
      </c>
      <c r="L3979" s="72" t="n">
        <v>848.84</v>
      </c>
      <c r="M3979" s="72" t="n">
        <v>802153.8</v>
      </c>
      <c r="N3979" s="72" t="n">
        <v>120323.07</v>
      </c>
      <c r="O3979" s="72" t="n">
        <v>681830.73</v>
      </c>
      <c r="P3979" s="72" t="n">
        <v>400556.07</v>
      </c>
      <c r="Q3979" s="72" t="n">
        <v>281274.66</v>
      </c>
      <c r="R3979" t="inlineStr">
        <is>
          <t>Uttar Pradesh</t>
        </is>
      </c>
      <c r="S3979" s="71" t="n">
        <v>1</v>
      </c>
      <c r="T3979" t="inlineStr">
        <is>
          <t>Yes</t>
        </is>
      </c>
      <c r="U3979" s="71" t="n">
        <v>628</v>
      </c>
      <c r="V3979" s="71" t="n">
        <v>282</v>
      </c>
      <c r="W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RR103971</t>
        </is>
      </c>
      <c r="B3980" s="69" t="n">
        <v>46133</v>
      </c>
      <c r="C3980" s="70" t="n">
        <v>2026</v>
      </c>
      <c r="D3980" t="inlineStr">
        <is>
          <t>Apr</t>
        </is>
      </c>
      <c r="E3980" t="inlineStr">
        <is>
          <t>West</t>
        </is>
      </c>
      <c r="F3980" t="inlineStr">
        <is>
          <t>India</t>
        </is>
      </c>
      <c r="G3980" t="inlineStr">
        <is>
          <t>Fashion</t>
        </is>
      </c>
      <c r="H3980" t="inlineStr">
        <is>
          <t>Store walk-in</t>
        </is>
      </c>
      <c r="I3980" t="inlineStr">
        <is>
          <t>Walk-in guest</t>
        </is>
      </c>
      <c r="J3980" t="inlineStr">
        <is>
          <t>Amir Khan</t>
        </is>
      </c>
      <c r="K3980" s="71" t="n">
        <v>423</v>
      </c>
      <c r="L3980" s="72" t="n">
        <v>765.38</v>
      </c>
      <c r="M3980" s="72" t="n">
        <v>323755.74</v>
      </c>
      <c r="N3980" s="72" t="n">
        <v>16187.79</v>
      </c>
      <c r="O3980" s="72" t="n">
        <v>307567.95</v>
      </c>
      <c r="P3980" s="72" t="n">
        <v>173330.18</v>
      </c>
      <c r="Q3980" s="72" t="n">
        <v>134237.77</v>
      </c>
      <c r="R3980" t="inlineStr">
        <is>
          <t>Gujarat</t>
        </is>
      </c>
      <c r="S3980" s="71" t="n">
        <v>5</v>
      </c>
      <c r="T3980" t="inlineStr">
        <is>
          <t>Yes</t>
        </is>
      </c>
      <c r="U3980" s="71" t="n">
        <v>251</v>
      </c>
      <c r="V3980" s="71" t="n">
        <v>82</v>
      </c>
      <c r="W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RR103972</t>
        </is>
      </c>
      <c r="B3981" s="69" t="n">
        <v>46133</v>
      </c>
      <c r="C3981" s="70" t="n">
        <v>2026</v>
      </c>
      <c r="D3981" t="inlineStr">
        <is>
          <t>Apr</t>
        </is>
      </c>
      <c r="E3981" t="inlineStr">
        <is>
          <t>West</t>
        </is>
      </c>
      <c r="F3981" t="inlineStr">
        <is>
          <t>India</t>
        </is>
      </c>
      <c r="G3981" t="inlineStr">
        <is>
          <t>Electronics</t>
        </is>
      </c>
      <c r="H3981" t="inlineStr">
        <is>
          <t>Store walk-in</t>
        </is>
      </c>
      <c r="I3981" t="inlineStr">
        <is>
          <t>Member</t>
        </is>
      </c>
      <c r="J3981" t="inlineStr">
        <is>
          <t>Aisha Bello</t>
        </is>
      </c>
      <c r="K3981" s="71" t="n">
        <v>192</v>
      </c>
      <c r="L3981" s="72" t="n">
        <v>9484.15</v>
      </c>
      <c r="M3981" s="72" t="n">
        <v>1820956.8</v>
      </c>
      <c r="N3981" s="72" t="n">
        <v>273143.52</v>
      </c>
      <c r="O3981" s="72" t="n">
        <v>1547813.28</v>
      </c>
      <c r="P3981" s="72" t="n">
        <v>1612943.35</v>
      </c>
      <c r="Q3981" s="72" t="n">
        <v>-65130.07</v>
      </c>
      <c r="R3981" t="inlineStr">
        <is>
          <t>Gujarat</t>
        </is>
      </c>
      <c r="S3981" s="71" t="n">
        <v>0</v>
      </c>
      <c r="T3981" t="inlineStr">
        <is>
          <t>No</t>
        </is>
      </c>
      <c r="U3981" s="71" t="n">
        <v>642</v>
      </c>
      <c r="V3981" s="71" t="n">
        <v>181</v>
      </c>
      <c r="W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RR103973</t>
        </is>
      </c>
      <c r="B3982" s="69" t="n">
        <v>46133</v>
      </c>
      <c r="C3982" s="70" t="n">
        <v>2026</v>
      </c>
      <c r="D3982" t="inlineStr">
        <is>
          <t>Apr</t>
        </is>
      </c>
      <c r="E3982" t="inlineStr">
        <is>
          <t>South</t>
        </is>
      </c>
      <c r="F3982" t="inlineStr">
        <is>
          <t>India</t>
        </is>
      </c>
      <c r="G3982" t="inlineStr">
        <is>
          <t>Grocery</t>
        </is>
      </c>
      <c r="H3982" t="inlineStr">
        <is>
          <t>Click &amp; collect</t>
        </is>
      </c>
      <c r="I3982" t="inlineStr">
        <is>
          <t>Member</t>
        </is>
      </c>
      <c r="J3982" t="inlineStr">
        <is>
          <t>Kofi Mensah</t>
        </is>
      </c>
      <c r="K3982" s="71" t="n">
        <v>2304</v>
      </c>
      <c r="L3982" s="72" t="n">
        <v>189.99</v>
      </c>
      <c r="M3982" s="72" t="n">
        <v>437736.96</v>
      </c>
      <c r="N3982" s="72" t="n">
        <v>65660.53999999999</v>
      </c>
      <c r="O3982" s="72" t="n">
        <v>372076.42</v>
      </c>
      <c r="P3982" s="72" t="n">
        <v>337744.56</v>
      </c>
      <c r="Q3982" s="72" t="n">
        <v>34331.86</v>
      </c>
      <c r="R3982" t="inlineStr">
        <is>
          <t>Kerala</t>
        </is>
      </c>
      <c r="S3982" s="71" t="n">
        <v>1</v>
      </c>
      <c r="T3982" t="inlineStr">
        <is>
          <t>Yes</t>
        </is>
      </c>
      <c r="U3982" s="71" t="n">
        <v>881</v>
      </c>
      <c r="V3982" s="71" t="n">
        <v>380</v>
      </c>
      <c r="W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RR103974</t>
        </is>
      </c>
      <c r="B3983" s="69" t="n">
        <v>46133</v>
      </c>
      <c r="C3983" s="70" t="n">
        <v>2026</v>
      </c>
      <c r="D3983" t="inlineStr">
        <is>
          <t>Apr</t>
        </is>
      </c>
      <c r="E3983" t="inlineStr">
        <is>
          <t>West</t>
        </is>
      </c>
      <c r="F3983" t="inlineStr">
        <is>
          <t>India</t>
        </is>
      </c>
      <c r="G3983" t="inlineStr">
        <is>
          <t>Grocery</t>
        </is>
      </c>
      <c r="H3983" t="inlineStr">
        <is>
          <t>Store walk-in</t>
        </is>
      </c>
      <c r="I3983" t="inlineStr">
        <is>
          <t>Walk-in guest</t>
        </is>
      </c>
      <c r="J3983" t="inlineStr">
        <is>
          <t>Priya Nair</t>
        </is>
      </c>
      <c r="K3983" s="71" t="n">
        <v>2377</v>
      </c>
      <c r="L3983" s="72" t="n">
        <v>180.22</v>
      </c>
      <c r="M3983" s="72" t="n">
        <v>428382.94</v>
      </c>
      <c r="N3983" s="72" t="n">
        <v>34270.64</v>
      </c>
      <c r="O3983" s="72" t="n">
        <v>394112.3</v>
      </c>
      <c r="P3983" s="72" t="n">
        <v>338929.5</v>
      </c>
      <c r="Q3983" s="72" t="n">
        <v>55182.8</v>
      </c>
      <c r="R3983" t="inlineStr">
        <is>
          <t>Goa</t>
        </is>
      </c>
      <c r="S3983" s="71" t="n">
        <v>8</v>
      </c>
      <c r="T3983" t="inlineStr">
        <is>
          <t>Yes</t>
        </is>
      </c>
      <c r="U3983" s="71" t="n">
        <v>1160</v>
      </c>
      <c r="V3983" s="71" t="n">
        <v>354</v>
      </c>
      <c r="W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RR103975</t>
        </is>
      </c>
      <c r="B3984" s="69" t="n">
        <v>46133</v>
      </c>
      <c r="C3984" s="70" t="n">
        <v>2026</v>
      </c>
      <c r="D3984" t="inlineStr">
        <is>
          <t>Apr</t>
        </is>
      </c>
      <c r="E3984" t="inlineStr">
        <is>
          <t>East</t>
        </is>
      </c>
      <c r="F3984" t="inlineStr">
        <is>
          <t>India</t>
        </is>
      </c>
      <c r="G3984" t="inlineStr">
        <is>
          <t>Grocery</t>
        </is>
      </c>
      <c r="H3984" t="inlineStr">
        <is>
          <t>Store walk-in</t>
        </is>
      </c>
      <c r="I3984" t="inlineStr">
        <is>
          <t>Walk-in guest</t>
        </is>
      </c>
      <c r="J3984" t="inlineStr">
        <is>
          <t>Emma Clarke</t>
        </is>
      </c>
      <c r="K3984" s="71" t="n">
        <v>2096</v>
      </c>
      <c r="L3984" s="72" t="n">
        <v>186.52</v>
      </c>
      <c r="M3984" s="72" t="n">
        <v>390945.92</v>
      </c>
      <c r="N3984" s="72" t="n">
        <v>19547.3</v>
      </c>
      <c r="O3984" s="72" t="n">
        <v>371398.62</v>
      </c>
      <c r="P3984" s="72" t="n">
        <v>319816.72</v>
      </c>
      <c r="Q3984" s="72" t="n">
        <v>51581.9</v>
      </c>
      <c r="R3984" t="inlineStr">
        <is>
          <t>West Bengal</t>
        </is>
      </c>
      <c r="S3984" s="71" t="n">
        <v>3</v>
      </c>
      <c r="T3984" t="inlineStr">
        <is>
          <t>Yes</t>
        </is>
      </c>
      <c r="U3984" s="71" t="n">
        <v>1347</v>
      </c>
      <c r="V3984" s="71" t="n">
        <v>381</v>
      </c>
      <c r="W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RR103976</t>
        </is>
      </c>
      <c r="B3985" s="69" t="n">
        <v>46133</v>
      </c>
      <c r="C3985" s="70" t="n">
        <v>2026</v>
      </c>
      <c r="D3985" t="inlineStr">
        <is>
          <t>Apr</t>
        </is>
      </c>
      <c r="E3985" t="inlineStr">
        <is>
          <t>South</t>
        </is>
      </c>
      <c r="F3985" t="inlineStr">
        <is>
          <t>India</t>
        </is>
      </c>
      <c r="G3985" t="inlineStr">
        <is>
          <t>JioMart</t>
        </is>
      </c>
      <c r="H3985" t="inlineStr">
        <is>
          <t>Home delivery</t>
        </is>
      </c>
      <c r="I3985" t="inlineStr">
        <is>
          <t>Walk-in guest</t>
        </is>
      </c>
      <c r="J3985" t="inlineStr">
        <is>
          <t>Lucas Martin</t>
        </is>
      </c>
      <c r="K3985" s="71" t="n">
        <v>2113</v>
      </c>
      <c r="L3985" s="72" t="n">
        <v>517.76</v>
      </c>
      <c r="M3985" s="72" t="n">
        <v>1094026.88</v>
      </c>
      <c r="N3985" s="72" t="n">
        <v>109402.69</v>
      </c>
      <c r="O3985" s="72" t="n">
        <v>984624.1899999999</v>
      </c>
      <c r="P3985" s="72" t="n">
        <v>702253.09</v>
      </c>
      <c r="Q3985" s="72" t="n">
        <v>282371.1</v>
      </c>
      <c r="R3985" t="inlineStr">
        <is>
          <t>Telangana</t>
        </is>
      </c>
      <c r="S3985" s="71" t="n">
        <v>8</v>
      </c>
      <c r="T3985" t="inlineStr">
        <is>
          <t>Yes</t>
        </is>
      </c>
      <c r="U3985" s="71" t="n">
        <v>6927</v>
      </c>
      <c r="V3985" s="71" t="n">
        <v>327</v>
      </c>
      <c r="W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RR103977</t>
        </is>
      </c>
      <c r="B3986" s="69" t="n">
        <v>46133</v>
      </c>
      <c r="C3986" s="70" t="n">
        <v>2026</v>
      </c>
      <c r="D3986" t="inlineStr">
        <is>
          <t>Apr</t>
        </is>
      </c>
      <c r="E3986" t="inlineStr">
        <is>
          <t>North</t>
        </is>
      </c>
      <c r="F3986" t="inlineStr">
        <is>
          <t>India</t>
        </is>
      </c>
      <c r="G3986" t="inlineStr">
        <is>
          <t>Electronics</t>
        </is>
      </c>
      <c r="H3986" t="inlineStr">
        <is>
          <t>Click &amp; collect</t>
        </is>
      </c>
      <c r="I3986" t="inlineStr">
        <is>
          <t>Member</t>
        </is>
      </c>
      <c r="J3986" t="inlineStr">
        <is>
          <t>Olivia Brown</t>
        </is>
      </c>
      <c r="K3986" s="71" t="n">
        <v>156</v>
      </c>
      <c r="L3986" s="72" t="n">
        <v>9952.110000000001</v>
      </c>
      <c r="M3986" s="72" t="n">
        <v>1552529.16</v>
      </c>
      <c r="N3986" s="72" t="n">
        <v>31050.58</v>
      </c>
      <c r="O3986" s="72" t="n">
        <v>1521478.58</v>
      </c>
      <c r="P3986" s="72" t="n">
        <v>1295051.42</v>
      </c>
      <c r="Q3986" s="72" t="n">
        <v>226427.16</v>
      </c>
      <c r="R3986" t="inlineStr">
        <is>
          <t>Punjab</t>
        </is>
      </c>
      <c r="S3986" s="71" t="n">
        <v>0</v>
      </c>
      <c r="T3986" t="inlineStr">
        <is>
          <t>No</t>
        </is>
      </c>
      <c r="U3986" s="71" t="n">
        <v>384</v>
      </c>
      <c r="V3986" s="71" t="n">
        <v>126</v>
      </c>
      <c r="W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RR103978</t>
        </is>
      </c>
      <c r="B3987" s="69" t="n">
        <v>46133</v>
      </c>
      <c r="C3987" s="70" t="n">
        <v>2026</v>
      </c>
      <c r="D3987" t="inlineStr">
        <is>
          <t>Apr</t>
        </is>
      </c>
      <c r="E3987" t="inlineStr">
        <is>
          <t>North</t>
        </is>
      </c>
      <c r="F3987" t="inlineStr">
        <is>
          <t>India</t>
        </is>
      </c>
      <c r="G3987" t="inlineStr">
        <is>
          <t>Fashion</t>
        </is>
      </c>
      <c r="H3987" t="inlineStr">
        <is>
          <t>Click &amp; collect</t>
        </is>
      </c>
      <c r="I3987" t="inlineStr">
        <is>
          <t>Member</t>
        </is>
      </c>
      <c r="J3987" t="inlineStr">
        <is>
          <t>Ravindra Patil</t>
        </is>
      </c>
      <c r="K3987" s="71" t="n">
        <v>312</v>
      </c>
      <c r="L3987" s="72" t="n">
        <v>764.02</v>
      </c>
      <c r="M3987" s="72" t="n">
        <v>238374.24</v>
      </c>
      <c r="N3987" s="72" t="n">
        <v>19069.94</v>
      </c>
      <c r="O3987" s="72" t="n">
        <v>219304.3</v>
      </c>
      <c r="P3987" s="72" t="n">
        <v>126917.54</v>
      </c>
      <c r="Q3987" s="72" t="n">
        <v>92386.75999999999</v>
      </c>
      <c r="R3987" t="inlineStr">
        <is>
          <t>Delhi</t>
        </is>
      </c>
      <c r="S3987" s="71" t="n">
        <v>2</v>
      </c>
      <c r="T3987" t="inlineStr">
        <is>
          <t>Yes</t>
        </is>
      </c>
      <c r="U3987" s="71" t="n">
        <v>177</v>
      </c>
      <c r="V3987" s="71" t="n">
        <v>77</v>
      </c>
      <c r="W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RR103979</t>
        </is>
      </c>
      <c r="B3988" s="69" t="n">
        <v>46133</v>
      </c>
      <c r="C3988" s="70" t="n">
        <v>2026</v>
      </c>
      <c r="D3988" t="inlineStr">
        <is>
          <t>Apr</t>
        </is>
      </c>
      <c r="E3988" t="inlineStr">
        <is>
          <t>West</t>
        </is>
      </c>
      <c r="F3988" t="inlineStr">
        <is>
          <t>India</t>
        </is>
      </c>
      <c r="G3988" t="inlineStr">
        <is>
          <t>Electronics</t>
        </is>
      </c>
      <c r="H3988" t="inlineStr">
        <is>
          <t>Store walk-in</t>
        </is>
      </c>
      <c r="I3988" t="inlineStr">
        <is>
          <t>Member</t>
        </is>
      </c>
      <c r="J3988" t="inlineStr">
        <is>
          <t>Mei Lin</t>
        </is>
      </c>
      <c r="K3988" s="71" t="n">
        <v>191</v>
      </c>
      <c r="L3988" s="72" t="n">
        <v>10635.75</v>
      </c>
      <c r="M3988" s="72" t="n">
        <v>2031428.25</v>
      </c>
      <c r="N3988" s="72" t="n">
        <v>304714.24</v>
      </c>
      <c r="O3988" s="72" t="n">
        <v>1726714.01</v>
      </c>
      <c r="P3988" s="72" t="n">
        <v>1526190.16</v>
      </c>
      <c r="Q3988" s="72" t="n">
        <v>200523.85</v>
      </c>
      <c r="R3988" t="inlineStr">
        <is>
          <t>Goa</t>
        </is>
      </c>
      <c r="S3988" s="71" t="n">
        <v>1</v>
      </c>
      <c r="T3988" t="inlineStr">
        <is>
          <t>Yes</t>
        </is>
      </c>
      <c r="U3988" s="71" t="n">
        <v>409</v>
      </c>
      <c r="V3988" s="71" t="n">
        <v>163</v>
      </c>
      <c r="W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RR103980</t>
        </is>
      </c>
      <c r="B3989" s="69" t="n">
        <v>46133</v>
      </c>
      <c r="C3989" s="70" t="n">
        <v>2026</v>
      </c>
      <c r="D3989" t="inlineStr">
        <is>
          <t>Apr</t>
        </is>
      </c>
      <c r="E3989" t="inlineStr">
        <is>
          <t>North</t>
        </is>
      </c>
      <c r="F3989" t="inlineStr">
        <is>
          <t>India</t>
        </is>
      </c>
      <c r="G3989" t="inlineStr">
        <is>
          <t>Grocery</t>
        </is>
      </c>
      <c r="H3989" t="inlineStr">
        <is>
          <t>Store walk-in</t>
        </is>
      </c>
      <c r="I3989" t="inlineStr">
        <is>
          <t>Member</t>
        </is>
      </c>
      <c r="J3989" t="inlineStr">
        <is>
          <t>Fatima Al-Saud</t>
        </is>
      </c>
      <c r="K3989" s="71" t="n">
        <v>2654</v>
      </c>
      <c r="L3989" s="72" t="n">
        <v>205.5</v>
      </c>
      <c r="M3989" s="72" t="n">
        <v>545397</v>
      </c>
      <c r="N3989" s="72" t="n">
        <v>43631.76</v>
      </c>
      <c r="O3989" s="72" t="n">
        <v>501765.24</v>
      </c>
      <c r="P3989" s="72" t="n">
        <v>386654.34</v>
      </c>
      <c r="Q3989" s="72" t="n">
        <v>115110.9</v>
      </c>
      <c r="R3989" t="inlineStr">
        <is>
          <t>Punjab</t>
        </is>
      </c>
      <c r="S3989" s="71" t="n">
        <v>1</v>
      </c>
      <c r="T3989" t="inlineStr">
        <is>
          <t>Yes</t>
        </is>
      </c>
      <c r="U3989" s="71" t="n">
        <v>1415</v>
      </c>
      <c r="V3989" s="71" t="n">
        <v>606</v>
      </c>
      <c r="W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RR103981</t>
        </is>
      </c>
      <c r="B3990" s="69" t="n">
        <v>46134</v>
      </c>
      <c r="C3990" s="70" t="n">
        <v>2026</v>
      </c>
      <c r="D3990" t="inlineStr">
        <is>
          <t>Apr</t>
        </is>
      </c>
      <c r="E3990" t="inlineStr">
        <is>
          <t>North</t>
        </is>
      </c>
      <c r="F3990" t="inlineStr">
        <is>
          <t>India</t>
        </is>
      </c>
      <c r="G3990" t="inlineStr">
        <is>
          <t>Fashion</t>
        </is>
      </c>
      <c r="H3990" t="inlineStr">
        <is>
          <t>Click &amp; collect</t>
        </is>
      </c>
      <c r="I3990" t="inlineStr">
        <is>
          <t>Member</t>
        </is>
      </c>
      <c r="J3990" t="inlineStr">
        <is>
          <t>Priya Nair</t>
        </is>
      </c>
      <c r="K3990" s="71" t="n">
        <v>1023</v>
      </c>
      <c r="L3990" s="72" t="n">
        <v>713.4</v>
      </c>
      <c r="M3990" s="72" t="n">
        <v>729808.2</v>
      </c>
      <c r="N3990" s="72" t="n">
        <v>36490.41</v>
      </c>
      <c r="O3990" s="72" t="n">
        <v>693317.79</v>
      </c>
      <c r="P3990" s="72" t="n">
        <v>428903.58</v>
      </c>
      <c r="Q3990" s="72" t="n">
        <v>264414.21</v>
      </c>
      <c r="R3990" t="inlineStr">
        <is>
          <t>Rajasthan</t>
        </is>
      </c>
      <c r="S3990" s="71" t="n">
        <v>0</v>
      </c>
      <c r="T3990" t="inlineStr">
        <is>
          <t>No</t>
        </is>
      </c>
      <c r="U3990" s="71" t="n">
        <v>508</v>
      </c>
      <c r="V3990" s="71" t="n">
        <v>215</v>
      </c>
      <c r="W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RR103982</t>
        </is>
      </c>
      <c r="B3991" s="69" t="n">
        <v>46134</v>
      </c>
      <c r="C3991" s="70" t="n">
        <v>2026</v>
      </c>
      <c r="D3991" t="inlineStr">
        <is>
          <t>Apr</t>
        </is>
      </c>
      <c r="E3991" t="inlineStr">
        <is>
          <t>South</t>
        </is>
      </c>
      <c r="F3991" t="inlineStr">
        <is>
          <t>India</t>
        </is>
      </c>
      <c r="G3991" t="inlineStr">
        <is>
          <t>Grocery</t>
        </is>
      </c>
      <c r="H3991" t="inlineStr">
        <is>
          <t>Store walk-in</t>
        </is>
      </c>
      <c r="I3991" t="inlineStr">
        <is>
          <t>Member</t>
        </is>
      </c>
      <c r="J3991" t="inlineStr">
        <is>
          <t>Liam O'Brien</t>
        </is>
      </c>
      <c r="K3991" s="71" t="n">
        <v>1966</v>
      </c>
      <c r="L3991" s="72" t="n">
        <v>179.74</v>
      </c>
      <c r="M3991" s="72" t="n">
        <v>353368.84</v>
      </c>
      <c r="N3991" s="72" t="n">
        <v>17668.44</v>
      </c>
      <c r="O3991" s="72" t="n">
        <v>335700.4</v>
      </c>
      <c r="P3991" s="72" t="n">
        <v>290645.12</v>
      </c>
      <c r="Q3991" s="72" t="n">
        <v>45055.28</v>
      </c>
      <c r="R3991" t="inlineStr">
        <is>
          <t>Tamil Nadu</t>
        </is>
      </c>
      <c r="S3991" s="71" t="n">
        <v>8</v>
      </c>
      <c r="T3991" t="inlineStr">
        <is>
          <t>Yes</t>
        </is>
      </c>
      <c r="U3991" s="71" t="n">
        <v>1135</v>
      </c>
      <c r="V3991" s="71" t="n">
        <v>440</v>
      </c>
      <c r="W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RR103983</t>
        </is>
      </c>
      <c r="B3992" s="69" t="n">
        <v>46134</v>
      </c>
      <c r="C3992" s="70" t="n">
        <v>2026</v>
      </c>
      <c r="D3992" t="inlineStr">
        <is>
          <t>Apr</t>
        </is>
      </c>
      <c r="E3992" t="inlineStr">
        <is>
          <t>South</t>
        </is>
      </c>
      <c r="F3992" t="inlineStr">
        <is>
          <t>India</t>
        </is>
      </c>
      <c r="G3992" t="inlineStr">
        <is>
          <t>Electronics</t>
        </is>
      </c>
      <c r="H3992" t="inlineStr">
        <is>
          <t>Click &amp; collect</t>
        </is>
      </c>
      <c r="I3992" t="inlineStr">
        <is>
          <t>Walk-in guest</t>
        </is>
      </c>
      <c r="J3992" t="inlineStr">
        <is>
          <t>Aisha Bello</t>
        </is>
      </c>
      <c r="K3992" s="71" t="n">
        <v>146</v>
      </c>
      <c r="L3992" s="72" t="n">
        <v>9759.48</v>
      </c>
      <c r="M3992" s="72" t="n">
        <v>1424884.08</v>
      </c>
      <c r="N3992" s="72" t="n">
        <v>142488.41</v>
      </c>
      <c r="O3992" s="72" t="n">
        <v>1282395.67</v>
      </c>
      <c r="P3992" s="72" t="n">
        <v>1200683.54</v>
      </c>
      <c r="Q3992" s="72" t="n">
        <v>81712.13</v>
      </c>
      <c r="R3992" t="inlineStr">
        <is>
          <t>Tamil Nadu</t>
        </is>
      </c>
      <c r="S3992" s="71" t="n">
        <v>2</v>
      </c>
      <c r="T3992" t="inlineStr">
        <is>
          <t>Yes</t>
        </is>
      </c>
      <c r="U3992" s="71" t="n">
        <v>400</v>
      </c>
      <c r="V3992" s="71" t="n">
        <v>128</v>
      </c>
      <c r="W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RR103984</t>
        </is>
      </c>
      <c r="B3993" s="69" t="n">
        <v>46134</v>
      </c>
      <c r="C3993" s="70" t="n">
        <v>2026</v>
      </c>
      <c r="D3993" t="inlineStr">
        <is>
          <t>Apr</t>
        </is>
      </c>
      <c r="E3993" t="inlineStr">
        <is>
          <t>South</t>
        </is>
      </c>
      <c r="F3993" t="inlineStr">
        <is>
          <t>India</t>
        </is>
      </c>
      <c r="G3993" t="inlineStr">
        <is>
          <t>JioMart</t>
        </is>
      </c>
      <c r="H3993" t="inlineStr">
        <is>
          <t>Home delivery</t>
        </is>
      </c>
      <c r="I3993" t="inlineStr">
        <is>
          <t>Member</t>
        </is>
      </c>
      <c r="J3993" t="inlineStr">
        <is>
          <t>Yuki Sato</t>
        </is>
      </c>
      <c r="K3993" s="71" t="n">
        <v>4576</v>
      </c>
      <c r="L3993" s="72" t="n">
        <v>451.02</v>
      </c>
      <c r="M3993" s="72" t="n">
        <v>2063867.52</v>
      </c>
      <c r="N3993" s="72" t="n">
        <v>165109.4</v>
      </c>
      <c r="O3993" s="72" t="n">
        <v>1898758.12</v>
      </c>
      <c r="P3993" s="72" t="n">
        <v>1585992.7</v>
      </c>
      <c r="Q3993" s="72" t="n">
        <v>312765.42</v>
      </c>
      <c r="R3993" t="inlineStr">
        <is>
          <t>Karnataka</t>
        </is>
      </c>
      <c r="S3993" s="71" t="n">
        <v>5</v>
      </c>
      <c r="T3993" t="inlineStr">
        <is>
          <t>Yes</t>
        </is>
      </c>
      <c r="U3993" s="71" t="n">
        <v>19078</v>
      </c>
      <c r="V3993" s="71" t="n">
        <v>784</v>
      </c>
      <c r="W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RR103985</t>
        </is>
      </c>
      <c r="B3994" s="69" t="n">
        <v>46134</v>
      </c>
      <c r="C3994" s="70" t="n">
        <v>2026</v>
      </c>
      <c r="D3994" t="inlineStr">
        <is>
          <t>Apr</t>
        </is>
      </c>
      <c r="E3994" t="inlineStr">
        <is>
          <t>South</t>
        </is>
      </c>
      <c r="F3994" t="inlineStr">
        <is>
          <t>India</t>
        </is>
      </c>
      <c r="G3994" t="inlineStr">
        <is>
          <t>Grocery</t>
        </is>
      </c>
      <c r="H3994" t="inlineStr">
        <is>
          <t>Store walk-in</t>
        </is>
      </c>
      <c r="I3994" t="inlineStr">
        <is>
          <t>Member</t>
        </is>
      </c>
      <c r="J3994" t="inlineStr">
        <is>
          <t>Kofi Mensah</t>
        </is>
      </c>
      <c r="K3994" s="71" t="n">
        <v>1645</v>
      </c>
      <c r="L3994" s="72" t="n">
        <v>166.12</v>
      </c>
      <c r="M3994" s="72" t="n">
        <v>273267.4</v>
      </c>
      <c r="N3994" s="72" t="n">
        <v>21861.39</v>
      </c>
      <c r="O3994" s="72" t="n">
        <v>251406.01</v>
      </c>
      <c r="P3994" s="72" t="n">
        <v>239737.73</v>
      </c>
      <c r="Q3994" s="72" t="n">
        <v>11668.28</v>
      </c>
      <c r="R3994" t="inlineStr">
        <is>
          <t>Tamil Nadu</t>
        </is>
      </c>
      <c r="S3994" s="71" t="n">
        <v>0</v>
      </c>
      <c r="T3994" t="inlineStr">
        <is>
          <t>No</t>
        </is>
      </c>
      <c r="U3994" s="71" t="n">
        <v>1286</v>
      </c>
      <c r="V3994" s="71" t="n">
        <v>514</v>
      </c>
      <c r="W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RR103986</t>
        </is>
      </c>
      <c r="B3995" s="69" t="n">
        <v>46134</v>
      </c>
      <c r="C3995" s="70" t="n">
        <v>2026</v>
      </c>
      <c r="D3995" t="inlineStr">
        <is>
          <t>Apr</t>
        </is>
      </c>
      <c r="E3995" t="inlineStr">
        <is>
          <t>West</t>
        </is>
      </c>
      <c r="F3995" t="inlineStr">
        <is>
          <t>India</t>
        </is>
      </c>
      <c r="G3995" t="inlineStr">
        <is>
          <t>Fashion</t>
        </is>
      </c>
      <c r="H3995" t="inlineStr">
        <is>
          <t>Store walk-in</t>
        </is>
      </c>
      <c r="I3995" t="inlineStr">
        <is>
          <t>Member</t>
        </is>
      </c>
      <c r="J3995" t="inlineStr">
        <is>
          <t>Olivia Brown</t>
        </is>
      </c>
      <c r="K3995" s="71" t="n">
        <v>855</v>
      </c>
      <c r="L3995" s="72" t="n">
        <v>833.6900000000001</v>
      </c>
      <c r="M3995" s="72" t="n">
        <v>712804.95</v>
      </c>
      <c r="N3995" s="72" t="n">
        <v>14256.1</v>
      </c>
      <c r="O3995" s="72" t="n">
        <v>698548.85</v>
      </c>
      <c r="P3995" s="72" t="n">
        <v>363823.9</v>
      </c>
      <c r="Q3995" s="72" t="n">
        <v>334724.95</v>
      </c>
      <c r="R3995" t="inlineStr">
        <is>
          <t>Maharashtra</t>
        </is>
      </c>
      <c r="S3995" s="71" t="n">
        <v>1</v>
      </c>
      <c r="T3995" t="inlineStr">
        <is>
          <t>Yes</t>
        </is>
      </c>
      <c r="U3995" s="71" t="n">
        <v>364</v>
      </c>
      <c r="V3995" s="71" t="n">
        <v>162</v>
      </c>
      <c r="W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RR103987</t>
        </is>
      </c>
      <c r="B3996" s="69" t="n">
        <v>46134</v>
      </c>
      <c r="C3996" s="70" t="n">
        <v>2026</v>
      </c>
      <c r="D3996" t="inlineStr">
        <is>
          <t>Apr</t>
        </is>
      </c>
      <c r="E3996" t="inlineStr">
        <is>
          <t>West</t>
        </is>
      </c>
      <c r="F3996" t="inlineStr">
        <is>
          <t>India</t>
        </is>
      </c>
      <c r="G3996" t="inlineStr">
        <is>
          <t>JioMart</t>
        </is>
      </c>
      <c r="H3996" t="inlineStr">
        <is>
          <t>Home delivery</t>
        </is>
      </c>
      <c r="I3996" t="inlineStr">
        <is>
          <t>Walk-in guest</t>
        </is>
      </c>
      <c r="J3996" t="inlineStr">
        <is>
          <t>Olivia Brown</t>
        </is>
      </c>
      <c r="K3996" s="71" t="n">
        <v>441</v>
      </c>
      <c r="L3996" s="72" t="n">
        <v>471.22</v>
      </c>
      <c r="M3996" s="72" t="n">
        <v>207808.02</v>
      </c>
      <c r="N3996" s="72" t="n">
        <v>4156.16</v>
      </c>
      <c r="O3996" s="72" t="n">
        <v>203651.86</v>
      </c>
      <c r="P3996" s="72" t="n">
        <v>151302.44</v>
      </c>
      <c r="Q3996" s="72" t="n">
        <v>52349.42</v>
      </c>
      <c r="R3996" t="inlineStr">
        <is>
          <t>Gujarat</t>
        </is>
      </c>
      <c r="S3996" s="71" t="n">
        <v>3</v>
      </c>
      <c r="T3996" t="inlineStr">
        <is>
          <t>Yes</t>
        </is>
      </c>
      <c r="U3996" s="71" t="n">
        <v>1963</v>
      </c>
      <c r="V3996" s="71" t="n">
        <v>93</v>
      </c>
      <c r="W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RR103988</t>
        </is>
      </c>
      <c r="B3997" s="69" t="n">
        <v>46134</v>
      </c>
      <c r="C3997" s="70" t="n">
        <v>2026</v>
      </c>
      <c r="D3997" t="inlineStr">
        <is>
          <t>Apr</t>
        </is>
      </c>
      <c r="E3997" t="inlineStr">
        <is>
          <t>West</t>
        </is>
      </c>
      <c r="F3997" t="inlineStr">
        <is>
          <t>India</t>
        </is>
      </c>
      <c r="G3997" t="inlineStr">
        <is>
          <t>Grocery</t>
        </is>
      </c>
      <c r="H3997" t="inlineStr">
        <is>
          <t>Click &amp; collect</t>
        </is>
      </c>
      <c r="I3997" t="inlineStr">
        <is>
          <t>Walk-in guest</t>
        </is>
      </c>
      <c r="J3997" t="inlineStr">
        <is>
          <t>Sophie Müller</t>
        </is>
      </c>
      <c r="K3997" s="71" t="n">
        <v>1538</v>
      </c>
      <c r="L3997" s="72" t="n">
        <v>165.47</v>
      </c>
      <c r="M3997" s="72" t="n">
        <v>254492.86</v>
      </c>
      <c r="N3997" s="72" t="n">
        <v>12724.64</v>
      </c>
      <c r="O3997" s="72" t="n">
        <v>241768.22</v>
      </c>
      <c r="P3997" s="72" t="n">
        <v>222962.52</v>
      </c>
      <c r="Q3997" s="72" t="n">
        <v>18805.7</v>
      </c>
      <c r="R3997" t="inlineStr">
        <is>
          <t>Maharashtra</t>
        </is>
      </c>
      <c r="S3997" s="71" t="n">
        <v>0</v>
      </c>
      <c r="T3997" t="inlineStr">
        <is>
          <t>No</t>
        </is>
      </c>
      <c r="U3997" s="71" t="n">
        <v>408</v>
      </c>
      <c r="V3997" s="71" t="n">
        <v>182</v>
      </c>
      <c r="W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RR103989</t>
        </is>
      </c>
      <c r="B3998" s="69" t="n">
        <v>46134</v>
      </c>
      <c r="C3998" s="70" t="n">
        <v>2026</v>
      </c>
      <c r="D3998" t="inlineStr">
        <is>
          <t>Apr</t>
        </is>
      </c>
      <c r="E3998" t="inlineStr">
        <is>
          <t>North</t>
        </is>
      </c>
      <c r="F3998" t="inlineStr">
        <is>
          <t>India</t>
        </is>
      </c>
      <c r="G3998" t="inlineStr">
        <is>
          <t>Electronics</t>
        </is>
      </c>
      <c r="H3998" t="inlineStr">
        <is>
          <t>Store walk-in</t>
        </is>
      </c>
      <c r="I3998" t="inlineStr">
        <is>
          <t>Walk-in guest</t>
        </is>
      </c>
      <c r="J3998" t="inlineStr">
        <is>
          <t>Ruhi Shaikh</t>
        </is>
      </c>
      <c r="K3998" s="71" t="n">
        <v>94</v>
      </c>
      <c r="L3998" s="72" t="n">
        <v>10337.81</v>
      </c>
      <c r="M3998" s="72" t="n">
        <v>971754.14</v>
      </c>
      <c r="N3998" s="72" t="n">
        <v>97175.41</v>
      </c>
      <c r="O3998" s="72" t="n">
        <v>874578.73</v>
      </c>
      <c r="P3998" s="72" t="n">
        <v>790888.78</v>
      </c>
      <c r="Q3998" s="72" t="n">
        <v>83689.95</v>
      </c>
      <c r="R3998" t="inlineStr">
        <is>
          <t>Punjab</t>
        </is>
      </c>
      <c r="S3998" s="71" t="n">
        <v>2</v>
      </c>
      <c r="T3998" t="inlineStr">
        <is>
          <t>Yes</t>
        </is>
      </c>
      <c r="U3998" s="71" t="n">
        <v>155</v>
      </c>
      <c r="V3998" s="71" t="n">
        <v>67</v>
      </c>
      <c r="W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RR103990</t>
        </is>
      </c>
      <c r="B3999" s="69" t="n">
        <v>46134</v>
      </c>
      <c r="C3999" s="70" t="n">
        <v>2026</v>
      </c>
      <c r="D3999" t="inlineStr">
        <is>
          <t>Apr</t>
        </is>
      </c>
      <c r="E3999" t="inlineStr">
        <is>
          <t>West</t>
        </is>
      </c>
      <c r="F3999" t="inlineStr">
        <is>
          <t>India</t>
        </is>
      </c>
      <c r="G3999" t="inlineStr">
        <is>
          <t>Grocery</t>
        </is>
      </c>
      <c r="H3999" t="inlineStr">
        <is>
          <t>Store walk-in</t>
        </is>
      </c>
      <c r="I3999" t="inlineStr">
        <is>
          <t>Walk-in guest</t>
        </is>
      </c>
      <c r="J3999" t="inlineStr">
        <is>
          <t>Kofi Mensah</t>
        </is>
      </c>
      <c r="K3999" s="71" t="n">
        <v>2755</v>
      </c>
      <c r="L3999" s="72" t="n">
        <v>189.98</v>
      </c>
      <c r="M3999" s="72" t="n">
        <v>523394.9</v>
      </c>
      <c r="N3999" s="72" t="n">
        <v>10467.9</v>
      </c>
      <c r="O3999" s="72" t="n">
        <v>512927</v>
      </c>
      <c r="P3999" s="72" t="n">
        <v>418154.83</v>
      </c>
      <c r="Q3999" s="72" t="n">
        <v>94772.17</v>
      </c>
      <c r="R3999" t="inlineStr">
        <is>
          <t>Goa</t>
        </is>
      </c>
      <c r="S3999" s="71" t="n">
        <v>8</v>
      </c>
      <c r="T3999" t="inlineStr">
        <is>
          <t>Yes</t>
        </is>
      </c>
      <c r="U3999" s="71" t="n">
        <v>1388</v>
      </c>
      <c r="V3999" s="71" t="n">
        <v>563</v>
      </c>
      <c r="W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RR103991</t>
        </is>
      </c>
      <c r="B4000" s="69" t="n">
        <v>46134</v>
      </c>
      <c r="C4000" s="70" t="n">
        <v>2026</v>
      </c>
      <c r="D4000" t="inlineStr">
        <is>
          <t>Apr</t>
        </is>
      </c>
      <c r="E4000" t="inlineStr">
        <is>
          <t>West</t>
        </is>
      </c>
      <c r="F4000" t="inlineStr">
        <is>
          <t>India</t>
        </is>
      </c>
      <c r="G4000" t="inlineStr">
        <is>
          <t>Fashion</t>
        </is>
      </c>
      <c r="H4000" t="inlineStr">
        <is>
          <t>Store walk-in</t>
        </is>
      </c>
      <c r="I4000" t="inlineStr">
        <is>
          <t>Member</t>
        </is>
      </c>
      <c r="J4000" t="inlineStr">
        <is>
          <t>Amir Khan</t>
        </is>
      </c>
      <c r="K4000" s="71" t="n">
        <v>416</v>
      </c>
      <c r="L4000" s="72" t="n">
        <v>711.14</v>
      </c>
      <c r="M4000" s="72" t="n">
        <v>295834.24</v>
      </c>
      <c r="N4000" s="72" t="n">
        <v>14791.71</v>
      </c>
      <c r="O4000" s="72" t="n">
        <v>281042.53</v>
      </c>
      <c r="P4000" s="72" t="n">
        <v>170175.42</v>
      </c>
      <c r="Q4000" s="72" t="n">
        <v>110867.11</v>
      </c>
      <c r="R4000" t="inlineStr">
        <is>
          <t>Goa</t>
        </is>
      </c>
      <c r="S4000" s="71" t="n">
        <v>1</v>
      </c>
      <c r="T4000" t="inlineStr">
        <is>
          <t>Yes</t>
        </is>
      </c>
      <c r="U4000" s="71" t="n">
        <v>185</v>
      </c>
      <c r="V4000" s="71" t="n">
        <v>78</v>
      </c>
      <c r="W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RR103992</t>
        </is>
      </c>
      <c r="B4001" s="69" t="n">
        <v>46135</v>
      </c>
      <c r="C4001" s="70" t="n">
        <v>2026</v>
      </c>
      <c r="D4001" t="inlineStr">
        <is>
          <t>Apr</t>
        </is>
      </c>
      <c r="E4001" t="inlineStr">
        <is>
          <t>East</t>
        </is>
      </c>
      <c r="F4001" t="inlineStr">
        <is>
          <t>India</t>
        </is>
      </c>
      <c r="G4001" t="inlineStr">
        <is>
          <t>Electronics</t>
        </is>
      </c>
      <c r="H4001" t="inlineStr">
        <is>
          <t>Store walk-in</t>
        </is>
      </c>
      <c r="I4001" t="inlineStr">
        <is>
          <t>Walk-in guest</t>
        </is>
      </c>
      <c r="J4001" t="inlineStr">
        <is>
          <t>Omar Haddad</t>
        </is>
      </c>
      <c r="K4001" s="71" t="n">
        <v>42</v>
      </c>
      <c r="L4001" s="72" t="n">
        <v>9986.27</v>
      </c>
      <c r="M4001" s="72" t="n">
        <v>419423.34</v>
      </c>
      <c r="N4001" s="72" t="n">
        <v>8388.469999999999</v>
      </c>
      <c r="O4001" s="72" t="n">
        <v>411034.87</v>
      </c>
      <c r="P4001" s="72" t="n">
        <v>339997.4</v>
      </c>
      <c r="Q4001" s="72" t="n">
        <v>71037.47</v>
      </c>
      <c r="R4001" t="inlineStr">
        <is>
          <t>West Bengal</t>
        </is>
      </c>
      <c r="S4001" s="71" t="n">
        <v>3</v>
      </c>
      <c r="T4001" t="inlineStr">
        <is>
          <t>Yes</t>
        </is>
      </c>
      <c r="U4001" s="71" t="n">
        <v>120</v>
      </c>
      <c r="V4001" s="71" t="n">
        <v>34</v>
      </c>
      <c r="W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RR103993</t>
        </is>
      </c>
      <c r="B4002" s="69" t="n">
        <v>46135</v>
      </c>
      <c r="C4002" s="70" t="n">
        <v>2026</v>
      </c>
      <c r="D4002" t="inlineStr">
        <is>
          <t>Apr</t>
        </is>
      </c>
      <c r="E4002" t="inlineStr">
        <is>
          <t>East</t>
        </is>
      </c>
      <c r="F4002" t="inlineStr">
        <is>
          <t>India</t>
        </is>
      </c>
      <c r="G4002" t="inlineStr">
        <is>
          <t>Grocery</t>
        </is>
      </c>
      <c r="H4002" t="inlineStr">
        <is>
          <t>Store walk-in</t>
        </is>
      </c>
      <c r="I4002" t="inlineStr">
        <is>
          <t>Member</t>
        </is>
      </c>
      <c r="J4002" t="inlineStr">
        <is>
          <t>Zoya Ahmed</t>
        </is>
      </c>
      <c r="K4002" s="71" t="n">
        <v>584</v>
      </c>
      <c r="L4002" s="72" t="n">
        <v>199.9</v>
      </c>
      <c r="M4002" s="72" t="n">
        <v>116741.6</v>
      </c>
      <c r="N4002" s="72" t="n">
        <v>11674.16</v>
      </c>
      <c r="O4002" s="72" t="n">
        <v>105067.44</v>
      </c>
      <c r="P4002" s="72" t="n">
        <v>83214.74000000001</v>
      </c>
      <c r="Q4002" s="72" t="n">
        <v>21852.7</v>
      </c>
      <c r="R4002" t="inlineStr">
        <is>
          <t>Bihar</t>
        </is>
      </c>
      <c r="S4002" s="71" t="n">
        <v>2</v>
      </c>
      <c r="T4002" t="inlineStr">
        <is>
          <t>Yes</t>
        </is>
      </c>
      <c r="U4002" s="71" t="n">
        <v>447</v>
      </c>
      <c r="V4002" s="71" t="n">
        <v>121</v>
      </c>
      <c r="W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RR103994</t>
        </is>
      </c>
      <c r="B4003" s="69" t="n">
        <v>46135</v>
      </c>
      <c r="C4003" s="70" t="n">
        <v>2026</v>
      </c>
      <c r="D4003" t="inlineStr">
        <is>
          <t>Apr</t>
        </is>
      </c>
      <c r="E4003" t="inlineStr">
        <is>
          <t>West</t>
        </is>
      </c>
      <c r="F4003" t="inlineStr">
        <is>
          <t>India</t>
        </is>
      </c>
      <c r="G4003" t="inlineStr">
        <is>
          <t>JioMart</t>
        </is>
      </c>
      <c r="H4003" t="inlineStr">
        <is>
          <t>Home delivery</t>
        </is>
      </c>
      <c r="I4003" t="inlineStr">
        <is>
          <t>Walk-in guest</t>
        </is>
      </c>
      <c r="J4003" t="inlineStr">
        <is>
          <t>Omar Haddad</t>
        </is>
      </c>
      <c r="K4003" s="71" t="n">
        <v>2607</v>
      </c>
      <c r="L4003" s="72" t="n">
        <v>495.2</v>
      </c>
      <c r="M4003" s="72" t="n">
        <v>1290986.4</v>
      </c>
      <c r="N4003" s="72" t="n">
        <v>64549.32</v>
      </c>
      <c r="O4003" s="72" t="n">
        <v>1226437.08</v>
      </c>
      <c r="P4003" s="72" t="n">
        <v>849771.59</v>
      </c>
      <c r="Q4003" s="72" t="n">
        <v>376665.49</v>
      </c>
      <c r="R4003" t="inlineStr">
        <is>
          <t>Goa</t>
        </is>
      </c>
      <c r="S4003" s="71" t="n">
        <v>8</v>
      </c>
      <c r="T4003" t="inlineStr">
        <is>
          <t>Yes</t>
        </is>
      </c>
      <c r="U4003" s="71" t="n">
        <v>5441</v>
      </c>
      <c r="V4003" s="71" t="n">
        <v>318</v>
      </c>
      <c r="W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RR103995</t>
        </is>
      </c>
      <c r="B4004" s="69" t="n">
        <v>46135</v>
      </c>
      <c r="C4004" s="70" t="n">
        <v>2026</v>
      </c>
      <c r="D4004" t="inlineStr">
        <is>
          <t>Apr</t>
        </is>
      </c>
      <c r="E4004" t="inlineStr">
        <is>
          <t>West</t>
        </is>
      </c>
      <c r="F4004" t="inlineStr">
        <is>
          <t>India</t>
        </is>
      </c>
      <c r="G4004" t="inlineStr">
        <is>
          <t>Fashion</t>
        </is>
      </c>
      <c r="H4004" t="inlineStr">
        <is>
          <t>Store walk-in</t>
        </is>
      </c>
      <c r="I4004" t="inlineStr">
        <is>
          <t>Walk-in guest</t>
        </is>
      </c>
      <c r="J4004" t="inlineStr">
        <is>
          <t>Carlos Silva</t>
        </is>
      </c>
      <c r="K4004" s="71" t="n">
        <v>273</v>
      </c>
      <c r="L4004" s="72" t="n">
        <v>824.74</v>
      </c>
      <c r="M4004" s="72" t="n">
        <v>225154.02</v>
      </c>
      <c r="N4004" s="72" t="n">
        <v>18012.32</v>
      </c>
      <c r="O4004" s="72" t="n">
        <v>207141.7</v>
      </c>
      <c r="P4004" s="72" t="n">
        <v>114968.71</v>
      </c>
      <c r="Q4004" s="72" t="n">
        <v>92172.99000000001</v>
      </c>
      <c r="R4004" t="inlineStr">
        <is>
          <t>Maharashtra</t>
        </is>
      </c>
      <c r="S4004" s="71" t="n">
        <v>5</v>
      </c>
      <c r="T4004" t="inlineStr">
        <is>
          <t>Yes</t>
        </is>
      </c>
      <c r="U4004" s="71" t="n">
        <v>91</v>
      </c>
      <c r="V4004" s="71" t="n">
        <v>40</v>
      </c>
      <c r="W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RR103996</t>
        </is>
      </c>
      <c r="B4005" s="69" t="n">
        <v>46135</v>
      </c>
      <c r="C4005" s="70" t="n">
        <v>2026</v>
      </c>
      <c r="D4005" t="inlineStr">
        <is>
          <t>Apr</t>
        </is>
      </c>
      <c r="E4005" t="inlineStr">
        <is>
          <t>South</t>
        </is>
      </c>
      <c r="F4005" t="inlineStr">
        <is>
          <t>India</t>
        </is>
      </c>
      <c r="G4005" t="inlineStr">
        <is>
          <t>Grocery</t>
        </is>
      </c>
      <c r="H4005" t="inlineStr">
        <is>
          <t>Store walk-in</t>
        </is>
      </c>
      <c r="I4005" t="inlineStr">
        <is>
          <t>Member</t>
        </is>
      </c>
      <c r="J4005" t="inlineStr">
        <is>
          <t>Priya Nair</t>
        </is>
      </c>
      <c r="K4005" s="71" t="n">
        <v>743</v>
      </c>
      <c r="L4005" s="72" t="n">
        <v>195</v>
      </c>
      <c r="M4005" s="72" t="n">
        <v>144885</v>
      </c>
      <c r="N4005" s="72" t="n">
        <v>14488.5</v>
      </c>
      <c r="O4005" s="72" t="n">
        <v>130396.5</v>
      </c>
      <c r="P4005" s="72" t="n">
        <v>108634.41</v>
      </c>
      <c r="Q4005" s="72" t="n">
        <v>21762.09</v>
      </c>
      <c r="R4005" t="inlineStr">
        <is>
          <t>Karnataka</t>
        </is>
      </c>
      <c r="S4005" s="71" t="n">
        <v>0</v>
      </c>
      <c r="T4005" t="inlineStr">
        <is>
          <t>No</t>
        </is>
      </c>
      <c r="U4005" s="71" t="n">
        <v>434</v>
      </c>
      <c r="V4005" s="71" t="n">
        <v>139</v>
      </c>
      <c r="W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RR103997</t>
        </is>
      </c>
      <c r="B4006" s="69" t="n">
        <v>46135</v>
      </c>
      <c r="C4006" s="70" t="n">
        <v>2026</v>
      </c>
      <c r="D4006" t="inlineStr">
        <is>
          <t>Apr</t>
        </is>
      </c>
      <c r="E4006" t="inlineStr">
        <is>
          <t>South</t>
        </is>
      </c>
      <c r="F4006" t="inlineStr">
        <is>
          <t>India</t>
        </is>
      </c>
      <c r="G4006" t="inlineStr">
        <is>
          <t>Grocery</t>
        </is>
      </c>
      <c r="H4006" t="inlineStr">
        <is>
          <t>Store walk-in</t>
        </is>
      </c>
      <c r="I4006" t="inlineStr">
        <is>
          <t>Member</t>
        </is>
      </c>
      <c r="J4006" t="inlineStr">
        <is>
          <t>Omar Haddad</t>
        </is>
      </c>
      <c r="K4006" s="71" t="n">
        <v>671</v>
      </c>
      <c r="L4006" s="72" t="n">
        <v>190.62</v>
      </c>
      <c r="M4006" s="72" t="n">
        <v>127906.02</v>
      </c>
      <c r="N4006" s="72" t="n">
        <v>19185.9</v>
      </c>
      <c r="O4006" s="72" t="n">
        <v>108720.12</v>
      </c>
      <c r="P4006" s="72" t="n">
        <v>98960.03</v>
      </c>
      <c r="Q4006" s="72" t="n">
        <v>9760.09</v>
      </c>
      <c r="R4006" t="inlineStr">
        <is>
          <t>Kerala</t>
        </is>
      </c>
      <c r="S4006" s="71" t="n">
        <v>8</v>
      </c>
      <c r="T4006" t="inlineStr">
        <is>
          <t>Yes</t>
        </is>
      </c>
      <c r="U4006" s="71" t="n">
        <v>315</v>
      </c>
      <c r="V4006" s="71" t="n">
        <v>122</v>
      </c>
      <c r="W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RR103998</t>
        </is>
      </c>
      <c r="B4007" s="69" t="n">
        <v>46135</v>
      </c>
      <c r="C4007" s="70" t="n">
        <v>2026</v>
      </c>
      <c r="D4007" t="inlineStr">
        <is>
          <t>Apr</t>
        </is>
      </c>
      <c r="E4007" t="inlineStr">
        <is>
          <t>West</t>
        </is>
      </c>
      <c r="F4007" t="inlineStr">
        <is>
          <t>India</t>
        </is>
      </c>
      <c r="G4007" t="inlineStr">
        <is>
          <t>Grocery</t>
        </is>
      </c>
      <c r="H4007" t="inlineStr">
        <is>
          <t>Store walk-in</t>
        </is>
      </c>
      <c r="I4007" t="inlineStr">
        <is>
          <t>Member</t>
        </is>
      </c>
      <c r="J4007" t="inlineStr">
        <is>
          <t>Sara Rossi</t>
        </is>
      </c>
      <c r="K4007" s="71" t="n">
        <v>1063</v>
      </c>
      <c r="L4007" s="72" t="n">
        <v>196.37</v>
      </c>
      <c r="M4007" s="72" t="n">
        <v>208741.31</v>
      </c>
      <c r="N4007" s="72" t="n">
        <v>20874.13</v>
      </c>
      <c r="O4007" s="72" t="n">
        <v>187867.18</v>
      </c>
      <c r="P4007" s="72" t="n">
        <v>162662.7</v>
      </c>
      <c r="Q4007" s="72" t="n">
        <v>25204.48</v>
      </c>
      <c r="R4007" t="inlineStr">
        <is>
          <t>Gujarat</t>
        </is>
      </c>
      <c r="S4007" s="71" t="n">
        <v>5</v>
      </c>
      <c r="T4007" t="inlineStr">
        <is>
          <t>Yes</t>
        </is>
      </c>
      <c r="U4007" s="71" t="n">
        <v>314</v>
      </c>
      <c r="V4007" s="71" t="n">
        <v>135</v>
      </c>
      <c r="W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RR103999</t>
        </is>
      </c>
      <c r="B4008" s="69" t="n">
        <v>46135</v>
      </c>
      <c r="C4008" s="70" t="n">
        <v>2026</v>
      </c>
      <c r="D4008" t="inlineStr">
        <is>
          <t>Apr</t>
        </is>
      </c>
      <c r="E4008" t="inlineStr">
        <is>
          <t>South</t>
        </is>
      </c>
      <c r="F4008" t="inlineStr">
        <is>
          <t>India</t>
        </is>
      </c>
      <c r="G4008" t="inlineStr">
        <is>
          <t>JioMart</t>
        </is>
      </c>
      <c r="H4008" t="inlineStr">
        <is>
          <t>Home delivery</t>
        </is>
      </c>
      <c r="I4008" t="inlineStr">
        <is>
          <t>Walk-in guest</t>
        </is>
      </c>
      <c r="J4008" t="inlineStr">
        <is>
          <t>Hiroshi Tanaka</t>
        </is>
      </c>
      <c r="K4008" s="71" t="n">
        <v>748</v>
      </c>
      <c r="L4008" s="72" t="n">
        <v>507.99</v>
      </c>
      <c r="M4008" s="72" t="n">
        <v>379976.52</v>
      </c>
      <c r="N4008" s="72" t="n">
        <v>37997.65</v>
      </c>
      <c r="O4008" s="72" t="n">
        <v>341978.87</v>
      </c>
      <c r="P4008" s="72" t="n">
        <v>248420.66</v>
      </c>
      <c r="Q4008" s="72" t="n">
        <v>93558.21000000001</v>
      </c>
      <c r="R4008" t="inlineStr">
        <is>
          <t>Kerala</t>
        </is>
      </c>
      <c r="S4008" s="71" t="n">
        <v>8</v>
      </c>
      <c r="T4008" t="inlineStr">
        <is>
          <t>Yes</t>
        </is>
      </c>
      <c r="U4008" s="71" t="n">
        <v>1221</v>
      </c>
      <c r="V4008" s="71" t="n">
        <v>95</v>
      </c>
      <c r="W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RR104000</t>
        </is>
      </c>
      <c r="B4009" s="69" t="n">
        <v>46135</v>
      </c>
      <c r="C4009" s="70" t="n">
        <v>2026</v>
      </c>
      <c r="D4009" t="inlineStr">
        <is>
          <t>Apr</t>
        </is>
      </c>
      <c r="E4009" t="inlineStr">
        <is>
          <t>West</t>
        </is>
      </c>
      <c r="F4009" t="inlineStr">
        <is>
          <t>India</t>
        </is>
      </c>
      <c r="G4009" t="inlineStr">
        <is>
          <t>JioMart</t>
        </is>
      </c>
      <c r="H4009" t="inlineStr">
        <is>
          <t>Home delivery</t>
        </is>
      </c>
      <c r="I4009" t="inlineStr">
        <is>
          <t>Member</t>
        </is>
      </c>
      <c r="J4009" t="inlineStr">
        <is>
          <t>Emma Clarke</t>
        </is>
      </c>
      <c r="K4009" s="71" t="n">
        <v>4754</v>
      </c>
      <c r="L4009" s="72" t="n">
        <v>417.14</v>
      </c>
      <c r="M4009" s="72" t="n">
        <v>1983083.56</v>
      </c>
      <c r="N4009" s="72" t="n">
        <v>297462.53</v>
      </c>
      <c r="O4009" s="72" t="n">
        <v>1685621.03</v>
      </c>
      <c r="P4009" s="72" t="n">
        <v>1558668.12</v>
      </c>
      <c r="Q4009" s="72" t="n">
        <v>126952.91</v>
      </c>
      <c r="R4009" t="inlineStr">
        <is>
          <t>Goa</t>
        </is>
      </c>
      <c r="S4009" s="71" t="n">
        <v>1</v>
      </c>
      <c r="T4009" t="inlineStr">
        <is>
          <t>Yes</t>
        </is>
      </c>
      <c r="U4009" s="71" t="n">
        <v>21181</v>
      </c>
      <c r="V4009" s="71" t="n">
        <v>957</v>
      </c>
      <c r="W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RR104001</t>
        </is>
      </c>
      <c r="B4010" s="69" t="n">
        <v>46136</v>
      </c>
      <c r="C4010" s="70" t="n">
        <v>2026</v>
      </c>
      <c r="D4010" t="inlineStr">
        <is>
          <t>Apr</t>
        </is>
      </c>
      <c r="E4010" t="inlineStr">
        <is>
          <t>North</t>
        </is>
      </c>
      <c r="F4010" t="inlineStr">
        <is>
          <t>India</t>
        </is>
      </c>
      <c r="G4010" t="inlineStr">
        <is>
          <t>Grocery</t>
        </is>
      </c>
      <c r="H4010" t="inlineStr">
        <is>
          <t>Store walk-in</t>
        </is>
      </c>
      <c r="I4010" t="inlineStr">
        <is>
          <t>Walk-in guest</t>
        </is>
      </c>
      <c r="J4010" t="inlineStr">
        <is>
          <t>Ravindra Patil</t>
        </is>
      </c>
      <c r="K4010" s="71" t="n">
        <v>536</v>
      </c>
      <c r="L4010" s="72" t="n">
        <v>191.98</v>
      </c>
      <c r="M4010" s="72" t="n">
        <v>102901.28</v>
      </c>
      <c r="N4010" s="72" t="n">
        <v>2058.03</v>
      </c>
      <c r="O4010" s="72" t="n">
        <v>100843.25</v>
      </c>
      <c r="P4010" s="72" t="n">
        <v>78404.96000000001</v>
      </c>
      <c r="Q4010" s="72" t="n">
        <v>22438.29</v>
      </c>
      <c r="R4010" t="inlineStr">
        <is>
          <t>Delhi</t>
        </is>
      </c>
      <c r="S4010" s="71" t="n">
        <v>2</v>
      </c>
      <c r="T4010" t="inlineStr">
        <is>
          <t>Yes</t>
        </is>
      </c>
      <c r="U4010" s="71" t="n">
        <v>317</v>
      </c>
      <c r="V4010" s="71" t="n">
        <v>114</v>
      </c>
      <c r="W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RR104002</t>
        </is>
      </c>
      <c r="B4011" s="69" t="n">
        <v>46136</v>
      </c>
      <c r="C4011" s="70" t="n">
        <v>2026</v>
      </c>
      <c r="D4011" t="inlineStr">
        <is>
          <t>Apr</t>
        </is>
      </c>
      <c r="E4011" t="inlineStr">
        <is>
          <t>North</t>
        </is>
      </c>
      <c r="F4011" t="inlineStr">
        <is>
          <t>India</t>
        </is>
      </c>
      <c r="G4011" t="inlineStr">
        <is>
          <t>JioMart</t>
        </is>
      </c>
      <c r="H4011" t="inlineStr">
        <is>
          <t>Home delivery</t>
        </is>
      </c>
      <c r="I4011" t="inlineStr">
        <is>
          <t>Walk-in guest</t>
        </is>
      </c>
      <c r="J4011" t="inlineStr">
        <is>
          <t>Ravindra Patil</t>
        </is>
      </c>
      <c r="K4011" s="71" t="n">
        <v>2935</v>
      </c>
      <c r="L4011" s="72" t="n">
        <v>482.74</v>
      </c>
      <c r="M4011" s="72" t="n">
        <v>1416841.9</v>
      </c>
      <c r="N4011" s="72" t="n">
        <v>141684.19</v>
      </c>
      <c r="O4011" s="72" t="n">
        <v>1275157.71</v>
      </c>
      <c r="P4011" s="72" t="n">
        <v>981845.66</v>
      </c>
      <c r="Q4011" s="72" t="n">
        <v>293312.05</v>
      </c>
      <c r="R4011" t="inlineStr">
        <is>
          <t>Delhi</t>
        </is>
      </c>
      <c r="S4011" s="71" t="n">
        <v>3</v>
      </c>
      <c r="T4011" t="inlineStr">
        <is>
          <t>Yes</t>
        </is>
      </c>
      <c r="U4011" s="71" t="n">
        <v>9841</v>
      </c>
      <c r="V4011" s="71" t="n">
        <v>410</v>
      </c>
      <c r="W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RR104003</t>
        </is>
      </c>
      <c r="B4012" s="69" t="n">
        <v>46136</v>
      </c>
      <c r="C4012" s="70" t="n">
        <v>2026</v>
      </c>
      <c r="D4012" t="inlineStr">
        <is>
          <t>Apr</t>
        </is>
      </c>
      <c r="E4012" t="inlineStr">
        <is>
          <t>West</t>
        </is>
      </c>
      <c r="F4012" t="inlineStr">
        <is>
          <t>India</t>
        </is>
      </c>
      <c r="G4012" t="inlineStr">
        <is>
          <t>Grocery</t>
        </is>
      </c>
      <c r="H4012" t="inlineStr">
        <is>
          <t>Click &amp; collect</t>
        </is>
      </c>
      <c r="I4012" t="inlineStr">
        <is>
          <t>Walk-in guest</t>
        </is>
      </c>
      <c r="J4012" t="inlineStr">
        <is>
          <t>Ruhi Shaikh</t>
        </is>
      </c>
      <c r="K4012" s="71" t="n">
        <v>646</v>
      </c>
      <c r="L4012" s="72" t="n">
        <v>189.76</v>
      </c>
      <c r="M4012" s="72" t="n">
        <v>122584.96</v>
      </c>
      <c r="N4012" s="72" t="n">
        <v>2451.7</v>
      </c>
      <c r="O4012" s="72" t="n">
        <v>120133.26</v>
      </c>
      <c r="P4012" s="72" t="n">
        <v>99041.92999999999</v>
      </c>
      <c r="Q4012" s="72" t="n">
        <v>21091.33</v>
      </c>
      <c r="R4012" t="inlineStr">
        <is>
          <t>Gujarat</t>
        </is>
      </c>
      <c r="S4012" s="71" t="n">
        <v>0</v>
      </c>
      <c r="T4012" t="inlineStr">
        <is>
          <t>No</t>
        </is>
      </c>
      <c r="U4012" s="71" t="n">
        <v>234</v>
      </c>
      <c r="V4012" s="71" t="n">
        <v>88</v>
      </c>
      <c r="W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RR104004</t>
        </is>
      </c>
      <c r="B4013" s="69" t="n">
        <v>46136</v>
      </c>
      <c r="C4013" s="70" t="n">
        <v>2026</v>
      </c>
      <c r="D4013" t="inlineStr">
        <is>
          <t>Apr</t>
        </is>
      </c>
      <c r="E4013" t="inlineStr">
        <is>
          <t>South</t>
        </is>
      </c>
      <c r="F4013" t="inlineStr">
        <is>
          <t>India</t>
        </is>
      </c>
      <c r="G4013" t="inlineStr">
        <is>
          <t>Fashion</t>
        </is>
      </c>
      <c r="H4013" t="inlineStr">
        <is>
          <t>Store walk-in</t>
        </is>
      </c>
      <c r="I4013" t="inlineStr">
        <is>
          <t>Walk-in guest</t>
        </is>
      </c>
      <c r="J4013" t="inlineStr">
        <is>
          <t>Olivia Brown</t>
        </is>
      </c>
      <c r="K4013" s="71" t="n">
        <v>989</v>
      </c>
      <c r="L4013" s="72" t="n">
        <v>683.98</v>
      </c>
      <c r="M4013" s="72" t="n">
        <v>676456.22</v>
      </c>
      <c r="N4013" s="72" t="n">
        <v>101468.43</v>
      </c>
      <c r="O4013" s="72" t="n">
        <v>574987.79</v>
      </c>
      <c r="P4013" s="72" t="n">
        <v>402538.26</v>
      </c>
      <c r="Q4013" s="72" t="n">
        <v>172449.53</v>
      </c>
      <c r="R4013" t="inlineStr">
        <is>
          <t>Karnataka</t>
        </is>
      </c>
      <c r="S4013" s="71" t="n">
        <v>1</v>
      </c>
      <c r="T4013" t="inlineStr">
        <is>
          <t>Yes</t>
        </is>
      </c>
      <c r="U4013" s="71" t="n">
        <v>309</v>
      </c>
      <c r="V4013" s="71" t="n">
        <v>117</v>
      </c>
      <c r="W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RR104005</t>
        </is>
      </c>
      <c r="B4014" s="69" t="n">
        <v>46136</v>
      </c>
      <c r="C4014" s="70" t="n">
        <v>2026</v>
      </c>
      <c r="D4014" t="inlineStr">
        <is>
          <t>Apr</t>
        </is>
      </c>
      <c r="E4014" t="inlineStr">
        <is>
          <t>South</t>
        </is>
      </c>
      <c r="F4014" t="inlineStr">
        <is>
          <t>India</t>
        </is>
      </c>
      <c r="G4014" t="inlineStr">
        <is>
          <t>Grocery</t>
        </is>
      </c>
      <c r="H4014" t="inlineStr">
        <is>
          <t>Store walk-in</t>
        </is>
      </c>
      <c r="I4014" t="inlineStr">
        <is>
          <t>Walk-in guest</t>
        </is>
      </c>
      <c r="J4014" t="inlineStr">
        <is>
          <t>Sara Rossi</t>
        </is>
      </c>
      <c r="K4014" s="71" t="n">
        <v>4377</v>
      </c>
      <c r="L4014" s="72" t="n">
        <v>204.19</v>
      </c>
      <c r="M4014" s="72" t="n">
        <v>893739.63</v>
      </c>
      <c r="N4014" s="72" t="n">
        <v>44686.98</v>
      </c>
      <c r="O4014" s="72" t="n">
        <v>849052.65</v>
      </c>
      <c r="P4014" s="72" t="n">
        <v>641321.41</v>
      </c>
      <c r="Q4014" s="72" t="n">
        <v>207731.24</v>
      </c>
      <c r="R4014" t="inlineStr">
        <is>
          <t>Karnataka</t>
        </is>
      </c>
      <c r="S4014" s="71" t="n">
        <v>1</v>
      </c>
      <c r="T4014" t="inlineStr">
        <is>
          <t>Yes</t>
        </is>
      </c>
      <c r="U4014" s="71" t="n">
        <v>2563</v>
      </c>
      <c r="V4014" s="71" t="n">
        <v>1085</v>
      </c>
      <c r="W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RR104006</t>
        </is>
      </c>
      <c r="B4015" s="69" t="n">
        <v>46136</v>
      </c>
      <c r="C4015" s="70" t="n">
        <v>2026</v>
      </c>
      <c r="D4015" t="inlineStr">
        <is>
          <t>Apr</t>
        </is>
      </c>
      <c r="E4015" t="inlineStr">
        <is>
          <t>North</t>
        </is>
      </c>
      <c r="F4015" t="inlineStr">
        <is>
          <t>India</t>
        </is>
      </c>
      <c r="G4015" t="inlineStr">
        <is>
          <t>Grocery</t>
        </is>
      </c>
      <c r="H4015" t="inlineStr">
        <is>
          <t>Store walk-in</t>
        </is>
      </c>
      <c r="I4015" t="inlineStr">
        <is>
          <t>Walk-in guest</t>
        </is>
      </c>
      <c r="J4015" t="inlineStr">
        <is>
          <t>Lucas Martin</t>
        </is>
      </c>
      <c r="K4015" s="71" t="n">
        <v>2342</v>
      </c>
      <c r="L4015" s="72" t="n">
        <v>206</v>
      </c>
      <c r="M4015" s="72" t="n">
        <v>482452</v>
      </c>
      <c r="N4015" s="72" t="n">
        <v>9649.040000000001</v>
      </c>
      <c r="O4015" s="72" t="n">
        <v>472802.96</v>
      </c>
      <c r="P4015" s="72" t="n">
        <v>335671.57</v>
      </c>
      <c r="Q4015" s="72" t="n">
        <v>137131.39</v>
      </c>
      <c r="R4015" t="inlineStr">
        <is>
          <t>Uttar Pradesh</t>
        </is>
      </c>
      <c r="S4015" s="71" t="n">
        <v>0</v>
      </c>
      <c r="T4015" t="inlineStr">
        <is>
          <t>No</t>
        </is>
      </c>
      <c r="U4015" s="71" t="n">
        <v>1935</v>
      </c>
      <c r="V4015" s="71" t="n">
        <v>514</v>
      </c>
      <c r="W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RR104007</t>
        </is>
      </c>
      <c r="B4016" s="69" t="n">
        <v>46136</v>
      </c>
      <c r="C4016" s="70" t="n">
        <v>2026</v>
      </c>
      <c r="D4016" t="inlineStr">
        <is>
          <t>Apr</t>
        </is>
      </c>
      <c r="E4016" t="inlineStr">
        <is>
          <t>North</t>
        </is>
      </c>
      <c r="F4016" t="inlineStr">
        <is>
          <t>India</t>
        </is>
      </c>
      <c r="G4016" t="inlineStr">
        <is>
          <t>Grocery</t>
        </is>
      </c>
      <c r="H4016" t="inlineStr">
        <is>
          <t>Store walk-in</t>
        </is>
      </c>
      <c r="I4016" t="inlineStr">
        <is>
          <t>Walk-in guest</t>
        </is>
      </c>
      <c r="J4016" t="inlineStr">
        <is>
          <t>Hiroshi Tanaka</t>
        </is>
      </c>
      <c r="K4016" s="71" t="n">
        <v>3917</v>
      </c>
      <c r="L4016" s="72" t="n">
        <v>203.53</v>
      </c>
      <c r="M4016" s="72" t="n">
        <v>797227.01</v>
      </c>
      <c r="N4016" s="72" t="n">
        <v>15944.54</v>
      </c>
      <c r="O4016" s="72" t="n">
        <v>781282.47</v>
      </c>
      <c r="P4016" s="72" t="n">
        <v>559189.9399999999</v>
      </c>
      <c r="Q4016" s="72" t="n">
        <v>222092.53</v>
      </c>
      <c r="R4016" t="inlineStr">
        <is>
          <t>Delhi</t>
        </is>
      </c>
      <c r="S4016" s="71" t="n">
        <v>0</v>
      </c>
      <c r="T4016" t="inlineStr">
        <is>
          <t>No</t>
        </is>
      </c>
      <c r="U4016" s="71" t="n">
        <v>1351</v>
      </c>
      <c r="V4016" s="71" t="n">
        <v>441</v>
      </c>
      <c r="W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RR104008</t>
        </is>
      </c>
      <c r="B4017" s="69" t="n">
        <v>46137</v>
      </c>
      <c r="C4017" s="70" t="n">
        <v>2026</v>
      </c>
      <c r="D4017" t="inlineStr">
        <is>
          <t>Apr</t>
        </is>
      </c>
      <c r="E4017" t="inlineStr">
        <is>
          <t>East</t>
        </is>
      </c>
      <c r="F4017" t="inlineStr">
        <is>
          <t>India</t>
        </is>
      </c>
      <c r="G4017" t="inlineStr">
        <is>
          <t>JioMart</t>
        </is>
      </c>
      <c r="H4017" t="inlineStr">
        <is>
          <t>Home delivery</t>
        </is>
      </c>
      <c r="I4017" t="inlineStr">
        <is>
          <t>Member</t>
        </is>
      </c>
      <c r="J4017" t="inlineStr">
        <is>
          <t>Amir Khan</t>
        </is>
      </c>
      <c r="K4017" s="71" t="n">
        <v>3494</v>
      </c>
      <c r="L4017" s="72" t="n">
        <v>458.9</v>
      </c>
      <c r="M4017" s="72" t="n">
        <v>1603396.6</v>
      </c>
      <c r="N4017" s="72" t="n">
        <v>160339.66</v>
      </c>
      <c r="O4017" s="72" t="n">
        <v>1443056.94</v>
      </c>
      <c r="P4017" s="72" t="n">
        <v>1156577.08</v>
      </c>
      <c r="Q4017" s="72" t="n">
        <v>286479.86</v>
      </c>
      <c r="R4017" t="inlineStr">
        <is>
          <t>Bihar</t>
        </is>
      </c>
      <c r="S4017" s="71" t="n">
        <v>2</v>
      </c>
      <c r="T4017" t="inlineStr">
        <is>
          <t>Yes</t>
        </is>
      </c>
      <c r="U4017" s="71" t="n">
        <v>6412</v>
      </c>
      <c r="V4017" s="71" t="n">
        <v>429</v>
      </c>
      <c r="W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RR104009</t>
        </is>
      </c>
      <c r="B4018" s="69" t="n">
        <v>46137</v>
      </c>
      <c r="C4018" s="70" t="n">
        <v>2026</v>
      </c>
      <c r="D4018" t="inlineStr">
        <is>
          <t>Apr</t>
        </is>
      </c>
      <c r="E4018" t="inlineStr">
        <is>
          <t>East</t>
        </is>
      </c>
      <c r="F4018" t="inlineStr">
        <is>
          <t>India</t>
        </is>
      </c>
      <c r="G4018" t="inlineStr">
        <is>
          <t>JioMart</t>
        </is>
      </c>
      <c r="H4018" t="inlineStr">
        <is>
          <t>Home delivery</t>
        </is>
      </c>
      <c r="I4018" t="inlineStr">
        <is>
          <t>Member</t>
        </is>
      </c>
      <c r="J4018" t="inlineStr">
        <is>
          <t>Shraddha Kulkarni</t>
        </is>
      </c>
      <c r="K4018" s="71" t="n">
        <v>483</v>
      </c>
      <c r="L4018" s="72" t="n">
        <v>514.92</v>
      </c>
      <c r="M4018" s="72" t="n">
        <v>248706.36</v>
      </c>
      <c r="N4018" s="72" t="n">
        <v>12435.32</v>
      </c>
      <c r="O4018" s="72" t="n">
        <v>236271.04</v>
      </c>
      <c r="P4018" s="72" t="n">
        <v>161816.95</v>
      </c>
      <c r="Q4018" s="72" t="n">
        <v>74454.09</v>
      </c>
      <c r="R4018" t="inlineStr">
        <is>
          <t>West Bengal</t>
        </is>
      </c>
      <c r="S4018" s="71" t="n">
        <v>0</v>
      </c>
      <c r="T4018" t="inlineStr">
        <is>
          <t>No</t>
        </is>
      </c>
      <c r="U4018" s="71" t="n">
        <v>1554</v>
      </c>
      <c r="V4018" s="71" t="n">
        <v>93</v>
      </c>
      <c r="W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RR104010</t>
        </is>
      </c>
      <c r="B4019" s="69" t="n">
        <v>46137</v>
      </c>
      <c r="C4019" s="70" t="n">
        <v>2026</v>
      </c>
      <c r="D4019" t="inlineStr">
        <is>
          <t>Apr</t>
        </is>
      </c>
      <c r="E4019" t="inlineStr">
        <is>
          <t>South</t>
        </is>
      </c>
      <c r="F4019" t="inlineStr">
        <is>
          <t>India</t>
        </is>
      </c>
      <c r="G4019" t="inlineStr">
        <is>
          <t>JioMart</t>
        </is>
      </c>
      <c r="H4019" t="inlineStr">
        <is>
          <t>Home delivery</t>
        </is>
      </c>
      <c r="I4019" t="inlineStr">
        <is>
          <t>Member</t>
        </is>
      </c>
      <c r="J4019" t="inlineStr">
        <is>
          <t>Carlos Silva</t>
        </is>
      </c>
      <c r="K4019" s="71" t="n">
        <v>4728</v>
      </c>
      <c r="L4019" s="72" t="n">
        <v>482.47</v>
      </c>
      <c r="M4019" s="72" t="n">
        <v>2281118.16</v>
      </c>
      <c r="N4019" s="72" t="n">
        <v>228111.82</v>
      </c>
      <c r="O4019" s="72" t="n">
        <v>2053006.34</v>
      </c>
      <c r="P4019" s="72" t="n">
        <v>1633426.98</v>
      </c>
      <c r="Q4019" s="72" t="n">
        <v>419579.36</v>
      </c>
      <c r="R4019" t="inlineStr">
        <is>
          <t>Kerala</t>
        </is>
      </c>
      <c r="S4019" s="71" t="n">
        <v>2</v>
      </c>
      <c r="T4019" t="inlineStr">
        <is>
          <t>Yes</t>
        </is>
      </c>
      <c r="U4019" s="71" t="n">
        <v>9192</v>
      </c>
      <c r="V4019" s="71" t="n">
        <v>570</v>
      </c>
      <c r="W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RR104011</t>
        </is>
      </c>
      <c r="B4020" s="69" t="n">
        <v>46137</v>
      </c>
      <c r="C4020" s="70" t="n">
        <v>2026</v>
      </c>
      <c r="D4020" t="inlineStr">
        <is>
          <t>Apr</t>
        </is>
      </c>
      <c r="E4020" t="inlineStr">
        <is>
          <t>West</t>
        </is>
      </c>
      <c r="F4020" t="inlineStr">
        <is>
          <t>India</t>
        </is>
      </c>
      <c r="G4020" t="inlineStr">
        <is>
          <t>Grocery</t>
        </is>
      </c>
      <c r="H4020" t="inlineStr">
        <is>
          <t>Click &amp; collect</t>
        </is>
      </c>
      <c r="I4020" t="inlineStr">
        <is>
          <t>Member</t>
        </is>
      </c>
      <c r="J4020" t="inlineStr">
        <is>
          <t>Omar Haddad</t>
        </is>
      </c>
      <c r="K4020" s="71" t="n">
        <v>4281</v>
      </c>
      <c r="L4020" s="72" t="n">
        <v>187.71</v>
      </c>
      <c r="M4020" s="72" t="n">
        <v>803586.51</v>
      </c>
      <c r="N4020" s="72" t="n">
        <v>40179.33</v>
      </c>
      <c r="O4020" s="72" t="n">
        <v>763407.1800000001</v>
      </c>
      <c r="P4020" s="72" t="n">
        <v>656038.9300000001</v>
      </c>
      <c r="Q4020" s="72" t="n">
        <v>107368.25</v>
      </c>
      <c r="R4020" t="inlineStr">
        <is>
          <t>Goa</t>
        </is>
      </c>
      <c r="S4020" s="71" t="n">
        <v>3</v>
      </c>
      <c r="T4020" t="inlineStr">
        <is>
          <t>Yes</t>
        </is>
      </c>
      <c r="U4020" s="71" t="n">
        <v>3705</v>
      </c>
      <c r="V4020" s="71" t="n">
        <v>1247</v>
      </c>
      <c r="W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RR104012</t>
        </is>
      </c>
      <c r="B4021" s="69" t="n">
        <v>46137</v>
      </c>
      <c r="C4021" s="70" t="n">
        <v>2026</v>
      </c>
      <c r="D4021" t="inlineStr">
        <is>
          <t>Apr</t>
        </is>
      </c>
      <c r="E4021" t="inlineStr">
        <is>
          <t>West</t>
        </is>
      </c>
      <c r="F4021" t="inlineStr">
        <is>
          <t>India</t>
        </is>
      </c>
      <c r="G4021" t="inlineStr">
        <is>
          <t>JioMart</t>
        </is>
      </c>
      <c r="H4021" t="inlineStr">
        <is>
          <t>Home delivery</t>
        </is>
      </c>
      <c r="I4021" t="inlineStr">
        <is>
          <t>Member</t>
        </is>
      </c>
      <c r="J4021" t="inlineStr">
        <is>
          <t>Hiroshi Tanaka</t>
        </is>
      </c>
      <c r="K4021" s="71" t="n">
        <v>4255</v>
      </c>
      <c r="L4021" s="72" t="n">
        <v>412.77</v>
      </c>
      <c r="M4021" s="72" t="n">
        <v>1756336.35</v>
      </c>
      <c r="N4021" s="72" t="n">
        <v>87816.82000000001</v>
      </c>
      <c r="O4021" s="72" t="n">
        <v>1668519.53</v>
      </c>
      <c r="P4021" s="72" t="n">
        <v>1448628.13</v>
      </c>
      <c r="Q4021" s="72" t="n">
        <v>219891.4</v>
      </c>
      <c r="R4021" t="inlineStr">
        <is>
          <t>Maharashtra</t>
        </is>
      </c>
      <c r="S4021" s="71" t="n">
        <v>0</v>
      </c>
      <c r="T4021" t="inlineStr">
        <is>
          <t>No</t>
        </is>
      </c>
      <c r="U4021" s="71" t="n">
        <v>20104</v>
      </c>
      <c r="V4021" s="71" t="n">
        <v>892</v>
      </c>
      <c r="W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RR104013</t>
        </is>
      </c>
      <c r="B4022" s="69" t="n">
        <v>46137</v>
      </c>
      <c r="C4022" s="70" t="n">
        <v>2026</v>
      </c>
      <c r="D4022" t="inlineStr">
        <is>
          <t>Apr</t>
        </is>
      </c>
      <c r="E4022" t="inlineStr">
        <is>
          <t>North</t>
        </is>
      </c>
      <c r="F4022" t="inlineStr">
        <is>
          <t>India</t>
        </is>
      </c>
      <c r="G4022" t="inlineStr">
        <is>
          <t>Electronics</t>
        </is>
      </c>
      <c r="H4022" t="inlineStr">
        <is>
          <t>Home delivery</t>
        </is>
      </c>
      <c r="I4022" t="inlineStr">
        <is>
          <t>Walk-in guest</t>
        </is>
      </c>
      <c r="J4022" t="inlineStr">
        <is>
          <t>Priya Nair</t>
        </is>
      </c>
      <c r="K4022" s="71" t="n">
        <v>162</v>
      </c>
      <c r="L4022" s="72" t="n">
        <v>9838.84</v>
      </c>
      <c r="M4022" s="72" t="n">
        <v>1593892.08</v>
      </c>
      <c r="N4022" s="72" t="n">
        <v>79694.60000000001</v>
      </c>
      <c r="O4022" s="72" t="n">
        <v>1514197.48</v>
      </c>
      <c r="P4022" s="72" t="n">
        <v>1330800.56</v>
      </c>
      <c r="Q4022" s="72" t="n">
        <v>183396.92</v>
      </c>
      <c r="R4022" t="inlineStr">
        <is>
          <t>Delhi</t>
        </is>
      </c>
      <c r="S4022" s="71" t="n">
        <v>8</v>
      </c>
      <c r="T4022" t="inlineStr">
        <is>
          <t>Yes</t>
        </is>
      </c>
      <c r="U4022" s="71" t="n">
        <v>406</v>
      </c>
      <c r="V4022" s="71" t="n">
        <v>116</v>
      </c>
      <c r="W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RR104014</t>
        </is>
      </c>
      <c r="B4023" s="69" t="n">
        <v>46137</v>
      </c>
      <c r="C4023" s="70" t="n">
        <v>2026</v>
      </c>
      <c r="D4023" t="inlineStr">
        <is>
          <t>Apr</t>
        </is>
      </c>
      <c r="E4023" t="inlineStr">
        <is>
          <t>North</t>
        </is>
      </c>
      <c r="F4023" t="inlineStr">
        <is>
          <t>India</t>
        </is>
      </c>
      <c r="G4023" t="inlineStr">
        <is>
          <t>Grocery</t>
        </is>
      </c>
      <c r="H4023" t="inlineStr">
        <is>
          <t>Store walk-in</t>
        </is>
      </c>
      <c r="I4023" t="inlineStr">
        <is>
          <t>Member</t>
        </is>
      </c>
      <c r="J4023" t="inlineStr">
        <is>
          <t>Carlos Silva</t>
        </is>
      </c>
      <c r="K4023" s="71" t="n">
        <v>1032</v>
      </c>
      <c r="L4023" s="72" t="n">
        <v>198.32</v>
      </c>
      <c r="M4023" s="72" t="n">
        <v>204666.24</v>
      </c>
      <c r="N4023" s="72" t="n">
        <v>20466.62</v>
      </c>
      <c r="O4023" s="72" t="n">
        <v>184199.62</v>
      </c>
      <c r="P4023" s="72" t="n">
        <v>158173.55</v>
      </c>
      <c r="Q4023" s="72" t="n">
        <v>26026.07</v>
      </c>
      <c r="R4023" t="inlineStr">
        <is>
          <t>Delhi</t>
        </is>
      </c>
      <c r="S4023" s="71" t="n">
        <v>3</v>
      </c>
      <c r="T4023" t="inlineStr">
        <is>
          <t>Yes</t>
        </is>
      </c>
      <c r="U4023" s="71" t="n">
        <v>413</v>
      </c>
      <c r="V4023" s="71" t="n">
        <v>141</v>
      </c>
      <c r="W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RR104015</t>
        </is>
      </c>
      <c r="B4024" s="69" t="n">
        <v>46137</v>
      </c>
      <c r="C4024" s="70" t="n">
        <v>2026</v>
      </c>
      <c r="D4024" t="inlineStr">
        <is>
          <t>Apr</t>
        </is>
      </c>
      <c r="E4024" t="inlineStr">
        <is>
          <t>North</t>
        </is>
      </c>
      <c r="F4024" t="inlineStr">
        <is>
          <t>India</t>
        </is>
      </c>
      <c r="G4024" t="inlineStr">
        <is>
          <t>Grocery</t>
        </is>
      </c>
      <c r="H4024" t="inlineStr">
        <is>
          <t>Store walk-in</t>
        </is>
      </c>
      <c r="I4024" t="inlineStr">
        <is>
          <t>Member</t>
        </is>
      </c>
      <c r="J4024" t="inlineStr">
        <is>
          <t>Arjun Mehta</t>
        </is>
      </c>
      <c r="K4024" s="71" t="n">
        <v>1903</v>
      </c>
      <c r="L4024" s="72" t="n">
        <v>176.37</v>
      </c>
      <c r="M4024" s="72" t="n">
        <v>335632.11</v>
      </c>
      <c r="N4024" s="72" t="n">
        <v>33563.21</v>
      </c>
      <c r="O4024" s="72" t="n">
        <v>302068.9</v>
      </c>
      <c r="P4024" s="72" t="n">
        <v>275155.9</v>
      </c>
      <c r="Q4024" s="72" t="n">
        <v>26913</v>
      </c>
      <c r="R4024" t="inlineStr">
        <is>
          <t>Rajasthan</t>
        </is>
      </c>
      <c r="S4024" s="71" t="n">
        <v>2</v>
      </c>
      <c r="T4024" t="inlineStr">
        <is>
          <t>Yes</t>
        </is>
      </c>
      <c r="U4024" s="71" t="n">
        <v>1861</v>
      </c>
      <c r="V4024" s="71" t="n">
        <v>619</v>
      </c>
      <c r="W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RR104016</t>
        </is>
      </c>
      <c r="B4025" s="69" t="n">
        <v>46137</v>
      </c>
      <c r="C4025" s="70" t="n">
        <v>2026</v>
      </c>
      <c r="D4025" t="inlineStr">
        <is>
          <t>Apr</t>
        </is>
      </c>
      <c r="E4025" t="inlineStr">
        <is>
          <t>West</t>
        </is>
      </c>
      <c r="F4025" t="inlineStr">
        <is>
          <t>India</t>
        </is>
      </c>
      <c r="G4025" t="inlineStr">
        <is>
          <t>Fashion</t>
        </is>
      </c>
      <c r="H4025" t="inlineStr">
        <is>
          <t>Store walk-in</t>
        </is>
      </c>
      <c r="I4025" t="inlineStr">
        <is>
          <t>Member</t>
        </is>
      </c>
      <c r="J4025" t="inlineStr">
        <is>
          <t>Kofi Mensah</t>
        </is>
      </c>
      <c r="K4025" s="71" t="n">
        <v>1091</v>
      </c>
      <c r="L4025" s="72" t="n">
        <v>795.26</v>
      </c>
      <c r="M4025" s="72" t="n">
        <v>867628.66</v>
      </c>
      <c r="N4025" s="72" t="n">
        <v>130144.3</v>
      </c>
      <c r="O4025" s="72" t="n">
        <v>737484.36</v>
      </c>
      <c r="P4025" s="72" t="n">
        <v>464203.02</v>
      </c>
      <c r="Q4025" s="72" t="n">
        <v>273281.34</v>
      </c>
      <c r="R4025" t="inlineStr">
        <is>
          <t>Gujarat</t>
        </is>
      </c>
      <c r="S4025" s="71" t="n">
        <v>2</v>
      </c>
      <c r="T4025" t="inlineStr">
        <is>
          <t>Yes</t>
        </is>
      </c>
      <c r="U4025" s="71" t="n">
        <v>522</v>
      </c>
      <c r="V4025" s="71" t="n">
        <v>216</v>
      </c>
      <c r="W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RR104017</t>
        </is>
      </c>
      <c r="B4026" s="69" t="n">
        <v>46137</v>
      </c>
      <c r="C4026" s="70" t="n">
        <v>2026</v>
      </c>
      <c r="D4026" t="inlineStr">
        <is>
          <t>Apr</t>
        </is>
      </c>
      <c r="E4026" t="inlineStr">
        <is>
          <t>West</t>
        </is>
      </c>
      <c r="F4026" t="inlineStr">
        <is>
          <t>India</t>
        </is>
      </c>
      <c r="G4026" t="inlineStr">
        <is>
          <t>Grocery</t>
        </is>
      </c>
      <c r="H4026" t="inlineStr">
        <is>
          <t>Store walk-in</t>
        </is>
      </c>
      <c r="I4026" t="inlineStr">
        <is>
          <t>Member</t>
        </is>
      </c>
      <c r="J4026" t="inlineStr">
        <is>
          <t>Shraddha Kulkarni</t>
        </is>
      </c>
      <c r="K4026" s="71" t="n">
        <v>4283</v>
      </c>
      <c r="L4026" s="72" t="n">
        <v>203.26</v>
      </c>
      <c r="M4026" s="72" t="n">
        <v>870562.58</v>
      </c>
      <c r="N4026" s="72" t="n">
        <v>69645.00999999999</v>
      </c>
      <c r="O4026" s="72" t="n">
        <v>800917.5699999999</v>
      </c>
      <c r="P4026" s="72" t="n">
        <v>641774.85</v>
      </c>
      <c r="Q4026" s="72" t="n">
        <v>159142.72</v>
      </c>
      <c r="R4026" t="inlineStr">
        <is>
          <t>Maharashtra</t>
        </is>
      </c>
      <c r="S4026" s="71" t="n">
        <v>5</v>
      </c>
      <c r="T4026" t="inlineStr">
        <is>
          <t>Yes</t>
        </is>
      </c>
      <c r="U4026" s="71" t="n">
        <v>3171</v>
      </c>
      <c r="V4026" s="71" t="n">
        <v>1093</v>
      </c>
      <c r="W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RR104018</t>
        </is>
      </c>
      <c r="B4027" s="69" t="n">
        <v>46137</v>
      </c>
      <c r="C4027" s="70" t="n">
        <v>2026</v>
      </c>
      <c r="D4027" t="inlineStr">
        <is>
          <t>Apr</t>
        </is>
      </c>
      <c r="E4027" t="inlineStr">
        <is>
          <t>North</t>
        </is>
      </c>
      <c r="F4027" t="inlineStr">
        <is>
          <t>India</t>
        </is>
      </c>
      <c r="G4027" t="inlineStr">
        <is>
          <t>Grocery</t>
        </is>
      </c>
      <c r="H4027" t="inlineStr">
        <is>
          <t>Store walk-in</t>
        </is>
      </c>
      <c r="I4027" t="inlineStr">
        <is>
          <t>Member</t>
        </is>
      </c>
      <c r="J4027" t="inlineStr">
        <is>
          <t>Sara Rossi</t>
        </is>
      </c>
      <c r="K4027" s="71" t="n">
        <v>2540</v>
      </c>
      <c r="L4027" s="72" t="n">
        <v>209.08</v>
      </c>
      <c r="M4027" s="72" t="n">
        <v>531063.2</v>
      </c>
      <c r="N4027" s="72" t="n">
        <v>53106.32</v>
      </c>
      <c r="O4027" s="72" t="n">
        <v>477956.88</v>
      </c>
      <c r="P4027" s="72" t="n">
        <v>360910.67</v>
      </c>
      <c r="Q4027" s="72" t="n">
        <v>117046.21</v>
      </c>
      <c r="R4027" t="inlineStr">
        <is>
          <t>Uttar Pradesh</t>
        </is>
      </c>
      <c r="S4027" s="71" t="n">
        <v>8</v>
      </c>
      <c r="T4027" t="inlineStr">
        <is>
          <t>Yes</t>
        </is>
      </c>
      <c r="U4027" s="71" t="n">
        <v>1944</v>
      </c>
      <c r="V4027" s="71" t="n">
        <v>693</v>
      </c>
      <c r="W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RR104019</t>
        </is>
      </c>
      <c r="B4028" s="69" t="n">
        <v>46138</v>
      </c>
      <c r="C4028" s="70" t="n">
        <v>2026</v>
      </c>
      <c r="D4028" t="inlineStr">
        <is>
          <t>Apr</t>
        </is>
      </c>
      <c r="E4028" t="inlineStr">
        <is>
          <t>South</t>
        </is>
      </c>
      <c r="F4028" t="inlineStr">
        <is>
          <t>India</t>
        </is>
      </c>
      <c r="G4028" t="inlineStr">
        <is>
          <t>Grocery</t>
        </is>
      </c>
      <c r="H4028" t="inlineStr">
        <is>
          <t>Store walk-in</t>
        </is>
      </c>
      <c r="I4028" t="inlineStr">
        <is>
          <t>Member</t>
        </is>
      </c>
      <c r="J4028" t="inlineStr">
        <is>
          <t>Kofi Mensah</t>
        </is>
      </c>
      <c r="K4028" s="71" t="n">
        <v>724</v>
      </c>
      <c r="L4028" s="72" t="n">
        <v>168.22</v>
      </c>
      <c r="M4028" s="72" t="n">
        <v>121791.28</v>
      </c>
      <c r="N4028" s="72" t="n">
        <v>2435.83</v>
      </c>
      <c r="O4028" s="72" t="n">
        <v>119355.45</v>
      </c>
      <c r="P4028" s="72" t="n">
        <v>103927.11</v>
      </c>
      <c r="Q4028" s="72" t="n">
        <v>15428.34</v>
      </c>
      <c r="R4028" t="inlineStr">
        <is>
          <t>Kerala</t>
        </is>
      </c>
      <c r="S4028" s="71" t="n">
        <v>3</v>
      </c>
      <c r="T4028" t="inlineStr">
        <is>
          <t>Yes</t>
        </is>
      </c>
      <c r="U4028" s="71" t="n">
        <v>312</v>
      </c>
      <c r="V4028" s="71" t="n">
        <v>120</v>
      </c>
      <c r="W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RR104020</t>
        </is>
      </c>
      <c r="B4029" s="69" t="n">
        <v>46138</v>
      </c>
      <c r="C4029" s="70" t="n">
        <v>2026</v>
      </c>
      <c r="D4029" t="inlineStr">
        <is>
          <t>Apr</t>
        </is>
      </c>
      <c r="E4029" t="inlineStr">
        <is>
          <t>North</t>
        </is>
      </c>
      <c r="F4029" t="inlineStr">
        <is>
          <t>India</t>
        </is>
      </c>
      <c r="G4029" t="inlineStr">
        <is>
          <t>Grocery</t>
        </is>
      </c>
      <c r="H4029" t="inlineStr">
        <is>
          <t>Click &amp; collect</t>
        </is>
      </c>
      <c r="I4029" t="inlineStr">
        <is>
          <t>Walk-in guest</t>
        </is>
      </c>
      <c r="J4029" t="inlineStr">
        <is>
          <t>Ravindra Patil</t>
        </is>
      </c>
      <c r="K4029" s="71" t="n">
        <v>407</v>
      </c>
      <c r="L4029" s="72" t="n">
        <v>172.84</v>
      </c>
      <c r="M4029" s="72" t="n">
        <v>70345.88</v>
      </c>
      <c r="N4029" s="72" t="n">
        <v>10551.88</v>
      </c>
      <c r="O4029" s="72" t="n">
        <v>59794</v>
      </c>
      <c r="P4029" s="72" t="n">
        <v>60138.74</v>
      </c>
      <c r="Q4029" s="72" t="n">
        <v>-344.74</v>
      </c>
      <c r="R4029" t="inlineStr">
        <is>
          <t>Uttar Pradesh</t>
        </is>
      </c>
      <c r="S4029" s="71" t="n">
        <v>3</v>
      </c>
      <c r="T4029" t="inlineStr">
        <is>
          <t>Yes</t>
        </is>
      </c>
      <c r="U4029" s="71" t="n">
        <v>312</v>
      </c>
      <c r="V4029" s="71" t="n">
        <v>99</v>
      </c>
      <c r="W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RR104021</t>
        </is>
      </c>
      <c r="B4030" s="69" t="n">
        <v>46138</v>
      </c>
      <c r="C4030" s="70" t="n">
        <v>2026</v>
      </c>
      <c r="D4030" t="inlineStr">
        <is>
          <t>Apr</t>
        </is>
      </c>
      <c r="E4030" t="inlineStr">
        <is>
          <t>West</t>
        </is>
      </c>
      <c r="F4030" t="inlineStr">
        <is>
          <t>India</t>
        </is>
      </c>
      <c r="G4030" t="inlineStr">
        <is>
          <t>Grocery</t>
        </is>
      </c>
      <c r="H4030" t="inlineStr">
        <is>
          <t>Store walk-in</t>
        </is>
      </c>
      <c r="I4030" t="inlineStr">
        <is>
          <t>Walk-in guest</t>
        </is>
      </c>
      <c r="J4030" t="inlineStr">
        <is>
          <t>Emma Clarke</t>
        </is>
      </c>
      <c r="K4030" s="71" t="n">
        <v>813</v>
      </c>
      <c r="L4030" s="72" t="n">
        <v>171.85</v>
      </c>
      <c r="M4030" s="72" t="n">
        <v>139714.05</v>
      </c>
      <c r="N4030" s="72" t="n">
        <v>2794.28</v>
      </c>
      <c r="O4030" s="72" t="n">
        <v>136919.77</v>
      </c>
      <c r="P4030" s="72" t="n">
        <v>118239.07</v>
      </c>
      <c r="Q4030" s="72" t="n">
        <v>18680.7</v>
      </c>
      <c r="R4030" t="inlineStr">
        <is>
          <t>Maharashtra</t>
        </is>
      </c>
      <c r="S4030" s="71" t="n">
        <v>0</v>
      </c>
      <c r="T4030" t="inlineStr">
        <is>
          <t>No</t>
        </is>
      </c>
      <c r="U4030" s="71" t="n">
        <v>590</v>
      </c>
      <c r="V4030" s="71" t="n">
        <v>165</v>
      </c>
      <c r="W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RR104022</t>
        </is>
      </c>
      <c r="B4031" s="69" t="n">
        <v>46138</v>
      </c>
      <c r="C4031" s="70" t="n">
        <v>2026</v>
      </c>
      <c r="D4031" t="inlineStr">
        <is>
          <t>Apr</t>
        </is>
      </c>
      <c r="E4031" t="inlineStr">
        <is>
          <t>West</t>
        </is>
      </c>
      <c r="F4031" t="inlineStr">
        <is>
          <t>India</t>
        </is>
      </c>
      <c r="G4031" t="inlineStr">
        <is>
          <t>Grocery</t>
        </is>
      </c>
      <c r="H4031" t="inlineStr">
        <is>
          <t>Home delivery</t>
        </is>
      </c>
      <c r="I4031" t="inlineStr">
        <is>
          <t>Walk-in guest</t>
        </is>
      </c>
      <c r="J4031" t="inlineStr">
        <is>
          <t>Zoya Ahmed</t>
        </is>
      </c>
      <c r="K4031" s="71" t="n">
        <v>1531</v>
      </c>
      <c r="L4031" s="72" t="n">
        <v>202.96</v>
      </c>
      <c r="M4031" s="72" t="n">
        <v>310731.76</v>
      </c>
      <c r="N4031" s="72" t="n">
        <v>46609.76</v>
      </c>
      <c r="O4031" s="72" t="n">
        <v>264122</v>
      </c>
      <c r="P4031" s="72" t="n">
        <v>226035.75</v>
      </c>
      <c r="Q4031" s="72" t="n">
        <v>38086.25</v>
      </c>
      <c r="R4031" t="inlineStr">
        <is>
          <t>Maharashtra</t>
        </is>
      </c>
      <c r="S4031" s="71" t="n">
        <v>5</v>
      </c>
      <c r="T4031" t="inlineStr">
        <is>
          <t>Yes</t>
        </is>
      </c>
      <c r="U4031" s="71" t="n">
        <v>538</v>
      </c>
      <c r="V4031" s="71" t="n">
        <v>181</v>
      </c>
      <c r="W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RR104023</t>
        </is>
      </c>
      <c r="B4032" s="69" t="n">
        <v>46138</v>
      </c>
      <c r="C4032" s="70" t="n">
        <v>2026</v>
      </c>
      <c r="D4032" t="inlineStr">
        <is>
          <t>Apr</t>
        </is>
      </c>
      <c r="E4032" t="inlineStr">
        <is>
          <t>South</t>
        </is>
      </c>
      <c r="F4032" t="inlineStr">
        <is>
          <t>India</t>
        </is>
      </c>
      <c r="G4032" t="inlineStr">
        <is>
          <t>Electronics</t>
        </is>
      </c>
      <c r="H4032" t="inlineStr">
        <is>
          <t>Home delivery</t>
        </is>
      </c>
      <c r="I4032" t="inlineStr">
        <is>
          <t>Walk-in guest</t>
        </is>
      </c>
      <c r="J4032" t="inlineStr">
        <is>
          <t>Ana Costa</t>
        </is>
      </c>
      <c r="K4032" s="71" t="n">
        <v>108</v>
      </c>
      <c r="L4032" s="72" t="n">
        <v>9510.299999999999</v>
      </c>
      <c r="M4032" s="72" t="n">
        <v>1027112.4</v>
      </c>
      <c r="N4032" s="72" t="n">
        <v>20542.25</v>
      </c>
      <c r="O4032" s="72" t="n">
        <v>1006570.15</v>
      </c>
      <c r="P4032" s="72" t="n">
        <v>867979.49</v>
      </c>
      <c r="Q4032" s="72" t="n">
        <v>138590.66</v>
      </c>
      <c r="R4032" t="inlineStr">
        <is>
          <t>Tamil Nadu</t>
        </is>
      </c>
      <c r="S4032" s="71" t="n">
        <v>5</v>
      </c>
      <c r="T4032" t="inlineStr">
        <is>
          <t>Yes</t>
        </is>
      </c>
      <c r="U4032" s="71" t="n">
        <v>309</v>
      </c>
      <c r="V4032" s="71" t="n">
        <v>86</v>
      </c>
      <c r="W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RR104024</t>
        </is>
      </c>
      <c r="B4033" s="69" t="n">
        <v>46138</v>
      </c>
      <c r="C4033" s="70" t="n">
        <v>2026</v>
      </c>
      <c r="D4033" t="inlineStr">
        <is>
          <t>Apr</t>
        </is>
      </c>
      <c r="E4033" t="inlineStr">
        <is>
          <t>North</t>
        </is>
      </c>
      <c r="F4033" t="inlineStr">
        <is>
          <t>India</t>
        </is>
      </c>
      <c r="G4033" t="inlineStr">
        <is>
          <t>Grocery</t>
        </is>
      </c>
      <c r="H4033" t="inlineStr">
        <is>
          <t>Store walk-in</t>
        </is>
      </c>
      <c r="I4033" t="inlineStr">
        <is>
          <t>Member</t>
        </is>
      </c>
      <c r="J4033" t="inlineStr">
        <is>
          <t>Zoya Ahmed</t>
        </is>
      </c>
      <c r="K4033" s="71" t="n">
        <v>1572</v>
      </c>
      <c r="L4033" s="72" t="n">
        <v>195.31</v>
      </c>
      <c r="M4033" s="72" t="n">
        <v>307027.32</v>
      </c>
      <c r="N4033" s="72" t="n">
        <v>24562.19</v>
      </c>
      <c r="O4033" s="72" t="n">
        <v>282465.13</v>
      </c>
      <c r="P4033" s="72" t="n">
        <v>237741.42</v>
      </c>
      <c r="Q4033" s="72" t="n">
        <v>44723.71</v>
      </c>
      <c r="R4033" t="inlineStr">
        <is>
          <t>Punjab</t>
        </is>
      </c>
      <c r="S4033" s="71" t="n">
        <v>3</v>
      </c>
      <c r="T4033" t="inlineStr">
        <is>
          <t>Yes</t>
        </is>
      </c>
      <c r="U4033" s="71" t="n">
        <v>913</v>
      </c>
      <c r="V4033" s="71" t="n">
        <v>283</v>
      </c>
      <c r="W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RR104025</t>
        </is>
      </c>
      <c r="B4034" s="69" t="n">
        <v>46138</v>
      </c>
      <c r="C4034" s="70" t="n">
        <v>2026</v>
      </c>
      <c r="D4034" t="inlineStr">
        <is>
          <t>Apr</t>
        </is>
      </c>
      <c r="E4034" t="inlineStr">
        <is>
          <t>South</t>
        </is>
      </c>
      <c r="F4034" t="inlineStr">
        <is>
          <t>India</t>
        </is>
      </c>
      <c r="G4034" t="inlineStr">
        <is>
          <t>JioMart</t>
        </is>
      </c>
      <c r="H4034" t="inlineStr">
        <is>
          <t>Home delivery</t>
        </is>
      </c>
      <c r="I4034" t="inlineStr">
        <is>
          <t>Member</t>
        </is>
      </c>
      <c r="J4034" t="inlineStr">
        <is>
          <t>Kofi Mensah</t>
        </is>
      </c>
      <c r="K4034" s="71" t="n">
        <v>762</v>
      </c>
      <c r="L4034" s="72" t="n">
        <v>516.1799999999999</v>
      </c>
      <c r="M4034" s="72" t="n">
        <v>393329.16</v>
      </c>
      <c r="N4034" s="72" t="n">
        <v>19666.46</v>
      </c>
      <c r="O4034" s="72" t="n">
        <v>373662.7</v>
      </c>
      <c r="P4034" s="72" t="n">
        <v>252653.16</v>
      </c>
      <c r="Q4034" s="72" t="n">
        <v>121009.54</v>
      </c>
      <c r="R4034" t="inlineStr">
        <is>
          <t>Tamil Nadu</t>
        </is>
      </c>
      <c r="S4034" s="71" t="n">
        <v>8</v>
      </c>
      <c r="T4034" t="inlineStr">
        <is>
          <t>Yes</t>
        </is>
      </c>
      <c r="U4034" s="71" t="n">
        <v>4591</v>
      </c>
      <c r="V4034" s="71" t="n">
        <v>228</v>
      </c>
      <c r="W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RR104026</t>
        </is>
      </c>
      <c r="B4035" s="69" t="n">
        <v>46138</v>
      </c>
      <c r="C4035" s="70" t="n">
        <v>2026</v>
      </c>
      <c r="D4035" t="inlineStr">
        <is>
          <t>Apr</t>
        </is>
      </c>
      <c r="E4035" t="inlineStr">
        <is>
          <t>North</t>
        </is>
      </c>
      <c r="F4035" t="inlineStr">
        <is>
          <t>India</t>
        </is>
      </c>
      <c r="G4035" t="inlineStr">
        <is>
          <t>JioMart</t>
        </is>
      </c>
      <c r="H4035" t="inlineStr">
        <is>
          <t>Home delivery</t>
        </is>
      </c>
      <c r="I4035" t="inlineStr">
        <is>
          <t>Walk-in guest</t>
        </is>
      </c>
      <c r="J4035" t="inlineStr">
        <is>
          <t>Mei Lin</t>
        </is>
      </c>
      <c r="K4035" s="71" t="n">
        <v>3163</v>
      </c>
      <c r="L4035" s="72" t="n">
        <v>493.99</v>
      </c>
      <c r="M4035" s="72" t="n">
        <v>1562490.37</v>
      </c>
      <c r="N4035" s="72" t="n">
        <v>234373.56</v>
      </c>
      <c r="O4035" s="72" t="n">
        <v>1328116.81</v>
      </c>
      <c r="P4035" s="72" t="n">
        <v>1094247.15</v>
      </c>
      <c r="Q4035" s="72" t="n">
        <v>233869.66</v>
      </c>
      <c r="R4035" t="inlineStr">
        <is>
          <t>Punjab</t>
        </is>
      </c>
      <c r="S4035" s="71" t="n">
        <v>8</v>
      </c>
      <c r="T4035" t="inlineStr">
        <is>
          <t>Yes</t>
        </is>
      </c>
      <c r="U4035" s="71" t="n">
        <v>6269</v>
      </c>
      <c r="V4035" s="71" t="n">
        <v>429</v>
      </c>
      <c r="W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RR104027</t>
        </is>
      </c>
      <c r="B4036" s="69" t="n">
        <v>46138</v>
      </c>
      <c r="C4036" s="70" t="n">
        <v>2026</v>
      </c>
      <c r="D4036" t="inlineStr">
        <is>
          <t>Apr</t>
        </is>
      </c>
      <c r="E4036" t="inlineStr">
        <is>
          <t>South</t>
        </is>
      </c>
      <c r="F4036" t="inlineStr">
        <is>
          <t>India</t>
        </is>
      </c>
      <c r="G4036" t="inlineStr">
        <is>
          <t>JioMart</t>
        </is>
      </c>
      <c r="H4036" t="inlineStr">
        <is>
          <t>Home delivery</t>
        </is>
      </c>
      <c r="I4036" t="inlineStr">
        <is>
          <t>Member</t>
        </is>
      </c>
      <c r="J4036" t="inlineStr">
        <is>
          <t>Kofi Mensah</t>
        </is>
      </c>
      <c r="K4036" s="71" t="n">
        <v>469</v>
      </c>
      <c r="L4036" s="72" t="n">
        <v>490.27</v>
      </c>
      <c r="M4036" s="72" t="n">
        <v>229936.63</v>
      </c>
      <c r="N4036" s="72" t="n">
        <v>34490.49</v>
      </c>
      <c r="O4036" s="72" t="n">
        <v>195446.14</v>
      </c>
      <c r="P4036" s="72" t="n">
        <v>155200.57</v>
      </c>
      <c r="Q4036" s="72" t="n">
        <v>40245.57</v>
      </c>
      <c r="R4036" t="inlineStr">
        <is>
          <t>Karnataka</t>
        </is>
      </c>
      <c r="S4036" s="71" t="n">
        <v>0</v>
      </c>
      <c r="T4036" t="inlineStr">
        <is>
          <t>No</t>
        </is>
      </c>
      <c r="U4036" s="71" t="n">
        <v>1259</v>
      </c>
      <c r="V4036" s="71" t="n">
        <v>88</v>
      </c>
      <c r="W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RR104028</t>
        </is>
      </c>
      <c r="B4037" s="69" t="n">
        <v>46138</v>
      </c>
      <c r="C4037" s="70" t="n">
        <v>2026</v>
      </c>
      <c r="D4037" t="inlineStr">
        <is>
          <t>Apr</t>
        </is>
      </c>
      <c r="E4037" t="inlineStr">
        <is>
          <t>North</t>
        </is>
      </c>
      <c r="F4037" t="inlineStr">
        <is>
          <t>India</t>
        </is>
      </c>
      <c r="G4037" t="inlineStr">
        <is>
          <t>Grocery</t>
        </is>
      </c>
      <c r="H4037" t="inlineStr">
        <is>
          <t>Store walk-in</t>
        </is>
      </c>
      <c r="I4037" t="inlineStr">
        <is>
          <t>Member</t>
        </is>
      </c>
      <c r="J4037" t="inlineStr">
        <is>
          <t>Liam O'Brien</t>
        </is>
      </c>
      <c r="K4037" s="71" t="n">
        <v>576</v>
      </c>
      <c r="L4037" s="72" t="n">
        <v>169.47</v>
      </c>
      <c r="M4037" s="72" t="n">
        <v>97614.72</v>
      </c>
      <c r="N4037" s="72" t="n">
        <v>4880.74</v>
      </c>
      <c r="O4037" s="72" t="n">
        <v>92733.98</v>
      </c>
      <c r="P4037" s="72" t="n">
        <v>88211.66</v>
      </c>
      <c r="Q4037" s="72" t="n">
        <v>4522.32</v>
      </c>
      <c r="R4037" t="inlineStr">
        <is>
          <t>Punjab</t>
        </is>
      </c>
      <c r="S4037" s="71" t="n">
        <v>2</v>
      </c>
      <c r="T4037" t="inlineStr">
        <is>
          <t>Yes</t>
        </is>
      </c>
      <c r="U4037" s="71" t="n">
        <v>186</v>
      </c>
      <c r="V4037" s="71" t="n">
        <v>74</v>
      </c>
      <c r="W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RR104029</t>
        </is>
      </c>
      <c r="B4038" s="69" t="n">
        <v>46138</v>
      </c>
      <c r="C4038" s="70" t="n">
        <v>2026</v>
      </c>
      <c r="D4038" t="inlineStr">
        <is>
          <t>Apr</t>
        </is>
      </c>
      <c r="E4038" t="inlineStr">
        <is>
          <t>South</t>
        </is>
      </c>
      <c r="F4038" t="inlineStr">
        <is>
          <t>India</t>
        </is>
      </c>
      <c r="G4038" t="inlineStr">
        <is>
          <t>Grocery</t>
        </is>
      </c>
      <c r="H4038" t="inlineStr">
        <is>
          <t>Store walk-in</t>
        </is>
      </c>
      <c r="I4038" t="inlineStr">
        <is>
          <t>Walk-in guest</t>
        </is>
      </c>
      <c r="J4038" t="inlineStr">
        <is>
          <t>Fatima Al-Saud</t>
        </is>
      </c>
      <c r="K4038" s="71" t="n">
        <v>1467</v>
      </c>
      <c r="L4038" s="72" t="n">
        <v>205.26</v>
      </c>
      <c r="M4038" s="72" t="n">
        <v>301116.42</v>
      </c>
      <c r="N4038" s="72" t="n">
        <v>30111.64</v>
      </c>
      <c r="O4038" s="72" t="n">
        <v>271004.78</v>
      </c>
      <c r="P4038" s="72" t="n">
        <v>211469.09</v>
      </c>
      <c r="Q4038" s="72" t="n">
        <v>59535.69</v>
      </c>
      <c r="R4038" t="inlineStr">
        <is>
          <t>Tamil Nadu</t>
        </is>
      </c>
      <c r="S4038" s="71" t="n">
        <v>5</v>
      </c>
      <c r="T4038" t="inlineStr">
        <is>
          <t>Yes</t>
        </is>
      </c>
      <c r="U4038" s="71" t="n">
        <v>799</v>
      </c>
      <c r="V4038" s="71" t="n">
        <v>300</v>
      </c>
      <c r="W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RR104030</t>
        </is>
      </c>
      <c r="B4039" s="69" t="n">
        <v>46138</v>
      </c>
      <c r="C4039" s="70" t="n">
        <v>2026</v>
      </c>
      <c r="D4039" t="inlineStr">
        <is>
          <t>Apr</t>
        </is>
      </c>
      <c r="E4039" t="inlineStr">
        <is>
          <t>West</t>
        </is>
      </c>
      <c r="F4039" t="inlineStr">
        <is>
          <t>India</t>
        </is>
      </c>
      <c r="G4039" t="inlineStr">
        <is>
          <t>Grocery</t>
        </is>
      </c>
      <c r="H4039" t="inlineStr">
        <is>
          <t>Store walk-in</t>
        </is>
      </c>
      <c r="I4039" t="inlineStr">
        <is>
          <t>Member</t>
        </is>
      </c>
      <c r="J4039" t="inlineStr">
        <is>
          <t>Hiroshi Tanaka</t>
        </is>
      </c>
      <c r="K4039" s="71" t="n">
        <v>2239</v>
      </c>
      <c r="L4039" s="72" t="n">
        <v>169.53</v>
      </c>
      <c r="M4039" s="72" t="n">
        <v>379577.67</v>
      </c>
      <c r="N4039" s="72" t="n">
        <v>37957.77</v>
      </c>
      <c r="O4039" s="72" t="n">
        <v>341619.9</v>
      </c>
      <c r="P4039" s="72" t="n">
        <v>330230.46</v>
      </c>
      <c r="Q4039" s="72" t="n">
        <v>11389.44</v>
      </c>
      <c r="R4039" t="inlineStr">
        <is>
          <t>Goa</t>
        </is>
      </c>
      <c r="S4039" s="71" t="n">
        <v>0</v>
      </c>
      <c r="T4039" t="inlineStr">
        <is>
          <t>No</t>
        </is>
      </c>
      <c r="U4039" s="71" t="n">
        <v>1327</v>
      </c>
      <c r="V4039" s="71" t="n">
        <v>376</v>
      </c>
      <c r="W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RR104031</t>
        </is>
      </c>
      <c r="B4040" s="69" t="n">
        <v>46138</v>
      </c>
      <c r="C4040" s="70" t="n">
        <v>2026</v>
      </c>
      <c r="D4040" t="inlineStr">
        <is>
          <t>Apr</t>
        </is>
      </c>
      <c r="E4040" t="inlineStr">
        <is>
          <t>West</t>
        </is>
      </c>
      <c r="F4040" t="inlineStr">
        <is>
          <t>India</t>
        </is>
      </c>
      <c r="G4040" t="inlineStr">
        <is>
          <t>Grocery</t>
        </is>
      </c>
      <c r="H4040" t="inlineStr">
        <is>
          <t>Store walk-in</t>
        </is>
      </c>
      <c r="I4040" t="inlineStr">
        <is>
          <t>Member</t>
        </is>
      </c>
      <c r="J4040" t="inlineStr">
        <is>
          <t>Aisha Bello</t>
        </is>
      </c>
      <c r="K4040" s="71" t="n">
        <v>2418</v>
      </c>
      <c r="L4040" s="72" t="n">
        <v>191.57</v>
      </c>
      <c r="M4040" s="72" t="n">
        <v>463216.26</v>
      </c>
      <c r="N4040" s="72" t="n">
        <v>69482.44</v>
      </c>
      <c r="O4040" s="72" t="n">
        <v>393733.82</v>
      </c>
      <c r="P4040" s="72" t="n">
        <v>350381.84</v>
      </c>
      <c r="Q4040" s="72" t="n">
        <v>43351.98</v>
      </c>
      <c r="R4040" t="inlineStr">
        <is>
          <t>Maharashtra</t>
        </is>
      </c>
      <c r="S4040" s="71" t="n">
        <v>1</v>
      </c>
      <c r="T4040" t="inlineStr">
        <is>
          <t>Yes</t>
        </is>
      </c>
      <c r="U4040" s="71" t="n">
        <v>837</v>
      </c>
      <c r="V4040" s="71" t="n">
        <v>281</v>
      </c>
      <c r="W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RR104032</t>
        </is>
      </c>
      <c r="B4041" s="69" t="n">
        <v>46138</v>
      </c>
      <c r="C4041" s="70" t="n">
        <v>2026</v>
      </c>
      <c r="D4041" t="inlineStr">
        <is>
          <t>Apr</t>
        </is>
      </c>
      <c r="E4041" t="inlineStr">
        <is>
          <t>West</t>
        </is>
      </c>
      <c r="F4041" t="inlineStr">
        <is>
          <t>India</t>
        </is>
      </c>
      <c r="G4041" t="inlineStr">
        <is>
          <t>JioMart</t>
        </is>
      </c>
      <c r="H4041" t="inlineStr">
        <is>
          <t>Home delivery</t>
        </is>
      </c>
      <c r="I4041" t="inlineStr">
        <is>
          <t>Member</t>
        </is>
      </c>
      <c r="J4041" t="inlineStr">
        <is>
          <t>Hiroshi Tanaka</t>
        </is>
      </c>
      <c r="K4041" s="71" t="n">
        <v>1602</v>
      </c>
      <c r="L4041" s="72" t="n">
        <v>464.2</v>
      </c>
      <c r="M4041" s="72" t="n">
        <v>743648.4</v>
      </c>
      <c r="N4041" s="72" t="n">
        <v>111547.26</v>
      </c>
      <c r="O4041" s="72" t="n">
        <v>632101.14</v>
      </c>
      <c r="P4041" s="72" t="n">
        <v>528543.91</v>
      </c>
      <c r="Q4041" s="72" t="n">
        <v>103557.23</v>
      </c>
      <c r="R4041" t="inlineStr">
        <is>
          <t>Maharashtra</t>
        </is>
      </c>
      <c r="S4041" s="71" t="n">
        <v>1</v>
      </c>
      <c r="T4041" t="inlineStr">
        <is>
          <t>Yes</t>
        </is>
      </c>
      <c r="U4041" s="71" t="n">
        <v>7919</v>
      </c>
      <c r="V4041" s="71" t="n">
        <v>326</v>
      </c>
      <c r="W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RR104033</t>
        </is>
      </c>
      <c r="B4042" s="69" t="n">
        <v>46139</v>
      </c>
      <c r="C4042" s="70" t="n">
        <v>2026</v>
      </c>
      <c r="D4042" t="inlineStr">
        <is>
          <t>Apr</t>
        </is>
      </c>
      <c r="E4042" t="inlineStr">
        <is>
          <t>North</t>
        </is>
      </c>
      <c r="F4042" t="inlineStr">
        <is>
          <t>India</t>
        </is>
      </c>
      <c r="G4042" t="inlineStr">
        <is>
          <t>JioMart</t>
        </is>
      </c>
      <c r="H4042" t="inlineStr">
        <is>
          <t>Home delivery</t>
        </is>
      </c>
      <c r="I4042" t="inlineStr">
        <is>
          <t>Member</t>
        </is>
      </c>
      <c r="J4042" t="inlineStr">
        <is>
          <t>Shraddha Kulkarni</t>
        </is>
      </c>
      <c r="K4042" s="71" t="n">
        <v>1441</v>
      </c>
      <c r="L4042" s="72" t="n">
        <v>494.45</v>
      </c>
      <c r="M4042" s="72" t="n">
        <v>712502.45</v>
      </c>
      <c r="N4042" s="72" t="n">
        <v>106875.37</v>
      </c>
      <c r="O4042" s="72" t="n">
        <v>605627.08</v>
      </c>
      <c r="P4042" s="72" t="n">
        <v>474623.73</v>
      </c>
      <c r="Q4042" s="72" t="n">
        <v>131003.35</v>
      </c>
      <c r="R4042" t="inlineStr">
        <is>
          <t>Delhi</t>
        </is>
      </c>
      <c r="S4042" s="71" t="n">
        <v>8</v>
      </c>
      <c r="T4042" t="inlineStr">
        <is>
          <t>Yes</t>
        </is>
      </c>
      <c r="U4042" s="71" t="n">
        <v>5164</v>
      </c>
      <c r="V4042" s="71" t="n">
        <v>227</v>
      </c>
      <c r="W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RR104034</t>
        </is>
      </c>
      <c r="B4043" s="69" t="n">
        <v>46139</v>
      </c>
      <c r="C4043" s="70" t="n">
        <v>2026</v>
      </c>
      <c r="D4043" t="inlineStr">
        <is>
          <t>Apr</t>
        </is>
      </c>
      <c r="E4043" t="inlineStr">
        <is>
          <t>South</t>
        </is>
      </c>
      <c r="F4043" t="inlineStr">
        <is>
          <t>India</t>
        </is>
      </c>
      <c r="G4043" t="inlineStr">
        <is>
          <t>Grocery</t>
        </is>
      </c>
      <c r="H4043" t="inlineStr">
        <is>
          <t>Store walk-in</t>
        </is>
      </c>
      <c r="I4043" t="inlineStr">
        <is>
          <t>Walk-in guest</t>
        </is>
      </c>
      <c r="J4043" t="inlineStr">
        <is>
          <t>Sophie Müller</t>
        </is>
      </c>
      <c r="K4043" s="71" t="n">
        <v>1062</v>
      </c>
      <c r="L4043" s="72" t="n">
        <v>186.94</v>
      </c>
      <c r="M4043" s="72" t="n">
        <v>198530.28</v>
      </c>
      <c r="N4043" s="72" t="n">
        <v>19853.03</v>
      </c>
      <c r="O4043" s="72" t="n">
        <v>178677.25</v>
      </c>
      <c r="P4043" s="72" t="n">
        <v>155077.48</v>
      </c>
      <c r="Q4043" s="72" t="n">
        <v>23599.77</v>
      </c>
      <c r="R4043" t="inlineStr">
        <is>
          <t>Kerala</t>
        </is>
      </c>
      <c r="S4043" s="71" t="n">
        <v>3</v>
      </c>
      <c r="T4043" t="inlineStr">
        <is>
          <t>Yes</t>
        </is>
      </c>
      <c r="U4043" s="71" t="n">
        <v>729</v>
      </c>
      <c r="V4043" s="71" t="n">
        <v>310</v>
      </c>
      <c r="W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RR104035</t>
        </is>
      </c>
      <c r="B4044" s="69" t="n">
        <v>46139</v>
      </c>
      <c r="C4044" s="70" t="n">
        <v>2026</v>
      </c>
      <c r="D4044" t="inlineStr">
        <is>
          <t>Apr</t>
        </is>
      </c>
      <c r="E4044" t="inlineStr">
        <is>
          <t>South</t>
        </is>
      </c>
      <c r="F4044" t="inlineStr">
        <is>
          <t>India</t>
        </is>
      </c>
      <c r="G4044" t="inlineStr">
        <is>
          <t>Grocery</t>
        </is>
      </c>
      <c r="H4044" t="inlineStr">
        <is>
          <t>Store walk-in</t>
        </is>
      </c>
      <c r="I4044" t="inlineStr">
        <is>
          <t>Walk-in guest</t>
        </is>
      </c>
      <c r="J4044" t="inlineStr">
        <is>
          <t>Ana Costa</t>
        </is>
      </c>
      <c r="K4044" s="71" t="n">
        <v>2105</v>
      </c>
      <c r="L4044" s="72" t="n">
        <v>188.56</v>
      </c>
      <c r="M4044" s="72" t="n">
        <v>396918.8</v>
      </c>
      <c r="N4044" s="72" t="n">
        <v>31753.5</v>
      </c>
      <c r="O4044" s="72" t="n">
        <v>365165.3</v>
      </c>
      <c r="P4044" s="72" t="n">
        <v>304121.43</v>
      </c>
      <c r="Q4044" s="72" t="n">
        <v>61043.87</v>
      </c>
      <c r="R4044" t="inlineStr">
        <is>
          <t>Telangana</t>
        </is>
      </c>
      <c r="S4044" s="71" t="n">
        <v>2</v>
      </c>
      <c r="T4044" t="inlineStr">
        <is>
          <t>Yes</t>
        </is>
      </c>
      <c r="U4044" s="71" t="n">
        <v>902</v>
      </c>
      <c r="V4044" s="71" t="n">
        <v>354</v>
      </c>
      <c r="W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RR104036</t>
        </is>
      </c>
      <c r="B4045" s="69" t="n">
        <v>46139</v>
      </c>
      <c r="C4045" s="70" t="n">
        <v>2026</v>
      </c>
      <c r="D4045" t="inlineStr">
        <is>
          <t>Apr</t>
        </is>
      </c>
      <c r="E4045" t="inlineStr">
        <is>
          <t>North</t>
        </is>
      </c>
      <c r="F4045" t="inlineStr">
        <is>
          <t>India</t>
        </is>
      </c>
      <c r="G4045" t="inlineStr">
        <is>
          <t>Grocery</t>
        </is>
      </c>
      <c r="H4045" t="inlineStr">
        <is>
          <t>Home delivery</t>
        </is>
      </c>
      <c r="I4045" t="inlineStr">
        <is>
          <t>Walk-in guest</t>
        </is>
      </c>
      <c r="J4045" t="inlineStr">
        <is>
          <t>Fatima Al-Saud</t>
        </is>
      </c>
      <c r="K4045" s="71" t="n">
        <v>1866</v>
      </c>
      <c r="L4045" s="72" t="n">
        <v>179.05</v>
      </c>
      <c r="M4045" s="72" t="n">
        <v>334107.3</v>
      </c>
      <c r="N4045" s="72" t="n">
        <v>26728.58</v>
      </c>
      <c r="O4045" s="72" t="n">
        <v>307378.72</v>
      </c>
      <c r="P4045" s="72" t="n">
        <v>274132.27</v>
      </c>
      <c r="Q4045" s="72" t="n">
        <v>33246.45</v>
      </c>
      <c r="R4045" t="inlineStr">
        <is>
          <t>Punjab</t>
        </is>
      </c>
      <c r="S4045" s="71" t="n">
        <v>3</v>
      </c>
      <c r="T4045" t="inlineStr">
        <is>
          <t>Yes</t>
        </is>
      </c>
      <c r="U4045" s="71" t="n">
        <v>1301</v>
      </c>
      <c r="V4045" s="71" t="n">
        <v>499</v>
      </c>
      <c r="W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RR104037</t>
        </is>
      </c>
      <c r="B4046" s="69" t="n">
        <v>46139</v>
      </c>
      <c r="C4046" s="70" t="n">
        <v>2026</v>
      </c>
      <c r="D4046" t="inlineStr">
        <is>
          <t>Apr</t>
        </is>
      </c>
      <c r="E4046" t="inlineStr">
        <is>
          <t>West</t>
        </is>
      </c>
      <c r="F4046" t="inlineStr">
        <is>
          <t>India</t>
        </is>
      </c>
      <c r="G4046" t="inlineStr">
        <is>
          <t>Electronics</t>
        </is>
      </c>
      <c r="H4046" t="inlineStr">
        <is>
          <t>Store walk-in</t>
        </is>
      </c>
      <c r="I4046" t="inlineStr">
        <is>
          <t>Walk-in guest</t>
        </is>
      </c>
      <c r="J4046" t="inlineStr">
        <is>
          <t>Ravindra Patil</t>
        </is>
      </c>
      <c r="K4046" s="71" t="n">
        <v>108</v>
      </c>
      <c r="L4046" s="72" t="n">
        <v>9234.76</v>
      </c>
      <c r="M4046" s="72" t="n">
        <v>997354.08</v>
      </c>
      <c r="N4046" s="72" t="n">
        <v>99735.41</v>
      </c>
      <c r="O4046" s="72" t="n">
        <v>897618.67</v>
      </c>
      <c r="P4046" s="72" t="n">
        <v>890137.37</v>
      </c>
      <c r="Q4046" s="72" t="n">
        <v>7481.3</v>
      </c>
      <c r="R4046" t="inlineStr">
        <is>
          <t>Goa</t>
        </is>
      </c>
      <c r="S4046" s="71" t="n">
        <v>1</v>
      </c>
      <c r="T4046" t="inlineStr">
        <is>
          <t>Yes</t>
        </is>
      </c>
      <c r="U4046" s="71" t="n">
        <v>225</v>
      </c>
      <c r="V4046" s="71" t="n">
        <v>94</v>
      </c>
      <c r="W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RR104038</t>
        </is>
      </c>
      <c r="B4047" s="69" t="n">
        <v>46139</v>
      </c>
      <c r="C4047" s="70" t="n">
        <v>2026</v>
      </c>
      <c r="D4047" t="inlineStr">
        <is>
          <t>Apr</t>
        </is>
      </c>
      <c r="E4047" t="inlineStr">
        <is>
          <t>South</t>
        </is>
      </c>
      <c r="F4047" t="inlineStr">
        <is>
          <t>India</t>
        </is>
      </c>
      <c r="G4047" t="inlineStr">
        <is>
          <t>Electronics</t>
        </is>
      </c>
      <c r="H4047" t="inlineStr">
        <is>
          <t>Home delivery</t>
        </is>
      </c>
      <c r="I4047" t="inlineStr">
        <is>
          <t>Member</t>
        </is>
      </c>
      <c r="J4047" t="inlineStr">
        <is>
          <t>Hiroshi Tanaka</t>
        </is>
      </c>
      <c r="K4047" s="71" t="n">
        <v>162</v>
      </c>
      <c r="L4047" s="72" t="n">
        <v>8537.629999999999</v>
      </c>
      <c r="M4047" s="72" t="n">
        <v>1383096.06</v>
      </c>
      <c r="N4047" s="72" t="n">
        <v>138309.61</v>
      </c>
      <c r="O4047" s="72" t="n">
        <v>1244786.45</v>
      </c>
      <c r="P4047" s="72" t="n">
        <v>1346423.9</v>
      </c>
      <c r="Q4047" s="72" t="n">
        <v>-101637.45</v>
      </c>
      <c r="R4047" t="inlineStr">
        <is>
          <t>Karnataka</t>
        </is>
      </c>
      <c r="S4047" s="71" t="n">
        <v>8</v>
      </c>
      <c r="T4047" t="inlineStr">
        <is>
          <t>Yes</t>
        </is>
      </c>
      <c r="U4047" s="71" t="n">
        <v>413</v>
      </c>
      <c r="V4047" s="71" t="n">
        <v>130</v>
      </c>
      <c r="W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RR104039</t>
        </is>
      </c>
      <c r="B4048" s="69" t="n">
        <v>46139</v>
      </c>
      <c r="C4048" s="70" t="n">
        <v>2026</v>
      </c>
      <c r="D4048" t="inlineStr">
        <is>
          <t>Apr</t>
        </is>
      </c>
      <c r="E4048" t="inlineStr">
        <is>
          <t>West</t>
        </is>
      </c>
      <c r="F4048" t="inlineStr">
        <is>
          <t>India</t>
        </is>
      </c>
      <c r="G4048" t="inlineStr">
        <is>
          <t>Grocery</t>
        </is>
      </c>
      <c r="H4048" t="inlineStr">
        <is>
          <t>Click &amp; collect</t>
        </is>
      </c>
      <c r="I4048" t="inlineStr">
        <is>
          <t>Member</t>
        </is>
      </c>
      <c r="J4048" t="inlineStr">
        <is>
          <t>Carlos Silva</t>
        </is>
      </c>
      <c r="K4048" s="71" t="n">
        <v>1328</v>
      </c>
      <c r="L4048" s="72" t="n">
        <v>183.99</v>
      </c>
      <c r="M4048" s="72" t="n">
        <v>244338.72</v>
      </c>
      <c r="N4048" s="72" t="n">
        <v>12216.94</v>
      </c>
      <c r="O4048" s="72" t="n">
        <v>232121.78</v>
      </c>
      <c r="P4048" s="72" t="n">
        <v>199283.31</v>
      </c>
      <c r="Q4048" s="72" t="n">
        <v>32838.47</v>
      </c>
      <c r="R4048" t="inlineStr">
        <is>
          <t>Maharashtra</t>
        </is>
      </c>
      <c r="S4048" s="71" t="n">
        <v>3</v>
      </c>
      <c r="T4048" t="inlineStr">
        <is>
          <t>Yes</t>
        </is>
      </c>
      <c r="U4048" s="71" t="n">
        <v>513</v>
      </c>
      <c r="V4048" s="71" t="n">
        <v>174</v>
      </c>
      <c r="W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RR104040</t>
        </is>
      </c>
      <c r="B4049" s="69" t="n">
        <v>46139</v>
      </c>
      <c r="C4049" s="70" t="n">
        <v>2026</v>
      </c>
      <c r="D4049" t="inlineStr">
        <is>
          <t>Apr</t>
        </is>
      </c>
      <c r="E4049" t="inlineStr">
        <is>
          <t>East</t>
        </is>
      </c>
      <c r="F4049" t="inlineStr">
        <is>
          <t>India</t>
        </is>
      </c>
      <c r="G4049" t="inlineStr">
        <is>
          <t>Fashion</t>
        </is>
      </c>
      <c r="H4049" t="inlineStr">
        <is>
          <t>Click &amp; collect</t>
        </is>
      </c>
      <c r="I4049" t="inlineStr">
        <is>
          <t>Member</t>
        </is>
      </c>
      <c r="J4049" t="inlineStr">
        <is>
          <t>Emma Clarke</t>
        </is>
      </c>
      <c r="K4049" s="71" t="n">
        <v>1079</v>
      </c>
      <c r="L4049" s="72" t="n">
        <v>723.96</v>
      </c>
      <c r="M4049" s="72" t="n">
        <v>781152.84</v>
      </c>
      <c r="N4049" s="72" t="n">
        <v>39057.64</v>
      </c>
      <c r="O4049" s="72" t="n">
        <v>742095.2</v>
      </c>
      <c r="P4049" s="72" t="n">
        <v>455449.04</v>
      </c>
      <c r="Q4049" s="72" t="n">
        <v>286646.16</v>
      </c>
      <c r="R4049" t="inlineStr">
        <is>
          <t>Bihar</t>
        </is>
      </c>
      <c r="S4049" s="71" t="n">
        <v>1</v>
      </c>
      <c r="T4049" t="inlineStr">
        <is>
          <t>Yes</t>
        </is>
      </c>
      <c r="U4049" s="71" t="n">
        <v>374</v>
      </c>
      <c r="V4049" s="71" t="n">
        <v>132</v>
      </c>
      <c r="W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RR104041</t>
        </is>
      </c>
      <c r="B4050" s="69" t="n">
        <v>46139</v>
      </c>
      <c r="C4050" s="70" t="n">
        <v>2026</v>
      </c>
      <c r="D4050" t="inlineStr">
        <is>
          <t>Apr</t>
        </is>
      </c>
      <c r="E4050" t="inlineStr">
        <is>
          <t>West</t>
        </is>
      </c>
      <c r="F4050" t="inlineStr">
        <is>
          <t>India</t>
        </is>
      </c>
      <c r="G4050" t="inlineStr">
        <is>
          <t>JioMart</t>
        </is>
      </c>
      <c r="H4050" t="inlineStr">
        <is>
          <t>Home delivery</t>
        </is>
      </c>
      <c r="I4050" t="inlineStr">
        <is>
          <t>Walk-in guest</t>
        </is>
      </c>
      <c r="J4050" t="inlineStr">
        <is>
          <t>Carlos Silva</t>
        </is>
      </c>
      <c r="K4050" s="71" t="n">
        <v>1892</v>
      </c>
      <c r="L4050" s="72" t="n">
        <v>515.49</v>
      </c>
      <c r="M4050" s="72" t="n">
        <v>975307.08</v>
      </c>
      <c r="N4050" s="72" t="n">
        <v>97530.71000000001</v>
      </c>
      <c r="O4050" s="72" t="n">
        <v>877776.37</v>
      </c>
      <c r="P4050" s="72" t="n">
        <v>635967.3199999999</v>
      </c>
      <c r="Q4050" s="72" t="n">
        <v>241809.05</v>
      </c>
      <c r="R4050" t="inlineStr">
        <is>
          <t>Goa</t>
        </is>
      </c>
      <c r="S4050" s="71" t="n">
        <v>0</v>
      </c>
      <c r="T4050" t="inlineStr">
        <is>
          <t>No</t>
        </is>
      </c>
      <c r="U4050" s="71" t="n">
        <v>5633</v>
      </c>
      <c r="V4050" s="71" t="n">
        <v>320</v>
      </c>
      <c r="W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RR104042</t>
        </is>
      </c>
      <c r="B4051" s="69" t="n">
        <v>46140</v>
      </c>
      <c r="C4051" s="70" t="n">
        <v>2026</v>
      </c>
      <c r="D4051" t="inlineStr">
        <is>
          <t>Apr</t>
        </is>
      </c>
      <c r="E4051" t="inlineStr">
        <is>
          <t>North</t>
        </is>
      </c>
      <c r="F4051" t="inlineStr">
        <is>
          <t>India</t>
        </is>
      </c>
      <c r="G4051" t="inlineStr">
        <is>
          <t>Electronics</t>
        </is>
      </c>
      <c r="H4051" t="inlineStr">
        <is>
          <t>Store walk-in</t>
        </is>
      </c>
      <c r="I4051" t="inlineStr">
        <is>
          <t>Member</t>
        </is>
      </c>
      <c r="J4051" t="inlineStr">
        <is>
          <t>Shraddha Kulkarni</t>
        </is>
      </c>
      <c r="K4051" s="71" t="n">
        <v>27</v>
      </c>
      <c r="L4051" s="72" t="n">
        <v>10159.46</v>
      </c>
      <c r="M4051" s="72" t="n">
        <v>274305.42</v>
      </c>
      <c r="N4051" s="72" t="n">
        <v>5486.11</v>
      </c>
      <c r="O4051" s="72" t="n">
        <v>268819.31</v>
      </c>
      <c r="P4051" s="72" t="n">
        <v>217462.3</v>
      </c>
      <c r="Q4051" s="72" t="n">
        <v>51357.01</v>
      </c>
      <c r="R4051" t="inlineStr">
        <is>
          <t>Rajasthan</t>
        </is>
      </c>
      <c r="S4051" s="71" t="n">
        <v>5</v>
      </c>
      <c r="T4051" t="inlineStr">
        <is>
          <t>Yes</t>
        </is>
      </c>
      <c r="U4051" s="71" t="n">
        <v>65</v>
      </c>
      <c r="V4051" s="71" t="n">
        <v>20</v>
      </c>
      <c r="W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RR104043</t>
        </is>
      </c>
      <c r="B4052" s="69" t="n">
        <v>46140</v>
      </c>
      <c r="C4052" s="70" t="n">
        <v>2026</v>
      </c>
      <c r="D4052" t="inlineStr">
        <is>
          <t>Apr</t>
        </is>
      </c>
      <c r="E4052" t="inlineStr">
        <is>
          <t>West</t>
        </is>
      </c>
      <c r="F4052" t="inlineStr">
        <is>
          <t>India</t>
        </is>
      </c>
      <c r="G4052" t="inlineStr">
        <is>
          <t>Electronics</t>
        </is>
      </c>
      <c r="H4052" t="inlineStr">
        <is>
          <t>Store walk-in</t>
        </is>
      </c>
      <c r="I4052" t="inlineStr">
        <is>
          <t>Walk-in guest</t>
        </is>
      </c>
      <c r="J4052" t="inlineStr">
        <is>
          <t>Zoya Ahmed</t>
        </is>
      </c>
      <c r="K4052" s="71" t="n">
        <v>128</v>
      </c>
      <c r="L4052" s="72" t="n">
        <v>9220.25</v>
      </c>
      <c r="M4052" s="72" t="n">
        <v>1180192</v>
      </c>
      <c r="N4052" s="72" t="n">
        <v>23603.84</v>
      </c>
      <c r="O4052" s="72" t="n">
        <v>1156588.16</v>
      </c>
      <c r="P4052" s="72" t="n">
        <v>1065941.41</v>
      </c>
      <c r="Q4052" s="72" t="n">
        <v>90646.75</v>
      </c>
      <c r="R4052" t="inlineStr">
        <is>
          <t>Goa</t>
        </is>
      </c>
      <c r="S4052" s="71" t="n">
        <v>0</v>
      </c>
      <c r="T4052" t="inlineStr">
        <is>
          <t>No</t>
        </is>
      </c>
      <c r="U4052" s="71" t="n">
        <v>338</v>
      </c>
      <c r="V4052" s="71" t="n">
        <v>108</v>
      </c>
      <c r="W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RR104044</t>
        </is>
      </c>
      <c r="B4053" s="69" t="n">
        <v>46140</v>
      </c>
      <c r="C4053" s="70" t="n">
        <v>2026</v>
      </c>
      <c r="D4053" t="inlineStr">
        <is>
          <t>Apr</t>
        </is>
      </c>
      <c r="E4053" t="inlineStr">
        <is>
          <t>West</t>
        </is>
      </c>
      <c r="F4053" t="inlineStr">
        <is>
          <t>India</t>
        </is>
      </c>
      <c r="G4053" t="inlineStr">
        <is>
          <t>JioMart</t>
        </is>
      </c>
      <c r="H4053" t="inlineStr">
        <is>
          <t>Home delivery</t>
        </is>
      </c>
      <c r="I4053" t="inlineStr">
        <is>
          <t>Member</t>
        </is>
      </c>
      <c r="J4053" t="inlineStr">
        <is>
          <t>Zoya Ahmed</t>
        </is>
      </c>
      <c r="K4053" s="71" t="n">
        <v>1665</v>
      </c>
      <c r="L4053" s="72" t="n">
        <v>458.85</v>
      </c>
      <c r="M4053" s="72" t="n">
        <v>763985.25</v>
      </c>
      <c r="N4053" s="72" t="n">
        <v>114597.79</v>
      </c>
      <c r="O4053" s="72" t="n">
        <v>649387.46</v>
      </c>
      <c r="P4053" s="72" t="n">
        <v>540534.4</v>
      </c>
      <c r="Q4053" s="72" t="n">
        <v>108853.06</v>
      </c>
      <c r="R4053" t="inlineStr">
        <is>
          <t>Gujarat</t>
        </is>
      </c>
      <c r="S4053" s="71" t="n">
        <v>3</v>
      </c>
      <c r="T4053" t="inlineStr">
        <is>
          <t>Yes</t>
        </is>
      </c>
      <c r="U4053" s="71" t="n">
        <v>3047</v>
      </c>
      <c r="V4053" s="71" t="n">
        <v>215</v>
      </c>
      <c r="W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RR104045</t>
        </is>
      </c>
      <c r="B4054" s="69" t="n">
        <v>46140</v>
      </c>
      <c r="C4054" s="70" t="n">
        <v>2026</v>
      </c>
      <c r="D4054" t="inlineStr">
        <is>
          <t>Apr</t>
        </is>
      </c>
      <c r="E4054" t="inlineStr">
        <is>
          <t>South</t>
        </is>
      </c>
      <c r="F4054" t="inlineStr">
        <is>
          <t>India</t>
        </is>
      </c>
      <c r="G4054" t="inlineStr">
        <is>
          <t>Grocery</t>
        </is>
      </c>
      <c r="H4054" t="inlineStr">
        <is>
          <t>Store walk-in</t>
        </is>
      </c>
      <c r="I4054" t="inlineStr">
        <is>
          <t>Walk-in guest</t>
        </is>
      </c>
      <c r="J4054" t="inlineStr">
        <is>
          <t>Olivia Brown</t>
        </is>
      </c>
      <c r="K4054" s="71" t="n">
        <v>3284</v>
      </c>
      <c r="L4054" s="72" t="n">
        <v>206.6</v>
      </c>
      <c r="M4054" s="72" t="n">
        <v>678474.4</v>
      </c>
      <c r="N4054" s="72" t="n">
        <v>101771.16</v>
      </c>
      <c r="O4054" s="72" t="n">
        <v>576703.24</v>
      </c>
      <c r="P4054" s="72" t="n">
        <v>493086.88</v>
      </c>
      <c r="Q4054" s="72" t="n">
        <v>83616.36</v>
      </c>
      <c r="R4054" t="inlineStr">
        <is>
          <t>Kerala</t>
        </is>
      </c>
      <c r="S4054" s="71" t="n">
        <v>3</v>
      </c>
      <c r="T4054" t="inlineStr">
        <is>
          <t>Yes</t>
        </is>
      </c>
      <c r="U4054" s="71" t="n">
        <v>1540</v>
      </c>
      <c r="V4054" s="71" t="n">
        <v>585</v>
      </c>
      <c r="W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RR104046</t>
        </is>
      </c>
      <c r="B4055" s="69" t="n">
        <v>46140</v>
      </c>
      <c r="C4055" s="70" t="n">
        <v>2026</v>
      </c>
      <c r="D4055" t="inlineStr">
        <is>
          <t>Apr</t>
        </is>
      </c>
      <c r="E4055" t="inlineStr">
        <is>
          <t>South</t>
        </is>
      </c>
      <c r="F4055" t="inlineStr">
        <is>
          <t>India</t>
        </is>
      </c>
      <c r="G4055" t="inlineStr">
        <is>
          <t>Grocery</t>
        </is>
      </c>
      <c r="H4055" t="inlineStr">
        <is>
          <t>Store walk-in</t>
        </is>
      </c>
      <c r="I4055" t="inlineStr">
        <is>
          <t>Member</t>
        </is>
      </c>
      <c r="J4055" t="inlineStr">
        <is>
          <t>Olivia Brown</t>
        </is>
      </c>
      <c r="K4055" s="71" t="n">
        <v>2712</v>
      </c>
      <c r="L4055" s="72" t="n">
        <v>201.07</v>
      </c>
      <c r="M4055" s="72" t="n">
        <v>545301.84</v>
      </c>
      <c r="N4055" s="72" t="n">
        <v>10906.04</v>
      </c>
      <c r="O4055" s="72" t="n">
        <v>534395.8</v>
      </c>
      <c r="P4055" s="72" t="n">
        <v>397004.36</v>
      </c>
      <c r="Q4055" s="72" t="n">
        <v>137391.44</v>
      </c>
      <c r="R4055" t="inlineStr">
        <is>
          <t>Karnataka</t>
        </is>
      </c>
      <c r="S4055" s="71" t="n">
        <v>5</v>
      </c>
      <c r="T4055" t="inlineStr">
        <is>
          <t>Yes</t>
        </is>
      </c>
      <c r="U4055" s="71" t="n">
        <v>1846</v>
      </c>
      <c r="V4055" s="71" t="n">
        <v>520</v>
      </c>
      <c r="W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RR104047</t>
        </is>
      </c>
      <c r="B4056" s="69" t="n">
        <v>46143</v>
      </c>
      <c r="C4056" s="70" t="n">
        <v>2026</v>
      </c>
      <c r="D4056" t="inlineStr">
        <is>
          <t>May</t>
        </is>
      </c>
      <c r="E4056" t="inlineStr">
        <is>
          <t>South</t>
        </is>
      </c>
      <c r="F4056" t="inlineStr">
        <is>
          <t>India</t>
        </is>
      </c>
      <c r="G4056" t="inlineStr">
        <is>
          <t>Fashion</t>
        </is>
      </c>
      <c r="H4056" t="inlineStr">
        <is>
          <t>Store walk-in</t>
        </is>
      </c>
      <c r="I4056" t="inlineStr">
        <is>
          <t>Member</t>
        </is>
      </c>
      <c r="J4056" t="inlineStr">
        <is>
          <t>Sophie Müller</t>
        </is>
      </c>
      <c r="K4056" s="71" t="n">
        <v>356</v>
      </c>
      <c r="L4056" s="72" t="n">
        <v>849.58</v>
      </c>
      <c r="M4056" s="72" t="n">
        <v>302450.48</v>
      </c>
      <c r="N4056" s="72" t="n">
        <v>24196.04</v>
      </c>
      <c r="O4056" s="72" t="n">
        <v>278254.44</v>
      </c>
      <c r="P4056" s="72" t="n">
        <v>146243.25</v>
      </c>
      <c r="Q4056" s="72" t="n">
        <v>132011.19</v>
      </c>
      <c r="R4056" t="inlineStr">
        <is>
          <t>Karnataka</t>
        </is>
      </c>
      <c r="S4056" s="71" t="n">
        <v>5</v>
      </c>
      <c r="T4056" t="inlineStr">
        <is>
          <t>Yes</t>
        </is>
      </c>
      <c r="U4056" s="71" t="n">
        <v>101</v>
      </c>
      <c r="V4056" s="71" t="n">
        <v>45</v>
      </c>
      <c r="W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RR104048</t>
        </is>
      </c>
      <c r="B4057" s="69" t="n">
        <v>46143</v>
      </c>
      <c r="C4057" s="70" t="n">
        <v>2026</v>
      </c>
      <c r="D4057" t="inlineStr">
        <is>
          <t>May</t>
        </is>
      </c>
      <c r="E4057" t="inlineStr">
        <is>
          <t>North</t>
        </is>
      </c>
      <c r="F4057" t="inlineStr">
        <is>
          <t>India</t>
        </is>
      </c>
      <c r="G4057" t="inlineStr">
        <is>
          <t>Fashion</t>
        </is>
      </c>
      <c r="H4057" t="inlineStr">
        <is>
          <t>Store walk-in</t>
        </is>
      </c>
      <c r="I4057" t="inlineStr">
        <is>
          <t>Member</t>
        </is>
      </c>
      <c r="J4057" t="inlineStr">
        <is>
          <t>Liam O'Brien</t>
        </is>
      </c>
      <c r="K4057" s="71" t="n">
        <v>1171</v>
      </c>
      <c r="L4057" s="72" t="n">
        <v>686.9400000000001</v>
      </c>
      <c r="M4057" s="72" t="n">
        <v>804406.74</v>
      </c>
      <c r="N4057" s="72" t="n">
        <v>40220.34</v>
      </c>
      <c r="O4057" s="72" t="n">
        <v>764186.4</v>
      </c>
      <c r="P4057" s="72" t="n">
        <v>498428.41</v>
      </c>
      <c r="Q4057" s="72" t="n">
        <v>265757.99</v>
      </c>
      <c r="R4057" t="inlineStr">
        <is>
          <t>Delhi</t>
        </is>
      </c>
      <c r="S4057" s="71" t="n">
        <v>2</v>
      </c>
      <c r="T4057" t="inlineStr">
        <is>
          <t>Yes</t>
        </is>
      </c>
      <c r="U4057" s="71" t="n">
        <v>503</v>
      </c>
      <c r="V4057" s="71" t="n">
        <v>210</v>
      </c>
      <c r="W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RR104049</t>
        </is>
      </c>
      <c r="B4058" s="69" t="n">
        <v>46143</v>
      </c>
      <c r="C4058" s="70" t="n">
        <v>2026</v>
      </c>
      <c r="D4058" t="inlineStr">
        <is>
          <t>May</t>
        </is>
      </c>
      <c r="E4058" t="inlineStr">
        <is>
          <t>West</t>
        </is>
      </c>
      <c r="F4058" t="inlineStr">
        <is>
          <t>India</t>
        </is>
      </c>
      <c r="G4058" t="inlineStr">
        <is>
          <t>Grocery</t>
        </is>
      </c>
      <c r="H4058" t="inlineStr">
        <is>
          <t>Store walk-in</t>
        </is>
      </c>
      <c r="I4058" t="inlineStr">
        <is>
          <t>Member</t>
        </is>
      </c>
      <c r="J4058" t="inlineStr">
        <is>
          <t>Ana Costa</t>
        </is>
      </c>
      <c r="K4058" s="71" t="n">
        <v>848</v>
      </c>
      <c r="L4058" s="72" t="n">
        <v>176.31</v>
      </c>
      <c r="M4058" s="72" t="n">
        <v>149510.88</v>
      </c>
      <c r="N4058" s="72" t="n">
        <v>14951.09</v>
      </c>
      <c r="O4058" s="72" t="n">
        <v>134559.79</v>
      </c>
      <c r="P4058" s="72" t="n">
        <v>124815.56</v>
      </c>
      <c r="Q4058" s="72" t="n">
        <v>9744.23</v>
      </c>
      <c r="R4058" t="inlineStr">
        <is>
          <t>Gujarat</t>
        </is>
      </c>
      <c r="S4058" s="71" t="n">
        <v>1</v>
      </c>
      <c r="T4058" t="inlineStr">
        <is>
          <t>Yes</t>
        </is>
      </c>
      <c r="U4058" s="71" t="n">
        <v>407</v>
      </c>
      <c r="V4058" s="71" t="n">
        <v>135</v>
      </c>
      <c r="W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RR104050</t>
        </is>
      </c>
      <c r="B4059" s="69" t="n">
        <v>46143</v>
      </c>
      <c r="C4059" s="70" t="n">
        <v>2026</v>
      </c>
      <c r="D4059" t="inlineStr">
        <is>
          <t>May</t>
        </is>
      </c>
      <c r="E4059" t="inlineStr">
        <is>
          <t>East</t>
        </is>
      </c>
      <c r="F4059" t="inlineStr">
        <is>
          <t>India</t>
        </is>
      </c>
      <c r="G4059" t="inlineStr">
        <is>
          <t>Fashion</t>
        </is>
      </c>
      <c r="H4059" t="inlineStr">
        <is>
          <t>Store walk-in</t>
        </is>
      </c>
      <c r="I4059" t="inlineStr">
        <is>
          <t>Member</t>
        </is>
      </c>
      <c r="J4059" t="inlineStr">
        <is>
          <t>Olivia Brown</t>
        </is>
      </c>
      <c r="K4059" s="71" t="n">
        <v>1020</v>
      </c>
      <c r="L4059" s="72" t="n">
        <v>696.52</v>
      </c>
      <c r="M4059" s="72" t="n">
        <v>710450.4</v>
      </c>
      <c r="N4059" s="72" t="n">
        <v>106567.56</v>
      </c>
      <c r="O4059" s="72" t="n">
        <v>603882.84</v>
      </c>
      <c r="P4059" s="72" t="n">
        <v>435789.61</v>
      </c>
      <c r="Q4059" s="72" t="n">
        <v>168093.23</v>
      </c>
      <c r="R4059" t="inlineStr">
        <is>
          <t>Bihar</t>
        </is>
      </c>
      <c r="S4059" s="71" t="n">
        <v>3</v>
      </c>
      <c r="T4059" t="inlineStr">
        <is>
          <t>Yes</t>
        </is>
      </c>
      <c r="U4059" s="71" t="n">
        <v>395</v>
      </c>
      <c r="V4059" s="71" t="n">
        <v>132</v>
      </c>
      <c r="W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RR104051</t>
        </is>
      </c>
      <c r="B4060" s="69" t="n">
        <v>46143</v>
      </c>
      <c r="C4060" s="70" t="n">
        <v>2026</v>
      </c>
      <c r="D4060" t="inlineStr">
        <is>
          <t>May</t>
        </is>
      </c>
      <c r="E4060" t="inlineStr">
        <is>
          <t>North</t>
        </is>
      </c>
      <c r="F4060" t="inlineStr">
        <is>
          <t>India</t>
        </is>
      </c>
      <c r="G4060" t="inlineStr">
        <is>
          <t>Grocery</t>
        </is>
      </c>
      <c r="H4060" t="inlineStr">
        <is>
          <t>Store walk-in</t>
        </is>
      </c>
      <c r="I4060" t="inlineStr">
        <is>
          <t>Member</t>
        </is>
      </c>
      <c r="J4060" t="inlineStr">
        <is>
          <t>Emma Clarke</t>
        </is>
      </c>
      <c r="K4060" s="71" t="n">
        <v>2090</v>
      </c>
      <c r="L4060" s="72" t="n">
        <v>172.3</v>
      </c>
      <c r="M4060" s="72" t="n">
        <v>360107</v>
      </c>
      <c r="N4060" s="72" t="n">
        <v>7202.14</v>
      </c>
      <c r="O4060" s="72" t="n">
        <v>352904.86</v>
      </c>
      <c r="P4060" s="72" t="n">
        <v>320699.94</v>
      </c>
      <c r="Q4060" s="72" t="n">
        <v>32204.92</v>
      </c>
      <c r="R4060" t="inlineStr">
        <is>
          <t>Rajasthan</t>
        </is>
      </c>
      <c r="S4060" s="71" t="n">
        <v>2</v>
      </c>
      <c r="T4060" t="inlineStr">
        <is>
          <t>Yes</t>
        </is>
      </c>
      <c r="U4060" s="71" t="n">
        <v>939</v>
      </c>
      <c r="V4060" s="71" t="n">
        <v>406</v>
      </c>
      <c r="W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RR104052</t>
        </is>
      </c>
      <c r="B4061" s="69" t="n">
        <v>46143</v>
      </c>
      <c r="C4061" s="70" t="n">
        <v>2026</v>
      </c>
      <c r="D4061" t="inlineStr">
        <is>
          <t>May</t>
        </is>
      </c>
      <c r="E4061" t="inlineStr">
        <is>
          <t>West</t>
        </is>
      </c>
      <c r="F4061" t="inlineStr">
        <is>
          <t>India</t>
        </is>
      </c>
      <c r="G4061" t="inlineStr">
        <is>
          <t>JioMart</t>
        </is>
      </c>
      <c r="H4061" t="inlineStr">
        <is>
          <t>Home delivery</t>
        </is>
      </c>
      <c r="I4061" t="inlineStr">
        <is>
          <t>Member</t>
        </is>
      </c>
      <c r="J4061" t="inlineStr">
        <is>
          <t>Mei Lin</t>
        </is>
      </c>
      <c r="K4061" s="71" t="n">
        <v>1046</v>
      </c>
      <c r="L4061" s="72" t="n">
        <v>475.33</v>
      </c>
      <c r="M4061" s="72" t="n">
        <v>497195.18</v>
      </c>
      <c r="N4061" s="72" t="n">
        <v>39775.61</v>
      </c>
      <c r="O4061" s="72" t="n">
        <v>457419.57</v>
      </c>
      <c r="P4061" s="72" t="n">
        <v>357296.06</v>
      </c>
      <c r="Q4061" s="72" t="n">
        <v>100123.51</v>
      </c>
      <c r="R4061" t="inlineStr">
        <is>
          <t>Gujarat</t>
        </is>
      </c>
      <c r="S4061" s="71" t="n">
        <v>8</v>
      </c>
      <c r="T4061" t="inlineStr">
        <is>
          <t>Yes</t>
        </is>
      </c>
      <c r="U4061" s="71" t="n">
        <v>1964</v>
      </c>
      <c r="V4061" s="71" t="n">
        <v>117</v>
      </c>
      <c r="W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RR104053</t>
        </is>
      </c>
      <c r="B4062" s="69" t="n">
        <v>46144</v>
      </c>
      <c r="C4062" s="70" t="n">
        <v>2026</v>
      </c>
      <c r="D4062" t="inlineStr">
        <is>
          <t>May</t>
        </is>
      </c>
      <c r="E4062" t="inlineStr">
        <is>
          <t>North</t>
        </is>
      </c>
      <c r="F4062" t="inlineStr">
        <is>
          <t>India</t>
        </is>
      </c>
      <c r="G4062" t="inlineStr">
        <is>
          <t>JioMart</t>
        </is>
      </c>
      <c r="H4062" t="inlineStr">
        <is>
          <t>Home delivery</t>
        </is>
      </c>
      <c r="I4062" t="inlineStr">
        <is>
          <t>Member</t>
        </is>
      </c>
      <c r="J4062" t="inlineStr">
        <is>
          <t>Ravindra Patil</t>
        </is>
      </c>
      <c r="K4062" s="71" t="n">
        <v>754</v>
      </c>
      <c r="L4062" s="72" t="n">
        <v>431.67</v>
      </c>
      <c r="M4062" s="72" t="n">
        <v>325479.18</v>
      </c>
      <c r="N4062" s="72" t="n">
        <v>26038.33</v>
      </c>
      <c r="O4062" s="72" t="n">
        <v>299440.85</v>
      </c>
      <c r="P4062" s="72" t="n">
        <v>262722.55</v>
      </c>
      <c r="Q4062" s="72" t="n">
        <v>36718.3</v>
      </c>
      <c r="R4062" t="inlineStr">
        <is>
          <t>Uttar Pradesh</t>
        </is>
      </c>
      <c r="S4062" s="71" t="n">
        <v>3</v>
      </c>
      <c r="T4062" t="inlineStr">
        <is>
          <t>Yes</t>
        </is>
      </c>
      <c r="U4062" s="71" t="n">
        <v>2143</v>
      </c>
      <c r="V4062" s="71" t="n">
        <v>98</v>
      </c>
      <c r="W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RR104054</t>
        </is>
      </c>
      <c r="B4063" s="69" t="n">
        <v>46144</v>
      </c>
      <c r="C4063" s="70" t="n">
        <v>2026</v>
      </c>
      <c r="D4063" t="inlineStr">
        <is>
          <t>May</t>
        </is>
      </c>
      <c r="E4063" t="inlineStr">
        <is>
          <t>South</t>
        </is>
      </c>
      <c r="F4063" t="inlineStr">
        <is>
          <t>India</t>
        </is>
      </c>
      <c r="G4063" t="inlineStr">
        <is>
          <t>JioMart</t>
        </is>
      </c>
      <c r="H4063" t="inlineStr">
        <is>
          <t>Home delivery</t>
        </is>
      </c>
      <c r="I4063" t="inlineStr">
        <is>
          <t>Member</t>
        </is>
      </c>
      <c r="J4063" t="inlineStr">
        <is>
          <t>Liam O'Brien</t>
        </is>
      </c>
      <c r="K4063" s="71" t="n">
        <v>2704</v>
      </c>
      <c r="L4063" s="72" t="n">
        <v>470.44</v>
      </c>
      <c r="M4063" s="72" t="n">
        <v>1272069.76</v>
      </c>
      <c r="N4063" s="72" t="n">
        <v>101765.58</v>
      </c>
      <c r="O4063" s="72" t="n">
        <v>1170304.18</v>
      </c>
      <c r="P4063" s="72" t="n">
        <v>934919.53</v>
      </c>
      <c r="Q4063" s="72" t="n">
        <v>235384.65</v>
      </c>
      <c r="R4063" t="inlineStr">
        <is>
          <t>Tamil Nadu</t>
        </is>
      </c>
      <c r="S4063" s="71" t="n">
        <v>0</v>
      </c>
      <c r="T4063" t="inlineStr">
        <is>
          <t>No</t>
        </is>
      </c>
      <c r="U4063" s="71" t="n">
        <v>17491</v>
      </c>
      <c r="V4063" s="71" t="n">
        <v>826</v>
      </c>
      <c r="W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RR104055</t>
        </is>
      </c>
      <c r="B4064" s="69" t="n">
        <v>46144</v>
      </c>
      <c r="C4064" s="70" t="n">
        <v>2026</v>
      </c>
      <c r="D4064" t="inlineStr">
        <is>
          <t>May</t>
        </is>
      </c>
      <c r="E4064" t="inlineStr">
        <is>
          <t>South</t>
        </is>
      </c>
      <c r="F4064" t="inlineStr">
        <is>
          <t>India</t>
        </is>
      </c>
      <c r="G4064" t="inlineStr">
        <is>
          <t>Grocery</t>
        </is>
      </c>
      <c r="H4064" t="inlineStr">
        <is>
          <t>Store walk-in</t>
        </is>
      </c>
      <c r="I4064" t="inlineStr">
        <is>
          <t>Walk-in guest</t>
        </is>
      </c>
      <c r="J4064" t="inlineStr">
        <is>
          <t>Fatima Al-Saud</t>
        </is>
      </c>
      <c r="K4064" s="71" t="n">
        <v>3292</v>
      </c>
      <c r="L4064" s="72" t="n">
        <v>198.38</v>
      </c>
      <c r="M4064" s="72" t="n">
        <v>653066.96</v>
      </c>
      <c r="N4064" s="72" t="n">
        <v>97960.03999999999</v>
      </c>
      <c r="O4064" s="72" t="n">
        <v>555106.92</v>
      </c>
      <c r="P4064" s="72" t="n">
        <v>504674.31</v>
      </c>
      <c r="Q4064" s="72" t="n">
        <v>50432.61</v>
      </c>
      <c r="R4064" t="inlineStr">
        <is>
          <t>Tamil Nadu</t>
        </is>
      </c>
      <c r="S4064" s="71" t="n">
        <v>8</v>
      </c>
      <c r="T4064" t="inlineStr">
        <is>
          <t>Yes</t>
        </is>
      </c>
      <c r="U4064" s="71" t="n">
        <v>979</v>
      </c>
      <c r="V4064" s="71" t="n">
        <v>418</v>
      </c>
      <c r="W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RR104056</t>
        </is>
      </c>
      <c r="B4065" s="69" t="n">
        <v>46144</v>
      </c>
      <c r="C4065" s="70" t="n">
        <v>2026</v>
      </c>
      <c r="D4065" t="inlineStr">
        <is>
          <t>May</t>
        </is>
      </c>
      <c r="E4065" t="inlineStr">
        <is>
          <t>East</t>
        </is>
      </c>
      <c r="F4065" t="inlineStr">
        <is>
          <t>India</t>
        </is>
      </c>
      <c r="G4065" t="inlineStr">
        <is>
          <t>Grocery</t>
        </is>
      </c>
      <c r="H4065" t="inlineStr">
        <is>
          <t>Store walk-in</t>
        </is>
      </c>
      <c r="I4065" t="inlineStr">
        <is>
          <t>Member</t>
        </is>
      </c>
      <c r="J4065" t="inlineStr">
        <is>
          <t>Mei Lin</t>
        </is>
      </c>
      <c r="K4065" s="71" t="n">
        <v>3665</v>
      </c>
      <c r="L4065" s="72" t="n">
        <v>209.06</v>
      </c>
      <c r="M4065" s="72" t="n">
        <v>766204.9</v>
      </c>
      <c r="N4065" s="72" t="n">
        <v>76620.49000000001</v>
      </c>
      <c r="O4065" s="72" t="n">
        <v>689584.41</v>
      </c>
      <c r="P4065" s="72" t="n">
        <v>553634.4</v>
      </c>
      <c r="Q4065" s="72" t="n">
        <v>135950.01</v>
      </c>
      <c r="R4065" t="inlineStr">
        <is>
          <t>Odisha</t>
        </is>
      </c>
      <c r="S4065" s="71" t="n">
        <v>2</v>
      </c>
      <c r="T4065" t="inlineStr">
        <is>
          <t>Yes</t>
        </is>
      </c>
      <c r="U4065" s="71" t="n">
        <v>1566</v>
      </c>
      <c r="V4065" s="71" t="n">
        <v>605</v>
      </c>
      <c r="W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RR104057</t>
        </is>
      </c>
      <c r="B4066" s="69" t="n">
        <v>46144</v>
      </c>
      <c r="C4066" s="70" t="n">
        <v>2026</v>
      </c>
      <c r="D4066" t="inlineStr">
        <is>
          <t>May</t>
        </is>
      </c>
      <c r="E4066" t="inlineStr">
        <is>
          <t>East</t>
        </is>
      </c>
      <c r="F4066" t="inlineStr">
        <is>
          <t>India</t>
        </is>
      </c>
      <c r="G4066" t="inlineStr">
        <is>
          <t>Electronics</t>
        </is>
      </c>
      <c r="H4066" t="inlineStr">
        <is>
          <t>Store walk-in</t>
        </is>
      </c>
      <c r="I4066" t="inlineStr">
        <is>
          <t>Member</t>
        </is>
      </c>
      <c r="J4066" t="inlineStr">
        <is>
          <t>Sophie Müller</t>
        </is>
      </c>
      <c r="K4066" s="71" t="n">
        <v>70</v>
      </c>
      <c r="L4066" s="72" t="n">
        <v>9120</v>
      </c>
      <c r="M4066" s="72" t="n">
        <v>638400</v>
      </c>
      <c r="N4066" s="72" t="n">
        <v>12768</v>
      </c>
      <c r="O4066" s="72" t="n">
        <v>625632</v>
      </c>
      <c r="P4066" s="72" t="n">
        <v>564743.88</v>
      </c>
      <c r="Q4066" s="72" t="n">
        <v>60888.12</v>
      </c>
      <c r="R4066" t="inlineStr">
        <is>
          <t>Odisha</t>
        </is>
      </c>
      <c r="S4066" s="71" t="n">
        <v>2</v>
      </c>
      <c r="T4066" t="inlineStr">
        <is>
          <t>Yes</t>
        </is>
      </c>
      <c r="U4066" s="71" t="n">
        <v>187</v>
      </c>
      <c r="V4066" s="71" t="n">
        <v>56</v>
      </c>
      <c r="W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RR104058</t>
        </is>
      </c>
      <c r="B4067" s="69" t="n">
        <v>46144</v>
      </c>
      <c r="C4067" s="70" t="n">
        <v>2026</v>
      </c>
      <c r="D4067" t="inlineStr">
        <is>
          <t>May</t>
        </is>
      </c>
      <c r="E4067" t="inlineStr">
        <is>
          <t>North</t>
        </is>
      </c>
      <c r="F4067" t="inlineStr">
        <is>
          <t>India</t>
        </is>
      </c>
      <c r="G4067" t="inlineStr">
        <is>
          <t>Grocery</t>
        </is>
      </c>
      <c r="H4067" t="inlineStr">
        <is>
          <t>Home delivery</t>
        </is>
      </c>
      <c r="I4067" t="inlineStr">
        <is>
          <t>Member</t>
        </is>
      </c>
      <c r="J4067" t="inlineStr">
        <is>
          <t>Ana Costa</t>
        </is>
      </c>
      <c r="K4067" s="71" t="n">
        <v>2281</v>
      </c>
      <c r="L4067" s="72" t="n">
        <v>173.63</v>
      </c>
      <c r="M4067" s="72" t="n">
        <v>396050.03</v>
      </c>
      <c r="N4067" s="72" t="n">
        <v>59407.5</v>
      </c>
      <c r="O4067" s="72" t="n">
        <v>336642.53</v>
      </c>
      <c r="P4067" s="72" t="n">
        <v>333630.34</v>
      </c>
      <c r="Q4067" s="72" t="n">
        <v>3012.19</v>
      </c>
      <c r="R4067" t="inlineStr">
        <is>
          <t>Uttar Pradesh</t>
        </is>
      </c>
      <c r="S4067" s="71" t="n">
        <v>0</v>
      </c>
      <c r="T4067" t="inlineStr">
        <is>
          <t>No</t>
        </is>
      </c>
      <c r="U4067" s="71" t="n">
        <v>1116</v>
      </c>
      <c r="V4067" s="71" t="n">
        <v>465</v>
      </c>
      <c r="W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RR104059</t>
        </is>
      </c>
      <c r="B4068" s="69" t="n">
        <v>46144</v>
      </c>
      <c r="C4068" s="70" t="n">
        <v>2026</v>
      </c>
      <c r="D4068" t="inlineStr">
        <is>
          <t>May</t>
        </is>
      </c>
      <c r="E4068" t="inlineStr">
        <is>
          <t>West</t>
        </is>
      </c>
      <c r="F4068" t="inlineStr">
        <is>
          <t>India</t>
        </is>
      </c>
      <c r="G4068" t="inlineStr">
        <is>
          <t>Fashion</t>
        </is>
      </c>
      <c r="H4068" t="inlineStr">
        <is>
          <t>Store walk-in</t>
        </is>
      </c>
      <c r="I4068" t="inlineStr">
        <is>
          <t>Walk-in guest</t>
        </is>
      </c>
      <c r="J4068" t="inlineStr">
        <is>
          <t>Aisha Bello</t>
        </is>
      </c>
      <c r="K4068" s="71" t="n">
        <v>1074</v>
      </c>
      <c r="L4068" s="72" t="n">
        <v>697.86</v>
      </c>
      <c r="M4068" s="72" t="n">
        <v>749501.64</v>
      </c>
      <c r="N4068" s="72" t="n">
        <v>14990.03</v>
      </c>
      <c r="O4068" s="72" t="n">
        <v>734511.61</v>
      </c>
      <c r="P4068" s="72" t="n">
        <v>433916.01</v>
      </c>
      <c r="Q4068" s="72" t="n">
        <v>300595.6</v>
      </c>
      <c r="R4068" t="inlineStr">
        <is>
          <t>Maharashtra</t>
        </is>
      </c>
      <c r="S4068" s="71" t="n">
        <v>2</v>
      </c>
      <c r="T4068" t="inlineStr">
        <is>
          <t>Yes</t>
        </is>
      </c>
      <c r="U4068" s="71" t="n">
        <v>616</v>
      </c>
      <c r="V4068" s="71" t="n">
        <v>182</v>
      </c>
      <c r="W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RR104060</t>
        </is>
      </c>
      <c r="B4069" s="69" t="n">
        <v>46144</v>
      </c>
      <c r="C4069" s="70" t="n">
        <v>2026</v>
      </c>
      <c r="D4069" t="inlineStr">
        <is>
          <t>May</t>
        </is>
      </c>
      <c r="E4069" t="inlineStr">
        <is>
          <t>South</t>
        </is>
      </c>
      <c r="F4069" t="inlineStr">
        <is>
          <t>India</t>
        </is>
      </c>
      <c r="G4069" t="inlineStr">
        <is>
          <t>Grocery</t>
        </is>
      </c>
      <c r="H4069" t="inlineStr">
        <is>
          <t>Store walk-in</t>
        </is>
      </c>
      <c r="I4069" t="inlineStr">
        <is>
          <t>Walk-in guest</t>
        </is>
      </c>
      <c r="J4069" t="inlineStr">
        <is>
          <t>Lucas Martin</t>
        </is>
      </c>
      <c r="K4069" s="71" t="n">
        <v>1582</v>
      </c>
      <c r="L4069" s="72" t="n">
        <v>170.18</v>
      </c>
      <c r="M4069" s="72" t="n">
        <v>269224.76</v>
      </c>
      <c r="N4069" s="72" t="n">
        <v>13461.24</v>
      </c>
      <c r="O4069" s="72" t="n">
        <v>255763.52</v>
      </c>
      <c r="P4069" s="72" t="n">
        <v>235083.24</v>
      </c>
      <c r="Q4069" s="72" t="n">
        <v>20680.28</v>
      </c>
      <c r="R4069" t="inlineStr">
        <is>
          <t>Kerala</t>
        </is>
      </c>
      <c r="S4069" s="71" t="n">
        <v>3</v>
      </c>
      <c r="T4069" t="inlineStr">
        <is>
          <t>Yes</t>
        </is>
      </c>
      <c r="U4069" s="71" t="n">
        <v>1885</v>
      </c>
      <c r="V4069" s="71" t="n">
        <v>489</v>
      </c>
      <c r="W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RR104061</t>
        </is>
      </c>
      <c r="B4070" s="69" t="n">
        <v>46145</v>
      </c>
      <c r="C4070" s="70" t="n">
        <v>2026</v>
      </c>
      <c r="D4070" t="inlineStr">
        <is>
          <t>May</t>
        </is>
      </c>
      <c r="E4070" t="inlineStr">
        <is>
          <t>South</t>
        </is>
      </c>
      <c r="F4070" t="inlineStr">
        <is>
          <t>India</t>
        </is>
      </c>
      <c r="G4070" t="inlineStr">
        <is>
          <t>Fashion</t>
        </is>
      </c>
      <c r="H4070" t="inlineStr">
        <is>
          <t>Store walk-in</t>
        </is>
      </c>
      <c r="I4070" t="inlineStr">
        <is>
          <t>Member</t>
        </is>
      </c>
      <c r="J4070" t="inlineStr">
        <is>
          <t>Mei Lin</t>
        </is>
      </c>
      <c r="K4070" s="71" t="n">
        <v>402</v>
      </c>
      <c r="L4070" s="72" t="n">
        <v>842.51</v>
      </c>
      <c r="M4070" s="72" t="n">
        <v>338689.02</v>
      </c>
      <c r="N4070" s="72" t="n">
        <v>33868.9</v>
      </c>
      <c r="O4070" s="72" t="n">
        <v>304820.12</v>
      </c>
      <c r="P4070" s="72" t="n">
        <v>167442.04</v>
      </c>
      <c r="Q4070" s="72" t="n">
        <v>137378.08</v>
      </c>
      <c r="R4070" t="inlineStr">
        <is>
          <t>Kerala</t>
        </is>
      </c>
      <c r="S4070" s="71" t="n">
        <v>2</v>
      </c>
      <c r="T4070" t="inlineStr">
        <is>
          <t>Yes</t>
        </is>
      </c>
      <c r="U4070" s="71" t="n">
        <v>192</v>
      </c>
      <c r="V4070" s="71" t="n">
        <v>59</v>
      </c>
      <c r="W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RR104062</t>
        </is>
      </c>
      <c r="B4071" s="69" t="n">
        <v>46145</v>
      </c>
      <c r="C4071" s="70" t="n">
        <v>2026</v>
      </c>
      <c r="D4071" t="inlineStr">
        <is>
          <t>May</t>
        </is>
      </c>
      <c r="E4071" t="inlineStr">
        <is>
          <t>West</t>
        </is>
      </c>
      <c r="F4071" t="inlineStr">
        <is>
          <t>India</t>
        </is>
      </c>
      <c r="G4071" t="inlineStr">
        <is>
          <t>Grocery</t>
        </is>
      </c>
      <c r="H4071" t="inlineStr">
        <is>
          <t>Click &amp; collect</t>
        </is>
      </c>
      <c r="I4071" t="inlineStr">
        <is>
          <t>Member</t>
        </is>
      </c>
      <c r="J4071" t="inlineStr">
        <is>
          <t>Wei Chen</t>
        </is>
      </c>
      <c r="K4071" s="71" t="n">
        <v>4491</v>
      </c>
      <c r="L4071" s="72" t="n">
        <v>178.65</v>
      </c>
      <c r="M4071" s="72" t="n">
        <v>802317.15</v>
      </c>
      <c r="N4071" s="72" t="n">
        <v>16046.34</v>
      </c>
      <c r="O4071" s="72" t="n">
        <v>786270.8100000001</v>
      </c>
      <c r="P4071" s="72" t="n">
        <v>670618.6800000001</v>
      </c>
      <c r="Q4071" s="72" t="n">
        <v>115652.13</v>
      </c>
      <c r="R4071" t="inlineStr">
        <is>
          <t>Gujarat</t>
        </is>
      </c>
      <c r="S4071" s="71" t="n">
        <v>1</v>
      </c>
      <c r="T4071" t="inlineStr">
        <is>
          <t>Yes</t>
        </is>
      </c>
      <c r="U4071" s="71" t="n">
        <v>2943</v>
      </c>
      <c r="V4071" s="71" t="n">
        <v>825</v>
      </c>
      <c r="W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RR104063</t>
        </is>
      </c>
      <c r="B4072" s="69" t="n">
        <v>46145</v>
      </c>
      <c r="C4072" s="70" t="n">
        <v>2026</v>
      </c>
      <c r="D4072" t="inlineStr">
        <is>
          <t>May</t>
        </is>
      </c>
      <c r="E4072" t="inlineStr">
        <is>
          <t>North</t>
        </is>
      </c>
      <c r="F4072" t="inlineStr">
        <is>
          <t>India</t>
        </is>
      </c>
      <c r="G4072" t="inlineStr">
        <is>
          <t>Grocery</t>
        </is>
      </c>
      <c r="H4072" t="inlineStr">
        <is>
          <t>Click &amp; collect</t>
        </is>
      </c>
      <c r="I4072" t="inlineStr">
        <is>
          <t>Walk-in guest</t>
        </is>
      </c>
      <c r="J4072" t="inlineStr">
        <is>
          <t>Lucas Martin</t>
        </is>
      </c>
      <c r="K4072" s="71" t="n">
        <v>1161</v>
      </c>
      <c r="L4072" s="72" t="n">
        <v>176.94</v>
      </c>
      <c r="M4072" s="72" t="n">
        <v>205427.34</v>
      </c>
      <c r="N4072" s="72" t="n">
        <v>4108.55</v>
      </c>
      <c r="O4072" s="72" t="n">
        <v>201318.79</v>
      </c>
      <c r="P4072" s="72" t="n">
        <v>164873.11</v>
      </c>
      <c r="Q4072" s="72" t="n">
        <v>36445.68</v>
      </c>
      <c r="R4072" t="inlineStr">
        <is>
          <t>Delhi</t>
        </is>
      </c>
      <c r="S4072" s="71" t="n">
        <v>8</v>
      </c>
      <c r="T4072" t="inlineStr">
        <is>
          <t>Yes</t>
        </is>
      </c>
      <c r="U4072" s="71" t="n">
        <v>599</v>
      </c>
      <c r="V4072" s="71" t="n">
        <v>255</v>
      </c>
      <c r="W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RR104064</t>
        </is>
      </c>
      <c r="B4073" s="69" t="n">
        <v>46145</v>
      </c>
      <c r="C4073" s="70" t="n">
        <v>2026</v>
      </c>
      <c r="D4073" t="inlineStr">
        <is>
          <t>May</t>
        </is>
      </c>
      <c r="E4073" t="inlineStr">
        <is>
          <t>West</t>
        </is>
      </c>
      <c r="F4073" t="inlineStr">
        <is>
          <t>India</t>
        </is>
      </c>
      <c r="G4073" t="inlineStr">
        <is>
          <t>Fashion</t>
        </is>
      </c>
      <c r="H4073" t="inlineStr">
        <is>
          <t>Store walk-in</t>
        </is>
      </c>
      <c r="I4073" t="inlineStr">
        <is>
          <t>Walk-in guest</t>
        </is>
      </c>
      <c r="J4073" t="inlineStr">
        <is>
          <t>Carlos Silva</t>
        </is>
      </c>
      <c r="K4073" s="71" t="n">
        <v>1242</v>
      </c>
      <c r="L4073" s="72" t="n">
        <v>679.84</v>
      </c>
      <c r="M4073" s="72" t="n">
        <v>844361.28</v>
      </c>
      <c r="N4073" s="72" t="n">
        <v>84436.13</v>
      </c>
      <c r="O4073" s="72" t="n">
        <v>759925.15</v>
      </c>
      <c r="P4073" s="72" t="n">
        <v>517417.07</v>
      </c>
      <c r="Q4073" s="72" t="n">
        <v>242508.08</v>
      </c>
      <c r="R4073" t="inlineStr">
        <is>
          <t>Goa</t>
        </is>
      </c>
      <c r="S4073" s="71" t="n">
        <v>2</v>
      </c>
      <c r="T4073" t="inlineStr">
        <is>
          <t>Yes</t>
        </is>
      </c>
      <c r="U4073" s="71" t="n">
        <v>653</v>
      </c>
      <c r="V4073" s="71" t="n">
        <v>211</v>
      </c>
      <c r="W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RR104065</t>
        </is>
      </c>
      <c r="B4074" s="69" t="n">
        <v>46145</v>
      </c>
      <c r="C4074" s="70" t="n">
        <v>2026</v>
      </c>
      <c r="D4074" t="inlineStr">
        <is>
          <t>May</t>
        </is>
      </c>
      <c r="E4074" t="inlineStr">
        <is>
          <t>West</t>
        </is>
      </c>
      <c r="F4074" t="inlineStr">
        <is>
          <t>India</t>
        </is>
      </c>
      <c r="G4074" t="inlineStr">
        <is>
          <t>Grocery</t>
        </is>
      </c>
      <c r="H4074" t="inlineStr">
        <is>
          <t>Store walk-in</t>
        </is>
      </c>
      <c r="I4074" t="inlineStr">
        <is>
          <t>Walk-in guest</t>
        </is>
      </c>
      <c r="J4074" t="inlineStr">
        <is>
          <t>Arjun Mehta</t>
        </is>
      </c>
      <c r="K4074" s="71" t="n">
        <v>1823</v>
      </c>
      <c r="L4074" s="72" t="n">
        <v>186.78</v>
      </c>
      <c r="M4074" s="72" t="n">
        <v>340499.94</v>
      </c>
      <c r="N4074" s="72" t="n">
        <v>34049.99</v>
      </c>
      <c r="O4074" s="72" t="n">
        <v>306449.95</v>
      </c>
      <c r="P4074" s="72" t="n">
        <v>271270.06</v>
      </c>
      <c r="Q4074" s="72" t="n">
        <v>35179.89</v>
      </c>
      <c r="R4074" t="inlineStr">
        <is>
          <t>Maharashtra</t>
        </is>
      </c>
      <c r="S4074" s="71" t="n">
        <v>5</v>
      </c>
      <c r="T4074" t="inlineStr">
        <is>
          <t>Yes</t>
        </is>
      </c>
      <c r="U4074" s="71" t="n">
        <v>703</v>
      </c>
      <c r="V4074" s="71" t="n">
        <v>310</v>
      </c>
      <c r="W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RR104066</t>
        </is>
      </c>
      <c r="B4075" s="69" t="n">
        <v>46145</v>
      </c>
      <c r="C4075" s="70" t="n">
        <v>2026</v>
      </c>
      <c r="D4075" t="inlineStr">
        <is>
          <t>May</t>
        </is>
      </c>
      <c r="E4075" t="inlineStr">
        <is>
          <t>South</t>
        </is>
      </c>
      <c r="F4075" t="inlineStr">
        <is>
          <t>India</t>
        </is>
      </c>
      <c r="G4075" t="inlineStr">
        <is>
          <t>Grocery</t>
        </is>
      </c>
      <c r="H4075" t="inlineStr">
        <is>
          <t>Store walk-in</t>
        </is>
      </c>
      <c r="I4075" t="inlineStr">
        <is>
          <t>Member</t>
        </is>
      </c>
      <c r="J4075" t="inlineStr">
        <is>
          <t>Lucas Martin</t>
        </is>
      </c>
      <c r="K4075" s="71" t="n">
        <v>959</v>
      </c>
      <c r="L4075" s="72" t="n">
        <v>203.36</v>
      </c>
      <c r="M4075" s="72" t="n">
        <v>195022.24</v>
      </c>
      <c r="N4075" s="72" t="n">
        <v>9751.110000000001</v>
      </c>
      <c r="O4075" s="72" t="n">
        <v>185271.13</v>
      </c>
      <c r="P4075" s="72" t="n">
        <v>136897.09</v>
      </c>
      <c r="Q4075" s="72" t="n">
        <v>48374.04</v>
      </c>
      <c r="R4075" t="inlineStr">
        <is>
          <t>Karnataka</t>
        </is>
      </c>
      <c r="S4075" s="71" t="n">
        <v>3</v>
      </c>
      <c r="T4075" t="inlineStr">
        <is>
          <t>Yes</t>
        </is>
      </c>
      <c r="U4075" s="71" t="n">
        <v>303</v>
      </c>
      <c r="V4075" s="71" t="n">
        <v>136</v>
      </c>
      <c r="W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RR104067</t>
        </is>
      </c>
      <c r="B4076" s="69" t="n">
        <v>46146</v>
      </c>
      <c r="C4076" s="70" t="n">
        <v>2026</v>
      </c>
      <c r="D4076" t="inlineStr">
        <is>
          <t>May</t>
        </is>
      </c>
      <c r="E4076" t="inlineStr">
        <is>
          <t>North</t>
        </is>
      </c>
      <c r="F4076" t="inlineStr">
        <is>
          <t>India</t>
        </is>
      </c>
      <c r="G4076" t="inlineStr">
        <is>
          <t>Fashion</t>
        </is>
      </c>
      <c r="H4076" t="inlineStr">
        <is>
          <t>Store walk-in</t>
        </is>
      </c>
      <c r="I4076" t="inlineStr">
        <is>
          <t>Member</t>
        </is>
      </c>
      <c r="J4076" t="inlineStr">
        <is>
          <t>Zoya Ahmed</t>
        </is>
      </c>
      <c r="K4076" s="71" t="n">
        <v>1398</v>
      </c>
      <c r="L4076" s="72" t="n">
        <v>753.17</v>
      </c>
      <c r="M4076" s="72" t="n">
        <v>1052931.66</v>
      </c>
      <c r="N4076" s="72" t="n">
        <v>157939.75</v>
      </c>
      <c r="O4076" s="72" t="n">
        <v>894991.91</v>
      </c>
      <c r="P4076" s="72" t="n">
        <v>554828.55</v>
      </c>
      <c r="Q4076" s="72" t="n">
        <v>340163.36</v>
      </c>
      <c r="R4076" t="inlineStr">
        <is>
          <t>Uttar Pradesh</t>
        </is>
      </c>
      <c r="S4076" s="71" t="n">
        <v>8</v>
      </c>
      <c r="T4076" t="inlineStr">
        <is>
          <t>Yes</t>
        </is>
      </c>
      <c r="U4076" s="71" t="n">
        <v>887</v>
      </c>
      <c r="V4076" s="71" t="n">
        <v>230</v>
      </c>
      <c r="W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RR104068</t>
        </is>
      </c>
      <c r="B4077" s="69" t="n">
        <v>46146</v>
      </c>
      <c r="C4077" s="70" t="n">
        <v>2026</v>
      </c>
      <c r="D4077" t="inlineStr">
        <is>
          <t>May</t>
        </is>
      </c>
      <c r="E4077" t="inlineStr">
        <is>
          <t>West</t>
        </is>
      </c>
      <c r="F4077" t="inlineStr">
        <is>
          <t>India</t>
        </is>
      </c>
      <c r="G4077" t="inlineStr">
        <is>
          <t>Electronics</t>
        </is>
      </c>
      <c r="H4077" t="inlineStr">
        <is>
          <t>Click &amp; collect</t>
        </is>
      </c>
      <c r="I4077" t="inlineStr">
        <is>
          <t>Member</t>
        </is>
      </c>
      <c r="J4077" t="inlineStr">
        <is>
          <t>Ruhi Shaikh</t>
        </is>
      </c>
      <c r="K4077" s="71" t="n">
        <v>172</v>
      </c>
      <c r="L4077" s="72" t="n">
        <v>8502.91</v>
      </c>
      <c r="M4077" s="72" t="n">
        <v>1462500.52</v>
      </c>
      <c r="N4077" s="72" t="n">
        <v>117000.04</v>
      </c>
      <c r="O4077" s="72" t="n">
        <v>1345500.48</v>
      </c>
      <c r="P4077" s="72" t="n">
        <v>1375331.68</v>
      </c>
      <c r="Q4077" s="72" t="n">
        <v>-29831.2</v>
      </c>
      <c r="R4077" t="inlineStr">
        <is>
          <t>Maharashtra</t>
        </is>
      </c>
      <c r="S4077" s="71" t="n">
        <v>8</v>
      </c>
      <c r="T4077" t="inlineStr">
        <is>
          <t>Yes</t>
        </is>
      </c>
      <c r="U4077" s="71" t="n">
        <v>597</v>
      </c>
      <c r="V4077" s="71" t="n">
        <v>154</v>
      </c>
      <c r="W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RR104069</t>
        </is>
      </c>
      <c r="B4078" s="69" t="n">
        <v>46146</v>
      </c>
      <c r="C4078" s="70" t="n">
        <v>2026</v>
      </c>
      <c r="D4078" t="inlineStr">
        <is>
          <t>May</t>
        </is>
      </c>
      <c r="E4078" t="inlineStr">
        <is>
          <t>West</t>
        </is>
      </c>
      <c r="F4078" t="inlineStr">
        <is>
          <t>India</t>
        </is>
      </c>
      <c r="G4078" t="inlineStr">
        <is>
          <t>Grocery</t>
        </is>
      </c>
      <c r="H4078" t="inlineStr">
        <is>
          <t>Store walk-in</t>
        </is>
      </c>
      <c r="I4078" t="inlineStr">
        <is>
          <t>Walk-in guest</t>
        </is>
      </c>
      <c r="J4078" t="inlineStr">
        <is>
          <t>Sophie Müller</t>
        </is>
      </c>
      <c r="K4078" s="71" t="n">
        <v>4603</v>
      </c>
      <c r="L4078" s="72" t="n">
        <v>167.99</v>
      </c>
      <c r="M4078" s="72" t="n">
        <v>773257.97</v>
      </c>
      <c r="N4078" s="72" t="n">
        <v>15465.16</v>
      </c>
      <c r="O4078" s="72" t="n">
        <v>757792.8100000001</v>
      </c>
      <c r="P4078" s="72" t="n">
        <v>664987.52</v>
      </c>
      <c r="Q4078" s="72" t="n">
        <v>92805.28999999999</v>
      </c>
      <c r="R4078" t="inlineStr">
        <is>
          <t>Maharashtra</t>
        </is>
      </c>
      <c r="S4078" s="71" t="n">
        <v>2</v>
      </c>
      <c r="T4078" t="inlineStr">
        <is>
          <t>Yes</t>
        </is>
      </c>
      <c r="U4078" s="71" t="n">
        <v>3382</v>
      </c>
      <c r="V4078" s="71" t="n">
        <v>862</v>
      </c>
      <c r="W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RR104070</t>
        </is>
      </c>
      <c r="B4079" s="69" t="n">
        <v>46146</v>
      </c>
      <c r="C4079" s="70" t="n">
        <v>2026</v>
      </c>
      <c r="D4079" t="inlineStr">
        <is>
          <t>May</t>
        </is>
      </c>
      <c r="E4079" t="inlineStr">
        <is>
          <t>North</t>
        </is>
      </c>
      <c r="F4079" t="inlineStr">
        <is>
          <t>India</t>
        </is>
      </c>
      <c r="G4079" t="inlineStr">
        <is>
          <t>Grocery</t>
        </is>
      </c>
      <c r="H4079" t="inlineStr">
        <is>
          <t>Store walk-in</t>
        </is>
      </c>
      <c r="I4079" t="inlineStr">
        <is>
          <t>Walk-in guest</t>
        </is>
      </c>
      <c r="J4079" t="inlineStr">
        <is>
          <t>Omar Haddad</t>
        </is>
      </c>
      <c r="K4079" s="71" t="n">
        <v>822</v>
      </c>
      <c r="L4079" s="72" t="n">
        <v>174.06</v>
      </c>
      <c r="M4079" s="72" t="n">
        <v>143077.32</v>
      </c>
      <c r="N4079" s="72" t="n">
        <v>7153.87</v>
      </c>
      <c r="O4079" s="72" t="n">
        <v>135923.45</v>
      </c>
      <c r="P4079" s="72" t="n">
        <v>117821.08</v>
      </c>
      <c r="Q4079" s="72" t="n">
        <v>18102.37</v>
      </c>
      <c r="R4079" t="inlineStr">
        <is>
          <t>Punjab</t>
        </is>
      </c>
      <c r="S4079" s="71" t="n">
        <v>1</v>
      </c>
      <c r="T4079" t="inlineStr">
        <is>
          <t>Yes</t>
        </is>
      </c>
      <c r="U4079" s="71" t="n">
        <v>373</v>
      </c>
      <c r="V4079" s="71" t="n">
        <v>117</v>
      </c>
      <c r="W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RR104071</t>
        </is>
      </c>
      <c r="B4080" s="69" t="n">
        <v>46146</v>
      </c>
      <c r="C4080" s="70" t="n">
        <v>2026</v>
      </c>
      <c r="D4080" t="inlineStr">
        <is>
          <t>May</t>
        </is>
      </c>
      <c r="E4080" t="inlineStr">
        <is>
          <t>North</t>
        </is>
      </c>
      <c r="F4080" t="inlineStr">
        <is>
          <t>India</t>
        </is>
      </c>
      <c r="G4080" t="inlineStr">
        <is>
          <t>JioMart</t>
        </is>
      </c>
      <c r="H4080" t="inlineStr">
        <is>
          <t>Home delivery</t>
        </is>
      </c>
      <c r="I4080" t="inlineStr">
        <is>
          <t>Walk-in guest</t>
        </is>
      </c>
      <c r="J4080" t="inlineStr">
        <is>
          <t>Sophie Müller</t>
        </is>
      </c>
      <c r="K4080" s="71" t="n">
        <v>987</v>
      </c>
      <c r="L4080" s="72" t="n">
        <v>483.17</v>
      </c>
      <c r="M4080" s="72" t="n">
        <v>476888.79</v>
      </c>
      <c r="N4080" s="72" t="n">
        <v>47688.88</v>
      </c>
      <c r="O4080" s="72" t="n">
        <v>429199.91</v>
      </c>
      <c r="P4080" s="72" t="n">
        <v>335946.69</v>
      </c>
      <c r="Q4080" s="72" t="n">
        <v>93253.22</v>
      </c>
      <c r="R4080" t="inlineStr">
        <is>
          <t>Punjab</t>
        </is>
      </c>
      <c r="S4080" s="71" t="n">
        <v>3</v>
      </c>
      <c r="T4080" t="inlineStr">
        <is>
          <t>Yes</t>
        </is>
      </c>
      <c r="U4080" s="71" t="n">
        <v>3517</v>
      </c>
      <c r="V4080" s="71" t="n">
        <v>173</v>
      </c>
      <c r="W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RR104072</t>
        </is>
      </c>
      <c r="B4081" s="69" t="n">
        <v>46146</v>
      </c>
      <c r="C4081" s="70" t="n">
        <v>2026</v>
      </c>
      <c r="D4081" t="inlineStr">
        <is>
          <t>May</t>
        </is>
      </c>
      <c r="E4081" t="inlineStr">
        <is>
          <t>South</t>
        </is>
      </c>
      <c r="F4081" t="inlineStr">
        <is>
          <t>India</t>
        </is>
      </c>
      <c r="G4081" t="inlineStr">
        <is>
          <t>JioMart</t>
        </is>
      </c>
      <c r="H4081" t="inlineStr">
        <is>
          <t>Home delivery</t>
        </is>
      </c>
      <c r="I4081" t="inlineStr">
        <is>
          <t>Walk-in guest</t>
        </is>
      </c>
      <c r="J4081" t="inlineStr">
        <is>
          <t>Lucas Martin</t>
        </is>
      </c>
      <c r="K4081" s="71" t="n">
        <v>1380</v>
      </c>
      <c r="L4081" s="72" t="n">
        <v>489.86</v>
      </c>
      <c r="M4081" s="72" t="n">
        <v>676006.8</v>
      </c>
      <c r="N4081" s="72" t="n">
        <v>54080.54</v>
      </c>
      <c r="O4081" s="72" t="n">
        <v>621926.26</v>
      </c>
      <c r="P4081" s="72" t="n">
        <v>445586.46</v>
      </c>
      <c r="Q4081" s="72" t="n">
        <v>176339.8</v>
      </c>
      <c r="R4081" t="inlineStr">
        <is>
          <t>Karnataka</t>
        </is>
      </c>
      <c r="S4081" s="71" t="n">
        <v>8</v>
      </c>
      <c r="T4081" t="inlineStr">
        <is>
          <t>Yes</t>
        </is>
      </c>
      <c r="U4081" s="71" t="n">
        <v>2524</v>
      </c>
      <c r="V4081" s="71" t="n">
        <v>188</v>
      </c>
      <c r="W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RR104073</t>
        </is>
      </c>
      <c r="B4082" s="69" t="n">
        <v>46146</v>
      </c>
      <c r="C4082" s="70" t="n">
        <v>2026</v>
      </c>
      <c r="D4082" t="inlineStr">
        <is>
          <t>May</t>
        </is>
      </c>
      <c r="E4082" t="inlineStr">
        <is>
          <t>North</t>
        </is>
      </c>
      <c r="F4082" t="inlineStr">
        <is>
          <t>India</t>
        </is>
      </c>
      <c r="G4082" t="inlineStr">
        <is>
          <t>JioMart</t>
        </is>
      </c>
      <c r="H4082" t="inlineStr">
        <is>
          <t>Home delivery</t>
        </is>
      </c>
      <c r="I4082" t="inlineStr">
        <is>
          <t>Walk-in guest</t>
        </is>
      </c>
      <c r="J4082" t="inlineStr">
        <is>
          <t>Amir Khan</t>
        </is>
      </c>
      <c r="K4082" s="71" t="n">
        <v>3198</v>
      </c>
      <c r="L4082" s="72" t="n">
        <v>422.23</v>
      </c>
      <c r="M4082" s="72" t="n">
        <v>1350291.54</v>
      </c>
      <c r="N4082" s="72" t="n">
        <v>27005.83</v>
      </c>
      <c r="O4082" s="72" t="n">
        <v>1323285.71</v>
      </c>
      <c r="P4082" s="72" t="n">
        <v>1113187.28</v>
      </c>
      <c r="Q4082" s="72" t="n">
        <v>210098.43</v>
      </c>
      <c r="R4082" t="inlineStr">
        <is>
          <t>Delhi</t>
        </is>
      </c>
      <c r="S4082" s="71" t="n">
        <v>8</v>
      </c>
      <c r="T4082" t="inlineStr">
        <is>
          <t>Yes</t>
        </is>
      </c>
      <c r="U4082" s="71" t="n">
        <v>9701</v>
      </c>
      <c r="V4082" s="71" t="n">
        <v>763</v>
      </c>
      <c r="W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RR104074</t>
        </is>
      </c>
      <c r="B4083" s="69" t="n">
        <v>46147</v>
      </c>
      <c r="C4083" s="70" t="n">
        <v>2026</v>
      </c>
      <c r="D4083" t="inlineStr">
        <is>
          <t>May</t>
        </is>
      </c>
      <c r="E4083" t="inlineStr">
        <is>
          <t>North</t>
        </is>
      </c>
      <c r="F4083" t="inlineStr">
        <is>
          <t>India</t>
        </is>
      </c>
      <c r="G4083" t="inlineStr">
        <is>
          <t>Grocery</t>
        </is>
      </c>
      <c r="H4083" t="inlineStr">
        <is>
          <t>Store walk-in</t>
        </is>
      </c>
      <c r="I4083" t="inlineStr">
        <is>
          <t>Member</t>
        </is>
      </c>
      <c r="J4083" t="inlineStr">
        <is>
          <t>Olivia Brown</t>
        </is>
      </c>
      <c r="K4083" s="71" t="n">
        <v>3070</v>
      </c>
      <c r="L4083" s="72" t="n">
        <v>170.36</v>
      </c>
      <c r="M4083" s="72" t="n">
        <v>523005.2</v>
      </c>
      <c r="N4083" s="72" t="n">
        <v>10460.1</v>
      </c>
      <c r="O4083" s="72" t="n">
        <v>512545.1</v>
      </c>
      <c r="P4083" s="72" t="n">
        <v>455028.77</v>
      </c>
      <c r="Q4083" s="72" t="n">
        <v>57516.33</v>
      </c>
      <c r="R4083" t="inlineStr">
        <is>
          <t>Punjab</t>
        </is>
      </c>
      <c r="S4083" s="71" t="n">
        <v>0</v>
      </c>
      <c r="T4083" t="inlineStr">
        <is>
          <t>No</t>
        </is>
      </c>
      <c r="U4083" s="71" t="n">
        <v>1557</v>
      </c>
      <c r="V4083" s="71" t="n">
        <v>400</v>
      </c>
      <c r="W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RR104075</t>
        </is>
      </c>
      <c r="B4084" s="69" t="n">
        <v>46147</v>
      </c>
      <c r="C4084" s="70" t="n">
        <v>2026</v>
      </c>
      <c r="D4084" t="inlineStr">
        <is>
          <t>May</t>
        </is>
      </c>
      <c r="E4084" t="inlineStr">
        <is>
          <t>South</t>
        </is>
      </c>
      <c r="F4084" t="inlineStr">
        <is>
          <t>India</t>
        </is>
      </c>
      <c r="G4084" t="inlineStr">
        <is>
          <t>Grocery</t>
        </is>
      </c>
      <c r="H4084" t="inlineStr">
        <is>
          <t>Click &amp; collect</t>
        </is>
      </c>
      <c r="I4084" t="inlineStr">
        <is>
          <t>Member</t>
        </is>
      </c>
      <c r="J4084" t="inlineStr">
        <is>
          <t>Noah Smith</t>
        </is>
      </c>
      <c r="K4084" s="71" t="n">
        <v>3306</v>
      </c>
      <c r="L4084" s="72" t="n">
        <v>178.44</v>
      </c>
      <c r="M4084" s="72" t="n">
        <v>589922.64</v>
      </c>
      <c r="N4084" s="72" t="n">
        <v>29496.13</v>
      </c>
      <c r="O4084" s="72" t="n">
        <v>560426.51</v>
      </c>
      <c r="P4084" s="72" t="n">
        <v>480337.23</v>
      </c>
      <c r="Q4084" s="72" t="n">
        <v>80089.28</v>
      </c>
      <c r="R4084" t="inlineStr">
        <is>
          <t>Kerala</t>
        </is>
      </c>
      <c r="S4084" s="71" t="n">
        <v>2</v>
      </c>
      <c r="T4084" t="inlineStr">
        <is>
          <t>Yes</t>
        </is>
      </c>
      <c r="U4084" s="71" t="n">
        <v>1608</v>
      </c>
      <c r="V4084" s="71" t="n">
        <v>533</v>
      </c>
      <c r="W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RR104076</t>
        </is>
      </c>
      <c r="B4085" s="69" t="n">
        <v>46147</v>
      </c>
      <c r="C4085" s="70" t="n">
        <v>2026</v>
      </c>
      <c r="D4085" t="inlineStr">
        <is>
          <t>May</t>
        </is>
      </c>
      <c r="E4085" t="inlineStr">
        <is>
          <t>North</t>
        </is>
      </c>
      <c r="F4085" t="inlineStr">
        <is>
          <t>India</t>
        </is>
      </c>
      <c r="G4085" t="inlineStr">
        <is>
          <t>Grocery</t>
        </is>
      </c>
      <c r="H4085" t="inlineStr">
        <is>
          <t>Store walk-in</t>
        </is>
      </c>
      <c r="I4085" t="inlineStr">
        <is>
          <t>Member</t>
        </is>
      </c>
      <c r="J4085" t="inlineStr">
        <is>
          <t>Mei Lin</t>
        </is>
      </c>
      <c r="K4085" s="71" t="n">
        <v>1778</v>
      </c>
      <c r="L4085" s="72" t="n">
        <v>165.91</v>
      </c>
      <c r="M4085" s="72" t="n">
        <v>294987.98</v>
      </c>
      <c r="N4085" s="72" t="n">
        <v>29498.8</v>
      </c>
      <c r="O4085" s="72" t="n">
        <v>265489.18</v>
      </c>
      <c r="P4085" s="72" t="n">
        <v>253228.59</v>
      </c>
      <c r="Q4085" s="72" t="n">
        <v>12260.59</v>
      </c>
      <c r="R4085" t="inlineStr">
        <is>
          <t>Punjab</t>
        </is>
      </c>
      <c r="S4085" s="71" t="n">
        <v>5</v>
      </c>
      <c r="T4085" t="inlineStr">
        <is>
          <t>Yes</t>
        </is>
      </c>
      <c r="U4085" s="71" t="n">
        <v>1026</v>
      </c>
      <c r="V4085" s="71" t="n">
        <v>404</v>
      </c>
      <c r="W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RR104077</t>
        </is>
      </c>
      <c r="B4086" s="69" t="n">
        <v>46147</v>
      </c>
      <c r="C4086" s="70" t="n">
        <v>2026</v>
      </c>
      <c r="D4086" t="inlineStr">
        <is>
          <t>May</t>
        </is>
      </c>
      <c r="E4086" t="inlineStr">
        <is>
          <t>South</t>
        </is>
      </c>
      <c r="F4086" t="inlineStr">
        <is>
          <t>India</t>
        </is>
      </c>
      <c r="G4086" t="inlineStr">
        <is>
          <t>Electronics</t>
        </is>
      </c>
      <c r="H4086" t="inlineStr">
        <is>
          <t>Store walk-in</t>
        </is>
      </c>
      <c r="I4086" t="inlineStr">
        <is>
          <t>Walk-in guest</t>
        </is>
      </c>
      <c r="J4086" t="inlineStr">
        <is>
          <t>Hiroshi Tanaka</t>
        </is>
      </c>
      <c r="K4086" s="71" t="n">
        <v>179</v>
      </c>
      <c r="L4086" s="72" t="n">
        <v>10792.55</v>
      </c>
      <c r="M4086" s="72" t="n">
        <v>1931866.45</v>
      </c>
      <c r="N4086" s="72" t="n">
        <v>38637.33</v>
      </c>
      <c r="O4086" s="72" t="n">
        <v>1893229.12</v>
      </c>
      <c r="P4086" s="72" t="n">
        <v>1424853.18</v>
      </c>
      <c r="Q4086" s="72" t="n">
        <v>468375.94</v>
      </c>
      <c r="R4086" t="inlineStr">
        <is>
          <t>Karnataka</t>
        </is>
      </c>
      <c r="S4086" s="71" t="n">
        <v>2</v>
      </c>
      <c r="T4086" t="inlineStr">
        <is>
          <t>Yes</t>
        </is>
      </c>
      <c r="U4086" s="71" t="n">
        <v>468</v>
      </c>
      <c r="V4086" s="71" t="n">
        <v>172</v>
      </c>
      <c r="W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RR104078</t>
        </is>
      </c>
      <c r="B4087" s="69" t="n">
        <v>46147</v>
      </c>
      <c r="C4087" s="70" t="n">
        <v>2026</v>
      </c>
      <c r="D4087" t="inlineStr">
        <is>
          <t>May</t>
        </is>
      </c>
      <c r="E4087" t="inlineStr">
        <is>
          <t>West</t>
        </is>
      </c>
      <c r="F4087" t="inlineStr">
        <is>
          <t>India</t>
        </is>
      </c>
      <c r="G4087" t="inlineStr">
        <is>
          <t>Grocery</t>
        </is>
      </c>
      <c r="H4087" t="inlineStr">
        <is>
          <t>Store walk-in</t>
        </is>
      </c>
      <c r="I4087" t="inlineStr">
        <is>
          <t>Member</t>
        </is>
      </c>
      <c r="J4087" t="inlineStr">
        <is>
          <t>Amir Khan</t>
        </is>
      </c>
      <c r="K4087" s="71" t="n">
        <v>1925</v>
      </c>
      <c r="L4087" s="72" t="n">
        <v>188.03</v>
      </c>
      <c r="M4087" s="72" t="n">
        <v>361957.75</v>
      </c>
      <c r="N4087" s="72" t="n">
        <v>28956.62</v>
      </c>
      <c r="O4087" s="72" t="n">
        <v>333001.13</v>
      </c>
      <c r="P4087" s="72" t="n">
        <v>281876.05</v>
      </c>
      <c r="Q4087" s="72" t="n">
        <v>51125.08</v>
      </c>
      <c r="R4087" t="inlineStr">
        <is>
          <t>Goa</t>
        </is>
      </c>
      <c r="S4087" s="71" t="n">
        <v>3</v>
      </c>
      <c r="T4087" t="inlineStr">
        <is>
          <t>Yes</t>
        </is>
      </c>
      <c r="U4087" s="71" t="n">
        <v>695</v>
      </c>
      <c r="V4087" s="71" t="n">
        <v>276</v>
      </c>
      <c r="W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RR104079</t>
        </is>
      </c>
      <c r="B4088" s="69" t="n">
        <v>46147</v>
      </c>
      <c r="C4088" s="70" t="n">
        <v>2026</v>
      </c>
      <c r="D4088" t="inlineStr">
        <is>
          <t>May</t>
        </is>
      </c>
      <c r="E4088" t="inlineStr">
        <is>
          <t>East</t>
        </is>
      </c>
      <c r="F4088" t="inlineStr">
        <is>
          <t>India</t>
        </is>
      </c>
      <c r="G4088" t="inlineStr">
        <is>
          <t>JioMart</t>
        </is>
      </c>
      <c r="H4088" t="inlineStr">
        <is>
          <t>Home delivery</t>
        </is>
      </c>
      <c r="I4088" t="inlineStr">
        <is>
          <t>Walk-in guest</t>
        </is>
      </c>
      <c r="J4088" t="inlineStr">
        <is>
          <t>Carlos Silva</t>
        </is>
      </c>
      <c r="K4088" s="71" t="n">
        <v>750</v>
      </c>
      <c r="L4088" s="72" t="n">
        <v>422.26</v>
      </c>
      <c r="M4088" s="72" t="n">
        <v>316695</v>
      </c>
      <c r="N4088" s="72" t="n">
        <v>15834.75</v>
      </c>
      <c r="O4088" s="72" t="n">
        <v>300860.25</v>
      </c>
      <c r="P4088" s="72" t="n">
        <v>256208.59</v>
      </c>
      <c r="Q4088" s="72" t="n">
        <v>44651.66</v>
      </c>
      <c r="R4088" t="inlineStr">
        <is>
          <t>Odisha</t>
        </is>
      </c>
      <c r="S4088" s="71" t="n">
        <v>8</v>
      </c>
      <c r="T4088" t="inlineStr">
        <is>
          <t>Yes</t>
        </is>
      </c>
      <c r="U4088" s="71" t="n">
        <v>2655</v>
      </c>
      <c r="V4088" s="71" t="n">
        <v>119</v>
      </c>
      <c r="W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RR104080</t>
        </is>
      </c>
      <c r="B4089" s="69" t="n">
        <v>46147</v>
      </c>
      <c r="C4089" s="70" t="n">
        <v>2026</v>
      </c>
      <c r="D4089" t="inlineStr">
        <is>
          <t>May</t>
        </is>
      </c>
      <c r="E4089" t="inlineStr">
        <is>
          <t>East</t>
        </is>
      </c>
      <c r="F4089" t="inlineStr">
        <is>
          <t>India</t>
        </is>
      </c>
      <c r="G4089" t="inlineStr">
        <is>
          <t>JioMart</t>
        </is>
      </c>
      <c r="H4089" t="inlineStr">
        <is>
          <t>Home delivery</t>
        </is>
      </c>
      <c r="I4089" t="inlineStr">
        <is>
          <t>Member</t>
        </is>
      </c>
      <c r="J4089" t="inlineStr">
        <is>
          <t>Ravindra Patil</t>
        </is>
      </c>
      <c r="K4089" s="71" t="n">
        <v>4587</v>
      </c>
      <c r="L4089" s="72" t="n">
        <v>490.84</v>
      </c>
      <c r="M4089" s="72" t="n">
        <v>2251483.08</v>
      </c>
      <c r="N4089" s="72" t="n">
        <v>337722.46</v>
      </c>
      <c r="O4089" s="72" t="n">
        <v>1913760.62</v>
      </c>
      <c r="P4089" s="72" t="n">
        <v>1566266.35</v>
      </c>
      <c r="Q4089" s="72" t="n">
        <v>347494.27</v>
      </c>
      <c r="R4089" t="inlineStr">
        <is>
          <t>Bihar</t>
        </is>
      </c>
      <c r="S4089" s="71" t="n">
        <v>2</v>
      </c>
      <c r="T4089" t="inlineStr">
        <is>
          <t>Yes</t>
        </is>
      </c>
      <c r="U4089" s="71" t="n">
        <v>10809</v>
      </c>
      <c r="V4089" s="71" t="n">
        <v>543</v>
      </c>
      <c r="W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RR104081</t>
        </is>
      </c>
      <c r="B4090" s="69" t="n">
        <v>46148</v>
      </c>
      <c r="C4090" s="70" t="n">
        <v>2026</v>
      </c>
      <c r="D4090" t="inlineStr">
        <is>
          <t>May</t>
        </is>
      </c>
      <c r="E4090" t="inlineStr">
        <is>
          <t>South</t>
        </is>
      </c>
      <c r="F4090" t="inlineStr">
        <is>
          <t>India</t>
        </is>
      </c>
      <c r="G4090" t="inlineStr">
        <is>
          <t>Grocery</t>
        </is>
      </c>
      <c r="H4090" t="inlineStr">
        <is>
          <t>Store walk-in</t>
        </is>
      </c>
      <c r="I4090" t="inlineStr">
        <is>
          <t>Walk-in guest</t>
        </is>
      </c>
      <c r="J4090" t="inlineStr">
        <is>
          <t>Liam O'Brien</t>
        </is>
      </c>
      <c r="K4090" s="71" t="n">
        <v>1573</v>
      </c>
      <c r="L4090" s="72" t="n">
        <v>196.09</v>
      </c>
      <c r="M4090" s="72" t="n">
        <v>308449.57</v>
      </c>
      <c r="N4090" s="72" t="n">
        <v>46267.44</v>
      </c>
      <c r="O4090" s="72" t="n">
        <v>262182.13</v>
      </c>
      <c r="P4090" s="72" t="n">
        <v>238109.58</v>
      </c>
      <c r="Q4090" s="72" t="n">
        <v>24072.55</v>
      </c>
      <c r="R4090" t="inlineStr">
        <is>
          <t>Kerala</t>
        </is>
      </c>
      <c r="S4090" s="71" t="n">
        <v>5</v>
      </c>
      <c r="T4090" t="inlineStr">
        <is>
          <t>Yes</t>
        </is>
      </c>
      <c r="U4090" s="71" t="n">
        <v>598</v>
      </c>
      <c r="V4090" s="71" t="n">
        <v>222</v>
      </c>
      <c r="W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RR104082</t>
        </is>
      </c>
      <c r="B4091" s="69" t="n">
        <v>46148</v>
      </c>
      <c r="C4091" s="70" t="n">
        <v>2026</v>
      </c>
      <c r="D4091" t="inlineStr">
        <is>
          <t>May</t>
        </is>
      </c>
      <c r="E4091" t="inlineStr">
        <is>
          <t>West</t>
        </is>
      </c>
      <c r="F4091" t="inlineStr">
        <is>
          <t>India</t>
        </is>
      </c>
      <c r="G4091" t="inlineStr">
        <is>
          <t>Grocery</t>
        </is>
      </c>
      <c r="H4091" t="inlineStr">
        <is>
          <t>Store walk-in</t>
        </is>
      </c>
      <c r="I4091" t="inlineStr">
        <is>
          <t>Walk-in guest</t>
        </is>
      </c>
      <c r="J4091" t="inlineStr">
        <is>
          <t>Hiroshi Tanaka</t>
        </is>
      </c>
      <c r="K4091" s="71" t="n">
        <v>3216</v>
      </c>
      <c r="L4091" s="72" t="n">
        <v>179.17</v>
      </c>
      <c r="M4091" s="72" t="n">
        <v>576210.72</v>
      </c>
      <c r="N4091" s="72" t="n">
        <v>46096.86</v>
      </c>
      <c r="O4091" s="72" t="n">
        <v>530113.86</v>
      </c>
      <c r="P4091" s="72" t="n">
        <v>487151.66</v>
      </c>
      <c r="Q4091" s="72" t="n">
        <v>42962.2</v>
      </c>
      <c r="R4091" t="inlineStr">
        <is>
          <t>Maharashtra</t>
        </is>
      </c>
      <c r="S4091" s="71" t="n">
        <v>8</v>
      </c>
      <c r="T4091" t="inlineStr">
        <is>
          <t>Yes</t>
        </is>
      </c>
      <c r="U4091" s="71" t="n">
        <v>1406</v>
      </c>
      <c r="V4091" s="71" t="n">
        <v>546</v>
      </c>
      <c r="W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RR104083</t>
        </is>
      </c>
      <c r="B4092" s="69" t="n">
        <v>46148</v>
      </c>
      <c r="C4092" s="70" t="n">
        <v>2026</v>
      </c>
      <c r="D4092" t="inlineStr">
        <is>
          <t>May</t>
        </is>
      </c>
      <c r="E4092" t="inlineStr">
        <is>
          <t>West</t>
        </is>
      </c>
      <c r="F4092" t="inlineStr">
        <is>
          <t>India</t>
        </is>
      </c>
      <c r="G4092" t="inlineStr">
        <is>
          <t>Fashion</t>
        </is>
      </c>
      <c r="H4092" t="inlineStr">
        <is>
          <t>Store walk-in</t>
        </is>
      </c>
      <c r="I4092" t="inlineStr">
        <is>
          <t>Member</t>
        </is>
      </c>
      <c r="J4092" t="inlineStr">
        <is>
          <t>Arjun Mehta</t>
        </is>
      </c>
      <c r="K4092" s="71" t="n">
        <v>1513</v>
      </c>
      <c r="L4092" s="72" t="n">
        <v>837.72</v>
      </c>
      <c r="M4092" s="72" t="n">
        <v>1267470.36</v>
      </c>
      <c r="N4092" s="72" t="n">
        <v>25349.41</v>
      </c>
      <c r="O4092" s="72" t="n">
        <v>1242120.95</v>
      </c>
      <c r="P4092" s="72" t="n">
        <v>627070.53</v>
      </c>
      <c r="Q4092" s="72" t="n">
        <v>615050.42</v>
      </c>
      <c r="R4092" t="inlineStr">
        <is>
          <t>Maharashtra</t>
        </is>
      </c>
      <c r="S4092" s="71" t="n">
        <v>0</v>
      </c>
      <c r="T4092" t="inlineStr">
        <is>
          <t>No</t>
        </is>
      </c>
      <c r="U4092" s="71" t="n">
        <v>486</v>
      </c>
      <c r="V4092" s="71" t="n">
        <v>181</v>
      </c>
      <c r="W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RR104084</t>
        </is>
      </c>
      <c r="B4093" s="69" t="n">
        <v>46148</v>
      </c>
      <c r="C4093" s="70" t="n">
        <v>2026</v>
      </c>
      <c r="D4093" t="inlineStr">
        <is>
          <t>May</t>
        </is>
      </c>
      <c r="E4093" t="inlineStr">
        <is>
          <t>South</t>
        </is>
      </c>
      <c r="F4093" t="inlineStr">
        <is>
          <t>India</t>
        </is>
      </c>
      <c r="G4093" t="inlineStr">
        <is>
          <t>Grocery</t>
        </is>
      </c>
      <c r="H4093" t="inlineStr">
        <is>
          <t>Store walk-in</t>
        </is>
      </c>
      <c r="I4093" t="inlineStr">
        <is>
          <t>Walk-in guest</t>
        </is>
      </c>
      <c r="J4093" t="inlineStr">
        <is>
          <t>Kofi Mensah</t>
        </is>
      </c>
      <c r="K4093" s="71" t="n">
        <v>4500</v>
      </c>
      <c r="L4093" s="72" t="n">
        <v>204.21</v>
      </c>
      <c r="M4093" s="72" t="n">
        <v>918945</v>
      </c>
      <c r="N4093" s="72" t="n">
        <v>45947.25</v>
      </c>
      <c r="O4093" s="72" t="n">
        <v>872997.75</v>
      </c>
      <c r="P4093" s="72" t="n">
        <v>666918.79</v>
      </c>
      <c r="Q4093" s="72" t="n">
        <v>206078.96</v>
      </c>
      <c r="R4093" t="inlineStr">
        <is>
          <t>Telangana</t>
        </is>
      </c>
      <c r="S4093" s="71" t="n">
        <v>5</v>
      </c>
      <c r="T4093" t="inlineStr">
        <is>
          <t>Yes</t>
        </is>
      </c>
      <c r="U4093" s="71" t="n">
        <v>3064</v>
      </c>
      <c r="V4093" s="71" t="n">
        <v>1206</v>
      </c>
      <c r="W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RR104085</t>
        </is>
      </c>
      <c r="B4094" s="69" t="n">
        <v>46148</v>
      </c>
      <c r="C4094" s="70" t="n">
        <v>2026</v>
      </c>
      <c r="D4094" t="inlineStr">
        <is>
          <t>May</t>
        </is>
      </c>
      <c r="E4094" t="inlineStr">
        <is>
          <t>East</t>
        </is>
      </c>
      <c r="F4094" t="inlineStr">
        <is>
          <t>India</t>
        </is>
      </c>
      <c r="G4094" t="inlineStr">
        <is>
          <t>Grocery</t>
        </is>
      </c>
      <c r="H4094" t="inlineStr">
        <is>
          <t>Store walk-in</t>
        </is>
      </c>
      <c r="I4094" t="inlineStr">
        <is>
          <t>Walk-in guest</t>
        </is>
      </c>
      <c r="J4094" t="inlineStr">
        <is>
          <t>Arjun Mehta</t>
        </is>
      </c>
      <c r="K4094" s="71" t="n">
        <v>3280</v>
      </c>
      <c r="L4094" s="72" t="n">
        <v>205.88</v>
      </c>
      <c r="M4094" s="72" t="n">
        <v>675286.4</v>
      </c>
      <c r="N4094" s="72" t="n">
        <v>13505.73</v>
      </c>
      <c r="O4094" s="72" t="n">
        <v>661780.67</v>
      </c>
      <c r="P4094" s="72" t="n">
        <v>478973.56</v>
      </c>
      <c r="Q4094" s="72" t="n">
        <v>182807.11</v>
      </c>
      <c r="R4094" t="inlineStr">
        <is>
          <t>Odisha</t>
        </is>
      </c>
      <c r="S4094" s="71" t="n">
        <v>0</v>
      </c>
      <c r="T4094" t="inlineStr">
        <is>
          <t>No</t>
        </is>
      </c>
      <c r="U4094" s="71" t="n">
        <v>2776</v>
      </c>
      <c r="V4094" s="71" t="n">
        <v>782</v>
      </c>
      <c r="W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RR104086</t>
        </is>
      </c>
      <c r="B4095" s="69" t="n">
        <v>46148</v>
      </c>
      <c r="C4095" s="70" t="n">
        <v>2026</v>
      </c>
      <c r="D4095" t="inlineStr">
        <is>
          <t>May</t>
        </is>
      </c>
      <c r="E4095" t="inlineStr">
        <is>
          <t>West</t>
        </is>
      </c>
      <c r="F4095" t="inlineStr">
        <is>
          <t>India</t>
        </is>
      </c>
      <c r="G4095" t="inlineStr">
        <is>
          <t>Fashion</t>
        </is>
      </c>
      <c r="H4095" t="inlineStr">
        <is>
          <t>Store walk-in</t>
        </is>
      </c>
      <c r="I4095" t="inlineStr">
        <is>
          <t>Member</t>
        </is>
      </c>
      <c r="J4095" t="inlineStr">
        <is>
          <t>Kofi Mensah</t>
        </is>
      </c>
      <c r="K4095" s="71" t="n">
        <v>1303</v>
      </c>
      <c r="L4095" s="72" t="n">
        <v>828.35</v>
      </c>
      <c r="M4095" s="72" t="n">
        <v>1079340.05</v>
      </c>
      <c r="N4095" s="72" t="n">
        <v>21586.8</v>
      </c>
      <c r="O4095" s="72" t="n">
        <v>1057753.25</v>
      </c>
      <c r="P4095" s="72" t="n">
        <v>526898.61</v>
      </c>
      <c r="Q4095" s="72" t="n">
        <v>530854.64</v>
      </c>
      <c r="R4095" t="inlineStr">
        <is>
          <t>Goa</t>
        </is>
      </c>
      <c r="S4095" s="71" t="n">
        <v>2</v>
      </c>
      <c r="T4095" t="inlineStr">
        <is>
          <t>Yes</t>
        </is>
      </c>
      <c r="U4095" s="71" t="n">
        <v>386</v>
      </c>
      <c r="V4095" s="71" t="n">
        <v>161</v>
      </c>
      <c r="W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RR104087</t>
        </is>
      </c>
      <c r="B4096" s="69" t="n">
        <v>46148</v>
      </c>
      <c r="C4096" s="70" t="n">
        <v>2026</v>
      </c>
      <c r="D4096" t="inlineStr">
        <is>
          <t>May</t>
        </is>
      </c>
      <c r="E4096" t="inlineStr">
        <is>
          <t>West</t>
        </is>
      </c>
      <c r="F4096" t="inlineStr">
        <is>
          <t>India</t>
        </is>
      </c>
      <c r="G4096" t="inlineStr">
        <is>
          <t>Grocery</t>
        </is>
      </c>
      <c r="H4096" t="inlineStr">
        <is>
          <t>Store walk-in</t>
        </is>
      </c>
      <c r="I4096" t="inlineStr">
        <is>
          <t>Member</t>
        </is>
      </c>
      <c r="J4096" t="inlineStr">
        <is>
          <t>Zoya Ahmed</t>
        </is>
      </c>
      <c r="K4096" s="71" t="n">
        <v>2037</v>
      </c>
      <c r="L4096" s="72" t="n">
        <v>186.51</v>
      </c>
      <c r="M4096" s="72" t="n">
        <v>379920.87</v>
      </c>
      <c r="N4096" s="72" t="n">
        <v>37992.09</v>
      </c>
      <c r="O4096" s="72" t="n">
        <v>341928.78</v>
      </c>
      <c r="P4096" s="72" t="n">
        <v>297679.62</v>
      </c>
      <c r="Q4096" s="72" t="n">
        <v>44249.16</v>
      </c>
      <c r="R4096" t="inlineStr">
        <is>
          <t>Gujarat</t>
        </is>
      </c>
      <c r="S4096" s="71" t="n">
        <v>5</v>
      </c>
      <c r="T4096" t="inlineStr">
        <is>
          <t>Yes</t>
        </is>
      </c>
      <c r="U4096" s="71" t="n">
        <v>851</v>
      </c>
      <c r="V4096" s="71" t="n">
        <v>267</v>
      </c>
      <c r="W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RR104088</t>
        </is>
      </c>
      <c r="B4097" s="69" t="n">
        <v>46148</v>
      </c>
      <c r="C4097" s="70" t="n">
        <v>2026</v>
      </c>
      <c r="D4097" t="inlineStr">
        <is>
          <t>May</t>
        </is>
      </c>
      <c r="E4097" t="inlineStr">
        <is>
          <t>West</t>
        </is>
      </c>
      <c r="F4097" t="inlineStr">
        <is>
          <t>India</t>
        </is>
      </c>
      <c r="G4097" t="inlineStr">
        <is>
          <t>Electronics</t>
        </is>
      </c>
      <c r="H4097" t="inlineStr">
        <is>
          <t>Store walk-in</t>
        </is>
      </c>
      <c r="I4097" t="inlineStr">
        <is>
          <t>Member</t>
        </is>
      </c>
      <c r="J4097" t="inlineStr">
        <is>
          <t>Wei Chen</t>
        </is>
      </c>
      <c r="K4097" s="71" t="n">
        <v>83</v>
      </c>
      <c r="L4097" s="72" t="n">
        <v>10718.92</v>
      </c>
      <c r="M4097" s="72" t="n">
        <v>889670.36</v>
      </c>
      <c r="N4097" s="72" t="n">
        <v>133450.55</v>
      </c>
      <c r="O4097" s="72" t="n">
        <v>756219.8100000001</v>
      </c>
      <c r="P4097" s="72" t="n">
        <v>687032.08</v>
      </c>
      <c r="Q4097" s="72" t="n">
        <v>69187.73</v>
      </c>
      <c r="R4097" t="inlineStr">
        <is>
          <t>Gujarat</t>
        </is>
      </c>
      <c r="S4097" s="71" t="n">
        <v>1</v>
      </c>
      <c r="T4097" t="inlineStr">
        <is>
          <t>Yes</t>
        </is>
      </c>
      <c r="U4097" s="71" t="n">
        <v>233</v>
      </c>
      <c r="V4097" s="71" t="n">
        <v>80</v>
      </c>
      <c r="W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RR104089</t>
        </is>
      </c>
      <c r="B4098" s="69" t="n">
        <v>46148</v>
      </c>
      <c r="C4098" s="70" t="n">
        <v>2026</v>
      </c>
      <c r="D4098" t="inlineStr">
        <is>
          <t>May</t>
        </is>
      </c>
      <c r="E4098" t="inlineStr">
        <is>
          <t>North</t>
        </is>
      </c>
      <c r="F4098" t="inlineStr">
        <is>
          <t>India</t>
        </is>
      </c>
      <c r="G4098" t="inlineStr">
        <is>
          <t>Grocery</t>
        </is>
      </c>
      <c r="H4098" t="inlineStr">
        <is>
          <t>Store walk-in</t>
        </is>
      </c>
      <c r="I4098" t="inlineStr">
        <is>
          <t>Walk-in guest</t>
        </is>
      </c>
      <c r="J4098" t="inlineStr">
        <is>
          <t>Sophie Müller</t>
        </is>
      </c>
      <c r="K4098" s="71" t="n">
        <v>4416</v>
      </c>
      <c r="L4098" s="72" t="n">
        <v>173.16</v>
      </c>
      <c r="M4098" s="72" t="n">
        <v>764674.5600000001</v>
      </c>
      <c r="N4098" s="72" t="n">
        <v>38233.73</v>
      </c>
      <c r="O4098" s="72" t="n">
        <v>726440.83</v>
      </c>
      <c r="P4098" s="72" t="n">
        <v>652328.42</v>
      </c>
      <c r="Q4098" s="72" t="n">
        <v>74112.41</v>
      </c>
      <c r="R4098" t="inlineStr">
        <is>
          <t>Delhi</t>
        </is>
      </c>
      <c r="S4098" s="71" t="n">
        <v>0</v>
      </c>
      <c r="T4098" t="inlineStr">
        <is>
          <t>No</t>
        </is>
      </c>
      <c r="U4098" s="71" t="n">
        <v>2537</v>
      </c>
      <c r="V4098" s="71" t="n">
        <v>825</v>
      </c>
      <c r="W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RR104090</t>
        </is>
      </c>
      <c r="B4099" s="69" t="n">
        <v>46148</v>
      </c>
      <c r="C4099" s="70" t="n">
        <v>2026</v>
      </c>
      <c r="D4099" t="inlineStr">
        <is>
          <t>May</t>
        </is>
      </c>
      <c r="E4099" t="inlineStr">
        <is>
          <t>East</t>
        </is>
      </c>
      <c r="F4099" t="inlineStr">
        <is>
          <t>India</t>
        </is>
      </c>
      <c r="G4099" t="inlineStr">
        <is>
          <t>JioMart</t>
        </is>
      </c>
      <c r="H4099" t="inlineStr">
        <is>
          <t>Home delivery</t>
        </is>
      </c>
      <c r="I4099" t="inlineStr">
        <is>
          <t>Member</t>
        </is>
      </c>
      <c r="J4099" t="inlineStr">
        <is>
          <t>Sara Rossi</t>
        </is>
      </c>
      <c r="K4099" s="71" t="n">
        <v>3886</v>
      </c>
      <c r="L4099" s="72" t="n">
        <v>482.67</v>
      </c>
      <c r="M4099" s="72" t="n">
        <v>1875655.62</v>
      </c>
      <c r="N4099" s="72" t="n">
        <v>187565.56</v>
      </c>
      <c r="O4099" s="72" t="n">
        <v>1688090.06</v>
      </c>
      <c r="P4099" s="72" t="n">
        <v>1335340.67</v>
      </c>
      <c r="Q4099" s="72" t="n">
        <v>352749.39</v>
      </c>
      <c r="R4099" t="inlineStr">
        <is>
          <t>Bihar</t>
        </is>
      </c>
      <c r="S4099" s="71" t="n">
        <v>8</v>
      </c>
      <c r="T4099" t="inlineStr">
        <is>
          <t>Yes</t>
        </is>
      </c>
      <c r="U4099" s="71" t="n">
        <v>9958</v>
      </c>
      <c r="V4099" s="71" t="n">
        <v>492</v>
      </c>
      <c r="W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RR104091</t>
        </is>
      </c>
      <c r="B4100" s="69" t="n">
        <v>46148</v>
      </c>
      <c r="C4100" s="70" t="n">
        <v>2026</v>
      </c>
      <c r="D4100" t="inlineStr">
        <is>
          <t>May</t>
        </is>
      </c>
      <c r="E4100" t="inlineStr">
        <is>
          <t>West</t>
        </is>
      </c>
      <c r="F4100" t="inlineStr">
        <is>
          <t>India</t>
        </is>
      </c>
      <c r="G4100" t="inlineStr">
        <is>
          <t>JioMart</t>
        </is>
      </c>
      <c r="H4100" t="inlineStr">
        <is>
          <t>Home delivery</t>
        </is>
      </c>
      <c r="I4100" t="inlineStr">
        <is>
          <t>Walk-in guest</t>
        </is>
      </c>
      <c r="J4100" t="inlineStr">
        <is>
          <t>Arjun Mehta</t>
        </is>
      </c>
      <c r="K4100" s="71" t="n">
        <v>4754</v>
      </c>
      <c r="L4100" s="72" t="n">
        <v>489.11</v>
      </c>
      <c r="M4100" s="72" t="n">
        <v>2325228.94</v>
      </c>
      <c r="N4100" s="72" t="n">
        <v>348784.34</v>
      </c>
      <c r="O4100" s="72" t="n">
        <v>1976444.6</v>
      </c>
      <c r="P4100" s="72" t="n">
        <v>1613737.09</v>
      </c>
      <c r="Q4100" s="72" t="n">
        <v>362707.51</v>
      </c>
      <c r="R4100" t="inlineStr">
        <is>
          <t>Goa</t>
        </is>
      </c>
      <c r="S4100" s="71" t="n">
        <v>0</v>
      </c>
      <c r="T4100" t="inlineStr">
        <is>
          <t>No</t>
        </is>
      </c>
      <c r="U4100" s="71" t="n">
        <v>13144</v>
      </c>
      <c r="V4100" s="71" t="n">
        <v>939</v>
      </c>
      <c r="W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RR104092</t>
        </is>
      </c>
      <c r="B4101" s="69" t="n">
        <v>46148</v>
      </c>
      <c r="C4101" s="70" t="n">
        <v>2026</v>
      </c>
      <c r="D4101" t="inlineStr">
        <is>
          <t>May</t>
        </is>
      </c>
      <c r="E4101" t="inlineStr">
        <is>
          <t>West</t>
        </is>
      </c>
      <c r="F4101" t="inlineStr">
        <is>
          <t>India</t>
        </is>
      </c>
      <c r="G4101" t="inlineStr">
        <is>
          <t>Electronics</t>
        </is>
      </c>
      <c r="H4101" t="inlineStr">
        <is>
          <t>Store walk-in</t>
        </is>
      </c>
      <c r="I4101" t="inlineStr">
        <is>
          <t>Member</t>
        </is>
      </c>
      <c r="J4101" t="inlineStr">
        <is>
          <t>Amir Khan</t>
        </is>
      </c>
      <c r="K4101" s="71" t="n">
        <v>78</v>
      </c>
      <c r="L4101" s="72" t="n">
        <v>9796.860000000001</v>
      </c>
      <c r="M4101" s="72" t="n">
        <v>764155.08</v>
      </c>
      <c r="N4101" s="72" t="n">
        <v>61132.41</v>
      </c>
      <c r="O4101" s="72" t="n">
        <v>703022.67</v>
      </c>
      <c r="P4101" s="72" t="n">
        <v>652874.99</v>
      </c>
      <c r="Q4101" s="72" t="n">
        <v>50147.68</v>
      </c>
      <c r="R4101" t="inlineStr">
        <is>
          <t>Maharashtra</t>
        </is>
      </c>
      <c r="S4101" s="71" t="n">
        <v>0</v>
      </c>
      <c r="T4101" t="inlineStr">
        <is>
          <t>No</t>
        </is>
      </c>
      <c r="U4101" s="71" t="n">
        <v>185</v>
      </c>
      <c r="V4101" s="71" t="n">
        <v>63</v>
      </c>
      <c r="W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RR104093</t>
        </is>
      </c>
      <c r="B4102" s="69" t="n">
        <v>46148</v>
      </c>
      <c r="C4102" s="70" t="n">
        <v>2026</v>
      </c>
      <c r="D4102" t="inlineStr">
        <is>
          <t>May</t>
        </is>
      </c>
      <c r="E4102" t="inlineStr">
        <is>
          <t>South</t>
        </is>
      </c>
      <c r="F4102" t="inlineStr">
        <is>
          <t>India</t>
        </is>
      </c>
      <c r="G4102" t="inlineStr">
        <is>
          <t>Fashion</t>
        </is>
      </c>
      <c r="H4102" t="inlineStr">
        <is>
          <t>Store walk-in</t>
        </is>
      </c>
      <c r="I4102" t="inlineStr">
        <is>
          <t>Member</t>
        </is>
      </c>
      <c r="J4102" t="inlineStr">
        <is>
          <t>Omar Haddad</t>
        </is>
      </c>
      <c r="K4102" s="71" t="n">
        <v>1410</v>
      </c>
      <c r="L4102" s="72" t="n">
        <v>726.24</v>
      </c>
      <c r="M4102" s="72" t="n">
        <v>1023998.4</v>
      </c>
      <c r="N4102" s="72" t="n">
        <v>153599.76</v>
      </c>
      <c r="O4102" s="72" t="n">
        <v>870398.64</v>
      </c>
      <c r="P4102" s="72" t="n">
        <v>570254.88</v>
      </c>
      <c r="Q4102" s="72" t="n">
        <v>300143.76</v>
      </c>
      <c r="R4102" t="inlineStr">
        <is>
          <t>Tamil Nadu</t>
        </is>
      </c>
      <c r="S4102" s="71" t="n">
        <v>2</v>
      </c>
      <c r="T4102" t="inlineStr">
        <is>
          <t>Yes</t>
        </is>
      </c>
      <c r="U4102" s="71" t="n">
        <v>760</v>
      </c>
      <c r="V4102" s="71" t="n">
        <v>193</v>
      </c>
      <c r="W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RR104094</t>
        </is>
      </c>
      <c r="B4103" s="69" t="n">
        <v>46149</v>
      </c>
      <c r="C4103" s="70" t="n">
        <v>2026</v>
      </c>
      <c r="D4103" t="inlineStr">
        <is>
          <t>May</t>
        </is>
      </c>
      <c r="E4103" t="inlineStr">
        <is>
          <t>West</t>
        </is>
      </c>
      <c r="F4103" t="inlineStr">
        <is>
          <t>India</t>
        </is>
      </c>
      <c r="G4103" t="inlineStr">
        <is>
          <t>Fashion</t>
        </is>
      </c>
      <c r="H4103" t="inlineStr">
        <is>
          <t>Store walk-in</t>
        </is>
      </c>
      <c r="I4103" t="inlineStr">
        <is>
          <t>Member</t>
        </is>
      </c>
      <c r="J4103" t="inlineStr">
        <is>
          <t>Lucas Martin</t>
        </is>
      </c>
      <c r="K4103" s="71" t="n">
        <v>928</v>
      </c>
      <c r="L4103" s="72" t="n">
        <v>741.83</v>
      </c>
      <c r="M4103" s="72" t="n">
        <v>688418.24</v>
      </c>
      <c r="N4103" s="72" t="n">
        <v>55073.46</v>
      </c>
      <c r="O4103" s="72" t="n">
        <v>633344.78</v>
      </c>
      <c r="P4103" s="72" t="n">
        <v>396076.93</v>
      </c>
      <c r="Q4103" s="72" t="n">
        <v>237267.85</v>
      </c>
      <c r="R4103" t="inlineStr">
        <is>
          <t>Maharashtra</t>
        </is>
      </c>
      <c r="S4103" s="71" t="n">
        <v>8</v>
      </c>
      <c r="T4103" t="inlineStr">
        <is>
          <t>Yes</t>
        </is>
      </c>
      <c r="U4103" s="71" t="n">
        <v>677</v>
      </c>
      <c r="V4103" s="71" t="n">
        <v>176</v>
      </c>
      <c r="W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RR104095</t>
        </is>
      </c>
      <c r="B4104" s="69" t="n">
        <v>46149</v>
      </c>
      <c r="C4104" s="70" t="n">
        <v>2026</v>
      </c>
      <c r="D4104" t="inlineStr">
        <is>
          <t>May</t>
        </is>
      </c>
      <c r="E4104" t="inlineStr">
        <is>
          <t>East</t>
        </is>
      </c>
      <c r="F4104" t="inlineStr">
        <is>
          <t>India</t>
        </is>
      </c>
      <c r="G4104" t="inlineStr">
        <is>
          <t>Grocery</t>
        </is>
      </c>
      <c r="H4104" t="inlineStr">
        <is>
          <t>Click &amp; collect</t>
        </is>
      </c>
      <c r="I4104" t="inlineStr">
        <is>
          <t>Walk-in guest</t>
        </is>
      </c>
      <c r="J4104" t="inlineStr">
        <is>
          <t>Arjun Mehta</t>
        </is>
      </c>
      <c r="K4104" s="71" t="n">
        <v>1715</v>
      </c>
      <c r="L4104" s="72" t="n">
        <v>198.47</v>
      </c>
      <c r="M4104" s="72" t="n">
        <v>340376.05</v>
      </c>
      <c r="N4104" s="72" t="n">
        <v>17018.8</v>
      </c>
      <c r="O4104" s="72" t="n">
        <v>323357.25</v>
      </c>
      <c r="P4104" s="72" t="n">
        <v>246792.73</v>
      </c>
      <c r="Q4104" s="72" t="n">
        <v>76564.52</v>
      </c>
      <c r="R4104" t="inlineStr">
        <is>
          <t>Odisha</t>
        </is>
      </c>
      <c r="S4104" s="71" t="n">
        <v>5</v>
      </c>
      <c r="T4104" t="inlineStr">
        <is>
          <t>Yes</t>
        </is>
      </c>
      <c r="U4104" s="71" t="n">
        <v>696</v>
      </c>
      <c r="V4104" s="71" t="n">
        <v>308</v>
      </c>
      <c r="W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RR104096</t>
        </is>
      </c>
      <c r="B4105" s="69" t="n">
        <v>46149</v>
      </c>
      <c r="C4105" s="70" t="n">
        <v>2026</v>
      </c>
      <c r="D4105" t="inlineStr">
        <is>
          <t>May</t>
        </is>
      </c>
      <c r="E4105" t="inlineStr">
        <is>
          <t>South</t>
        </is>
      </c>
      <c r="F4105" t="inlineStr">
        <is>
          <t>India</t>
        </is>
      </c>
      <c r="G4105" t="inlineStr">
        <is>
          <t>JioMart</t>
        </is>
      </c>
      <c r="H4105" t="inlineStr">
        <is>
          <t>Home delivery</t>
        </is>
      </c>
      <c r="I4105" t="inlineStr">
        <is>
          <t>Walk-in guest</t>
        </is>
      </c>
      <c r="J4105" t="inlineStr">
        <is>
          <t>Lucas Martin</t>
        </is>
      </c>
      <c r="K4105" s="71" t="n">
        <v>3647</v>
      </c>
      <c r="L4105" s="72" t="n">
        <v>476.85</v>
      </c>
      <c r="M4105" s="72" t="n">
        <v>1739071.95</v>
      </c>
      <c r="N4105" s="72" t="n">
        <v>260860.79</v>
      </c>
      <c r="O4105" s="72" t="n">
        <v>1478211.16</v>
      </c>
      <c r="P4105" s="72" t="n">
        <v>1199758.38</v>
      </c>
      <c r="Q4105" s="72" t="n">
        <v>278452.78</v>
      </c>
      <c r="R4105" t="inlineStr">
        <is>
          <t>Karnataka</t>
        </is>
      </c>
      <c r="S4105" s="71" t="n">
        <v>8</v>
      </c>
      <c r="T4105" t="inlineStr">
        <is>
          <t>Yes</t>
        </is>
      </c>
      <c r="U4105" s="71" t="n">
        <v>13064</v>
      </c>
      <c r="V4105" s="71" t="n">
        <v>715</v>
      </c>
      <c r="W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RR104097</t>
        </is>
      </c>
      <c r="B4106" s="69" t="n">
        <v>46149</v>
      </c>
      <c r="C4106" s="70" t="n">
        <v>2026</v>
      </c>
      <c r="D4106" t="inlineStr">
        <is>
          <t>May</t>
        </is>
      </c>
      <c r="E4106" t="inlineStr">
        <is>
          <t>South</t>
        </is>
      </c>
      <c r="F4106" t="inlineStr">
        <is>
          <t>India</t>
        </is>
      </c>
      <c r="G4106" t="inlineStr">
        <is>
          <t>Grocery</t>
        </is>
      </c>
      <c r="H4106" t="inlineStr">
        <is>
          <t>Store walk-in</t>
        </is>
      </c>
      <c r="I4106" t="inlineStr">
        <is>
          <t>Walk-in guest</t>
        </is>
      </c>
      <c r="J4106" t="inlineStr">
        <is>
          <t>Sophie Müller</t>
        </is>
      </c>
      <c r="K4106" s="71" t="n">
        <v>3930</v>
      </c>
      <c r="L4106" s="72" t="n">
        <v>192.27</v>
      </c>
      <c r="M4106" s="72" t="n">
        <v>755621.1</v>
      </c>
      <c r="N4106" s="72" t="n">
        <v>113343.16</v>
      </c>
      <c r="O4106" s="72" t="n">
        <v>642277.9399999999</v>
      </c>
      <c r="P4106" s="72" t="n">
        <v>582343.33</v>
      </c>
      <c r="Q4106" s="72" t="n">
        <v>59934.61</v>
      </c>
      <c r="R4106" t="inlineStr">
        <is>
          <t>Kerala</t>
        </is>
      </c>
      <c r="S4106" s="71" t="n">
        <v>1</v>
      </c>
      <c r="T4106" t="inlineStr">
        <is>
          <t>Yes</t>
        </is>
      </c>
      <c r="U4106" s="71" t="n">
        <v>1433</v>
      </c>
      <c r="V4106" s="71" t="n">
        <v>489</v>
      </c>
      <c r="W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RR104098</t>
        </is>
      </c>
      <c r="B4107" s="69" t="n">
        <v>46149</v>
      </c>
      <c r="C4107" s="70" t="n">
        <v>2026</v>
      </c>
      <c r="D4107" t="inlineStr">
        <is>
          <t>May</t>
        </is>
      </c>
      <c r="E4107" t="inlineStr">
        <is>
          <t>South</t>
        </is>
      </c>
      <c r="F4107" t="inlineStr">
        <is>
          <t>India</t>
        </is>
      </c>
      <c r="G4107" t="inlineStr">
        <is>
          <t>JioMart</t>
        </is>
      </c>
      <c r="H4107" t="inlineStr">
        <is>
          <t>Home delivery</t>
        </is>
      </c>
      <c r="I4107" t="inlineStr">
        <is>
          <t>Member</t>
        </is>
      </c>
      <c r="J4107" t="inlineStr">
        <is>
          <t>Yuki Sato</t>
        </is>
      </c>
      <c r="K4107" s="71" t="n">
        <v>3832</v>
      </c>
      <c r="L4107" s="72" t="n">
        <v>430.16</v>
      </c>
      <c r="M4107" s="72" t="n">
        <v>1648373.12</v>
      </c>
      <c r="N4107" s="72" t="n">
        <v>32967.46</v>
      </c>
      <c r="O4107" s="72" t="n">
        <v>1615405.66</v>
      </c>
      <c r="P4107" s="72" t="n">
        <v>1326991.19</v>
      </c>
      <c r="Q4107" s="72" t="n">
        <v>288414.47</v>
      </c>
      <c r="R4107" t="inlineStr">
        <is>
          <t>Kerala</t>
        </is>
      </c>
      <c r="S4107" s="71" t="n">
        <v>3</v>
      </c>
      <c r="T4107" t="inlineStr">
        <is>
          <t>Yes</t>
        </is>
      </c>
      <c r="U4107" s="71" t="n">
        <v>11467</v>
      </c>
      <c r="V4107" s="71" t="n">
        <v>462</v>
      </c>
      <c r="W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RR104099</t>
        </is>
      </c>
      <c r="B4108" s="69" t="n">
        <v>46149</v>
      </c>
      <c r="C4108" s="70" t="n">
        <v>2026</v>
      </c>
      <c r="D4108" t="inlineStr">
        <is>
          <t>May</t>
        </is>
      </c>
      <c r="E4108" t="inlineStr">
        <is>
          <t>West</t>
        </is>
      </c>
      <c r="F4108" t="inlineStr">
        <is>
          <t>India</t>
        </is>
      </c>
      <c r="G4108" t="inlineStr">
        <is>
          <t>JioMart</t>
        </is>
      </c>
      <c r="H4108" t="inlineStr">
        <is>
          <t>Home delivery</t>
        </is>
      </c>
      <c r="I4108" t="inlineStr">
        <is>
          <t>Member</t>
        </is>
      </c>
      <c r="J4108" t="inlineStr">
        <is>
          <t>Sophie Müller</t>
        </is>
      </c>
      <c r="K4108" s="71" t="n">
        <v>4116</v>
      </c>
      <c r="L4108" s="72" t="n">
        <v>443.21</v>
      </c>
      <c r="M4108" s="72" t="n">
        <v>1824252.36</v>
      </c>
      <c r="N4108" s="72" t="n">
        <v>36485.05</v>
      </c>
      <c r="O4108" s="72" t="n">
        <v>1787767.31</v>
      </c>
      <c r="P4108" s="72" t="n">
        <v>1434981.69</v>
      </c>
      <c r="Q4108" s="72" t="n">
        <v>352785.62</v>
      </c>
      <c r="R4108" t="inlineStr">
        <is>
          <t>Goa</t>
        </is>
      </c>
      <c r="S4108" s="71" t="n">
        <v>5</v>
      </c>
      <c r="T4108" t="inlineStr">
        <is>
          <t>Yes</t>
        </is>
      </c>
      <c r="U4108" s="71" t="n">
        <v>8263</v>
      </c>
      <c r="V4108" s="71" t="n">
        <v>591</v>
      </c>
      <c r="W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RR104100</t>
        </is>
      </c>
      <c r="B4109" s="69" t="n">
        <v>46149</v>
      </c>
      <c r="C4109" s="70" t="n">
        <v>2026</v>
      </c>
      <c r="D4109" t="inlineStr">
        <is>
          <t>May</t>
        </is>
      </c>
      <c r="E4109" t="inlineStr">
        <is>
          <t>South</t>
        </is>
      </c>
      <c r="F4109" t="inlineStr">
        <is>
          <t>India</t>
        </is>
      </c>
      <c r="G4109" t="inlineStr">
        <is>
          <t>JioMart</t>
        </is>
      </c>
      <c r="H4109" t="inlineStr">
        <is>
          <t>Home delivery</t>
        </is>
      </c>
      <c r="I4109" t="inlineStr">
        <is>
          <t>Member</t>
        </is>
      </c>
      <c r="J4109" t="inlineStr">
        <is>
          <t>Carlos Silva</t>
        </is>
      </c>
      <c r="K4109" s="71" t="n">
        <v>1801</v>
      </c>
      <c r="L4109" s="72" t="n">
        <v>469.83</v>
      </c>
      <c r="M4109" s="72" t="n">
        <v>846163.83</v>
      </c>
      <c r="N4109" s="72" t="n">
        <v>84616.38</v>
      </c>
      <c r="O4109" s="72" t="n">
        <v>761547.45</v>
      </c>
      <c r="P4109" s="72" t="n">
        <v>607506.1800000001</v>
      </c>
      <c r="Q4109" s="72" t="n">
        <v>154041.27</v>
      </c>
      <c r="R4109" t="inlineStr">
        <is>
          <t>Karnataka</t>
        </is>
      </c>
      <c r="S4109" s="71" t="n">
        <v>8</v>
      </c>
      <c r="T4109" t="inlineStr">
        <is>
          <t>Yes</t>
        </is>
      </c>
      <c r="U4109" s="71" t="n">
        <v>6759</v>
      </c>
      <c r="V4109" s="71" t="n">
        <v>362</v>
      </c>
      <c r="W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RR104101</t>
        </is>
      </c>
      <c r="B4110" s="69" t="n">
        <v>46150</v>
      </c>
      <c r="C4110" s="70" t="n">
        <v>2026</v>
      </c>
      <c r="D4110" t="inlineStr">
        <is>
          <t>May</t>
        </is>
      </c>
      <c r="E4110" t="inlineStr">
        <is>
          <t>West</t>
        </is>
      </c>
      <c r="F4110" t="inlineStr">
        <is>
          <t>India</t>
        </is>
      </c>
      <c r="G4110" t="inlineStr">
        <is>
          <t>Grocery</t>
        </is>
      </c>
      <c r="H4110" t="inlineStr">
        <is>
          <t>Store walk-in</t>
        </is>
      </c>
      <c r="I4110" t="inlineStr">
        <is>
          <t>Walk-in guest</t>
        </is>
      </c>
      <c r="J4110" t="inlineStr">
        <is>
          <t>Ravindra Patil</t>
        </is>
      </c>
      <c r="K4110" s="71" t="n">
        <v>1618</v>
      </c>
      <c r="L4110" s="72" t="n">
        <v>193.91</v>
      </c>
      <c r="M4110" s="72" t="n">
        <v>313746.38</v>
      </c>
      <c r="N4110" s="72" t="n">
        <v>31374.64</v>
      </c>
      <c r="O4110" s="72" t="n">
        <v>282371.74</v>
      </c>
      <c r="P4110" s="72" t="n">
        <v>246585.85</v>
      </c>
      <c r="Q4110" s="72" t="n">
        <v>35785.89</v>
      </c>
      <c r="R4110" t="inlineStr">
        <is>
          <t>Goa</t>
        </is>
      </c>
      <c r="S4110" s="71" t="n">
        <v>8</v>
      </c>
      <c r="T4110" t="inlineStr">
        <is>
          <t>Yes</t>
        </is>
      </c>
      <c r="U4110" s="71" t="n">
        <v>1222</v>
      </c>
      <c r="V4110" s="71" t="n">
        <v>380</v>
      </c>
      <c r="W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RR104102</t>
        </is>
      </c>
      <c r="B4111" s="69" t="n">
        <v>46150</v>
      </c>
      <c r="C4111" s="70" t="n">
        <v>2026</v>
      </c>
      <c r="D4111" t="inlineStr">
        <is>
          <t>May</t>
        </is>
      </c>
      <c r="E4111" t="inlineStr">
        <is>
          <t>South</t>
        </is>
      </c>
      <c r="F4111" t="inlineStr">
        <is>
          <t>India</t>
        </is>
      </c>
      <c r="G4111" t="inlineStr">
        <is>
          <t>JioMart</t>
        </is>
      </c>
      <c r="H4111" t="inlineStr">
        <is>
          <t>Home delivery</t>
        </is>
      </c>
      <c r="I4111" t="inlineStr">
        <is>
          <t>Walk-in guest</t>
        </is>
      </c>
      <c r="J4111" t="inlineStr">
        <is>
          <t>Noah Smith</t>
        </is>
      </c>
      <c r="K4111" s="71" t="n">
        <v>4578</v>
      </c>
      <c r="L4111" s="72" t="n">
        <v>455.69</v>
      </c>
      <c r="M4111" s="72" t="n">
        <v>2086148.82</v>
      </c>
      <c r="N4111" s="72" t="n">
        <v>41722.98</v>
      </c>
      <c r="O4111" s="72" t="n">
        <v>2044425.84</v>
      </c>
      <c r="P4111" s="72" t="n">
        <v>1566427.82</v>
      </c>
      <c r="Q4111" s="72" t="n">
        <v>477998.02</v>
      </c>
      <c r="R4111" t="inlineStr">
        <is>
          <t>Kerala</t>
        </is>
      </c>
      <c r="S4111" s="71" t="n">
        <v>3</v>
      </c>
      <c r="T4111" t="inlineStr">
        <is>
          <t>Yes</t>
        </is>
      </c>
      <c r="U4111" s="71" t="n">
        <v>16993</v>
      </c>
      <c r="V4111" s="71" t="n">
        <v>1120</v>
      </c>
      <c r="W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RR104103</t>
        </is>
      </c>
      <c r="B4112" s="69" t="n">
        <v>46150</v>
      </c>
      <c r="C4112" s="70" t="n">
        <v>2026</v>
      </c>
      <c r="D4112" t="inlineStr">
        <is>
          <t>May</t>
        </is>
      </c>
      <c r="E4112" t="inlineStr">
        <is>
          <t>North</t>
        </is>
      </c>
      <c r="F4112" t="inlineStr">
        <is>
          <t>India</t>
        </is>
      </c>
      <c r="G4112" t="inlineStr">
        <is>
          <t>JioMart</t>
        </is>
      </c>
      <c r="H4112" t="inlineStr">
        <is>
          <t>Home delivery</t>
        </is>
      </c>
      <c r="I4112" t="inlineStr">
        <is>
          <t>Member</t>
        </is>
      </c>
      <c r="J4112" t="inlineStr">
        <is>
          <t>Liam O'Brien</t>
        </is>
      </c>
      <c r="K4112" s="71" t="n">
        <v>3700</v>
      </c>
      <c r="L4112" s="72" t="n">
        <v>465.51</v>
      </c>
      <c r="M4112" s="72" t="n">
        <v>1722387</v>
      </c>
      <c r="N4112" s="72" t="n">
        <v>86119.35000000001</v>
      </c>
      <c r="O4112" s="72" t="n">
        <v>1636267.65</v>
      </c>
      <c r="P4112" s="72" t="n">
        <v>1290033.65</v>
      </c>
      <c r="Q4112" s="72" t="n">
        <v>346234</v>
      </c>
      <c r="R4112" t="inlineStr">
        <is>
          <t>Punjab</t>
        </is>
      </c>
      <c r="S4112" s="71" t="n">
        <v>2</v>
      </c>
      <c r="T4112" t="inlineStr">
        <is>
          <t>Yes</t>
        </is>
      </c>
      <c r="U4112" s="71" t="n">
        <v>8828</v>
      </c>
      <c r="V4112" s="71" t="n">
        <v>545</v>
      </c>
      <c r="W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RR104104</t>
        </is>
      </c>
      <c r="B4113" s="69" t="n">
        <v>46150</v>
      </c>
      <c r="C4113" s="70" t="n">
        <v>2026</v>
      </c>
      <c r="D4113" t="inlineStr">
        <is>
          <t>May</t>
        </is>
      </c>
      <c r="E4113" t="inlineStr">
        <is>
          <t>South</t>
        </is>
      </c>
      <c r="F4113" t="inlineStr">
        <is>
          <t>India</t>
        </is>
      </c>
      <c r="G4113" t="inlineStr">
        <is>
          <t>Grocery</t>
        </is>
      </c>
      <c r="H4113" t="inlineStr">
        <is>
          <t>Click &amp; collect</t>
        </is>
      </c>
      <c r="I4113" t="inlineStr">
        <is>
          <t>Walk-in guest</t>
        </is>
      </c>
      <c r="J4113" t="inlineStr">
        <is>
          <t>Emma Clarke</t>
        </is>
      </c>
      <c r="K4113" s="71" t="n">
        <v>1805</v>
      </c>
      <c r="L4113" s="72" t="n">
        <v>204.26</v>
      </c>
      <c r="M4113" s="72" t="n">
        <v>368689.3</v>
      </c>
      <c r="N4113" s="72" t="n">
        <v>18434.47</v>
      </c>
      <c r="O4113" s="72" t="n">
        <v>350254.83</v>
      </c>
      <c r="P4113" s="72" t="n">
        <v>267682.01</v>
      </c>
      <c r="Q4113" s="72" t="n">
        <v>82572.82000000001</v>
      </c>
      <c r="R4113" t="inlineStr">
        <is>
          <t>Telangana</t>
        </is>
      </c>
      <c r="S4113" s="71" t="n">
        <v>0</v>
      </c>
      <c r="T4113" t="inlineStr">
        <is>
          <t>No</t>
        </is>
      </c>
      <c r="U4113" s="71" t="n">
        <v>963</v>
      </c>
      <c r="V4113" s="71" t="n">
        <v>337</v>
      </c>
      <c r="W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RR104105</t>
        </is>
      </c>
      <c r="B4114" s="69" t="n">
        <v>46150</v>
      </c>
      <c r="C4114" s="70" t="n">
        <v>2026</v>
      </c>
      <c r="D4114" t="inlineStr">
        <is>
          <t>May</t>
        </is>
      </c>
      <c r="E4114" t="inlineStr">
        <is>
          <t>South</t>
        </is>
      </c>
      <c r="F4114" t="inlineStr">
        <is>
          <t>India</t>
        </is>
      </c>
      <c r="G4114" t="inlineStr">
        <is>
          <t>JioMart</t>
        </is>
      </c>
      <c r="H4114" t="inlineStr">
        <is>
          <t>Home delivery</t>
        </is>
      </c>
      <c r="I4114" t="inlineStr">
        <is>
          <t>Walk-in guest</t>
        </is>
      </c>
      <c r="J4114" t="inlineStr">
        <is>
          <t>Zoya Ahmed</t>
        </is>
      </c>
      <c r="K4114" s="71" t="n">
        <v>649</v>
      </c>
      <c r="L4114" s="72" t="n">
        <v>466.16</v>
      </c>
      <c r="M4114" s="72" t="n">
        <v>302537.84</v>
      </c>
      <c r="N4114" s="72" t="n">
        <v>15126.89</v>
      </c>
      <c r="O4114" s="72" t="n">
        <v>287410.95</v>
      </c>
      <c r="P4114" s="72" t="n">
        <v>215728.73</v>
      </c>
      <c r="Q4114" s="72" t="n">
        <v>71682.22</v>
      </c>
      <c r="R4114" t="inlineStr">
        <is>
          <t>Tamil Nadu</t>
        </is>
      </c>
      <c r="S4114" s="71" t="n">
        <v>0</v>
      </c>
      <c r="T4114" t="inlineStr">
        <is>
          <t>No</t>
        </is>
      </c>
      <c r="U4114" s="71" t="n">
        <v>1661</v>
      </c>
      <c r="V4114" s="71" t="n">
        <v>79</v>
      </c>
      <c r="W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RR104106</t>
        </is>
      </c>
      <c r="B4115" s="69" t="n">
        <v>46150</v>
      </c>
      <c r="C4115" s="70" t="n">
        <v>2026</v>
      </c>
      <c r="D4115" t="inlineStr">
        <is>
          <t>May</t>
        </is>
      </c>
      <c r="E4115" t="inlineStr">
        <is>
          <t>West</t>
        </is>
      </c>
      <c r="F4115" t="inlineStr">
        <is>
          <t>India</t>
        </is>
      </c>
      <c r="G4115" t="inlineStr">
        <is>
          <t>Grocery</t>
        </is>
      </c>
      <c r="H4115" t="inlineStr">
        <is>
          <t>Store walk-in</t>
        </is>
      </c>
      <c r="I4115" t="inlineStr">
        <is>
          <t>Member</t>
        </is>
      </c>
      <c r="J4115" t="inlineStr">
        <is>
          <t>Hiroshi Tanaka</t>
        </is>
      </c>
      <c r="K4115" s="71" t="n">
        <v>2656</v>
      </c>
      <c r="L4115" s="72" t="n">
        <v>168.78</v>
      </c>
      <c r="M4115" s="72" t="n">
        <v>448279.68</v>
      </c>
      <c r="N4115" s="72" t="n">
        <v>22413.98</v>
      </c>
      <c r="O4115" s="72" t="n">
        <v>425865.7</v>
      </c>
      <c r="P4115" s="72" t="n">
        <v>403647.22</v>
      </c>
      <c r="Q4115" s="72" t="n">
        <v>22218.48</v>
      </c>
      <c r="R4115" t="inlineStr">
        <is>
          <t>Gujarat</t>
        </is>
      </c>
      <c r="S4115" s="71" t="n">
        <v>1</v>
      </c>
      <c r="T4115" t="inlineStr">
        <is>
          <t>Yes</t>
        </is>
      </c>
      <c r="U4115" s="71" t="n">
        <v>2634</v>
      </c>
      <c r="V4115" s="71" t="n">
        <v>766</v>
      </c>
      <c r="W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RR104107</t>
        </is>
      </c>
      <c r="B4116" s="69" t="n">
        <v>46150</v>
      </c>
      <c r="C4116" s="70" t="n">
        <v>2026</v>
      </c>
      <c r="D4116" t="inlineStr">
        <is>
          <t>May</t>
        </is>
      </c>
      <c r="E4116" t="inlineStr">
        <is>
          <t>West</t>
        </is>
      </c>
      <c r="F4116" t="inlineStr">
        <is>
          <t>India</t>
        </is>
      </c>
      <c r="G4116" t="inlineStr">
        <is>
          <t>Grocery</t>
        </is>
      </c>
      <c r="H4116" t="inlineStr">
        <is>
          <t>Store walk-in</t>
        </is>
      </c>
      <c r="I4116" t="inlineStr">
        <is>
          <t>Walk-in guest</t>
        </is>
      </c>
      <c r="J4116" t="inlineStr">
        <is>
          <t>Omar Haddad</t>
        </is>
      </c>
      <c r="K4116" s="71" t="n">
        <v>1731</v>
      </c>
      <c r="L4116" s="72" t="n">
        <v>175.12</v>
      </c>
      <c r="M4116" s="72" t="n">
        <v>303132.72</v>
      </c>
      <c r="N4116" s="72" t="n">
        <v>6062.65</v>
      </c>
      <c r="O4116" s="72" t="n">
        <v>297070.07</v>
      </c>
      <c r="P4116" s="72" t="n">
        <v>247141.7</v>
      </c>
      <c r="Q4116" s="72" t="n">
        <v>49928.37</v>
      </c>
      <c r="R4116" t="inlineStr">
        <is>
          <t>Goa</t>
        </is>
      </c>
      <c r="S4116" s="71" t="n">
        <v>8</v>
      </c>
      <c r="T4116" t="inlineStr">
        <is>
          <t>Yes</t>
        </is>
      </c>
      <c r="U4116" s="71" t="n">
        <v>1229</v>
      </c>
      <c r="V4116" s="71" t="n">
        <v>429</v>
      </c>
      <c r="W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RR104108</t>
        </is>
      </c>
      <c r="B4117" s="69" t="n">
        <v>46150</v>
      </c>
      <c r="C4117" s="70" t="n">
        <v>2026</v>
      </c>
      <c r="D4117" t="inlineStr">
        <is>
          <t>May</t>
        </is>
      </c>
      <c r="E4117" t="inlineStr">
        <is>
          <t>South</t>
        </is>
      </c>
      <c r="F4117" t="inlineStr">
        <is>
          <t>India</t>
        </is>
      </c>
      <c r="G4117" t="inlineStr">
        <is>
          <t>Grocery</t>
        </is>
      </c>
      <c r="H4117" t="inlineStr">
        <is>
          <t>Store walk-in</t>
        </is>
      </c>
      <c r="I4117" t="inlineStr">
        <is>
          <t>Member</t>
        </is>
      </c>
      <c r="J4117" t="inlineStr">
        <is>
          <t>Amir Khan</t>
        </is>
      </c>
      <c r="K4117" s="71" t="n">
        <v>1874</v>
      </c>
      <c r="L4117" s="72" t="n">
        <v>177.46</v>
      </c>
      <c r="M4117" s="72" t="n">
        <v>332560.04</v>
      </c>
      <c r="N4117" s="72" t="n">
        <v>6651.2</v>
      </c>
      <c r="O4117" s="72" t="n">
        <v>325908.84</v>
      </c>
      <c r="P4117" s="72" t="n">
        <v>268290.13</v>
      </c>
      <c r="Q4117" s="72" t="n">
        <v>57618.71</v>
      </c>
      <c r="R4117" t="inlineStr">
        <is>
          <t>Karnataka</t>
        </is>
      </c>
      <c r="S4117" s="71" t="n">
        <v>0</v>
      </c>
      <c r="T4117" t="inlineStr">
        <is>
          <t>No</t>
        </is>
      </c>
      <c r="U4117" s="71" t="n">
        <v>501</v>
      </c>
      <c r="V4117" s="71" t="n">
        <v>217</v>
      </c>
      <c r="W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RR104109</t>
        </is>
      </c>
      <c r="B4118" s="69" t="n">
        <v>46150</v>
      </c>
      <c r="C4118" s="70" t="n">
        <v>2026</v>
      </c>
      <c r="D4118" t="inlineStr">
        <is>
          <t>May</t>
        </is>
      </c>
      <c r="E4118" t="inlineStr">
        <is>
          <t>West</t>
        </is>
      </c>
      <c r="F4118" t="inlineStr">
        <is>
          <t>India</t>
        </is>
      </c>
      <c r="G4118" t="inlineStr">
        <is>
          <t>Grocery</t>
        </is>
      </c>
      <c r="H4118" t="inlineStr">
        <is>
          <t>Store walk-in</t>
        </is>
      </c>
      <c r="I4118" t="inlineStr">
        <is>
          <t>Walk-in guest</t>
        </is>
      </c>
      <c r="J4118" t="inlineStr">
        <is>
          <t>Amir Khan</t>
        </is>
      </c>
      <c r="K4118" s="71" t="n">
        <v>2824</v>
      </c>
      <c r="L4118" s="72" t="n">
        <v>191.06</v>
      </c>
      <c r="M4118" s="72" t="n">
        <v>539553.4399999999</v>
      </c>
      <c r="N4118" s="72" t="n">
        <v>53955.34</v>
      </c>
      <c r="O4118" s="72" t="n">
        <v>485598.1</v>
      </c>
      <c r="P4118" s="72" t="n">
        <v>424475.98</v>
      </c>
      <c r="Q4118" s="72" t="n">
        <v>61122.12</v>
      </c>
      <c r="R4118" t="inlineStr">
        <is>
          <t>Maharashtra</t>
        </is>
      </c>
      <c r="S4118" s="71" t="n">
        <v>8</v>
      </c>
      <c r="T4118" t="inlineStr">
        <is>
          <t>Yes</t>
        </is>
      </c>
      <c r="U4118" s="71" t="n">
        <v>1410</v>
      </c>
      <c r="V4118" s="71" t="n">
        <v>434</v>
      </c>
      <c r="W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RR104110</t>
        </is>
      </c>
      <c r="B4119" s="69" t="n">
        <v>46150</v>
      </c>
      <c r="C4119" s="70" t="n">
        <v>2026</v>
      </c>
      <c r="D4119" t="inlineStr">
        <is>
          <t>May</t>
        </is>
      </c>
      <c r="E4119" t="inlineStr">
        <is>
          <t>North</t>
        </is>
      </c>
      <c r="F4119" t="inlineStr">
        <is>
          <t>India</t>
        </is>
      </c>
      <c r="G4119" t="inlineStr">
        <is>
          <t>Electronics</t>
        </is>
      </c>
      <c r="H4119" t="inlineStr">
        <is>
          <t>Store walk-in</t>
        </is>
      </c>
      <c r="I4119" t="inlineStr">
        <is>
          <t>Member</t>
        </is>
      </c>
      <c r="J4119" t="inlineStr">
        <is>
          <t>Emma Clarke</t>
        </is>
      </c>
      <c r="K4119" s="71" t="n">
        <v>23</v>
      </c>
      <c r="L4119" s="72" t="n">
        <v>10320</v>
      </c>
      <c r="M4119" s="72" t="n">
        <v>237360</v>
      </c>
      <c r="N4119" s="72" t="n">
        <v>18988.8</v>
      </c>
      <c r="O4119" s="72" t="n">
        <v>218371.2</v>
      </c>
      <c r="P4119" s="72" t="n">
        <v>194010.76</v>
      </c>
      <c r="Q4119" s="72" t="n">
        <v>24360.44</v>
      </c>
      <c r="R4119" t="inlineStr">
        <is>
          <t>Rajasthan</t>
        </is>
      </c>
      <c r="S4119" s="71" t="n">
        <v>8</v>
      </c>
      <c r="T4119" t="inlineStr">
        <is>
          <t>Yes</t>
        </is>
      </c>
      <c r="U4119" s="71" t="n">
        <v>52</v>
      </c>
      <c r="V4119" s="71" t="n">
        <v>22</v>
      </c>
      <c r="W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RR104111</t>
        </is>
      </c>
      <c r="B4120" s="69" t="n">
        <v>46151</v>
      </c>
      <c r="C4120" s="70" t="n">
        <v>2026</v>
      </c>
      <c r="D4120" t="inlineStr">
        <is>
          <t>May</t>
        </is>
      </c>
      <c r="E4120" t="inlineStr">
        <is>
          <t>South</t>
        </is>
      </c>
      <c r="F4120" t="inlineStr">
        <is>
          <t>India</t>
        </is>
      </c>
      <c r="G4120" t="inlineStr">
        <is>
          <t>JioMart</t>
        </is>
      </c>
      <c r="H4120" t="inlineStr">
        <is>
          <t>Home delivery</t>
        </is>
      </c>
      <c r="I4120" t="inlineStr">
        <is>
          <t>Member</t>
        </is>
      </c>
      <c r="J4120" t="inlineStr">
        <is>
          <t>Sophie Müller</t>
        </is>
      </c>
      <c r="K4120" s="71" t="n">
        <v>1747</v>
      </c>
      <c r="L4120" s="72" t="n">
        <v>486.19</v>
      </c>
      <c r="M4120" s="72" t="n">
        <v>849373.9300000001</v>
      </c>
      <c r="N4120" s="72" t="n">
        <v>42468.7</v>
      </c>
      <c r="O4120" s="72" t="n">
        <v>806905.23</v>
      </c>
      <c r="P4120" s="72" t="n">
        <v>574396.64</v>
      </c>
      <c r="Q4120" s="72" t="n">
        <v>232508.59</v>
      </c>
      <c r="R4120" t="inlineStr">
        <is>
          <t>Telangana</t>
        </is>
      </c>
      <c r="S4120" s="71" t="n">
        <v>5</v>
      </c>
      <c r="T4120" t="inlineStr">
        <is>
          <t>Yes</t>
        </is>
      </c>
      <c r="U4120" s="71" t="n">
        <v>7481</v>
      </c>
      <c r="V4120" s="71" t="n">
        <v>549</v>
      </c>
      <c r="W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RR104112</t>
        </is>
      </c>
      <c r="B4121" s="69" t="n">
        <v>46151</v>
      </c>
      <c r="C4121" s="70" t="n">
        <v>2026</v>
      </c>
      <c r="D4121" t="inlineStr">
        <is>
          <t>May</t>
        </is>
      </c>
      <c r="E4121" t="inlineStr">
        <is>
          <t>North</t>
        </is>
      </c>
      <c r="F4121" t="inlineStr">
        <is>
          <t>India</t>
        </is>
      </c>
      <c r="G4121" t="inlineStr">
        <is>
          <t>Grocery</t>
        </is>
      </c>
      <c r="H4121" t="inlineStr">
        <is>
          <t>Store walk-in</t>
        </is>
      </c>
      <c r="I4121" t="inlineStr">
        <is>
          <t>Member</t>
        </is>
      </c>
      <c r="J4121" t="inlineStr">
        <is>
          <t>Yuki Sato</t>
        </is>
      </c>
      <c r="K4121" s="71" t="n">
        <v>2748</v>
      </c>
      <c r="L4121" s="72" t="n">
        <v>187.95</v>
      </c>
      <c r="M4121" s="72" t="n">
        <v>516486.6</v>
      </c>
      <c r="N4121" s="72" t="n">
        <v>77472.99000000001</v>
      </c>
      <c r="O4121" s="72" t="n">
        <v>439013.61</v>
      </c>
      <c r="P4121" s="72" t="n">
        <v>402801.29</v>
      </c>
      <c r="Q4121" s="72" t="n">
        <v>36212.32</v>
      </c>
      <c r="R4121" t="inlineStr">
        <is>
          <t>Uttar Pradesh</t>
        </is>
      </c>
      <c r="S4121" s="71" t="n">
        <v>8</v>
      </c>
      <c r="T4121" t="inlineStr">
        <is>
          <t>Yes</t>
        </is>
      </c>
      <c r="U4121" s="71" t="n">
        <v>2058</v>
      </c>
      <c r="V4121" s="71" t="n">
        <v>539</v>
      </c>
      <c r="W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RR104113</t>
        </is>
      </c>
      <c r="B4122" s="69" t="n">
        <v>46151</v>
      </c>
      <c r="C4122" s="70" t="n">
        <v>2026</v>
      </c>
      <c r="D4122" t="inlineStr">
        <is>
          <t>May</t>
        </is>
      </c>
      <c r="E4122" t="inlineStr">
        <is>
          <t>North</t>
        </is>
      </c>
      <c r="F4122" t="inlineStr">
        <is>
          <t>India</t>
        </is>
      </c>
      <c r="G4122" t="inlineStr">
        <is>
          <t>JioMart</t>
        </is>
      </c>
      <c r="H4122" t="inlineStr">
        <is>
          <t>Home delivery</t>
        </is>
      </c>
      <c r="I4122" t="inlineStr">
        <is>
          <t>Member</t>
        </is>
      </c>
      <c r="J4122" t="inlineStr">
        <is>
          <t>Olivia Brown</t>
        </is>
      </c>
      <c r="K4122" s="71" t="n">
        <v>1911</v>
      </c>
      <c r="L4122" s="72" t="n">
        <v>425.75</v>
      </c>
      <c r="M4122" s="72" t="n">
        <v>813608.25</v>
      </c>
      <c r="N4122" s="72" t="n">
        <v>122041.24</v>
      </c>
      <c r="O4122" s="72" t="n">
        <v>691567.01</v>
      </c>
      <c r="P4122" s="72" t="n">
        <v>644883.73</v>
      </c>
      <c r="Q4122" s="72" t="n">
        <v>46683.28</v>
      </c>
      <c r="R4122" t="inlineStr">
        <is>
          <t>Delhi</t>
        </is>
      </c>
      <c r="S4122" s="71" t="n">
        <v>2</v>
      </c>
      <c r="T4122" t="inlineStr">
        <is>
          <t>Yes</t>
        </is>
      </c>
      <c r="U4122" s="71" t="n">
        <v>11296</v>
      </c>
      <c r="V4122" s="71" t="n">
        <v>629</v>
      </c>
      <c r="W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RR104114</t>
        </is>
      </c>
      <c r="B4123" s="69" t="n">
        <v>46151</v>
      </c>
      <c r="C4123" s="70" t="n">
        <v>2026</v>
      </c>
      <c r="D4123" t="inlineStr">
        <is>
          <t>May</t>
        </is>
      </c>
      <c r="E4123" t="inlineStr">
        <is>
          <t>West</t>
        </is>
      </c>
      <c r="F4123" t="inlineStr">
        <is>
          <t>India</t>
        </is>
      </c>
      <c r="G4123" t="inlineStr">
        <is>
          <t>JioMart</t>
        </is>
      </c>
      <c r="H4123" t="inlineStr">
        <is>
          <t>Home delivery</t>
        </is>
      </c>
      <c r="I4123" t="inlineStr">
        <is>
          <t>Member</t>
        </is>
      </c>
      <c r="J4123" t="inlineStr">
        <is>
          <t>Zoya Ahmed</t>
        </is>
      </c>
      <c r="K4123" s="71" t="n">
        <v>2331</v>
      </c>
      <c r="L4123" s="72" t="n">
        <v>418.33</v>
      </c>
      <c r="M4123" s="72" t="n">
        <v>975127.23</v>
      </c>
      <c r="N4123" s="72" t="n">
        <v>78010.17999999999</v>
      </c>
      <c r="O4123" s="72" t="n">
        <v>897117.05</v>
      </c>
      <c r="P4123" s="72" t="n">
        <v>802285.2</v>
      </c>
      <c r="Q4123" s="72" t="n">
        <v>94831.85000000001</v>
      </c>
      <c r="R4123" t="inlineStr">
        <is>
          <t>Goa</t>
        </is>
      </c>
      <c r="S4123" s="71" t="n">
        <v>2</v>
      </c>
      <c r="T4123" t="inlineStr">
        <is>
          <t>Yes</t>
        </is>
      </c>
      <c r="U4123" s="71" t="n">
        <v>10162</v>
      </c>
      <c r="V4123" s="71" t="n">
        <v>472</v>
      </c>
      <c r="W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RR104115</t>
        </is>
      </c>
      <c r="B4124" s="69" t="n">
        <v>46151</v>
      </c>
      <c r="C4124" s="70" t="n">
        <v>2026</v>
      </c>
      <c r="D4124" t="inlineStr">
        <is>
          <t>May</t>
        </is>
      </c>
      <c r="E4124" t="inlineStr">
        <is>
          <t>South</t>
        </is>
      </c>
      <c r="F4124" t="inlineStr">
        <is>
          <t>India</t>
        </is>
      </c>
      <c r="G4124" t="inlineStr">
        <is>
          <t>Electronics</t>
        </is>
      </c>
      <c r="H4124" t="inlineStr">
        <is>
          <t>Store walk-in</t>
        </is>
      </c>
      <c r="I4124" t="inlineStr">
        <is>
          <t>Member</t>
        </is>
      </c>
      <c r="J4124" t="inlineStr">
        <is>
          <t>Emma Clarke</t>
        </is>
      </c>
      <c r="K4124" s="71" t="n">
        <v>127</v>
      </c>
      <c r="L4124" s="72" t="n">
        <v>8533.16</v>
      </c>
      <c r="M4124" s="72" t="n">
        <v>1083711.32</v>
      </c>
      <c r="N4124" s="72" t="n">
        <v>108371.13</v>
      </c>
      <c r="O4124" s="72" t="n">
        <v>975340.1899999999</v>
      </c>
      <c r="P4124" s="72" t="n">
        <v>1040306.02</v>
      </c>
      <c r="Q4124" s="72" t="n">
        <v>-64965.83</v>
      </c>
      <c r="R4124" t="inlineStr">
        <is>
          <t>Kerala</t>
        </is>
      </c>
      <c r="S4124" s="71" t="n">
        <v>2</v>
      </c>
      <c r="T4124" t="inlineStr">
        <is>
          <t>Yes</t>
        </is>
      </c>
      <c r="U4124" s="71" t="n">
        <v>330</v>
      </c>
      <c r="V4124" s="71" t="n">
        <v>113</v>
      </c>
      <c r="W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RR104116</t>
        </is>
      </c>
      <c r="B4125" s="69" t="n">
        <v>46151</v>
      </c>
      <c r="C4125" s="70" t="n">
        <v>2026</v>
      </c>
      <c r="D4125" t="inlineStr">
        <is>
          <t>May</t>
        </is>
      </c>
      <c r="E4125" t="inlineStr">
        <is>
          <t>North</t>
        </is>
      </c>
      <c r="F4125" t="inlineStr">
        <is>
          <t>India</t>
        </is>
      </c>
      <c r="G4125" t="inlineStr">
        <is>
          <t>Electronics</t>
        </is>
      </c>
      <c r="H4125" t="inlineStr">
        <is>
          <t>Home delivery</t>
        </is>
      </c>
      <c r="I4125" t="inlineStr">
        <is>
          <t>Member</t>
        </is>
      </c>
      <c r="J4125" t="inlineStr">
        <is>
          <t>Aisha Bello</t>
        </is>
      </c>
      <c r="K4125" s="71" t="n">
        <v>38</v>
      </c>
      <c r="L4125" s="72" t="n">
        <v>10218.61</v>
      </c>
      <c r="M4125" s="72" t="n">
        <v>388307.18</v>
      </c>
      <c r="N4125" s="72" t="n">
        <v>58246.08</v>
      </c>
      <c r="O4125" s="72" t="n">
        <v>330061.1</v>
      </c>
      <c r="P4125" s="72" t="n">
        <v>304621.34</v>
      </c>
      <c r="Q4125" s="72" t="n">
        <v>25439.76</v>
      </c>
      <c r="R4125" t="inlineStr">
        <is>
          <t>Rajasthan</t>
        </is>
      </c>
      <c r="S4125" s="71" t="n">
        <v>8</v>
      </c>
      <c r="T4125" t="inlineStr">
        <is>
          <t>Yes</t>
        </is>
      </c>
      <c r="U4125" s="71" t="n">
        <v>81</v>
      </c>
      <c r="V4125" s="71" t="n">
        <v>33</v>
      </c>
      <c r="W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RR104117</t>
        </is>
      </c>
      <c r="B4126" s="69" t="n">
        <v>46151</v>
      </c>
      <c r="C4126" s="70" t="n">
        <v>2026</v>
      </c>
      <c r="D4126" t="inlineStr">
        <is>
          <t>May</t>
        </is>
      </c>
      <c r="E4126" t="inlineStr">
        <is>
          <t>South</t>
        </is>
      </c>
      <c r="F4126" t="inlineStr">
        <is>
          <t>India</t>
        </is>
      </c>
      <c r="G4126" t="inlineStr">
        <is>
          <t>Fashion</t>
        </is>
      </c>
      <c r="H4126" t="inlineStr">
        <is>
          <t>Store walk-in</t>
        </is>
      </c>
      <c r="I4126" t="inlineStr">
        <is>
          <t>Member</t>
        </is>
      </c>
      <c r="J4126" t="inlineStr">
        <is>
          <t>Ravindra Patil</t>
        </is>
      </c>
      <c r="K4126" s="71" t="n">
        <v>687</v>
      </c>
      <c r="L4126" s="72" t="n">
        <v>715.17</v>
      </c>
      <c r="M4126" s="72" t="n">
        <v>491321.79</v>
      </c>
      <c r="N4126" s="72" t="n">
        <v>9826.440000000001</v>
      </c>
      <c r="O4126" s="72" t="n">
        <v>481495.35</v>
      </c>
      <c r="P4126" s="72" t="n">
        <v>289502.98</v>
      </c>
      <c r="Q4126" s="72" t="n">
        <v>191992.37</v>
      </c>
      <c r="R4126" t="inlineStr">
        <is>
          <t>Tamil Nadu</t>
        </is>
      </c>
      <c r="S4126" s="71" t="n">
        <v>8</v>
      </c>
      <c r="T4126" t="inlineStr">
        <is>
          <t>Yes</t>
        </is>
      </c>
      <c r="U4126" s="71" t="n">
        <v>349</v>
      </c>
      <c r="V4126" s="71" t="n">
        <v>96</v>
      </c>
      <c r="W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RR104118</t>
        </is>
      </c>
      <c r="B4127" s="69" t="n">
        <v>46152</v>
      </c>
      <c r="C4127" s="70" t="n">
        <v>2026</v>
      </c>
      <c r="D4127" t="inlineStr">
        <is>
          <t>May</t>
        </is>
      </c>
      <c r="E4127" t="inlineStr">
        <is>
          <t>East</t>
        </is>
      </c>
      <c r="F4127" t="inlineStr">
        <is>
          <t>India</t>
        </is>
      </c>
      <c r="G4127" t="inlineStr">
        <is>
          <t>Fashion</t>
        </is>
      </c>
      <c r="H4127" t="inlineStr">
        <is>
          <t>Store walk-in</t>
        </is>
      </c>
      <c r="I4127" t="inlineStr">
        <is>
          <t>Member</t>
        </is>
      </c>
      <c r="J4127" t="inlineStr">
        <is>
          <t>Hiroshi Tanaka</t>
        </is>
      </c>
      <c r="K4127" s="71" t="n">
        <v>209</v>
      </c>
      <c r="L4127" s="72" t="n">
        <v>829.35</v>
      </c>
      <c r="M4127" s="72" t="n">
        <v>173334.15</v>
      </c>
      <c r="N4127" s="72" t="n">
        <v>13866.73</v>
      </c>
      <c r="O4127" s="72" t="n">
        <v>159467.42</v>
      </c>
      <c r="P4127" s="72" t="n">
        <v>84194.21000000001</v>
      </c>
      <c r="Q4127" s="72" t="n">
        <v>75273.21000000001</v>
      </c>
      <c r="R4127" t="inlineStr">
        <is>
          <t>West Bengal</t>
        </is>
      </c>
      <c r="S4127" s="71" t="n">
        <v>0</v>
      </c>
      <c r="T4127" t="inlineStr">
        <is>
          <t>No</t>
        </is>
      </c>
      <c r="U4127" s="71" t="n">
        <v>80</v>
      </c>
      <c r="V4127" s="71" t="n">
        <v>24</v>
      </c>
      <c r="W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RR104119</t>
        </is>
      </c>
      <c r="B4128" s="69" t="n">
        <v>46152</v>
      </c>
      <c r="C4128" s="70" t="n">
        <v>2026</v>
      </c>
      <c r="D4128" t="inlineStr">
        <is>
          <t>May</t>
        </is>
      </c>
      <c r="E4128" t="inlineStr">
        <is>
          <t>North</t>
        </is>
      </c>
      <c r="F4128" t="inlineStr">
        <is>
          <t>India</t>
        </is>
      </c>
      <c r="G4128" t="inlineStr">
        <is>
          <t>Fashion</t>
        </is>
      </c>
      <c r="H4128" t="inlineStr">
        <is>
          <t>Store walk-in</t>
        </is>
      </c>
      <c r="I4128" t="inlineStr">
        <is>
          <t>Walk-in guest</t>
        </is>
      </c>
      <c r="J4128" t="inlineStr">
        <is>
          <t>Olivia Brown</t>
        </is>
      </c>
      <c r="K4128" s="71" t="n">
        <v>296</v>
      </c>
      <c r="L4128" s="72" t="n">
        <v>780.9</v>
      </c>
      <c r="M4128" s="72" t="n">
        <v>231146.4</v>
      </c>
      <c r="N4128" s="72" t="n">
        <v>11557.32</v>
      </c>
      <c r="O4128" s="72" t="n">
        <v>219589.08</v>
      </c>
      <c r="P4128" s="72" t="n">
        <v>117869</v>
      </c>
      <c r="Q4128" s="72" t="n">
        <v>101720.08</v>
      </c>
      <c r="R4128" t="inlineStr">
        <is>
          <t>Rajasthan</t>
        </is>
      </c>
      <c r="S4128" s="71" t="n">
        <v>5</v>
      </c>
      <c r="T4128" t="inlineStr">
        <is>
          <t>Yes</t>
        </is>
      </c>
      <c r="U4128" s="71" t="n">
        <v>134</v>
      </c>
      <c r="V4128" s="71" t="n">
        <v>51</v>
      </c>
      <c r="W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RR104120</t>
        </is>
      </c>
      <c r="B4129" s="69" t="n">
        <v>46152</v>
      </c>
      <c r="C4129" s="70" t="n">
        <v>2026</v>
      </c>
      <c r="D4129" t="inlineStr">
        <is>
          <t>May</t>
        </is>
      </c>
      <c r="E4129" t="inlineStr">
        <is>
          <t>West</t>
        </is>
      </c>
      <c r="F4129" t="inlineStr">
        <is>
          <t>India</t>
        </is>
      </c>
      <c r="G4129" t="inlineStr">
        <is>
          <t>Grocery</t>
        </is>
      </c>
      <c r="H4129" t="inlineStr">
        <is>
          <t>Home delivery</t>
        </is>
      </c>
      <c r="I4129" t="inlineStr">
        <is>
          <t>Member</t>
        </is>
      </c>
      <c r="J4129" t="inlineStr">
        <is>
          <t>Amir Khan</t>
        </is>
      </c>
      <c r="K4129" s="71" t="n">
        <v>3503</v>
      </c>
      <c r="L4129" s="72" t="n">
        <v>188.43</v>
      </c>
      <c r="M4129" s="72" t="n">
        <v>660070.29</v>
      </c>
      <c r="N4129" s="72" t="n">
        <v>33003.51</v>
      </c>
      <c r="O4129" s="72" t="n">
        <v>627066.78</v>
      </c>
      <c r="P4129" s="72" t="n">
        <v>511656.43</v>
      </c>
      <c r="Q4129" s="72" t="n">
        <v>115410.35</v>
      </c>
      <c r="R4129" t="inlineStr">
        <is>
          <t>Maharashtra</t>
        </is>
      </c>
      <c r="S4129" s="71" t="n">
        <v>1</v>
      </c>
      <c r="T4129" t="inlineStr">
        <is>
          <t>Yes</t>
        </is>
      </c>
      <c r="U4129" s="71" t="n">
        <v>2162</v>
      </c>
      <c r="V4129" s="71" t="n">
        <v>674</v>
      </c>
      <c r="W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RR104121</t>
        </is>
      </c>
      <c r="B4130" s="69" t="n">
        <v>46152</v>
      </c>
      <c r="C4130" s="70" t="n">
        <v>2026</v>
      </c>
      <c r="D4130" t="inlineStr">
        <is>
          <t>May</t>
        </is>
      </c>
      <c r="E4130" t="inlineStr">
        <is>
          <t>South</t>
        </is>
      </c>
      <c r="F4130" t="inlineStr">
        <is>
          <t>India</t>
        </is>
      </c>
      <c r="G4130" t="inlineStr">
        <is>
          <t>Grocery</t>
        </is>
      </c>
      <c r="H4130" t="inlineStr">
        <is>
          <t>Store walk-in</t>
        </is>
      </c>
      <c r="I4130" t="inlineStr">
        <is>
          <t>Member</t>
        </is>
      </c>
      <c r="J4130" t="inlineStr">
        <is>
          <t>Shraddha Kulkarni</t>
        </is>
      </c>
      <c r="K4130" s="71" t="n">
        <v>1335</v>
      </c>
      <c r="L4130" s="72" t="n">
        <v>195.05</v>
      </c>
      <c r="M4130" s="72" t="n">
        <v>260391.75</v>
      </c>
      <c r="N4130" s="72" t="n">
        <v>13019.59</v>
      </c>
      <c r="O4130" s="72" t="n">
        <v>247372.16</v>
      </c>
      <c r="P4130" s="72" t="n">
        <v>194191.54</v>
      </c>
      <c r="Q4130" s="72" t="n">
        <v>53180.62</v>
      </c>
      <c r="R4130" t="inlineStr">
        <is>
          <t>Tamil Nadu</t>
        </is>
      </c>
      <c r="S4130" s="71" t="n">
        <v>1</v>
      </c>
      <c r="T4130" t="inlineStr">
        <is>
          <t>Yes</t>
        </is>
      </c>
      <c r="U4130" s="71" t="n">
        <v>665</v>
      </c>
      <c r="V4130" s="71" t="n">
        <v>185</v>
      </c>
      <c r="W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RR104122</t>
        </is>
      </c>
      <c r="B4131" s="69" t="n">
        <v>46152</v>
      </c>
      <c r="C4131" s="70" t="n">
        <v>2026</v>
      </c>
      <c r="D4131" t="inlineStr">
        <is>
          <t>May</t>
        </is>
      </c>
      <c r="E4131" t="inlineStr">
        <is>
          <t>North</t>
        </is>
      </c>
      <c r="F4131" t="inlineStr">
        <is>
          <t>India</t>
        </is>
      </c>
      <c r="G4131" t="inlineStr">
        <is>
          <t>Grocery</t>
        </is>
      </c>
      <c r="H4131" t="inlineStr">
        <is>
          <t>Store walk-in</t>
        </is>
      </c>
      <c r="I4131" t="inlineStr">
        <is>
          <t>Member</t>
        </is>
      </c>
      <c r="J4131" t="inlineStr">
        <is>
          <t>Ana Costa</t>
        </is>
      </c>
      <c r="K4131" s="71" t="n">
        <v>887</v>
      </c>
      <c r="L4131" s="72" t="n">
        <v>193.58</v>
      </c>
      <c r="M4131" s="72" t="n">
        <v>171705.46</v>
      </c>
      <c r="N4131" s="72" t="n">
        <v>13736.44</v>
      </c>
      <c r="O4131" s="72" t="n">
        <v>157969.02</v>
      </c>
      <c r="P4131" s="72" t="n">
        <v>135957.03</v>
      </c>
      <c r="Q4131" s="72" t="n">
        <v>22011.99</v>
      </c>
      <c r="R4131" t="inlineStr">
        <is>
          <t>Rajasthan</t>
        </is>
      </c>
      <c r="S4131" s="71" t="n">
        <v>3</v>
      </c>
      <c r="T4131" t="inlineStr">
        <is>
          <t>Yes</t>
        </is>
      </c>
      <c r="U4131" s="71" t="n">
        <v>613</v>
      </c>
      <c r="V4131" s="71" t="n">
        <v>203</v>
      </c>
      <c r="W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RR104123</t>
        </is>
      </c>
      <c r="B4132" s="69" t="n">
        <v>46152</v>
      </c>
      <c r="C4132" s="70" t="n">
        <v>2026</v>
      </c>
      <c r="D4132" t="inlineStr">
        <is>
          <t>May</t>
        </is>
      </c>
      <c r="E4132" t="inlineStr">
        <is>
          <t>West</t>
        </is>
      </c>
      <c r="F4132" t="inlineStr">
        <is>
          <t>India</t>
        </is>
      </c>
      <c r="G4132" t="inlineStr">
        <is>
          <t>Grocery</t>
        </is>
      </c>
      <c r="H4132" t="inlineStr">
        <is>
          <t>Store walk-in</t>
        </is>
      </c>
      <c r="I4132" t="inlineStr">
        <is>
          <t>Walk-in guest</t>
        </is>
      </c>
      <c r="J4132" t="inlineStr">
        <is>
          <t>Kofi Mensah</t>
        </is>
      </c>
      <c r="K4132" s="71" t="n">
        <v>3770</v>
      </c>
      <c r="L4132" s="72" t="n">
        <v>191.67</v>
      </c>
      <c r="M4132" s="72" t="n">
        <v>722595.9</v>
      </c>
      <c r="N4132" s="72" t="n">
        <v>14451.92</v>
      </c>
      <c r="O4132" s="72" t="n">
        <v>708143.98</v>
      </c>
      <c r="P4132" s="72" t="n">
        <v>564288.75</v>
      </c>
      <c r="Q4132" s="72" t="n">
        <v>143855.23</v>
      </c>
      <c r="R4132" t="inlineStr">
        <is>
          <t>Goa</t>
        </is>
      </c>
      <c r="S4132" s="71" t="n">
        <v>5</v>
      </c>
      <c r="T4132" t="inlineStr">
        <is>
          <t>Yes</t>
        </is>
      </c>
      <c r="U4132" s="71" t="n">
        <v>4580</v>
      </c>
      <c r="V4132" s="71" t="n">
        <v>1160</v>
      </c>
      <c r="W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RR104124</t>
        </is>
      </c>
      <c r="B4133" s="69" t="n">
        <v>46152</v>
      </c>
      <c r="C4133" s="70" t="n">
        <v>2026</v>
      </c>
      <c r="D4133" t="inlineStr">
        <is>
          <t>May</t>
        </is>
      </c>
      <c r="E4133" t="inlineStr">
        <is>
          <t>North</t>
        </is>
      </c>
      <c r="F4133" t="inlineStr">
        <is>
          <t>India</t>
        </is>
      </c>
      <c r="G4133" t="inlineStr">
        <is>
          <t>Fashion</t>
        </is>
      </c>
      <c r="H4133" t="inlineStr">
        <is>
          <t>Store walk-in</t>
        </is>
      </c>
      <c r="I4133" t="inlineStr">
        <is>
          <t>Walk-in guest</t>
        </is>
      </c>
      <c r="J4133" t="inlineStr">
        <is>
          <t>Shraddha Kulkarni</t>
        </is>
      </c>
      <c r="K4133" s="71" t="n">
        <v>580</v>
      </c>
      <c r="L4133" s="72" t="n">
        <v>710.87</v>
      </c>
      <c r="M4133" s="72" t="n">
        <v>412304.6</v>
      </c>
      <c r="N4133" s="72" t="n">
        <v>32984.37</v>
      </c>
      <c r="O4133" s="72" t="n">
        <v>379320.23</v>
      </c>
      <c r="P4133" s="72" t="n">
        <v>238647.08</v>
      </c>
      <c r="Q4133" s="72" t="n">
        <v>140673.15</v>
      </c>
      <c r="R4133" t="inlineStr">
        <is>
          <t>Punjab</t>
        </is>
      </c>
      <c r="S4133" s="71" t="n">
        <v>5</v>
      </c>
      <c r="T4133" t="inlineStr">
        <is>
          <t>Yes</t>
        </is>
      </c>
      <c r="U4133" s="71" t="n">
        <v>288</v>
      </c>
      <c r="V4133" s="71" t="n">
        <v>112</v>
      </c>
      <c r="W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RR104125</t>
        </is>
      </c>
      <c r="B4134" s="69" t="n">
        <v>46152</v>
      </c>
      <c r="C4134" s="70" t="n">
        <v>2026</v>
      </c>
      <c r="D4134" t="inlineStr">
        <is>
          <t>May</t>
        </is>
      </c>
      <c r="E4134" t="inlineStr">
        <is>
          <t>West</t>
        </is>
      </c>
      <c r="F4134" t="inlineStr">
        <is>
          <t>India</t>
        </is>
      </c>
      <c r="G4134" t="inlineStr">
        <is>
          <t>Grocery</t>
        </is>
      </c>
      <c r="H4134" t="inlineStr">
        <is>
          <t>Store walk-in</t>
        </is>
      </c>
      <c r="I4134" t="inlineStr">
        <is>
          <t>Member</t>
        </is>
      </c>
      <c r="J4134" t="inlineStr">
        <is>
          <t>Liam O'Brien</t>
        </is>
      </c>
      <c r="K4134" s="71" t="n">
        <v>1089</v>
      </c>
      <c r="L4134" s="72" t="n">
        <v>172.36</v>
      </c>
      <c r="M4134" s="72" t="n">
        <v>187700.04</v>
      </c>
      <c r="N4134" s="72" t="n">
        <v>9385</v>
      </c>
      <c r="O4134" s="72" t="n">
        <v>178315.04</v>
      </c>
      <c r="P4134" s="72" t="n">
        <v>162785.33</v>
      </c>
      <c r="Q4134" s="72" t="n">
        <v>15529.71</v>
      </c>
      <c r="R4134" t="inlineStr">
        <is>
          <t>Goa</t>
        </is>
      </c>
      <c r="S4134" s="71" t="n">
        <v>1</v>
      </c>
      <c r="T4134" t="inlineStr">
        <is>
          <t>Yes</t>
        </is>
      </c>
      <c r="U4134" s="71" t="n">
        <v>282</v>
      </c>
      <c r="V4134" s="71" t="n">
        <v>125</v>
      </c>
      <c r="W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RR104126</t>
        </is>
      </c>
      <c r="B4135" s="69" t="n">
        <v>46152</v>
      </c>
      <c r="C4135" s="70" t="n">
        <v>2026</v>
      </c>
      <c r="D4135" t="inlineStr">
        <is>
          <t>May</t>
        </is>
      </c>
      <c r="E4135" t="inlineStr">
        <is>
          <t>South</t>
        </is>
      </c>
      <c r="F4135" t="inlineStr">
        <is>
          <t>India</t>
        </is>
      </c>
      <c r="G4135" t="inlineStr">
        <is>
          <t>Grocery</t>
        </is>
      </c>
      <c r="H4135" t="inlineStr">
        <is>
          <t>Click &amp; collect</t>
        </is>
      </c>
      <c r="I4135" t="inlineStr">
        <is>
          <t>Member</t>
        </is>
      </c>
      <c r="J4135" t="inlineStr">
        <is>
          <t>Emma Clarke</t>
        </is>
      </c>
      <c r="K4135" s="71" t="n">
        <v>1842</v>
      </c>
      <c r="L4135" s="72" t="n">
        <v>169.92</v>
      </c>
      <c r="M4135" s="72" t="n">
        <v>312992.64</v>
      </c>
      <c r="N4135" s="72" t="n">
        <v>6259.85</v>
      </c>
      <c r="O4135" s="72" t="n">
        <v>306732.79</v>
      </c>
      <c r="P4135" s="72" t="n">
        <v>261239.1</v>
      </c>
      <c r="Q4135" s="72" t="n">
        <v>45493.69</v>
      </c>
      <c r="R4135" t="inlineStr">
        <is>
          <t>Tamil Nadu</t>
        </is>
      </c>
      <c r="S4135" s="71" t="n">
        <v>1</v>
      </c>
      <c r="T4135" t="inlineStr">
        <is>
          <t>Yes</t>
        </is>
      </c>
      <c r="U4135" s="71" t="n">
        <v>1520</v>
      </c>
      <c r="V4135" s="71" t="n">
        <v>609</v>
      </c>
      <c r="W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RR104127</t>
        </is>
      </c>
      <c r="B4136" s="69" t="n">
        <v>46152</v>
      </c>
      <c r="C4136" s="70" t="n">
        <v>2026</v>
      </c>
      <c r="D4136" t="inlineStr">
        <is>
          <t>May</t>
        </is>
      </c>
      <c r="E4136" t="inlineStr">
        <is>
          <t>South</t>
        </is>
      </c>
      <c r="F4136" t="inlineStr">
        <is>
          <t>India</t>
        </is>
      </c>
      <c r="G4136" t="inlineStr">
        <is>
          <t>Grocery</t>
        </is>
      </c>
      <c r="H4136" t="inlineStr">
        <is>
          <t>Click &amp; collect</t>
        </is>
      </c>
      <c r="I4136" t="inlineStr">
        <is>
          <t>Walk-in guest</t>
        </is>
      </c>
      <c r="J4136" t="inlineStr">
        <is>
          <t>Olivia Brown</t>
        </is>
      </c>
      <c r="K4136" s="71" t="n">
        <v>3370</v>
      </c>
      <c r="L4136" s="72" t="n">
        <v>181.2</v>
      </c>
      <c r="M4136" s="72" t="n">
        <v>610644</v>
      </c>
      <c r="N4136" s="72" t="n">
        <v>48851.52</v>
      </c>
      <c r="O4136" s="72" t="n">
        <v>561792.48</v>
      </c>
      <c r="P4136" s="72" t="n">
        <v>510680.93</v>
      </c>
      <c r="Q4136" s="72" t="n">
        <v>51111.55</v>
      </c>
      <c r="R4136" t="inlineStr">
        <is>
          <t>Karnataka</t>
        </is>
      </c>
      <c r="S4136" s="71" t="n">
        <v>2</v>
      </c>
      <c r="T4136" t="inlineStr">
        <is>
          <t>Yes</t>
        </is>
      </c>
      <c r="U4136" s="71" t="n">
        <v>2073</v>
      </c>
      <c r="V4136" s="71" t="n">
        <v>751</v>
      </c>
      <c r="W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RR104128</t>
        </is>
      </c>
      <c r="B4137" s="69" t="n">
        <v>46152</v>
      </c>
      <c r="C4137" s="70" t="n">
        <v>2026</v>
      </c>
      <c r="D4137" t="inlineStr">
        <is>
          <t>May</t>
        </is>
      </c>
      <c r="E4137" t="inlineStr">
        <is>
          <t>West</t>
        </is>
      </c>
      <c r="F4137" t="inlineStr">
        <is>
          <t>India</t>
        </is>
      </c>
      <c r="G4137" t="inlineStr">
        <is>
          <t>JioMart</t>
        </is>
      </c>
      <c r="H4137" t="inlineStr">
        <is>
          <t>Home delivery</t>
        </is>
      </c>
      <c r="I4137" t="inlineStr">
        <is>
          <t>Walk-in guest</t>
        </is>
      </c>
      <c r="J4137" t="inlineStr">
        <is>
          <t>Noah Smith</t>
        </is>
      </c>
      <c r="K4137" s="71" t="n">
        <v>1377</v>
      </c>
      <c r="L4137" s="72" t="n">
        <v>507.03</v>
      </c>
      <c r="M4137" s="72" t="n">
        <v>698180.3100000001</v>
      </c>
      <c r="N4137" s="72" t="n">
        <v>13963.61</v>
      </c>
      <c r="O4137" s="72" t="n">
        <v>684216.7</v>
      </c>
      <c r="P4137" s="72" t="n">
        <v>467766.79</v>
      </c>
      <c r="Q4137" s="72" t="n">
        <v>216449.91</v>
      </c>
      <c r="R4137" t="inlineStr">
        <is>
          <t>Gujarat</t>
        </is>
      </c>
      <c r="S4137" s="71" t="n">
        <v>2</v>
      </c>
      <c r="T4137" t="inlineStr">
        <is>
          <t>Yes</t>
        </is>
      </c>
      <c r="U4137" s="71" t="n">
        <v>8061</v>
      </c>
      <c r="V4137" s="71" t="n">
        <v>417</v>
      </c>
      <c r="W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RR104129</t>
        </is>
      </c>
      <c r="B4138" s="69" t="n">
        <v>46152</v>
      </c>
      <c r="C4138" s="70" t="n">
        <v>2026</v>
      </c>
      <c r="D4138" t="inlineStr">
        <is>
          <t>May</t>
        </is>
      </c>
      <c r="E4138" t="inlineStr">
        <is>
          <t>South</t>
        </is>
      </c>
      <c r="F4138" t="inlineStr">
        <is>
          <t>India</t>
        </is>
      </c>
      <c r="G4138" t="inlineStr">
        <is>
          <t>JioMart</t>
        </is>
      </c>
      <c r="H4138" t="inlineStr">
        <is>
          <t>Home delivery</t>
        </is>
      </c>
      <c r="I4138" t="inlineStr">
        <is>
          <t>Walk-in guest</t>
        </is>
      </c>
      <c r="J4138" t="inlineStr">
        <is>
          <t>Shraddha Kulkarni</t>
        </is>
      </c>
      <c r="K4138" s="71" t="n">
        <v>2566</v>
      </c>
      <c r="L4138" s="72" t="n">
        <v>476.31</v>
      </c>
      <c r="M4138" s="72" t="n">
        <v>1222211.46</v>
      </c>
      <c r="N4138" s="72" t="n">
        <v>183331.72</v>
      </c>
      <c r="O4138" s="72" t="n">
        <v>1038879.74</v>
      </c>
      <c r="P4138" s="72" t="n">
        <v>831039.65</v>
      </c>
      <c r="Q4138" s="72" t="n">
        <v>207840.09</v>
      </c>
      <c r="R4138" t="inlineStr">
        <is>
          <t>Karnataka</t>
        </is>
      </c>
      <c r="S4138" s="71" t="n">
        <v>3</v>
      </c>
      <c r="T4138" t="inlineStr">
        <is>
          <t>Yes</t>
        </is>
      </c>
      <c r="U4138" s="71" t="n">
        <v>3655</v>
      </c>
      <c r="V4138" s="71" t="n">
        <v>292</v>
      </c>
      <c r="W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RR104130</t>
        </is>
      </c>
      <c r="B4139" s="69" t="n">
        <v>46153</v>
      </c>
      <c r="C4139" s="70" t="n">
        <v>2026</v>
      </c>
      <c r="D4139" t="inlineStr">
        <is>
          <t>May</t>
        </is>
      </c>
      <c r="E4139" t="inlineStr">
        <is>
          <t>South</t>
        </is>
      </c>
      <c r="F4139" t="inlineStr">
        <is>
          <t>India</t>
        </is>
      </c>
      <c r="G4139" t="inlineStr">
        <is>
          <t>JioMart</t>
        </is>
      </c>
      <c r="H4139" t="inlineStr">
        <is>
          <t>Home delivery</t>
        </is>
      </c>
      <c r="I4139" t="inlineStr">
        <is>
          <t>Walk-in guest</t>
        </is>
      </c>
      <c r="J4139" t="inlineStr">
        <is>
          <t>Wei Chen</t>
        </is>
      </c>
      <c r="K4139" s="71" t="n">
        <v>1672</v>
      </c>
      <c r="L4139" s="72" t="n">
        <v>438.73</v>
      </c>
      <c r="M4139" s="72" t="n">
        <v>733556.5600000001</v>
      </c>
      <c r="N4139" s="72" t="n">
        <v>58684.52</v>
      </c>
      <c r="O4139" s="72" t="n">
        <v>674872.04</v>
      </c>
      <c r="P4139" s="72" t="n">
        <v>579786.33</v>
      </c>
      <c r="Q4139" s="72" t="n">
        <v>95085.71000000001</v>
      </c>
      <c r="R4139" t="inlineStr">
        <is>
          <t>Karnataka</t>
        </is>
      </c>
      <c r="S4139" s="71" t="n">
        <v>2</v>
      </c>
      <c r="T4139" t="inlineStr">
        <is>
          <t>Yes</t>
        </is>
      </c>
      <c r="U4139" s="71" t="n">
        <v>4648</v>
      </c>
      <c r="V4139" s="71" t="n">
        <v>204</v>
      </c>
      <c r="W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RR104131</t>
        </is>
      </c>
      <c r="B4140" s="69" t="n">
        <v>46153</v>
      </c>
      <c r="C4140" s="70" t="n">
        <v>2026</v>
      </c>
      <c r="D4140" t="inlineStr">
        <is>
          <t>May</t>
        </is>
      </c>
      <c r="E4140" t="inlineStr">
        <is>
          <t>South</t>
        </is>
      </c>
      <c r="F4140" t="inlineStr">
        <is>
          <t>India</t>
        </is>
      </c>
      <c r="G4140" t="inlineStr">
        <is>
          <t>Grocery</t>
        </is>
      </c>
      <c r="H4140" t="inlineStr">
        <is>
          <t>Store walk-in</t>
        </is>
      </c>
      <c r="I4140" t="inlineStr">
        <is>
          <t>Walk-in guest</t>
        </is>
      </c>
      <c r="J4140" t="inlineStr">
        <is>
          <t>Priya Nair</t>
        </is>
      </c>
      <c r="K4140" s="71" t="n">
        <v>1277</v>
      </c>
      <c r="L4140" s="72" t="n">
        <v>204.33</v>
      </c>
      <c r="M4140" s="72" t="n">
        <v>260929.41</v>
      </c>
      <c r="N4140" s="72" t="n">
        <v>13046.47</v>
      </c>
      <c r="O4140" s="72" t="n">
        <v>247882.94</v>
      </c>
      <c r="P4140" s="72" t="n">
        <v>191727.73</v>
      </c>
      <c r="Q4140" s="72" t="n">
        <v>56155.21</v>
      </c>
      <c r="R4140" t="inlineStr">
        <is>
          <t>Karnataka</t>
        </is>
      </c>
      <c r="S4140" s="71" t="n">
        <v>5</v>
      </c>
      <c r="T4140" t="inlineStr">
        <is>
          <t>Yes</t>
        </is>
      </c>
      <c r="U4140" s="71" t="n">
        <v>753</v>
      </c>
      <c r="V4140" s="71" t="n">
        <v>278</v>
      </c>
      <c r="W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RR104132</t>
        </is>
      </c>
      <c r="B4141" s="69" t="n">
        <v>46153</v>
      </c>
      <c r="C4141" s="70" t="n">
        <v>2026</v>
      </c>
      <c r="D4141" t="inlineStr">
        <is>
          <t>May</t>
        </is>
      </c>
      <c r="E4141" t="inlineStr">
        <is>
          <t>South</t>
        </is>
      </c>
      <c r="F4141" t="inlineStr">
        <is>
          <t>India</t>
        </is>
      </c>
      <c r="G4141" t="inlineStr">
        <is>
          <t>Grocery</t>
        </is>
      </c>
      <c r="H4141" t="inlineStr">
        <is>
          <t>Store walk-in</t>
        </is>
      </c>
      <c r="I4141" t="inlineStr">
        <is>
          <t>Walk-in guest</t>
        </is>
      </c>
      <c r="J4141" t="inlineStr">
        <is>
          <t>Kofi Mensah</t>
        </is>
      </c>
      <c r="K4141" s="71" t="n">
        <v>877</v>
      </c>
      <c r="L4141" s="72" t="n">
        <v>170.16</v>
      </c>
      <c r="M4141" s="72" t="n">
        <v>149230.32</v>
      </c>
      <c r="N4141" s="72" t="n">
        <v>2984.61</v>
      </c>
      <c r="O4141" s="72" t="n">
        <v>146245.71</v>
      </c>
      <c r="P4141" s="72" t="n">
        <v>126192.33</v>
      </c>
      <c r="Q4141" s="72" t="n">
        <v>20053.38</v>
      </c>
      <c r="R4141" t="inlineStr">
        <is>
          <t>Tamil Nadu</t>
        </is>
      </c>
      <c r="S4141" s="71" t="n">
        <v>8</v>
      </c>
      <c r="T4141" t="inlineStr">
        <is>
          <t>Yes</t>
        </is>
      </c>
      <c r="U4141" s="71" t="n">
        <v>973</v>
      </c>
      <c r="V4141" s="71" t="n">
        <v>271</v>
      </c>
      <c r="W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RR104133</t>
        </is>
      </c>
      <c r="B4142" s="69" t="n">
        <v>46153</v>
      </c>
      <c r="C4142" s="70" t="n">
        <v>2026</v>
      </c>
      <c r="D4142" t="inlineStr">
        <is>
          <t>May</t>
        </is>
      </c>
      <c r="E4142" t="inlineStr">
        <is>
          <t>West</t>
        </is>
      </c>
      <c r="F4142" t="inlineStr">
        <is>
          <t>India</t>
        </is>
      </c>
      <c r="G4142" t="inlineStr">
        <is>
          <t>Grocery</t>
        </is>
      </c>
      <c r="H4142" t="inlineStr">
        <is>
          <t>Store walk-in</t>
        </is>
      </c>
      <c r="I4142" t="inlineStr">
        <is>
          <t>Walk-in guest</t>
        </is>
      </c>
      <c r="J4142" t="inlineStr">
        <is>
          <t>Sara Rossi</t>
        </is>
      </c>
      <c r="K4142" s="71" t="n">
        <v>4627</v>
      </c>
      <c r="L4142" s="72" t="n">
        <v>196.2</v>
      </c>
      <c r="M4142" s="72" t="n">
        <v>907817.4</v>
      </c>
      <c r="N4142" s="72" t="n">
        <v>72625.39</v>
      </c>
      <c r="O4142" s="72" t="n">
        <v>835192.01</v>
      </c>
      <c r="P4142" s="72" t="n">
        <v>691123.01</v>
      </c>
      <c r="Q4142" s="72" t="n">
        <v>144069</v>
      </c>
      <c r="R4142" t="inlineStr">
        <is>
          <t>Goa</t>
        </is>
      </c>
      <c r="S4142" s="71" t="n">
        <v>8</v>
      </c>
      <c r="T4142" t="inlineStr">
        <is>
          <t>Yes</t>
        </is>
      </c>
      <c r="U4142" s="71" t="n">
        <v>1427</v>
      </c>
      <c r="V4142" s="71" t="n">
        <v>530</v>
      </c>
      <c r="W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RR104134</t>
        </is>
      </c>
      <c r="B4143" s="69" t="n">
        <v>46153</v>
      </c>
      <c r="C4143" s="70" t="n">
        <v>2026</v>
      </c>
      <c r="D4143" t="inlineStr">
        <is>
          <t>May</t>
        </is>
      </c>
      <c r="E4143" t="inlineStr">
        <is>
          <t>West</t>
        </is>
      </c>
      <c r="F4143" t="inlineStr">
        <is>
          <t>India</t>
        </is>
      </c>
      <c r="G4143" t="inlineStr">
        <is>
          <t>JioMart</t>
        </is>
      </c>
      <c r="H4143" t="inlineStr">
        <is>
          <t>Home delivery</t>
        </is>
      </c>
      <c r="I4143" t="inlineStr">
        <is>
          <t>Walk-in guest</t>
        </is>
      </c>
      <c r="J4143" t="inlineStr">
        <is>
          <t>Priya Nair</t>
        </is>
      </c>
      <c r="K4143" s="71" t="n">
        <v>4508</v>
      </c>
      <c r="L4143" s="72" t="n">
        <v>496.84</v>
      </c>
      <c r="M4143" s="72" t="n">
        <v>2239754.72</v>
      </c>
      <c r="N4143" s="72" t="n">
        <v>335963.21</v>
      </c>
      <c r="O4143" s="72" t="n">
        <v>1903791.51</v>
      </c>
      <c r="P4143" s="72" t="n">
        <v>1471932.15</v>
      </c>
      <c r="Q4143" s="72" t="n">
        <v>431859.36</v>
      </c>
      <c r="R4143" t="inlineStr">
        <is>
          <t>Goa</t>
        </is>
      </c>
      <c r="S4143" s="71" t="n">
        <v>0</v>
      </c>
      <c r="T4143" t="inlineStr">
        <is>
          <t>No</t>
        </is>
      </c>
      <c r="U4143" s="71" t="n">
        <v>14846</v>
      </c>
      <c r="V4143" s="71" t="n">
        <v>677</v>
      </c>
      <c r="W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RR104135</t>
        </is>
      </c>
      <c r="B4144" s="69" t="n">
        <v>46153</v>
      </c>
      <c r="C4144" s="70" t="n">
        <v>2026</v>
      </c>
      <c r="D4144" t="inlineStr">
        <is>
          <t>May</t>
        </is>
      </c>
      <c r="E4144" t="inlineStr">
        <is>
          <t>South</t>
        </is>
      </c>
      <c r="F4144" t="inlineStr">
        <is>
          <t>India</t>
        </is>
      </c>
      <c r="G4144" t="inlineStr">
        <is>
          <t>Grocery</t>
        </is>
      </c>
      <c r="H4144" t="inlineStr">
        <is>
          <t>Store walk-in</t>
        </is>
      </c>
      <c r="I4144" t="inlineStr">
        <is>
          <t>Member</t>
        </is>
      </c>
      <c r="J4144" t="inlineStr">
        <is>
          <t>Shraddha Kulkarni</t>
        </is>
      </c>
      <c r="K4144" s="71" t="n">
        <v>3387</v>
      </c>
      <c r="L4144" s="72" t="n">
        <v>168.39</v>
      </c>
      <c r="M4144" s="72" t="n">
        <v>570336.9300000001</v>
      </c>
      <c r="N4144" s="72" t="n">
        <v>28516.85</v>
      </c>
      <c r="O4144" s="72" t="n">
        <v>541820.08</v>
      </c>
      <c r="P4144" s="72" t="n">
        <v>486772.43</v>
      </c>
      <c r="Q4144" s="72" t="n">
        <v>55047.65</v>
      </c>
      <c r="R4144" t="inlineStr">
        <is>
          <t>Tamil Nadu</t>
        </is>
      </c>
      <c r="S4144" s="71" t="n">
        <v>8</v>
      </c>
      <c r="T4144" t="inlineStr">
        <is>
          <t>Yes</t>
        </is>
      </c>
      <c r="U4144" s="71" t="n">
        <v>1625</v>
      </c>
      <c r="V4144" s="71" t="n">
        <v>592</v>
      </c>
      <c r="W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RR104136</t>
        </is>
      </c>
      <c r="B4145" s="69" t="n">
        <v>46153</v>
      </c>
      <c r="C4145" s="70" t="n">
        <v>2026</v>
      </c>
      <c r="D4145" t="inlineStr">
        <is>
          <t>May</t>
        </is>
      </c>
      <c r="E4145" t="inlineStr">
        <is>
          <t>South</t>
        </is>
      </c>
      <c r="F4145" t="inlineStr">
        <is>
          <t>India</t>
        </is>
      </c>
      <c r="G4145" t="inlineStr">
        <is>
          <t>JioMart</t>
        </is>
      </c>
      <c r="H4145" t="inlineStr">
        <is>
          <t>Home delivery</t>
        </is>
      </c>
      <c r="I4145" t="inlineStr">
        <is>
          <t>Walk-in guest</t>
        </is>
      </c>
      <c r="J4145" t="inlineStr">
        <is>
          <t>Arjun Mehta</t>
        </is>
      </c>
      <c r="K4145" s="71" t="n">
        <v>1776</v>
      </c>
      <c r="L4145" s="72" t="n">
        <v>416.85</v>
      </c>
      <c r="M4145" s="72" t="n">
        <v>740325.6</v>
      </c>
      <c r="N4145" s="72" t="n">
        <v>37016.28</v>
      </c>
      <c r="O4145" s="72" t="n">
        <v>703309.3199999999</v>
      </c>
      <c r="P4145" s="72" t="n">
        <v>608192.83</v>
      </c>
      <c r="Q4145" s="72" t="n">
        <v>95116.49000000001</v>
      </c>
      <c r="R4145" t="inlineStr">
        <is>
          <t>Kerala</t>
        </is>
      </c>
      <c r="S4145" s="71" t="n">
        <v>0</v>
      </c>
      <c r="T4145" t="inlineStr">
        <is>
          <t>No</t>
        </is>
      </c>
      <c r="U4145" s="71" t="n">
        <v>3867</v>
      </c>
      <c r="V4145" s="71" t="n">
        <v>261</v>
      </c>
      <c r="W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RR104137</t>
        </is>
      </c>
      <c r="B4146" s="69" t="n">
        <v>46153</v>
      </c>
      <c r="C4146" s="70" t="n">
        <v>2026</v>
      </c>
      <c r="D4146" t="inlineStr">
        <is>
          <t>May</t>
        </is>
      </c>
      <c r="E4146" t="inlineStr">
        <is>
          <t>West</t>
        </is>
      </c>
      <c r="F4146" t="inlineStr">
        <is>
          <t>India</t>
        </is>
      </c>
      <c r="G4146" t="inlineStr">
        <is>
          <t>Grocery</t>
        </is>
      </c>
      <c r="H4146" t="inlineStr">
        <is>
          <t>Store walk-in</t>
        </is>
      </c>
      <c r="I4146" t="inlineStr">
        <is>
          <t>Member</t>
        </is>
      </c>
      <c r="J4146" t="inlineStr">
        <is>
          <t>Sophie Müller</t>
        </is>
      </c>
      <c r="K4146" s="71" t="n">
        <v>2483</v>
      </c>
      <c r="L4146" s="72" t="n">
        <v>176.27</v>
      </c>
      <c r="M4146" s="72" t="n">
        <v>437678.41</v>
      </c>
      <c r="N4146" s="72" t="n">
        <v>43767.84</v>
      </c>
      <c r="O4146" s="72" t="n">
        <v>393910.57</v>
      </c>
      <c r="P4146" s="72" t="n">
        <v>376841.91</v>
      </c>
      <c r="Q4146" s="72" t="n">
        <v>17068.66</v>
      </c>
      <c r="R4146" t="inlineStr">
        <is>
          <t>Maharashtra</t>
        </is>
      </c>
      <c r="S4146" s="71" t="n">
        <v>1</v>
      </c>
      <c r="T4146" t="inlineStr">
        <is>
          <t>Yes</t>
        </is>
      </c>
      <c r="U4146" s="71" t="n">
        <v>1137</v>
      </c>
      <c r="V4146" s="71" t="n">
        <v>473</v>
      </c>
      <c r="W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RR104138</t>
        </is>
      </c>
      <c r="B4147" s="69" t="n">
        <v>46154</v>
      </c>
      <c r="C4147" s="70" t="n">
        <v>2026</v>
      </c>
      <c r="D4147" t="inlineStr">
        <is>
          <t>May</t>
        </is>
      </c>
      <c r="E4147" t="inlineStr">
        <is>
          <t>West</t>
        </is>
      </c>
      <c r="F4147" t="inlineStr">
        <is>
          <t>India</t>
        </is>
      </c>
      <c r="G4147" t="inlineStr">
        <is>
          <t>Grocery</t>
        </is>
      </c>
      <c r="H4147" t="inlineStr">
        <is>
          <t>Click &amp; collect</t>
        </is>
      </c>
      <c r="I4147" t="inlineStr">
        <is>
          <t>Member</t>
        </is>
      </c>
      <c r="J4147" t="inlineStr">
        <is>
          <t>Arjun Mehta</t>
        </is>
      </c>
      <c r="K4147" s="71" t="n">
        <v>3551</v>
      </c>
      <c r="L4147" s="72" t="n">
        <v>187.03</v>
      </c>
      <c r="M4147" s="72" t="n">
        <v>664143.53</v>
      </c>
      <c r="N4147" s="72" t="n">
        <v>53131.48</v>
      </c>
      <c r="O4147" s="72" t="n">
        <v>611012.05</v>
      </c>
      <c r="P4147" s="72" t="n">
        <v>540252.46</v>
      </c>
      <c r="Q4147" s="72" t="n">
        <v>70759.59</v>
      </c>
      <c r="R4147" t="inlineStr">
        <is>
          <t>Maharashtra</t>
        </is>
      </c>
      <c r="S4147" s="71" t="n">
        <v>1</v>
      </c>
      <c r="T4147" t="inlineStr">
        <is>
          <t>Yes</t>
        </is>
      </c>
      <c r="U4147" s="71" t="n">
        <v>2844</v>
      </c>
      <c r="V4147" s="71" t="n">
        <v>1016</v>
      </c>
      <c r="W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RR104139</t>
        </is>
      </c>
      <c r="B4148" s="69" t="n">
        <v>46154</v>
      </c>
      <c r="C4148" s="70" t="n">
        <v>2026</v>
      </c>
      <c r="D4148" t="inlineStr">
        <is>
          <t>May</t>
        </is>
      </c>
      <c r="E4148" t="inlineStr">
        <is>
          <t>West</t>
        </is>
      </c>
      <c r="F4148" t="inlineStr">
        <is>
          <t>India</t>
        </is>
      </c>
      <c r="G4148" t="inlineStr">
        <is>
          <t>Fashion</t>
        </is>
      </c>
      <c r="H4148" t="inlineStr">
        <is>
          <t>Store walk-in</t>
        </is>
      </c>
      <c r="I4148" t="inlineStr">
        <is>
          <t>Walk-in guest</t>
        </is>
      </c>
      <c r="J4148" t="inlineStr">
        <is>
          <t>Aisha Bello</t>
        </is>
      </c>
      <c r="K4148" s="71" t="n">
        <v>287</v>
      </c>
      <c r="L4148" s="72" t="n">
        <v>797.3200000000001</v>
      </c>
      <c r="M4148" s="72" t="n">
        <v>228830.84</v>
      </c>
      <c r="N4148" s="72" t="n">
        <v>34324.63</v>
      </c>
      <c r="O4148" s="72" t="n">
        <v>194506.21</v>
      </c>
      <c r="P4148" s="72" t="n">
        <v>114774.85</v>
      </c>
      <c r="Q4148" s="72" t="n">
        <v>79731.36</v>
      </c>
      <c r="R4148" t="inlineStr">
        <is>
          <t>Goa</t>
        </is>
      </c>
      <c r="S4148" s="71" t="n">
        <v>5</v>
      </c>
      <c r="T4148" t="inlineStr">
        <is>
          <t>Yes</t>
        </is>
      </c>
      <c r="U4148" s="71" t="n">
        <v>172</v>
      </c>
      <c r="V4148" s="71" t="n">
        <v>54</v>
      </c>
      <c r="W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RR104140</t>
        </is>
      </c>
      <c r="B4149" s="69" t="n">
        <v>46154</v>
      </c>
      <c r="C4149" s="70" t="n">
        <v>2026</v>
      </c>
      <c r="D4149" t="inlineStr">
        <is>
          <t>May</t>
        </is>
      </c>
      <c r="E4149" t="inlineStr">
        <is>
          <t>South</t>
        </is>
      </c>
      <c r="F4149" t="inlineStr">
        <is>
          <t>India</t>
        </is>
      </c>
      <c r="G4149" t="inlineStr">
        <is>
          <t>Electronics</t>
        </is>
      </c>
      <c r="H4149" t="inlineStr">
        <is>
          <t>Store walk-in</t>
        </is>
      </c>
      <c r="I4149" t="inlineStr">
        <is>
          <t>Walk-in guest</t>
        </is>
      </c>
      <c r="J4149" t="inlineStr">
        <is>
          <t>Noah Smith</t>
        </is>
      </c>
      <c r="K4149" s="71" t="n">
        <v>100</v>
      </c>
      <c r="L4149" s="72" t="n">
        <v>10246.54</v>
      </c>
      <c r="M4149" s="72" t="n">
        <v>1024654</v>
      </c>
      <c r="N4149" s="72" t="n">
        <v>51232.7</v>
      </c>
      <c r="O4149" s="72" t="n">
        <v>973421.3</v>
      </c>
      <c r="P4149" s="72" t="n">
        <v>812147.41</v>
      </c>
      <c r="Q4149" s="72" t="n">
        <v>161273.89</v>
      </c>
      <c r="R4149" t="inlineStr">
        <is>
          <t>Kerala</t>
        </is>
      </c>
      <c r="S4149" s="71" t="n">
        <v>5</v>
      </c>
      <c r="T4149" t="inlineStr">
        <is>
          <t>Yes</t>
        </is>
      </c>
      <c r="U4149" s="71" t="n">
        <v>208</v>
      </c>
      <c r="V4149" s="71" t="n">
        <v>75</v>
      </c>
      <c r="W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RR104141</t>
        </is>
      </c>
      <c r="B4150" s="69" t="n">
        <v>46154</v>
      </c>
      <c r="C4150" s="70" t="n">
        <v>2026</v>
      </c>
      <c r="D4150" t="inlineStr">
        <is>
          <t>May</t>
        </is>
      </c>
      <c r="E4150" t="inlineStr">
        <is>
          <t>North</t>
        </is>
      </c>
      <c r="F4150" t="inlineStr">
        <is>
          <t>India</t>
        </is>
      </c>
      <c r="G4150" t="inlineStr">
        <is>
          <t>Grocery</t>
        </is>
      </c>
      <c r="H4150" t="inlineStr">
        <is>
          <t>Click &amp; collect</t>
        </is>
      </c>
      <c r="I4150" t="inlineStr">
        <is>
          <t>Member</t>
        </is>
      </c>
      <c r="J4150" t="inlineStr">
        <is>
          <t>Ravindra Patil</t>
        </is>
      </c>
      <c r="K4150" s="71" t="n">
        <v>751</v>
      </c>
      <c r="L4150" s="72" t="n">
        <v>169.55</v>
      </c>
      <c r="M4150" s="72" t="n">
        <v>127332.05</v>
      </c>
      <c r="N4150" s="72" t="n">
        <v>2546.64</v>
      </c>
      <c r="O4150" s="72" t="n">
        <v>124785.41</v>
      </c>
      <c r="P4150" s="72" t="n">
        <v>108169.06</v>
      </c>
      <c r="Q4150" s="72" t="n">
        <v>16616.35</v>
      </c>
      <c r="R4150" t="inlineStr">
        <is>
          <t>Rajasthan</t>
        </is>
      </c>
      <c r="S4150" s="71" t="n">
        <v>0</v>
      </c>
      <c r="T4150" t="inlineStr">
        <is>
          <t>No</t>
        </is>
      </c>
      <c r="U4150" s="71" t="n">
        <v>475</v>
      </c>
      <c r="V4150" s="71" t="n">
        <v>163</v>
      </c>
      <c r="W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RR104142</t>
        </is>
      </c>
      <c r="B4151" s="69" t="n">
        <v>46154</v>
      </c>
      <c r="C4151" s="70" t="n">
        <v>2026</v>
      </c>
      <c r="D4151" t="inlineStr">
        <is>
          <t>May</t>
        </is>
      </c>
      <c r="E4151" t="inlineStr">
        <is>
          <t>South</t>
        </is>
      </c>
      <c r="F4151" t="inlineStr">
        <is>
          <t>India</t>
        </is>
      </c>
      <c r="G4151" t="inlineStr">
        <is>
          <t>Grocery</t>
        </is>
      </c>
      <c r="H4151" t="inlineStr">
        <is>
          <t>Store walk-in</t>
        </is>
      </c>
      <c r="I4151" t="inlineStr">
        <is>
          <t>Member</t>
        </is>
      </c>
      <c r="J4151" t="inlineStr">
        <is>
          <t>Shraddha Kulkarni</t>
        </is>
      </c>
      <c r="K4151" s="71" t="n">
        <v>2295</v>
      </c>
      <c r="L4151" s="72" t="n">
        <v>174.73</v>
      </c>
      <c r="M4151" s="72" t="n">
        <v>401005.35</v>
      </c>
      <c r="N4151" s="72" t="n">
        <v>60150.8</v>
      </c>
      <c r="O4151" s="72" t="n">
        <v>340854.55</v>
      </c>
      <c r="P4151" s="72" t="n">
        <v>342085.46</v>
      </c>
      <c r="Q4151" s="72" t="n">
        <v>-1230.91</v>
      </c>
      <c r="R4151" t="inlineStr">
        <is>
          <t>Kerala</t>
        </is>
      </c>
      <c r="S4151" s="71" t="n">
        <v>5</v>
      </c>
      <c r="T4151" t="inlineStr">
        <is>
          <t>Yes</t>
        </is>
      </c>
      <c r="U4151" s="71" t="n">
        <v>1008</v>
      </c>
      <c r="V4151" s="71" t="n">
        <v>311</v>
      </c>
      <c r="W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RR104143</t>
        </is>
      </c>
      <c r="B4152" s="69" t="n">
        <v>46154</v>
      </c>
      <c r="C4152" s="70" t="n">
        <v>2026</v>
      </c>
      <c r="D4152" t="inlineStr">
        <is>
          <t>May</t>
        </is>
      </c>
      <c r="E4152" t="inlineStr">
        <is>
          <t>West</t>
        </is>
      </c>
      <c r="F4152" t="inlineStr">
        <is>
          <t>India</t>
        </is>
      </c>
      <c r="G4152" t="inlineStr">
        <is>
          <t>Grocery</t>
        </is>
      </c>
      <c r="H4152" t="inlineStr">
        <is>
          <t>Home delivery</t>
        </is>
      </c>
      <c r="I4152" t="inlineStr">
        <is>
          <t>Member</t>
        </is>
      </c>
      <c r="J4152" t="inlineStr">
        <is>
          <t>Fatima Al-Saud</t>
        </is>
      </c>
      <c r="K4152" s="71" t="n">
        <v>3603</v>
      </c>
      <c r="L4152" s="72" t="n">
        <v>201.66</v>
      </c>
      <c r="M4152" s="72" t="n">
        <v>726580.98</v>
      </c>
      <c r="N4152" s="72" t="n">
        <v>58126.48</v>
      </c>
      <c r="O4152" s="72" t="n">
        <v>668454.5</v>
      </c>
      <c r="P4152" s="72" t="n">
        <v>545025.41</v>
      </c>
      <c r="Q4152" s="72" t="n">
        <v>123429.09</v>
      </c>
      <c r="R4152" t="inlineStr">
        <is>
          <t>Gujarat</t>
        </is>
      </c>
      <c r="S4152" s="71" t="n">
        <v>2</v>
      </c>
      <c r="T4152" t="inlineStr">
        <is>
          <t>Yes</t>
        </is>
      </c>
      <c r="U4152" s="71" t="n">
        <v>1474</v>
      </c>
      <c r="V4152" s="71" t="n">
        <v>469</v>
      </c>
      <c r="W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RR104144</t>
        </is>
      </c>
      <c r="B4153" s="69" t="n">
        <v>46154</v>
      </c>
      <c r="C4153" s="70" t="n">
        <v>2026</v>
      </c>
      <c r="D4153" t="inlineStr">
        <is>
          <t>May</t>
        </is>
      </c>
      <c r="E4153" t="inlineStr">
        <is>
          <t>South</t>
        </is>
      </c>
      <c r="F4153" t="inlineStr">
        <is>
          <t>India</t>
        </is>
      </c>
      <c r="G4153" t="inlineStr">
        <is>
          <t>Grocery</t>
        </is>
      </c>
      <c r="H4153" t="inlineStr">
        <is>
          <t>Store walk-in</t>
        </is>
      </c>
      <c r="I4153" t="inlineStr">
        <is>
          <t>Walk-in guest</t>
        </is>
      </c>
      <c r="J4153" t="inlineStr">
        <is>
          <t>Aisha Bello</t>
        </is>
      </c>
      <c r="K4153" s="71" t="n">
        <v>3566</v>
      </c>
      <c r="L4153" s="72" t="n">
        <v>180.89</v>
      </c>
      <c r="M4153" s="72" t="n">
        <v>645053.74</v>
      </c>
      <c r="N4153" s="72" t="n">
        <v>64505.37</v>
      </c>
      <c r="O4153" s="72" t="n">
        <v>580548.37</v>
      </c>
      <c r="P4153" s="72" t="n">
        <v>528565.34</v>
      </c>
      <c r="Q4153" s="72" t="n">
        <v>51983.03</v>
      </c>
      <c r="R4153" t="inlineStr">
        <is>
          <t>Telangana</t>
        </is>
      </c>
      <c r="S4153" s="71" t="n">
        <v>1</v>
      </c>
      <c r="T4153" t="inlineStr">
        <is>
          <t>Yes</t>
        </is>
      </c>
      <c r="U4153" s="71" t="n">
        <v>1656</v>
      </c>
      <c r="V4153" s="71" t="n">
        <v>498</v>
      </c>
      <c r="W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RR104145</t>
        </is>
      </c>
      <c r="B4154" s="69" t="n">
        <v>46154</v>
      </c>
      <c r="C4154" s="70" t="n">
        <v>2026</v>
      </c>
      <c r="D4154" t="inlineStr">
        <is>
          <t>May</t>
        </is>
      </c>
      <c r="E4154" t="inlineStr">
        <is>
          <t>East</t>
        </is>
      </c>
      <c r="F4154" t="inlineStr">
        <is>
          <t>India</t>
        </is>
      </c>
      <c r="G4154" t="inlineStr">
        <is>
          <t>Grocery</t>
        </is>
      </c>
      <c r="H4154" t="inlineStr">
        <is>
          <t>Store walk-in</t>
        </is>
      </c>
      <c r="I4154" t="inlineStr">
        <is>
          <t>Member</t>
        </is>
      </c>
      <c r="J4154" t="inlineStr">
        <is>
          <t>Kofi Mensah</t>
        </is>
      </c>
      <c r="K4154" s="71" t="n">
        <v>2576</v>
      </c>
      <c r="L4154" s="72" t="n">
        <v>183.02</v>
      </c>
      <c r="M4154" s="72" t="n">
        <v>471459.52</v>
      </c>
      <c r="N4154" s="72" t="n">
        <v>23572.98</v>
      </c>
      <c r="O4154" s="72" t="n">
        <v>447886.54</v>
      </c>
      <c r="P4154" s="72" t="n">
        <v>383019.62</v>
      </c>
      <c r="Q4154" s="72" t="n">
        <v>64866.92</v>
      </c>
      <c r="R4154" t="inlineStr">
        <is>
          <t>Bihar</t>
        </is>
      </c>
      <c r="S4154" s="71" t="n">
        <v>3</v>
      </c>
      <c r="T4154" t="inlineStr">
        <is>
          <t>Yes</t>
        </is>
      </c>
      <c r="U4154" s="71" t="n">
        <v>1047</v>
      </c>
      <c r="V4154" s="71" t="n">
        <v>442</v>
      </c>
      <c r="W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RR104146</t>
        </is>
      </c>
      <c r="B4155" s="69" t="n">
        <v>46154</v>
      </c>
      <c r="C4155" s="70" t="n">
        <v>2026</v>
      </c>
      <c r="D4155" t="inlineStr">
        <is>
          <t>May</t>
        </is>
      </c>
      <c r="E4155" t="inlineStr">
        <is>
          <t>North</t>
        </is>
      </c>
      <c r="F4155" t="inlineStr">
        <is>
          <t>India</t>
        </is>
      </c>
      <c r="G4155" t="inlineStr">
        <is>
          <t>Electronics</t>
        </is>
      </c>
      <c r="H4155" t="inlineStr">
        <is>
          <t>Store walk-in</t>
        </is>
      </c>
      <c r="I4155" t="inlineStr">
        <is>
          <t>Walk-in guest</t>
        </is>
      </c>
      <c r="J4155" t="inlineStr">
        <is>
          <t>Sara Rossi</t>
        </is>
      </c>
      <c r="K4155" s="71" t="n">
        <v>29</v>
      </c>
      <c r="L4155" s="72" t="n">
        <v>10724.52</v>
      </c>
      <c r="M4155" s="72" t="n">
        <v>311011.08</v>
      </c>
      <c r="N4155" s="72" t="n">
        <v>46651.66</v>
      </c>
      <c r="O4155" s="72" t="n">
        <v>264359.42</v>
      </c>
      <c r="P4155" s="72" t="n">
        <v>238823.69</v>
      </c>
      <c r="Q4155" s="72" t="n">
        <v>25535.73</v>
      </c>
      <c r="R4155" t="inlineStr">
        <is>
          <t>Uttar Pradesh</t>
        </is>
      </c>
      <c r="S4155" s="71" t="n">
        <v>5</v>
      </c>
      <c r="T4155" t="inlineStr">
        <is>
          <t>Yes</t>
        </is>
      </c>
      <c r="U4155" s="71" t="n">
        <v>61</v>
      </c>
      <c r="V4155" s="71" t="n">
        <v>23</v>
      </c>
      <c r="W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RR104147</t>
        </is>
      </c>
      <c r="B4156" s="69" t="n">
        <v>46155</v>
      </c>
      <c r="C4156" s="70" t="n">
        <v>2026</v>
      </c>
      <c r="D4156" t="inlineStr">
        <is>
          <t>May</t>
        </is>
      </c>
      <c r="E4156" t="inlineStr">
        <is>
          <t>South</t>
        </is>
      </c>
      <c r="F4156" t="inlineStr">
        <is>
          <t>India</t>
        </is>
      </c>
      <c r="G4156" t="inlineStr">
        <is>
          <t>JioMart</t>
        </is>
      </c>
      <c r="H4156" t="inlineStr">
        <is>
          <t>Home delivery</t>
        </is>
      </c>
      <c r="I4156" t="inlineStr">
        <is>
          <t>Walk-in guest</t>
        </is>
      </c>
      <c r="J4156" t="inlineStr">
        <is>
          <t>Ruhi Shaikh</t>
        </is>
      </c>
      <c r="K4156" s="71" t="n">
        <v>2941</v>
      </c>
      <c r="L4156" s="72" t="n">
        <v>428.66</v>
      </c>
      <c r="M4156" s="72" t="n">
        <v>1260689.06</v>
      </c>
      <c r="N4156" s="72" t="n">
        <v>100855.12</v>
      </c>
      <c r="O4156" s="72" t="n">
        <v>1159833.94</v>
      </c>
      <c r="P4156" s="72" t="n">
        <v>1003968.63</v>
      </c>
      <c r="Q4156" s="72" t="n">
        <v>155865.31</v>
      </c>
      <c r="R4156" t="inlineStr">
        <is>
          <t>Karnataka</t>
        </is>
      </c>
      <c r="S4156" s="71" t="n">
        <v>0</v>
      </c>
      <c r="T4156" t="inlineStr">
        <is>
          <t>No</t>
        </is>
      </c>
      <c r="U4156" s="71" t="n">
        <v>7524</v>
      </c>
      <c r="V4156" s="71" t="n">
        <v>390</v>
      </c>
      <c r="W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RR104148</t>
        </is>
      </c>
      <c r="B4157" s="69" t="n">
        <v>46155</v>
      </c>
      <c r="C4157" s="70" t="n">
        <v>2026</v>
      </c>
      <c r="D4157" t="inlineStr">
        <is>
          <t>May</t>
        </is>
      </c>
      <c r="E4157" t="inlineStr">
        <is>
          <t>West</t>
        </is>
      </c>
      <c r="F4157" t="inlineStr">
        <is>
          <t>India</t>
        </is>
      </c>
      <c r="G4157" t="inlineStr">
        <is>
          <t>Grocery</t>
        </is>
      </c>
      <c r="H4157" t="inlineStr">
        <is>
          <t>Store walk-in</t>
        </is>
      </c>
      <c r="I4157" t="inlineStr">
        <is>
          <t>Walk-in guest</t>
        </is>
      </c>
      <c r="J4157" t="inlineStr">
        <is>
          <t>Sophie Müller</t>
        </is>
      </c>
      <c r="K4157" s="71" t="n">
        <v>2094</v>
      </c>
      <c r="L4157" s="72" t="n">
        <v>191.13</v>
      </c>
      <c r="M4157" s="72" t="n">
        <v>400226.22</v>
      </c>
      <c r="N4157" s="72" t="n">
        <v>8004.52</v>
      </c>
      <c r="O4157" s="72" t="n">
        <v>392221.7</v>
      </c>
      <c r="P4157" s="72" t="n">
        <v>313154.95</v>
      </c>
      <c r="Q4157" s="72" t="n">
        <v>79066.75</v>
      </c>
      <c r="R4157" t="inlineStr">
        <is>
          <t>Goa</t>
        </is>
      </c>
      <c r="S4157" s="71" t="n">
        <v>8</v>
      </c>
      <c r="T4157" t="inlineStr">
        <is>
          <t>Yes</t>
        </is>
      </c>
      <c r="U4157" s="71" t="n">
        <v>847</v>
      </c>
      <c r="V4157" s="71" t="n">
        <v>351</v>
      </c>
      <c r="W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RR104149</t>
        </is>
      </c>
      <c r="B4158" s="69" t="n">
        <v>46155</v>
      </c>
      <c r="C4158" s="70" t="n">
        <v>2026</v>
      </c>
      <c r="D4158" t="inlineStr">
        <is>
          <t>May</t>
        </is>
      </c>
      <c r="E4158" t="inlineStr">
        <is>
          <t>South</t>
        </is>
      </c>
      <c r="F4158" t="inlineStr">
        <is>
          <t>India</t>
        </is>
      </c>
      <c r="G4158" t="inlineStr">
        <is>
          <t>Grocery</t>
        </is>
      </c>
      <c r="H4158" t="inlineStr">
        <is>
          <t>Store walk-in</t>
        </is>
      </c>
      <c r="I4158" t="inlineStr">
        <is>
          <t>Member</t>
        </is>
      </c>
      <c r="J4158" t="inlineStr">
        <is>
          <t>Fatima Al-Saud</t>
        </is>
      </c>
      <c r="K4158" s="71" t="n">
        <v>1875</v>
      </c>
      <c r="L4158" s="72" t="n">
        <v>207.23</v>
      </c>
      <c r="M4158" s="72" t="n">
        <v>388556.25</v>
      </c>
      <c r="N4158" s="72" t="n">
        <v>38855.62</v>
      </c>
      <c r="O4158" s="72" t="n">
        <v>349700.63</v>
      </c>
      <c r="P4158" s="72" t="n">
        <v>279684.27</v>
      </c>
      <c r="Q4158" s="72" t="n">
        <v>70016.36</v>
      </c>
      <c r="R4158" t="inlineStr">
        <is>
          <t>Kerala</t>
        </is>
      </c>
      <c r="S4158" s="71" t="n">
        <v>5</v>
      </c>
      <c r="T4158" t="inlineStr">
        <is>
          <t>Yes</t>
        </is>
      </c>
      <c r="U4158" s="71" t="n">
        <v>868</v>
      </c>
      <c r="V4158" s="71" t="n">
        <v>319</v>
      </c>
      <c r="W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RR104150</t>
        </is>
      </c>
      <c r="B4159" s="69" t="n">
        <v>46155</v>
      </c>
      <c r="C4159" s="70" t="n">
        <v>2026</v>
      </c>
      <c r="D4159" t="inlineStr">
        <is>
          <t>May</t>
        </is>
      </c>
      <c r="E4159" t="inlineStr">
        <is>
          <t>West</t>
        </is>
      </c>
      <c r="F4159" t="inlineStr">
        <is>
          <t>India</t>
        </is>
      </c>
      <c r="G4159" t="inlineStr">
        <is>
          <t>JioMart</t>
        </is>
      </c>
      <c r="H4159" t="inlineStr">
        <is>
          <t>Home delivery</t>
        </is>
      </c>
      <c r="I4159" t="inlineStr">
        <is>
          <t>Walk-in guest</t>
        </is>
      </c>
      <c r="J4159" t="inlineStr">
        <is>
          <t>Amir Khan</t>
        </is>
      </c>
      <c r="K4159" s="71" t="n">
        <v>4803</v>
      </c>
      <c r="L4159" s="72" t="n">
        <v>430.81</v>
      </c>
      <c r="M4159" s="72" t="n">
        <v>2069180.43</v>
      </c>
      <c r="N4159" s="72" t="n">
        <v>103459.02</v>
      </c>
      <c r="O4159" s="72" t="n">
        <v>1965721.41</v>
      </c>
      <c r="P4159" s="72" t="n">
        <v>1627472.9</v>
      </c>
      <c r="Q4159" s="72" t="n">
        <v>338248.51</v>
      </c>
      <c r="R4159" t="inlineStr">
        <is>
          <t>Goa</t>
        </is>
      </c>
      <c r="S4159" s="71" t="n">
        <v>0</v>
      </c>
      <c r="T4159" t="inlineStr">
        <is>
          <t>No</t>
        </is>
      </c>
      <c r="U4159" s="71" t="n">
        <v>19794</v>
      </c>
      <c r="V4159" s="71" t="n">
        <v>1009</v>
      </c>
      <c r="W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RR104151</t>
        </is>
      </c>
      <c r="B4160" s="69" t="n">
        <v>46155</v>
      </c>
      <c r="C4160" s="70" t="n">
        <v>2026</v>
      </c>
      <c r="D4160" t="inlineStr">
        <is>
          <t>May</t>
        </is>
      </c>
      <c r="E4160" t="inlineStr">
        <is>
          <t>West</t>
        </is>
      </c>
      <c r="F4160" t="inlineStr">
        <is>
          <t>India</t>
        </is>
      </c>
      <c r="G4160" t="inlineStr">
        <is>
          <t>Grocery</t>
        </is>
      </c>
      <c r="H4160" t="inlineStr">
        <is>
          <t>Store walk-in</t>
        </is>
      </c>
      <c r="I4160" t="inlineStr">
        <is>
          <t>Member</t>
        </is>
      </c>
      <c r="J4160" t="inlineStr">
        <is>
          <t>Zoya Ahmed</t>
        </is>
      </c>
      <c r="K4160" s="71" t="n">
        <v>1565</v>
      </c>
      <c r="L4160" s="72" t="n">
        <v>201</v>
      </c>
      <c r="M4160" s="72" t="n">
        <v>314565</v>
      </c>
      <c r="N4160" s="72" t="n">
        <v>6291.3</v>
      </c>
      <c r="O4160" s="72" t="n">
        <v>308273.7</v>
      </c>
      <c r="P4160" s="72" t="n">
        <v>230154.58</v>
      </c>
      <c r="Q4160" s="72" t="n">
        <v>78119.12</v>
      </c>
      <c r="R4160" t="inlineStr">
        <is>
          <t>Maharashtra</t>
        </is>
      </c>
      <c r="S4160" s="71" t="n">
        <v>3</v>
      </c>
      <c r="T4160" t="inlineStr">
        <is>
          <t>Yes</t>
        </is>
      </c>
      <c r="U4160" s="71" t="n">
        <v>917</v>
      </c>
      <c r="V4160" s="71" t="n">
        <v>251</v>
      </c>
      <c r="W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RR104152</t>
        </is>
      </c>
      <c r="B4161" s="69" t="n">
        <v>46155</v>
      </c>
      <c r="C4161" s="70" t="n">
        <v>2026</v>
      </c>
      <c r="D4161" t="inlineStr">
        <is>
          <t>May</t>
        </is>
      </c>
      <c r="E4161" t="inlineStr">
        <is>
          <t>West</t>
        </is>
      </c>
      <c r="F4161" t="inlineStr">
        <is>
          <t>India</t>
        </is>
      </c>
      <c r="G4161" t="inlineStr">
        <is>
          <t>Electronics</t>
        </is>
      </c>
      <c r="H4161" t="inlineStr">
        <is>
          <t>Store walk-in</t>
        </is>
      </c>
      <c r="I4161" t="inlineStr">
        <is>
          <t>Member</t>
        </is>
      </c>
      <c r="J4161" t="inlineStr">
        <is>
          <t>Ruhi Shaikh</t>
        </is>
      </c>
      <c r="K4161" s="71" t="n">
        <v>113</v>
      </c>
      <c r="L4161" s="72" t="n">
        <v>10154.97</v>
      </c>
      <c r="M4161" s="72" t="n">
        <v>1147511.61</v>
      </c>
      <c r="N4161" s="72" t="n">
        <v>22950.23</v>
      </c>
      <c r="O4161" s="72" t="n">
        <v>1124561.38</v>
      </c>
      <c r="P4161" s="72" t="n">
        <v>902152.72</v>
      </c>
      <c r="Q4161" s="72" t="n">
        <v>222408.66</v>
      </c>
      <c r="R4161" t="inlineStr">
        <is>
          <t>Maharashtra</t>
        </is>
      </c>
      <c r="S4161" s="71" t="n">
        <v>5</v>
      </c>
      <c r="T4161" t="inlineStr">
        <is>
          <t>Yes</t>
        </is>
      </c>
      <c r="U4161" s="71" t="n">
        <v>263</v>
      </c>
      <c r="V4161" s="71" t="n">
        <v>110</v>
      </c>
      <c r="W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RR104153</t>
        </is>
      </c>
      <c r="B4162" s="69" t="n">
        <v>46155</v>
      </c>
      <c r="C4162" s="70" t="n">
        <v>2026</v>
      </c>
      <c r="D4162" t="inlineStr">
        <is>
          <t>May</t>
        </is>
      </c>
      <c r="E4162" t="inlineStr">
        <is>
          <t>East</t>
        </is>
      </c>
      <c r="F4162" t="inlineStr">
        <is>
          <t>India</t>
        </is>
      </c>
      <c r="G4162" t="inlineStr">
        <is>
          <t>Electronics</t>
        </is>
      </c>
      <c r="H4162" t="inlineStr">
        <is>
          <t>Store walk-in</t>
        </is>
      </c>
      <c r="I4162" t="inlineStr">
        <is>
          <t>Walk-in guest</t>
        </is>
      </c>
      <c r="J4162" t="inlineStr">
        <is>
          <t>Omar Haddad</t>
        </is>
      </c>
      <c r="K4162" s="71" t="n">
        <v>173</v>
      </c>
      <c r="L4162" s="72" t="n">
        <v>9153.92</v>
      </c>
      <c r="M4162" s="72" t="n">
        <v>1583628.16</v>
      </c>
      <c r="N4162" s="72" t="n">
        <v>237544.22</v>
      </c>
      <c r="O4162" s="72" t="n">
        <v>1346083.94</v>
      </c>
      <c r="P4162" s="72" t="n">
        <v>1439963.93</v>
      </c>
      <c r="Q4162" s="72" t="n">
        <v>-93879.99000000001</v>
      </c>
      <c r="R4162" t="inlineStr">
        <is>
          <t>Odisha</t>
        </is>
      </c>
      <c r="S4162" s="71" t="n">
        <v>3</v>
      </c>
      <c r="T4162" t="inlineStr">
        <is>
          <t>Yes</t>
        </is>
      </c>
      <c r="U4162" s="71" t="n">
        <v>472</v>
      </c>
      <c r="V4162" s="71" t="n">
        <v>165</v>
      </c>
      <c r="W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RR104154</t>
        </is>
      </c>
      <c r="B4163" s="69" t="n">
        <v>46156</v>
      </c>
      <c r="C4163" s="70" t="n">
        <v>2026</v>
      </c>
      <c r="D4163" t="inlineStr">
        <is>
          <t>May</t>
        </is>
      </c>
      <c r="E4163" t="inlineStr">
        <is>
          <t>East</t>
        </is>
      </c>
      <c r="F4163" t="inlineStr">
        <is>
          <t>India</t>
        </is>
      </c>
      <c r="G4163" t="inlineStr">
        <is>
          <t>Grocery</t>
        </is>
      </c>
      <c r="H4163" t="inlineStr">
        <is>
          <t>Store walk-in</t>
        </is>
      </c>
      <c r="I4163" t="inlineStr">
        <is>
          <t>Walk-in guest</t>
        </is>
      </c>
      <c r="J4163" t="inlineStr">
        <is>
          <t>Carlos Silva</t>
        </is>
      </c>
      <c r="K4163" s="71" t="n">
        <v>3446</v>
      </c>
      <c r="L4163" s="72" t="n">
        <v>182.98</v>
      </c>
      <c r="M4163" s="72" t="n">
        <v>630549.08</v>
      </c>
      <c r="N4163" s="72" t="n">
        <v>12610.98</v>
      </c>
      <c r="O4163" s="72" t="n">
        <v>617938.1</v>
      </c>
      <c r="P4163" s="72" t="n">
        <v>513759.43</v>
      </c>
      <c r="Q4163" s="72" t="n">
        <v>104178.67</v>
      </c>
      <c r="R4163" t="inlineStr">
        <is>
          <t>Odisha</t>
        </is>
      </c>
      <c r="S4163" s="71" t="n">
        <v>0</v>
      </c>
      <c r="T4163" t="inlineStr">
        <is>
          <t>No</t>
        </is>
      </c>
      <c r="U4163" s="71" t="n">
        <v>1444</v>
      </c>
      <c r="V4163" s="71" t="n">
        <v>408</v>
      </c>
      <c r="W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RR104155</t>
        </is>
      </c>
      <c r="B4164" s="69" t="n">
        <v>46156</v>
      </c>
      <c r="C4164" s="70" t="n">
        <v>2026</v>
      </c>
      <c r="D4164" t="inlineStr">
        <is>
          <t>May</t>
        </is>
      </c>
      <c r="E4164" t="inlineStr">
        <is>
          <t>West</t>
        </is>
      </c>
      <c r="F4164" t="inlineStr">
        <is>
          <t>India</t>
        </is>
      </c>
      <c r="G4164" t="inlineStr">
        <is>
          <t>Grocery</t>
        </is>
      </c>
      <c r="H4164" t="inlineStr">
        <is>
          <t>Store walk-in</t>
        </is>
      </c>
      <c r="I4164" t="inlineStr">
        <is>
          <t>Member</t>
        </is>
      </c>
      <c r="J4164" t="inlineStr">
        <is>
          <t>Zoya Ahmed</t>
        </is>
      </c>
      <c r="K4164" s="71" t="n">
        <v>603</v>
      </c>
      <c r="L4164" s="72" t="n">
        <v>191.4</v>
      </c>
      <c r="M4164" s="72" t="n">
        <v>115414.2</v>
      </c>
      <c r="N4164" s="72" t="n">
        <v>11541.42</v>
      </c>
      <c r="O4164" s="72" t="n">
        <v>103872.78</v>
      </c>
      <c r="P4164" s="72" t="n">
        <v>88161.66</v>
      </c>
      <c r="Q4164" s="72" t="n">
        <v>15711.12</v>
      </c>
      <c r="R4164" t="inlineStr">
        <is>
          <t>Gujarat</t>
        </is>
      </c>
      <c r="S4164" s="71" t="n">
        <v>0</v>
      </c>
      <c r="T4164" t="inlineStr">
        <is>
          <t>No</t>
        </is>
      </c>
      <c r="U4164" s="71" t="n">
        <v>196</v>
      </c>
      <c r="V4164" s="71" t="n">
        <v>80</v>
      </c>
      <c r="W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RR104156</t>
        </is>
      </c>
      <c r="B4165" s="69" t="n">
        <v>46156</v>
      </c>
      <c r="C4165" s="70" t="n">
        <v>2026</v>
      </c>
      <c r="D4165" t="inlineStr">
        <is>
          <t>May</t>
        </is>
      </c>
      <c r="E4165" t="inlineStr">
        <is>
          <t>East</t>
        </is>
      </c>
      <c r="F4165" t="inlineStr">
        <is>
          <t>India</t>
        </is>
      </c>
      <c r="G4165" t="inlineStr">
        <is>
          <t>JioMart</t>
        </is>
      </c>
      <c r="H4165" t="inlineStr">
        <is>
          <t>Home delivery</t>
        </is>
      </c>
      <c r="I4165" t="inlineStr">
        <is>
          <t>Member</t>
        </is>
      </c>
      <c r="J4165" t="inlineStr">
        <is>
          <t>Sophie Müller</t>
        </is>
      </c>
      <c r="K4165" s="71" t="n">
        <v>2910</v>
      </c>
      <c r="L4165" s="72" t="n">
        <v>498.49</v>
      </c>
      <c r="M4165" s="72" t="n">
        <v>1450605.9</v>
      </c>
      <c r="N4165" s="72" t="n">
        <v>217590.88</v>
      </c>
      <c r="O4165" s="72" t="n">
        <v>1233015.02</v>
      </c>
      <c r="P4165" s="72" t="n">
        <v>993567.6</v>
      </c>
      <c r="Q4165" s="72" t="n">
        <v>239447.42</v>
      </c>
      <c r="R4165" t="inlineStr">
        <is>
          <t>Odisha</t>
        </is>
      </c>
      <c r="S4165" s="71" t="n">
        <v>2</v>
      </c>
      <c r="T4165" t="inlineStr">
        <is>
          <t>Yes</t>
        </is>
      </c>
      <c r="U4165" s="71" t="n">
        <v>13830</v>
      </c>
      <c r="V4165" s="71" t="n">
        <v>895</v>
      </c>
      <c r="W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RR104157</t>
        </is>
      </c>
      <c r="B4166" s="69" t="n">
        <v>46156</v>
      </c>
      <c r="C4166" s="70" t="n">
        <v>2026</v>
      </c>
      <c r="D4166" t="inlineStr">
        <is>
          <t>May</t>
        </is>
      </c>
      <c r="E4166" t="inlineStr">
        <is>
          <t>South</t>
        </is>
      </c>
      <c r="F4166" t="inlineStr">
        <is>
          <t>India</t>
        </is>
      </c>
      <c r="G4166" t="inlineStr">
        <is>
          <t>Electronics</t>
        </is>
      </c>
      <c r="H4166" t="inlineStr">
        <is>
          <t>Click &amp; collect</t>
        </is>
      </c>
      <c r="I4166" t="inlineStr">
        <is>
          <t>Walk-in guest</t>
        </is>
      </c>
      <c r="J4166" t="inlineStr">
        <is>
          <t>Ruhi Shaikh</t>
        </is>
      </c>
      <c r="K4166" s="71" t="n">
        <v>24</v>
      </c>
      <c r="L4166" s="72" t="n">
        <v>10573.7</v>
      </c>
      <c r="M4166" s="72" t="n">
        <v>253768.8</v>
      </c>
      <c r="N4166" s="72" t="n">
        <v>12688.44</v>
      </c>
      <c r="O4166" s="72" t="n">
        <v>241080.36</v>
      </c>
      <c r="P4166" s="72" t="n">
        <v>200884.13</v>
      </c>
      <c r="Q4166" s="72" t="n">
        <v>40196.23</v>
      </c>
      <c r="R4166" t="inlineStr">
        <is>
          <t>Kerala</t>
        </is>
      </c>
      <c r="S4166" s="71" t="n">
        <v>2</v>
      </c>
      <c r="T4166" t="inlineStr">
        <is>
          <t>Yes</t>
        </is>
      </c>
      <c r="U4166" s="71" t="n">
        <v>69</v>
      </c>
      <c r="V4166" s="71" t="n">
        <v>21</v>
      </c>
      <c r="W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RR104158</t>
        </is>
      </c>
      <c r="B4167" s="69" t="n">
        <v>46156</v>
      </c>
      <c r="C4167" s="70" t="n">
        <v>2026</v>
      </c>
      <c r="D4167" t="inlineStr">
        <is>
          <t>May</t>
        </is>
      </c>
      <c r="E4167" t="inlineStr">
        <is>
          <t>South</t>
        </is>
      </c>
      <c r="F4167" t="inlineStr">
        <is>
          <t>India</t>
        </is>
      </c>
      <c r="G4167" t="inlineStr">
        <is>
          <t>Grocery</t>
        </is>
      </c>
      <c r="H4167" t="inlineStr">
        <is>
          <t>Store walk-in</t>
        </is>
      </c>
      <c r="I4167" t="inlineStr">
        <is>
          <t>Member</t>
        </is>
      </c>
      <c r="J4167" t="inlineStr">
        <is>
          <t>Noah Smith</t>
        </is>
      </c>
      <c r="K4167" s="71" t="n">
        <v>1701</v>
      </c>
      <c r="L4167" s="72" t="n">
        <v>191.01</v>
      </c>
      <c r="M4167" s="72" t="n">
        <v>324908.01</v>
      </c>
      <c r="N4167" s="72" t="n">
        <v>25992.64</v>
      </c>
      <c r="O4167" s="72" t="n">
        <v>298915.37</v>
      </c>
      <c r="P4167" s="72" t="n">
        <v>255624.73</v>
      </c>
      <c r="Q4167" s="72" t="n">
        <v>43290.64</v>
      </c>
      <c r="R4167" t="inlineStr">
        <is>
          <t>Kerala</t>
        </is>
      </c>
      <c r="S4167" s="71" t="n">
        <v>3</v>
      </c>
      <c r="T4167" t="inlineStr">
        <is>
          <t>Yes</t>
        </is>
      </c>
      <c r="U4167" s="71" t="n">
        <v>1320</v>
      </c>
      <c r="V4167" s="71" t="n">
        <v>562</v>
      </c>
      <c r="W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RR104159</t>
        </is>
      </c>
      <c r="B4168" s="69" t="n">
        <v>46156</v>
      </c>
      <c r="C4168" s="70" t="n">
        <v>2026</v>
      </c>
      <c r="D4168" t="inlineStr">
        <is>
          <t>May</t>
        </is>
      </c>
      <c r="E4168" t="inlineStr">
        <is>
          <t>West</t>
        </is>
      </c>
      <c r="F4168" t="inlineStr">
        <is>
          <t>India</t>
        </is>
      </c>
      <c r="G4168" t="inlineStr">
        <is>
          <t>Fashion</t>
        </is>
      </c>
      <c r="H4168" t="inlineStr">
        <is>
          <t>Store walk-in</t>
        </is>
      </c>
      <c r="I4168" t="inlineStr">
        <is>
          <t>Walk-in guest</t>
        </is>
      </c>
      <c r="J4168" t="inlineStr">
        <is>
          <t>Liam O'Brien</t>
        </is>
      </c>
      <c r="K4168" s="71" t="n">
        <v>313</v>
      </c>
      <c r="L4168" s="72" t="n">
        <v>822.02</v>
      </c>
      <c r="M4168" s="72" t="n">
        <v>257292.26</v>
      </c>
      <c r="N4168" s="72" t="n">
        <v>25729.23</v>
      </c>
      <c r="O4168" s="72" t="n">
        <v>231563.03</v>
      </c>
      <c r="P4168" s="72" t="n">
        <v>127237.06</v>
      </c>
      <c r="Q4168" s="72" t="n">
        <v>104325.97</v>
      </c>
      <c r="R4168" t="inlineStr">
        <is>
          <t>Goa</t>
        </is>
      </c>
      <c r="S4168" s="71" t="n">
        <v>5</v>
      </c>
      <c r="T4168" t="inlineStr">
        <is>
          <t>Yes</t>
        </is>
      </c>
      <c r="U4168" s="71" t="n">
        <v>125</v>
      </c>
      <c r="V4168" s="71" t="n">
        <v>47</v>
      </c>
      <c r="W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RR104160</t>
        </is>
      </c>
      <c r="B4169" s="69" t="n">
        <v>46156</v>
      </c>
      <c r="C4169" s="70" t="n">
        <v>2026</v>
      </c>
      <c r="D4169" t="inlineStr">
        <is>
          <t>May</t>
        </is>
      </c>
      <c r="E4169" t="inlineStr">
        <is>
          <t>West</t>
        </is>
      </c>
      <c r="F4169" t="inlineStr">
        <is>
          <t>India</t>
        </is>
      </c>
      <c r="G4169" t="inlineStr">
        <is>
          <t>Fashion</t>
        </is>
      </c>
      <c r="H4169" t="inlineStr">
        <is>
          <t>Store walk-in</t>
        </is>
      </c>
      <c r="I4169" t="inlineStr">
        <is>
          <t>Member</t>
        </is>
      </c>
      <c r="J4169" t="inlineStr">
        <is>
          <t>Kofi Mensah</t>
        </is>
      </c>
      <c r="K4169" s="71" t="n">
        <v>316</v>
      </c>
      <c r="L4169" s="72" t="n">
        <v>720.1</v>
      </c>
      <c r="M4169" s="72" t="n">
        <v>227551.6</v>
      </c>
      <c r="N4169" s="72" t="n">
        <v>4551.03</v>
      </c>
      <c r="O4169" s="72" t="n">
        <v>223000.57</v>
      </c>
      <c r="P4169" s="72" t="n">
        <v>127495.66</v>
      </c>
      <c r="Q4169" s="72" t="n">
        <v>95504.91</v>
      </c>
      <c r="R4169" t="inlineStr">
        <is>
          <t>Goa</t>
        </is>
      </c>
      <c r="S4169" s="71" t="n">
        <v>2</v>
      </c>
      <c r="T4169" t="inlineStr">
        <is>
          <t>Yes</t>
        </is>
      </c>
      <c r="U4169" s="71" t="n">
        <v>110</v>
      </c>
      <c r="V4169" s="71" t="n">
        <v>42</v>
      </c>
      <c r="W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RR104161</t>
        </is>
      </c>
      <c r="B4170" s="69" t="n">
        <v>46157</v>
      </c>
      <c r="C4170" s="70" t="n">
        <v>2026</v>
      </c>
      <c r="D4170" t="inlineStr">
        <is>
          <t>May</t>
        </is>
      </c>
      <c r="E4170" t="inlineStr">
        <is>
          <t>East</t>
        </is>
      </c>
      <c r="F4170" t="inlineStr">
        <is>
          <t>India</t>
        </is>
      </c>
      <c r="G4170" t="inlineStr">
        <is>
          <t>Grocery</t>
        </is>
      </c>
      <c r="H4170" t="inlineStr">
        <is>
          <t>Store walk-in</t>
        </is>
      </c>
      <c r="I4170" t="inlineStr">
        <is>
          <t>Member</t>
        </is>
      </c>
      <c r="J4170" t="inlineStr">
        <is>
          <t>Emma Clarke</t>
        </is>
      </c>
      <c r="K4170" s="71" t="n">
        <v>3761</v>
      </c>
      <c r="L4170" s="72" t="n">
        <v>199.96</v>
      </c>
      <c r="M4170" s="72" t="n">
        <v>752049.5600000001</v>
      </c>
      <c r="N4170" s="72" t="n">
        <v>37602.48</v>
      </c>
      <c r="O4170" s="72" t="n">
        <v>714447.08</v>
      </c>
      <c r="P4170" s="72" t="n">
        <v>573977.13</v>
      </c>
      <c r="Q4170" s="72" t="n">
        <v>140469.95</v>
      </c>
      <c r="R4170" t="inlineStr">
        <is>
          <t>Bihar</t>
        </is>
      </c>
      <c r="S4170" s="71" t="n">
        <v>0</v>
      </c>
      <c r="T4170" t="inlineStr">
        <is>
          <t>No</t>
        </is>
      </c>
      <c r="U4170" s="71" t="n">
        <v>3067</v>
      </c>
      <c r="V4170" s="71" t="n">
        <v>961</v>
      </c>
      <c r="W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RR104162</t>
        </is>
      </c>
      <c r="B4171" s="69" t="n">
        <v>46157</v>
      </c>
      <c r="C4171" s="70" t="n">
        <v>2026</v>
      </c>
      <c r="D4171" t="inlineStr">
        <is>
          <t>May</t>
        </is>
      </c>
      <c r="E4171" t="inlineStr">
        <is>
          <t>East</t>
        </is>
      </c>
      <c r="F4171" t="inlineStr">
        <is>
          <t>India</t>
        </is>
      </c>
      <c r="G4171" t="inlineStr">
        <is>
          <t>JioMart</t>
        </is>
      </c>
      <c r="H4171" t="inlineStr">
        <is>
          <t>Home delivery</t>
        </is>
      </c>
      <c r="I4171" t="inlineStr">
        <is>
          <t>Walk-in guest</t>
        </is>
      </c>
      <c r="J4171" t="inlineStr">
        <is>
          <t>Fatima Al-Saud</t>
        </is>
      </c>
      <c r="K4171" s="71" t="n">
        <v>1181</v>
      </c>
      <c r="L4171" s="72" t="n">
        <v>499.69</v>
      </c>
      <c r="M4171" s="72" t="n">
        <v>590133.89</v>
      </c>
      <c r="N4171" s="72" t="n">
        <v>11802.68</v>
      </c>
      <c r="O4171" s="72" t="n">
        <v>578331.21</v>
      </c>
      <c r="P4171" s="72" t="n">
        <v>401883.43</v>
      </c>
      <c r="Q4171" s="72" t="n">
        <v>176447.78</v>
      </c>
      <c r="R4171" t="inlineStr">
        <is>
          <t>West Bengal</t>
        </is>
      </c>
      <c r="S4171" s="71" t="n">
        <v>0</v>
      </c>
      <c r="T4171" t="inlineStr">
        <is>
          <t>No</t>
        </is>
      </c>
      <c r="U4171" s="71" t="n">
        <v>1972</v>
      </c>
      <c r="V4171" s="71" t="n">
        <v>154</v>
      </c>
      <c r="W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RR104163</t>
        </is>
      </c>
      <c r="B4172" s="69" t="n">
        <v>46157</v>
      </c>
      <c r="C4172" s="70" t="n">
        <v>2026</v>
      </c>
      <c r="D4172" t="inlineStr">
        <is>
          <t>May</t>
        </is>
      </c>
      <c r="E4172" t="inlineStr">
        <is>
          <t>West</t>
        </is>
      </c>
      <c r="F4172" t="inlineStr">
        <is>
          <t>India</t>
        </is>
      </c>
      <c r="G4172" t="inlineStr">
        <is>
          <t>Grocery</t>
        </is>
      </c>
      <c r="H4172" t="inlineStr">
        <is>
          <t>Store walk-in</t>
        </is>
      </c>
      <c r="I4172" t="inlineStr">
        <is>
          <t>Walk-in guest</t>
        </is>
      </c>
      <c r="J4172" t="inlineStr">
        <is>
          <t>Amir Khan</t>
        </is>
      </c>
      <c r="K4172" s="71" t="n">
        <v>1778</v>
      </c>
      <c r="L4172" s="72" t="n">
        <v>187.05</v>
      </c>
      <c r="M4172" s="72" t="n">
        <v>332574.9</v>
      </c>
      <c r="N4172" s="72" t="n">
        <v>16628.75</v>
      </c>
      <c r="O4172" s="72" t="n">
        <v>315946.15</v>
      </c>
      <c r="P4172" s="72" t="n">
        <v>272519.19</v>
      </c>
      <c r="Q4172" s="72" t="n">
        <v>43426.96</v>
      </c>
      <c r="R4172" t="inlineStr">
        <is>
          <t>Maharashtra</t>
        </is>
      </c>
      <c r="S4172" s="71" t="n">
        <v>8</v>
      </c>
      <c r="T4172" t="inlineStr">
        <is>
          <t>Yes</t>
        </is>
      </c>
      <c r="U4172" s="71" t="n">
        <v>1062</v>
      </c>
      <c r="V4172" s="71" t="n">
        <v>270</v>
      </c>
      <c r="W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RR104164</t>
        </is>
      </c>
      <c r="B4173" s="69" t="n">
        <v>46157</v>
      </c>
      <c r="C4173" s="70" t="n">
        <v>2026</v>
      </c>
      <c r="D4173" t="inlineStr">
        <is>
          <t>May</t>
        </is>
      </c>
      <c r="E4173" t="inlineStr">
        <is>
          <t>East</t>
        </is>
      </c>
      <c r="F4173" t="inlineStr">
        <is>
          <t>India</t>
        </is>
      </c>
      <c r="G4173" t="inlineStr">
        <is>
          <t>JioMart</t>
        </is>
      </c>
      <c r="H4173" t="inlineStr">
        <is>
          <t>Home delivery</t>
        </is>
      </c>
      <c r="I4173" t="inlineStr">
        <is>
          <t>Member</t>
        </is>
      </c>
      <c r="J4173" t="inlineStr">
        <is>
          <t>Hiroshi Tanaka</t>
        </is>
      </c>
      <c r="K4173" s="71" t="n">
        <v>740</v>
      </c>
      <c r="L4173" s="72" t="n">
        <v>424.13</v>
      </c>
      <c r="M4173" s="72" t="n">
        <v>313856.2</v>
      </c>
      <c r="N4173" s="72" t="n">
        <v>47078.43</v>
      </c>
      <c r="O4173" s="72" t="n">
        <v>266777.77</v>
      </c>
      <c r="P4173" s="72" t="n">
        <v>255847.03</v>
      </c>
      <c r="Q4173" s="72" t="n">
        <v>10930.74</v>
      </c>
      <c r="R4173" t="inlineStr">
        <is>
          <t>West Bengal</t>
        </is>
      </c>
      <c r="S4173" s="71" t="n">
        <v>3</v>
      </c>
      <c r="T4173" t="inlineStr">
        <is>
          <t>Yes</t>
        </is>
      </c>
      <c r="U4173" s="71" t="n">
        <v>3153</v>
      </c>
      <c r="V4173" s="71" t="n">
        <v>129</v>
      </c>
      <c r="W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RR104165</t>
        </is>
      </c>
      <c r="B4174" s="69" t="n">
        <v>46157</v>
      </c>
      <c r="C4174" s="70" t="n">
        <v>2026</v>
      </c>
      <c r="D4174" t="inlineStr">
        <is>
          <t>May</t>
        </is>
      </c>
      <c r="E4174" t="inlineStr">
        <is>
          <t>West</t>
        </is>
      </c>
      <c r="F4174" t="inlineStr">
        <is>
          <t>India</t>
        </is>
      </c>
      <c r="G4174" t="inlineStr">
        <is>
          <t>Fashion</t>
        </is>
      </c>
      <c r="H4174" t="inlineStr">
        <is>
          <t>Store walk-in</t>
        </is>
      </c>
      <c r="I4174" t="inlineStr">
        <is>
          <t>Member</t>
        </is>
      </c>
      <c r="J4174" t="inlineStr">
        <is>
          <t>Emma Clarke</t>
        </is>
      </c>
      <c r="K4174" s="71" t="n">
        <v>1344</v>
      </c>
      <c r="L4174" s="72" t="n">
        <v>806.73</v>
      </c>
      <c r="M4174" s="72" t="n">
        <v>1084245.12</v>
      </c>
      <c r="N4174" s="72" t="n">
        <v>86739.61</v>
      </c>
      <c r="O4174" s="72" t="n">
        <v>997505.51</v>
      </c>
      <c r="P4174" s="72" t="n">
        <v>571613.33</v>
      </c>
      <c r="Q4174" s="72" t="n">
        <v>425892.18</v>
      </c>
      <c r="R4174" t="inlineStr">
        <is>
          <t>Goa</t>
        </is>
      </c>
      <c r="S4174" s="71" t="n">
        <v>0</v>
      </c>
      <c r="T4174" t="inlineStr">
        <is>
          <t>No</t>
        </is>
      </c>
      <c r="U4174" s="71" t="n">
        <v>763</v>
      </c>
      <c r="V4174" s="71" t="n">
        <v>310</v>
      </c>
      <c r="W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RR104166</t>
        </is>
      </c>
      <c r="B4175" s="69" t="n">
        <v>46157</v>
      </c>
      <c r="C4175" s="70" t="n">
        <v>2026</v>
      </c>
      <c r="D4175" t="inlineStr">
        <is>
          <t>May</t>
        </is>
      </c>
      <c r="E4175" t="inlineStr">
        <is>
          <t>South</t>
        </is>
      </c>
      <c r="F4175" t="inlineStr">
        <is>
          <t>India</t>
        </is>
      </c>
      <c r="G4175" t="inlineStr">
        <is>
          <t>Grocery</t>
        </is>
      </c>
      <c r="H4175" t="inlineStr">
        <is>
          <t>Store walk-in</t>
        </is>
      </c>
      <c r="I4175" t="inlineStr">
        <is>
          <t>Walk-in guest</t>
        </is>
      </c>
      <c r="J4175" t="inlineStr">
        <is>
          <t>Shraddha Kulkarni</t>
        </is>
      </c>
      <c r="K4175" s="71" t="n">
        <v>2972</v>
      </c>
      <c r="L4175" s="72" t="n">
        <v>179.35</v>
      </c>
      <c r="M4175" s="72" t="n">
        <v>533028.2</v>
      </c>
      <c r="N4175" s="72" t="n">
        <v>42642.26</v>
      </c>
      <c r="O4175" s="72" t="n">
        <v>490385.94</v>
      </c>
      <c r="P4175" s="72" t="n">
        <v>425459.88</v>
      </c>
      <c r="Q4175" s="72" t="n">
        <v>64926.06</v>
      </c>
      <c r="R4175" t="inlineStr">
        <is>
          <t>Telangana</t>
        </is>
      </c>
      <c r="S4175" s="71" t="n">
        <v>1</v>
      </c>
      <c r="T4175" t="inlineStr">
        <is>
          <t>Yes</t>
        </is>
      </c>
      <c r="U4175" s="71" t="n">
        <v>1029</v>
      </c>
      <c r="V4175" s="71" t="n">
        <v>411</v>
      </c>
      <c r="W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RR104167</t>
        </is>
      </c>
      <c r="B4176" s="69" t="n">
        <v>46157</v>
      </c>
      <c r="C4176" s="70" t="n">
        <v>2026</v>
      </c>
      <c r="D4176" t="inlineStr">
        <is>
          <t>May</t>
        </is>
      </c>
      <c r="E4176" t="inlineStr">
        <is>
          <t>North</t>
        </is>
      </c>
      <c r="F4176" t="inlineStr">
        <is>
          <t>India</t>
        </is>
      </c>
      <c r="G4176" t="inlineStr">
        <is>
          <t>Electronics</t>
        </is>
      </c>
      <c r="H4176" t="inlineStr">
        <is>
          <t>Store walk-in</t>
        </is>
      </c>
      <c r="I4176" t="inlineStr">
        <is>
          <t>Walk-in guest</t>
        </is>
      </c>
      <c r="J4176" t="inlineStr">
        <is>
          <t>Yuki Sato</t>
        </is>
      </c>
      <c r="K4176" s="71" t="n">
        <v>149</v>
      </c>
      <c r="L4176" s="72" t="n">
        <v>9584.440000000001</v>
      </c>
      <c r="M4176" s="72" t="n">
        <v>1428081.56</v>
      </c>
      <c r="N4176" s="72" t="n">
        <v>142808.16</v>
      </c>
      <c r="O4176" s="72" t="n">
        <v>1285273.4</v>
      </c>
      <c r="P4176" s="72" t="n">
        <v>1183490.63</v>
      </c>
      <c r="Q4176" s="72" t="n">
        <v>101782.77</v>
      </c>
      <c r="R4176" t="inlineStr">
        <is>
          <t>Punjab</t>
        </is>
      </c>
      <c r="S4176" s="71" t="n">
        <v>0</v>
      </c>
      <c r="T4176" t="inlineStr">
        <is>
          <t>No</t>
        </is>
      </c>
      <c r="U4176" s="71" t="n">
        <v>308</v>
      </c>
      <c r="V4176" s="71" t="n">
        <v>126</v>
      </c>
      <c r="W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RR104168</t>
        </is>
      </c>
      <c r="B4177" s="69" t="n">
        <v>46157</v>
      </c>
      <c r="C4177" s="70" t="n">
        <v>2026</v>
      </c>
      <c r="D4177" t="inlineStr">
        <is>
          <t>May</t>
        </is>
      </c>
      <c r="E4177" t="inlineStr">
        <is>
          <t>North</t>
        </is>
      </c>
      <c r="F4177" t="inlineStr">
        <is>
          <t>India</t>
        </is>
      </c>
      <c r="G4177" t="inlineStr">
        <is>
          <t>Grocery</t>
        </is>
      </c>
      <c r="H4177" t="inlineStr">
        <is>
          <t>Store walk-in</t>
        </is>
      </c>
      <c r="I4177" t="inlineStr">
        <is>
          <t>Member</t>
        </is>
      </c>
      <c r="J4177" t="inlineStr">
        <is>
          <t>Arjun Mehta</t>
        </is>
      </c>
      <c r="K4177" s="71" t="n">
        <v>545</v>
      </c>
      <c r="L4177" s="72" t="n">
        <v>194.03</v>
      </c>
      <c r="M4177" s="72" t="n">
        <v>105746.35</v>
      </c>
      <c r="N4177" s="72" t="n">
        <v>8459.709999999999</v>
      </c>
      <c r="O4177" s="72" t="n">
        <v>97286.64</v>
      </c>
      <c r="P4177" s="72" t="n">
        <v>80405.67</v>
      </c>
      <c r="Q4177" s="72" t="n">
        <v>16880.97</v>
      </c>
      <c r="R4177" t="inlineStr">
        <is>
          <t>Delhi</t>
        </is>
      </c>
      <c r="S4177" s="71" t="n">
        <v>1</v>
      </c>
      <c r="T4177" t="inlineStr">
        <is>
          <t>Yes</t>
        </is>
      </c>
      <c r="U4177" s="71" t="n">
        <v>548</v>
      </c>
      <c r="V4177" s="71" t="n">
        <v>179</v>
      </c>
      <c r="W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RR104169</t>
        </is>
      </c>
      <c r="B4178" s="69" t="n">
        <v>46157</v>
      </c>
      <c r="C4178" s="70" t="n">
        <v>2026</v>
      </c>
      <c r="D4178" t="inlineStr">
        <is>
          <t>May</t>
        </is>
      </c>
      <c r="E4178" t="inlineStr">
        <is>
          <t>South</t>
        </is>
      </c>
      <c r="F4178" t="inlineStr">
        <is>
          <t>India</t>
        </is>
      </c>
      <c r="G4178" t="inlineStr">
        <is>
          <t>JioMart</t>
        </is>
      </c>
      <c r="H4178" t="inlineStr">
        <is>
          <t>Home delivery</t>
        </is>
      </c>
      <c r="I4178" t="inlineStr">
        <is>
          <t>Member</t>
        </is>
      </c>
      <c r="J4178" t="inlineStr">
        <is>
          <t>Wei Chen</t>
        </is>
      </c>
      <c r="K4178" s="71" t="n">
        <v>3083</v>
      </c>
      <c r="L4178" s="72" t="n">
        <v>505.65</v>
      </c>
      <c r="M4178" s="72" t="n">
        <v>1558918.95</v>
      </c>
      <c r="N4178" s="72" t="n">
        <v>77945.95</v>
      </c>
      <c r="O4178" s="72" t="n">
        <v>1480973</v>
      </c>
      <c r="P4178" s="72" t="n">
        <v>1031670.58</v>
      </c>
      <c r="Q4178" s="72" t="n">
        <v>449302.42</v>
      </c>
      <c r="R4178" t="inlineStr">
        <is>
          <t>Tamil Nadu</t>
        </is>
      </c>
      <c r="S4178" s="71" t="n">
        <v>0</v>
      </c>
      <c r="T4178" t="inlineStr">
        <is>
          <t>No</t>
        </is>
      </c>
      <c r="U4178" s="71" t="n">
        <v>13505</v>
      </c>
      <c r="V4178" s="71" t="n">
        <v>553</v>
      </c>
      <c r="W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RR104170</t>
        </is>
      </c>
      <c r="B4179" s="69" t="n">
        <v>46158</v>
      </c>
      <c r="C4179" s="70" t="n">
        <v>2026</v>
      </c>
      <c r="D4179" t="inlineStr">
        <is>
          <t>May</t>
        </is>
      </c>
      <c r="E4179" t="inlineStr">
        <is>
          <t>West</t>
        </is>
      </c>
      <c r="F4179" t="inlineStr">
        <is>
          <t>India</t>
        </is>
      </c>
      <c r="G4179" t="inlineStr">
        <is>
          <t>Grocery</t>
        </is>
      </c>
      <c r="H4179" t="inlineStr">
        <is>
          <t>Store walk-in</t>
        </is>
      </c>
      <c r="I4179" t="inlineStr">
        <is>
          <t>Member</t>
        </is>
      </c>
      <c r="J4179" t="inlineStr">
        <is>
          <t>Kofi Mensah</t>
        </is>
      </c>
      <c r="K4179" s="71" t="n">
        <v>3550</v>
      </c>
      <c r="L4179" s="72" t="n">
        <v>175.72</v>
      </c>
      <c r="M4179" s="72" t="n">
        <v>623806</v>
      </c>
      <c r="N4179" s="72" t="n">
        <v>49904.48</v>
      </c>
      <c r="O4179" s="72" t="n">
        <v>573901.52</v>
      </c>
      <c r="P4179" s="72" t="n">
        <v>533687.63</v>
      </c>
      <c r="Q4179" s="72" t="n">
        <v>40213.89</v>
      </c>
      <c r="R4179" t="inlineStr">
        <is>
          <t>Goa</t>
        </is>
      </c>
      <c r="S4179" s="71" t="n">
        <v>8</v>
      </c>
      <c r="T4179" t="inlineStr">
        <is>
          <t>Yes</t>
        </is>
      </c>
      <c r="U4179" s="71" t="n">
        <v>1434</v>
      </c>
      <c r="V4179" s="71" t="n">
        <v>503</v>
      </c>
      <c r="W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RR104171</t>
        </is>
      </c>
      <c r="B4180" s="69" t="n">
        <v>46158</v>
      </c>
      <c r="C4180" s="70" t="n">
        <v>2026</v>
      </c>
      <c r="D4180" t="inlineStr">
        <is>
          <t>May</t>
        </is>
      </c>
      <c r="E4180" t="inlineStr">
        <is>
          <t>West</t>
        </is>
      </c>
      <c r="F4180" t="inlineStr">
        <is>
          <t>India</t>
        </is>
      </c>
      <c r="G4180" t="inlineStr">
        <is>
          <t>Grocery</t>
        </is>
      </c>
      <c r="H4180" t="inlineStr">
        <is>
          <t>Click &amp; collect</t>
        </is>
      </c>
      <c r="I4180" t="inlineStr">
        <is>
          <t>Member</t>
        </is>
      </c>
      <c r="J4180" t="inlineStr">
        <is>
          <t>Olivia Brown</t>
        </is>
      </c>
      <c r="K4180" s="71" t="n">
        <v>2798</v>
      </c>
      <c r="L4180" s="72" t="n">
        <v>192.19</v>
      </c>
      <c r="M4180" s="72" t="n">
        <v>537747.62</v>
      </c>
      <c r="N4180" s="72" t="n">
        <v>43019.81</v>
      </c>
      <c r="O4180" s="72" t="n">
        <v>494727.81</v>
      </c>
      <c r="P4180" s="72" t="n">
        <v>425184.41</v>
      </c>
      <c r="Q4180" s="72" t="n">
        <v>69543.39999999999</v>
      </c>
      <c r="R4180" t="inlineStr">
        <is>
          <t>Gujarat</t>
        </is>
      </c>
      <c r="S4180" s="71" t="n">
        <v>5</v>
      </c>
      <c r="T4180" t="inlineStr">
        <is>
          <t>Yes</t>
        </is>
      </c>
      <c r="U4180" s="71" t="n">
        <v>1386</v>
      </c>
      <c r="V4180" s="71" t="n">
        <v>508</v>
      </c>
      <c r="W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RR104172</t>
        </is>
      </c>
      <c r="B4181" s="69" t="n">
        <v>46158</v>
      </c>
      <c r="C4181" s="70" t="n">
        <v>2026</v>
      </c>
      <c r="D4181" t="inlineStr">
        <is>
          <t>May</t>
        </is>
      </c>
      <c r="E4181" t="inlineStr">
        <is>
          <t>East</t>
        </is>
      </c>
      <c r="F4181" t="inlineStr">
        <is>
          <t>India</t>
        </is>
      </c>
      <c r="G4181" t="inlineStr">
        <is>
          <t>JioMart</t>
        </is>
      </c>
      <c r="H4181" t="inlineStr">
        <is>
          <t>Home delivery</t>
        </is>
      </c>
      <c r="I4181" t="inlineStr">
        <is>
          <t>Member</t>
        </is>
      </c>
      <c r="J4181" t="inlineStr">
        <is>
          <t>Zoya Ahmed</t>
        </is>
      </c>
      <c r="K4181" s="71" t="n">
        <v>2174</v>
      </c>
      <c r="L4181" s="72" t="n">
        <v>412.58</v>
      </c>
      <c r="M4181" s="72" t="n">
        <v>896948.92</v>
      </c>
      <c r="N4181" s="72" t="n">
        <v>134542.34</v>
      </c>
      <c r="O4181" s="72" t="n">
        <v>762406.58</v>
      </c>
      <c r="P4181" s="72" t="n">
        <v>746393.27</v>
      </c>
      <c r="Q4181" s="72" t="n">
        <v>16013.31</v>
      </c>
      <c r="R4181" t="inlineStr">
        <is>
          <t>West Bengal</t>
        </is>
      </c>
      <c r="S4181" s="71" t="n">
        <v>5</v>
      </c>
      <c r="T4181" t="inlineStr">
        <is>
          <t>Yes</t>
        </is>
      </c>
      <c r="U4181" s="71" t="n">
        <v>7415</v>
      </c>
      <c r="V4181" s="71" t="n">
        <v>467</v>
      </c>
      <c r="W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RR104173</t>
        </is>
      </c>
      <c r="B4182" s="69" t="n">
        <v>46158</v>
      </c>
      <c r="C4182" s="70" t="n">
        <v>2026</v>
      </c>
      <c r="D4182" t="inlineStr">
        <is>
          <t>May</t>
        </is>
      </c>
      <c r="E4182" t="inlineStr">
        <is>
          <t>North</t>
        </is>
      </c>
      <c r="F4182" t="inlineStr">
        <is>
          <t>India</t>
        </is>
      </c>
      <c r="G4182" t="inlineStr">
        <is>
          <t>Grocery</t>
        </is>
      </c>
      <c r="H4182" t="inlineStr">
        <is>
          <t>Store walk-in</t>
        </is>
      </c>
      <c r="I4182" t="inlineStr">
        <is>
          <t>Member</t>
        </is>
      </c>
      <c r="J4182" t="inlineStr">
        <is>
          <t>Priya Nair</t>
        </is>
      </c>
      <c r="K4182" s="71" t="n">
        <v>1235</v>
      </c>
      <c r="L4182" s="72" t="n">
        <v>173.24</v>
      </c>
      <c r="M4182" s="72" t="n">
        <v>213951.4</v>
      </c>
      <c r="N4182" s="72" t="n">
        <v>32092.71</v>
      </c>
      <c r="O4182" s="72" t="n">
        <v>181858.69</v>
      </c>
      <c r="P4182" s="72" t="n">
        <v>185894.28</v>
      </c>
      <c r="Q4182" s="72" t="n">
        <v>-4035.59</v>
      </c>
      <c r="R4182" t="inlineStr">
        <is>
          <t>Rajasthan</t>
        </is>
      </c>
      <c r="S4182" s="71" t="n">
        <v>3</v>
      </c>
      <c r="T4182" t="inlineStr">
        <is>
          <t>Yes</t>
        </is>
      </c>
      <c r="U4182" s="71" t="n">
        <v>790</v>
      </c>
      <c r="V4182" s="71" t="n">
        <v>337</v>
      </c>
      <c r="W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RR104174</t>
        </is>
      </c>
      <c r="B4183" s="69" t="n">
        <v>46158</v>
      </c>
      <c r="C4183" s="70" t="n">
        <v>2026</v>
      </c>
      <c r="D4183" t="inlineStr">
        <is>
          <t>May</t>
        </is>
      </c>
      <c r="E4183" t="inlineStr">
        <is>
          <t>South</t>
        </is>
      </c>
      <c r="F4183" t="inlineStr">
        <is>
          <t>India</t>
        </is>
      </c>
      <c r="G4183" t="inlineStr">
        <is>
          <t>JioMart</t>
        </is>
      </c>
      <c r="H4183" t="inlineStr">
        <is>
          <t>Home delivery</t>
        </is>
      </c>
      <c r="I4183" t="inlineStr">
        <is>
          <t>Walk-in guest</t>
        </is>
      </c>
      <c r="J4183" t="inlineStr">
        <is>
          <t>Wei Chen</t>
        </is>
      </c>
      <c r="K4183" s="71" t="n">
        <v>4544</v>
      </c>
      <c r="L4183" s="72" t="n">
        <v>494.62</v>
      </c>
      <c r="M4183" s="72" t="n">
        <v>2247553.28</v>
      </c>
      <c r="N4183" s="72" t="n">
        <v>112377.66</v>
      </c>
      <c r="O4183" s="72" t="n">
        <v>2135175.62</v>
      </c>
      <c r="P4183" s="72" t="n">
        <v>1472218.44</v>
      </c>
      <c r="Q4183" s="72" t="n">
        <v>662957.1800000001</v>
      </c>
      <c r="R4183" t="inlineStr">
        <is>
          <t>Tamil Nadu</t>
        </is>
      </c>
      <c r="S4183" s="71" t="n">
        <v>3</v>
      </c>
      <c r="T4183" t="inlineStr">
        <is>
          <t>Yes</t>
        </is>
      </c>
      <c r="U4183" s="71" t="n">
        <v>14185</v>
      </c>
      <c r="V4183" s="71" t="n">
        <v>572</v>
      </c>
      <c r="W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RR104175</t>
        </is>
      </c>
      <c r="B4184" s="69" t="n">
        <v>46158</v>
      </c>
      <c r="C4184" s="70" t="n">
        <v>2026</v>
      </c>
      <c r="D4184" t="inlineStr">
        <is>
          <t>May</t>
        </is>
      </c>
      <c r="E4184" t="inlineStr">
        <is>
          <t>East</t>
        </is>
      </c>
      <c r="F4184" t="inlineStr">
        <is>
          <t>India</t>
        </is>
      </c>
      <c r="G4184" t="inlineStr">
        <is>
          <t>Grocery</t>
        </is>
      </c>
      <c r="H4184" t="inlineStr">
        <is>
          <t>Store walk-in</t>
        </is>
      </c>
      <c r="I4184" t="inlineStr">
        <is>
          <t>Member</t>
        </is>
      </c>
      <c r="J4184" t="inlineStr">
        <is>
          <t>Carlos Silva</t>
        </is>
      </c>
      <c r="K4184" s="71" t="n">
        <v>583</v>
      </c>
      <c r="L4184" s="72" t="n">
        <v>192.01</v>
      </c>
      <c r="M4184" s="72" t="n">
        <v>111941.83</v>
      </c>
      <c r="N4184" s="72" t="n">
        <v>16791.27</v>
      </c>
      <c r="O4184" s="72" t="n">
        <v>95150.56</v>
      </c>
      <c r="P4184" s="72" t="n">
        <v>85560.67999999999</v>
      </c>
      <c r="Q4184" s="72" t="n">
        <v>9589.879999999999</v>
      </c>
      <c r="R4184" t="inlineStr">
        <is>
          <t>West Bengal</t>
        </is>
      </c>
      <c r="S4184" s="71" t="n">
        <v>1</v>
      </c>
      <c r="T4184" t="inlineStr">
        <is>
          <t>Yes</t>
        </is>
      </c>
      <c r="U4184" s="71" t="n">
        <v>374</v>
      </c>
      <c r="V4184" s="71" t="n">
        <v>114</v>
      </c>
      <c r="W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RR104176</t>
        </is>
      </c>
      <c r="B4185" s="69" t="n">
        <v>46158</v>
      </c>
      <c r="C4185" s="70" t="n">
        <v>2026</v>
      </c>
      <c r="D4185" t="inlineStr">
        <is>
          <t>May</t>
        </is>
      </c>
      <c r="E4185" t="inlineStr">
        <is>
          <t>North</t>
        </is>
      </c>
      <c r="F4185" t="inlineStr">
        <is>
          <t>India</t>
        </is>
      </c>
      <c r="G4185" t="inlineStr">
        <is>
          <t>Fashion</t>
        </is>
      </c>
      <c r="H4185" t="inlineStr">
        <is>
          <t>Store walk-in</t>
        </is>
      </c>
      <c r="I4185" t="inlineStr">
        <is>
          <t>Member</t>
        </is>
      </c>
      <c r="J4185" t="inlineStr">
        <is>
          <t>Lucas Martin</t>
        </is>
      </c>
      <c r="K4185" s="71" t="n">
        <v>478</v>
      </c>
      <c r="L4185" s="72" t="n">
        <v>854.12</v>
      </c>
      <c r="M4185" s="72" t="n">
        <v>408269.36</v>
      </c>
      <c r="N4185" s="72" t="n">
        <v>20413.47</v>
      </c>
      <c r="O4185" s="72" t="n">
        <v>387855.89</v>
      </c>
      <c r="P4185" s="72" t="n">
        <v>196855.43</v>
      </c>
      <c r="Q4185" s="72" t="n">
        <v>191000.46</v>
      </c>
      <c r="R4185" t="inlineStr">
        <is>
          <t>Uttar Pradesh</t>
        </is>
      </c>
      <c r="S4185" s="71" t="n">
        <v>0</v>
      </c>
      <c r="T4185" t="inlineStr">
        <is>
          <t>No</t>
        </is>
      </c>
      <c r="U4185" s="71" t="n">
        <v>166</v>
      </c>
      <c r="V4185" s="71" t="n">
        <v>65</v>
      </c>
      <c r="W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RR104177</t>
        </is>
      </c>
      <c r="B4186" s="69" t="n">
        <v>46158</v>
      </c>
      <c r="C4186" s="70" t="n">
        <v>2026</v>
      </c>
      <c r="D4186" t="inlineStr">
        <is>
          <t>May</t>
        </is>
      </c>
      <c r="E4186" t="inlineStr">
        <is>
          <t>North</t>
        </is>
      </c>
      <c r="F4186" t="inlineStr">
        <is>
          <t>India</t>
        </is>
      </c>
      <c r="G4186" t="inlineStr">
        <is>
          <t>Grocery</t>
        </is>
      </c>
      <c r="H4186" t="inlineStr">
        <is>
          <t>Store walk-in</t>
        </is>
      </c>
      <c r="I4186" t="inlineStr">
        <is>
          <t>Walk-in guest</t>
        </is>
      </c>
      <c r="J4186" t="inlineStr">
        <is>
          <t>Amir Khan</t>
        </is>
      </c>
      <c r="K4186" s="71" t="n">
        <v>2652</v>
      </c>
      <c r="L4186" s="72" t="n">
        <v>175.26</v>
      </c>
      <c r="M4186" s="72" t="n">
        <v>464789.52</v>
      </c>
      <c r="N4186" s="72" t="n">
        <v>9295.790000000001</v>
      </c>
      <c r="O4186" s="72" t="n">
        <v>455493.73</v>
      </c>
      <c r="P4186" s="72" t="n">
        <v>394692.47</v>
      </c>
      <c r="Q4186" s="72" t="n">
        <v>60801.26</v>
      </c>
      <c r="R4186" t="inlineStr">
        <is>
          <t>Punjab</t>
        </is>
      </c>
      <c r="S4186" s="71" t="n">
        <v>1</v>
      </c>
      <c r="T4186" t="inlineStr">
        <is>
          <t>Yes</t>
        </is>
      </c>
      <c r="U4186" s="71" t="n">
        <v>713</v>
      </c>
      <c r="V4186" s="71" t="n">
        <v>299</v>
      </c>
      <c r="W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RR104178</t>
        </is>
      </c>
      <c r="B4187" s="69" t="n">
        <v>46159</v>
      </c>
      <c r="C4187" s="70" t="n">
        <v>2026</v>
      </c>
      <c r="D4187" t="inlineStr">
        <is>
          <t>May</t>
        </is>
      </c>
      <c r="E4187" t="inlineStr">
        <is>
          <t>East</t>
        </is>
      </c>
      <c r="F4187" t="inlineStr">
        <is>
          <t>India</t>
        </is>
      </c>
      <c r="G4187" t="inlineStr">
        <is>
          <t>Grocery</t>
        </is>
      </c>
      <c r="H4187" t="inlineStr">
        <is>
          <t>Store walk-in</t>
        </is>
      </c>
      <c r="I4187" t="inlineStr">
        <is>
          <t>Member</t>
        </is>
      </c>
      <c r="J4187" t="inlineStr">
        <is>
          <t>Olivia Brown</t>
        </is>
      </c>
      <c r="K4187" s="71" t="n">
        <v>2302</v>
      </c>
      <c r="L4187" s="72" t="n">
        <v>196.55</v>
      </c>
      <c r="M4187" s="72" t="n">
        <v>452458.1</v>
      </c>
      <c r="N4187" s="72" t="n">
        <v>45245.81</v>
      </c>
      <c r="O4187" s="72" t="n">
        <v>407212.29</v>
      </c>
      <c r="P4187" s="72" t="n">
        <v>337277.76</v>
      </c>
      <c r="Q4187" s="72" t="n">
        <v>69934.53</v>
      </c>
      <c r="R4187" t="inlineStr">
        <is>
          <t>Bihar</t>
        </is>
      </c>
      <c r="S4187" s="71" t="n">
        <v>0</v>
      </c>
      <c r="T4187" t="inlineStr">
        <is>
          <t>No</t>
        </is>
      </c>
      <c r="U4187" s="71" t="n">
        <v>1114</v>
      </c>
      <c r="V4187" s="71" t="n">
        <v>490</v>
      </c>
      <c r="W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RR104179</t>
        </is>
      </c>
      <c r="B4188" s="69" t="n">
        <v>46159</v>
      </c>
      <c r="C4188" s="70" t="n">
        <v>2026</v>
      </c>
      <c r="D4188" t="inlineStr">
        <is>
          <t>May</t>
        </is>
      </c>
      <c r="E4188" t="inlineStr">
        <is>
          <t>East</t>
        </is>
      </c>
      <c r="F4188" t="inlineStr">
        <is>
          <t>India</t>
        </is>
      </c>
      <c r="G4188" t="inlineStr">
        <is>
          <t>Grocery</t>
        </is>
      </c>
      <c r="H4188" t="inlineStr">
        <is>
          <t>Click &amp; collect</t>
        </is>
      </c>
      <c r="I4188" t="inlineStr">
        <is>
          <t>Member</t>
        </is>
      </c>
      <c r="J4188" t="inlineStr">
        <is>
          <t>Ravindra Patil</t>
        </is>
      </c>
      <c r="K4188" s="71" t="n">
        <v>3926</v>
      </c>
      <c r="L4188" s="72" t="n">
        <v>183.91</v>
      </c>
      <c r="M4188" s="72" t="n">
        <v>722030.66</v>
      </c>
      <c r="N4188" s="72" t="n">
        <v>57762.45</v>
      </c>
      <c r="O4188" s="72" t="n">
        <v>664268.21</v>
      </c>
      <c r="P4188" s="72" t="n">
        <v>578444.35</v>
      </c>
      <c r="Q4188" s="72" t="n">
        <v>85823.86</v>
      </c>
      <c r="R4188" t="inlineStr">
        <is>
          <t>West Bengal</t>
        </is>
      </c>
      <c r="S4188" s="71" t="n">
        <v>8</v>
      </c>
      <c r="T4188" t="inlineStr">
        <is>
          <t>Yes</t>
        </is>
      </c>
      <c r="U4188" s="71" t="n">
        <v>2276</v>
      </c>
      <c r="V4188" s="71" t="n">
        <v>945</v>
      </c>
      <c r="W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RR104180</t>
        </is>
      </c>
      <c r="B4189" s="69" t="n">
        <v>46159</v>
      </c>
      <c r="C4189" s="70" t="n">
        <v>2026</v>
      </c>
      <c r="D4189" t="inlineStr">
        <is>
          <t>May</t>
        </is>
      </c>
      <c r="E4189" t="inlineStr">
        <is>
          <t>South</t>
        </is>
      </c>
      <c r="F4189" t="inlineStr">
        <is>
          <t>India</t>
        </is>
      </c>
      <c r="G4189" t="inlineStr">
        <is>
          <t>Grocery</t>
        </is>
      </c>
      <c r="H4189" t="inlineStr">
        <is>
          <t>Store walk-in</t>
        </is>
      </c>
      <c r="I4189" t="inlineStr">
        <is>
          <t>Walk-in guest</t>
        </is>
      </c>
      <c r="J4189" t="inlineStr">
        <is>
          <t>Wei Chen</t>
        </is>
      </c>
      <c r="K4189" s="71" t="n">
        <v>3146</v>
      </c>
      <c r="L4189" s="72" t="n">
        <v>198.04</v>
      </c>
      <c r="M4189" s="72" t="n">
        <v>623033.84</v>
      </c>
      <c r="N4189" s="72" t="n">
        <v>31151.69</v>
      </c>
      <c r="O4189" s="72" t="n">
        <v>591882.15</v>
      </c>
      <c r="P4189" s="72" t="n">
        <v>463027.57</v>
      </c>
      <c r="Q4189" s="72" t="n">
        <v>128854.58</v>
      </c>
      <c r="R4189" t="inlineStr">
        <is>
          <t>Karnataka</t>
        </is>
      </c>
      <c r="S4189" s="71" t="n">
        <v>0</v>
      </c>
      <c r="T4189" t="inlineStr">
        <is>
          <t>No</t>
        </is>
      </c>
      <c r="U4189" s="71" t="n">
        <v>1939</v>
      </c>
      <c r="V4189" s="71" t="n">
        <v>751</v>
      </c>
      <c r="W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RR104181</t>
        </is>
      </c>
      <c r="B4190" s="69" t="n">
        <v>46159</v>
      </c>
      <c r="C4190" s="70" t="n">
        <v>2026</v>
      </c>
      <c r="D4190" t="inlineStr">
        <is>
          <t>May</t>
        </is>
      </c>
      <c r="E4190" t="inlineStr">
        <is>
          <t>West</t>
        </is>
      </c>
      <c r="F4190" t="inlineStr">
        <is>
          <t>India</t>
        </is>
      </c>
      <c r="G4190" t="inlineStr">
        <is>
          <t>Electronics</t>
        </is>
      </c>
      <c r="H4190" t="inlineStr">
        <is>
          <t>Store walk-in</t>
        </is>
      </c>
      <c r="I4190" t="inlineStr">
        <is>
          <t>Walk-in guest</t>
        </is>
      </c>
      <c r="J4190" t="inlineStr">
        <is>
          <t>Arjun Mehta</t>
        </is>
      </c>
      <c r="K4190" s="71" t="n">
        <v>212</v>
      </c>
      <c r="L4190" s="72" t="n">
        <v>8658.26</v>
      </c>
      <c r="M4190" s="72" t="n">
        <v>1835551.12</v>
      </c>
      <c r="N4190" s="72" t="n">
        <v>183555.11</v>
      </c>
      <c r="O4190" s="72" t="n">
        <v>1651996.01</v>
      </c>
      <c r="P4190" s="72" t="n">
        <v>1785007.96</v>
      </c>
      <c r="Q4190" s="72" t="n">
        <v>-133011.95</v>
      </c>
      <c r="R4190" t="inlineStr">
        <is>
          <t>Maharashtra</t>
        </is>
      </c>
      <c r="S4190" s="71" t="n">
        <v>3</v>
      </c>
      <c r="T4190" t="inlineStr">
        <is>
          <t>Yes</t>
        </is>
      </c>
      <c r="U4190" s="71" t="n">
        <v>488</v>
      </c>
      <c r="V4190" s="71" t="n">
        <v>153</v>
      </c>
      <c r="W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RR104182</t>
        </is>
      </c>
      <c r="B4191" s="69" t="n">
        <v>46159</v>
      </c>
      <c r="C4191" s="70" t="n">
        <v>2026</v>
      </c>
      <c r="D4191" t="inlineStr">
        <is>
          <t>May</t>
        </is>
      </c>
      <c r="E4191" t="inlineStr">
        <is>
          <t>West</t>
        </is>
      </c>
      <c r="F4191" t="inlineStr">
        <is>
          <t>India</t>
        </is>
      </c>
      <c r="G4191" t="inlineStr">
        <is>
          <t>Electronics</t>
        </is>
      </c>
      <c r="H4191" t="inlineStr">
        <is>
          <t>Click &amp; collect</t>
        </is>
      </c>
      <c r="I4191" t="inlineStr">
        <is>
          <t>Member</t>
        </is>
      </c>
      <c r="J4191" t="inlineStr">
        <is>
          <t>Priya Nair</t>
        </is>
      </c>
      <c r="K4191" s="71" t="n">
        <v>207</v>
      </c>
      <c r="L4191" s="72" t="n">
        <v>9055.9</v>
      </c>
      <c r="M4191" s="72" t="n">
        <v>1874571.3</v>
      </c>
      <c r="N4191" s="72" t="n">
        <v>37491.43</v>
      </c>
      <c r="O4191" s="72" t="n">
        <v>1837079.87</v>
      </c>
      <c r="P4191" s="72" t="n">
        <v>1746637</v>
      </c>
      <c r="Q4191" s="72" t="n">
        <v>90442.87</v>
      </c>
      <c r="R4191" t="inlineStr">
        <is>
          <t>Gujarat</t>
        </is>
      </c>
      <c r="S4191" s="71" t="n">
        <v>5</v>
      </c>
      <c r="T4191" t="inlineStr">
        <is>
          <t>Yes</t>
        </is>
      </c>
      <c r="U4191" s="71" t="n">
        <v>406</v>
      </c>
      <c r="V4191" s="71" t="n">
        <v>167</v>
      </c>
      <c r="W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RR104183</t>
        </is>
      </c>
      <c r="B4192" s="69" t="n">
        <v>46159</v>
      </c>
      <c r="C4192" s="70" t="n">
        <v>2026</v>
      </c>
      <c r="D4192" t="inlineStr">
        <is>
          <t>May</t>
        </is>
      </c>
      <c r="E4192" t="inlineStr">
        <is>
          <t>North</t>
        </is>
      </c>
      <c r="F4192" t="inlineStr">
        <is>
          <t>India</t>
        </is>
      </c>
      <c r="G4192" t="inlineStr">
        <is>
          <t>Grocery</t>
        </is>
      </c>
      <c r="H4192" t="inlineStr">
        <is>
          <t>Home delivery</t>
        </is>
      </c>
      <c r="I4192" t="inlineStr">
        <is>
          <t>Walk-in guest</t>
        </is>
      </c>
      <c r="J4192" t="inlineStr">
        <is>
          <t>Ruhi Shaikh</t>
        </is>
      </c>
      <c r="K4192" s="71" t="n">
        <v>2795</v>
      </c>
      <c r="L4192" s="72" t="n">
        <v>176.48</v>
      </c>
      <c r="M4192" s="72" t="n">
        <v>493261.6</v>
      </c>
      <c r="N4192" s="72" t="n">
        <v>9865.23</v>
      </c>
      <c r="O4192" s="72" t="n">
        <v>483396.37</v>
      </c>
      <c r="P4192" s="72" t="n">
        <v>414210.17</v>
      </c>
      <c r="Q4192" s="72" t="n">
        <v>69186.2</v>
      </c>
      <c r="R4192" t="inlineStr">
        <is>
          <t>Delhi</t>
        </is>
      </c>
      <c r="S4192" s="71" t="n">
        <v>3</v>
      </c>
      <c r="T4192" t="inlineStr">
        <is>
          <t>Yes</t>
        </is>
      </c>
      <c r="U4192" s="71" t="n">
        <v>989</v>
      </c>
      <c r="V4192" s="71" t="n">
        <v>422</v>
      </c>
      <c r="W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RR104184</t>
        </is>
      </c>
      <c r="B4193" s="69" t="n">
        <v>46159</v>
      </c>
      <c r="C4193" s="70" t="n">
        <v>2026</v>
      </c>
      <c r="D4193" t="inlineStr">
        <is>
          <t>May</t>
        </is>
      </c>
      <c r="E4193" t="inlineStr">
        <is>
          <t>South</t>
        </is>
      </c>
      <c r="F4193" t="inlineStr">
        <is>
          <t>India</t>
        </is>
      </c>
      <c r="G4193" t="inlineStr">
        <is>
          <t>Electronics</t>
        </is>
      </c>
      <c r="H4193" t="inlineStr">
        <is>
          <t>Store walk-in</t>
        </is>
      </c>
      <c r="I4193" t="inlineStr">
        <is>
          <t>Member</t>
        </is>
      </c>
      <c r="J4193" t="inlineStr">
        <is>
          <t>Emma Clarke</t>
        </is>
      </c>
      <c r="K4193" s="71" t="n">
        <v>210</v>
      </c>
      <c r="L4193" s="72" t="n">
        <v>8620.73</v>
      </c>
      <c r="M4193" s="72" t="n">
        <v>1810353.3</v>
      </c>
      <c r="N4193" s="72" t="n">
        <v>181035.33</v>
      </c>
      <c r="O4193" s="72" t="n">
        <v>1629317.97</v>
      </c>
      <c r="P4193" s="72" t="n">
        <v>1768486.82</v>
      </c>
      <c r="Q4193" s="72" t="n">
        <v>-139168.85</v>
      </c>
      <c r="R4193" t="inlineStr">
        <is>
          <t>Kerala</t>
        </is>
      </c>
      <c r="S4193" s="71" t="n">
        <v>0</v>
      </c>
      <c r="T4193" t="inlineStr">
        <is>
          <t>No</t>
        </is>
      </c>
      <c r="U4193" s="71" t="n">
        <v>392</v>
      </c>
      <c r="V4193" s="71" t="n">
        <v>158</v>
      </c>
      <c r="W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RR104185</t>
        </is>
      </c>
      <c r="B4194" s="69" t="n">
        <v>46159</v>
      </c>
      <c r="C4194" s="70" t="n">
        <v>2026</v>
      </c>
      <c r="D4194" t="inlineStr">
        <is>
          <t>May</t>
        </is>
      </c>
      <c r="E4194" t="inlineStr">
        <is>
          <t>South</t>
        </is>
      </c>
      <c r="F4194" t="inlineStr">
        <is>
          <t>India</t>
        </is>
      </c>
      <c r="G4194" t="inlineStr">
        <is>
          <t>Grocery</t>
        </is>
      </c>
      <c r="H4194" t="inlineStr">
        <is>
          <t>Store walk-in</t>
        </is>
      </c>
      <c r="I4194" t="inlineStr">
        <is>
          <t>Walk-in guest</t>
        </is>
      </c>
      <c r="J4194" t="inlineStr">
        <is>
          <t>Emma Clarke</t>
        </is>
      </c>
      <c r="K4194" s="71" t="n">
        <v>2696</v>
      </c>
      <c r="L4194" s="72" t="n">
        <v>183.76</v>
      </c>
      <c r="M4194" s="72" t="n">
        <v>495416.96</v>
      </c>
      <c r="N4194" s="72" t="n">
        <v>24770.85</v>
      </c>
      <c r="O4194" s="72" t="n">
        <v>470646.11</v>
      </c>
      <c r="P4194" s="72" t="n">
        <v>394477.79</v>
      </c>
      <c r="Q4194" s="72" t="n">
        <v>76168.32000000001</v>
      </c>
      <c r="R4194" t="inlineStr">
        <is>
          <t>Telangana</t>
        </is>
      </c>
      <c r="S4194" s="71" t="n">
        <v>5</v>
      </c>
      <c r="T4194" t="inlineStr">
        <is>
          <t>Yes</t>
        </is>
      </c>
      <c r="U4194" s="71" t="n">
        <v>1424</v>
      </c>
      <c r="V4194" s="71" t="n">
        <v>425</v>
      </c>
      <c r="W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RR104186</t>
        </is>
      </c>
      <c r="B4195" s="69" t="n">
        <v>46159</v>
      </c>
      <c r="C4195" s="70" t="n">
        <v>2026</v>
      </c>
      <c r="D4195" t="inlineStr">
        <is>
          <t>May</t>
        </is>
      </c>
      <c r="E4195" t="inlineStr">
        <is>
          <t>North</t>
        </is>
      </c>
      <c r="F4195" t="inlineStr">
        <is>
          <t>India</t>
        </is>
      </c>
      <c r="G4195" t="inlineStr">
        <is>
          <t>Fashion</t>
        </is>
      </c>
      <c r="H4195" t="inlineStr">
        <is>
          <t>Store walk-in</t>
        </is>
      </c>
      <c r="I4195" t="inlineStr">
        <is>
          <t>Member</t>
        </is>
      </c>
      <c r="J4195" t="inlineStr">
        <is>
          <t>Omar Haddad</t>
        </is>
      </c>
      <c r="K4195" s="71" t="n">
        <v>1170</v>
      </c>
      <c r="L4195" s="72" t="n">
        <v>696.11</v>
      </c>
      <c r="M4195" s="72" t="n">
        <v>814448.7</v>
      </c>
      <c r="N4195" s="72" t="n">
        <v>81444.87</v>
      </c>
      <c r="O4195" s="72" t="n">
        <v>733003.83</v>
      </c>
      <c r="P4195" s="72" t="n">
        <v>496628.58</v>
      </c>
      <c r="Q4195" s="72" t="n">
        <v>236375.25</v>
      </c>
      <c r="R4195" t="inlineStr">
        <is>
          <t>Punjab</t>
        </is>
      </c>
      <c r="S4195" s="71" t="n">
        <v>3</v>
      </c>
      <c r="T4195" t="inlineStr">
        <is>
          <t>Yes</t>
        </is>
      </c>
      <c r="U4195" s="71" t="n">
        <v>601</v>
      </c>
      <c r="V4195" s="71" t="n">
        <v>241</v>
      </c>
      <c r="W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RR104187</t>
        </is>
      </c>
      <c r="B4196" s="69" t="n">
        <v>46160</v>
      </c>
      <c r="C4196" s="70" t="n">
        <v>2026</v>
      </c>
      <c r="D4196" t="inlineStr">
        <is>
          <t>May</t>
        </is>
      </c>
      <c r="E4196" t="inlineStr">
        <is>
          <t>North</t>
        </is>
      </c>
      <c r="F4196" t="inlineStr">
        <is>
          <t>India</t>
        </is>
      </c>
      <c r="G4196" t="inlineStr">
        <is>
          <t>JioMart</t>
        </is>
      </c>
      <c r="H4196" t="inlineStr">
        <is>
          <t>Home delivery</t>
        </is>
      </c>
      <c r="I4196" t="inlineStr">
        <is>
          <t>Member</t>
        </is>
      </c>
      <c r="J4196" t="inlineStr">
        <is>
          <t>Yuki Sato</t>
        </is>
      </c>
      <c r="K4196" s="71" t="n">
        <v>4280</v>
      </c>
      <c r="L4196" s="72" t="n">
        <v>450.58</v>
      </c>
      <c r="M4196" s="72" t="n">
        <v>1928482.4</v>
      </c>
      <c r="N4196" s="72" t="n">
        <v>38569.65</v>
      </c>
      <c r="O4196" s="72" t="n">
        <v>1889912.75</v>
      </c>
      <c r="P4196" s="72" t="n">
        <v>1395326.17</v>
      </c>
      <c r="Q4196" s="72" t="n">
        <v>494586.58</v>
      </c>
      <c r="R4196" t="inlineStr">
        <is>
          <t>Rajasthan</t>
        </is>
      </c>
      <c r="S4196" s="71" t="n">
        <v>3</v>
      </c>
      <c r="T4196" t="inlineStr">
        <is>
          <t>Yes</t>
        </is>
      </c>
      <c r="U4196" s="71" t="n">
        <v>15715</v>
      </c>
      <c r="V4196" s="71" t="n">
        <v>677</v>
      </c>
      <c r="W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RR104188</t>
        </is>
      </c>
      <c r="B4197" s="69" t="n">
        <v>46160</v>
      </c>
      <c r="C4197" s="70" t="n">
        <v>2026</v>
      </c>
      <c r="D4197" t="inlineStr">
        <is>
          <t>May</t>
        </is>
      </c>
      <c r="E4197" t="inlineStr">
        <is>
          <t>West</t>
        </is>
      </c>
      <c r="F4197" t="inlineStr">
        <is>
          <t>India</t>
        </is>
      </c>
      <c r="G4197" t="inlineStr">
        <is>
          <t>Grocery</t>
        </is>
      </c>
      <c r="H4197" t="inlineStr">
        <is>
          <t>Store walk-in</t>
        </is>
      </c>
      <c r="I4197" t="inlineStr">
        <is>
          <t>Member</t>
        </is>
      </c>
      <c r="J4197" t="inlineStr">
        <is>
          <t>Zoya Ahmed</t>
        </is>
      </c>
      <c r="K4197" s="71" t="n">
        <v>2445</v>
      </c>
      <c r="L4197" s="72" t="n">
        <v>191.68</v>
      </c>
      <c r="M4197" s="72" t="n">
        <v>468657.6</v>
      </c>
      <c r="N4197" s="72" t="n">
        <v>37492.61</v>
      </c>
      <c r="O4197" s="72" t="n">
        <v>431164.99</v>
      </c>
      <c r="P4197" s="72" t="n">
        <v>365670.84</v>
      </c>
      <c r="Q4197" s="72" t="n">
        <v>65494.15</v>
      </c>
      <c r="R4197" t="inlineStr">
        <is>
          <t>Gujarat</t>
        </is>
      </c>
      <c r="S4197" s="71" t="n">
        <v>1</v>
      </c>
      <c r="T4197" t="inlineStr">
        <is>
          <t>Yes</t>
        </is>
      </c>
      <c r="U4197" s="71" t="n">
        <v>1738</v>
      </c>
      <c r="V4197" s="71" t="n">
        <v>453</v>
      </c>
      <c r="W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RR104189</t>
        </is>
      </c>
      <c r="B4198" s="69" t="n">
        <v>46160</v>
      </c>
      <c r="C4198" s="70" t="n">
        <v>2026</v>
      </c>
      <c r="D4198" t="inlineStr">
        <is>
          <t>May</t>
        </is>
      </c>
      <c r="E4198" t="inlineStr">
        <is>
          <t>North</t>
        </is>
      </c>
      <c r="F4198" t="inlineStr">
        <is>
          <t>India</t>
        </is>
      </c>
      <c r="G4198" t="inlineStr">
        <is>
          <t>Grocery</t>
        </is>
      </c>
      <c r="H4198" t="inlineStr">
        <is>
          <t>Store walk-in</t>
        </is>
      </c>
      <c r="I4198" t="inlineStr">
        <is>
          <t>Member</t>
        </is>
      </c>
      <c r="J4198" t="inlineStr">
        <is>
          <t>Sara Rossi</t>
        </is>
      </c>
      <c r="K4198" s="71" t="n">
        <v>440</v>
      </c>
      <c r="L4198" s="72" t="n">
        <v>185.73</v>
      </c>
      <c r="M4198" s="72" t="n">
        <v>81721.2</v>
      </c>
      <c r="N4198" s="72" t="n">
        <v>6537.7</v>
      </c>
      <c r="O4198" s="72" t="n">
        <v>75183.5</v>
      </c>
      <c r="P4198" s="72" t="n">
        <v>66970.57000000001</v>
      </c>
      <c r="Q4198" s="72" t="n">
        <v>8212.93</v>
      </c>
      <c r="R4198" t="inlineStr">
        <is>
          <t>Rajasthan</t>
        </is>
      </c>
      <c r="S4198" s="71" t="n">
        <v>5</v>
      </c>
      <c r="T4198" t="inlineStr">
        <is>
          <t>Yes</t>
        </is>
      </c>
      <c r="U4198" s="71" t="n">
        <v>152</v>
      </c>
      <c r="V4198" s="71" t="n">
        <v>57</v>
      </c>
      <c r="W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RR104190</t>
        </is>
      </c>
      <c r="B4199" s="69" t="n">
        <v>46160</v>
      </c>
      <c r="C4199" s="70" t="n">
        <v>2026</v>
      </c>
      <c r="D4199" t="inlineStr">
        <is>
          <t>May</t>
        </is>
      </c>
      <c r="E4199" t="inlineStr">
        <is>
          <t>North</t>
        </is>
      </c>
      <c r="F4199" t="inlineStr">
        <is>
          <t>India</t>
        </is>
      </c>
      <c r="G4199" t="inlineStr">
        <is>
          <t>JioMart</t>
        </is>
      </c>
      <c r="H4199" t="inlineStr">
        <is>
          <t>Home delivery</t>
        </is>
      </c>
      <c r="I4199" t="inlineStr">
        <is>
          <t>Walk-in guest</t>
        </is>
      </c>
      <c r="J4199" t="inlineStr">
        <is>
          <t>Ana Costa</t>
        </is>
      </c>
      <c r="K4199" s="71" t="n">
        <v>1771</v>
      </c>
      <c r="L4199" s="72" t="n">
        <v>485.71</v>
      </c>
      <c r="M4199" s="72" t="n">
        <v>860192.41</v>
      </c>
      <c r="N4199" s="72" t="n">
        <v>43009.62</v>
      </c>
      <c r="O4199" s="72" t="n">
        <v>817182.79</v>
      </c>
      <c r="P4199" s="72" t="n">
        <v>616152.45</v>
      </c>
      <c r="Q4199" s="72" t="n">
        <v>201030.34</v>
      </c>
      <c r="R4199" t="inlineStr">
        <is>
          <t>Rajasthan</t>
        </is>
      </c>
      <c r="S4199" s="71" t="n">
        <v>1</v>
      </c>
      <c r="T4199" t="inlineStr">
        <is>
          <t>Yes</t>
        </is>
      </c>
      <c r="U4199" s="71" t="n">
        <v>4437</v>
      </c>
      <c r="V4199" s="71" t="n">
        <v>213</v>
      </c>
      <c r="W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RR104191</t>
        </is>
      </c>
      <c r="B4200" s="69" t="n">
        <v>46160</v>
      </c>
      <c r="C4200" s="70" t="n">
        <v>2026</v>
      </c>
      <c r="D4200" t="inlineStr">
        <is>
          <t>May</t>
        </is>
      </c>
      <c r="E4200" t="inlineStr">
        <is>
          <t>East</t>
        </is>
      </c>
      <c r="F4200" t="inlineStr">
        <is>
          <t>India</t>
        </is>
      </c>
      <c r="G4200" t="inlineStr">
        <is>
          <t>Electronics</t>
        </is>
      </c>
      <c r="H4200" t="inlineStr">
        <is>
          <t>Store walk-in</t>
        </is>
      </c>
      <c r="I4200" t="inlineStr">
        <is>
          <t>Member</t>
        </is>
      </c>
      <c r="J4200" t="inlineStr">
        <is>
          <t>Yuki Sato</t>
        </is>
      </c>
      <c r="K4200" s="71" t="n">
        <v>218</v>
      </c>
      <c r="L4200" s="72" t="n">
        <v>9592.52</v>
      </c>
      <c r="M4200" s="72" t="n">
        <v>2091169.36</v>
      </c>
      <c r="N4200" s="72" t="n">
        <v>104558.47</v>
      </c>
      <c r="O4200" s="72" t="n">
        <v>1986610.89</v>
      </c>
      <c r="P4200" s="72" t="n">
        <v>1724548.22</v>
      </c>
      <c r="Q4200" s="72" t="n">
        <v>262062.67</v>
      </c>
      <c r="R4200" t="inlineStr">
        <is>
          <t>Odisha</t>
        </is>
      </c>
      <c r="S4200" s="71" t="n">
        <v>8</v>
      </c>
      <c r="T4200" t="inlineStr">
        <is>
          <t>Yes</t>
        </is>
      </c>
      <c r="U4200" s="71" t="n">
        <v>588</v>
      </c>
      <c r="V4200" s="71" t="n">
        <v>210</v>
      </c>
      <c r="W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RR104192</t>
        </is>
      </c>
      <c r="B4201" s="69" t="n">
        <v>46160</v>
      </c>
      <c r="C4201" s="70" t="n">
        <v>2026</v>
      </c>
      <c r="D4201" t="inlineStr">
        <is>
          <t>May</t>
        </is>
      </c>
      <c r="E4201" t="inlineStr">
        <is>
          <t>South</t>
        </is>
      </c>
      <c r="F4201" t="inlineStr">
        <is>
          <t>India</t>
        </is>
      </c>
      <c r="G4201" t="inlineStr">
        <is>
          <t>Electronics</t>
        </is>
      </c>
      <c r="H4201" t="inlineStr">
        <is>
          <t>Store walk-in</t>
        </is>
      </c>
      <c r="I4201" t="inlineStr">
        <is>
          <t>Member</t>
        </is>
      </c>
      <c r="J4201" t="inlineStr">
        <is>
          <t>Fatima Al-Saud</t>
        </is>
      </c>
      <c r="K4201" s="71" t="n">
        <v>52</v>
      </c>
      <c r="L4201" s="72" t="n">
        <v>9407.76</v>
      </c>
      <c r="M4201" s="72" t="n">
        <v>489203.52</v>
      </c>
      <c r="N4201" s="72" t="n">
        <v>9784.07</v>
      </c>
      <c r="O4201" s="72" t="n">
        <v>479419.45</v>
      </c>
      <c r="P4201" s="72" t="n">
        <v>422667.35</v>
      </c>
      <c r="Q4201" s="72" t="n">
        <v>56752.1</v>
      </c>
      <c r="R4201" t="inlineStr">
        <is>
          <t>Karnataka</t>
        </is>
      </c>
      <c r="S4201" s="71" t="n">
        <v>5</v>
      </c>
      <c r="T4201" t="inlineStr">
        <is>
          <t>Yes</t>
        </is>
      </c>
      <c r="U4201" s="71" t="n">
        <v>127</v>
      </c>
      <c r="V4201" s="71" t="n">
        <v>51</v>
      </c>
      <c r="W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RR104193</t>
        </is>
      </c>
      <c r="B4202" s="69" t="n">
        <v>46160</v>
      </c>
      <c r="C4202" s="70" t="n">
        <v>2026</v>
      </c>
      <c r="D4202" t="inlineStr">
        <is>
          <t>May</t>
        </is>
      </c>
      <c r="E4202" t="inlineStr">
        <is>
          <t>West</t>
        </is>
      </c>
      <c r="F4202" t="inlineStr">
        <is>
          <t>India</t>
        </is>
      </c>
      <c r="G4202" t="inlineStr">
        <is>
          <t>Fashion</t>
        </is>
      </c>
      <c r="H4202" t="inlineStr">
        <is>
          <t>Store walk-in</t>
        </is>
      </c>
      <c r="I4202" t="inlineStr">
        <is>
          <t>Walk-in guest</t>
        </is>
      </c>
      <c r="J4202" t="inlineStr">
        <is>
          <t>Sophie Müller</t>
        </is>
      </c>
      <c r="K4202" s="71" t="n">
        <v>183</v>
      </c>
      <c r="L4202" s="72" t="n">
        <v>730.25</v>
      </c>
      <c r="M4202" s="72" t="n">
        <v>133635.75</v>
      </c>
      <c r="N4202" s="72" t="n">
        <v>2672.72</v>
      </c>
      <c r="O4202" s="72" t="n">
        <v>130963.03</v>
      </c>
      <c r="P4202" s="72" t="n">
        <v>74385.91</v>
      </c>
      <c r="Q4202" s="72" t="n">
        <v>56577.12</v>
      </c>
      <c r="R4202" t="inlineStr">
        <is>
          <t>Goa</t>
        </is>
      </c>
      <c r="S4202" s="71" t="n">
        <v>5</v>
      </c>
      <c r="T4202" t="inlineStr">
        <is>
          <t>Yes</t>
        </is>
      </c>
      <c r="U4202" s="71" t="n">
        <v>166</v>
      </c>
      <c r="V4202" s="71" t="n">
        <v>46</v>
      </c>
      <c r="W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RR104194</t>
        </is>
      </c>
      <c r="B4203" s="69" t="n">
        <v>46160</v>
      </c>
      <c r="C4203" s="70" t="n">
        <v>2026</v>
      </c>
      <c r="D4203" t="inlineStr">
        <is>
          <t>May</t>
        </is>
      </c>
      <c r="E4203" t="inlineStr">
        <is>
          <t>North</t>
        </is>
      </c>
      <c r="F4203" t="inlineStr">
        <is>
          <t>India</t>
        </is>
      </c>
      <c r="G4203" t="inlineStr">
        <is>
          <t>JioMart</t>
        </is>
      </c>
      <c r="H4203" t="inlineStr">
        <is>
          <t>Home delivery</t>
        </is>
      </c>
      <c r="I4203" t="inlineStr">
        <is>
          <t>Member</t>
        </is>
      </c>
      <c r="J4203" t="inlineStr">
        <is>
          <t>Lucas Martin</t>
        </is>
      </c>
      <c r="K4203" s="71" t="n">
        <v>513</v>
      </c>
      <c r="L4203" s="72" t="n">
        <v>493.26</v>
      </c>
      <c r="M4203" s="72" t="n">
        <v>253042.38</v>
      </c>
      <c r="N4203" s="72" t="n">
        <v>5060.85</v>
      </c>
      <c r="O4203" s="72" t="n">
        <v>247981.53</v>
      </c>
      <c r="P4203" s="72" t="n">
        <v>167907.48</v>
      </c>
      <c r="Q4203" s="72" t="n">
        <v>80074.05</v>
      </c>
      <c r="R4203" t="inlineStr">
        <is>
          <t>Rajasthan</t>
        </is>
      </c>
      <c r="S4203" s="71" t="n">
        <v>2</v>
      </c>
      <c r="T4203" t="inlineStr">
        <is>
          <t>Yes</t>
        </is>
      </c>
      <c r="U4203" s="71" t="n">
        <v>2094</v>
      </c>
      <c r="V4203" s="71" t="n">
        <v>135</v>
      </c>
      <c r="W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RR104195</t>
        </is>
      </c>
      <c r="B4204" s="69" t="n">
        <v>46160</v>
      </c>
      <c r="C4204" s="70" t="n">
        <v>2026</v>
      </c>
      <c r="D4204" t="inlineStr">
        <is>
          <t>May</t>
        </is>
      </c>
      <c r="E4204" t="inlineStr">
        <is>
          <t>South</t>
        </is>
      </c>
      <c r="F4204" t="inlineStr">
        <is>
          <t>India</t>
        </is>
      </c>
      <c r="G4204" t="inlineStr">
        <is>
          <t>Electronics</t>
        </is>
      </c>
      <c r="H4204" t="inlineStr">
        <is>
          <t>Store walk-in</t>
        </is>
      </c>
      <c r="I4204" t="inlineStr">
        <is>
          <t>Walk-in guest</t>
        </is>
      </c>
      <c r="J4204" t="inlineStr">
        <is>
          <t>Mei Lin</t>
        </is>
      </c>
      <c r="K4204" s="71" t="n">
        <v>43</v>
      </c>
      <c r="L4204" s="72" t="n">
        <v>8973.82</v>
      </c>
      <c r="M4204" s="72" t="n">
        <v>385874.26</v>
      </c>
      <c r="N4204" s="72" t="n">
        <v>19293.71</v>
      </c>
      <c r="O4204" s="72" t="n">
        <v>366580.55</v>
      </c>
      <c r="P4204" s="72" t="n">
        <v>353003.58</v>
      </c>
      <c r="Q4204" s="72" t="n">
        <v>13576.97</v>
      </c>
      <c r="R4204" t="inlineStr">
        <is>
          <t>Karnataka</t>
        </is>
      </c>
      <c r="S4204" s="71" t="n">
        <v>5</v>
      </c>
      <c r="T4204" t="inlineStr">
        <is>
          <t>Yes</t>
        </is>
      </c>
      <c r="U4204" s="71" t="n">
        <v>107</v>
      </c>
      <c r="V4204" s="71" t="n">
        <v>36</v>
      </c>
      <c r="W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RR104196</t>
        </is>
      </c>
      <c r="B4205" s="69" t="n">
        <v>46161</v>
      </c>
      <c r="C4205" s="70" t="n">
        <v>2026</v>
      </c>
      <c r="D4205" t="inlineStr">
        <is>
          <t>May</t>
        </is>
      </c>
      <c r="E4205" t="inlineStr">
        <is>
          <t>North</t>
        </is>
      </c>
      <c r="F4205" t="inlineStr">
        <is>
          <t>India</t>
        </is>
      </c>
      <c r="G4205" t="inlineStr">
        <is>
          <t>Grocery</t>
        </is>
      </c>
      <c r="H4205" t="inlineStr">
        <is>
          <t>Store walk-in</t>
        </is>
      </c>
      <c r="I4205" t="inlineStr">
        <is>
          <t>Member</t>
        </is>
      </c>
      <c r="J4205" t="inlineStr">
        <is>
          <t>Yuki Sato</t>
        </is>
      </c>
      <c r="K4205" s="71" t="n">
        <v>1812</v>
      </c>
      <c r="L4205" s="72" t="n">
        <v>184.24</v>
      </c>
      <c r="M4205" s="72" t="n">
        <v>333842.88</v>
      </c>
      <c r="N4205" s="72" t="n">
        <v>6676.86</v>
      </c>
      <c r="O4205" s="72" t="n">
        <v>327166.02</v>
      </c>
      <c r="P4205" s="72" t="n">
        <v>269229.41</v>
      </c>
      <c r="Q4205" s="72" t="n">
        <v>57936.61</v>
      </c>
      <c r="R4205" t="inlineStr">
        <is>
          <t>Delhi</t>
        </is>
      </c>
      <c r="S4205" s="71" t="n">
        <v>0</v>
      </c>
      <c r="T4205" t="inlineStr">
        <is>
          <t>No</t>
        </is>
      </c>
      <c r="U4205" s="71" t="n">
        <v>1606</v>
      </c>
      <c r="V4205" s="71" t="n">
        <v>442</v>
      </c>
      <c r="W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RR104197</t>
        </is>
      </c>
      <c r="B4206" s="69" t="n">
        <v>46161</v>
      </c>
      <c r="C4206" s="70" t="n">
        <v>2026</v>
      </c>
      <c r="D4206" t="inlineStr">
        <is>
          <t>May</t>
        </is>
      </c>
      <c r="E4206" t="inlineStr">
        <is>
          <t>North</t>
        </is>
      </c>
      <c r="F4206" t="inlineStr">
        <is>
          <t>India</t>
        </is>
      </c>
      <c r="G4206" t="inlineStr">
        <is>
          <t>Fashion</t>
        </is>
      </c>
      <c r="H4206" t="inlineStr">
        <is>
          <t>Store walk-in</t>
        </is>
      </c>
      <c r="I4206" t="inlineStr">
        <is>
          <t>Member</t>
        </is>
      </c>
      <c r="J4206" t="inlineStr">
        <is>
          <t>Hiroshi Tanaka</t>
        </is>
      </c>
      <c r="K4206" s="71" t="n">
        <v>622</v>
      </c>
      <c r="L4206" s="72" t="n">
        <v>736.21</v>
      </c>
      <c r="M4206" s="72" t="n">
        <v>457922.62</v>
      </c>
      <c r="N4206" s="72" t="n">
        <v>68688.39</v>
      </c>
      <c r="O4206" s="72" t="n">
        <v>389234.23</v>
      </c>
      <c r="P4206" s="72" t="n">
        <v>249209.49</v>
      </c>
      <c r="Q4206" s="72" t="n">
        <v>140024.74</v>
      </c>
      <c r="R4206" t="inlineStr">
        <is>
          <t>Punjab</t>
        </is>
      </c>
      <c r="S4206" s="71" t="n">
        <v>3</v>
      </c>
      <c r="T4206" t="inlineStr">
        <is>
          <t>Yes</t>
        </is>
      </c>
      <c r="U4206" s="71" t="n">
        <v>452</v>
      </c>
      <c r="V4206" s="71" t="n">
        <v>138</v>
      </c>
      <c r="W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RR104198</t>
        </is>
      </c>
      <c r="B4207" s="69" t="n">
        <v>46161</v>
      </c>
      <c r="C4207" s="70" t="n">
        <v>2026</v>
      </c>
      <c r="D4207" t="inlineStr">
        <is>
          <t>May</t>
        </is>
      </c>
      <c r="E4207" t="inlineStr">
        <is>
          <t>East</t>
        </is>
      </c>
      <c r="F4207" t="inlineStr">
        <is>
          <t>India</t>
        </is>
      </c>
      <c r="G4207" t="inlineStr">
        <is>
          <t>Grocery</t>
        </is>
      </c>
      <c r="H4207" t="inlineStr">
        <is>
          <t>Store walk-in</t>
        </is>
      </c>
      <c r="I4207" t="inlineStr">
        <is>
          <t>Member</t>
        </is>
      </c>
      <c r="J4207" t="inlineStr">
        <is>
          <t>Liam O'Brien</t>
        </is>
      </c>
      <c r="K4207" s="71" t="n">
        <v>3249</v>
      </c>
      <c r="L4207" s="72" t="n">
        <v>200.11</v>
      </c>
      <c r="M4207" s="72" t="n">
        <v>650157.39</v>
      </c>
      <c r="N4207" s="72" t="n">
        <v>97523.61</v>
      </c>
      <c r="O4207" s="72" t="n">
        <v>552633.78</v>
      </c>
      <c r="P4207" s="72" t="n">
        <v>487324.62</v>
      </c>
      <c r="Q4207" s="72" t="n">
        <v>65309.16</v>
      </c>
      <c r="R4207" t="inlineStr">
        <is>
          <t>West Bengal</t>
        </is>
      </c>
      <c r="S4207" s="71" t="n">
        <v>8</v>
      </c>
      <c r="T4207" t="inlineStr">
        <is>
          <t>Yes</t>
        </is>
      </c>
      <c r="U4207" s="71" t="n">
        <v>1051</v>
      </c>
      <c r="V4207" s="71" t="n">
        <v>431</v>
      </c>
      <c r="W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RR104199</t>
        </is>
      </c>
      <c r="B4208" s="69" t="n">
        <v>46161</v>
      </c>
      <c r="C4208" s="70" t="n">
        <v>2026</v>
      </c>
      <c r="D4208" t="inlineStr">
        <is>
          <t>May</t>
        </is>
      </c>
      <c r="E4208" t="inlineStr">
        <is>
          <t>West</t>
        </is>
      </c>
      <c r="F4208" t="inlineStr">
        <is>
          <t>India</t>
        </is>
      </c>
      <c r="G4208" t="inlineStr">
        <is>
          <t>Electronics</t>
        </is>
      </c>
      <c r="H4208" t="inlineStr">
        <is>
          <t>Home delivery</t>
        </is>
      </c>
      <c r="I4208" t="inlineStr">
        <is>
          <t>Member</t>
        </is>
      </c>
      <c r="J4208" t="inlineStr">
        <is>
          <t>Carlos Silva</t>
        </is>
      </c>
      <c r="K4208" s="71" t="n">
        <v>81</v>
      </c>
      <c r="L4208" s="72" t="n">
        <v>10274.94</v>
      </c>
      <c r="M4208" s="72" t="n">
        <v>832270.14</v>
      </c>
      <c r="N4208" s="72" t="n">
        <v>16645.4</v>
      </c>
      <c r="O4208" s="72" t="n">
        <v>815624.74</v>
      </c>
      <c r="P4208" s="72" t="n">
        <v>643937.72</v>
      </c>
      <c r="Q4208" s="72" t="n">
        <v>171687.02</v>
      </c>
      <c r="R4208" t="inlineStr">
        <is>
          <t>Maharashtra</t>
        </is>
      </c>
      <c r="S4208" s="71" t="n">
        <v>3</v>
      </c>
      <c r="T4208" t="inlineStr">
        <is>
          <t>Yes</t>
        </is>
      </c>
      <c r="U4208" s="71" t="n">
        <v>228</v>
      </c>
      <c r="V4208" s="71" t="n">
        <v>69</v>
      </c>
      <c r="W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RR104200</t>
        </is>
      </c>
      <c r="B4209" s="69" t="n">
        <v>46161</v>
      </c>
      <c r="C4209" s="70" t="n">
        <v>2026</v>
      </c>
      <c r="D4209" t="inlineStr">
        <is>
          <t>May</t>
        </is>
      </c>
      <c r="E4209" t="inlineStr">
        <is>
          <t>South</t>
        </is>
      </c>
      <c r="F4209" t="inlineStr">
        <is>
          <t>India</t>
        </is>
      </c>
      <c r="G4209" t="inlineStr">
        <is>
          <t>Grocery</t>
        </is>
      </c>
      <c r="H4209" t="inlineStr">
        <is>
          <t>Store walk-in</t>
        </is>
      </c>
      <c r="I4209" t="inlineStr">
        <is>
          <t>Walk-in guest</t>
        </is>
      </c>
      <c r="J4209" t="inlineStr">
        <is>
          <t>Lucas Martin</t>
        </is>
      </c>
      <c r="K4209" s="71" t="n">
        <v>1792</v>
      </c>
      <c r="L4209" s="72" t="n">
        <v>206.18</v>
      </c>
      <c r="M4209" s="72" t="n">
        <v>369474.56</v>
      </c>
      <c r="N4209" s="72" t="n">
        <v>55421.18</v>
      </c>
      <c r="O4209" s="72" t="n">
        <v>314053.38</v>
      </c>
      <c r="P4209" s="72" t="n">
        <v>273647.87</v>
      </c>
      <c r="Q4209" s="72" t="n">
        <v>40405.51</v>
      </c>
      <c r="R4209" t="inlineStr">
        <is>
          <t>Telangana</t>
        </is>
      </c>
      <c r="S4209" s="71" t="n">
        <v>3</v>
      </c>
      <c r="T4209" t="inlineStr">
        <is>
          <t>Yes</t>
        </is>
      </c>
      <c r="U4209" s="71" t="n">
        <v>1113</v>
      </c>
      <c r="V4209" s="71" t="n">
        <v>463</v>
      </c>
      <c r="W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RR104201</t>
        </is>
      </c>
      <c r="B4210" s="69" t="n">
        <v>46161</v>
      </c>
      <c r="C4210" s="70" t="n">
        <v>2026</v>
      </c>
      <c r="D4210" t="inlineStr">
        <is>
          <t>May</t>
        </is>
      </c>
      <c r="E4210" t="inlineStr">
        <is>
          <t>East</t>
        </is>
      </c>
      <c r="F4210" t="inlineStr">
        <is>
          <t>India</t>
        </is>
      </c>
      <c r="G4210" t="inlineStr">
        <is>
          <t>JioMart</t>
        </is>
      </c>
      <c r="H4210" t="inlineStr">
        <is>
          <t>Home delivery</t>
        </is>
      </c>
      <c r="I4210" t="inlineStr">
        <is>
          <t>Member</t>
        </is>
      </c>
      <c r="J4210" t="inlineStr">
        <is>
          <t>Zoya Ahmed</t>
        </is>
      </c>
      <c r="K4210" s="71" t="n">
        <v>2468</v>
      </c>
      <c r="L4210" s="72" t="n">
        <v>432.4</v>
      </c>
      <c r="M4210" s="72" t="n">
        <v>1067163.2</v>
      </c>
      <c r="N4210" s="72" t="n">
        <v>53358.16</v>
      </c>
      <c r="O4210" s="72" t="n">
        <v>1013805.04</v>
      </c>
      <c r="P4210" s="72" t="n">
        <v>798443.4399999999</v>
      </c>
      <c r="Q4210" s="72" t="n">
        <v>215361.6</v>
      </c>
      <c r="R4210" t="inlineStr">
        <is>
          <t>Odisha</t>
        </is>
      </c>
      <c r="S4210" s="71" t="n">
        <v>0</v>
      </c>
      <c r="T4210" t="inlineStr">
        <is>
          <t>No</t>
        </is>
      </c>
      <c r="U4210" s="71" t="n">
        <v>12402</v>
      </c>
      <c r="V4210" s="71" t="n">
        <v>551</v>
      </c>
      <c r="W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RR104202</t>
        </is>
      </c>
      <c r="B4211" s="69" t="n">
        <v>46161</v>
      </c>
      <c r="C4211" s="70" t="n">
        <v>2026</v>
      </c>
      <c r="D4211" t="inlineStr">
        <is>
          <t>May</t>
        </is>
      </c>
      <c r="E4211" t="inlineStr">
        <is>
          <t>South</t>
        </is>
      </c>
      <c r="F4211" t="inlineStr">
        <is>
          <t>India</t>
        </is>
      </c>
      <c r="G4211" t="inlineStr">
        <is>
          <t>Grocery</t>
        </is>
      </c>
      <c r="H4211" t="inlineStr">
        <is>
          <t>Store walk-in</t>
        </is>
      </c>
      <c r="I4211" t="inlineStr">
        <is>
          <t>Member</t>
        </is>
      </c>
      <c r="J4211" t="inlineStr">
        <is>
          <t>Carlos Silva</t>
        </is>
      </c>
      <c r="K4211" s="71" t="n">
        <v>1301</v>
      </c>
      <c r="L4211" s="72" t="n">
        <v>173.22</v>
      </c>
      <c r="M4211" s="72" t="n">
        <v>225359.22</v>
      </c>
      <c r="N4211" s="72" t="n">
        <v>4507.18</v>
      </c>
      <c r="O4211" s="72" t="n">
        <v>220852.04</v>
      </c>
      <c r="P4211" s="72" t="n">
        <v>198730.82</v>
      </c>
      <c r="Q4211" s="72" t="n">
        <v>22121.22</v>
      </c>
      <c r="R4211" t="inlineStr">
        <is>
          <t>Kerala</t>
        </is>
      </c>
      <c r="S4211" s="71" t="n">
        <v>3</v>
      </c>
      <c r="T4211" t="inlineStr">
        <is>
          <t>Yes</t>
        </is>
      </c>
      <c r="U4211" s="71" t="n">
        <v>1457</v>
      </c>
      <c r="V4211" s="71" t="n">
        <v>375</v>
      </c>
      <c r="W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RR104203</t>
        </is>
      </c>
      <c r="B4212" s="69" t="n">
        <v>46161</v>
      </c>
      <c r="C4212" s="70" t="n">
        <v>2026</v>
      </c>
      <c r="D4212" t="inlineStr">
        <is>
          <t>May</t>
        </is>
      </c>
      <c r="E4212" t="inlineStr">
        <is>
          <t>East</t>
        </is>
      </c>
      <c r="F4212" t="inlineStr">
        <is>
          <t>India</t>
        </is>
      </c>
      <c r="G4212" t="inlineStr">
        <is>
          <t>JioMart</t>
        </is>
      </c>
      <c r="H4212" t="inlineStr">
        <is>
          <t>Home delivery</t>
        </is>
      </c>
      <c r="I4212" t="inlineStr">
        <is>
          <t>Member</t>
        </is>
      </c>
      <c r="J4212" t="inlineStr">
        <is>
          <t>Yuki Sato</t>
        </is>
      </c>
      <c r="K4212" s="71" t="n">
        <v>2815</v>
      </c>
      <c r="L4212" s="72" t="n">
        <v>434.55</v>
      </c>
      <c r="M4212" s="72" t="n">
        <v>1223258.25</v>
      </c>
      <c r="N4212" s="72" t="n">
        <v>97860.66</v>
      </c>
      <c r="O4212" s="72" t="n">
        <v>1125397.59</v>
      </c>
      <c r="P4212" s="72" t="n">
        <v>918743.58</v>
      </c>
      <c r="Q4212" s="72" t="n">
        <v>206654.01</v>
      </c>
      <c r="R4212" t="inlineStr">
        <is>
          <t>Odisha</t>
        </is>
      </c>
      <c r="S4212" s="71" t="n">
        <v>0</v>
      </c>
      <c r="T4212" t="inlineStr">
        <is>
          <t>No</t>
        </is>
      </c>
      <c r="U4212" s="71" t="n">
        <v>6130</v>
      </c>
      <c r="V4212" s="71" t="n">
        <v>359</v>
      </c>
      <c r="W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RR104204</t>
        </is>
      </c>
      <c r="B4213" s="69" t="n">
        <v>46161</v>
      </c>
      <c r="C4213" s="70" t="n">
        <v>2026</v>
      </c>
      <c r="D4213" t="inlineStr">
        <is>
          <t>May</t>
        </is>
      </c>
      <c r="E4213" t="inlineStr">
        <is>
          <t>South</t>
        </is>
      </c>
      <c r="F4213" t="inlineStr">
        <is>
          <t>India</t>
        </is>
      </c>
      <c r="G4213" t="inlineStr">
        <is>
          <t>Fashion</t>
        </is>
      </c>
      <c r="H4213" t="inlineStr">
        <is>
          <t>Store walk-in</t>
        </is>
      </c>
      <c r="I4213" t="inlineStr">
        <is>
          <t>Member</t>
        </is>
      </c>
      <c r="J4213" t="inlineStr">
        <is>
          <t>Sara Rossi</t>
        </is>
      </c>
      <c r="K4213" s="71" t="n">
        <v>1427</v>
      </c>
      <c r="L4213" s="72" t="n">
        <v>745.4299999999999</v>
      </c>
      <c r="M4213" s="72" t="n">
        <v>1063728.61</v>
      </c>
      <c r="N4213" s="72" t="n">
        <v>53186.43</v>
      </c>
      <c r="O4213" s="72" t="n">
        <v>1010542.18</v>
      </c>
      <c r="P4213" s="72" t="n">
        <v>592816.48</v>
      </c>
      <c r="Q4213" s="72" t="n">
        <v>417725.7</v>
      </c>
      <c r="R4213" t="inlineStr">
        <is>
          <t>Telangana</t>
        </is>
      </c>
      <c r="S4213" s="71" t="n">
        <v>2</v>
      </c>
      <c r="T4213" t="inlineStr">
        <is>
          <t>Yes</t>
        </is>
      </c>
      <c r="U4213" s="71" t="n">
        <v>1346</v>
      </c>
      <c r="V4213" s="71" t="n">
        <v>365</v>
      </c>
      <c r="W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RR104205</t>
        </is>
      </c>
      <c r="B4214" s="69" t="n">
        <v>46162</v>
      </c>
      <c r="C4214" s="70" t="n">
        <v>2026</v>
      </c>
      <c r="D4214" t="inlineStr">
        <is>
          <t>May</t>
        </is>
      </c>
      <c r="E4214" t="inlineStr">
        <is>
          <t>East</t>
        </is>
      </c>
      <c r="F4214" t="inlineStr">
        <is>
          <t>India</t>
        </is>
      </c>
      <c r="G4214" t="inlineStr">
        <is>
          <t>JioMart</t>
        </is>
      </c>
      <c r="H4214" t="inlineStr">
        <is>
          <t>Home delivery</t>
        </is>
      </c>
      <c r="I4214" t="inlineStr">
        <is>
          <t>Member</t>
        </is>
      </c>
      <c r="J4214" t="inlineStr">
        <is>
          <t>Liam O'Brien</t>
        </is>
      </c>
      <c r="K4214" s="71" t="n">
        <v>3204</v>
      </c>
      <c r="L4214" s="72" t="n">
        <v>472.15</v>
      </c>
      <c r="M4214" s="72" t="n">
        <v>1512768.6</v>
      </c>
      <c r="N4214" s="72" t="n">
        <v>30255.37</v>
      </c>
      <c r="O4214" s="72" t="n">
        <v>1482513.23</v>
      </c>
      <c r="P4214" s="72" t="n">
        <v>1059660.58</v>
      </c>
      <c r="Q4214" s="72" t="n">
        <v>422852.65</v>
      </c>
      <c r="R4214" t="inlineStr">
        <is>
          <t>Bihar</t>
        </is>
      </c>
      <c r="S4214" s="71" t="n">
        <v>8</v>
      </c>
      <c r="T4214" t="inlineStr">
        <is>
          <t>Yes</t>
        </is>
      </c>
      <c r="U4214" s="71" t="n">
        <v>9273</v>
      </c>
      <c r="V4214" s="71" t="n">
        <v>552</v>
      </c>
      <c r="W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RR104206</t>
        </is>
      </c>
      <c r="B4215" s="69" t="n">
        <v>46162</v>
      </c>
      <c r="C4215" s="70" t="n">
        <v>2026</v>
      </c>
      <c r="D4215" t="inlineStr">
        <is>
          <t>May</t>
        </is>
      </c>
      <c r="E4215" t="inlineStr">
        <is>
          <t>South</t>
        </is>
      </c>
      <c r="F4215" t="inlineStr">
        <is>
          <t>India</t>
        </is>
      </c>
      <c r="G4215" t="inlineStr">
        <is>
          <t>Fashion</t>
        </is>
      </c>
      <c r="H4215" t="inlineStr">
        <is>
          <t>Store walk-in</t>
        </is>
      </c>
      <c r="I4215" t="inlineStr">
        <is>
          <t>Member</t>
        </is>
      </c>
      <c r="J4215" t="inlineStr">
        <is>
          <t>Arjun Mehta</t>
        </is>
      </c>
      <c r="K4215" s="71" t="n">
        <v>1149</v>
      </c>
      <c r="L4215" s="72" t="n">
        <v>847.61</v>
      </c>
      <c r="M4215" s="72" t="n">
        <v>973903.89</v>
      </c>
      <c r="N4215" s="72" t="n">
        <v>48695.19</v>
      </c>
      <c r="O4215" s="72" t="n">
        <v>925208.7</v>
      </c>
      <c r="P4215" s="72" t="n">
        <v>458806.7</v>
      </c>
      <c r="Q4215" s="72" t="n">
        <v>466402</v>
      </c>
      <c r="R4215" t="inlineStr">
        <is>
          <t>Tamil Nadu</t>
        </is>
      </c>
      <c r="S4215" s="71" t="n">
        <v>2</v>
      </c>
      <c r="T4215" t="inlineStr">
        <is>
          <t>Yes</t>
        </is>
      </c>
      <c r="U4215" s="71" t="n">
        <v>409</v>
      </c>
      <c r="V4215" s="71" t="n">
        <v>131</v>
      </c>
      <c r="W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RR104207</t>
        </is>
      </c>
      <c r="B4216" s="69" t="n">
        <v>46162</v>
      </c>
      <c r="C4216" s="70" t="n">
        <v>2026</v>
      </c>
      <c r="D4216" t="inlineStr">
        <is>
          <t>May</t>
        </is>
      </c>
      <c r="E4216" t="inlineStr">
        <is>
          <t>North</t>
        </is>
      </c>
      <c r="F4216" t="inlineStr">
        <is>
          <t>India</t>
        </is>
      </c>
      <c r="G4216" t="inlineStr">
        <is>
          <t>Fashion</t>
        </is>
      </c>
      <c r="H4216" t="inlineStr">
        <is>
          <t>Store walk-in</t>
        </is>
      </c>
      <c r="I4216" t="inlineStr">
        <is>
          <t>Member</t>
        </is>
      </c>
      <c r="J4216" t="inlineStr">
        <is>
          <t>Mei Lin</t>
        </is>
      </c>
      <c r="K4216" s="71" t="n">
        <v>1498</v>
      </c>
      <c r="L4216" s="72" t="n">
        <v>698.54</v>
      </c>
      <c r="M4216" s="72" t="n">
        <v>1046412.92</v>
      </c>
      <c r="N4216" s="72" t="n">
        <v>83713.03</v>
      </c>
      <c r="O4216" s="72" t="n">
        <v>962699.89</v>
      </c>
      <c r="P4216" s="72" t="n">
        <v>610402.26</v>
      </c>
      <c r="Q4216" s="72" t="n">
        <v>352297.63</v>
      </c>
      <c r="R4216" t="inlineStr">
        <is>
          <t>Rajasthan</t>
        </is>
      </c>
      <c r="S4216" s="71" t="n">
        <v>2</v>
      </c>
      <c r="T4216" t="inlineStr">
        <is>
          <t>Yes</t>
        </is>
      </c>
      <c r="U4216" s="71" t="n">
        <v>1370</v>
      </c>
      <c r="V4216" s="71" t="n">
        <v>431</v>
      </c>
      <c r="W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RR104208</t>
        </is>
      </c>
      <c r="B4217" s="69" t="n">
        <v>46162</v>
      </c>
      <c r="C4217" s="70" t="n">
        <v>2026</v>
      </c>
      <c r="D4217" t="inlineStr">
        <is>
          <t>May</t>
        </is>
      </c>
      <c r="E4217" t="inlineStr">
        <is>
          <t>South</t>
        </is>
      </c>
      <c r="F4217" t="inlineStr">
        <is>
          <t>India</t>
        </is>
      </c>
      <c r="G4217" t="inlineStr">
        <is>
          <t>Grocery</t>
        </is>
      </c>
      <c r="H4217" t="inlineStr">
        <is>
          <t>Store walk-in</t>
        </is>
      </c>
      <c r="I4217" t="inlineStr">
        <is>
          <t>Member</t>
        </is>
      </c>
      <c r="J4217" t="inlineStr">
        <is>
          <t>Sophie Müller</t>
        </is>
      </c>
      <c r="K4217" s="71" t="n">
        <v>3106</v>
      </c>
      <c r="L4217" s="72" t="n">
        <v>179.52</v>
      </c>
      <c r="M4217" s="72" t="n">
        <v>557589.12</v>
      </c>
      <c r="N4217" s="72" t="n">
        <v>83638.37</v>
      </c>
      <c r="O4217" s="72" t="n">
        <v>473950.75</v>
      </c>
      <c r="P4217" s="72" t="n">
        <v>464506.8</v>
      </c>
      <c r="Q4217" s="72" t="n">
        <v>9443.950000000001</v>
      </c>
      <c r="R4217" t="inlineStr">
        <is>
          <t>Telangana</t>
        </is>
      </c>
      <c r="S4217" s="71" t="n">
        <v>1</v>
      </c>
      <c r="T4217" t="inlineStr">
        <is>
          <t>Yes</t>
        </is>
      </c>
      <c r="U4217" s="71" t="n">
        <v>1578</v>
      </c>
      <c r="V4217" s="71" t="n">
        <v>547</v>
      </c>
      <c r="W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RR104209</t>
        </is>
      </c>
      <c r="B4218" s="69" t="n">
        <v>46162</v>
      </c>
      <c r="C4218" s="70" t="n">
        <v>2026</v>
      </c>
      <c r="D4218" t="inlineStr">
        <is>
          <t>May</t>
        </is>
      </c>
      <c r="E4218" t="inlineStr">
        <is>
          <t>West</t>
        </is>
      </c>
      <c r="F4218" t="inlineStr">
        <is>
          <t>India</t>
        </is>
      </c>
      <c r="G4218" t="inlineStr">
        <is>
          <t>Fashion</t>
        </is>
      </c>
      <c r="H4218" t="inlineStr">
        <is>
          <t>Click &amp; collect</t>
        </is>
      </c>
      <c r="I4218" t="inlineStr">
        <is>
          <t>Member</t>
        </is>
      </c>
      <c r="J4218" t="inlineStr">
        <is>
          <t>Ravindra Patil</t>
        </is>
      </c>
      <c r="K4218" s="71" t="n">
        <v>986</v>
      </c>
      <c r="L4218" s="72" t="n">
        <v>827.83</v>
      </c>
      <c r="M4218" s="72" t="n">
        <v>816240.38</v>
      </c>
      <c r="N4218" s="72" t="n">
        <v>122436.06</v>
      </c>
      <c r="O4218" s="72" t="n">
        <v>693804.3199999999</v>
      </c>
      <c r="P4218" s="72" t="n">
        <v>410348.23</v>
      </c>
      <c r="Q4218" s="72" t="n">
        <v>283456.09</v>
      </c>
      <c r="R4218" t="inlineStr">
        <is>
          <t>Maharashtra</t>
        </is>
      </c>
      <c r="S4218" s="71" t="n">
        <v>3</v>
      </c>
      <c r="T4218" t="inlineStr">
        <is>
          <t>Yes</t>
        </is>
      </c>
      <c r="U4218" s="71" t="n">
        <v>698</v>
      </c>
      <c r="V4218" s="71" t="n">
        <v>305</v>
      </c>
      <c r="W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RR104210</t>
        </is>
      </c>
      <c r="B4219" s="69" t="n">
        <v>46162</v>
      </c>
      <c r="C4219" s="70" t="n">
        <v>2026</v>
      </c>
      <c r="D4219" t="inlineStr">
        <is>
          <t>May</t>
        </is>
      </c>
      <c r="E4219" t="inlineStr">
        <is>
          <t>South</t>
        </is>
      </c>
      <c r="F4219" t="inlineStr">
        <is>
          <t>India</t>
        </is>
      </c>
      <c r="G4219" t="inlineStr">
        <is>
          <t>JioMart</t>
        </is>
      </c>
      <c r="H4219" t="inlineStr">
        <is>
          <t>Home delivery</t>
        </is>
      </c>
      <c r="I4219" t="inlineStr">
        <is>
          <t>Member</t>
        </is>
      </c>
      <c r="J4219" t="inlineStr">
        <is>
          <t>Ruhi Shaikh</t>
        </is>
      </c>
      <c r="K4219" s="71" t="n">
        <v>2248</v>
      </c>
      <c r="L4219" s="72" t="n">
        <v>431.43</v>
      </c>
      <c r="M4219" s="72" t="n">
        <v>969854.64</v>
      </c>
      <c r="N4219" s="72" t="n">
        <v>77588.37</v>
      </c>
      <c r="O4219" s="72" t="n">
        <v>892266.27</v>
      </c>
      <c r="P4219" s="72" t="n">
        <v>730040.64</v>
      </c>
      <c r="Q4219" s="72" t="n">
        <v>162225.63</v>
      </c>
      <c r="R4219" t="inlineStr">
        <is>
          <t>Telangana</t>
        </is>
      </c>
      <c r="S4219" s="71" t="n">
        <v>3</v>
      </c>
      <c r="T4219" t="inlineStr">
        <is>
          <t>Yes</t>
        </is>
      </c>
      <c r="U4219" s="71" t="n">
        <v>6645</v>
      </c>
      <c r="V4219" s="71" t="n">
        <v>390</v>
      </c>
      <c r="W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RR104211</t>
        </is>
      </c>
      <c r="B4220" s="69" t="n">
        <v>46162</v>
      </c>
      <c r="C4220" s="70" t="n">
        <v>2026</v>
      </c>
      <c r="D4220" t="inlineStr">
        <is>
          <t>May</t>
        </is>
      </c>
      <c r="E4220" t="inlineStr">
        <is>
          <t>South</t>
        </is>
      </c>
      <c r="F4220" t="inlineStr">
        <is>
          <t>India</t>
        </is>
      </c>
      <c r="G4220" t="inlineStr">
        <is>
          <t>Electronics</t>
        </is>
      </c>
      <c r="H4220" t="inlineStr">
        <is>
          <t>Store walk-in</t>
        </is>
      </c>
      <c r="I4220" t="inlineStr">
        <is>
          <t>Walk-in guest</t>
        </is>
      </c>
      <c r="J4220" t="inlineStr">
        <is>
          <t>Aisha Bello</t>
        </is>
      </c>
      <c r="K4220" s="71" t="n">
        <v>198</v>
      </c>
      <c r="L4220" s="72" t="n">
        <v>10495.18</v>
      </c>
      <c r="M4220" s="72" t="n">
        <v>2078045.64</v>
      </c>
      <c r="N4220" s="72" t="n">
        <v>166243.65</v>
      </c>
      <c r="O4220" s="72" t="n">
        <v>1911801.99</v>
      </c>
      <c r="P4220" s="72" t="n">
        <v>1575378.6</v>
      </c>
      <c r="Q4220" s="72" t="n">
        <v>336423.39</v>
      </c>
      <c r="R4220" t="inlineStr">
        <is>
          <t>Karnataka</t>
        </is>
      </c>
      <c r="S4220" s="71" t="n">
        <v>1</v>
      </c>
      <c r="T4220" t="inlineStr">
        <is>
          <t>Yes</t>
        </is>
      </c>
      <c r="U4220" s="71" t="n">
        <v>388</v>
      </c>
      <c r="V4220" s="71" t="n">
        <v>152</v>
      </c>
      <c r="W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RR104212</t>
        </is>
      </c>
      <c r="B4221" s="69" t="n">
        <v>46162</v>
      </c>
      <c r="C4221" s="70" t="n">
        <v>2026</v>
      </c>
      <c r="D4221" t="inlineStr">
        <is>
          <t>May</t>
        </is>
      </c>
      <c r="E4221" t="inlineStr">
        <is>
          <t>South</t>
        </is>
      </c>
      <c r="F4221" t="inlineStr">
        <is>
          <t>India</t>
        </is>
      </c>
      <c r="G4221" t="inlineStr">
        <is>
          <t>Electronics</t>
        </is>
      </c>
      <c r="H4221" t="inlineStr">
        <is>
          <t>Store walk-in</t>
        </is>
      </c>
      <c r="I4221" t="inlineStr">
        <is>
          <t>Member</t>
        </is>
      </c>
      <c r="J4221" t="inlineStr">
        <is>
          <t>Sophie Müller</t>
        </is>
      </c>
      <c r="K4221" s="71" t="n">
        <v>33</v>
      </c>
      <c r="L4221" s="72" t="n">
        <v>9997.83</v>
      </c>
      <c r="M4221" s="72" t="n">
        <v>329928.39</v>
      </c>
      <c r="N4221" s="72" t="n">
        <v>16496.42</v>
      </c>
      <c r="O4221" s="72" t="n">
        <v>313431.97</v>
      </c>
      <c r="P4221" s="72" t="n">
        <v>278491.41</v>
      </c>
      <c r="Q4221" s="72" t="n">
        <v>34940.56</v>
      </c>
      <c r="R4221" t="inlineStr">
        <is>
          <t>Tamil Nadu</t>
        </is>
      </c>
      <c r="S4221" s="71" t="n">
        <v>1</v>
      </c>
      <c r="T4221" t="inlineStr">
        <is>
          <t>Yes</t>
        </is>
      </c>
      <c r="U4221" s="71" t="n">
        <v>76</v>
      </c>
      <c r="V4221" s="71" t="n">
        <v>30</v>
      </c>
      <c r="W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RR104213</t>
        </is>
      </c>
      <c r="B4222" s="69" t="n">
        <v>46162</v>
      </c>
      <c r="C4222" s="70" t="n">
        <v>2026</v>
      </c>
      <c r="D4222" t="inlineStr">
        <is>
          <t>May</t>
        </is>
      </c>
      <c r="E4222" t="inlineStr">
        <is>
          <t>South</t>
        </is>
      </c>
      <c r="F4222" t="inlineStr">
        <is>
          <t>India</t>
        </is>
      </c>
      <c r="G4222" t="inlineStr">
        <is>
          <t>JioMart</t>
        </is>
      </c>
      <c r="H4222" t="inlineStr">
        <is>
          <t>Home delivery</t>
        </is>
      </c>
      <c r="I4222" t="inlineStr">
        <is>
          <t>Walk-in guest</t>
        </is>
      </c>
      <c r="J4222" t="inlineStr">
        <is>
          <t>Zoya Ahmed</t>
        </is>
      </c>
      <c r="K4222" s="71" t="n">
        <v>3920</v>
      </c>
      <c r="L4222" s="72" t="n">
        <v>472.26</v>
      </c>
      <c r="M4222" s="72" t="n">
        <v>1851259.2</v>
      </c>
      <c r="N4222" s="72" t="n">
        <v>185125.92</v>
      </c>
      <c r="O4222" s="72" t="n">
        <v>1666133.28</v>
      </c>
      <c r="P4222" s="72" t="n">
        <v>1354755.74</v>
      </c>
      <c r="Q4222" s="72" t="n">
        <v>311377.54</v>
      </c>
      <c r="R4222" t="inlineStr">
        <is>
          <t>Kerala</t>
        </is>
      </c>
      <c r="S4222" s="71" t="n">
        <v>2</v>
      </c>
      <c r="T4222" t="inlineStr">
        <is>
          <t>Yes</t>
        </is>
      </c>
      <c r="U4222" s="71" t="n">
        <v>7470</v>
      </c>
      <c r="V4222" s="71" t="n">
        <v>478</v>
      </c>
      <c r="W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RR104214</t>
        </is>
      </c>
      <c r="B4223" s="69" t="n">
        <v>46163</v>
      </c>
      <c r="C4223" s="70" t="n">
        <v>2026</v>
      </c>
      <c r="D4223" t="inlineStr">
        <is>
          <t>May</t>
        </is>
      </c>
      <c r="E4223" t="inlineStr">
        <is>
          <t>West</t>
        </is>
      </c>
      <c r="F4223" t="inlineStr">
        <is>
          <t>India</t>
        </is>
      </c>
      <c r="G4223" t="inlineStr">
        <is>
          <t>Grocery</t>
        </is>
      </c>
      <c r="H4223" t="inlineStr">
        <is>
          <t>Click &amp; collect</t>
        </is>
      </c>
      <c r="I4223" t="inlineStr">
        <is>
          <t>Walk-in guest</t>
        </is>
      </c>
      <c r="J4223" t="inlineStr">
        <is>
          <t>Mei Lin</t>
        </is>
      </c>
      <c r="K4223" s="71" t="n">
        <v>2836</v>
      </c>
      <c r="L4223" s="72" t="n">
        <v>190.99</v>
      </c>
      <c r="M4223" s="72" t="n">
        <v>541647.64</v>
      </c>
      <c r="N4223" s="72" t="n">
        <v>10832.95</v>
      </c>
      <c r="O4223" s="72" t="n">
        <v>530814.6899999999</v>
      </c>
      <c r="P4223" s="72" t="n">
        <v>410958.55</v>
      </c>
      <c r="Q4223" s="72" t="n">
        <v>119856.14</v>
      </c>
      <c r="R4223" t="inlineStr">
        <is>
          <t>Gujarat</t>
        </is>
      </c>
      <c r="S4223" s="71" t="n">
        <v>0</v>
      </c>
      <c r="T4223" t="inlineStr">
        <is>
          <t>No</t>
        </is>
      </c>
      <c r="U4223" s="71" t="n">
        <v>1033</v>
      </c>
      <c r="V4223" s="71" t="n">
        <v>348</v>
      </c>
      <c r="W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RR104215</t>
        </is>
      </c>
      <c r="B4224" s="69" t="n">
        <v>46163</v>
      </c>
      <c r="C4224" s="70" t="n">
        <v>2026</v>
      </c>
      <c r="D4224" t="inlineStr">
        <is>
          <t>May</t>
        </is>
      </c>
      <c r="E4224" t="inlineStr">
        <is>
          <t>South</t>
        </is>
      </c>
      <c r="F4224" t="inlineStr">
        <is>
          <t>India</t>
        </is>
      </c>
      <c r="G4224" t="inlineStr">
        <is>
          <t>JioMart</t>
        </is>
      </c>
      <c r="H4224" t="inlineStr">
        <is>
          <t>Home delivery</t>
        </is>
      </c>
      <c r="I4224" t="inlineStr">
        <is>
          <t>Member</t>
        </is>
      </c>
      <c r="J4224" t="inlineStr">
        <is>
          <t>Sara Rossi</t>
        </is>
      </c>
      <c r="K4224" s="71" t="n">
        <v>2825</v>
      </c>
      <c r="L4224" s="72" t="n">
        <v>447.33</v>
      </c>
      <c r="M4224" s="72" t="n">
        <v>1263707.25</v>
      </c>
      <c r="N4224" s="72" t="n">
        <v>126370.73</v>
      </c>
      <c r="O4224" s="72" t="n">
        <v>1137336.52</v>
      </c>
      <c r="P4224" s="72" t="n">
        <v>984010.49</v>
      </c>
      <c r="Q4224" s="72" t="n">
        <v>153326.03</v>
      </c>
      <c r="R4224" t="inlineStr">
        <is>
          <t>Tamil Nadu</t>
        </is>
      </c>
      <c r="S4224" s="71" t="n">
        <v>1</v>
      </c>
      <c r="T4224" t="inlineStr">
        <is>
          <t>Yes</t>
        </is>
      </c>
      <c r="U4224" s="71" t="n">
        <v>7532</v>
      </c>
      <c r="V4224" s="71" t="n">
        <v>497</v>
      </c>
      <c r="W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RR104216</t>
        </is>
      </c>
      <c r="B4225" s="69" t="n">
        <v>46163</v>
      </c>
      <c r="C4225" s="70" t="n">
        <v>2026</v>
      </c>
      <c r="D4225" t="inlineStr">
        <is>
          <t>May</t>
        </is>
      </c>
      <c r="E4225" t="inlineStr">
        <is>
          <t>West</t>
        </is>
      </c>
      <c r="F4225" t="inlineStr">
        <is>
          <t>India</t>
        </is>
      </c>
      <c r="G4225" t="inlineStr">
        <is>
          <t>Electronics</t>
        </is>
      </c>
      <c r="H4225" t="inlineStr">
        <is>
          <t>Store walk-in</t>
        </is>
      </c>
      <c r="I4225" t="inlineStr">
        <is>
          <t>Member</t>
        </is>
      </c>
      <c r="J4225" t="inlineStr">
        <is>
          <t>Omar Haddad</t>
        </is>
      </c>
      <c r="K4225" s="71" t="n">
        <v>203</v>
      </c>
      <c r="L4225" s="72" t="n">
        <v>9988.49</v>
      </c>
      <c r="M4225" s="72" t="n">
        <v>2027663.47</v>
      </c>
      <c r="N4225" s="72" t="n">
        <v>304149.52</v>
      </c>
      <c r="O4225" s="72" t="n">
        <v>1723513.95</v>
      </c>
      <c r="P4225" s="72" t="n">
        <v>1682369</v>
      </c>
      <c r="Q4225" s="72" t="n">
        <v>41144.95</v>
      </c>
      <c r="R4225" t="inlineStr">
        <is>
          <t>Goa</t>
        </is>
      </c>
      <c r="S4225" s="71" t="n">
        <v>0</v>
      </c>
      <c r="T4225" t="inlineStr">
        <is>
          <t>No</t>
        </is>
      </c>
      <c r="U4225" s="71" t="n">
        <v>766</v>
      </c>
      <c r="V4225" s="71" t="n">
        <v>195</v>
      </c>
      <c r="W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RR104217</t>
        </is>
      </c>
      <c r="B4226" s="69" t="n">
        <v>46163</v>
      </c>
      <c r="C4226" s="70" t="n">
        <v>2026</v>
      </c>
      <c r="D4226" t="inlineStr">
        <is>
          <t>May</t>
        </is>
      </c>
      <c r="E4226" t="inlineStr">
        <is>
          <t>North</t>
        </is>
      </c>
      <c r="F4226" t="inlineStr">
        <is>
          <t>India</t>
        </is>
      </c>
      <c r="G4226" t="inlineStr">
        <is>
          <t>Electronics</t>
        </is>
      </c>
      <c r="H4226" t="inlineStr">
        <is>
          <t>Store walk-in</t>
        </is>
      </c>
      <c r="I4226" t="inlineStr">
        <is>
          <t>Walk-in guest</t>
        </is>
      </c>
      <c r="J4226" t="inlineStr">
        <is>
          <t>Yuki Sato</t>
        </is>
      </c>
      <c r="K4226" s="71" t="n">
        <v>173</v>
      </c>
      <c r="L4226" s="72" t="n">
        <v>10711.95</v>
      </c>
      <c r="M4226" s="72" t="n">
        <v>1853167.35</v>
      </c>
      <c r="N4226" s="72" t="n">
        <v>92658.37</v>
      </c>
      <c r="O4226" s="72" t="n">
        <v>1760508.98</v>
      </c>
      <c r="P4226" s="72" t="n">
        <v>1415120.22</v>
      </c>
      <c r="Q4226" s="72" t="n">
        <v>345388.76</v>
      </c>
      <c r="R4226" t="inlineStr">
        <is>
          <t>Rajasthan</t>
        </is>
      </c>
      <c r="S4226" s="71" t="n">
        <v>5</v>
      </c>
      <c r="T4226" t="inlineStr">
        <is>
          <t>Yes</t>
        </is>
      </c>
      <c r="U4226" s="71" t="n">
        <v>354</v>
      </c>
      <c r="V4226" s="71" t="n">
        <v>149</v>
      </c>
      <c r="W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RR104218</t>
        </is>
      </c>
      <c r="B4227" s="69" t="n">
        <v>46163</v>
      </c>
      <c r="C4227" s="70" t="n">
        <v>2026</v>
      </c>
      <c r="D4227" t="inlineStr">
        <is>
          <t>May</t>
        </is>
      </c>
      <c r="E4227" t="inlineStr">
        <is>
          <t>North</t>
        </is>
      </c>
      <c r="F4227" t="inlineStr">
        <is>
          <t>India</t>
        </is>
      </c>
      <c r="G4227" t="inlineStr">
        <is>
          <t>JioMart</t>
        </is>
      </c>
      <c r="H4227" t="inlineStr">
        <is>
          <t>Home delivery</t>
        </is>
      </c>
      <c r="I4227" t="inlineStr">
        <is>
          <t>Walk-in guest</t>
        </is>
      </c>
      <c r="J4227" t="inlineStr">
        <is>
          <t>Ruhi Shaikh</t>
        </is>
      </c>
      <c r="K4227" s="71" t="n">
        <v>3437</v>
      </c>
      <c r="L4227" s="72" t="n">
        <v>482.66</v>
      </c>
      <c r="M4227" s="72" t="n">
        <v>1658902.42</v>
      </c>
      <c r="N4227" s="72" t="n">
        <v>165890.24</v>
      </c>
      <c r="O4227" s="72" t="n">
        <v>1493012.18</v>
      </c>
      <c r="P4227" s="72" t="n">
        <v>1151446.72</v>
      </c>
      <c r="Q4227" s="72" t="n">
        <v>341565.46</v>
      </c>
      <c r="R4227" t="inlineStr">
        <is>
          <t>Delhi</t>
        </is>
      </c>
      <c r="S4227" s="71" t="n">
        <v>2</v>
      </c>
      <c r="T4227" t="inlineStr">
        <is>
          <t>Yes</t>
        </is>
      </c>
      <c r="U4227" s="71" t="n">
        <v>6723</v>
      </c>
      <c r="V4227" s="71" t="n">
        <v>472</v>
      </c>
      <c r="W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RR104219</t>
        </is>
      </c>
      <c r="B4228" s="69" t="n">
        <v>46163</v>
      </c>
      <c r="C4228" s="70" t="n">
        <v>2026</v>
      </c>
      <c r="D4228" t="inlineStr">
        <is>
          <t>May</t>
        </is>
      </c>
      <c r="E4228" t="inlineStr">
        <is>
          <t>North</t>
        </is>
      </c>
      <c r="F4228" t="inlineStr">
        <is>
          <t>India</t>
        </is>
      </c>
      <c r="G4228" t="inlineStr">
        <is>
          <t>Grocery</t>
        </is>
      </c>
      <c r="H4228" t="inlineStr">
        <is>
          <t>Store walk-in</t>
        </is>
      </c>
      <c r="I4228" t="inlineStr">
        <is>
          <t>Member</t>
        </is>
      </c>
      <c r="J4228" t="inlineStr">
        <is>
          <t>Amir Khan</t>
        </is>
      </c>
      <c r="K4228" s="71" t="n">
        <v>802</v>
      </c>
      <c r="L4228" s="72" t="n">
        <v>199.73</v>
      </c>
      <c r="M4228" s="72" t="n">
        <v>160183.46</v>
      </c>
      <c r="N4228" s="72" t="n">
        <v>16018.35</v>
      </c>
      <c r="O4228" s="72" t="n">
        <v>144165.11</v>
      </c>
      <c r="P4228" s="72" t="n">
        <v>114313.31</v>
      </c>
      <c r="Q4228" s="72" t="n">
        <v>29851.8</v>
      </c>
      <c r="R4228" t="inlineStr">
        <is>
          <t>Delhi</t>
        </is>
      </c>
      <c r="S4228" s="71" t="n">
        <v>3</v>
      </c>
      <c r="T4228" t="inlineStr">
        <is>
          <t>Yes</t>
        </is>
      </c>
      <c r="U4228" s="71" t="n">
        <v>327</v>
      </c>
      <c r="V4228" s="71" t="n">
        <v>113</v>
      </c>
      <c r="W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RR104220</t>
        </is>
      </c>
      <c r="B4229" s="69" t="n">
        <v>46163</v>
      </c>
      <c r="C4229" s="70" t="n">
        <v>2026</v>
      </c>
      <c r="D4229" t="inlineStr">
        <is>
          <t>May</t>
        </is>
      </c>
      <c r="E4229" t="inlineStr">
        <is>
          <t>West</t>
        </is>
      </c>
      <c r="F4229" t="inlineStr">
        <is>
          <t>India</t>
        </is>
      </c>
      <c r="G4229" t="inlineStr">
        <is>
          <t>Fashion</t>
        </is>
      </c>
      <c r="H4229" t="inlineStr">
        <is>
          <t>Store walk-in</t>
        </is>
      </c>
      <c r="I4229" t="inlineStr">
        <is>
          <t>Walk-in guest</t>
        </is>
      </c>
      <c r="J4229" t="inlineStr">
        <is>
          <t>Wei Chen</t>
        </is>
      </c>
      <c r="K4229" s="71" t="n">
        <v>267</v>
      </c>
      <c r="L4229" s="72" t="n">
        <v>749.3099999999999</v>
      </c>
      <c r="M4229" s="72" t="n">
        <v>200065.77</v>
      </c>
      <c r="N4229" s="72" t="n">
        <v>30009.87</v>
      </c>
      <c r="O4229" s="72" t="n">
        <v>170055.9</v>
      </c>
      <c r="P4229" s="72" t="n">
        <v>110629.68</v>
      </c>
      <c r="Q4229" s="72" t="n">
        <v>59426.22</v>
      </c>
      <c r="R4229" t="inlineStr">
        <is>
          <t>Gujarat</t>
        </is>
      </c>
      <c r="S4229" s="71" t="n">
        <v>2</v>
      </c>
      <c r="T4229" t="inlineStr">
        <is>
          <t>Yes</t>
        </is>
      </c>
      <c r="U4229" s="71" t="n">
        <v>89</v>
      </c>
      <c r="V4229" s="71" t="n">
        <v>39</v>
      </c>
      <c r="W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RR104221</t>
        </is>
      </c>
      <c r="B4230" s="69" t="n">
        <v>46163</v>
      </c>
      <c r="C4230" s="70" t="n">
        <v>2026</v>
      </c>
      <c r="D4230" t="inlineStr">
        <is>
          <t>May</t>
        </is>
      </c>
      <c r="E4230" t="inlineStr">
        <is>
          <t>East</t>
        </is>
      </c>
      <c r="F4230" t="inlineStr">
        <is>
          <t>India</t>
        </is>
      </c>
      <c r="G4230" t="inlineStr">
        <is>
          <t>JioMart</t>
        </is>
      </c>
      <c r="H4230" t="inlineStr">
        <is>
          <t>Home delivery</t>
        </is>
      </c>
      <c r="I4230" t="inlineStr">
        <is>
          <t>Member</t>
        </is>
      </c>
      <c r="J4230" t="inlineStr">
        <is>
          <t>Yuki Sato</t>
        </is>
      </c>
      <c r="K4230" s="71" t="n">
        <v>3539</v>
      </c>
      <c r="L4230" s="72" t="n">
        <v>412.74</v>
      </c>
      <c r="M4230" s="72" t="n">
        <v>1460686.86</v>
      </c>
      <c r="N4230" s="72" t="n">
        <v>146068.69</v>
      </c>
      <c r="O4230" s="72" t="n">
        <v>1314618.17</v>
      </c>
      <c r="P4230" s="72" t="n">
        <v>1149356.37</v>
      </c>
      <c r="Q4230" s="72" t="n">
        <v>165261.8</v>
      </c>
      <c r="R4230" t="inlineStr">
        <is>
          <t>Odisha</t>
        </is>
      </c>
      <c r="S4230" s="71" t="n">
        <v>0</v>
      </c>
      <c r="T4230" t="inlineStr">
        <is>
          <t>No</t>
        </is>
      </c>
      <c r="U4230" s="71" t="n">
        <v>8775</v>
      </c>
      <c r="V4230" s="71" t="n">
        <v>648</v>
      </c>
      <c r="W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RR104222</t>
        </is>
      </c>
      <c r="B4231" s="69" t="n">
        <v>46163</v>
      </c>
      <c r="C4231" s="70" t="n">
        <v>2026</v>
      </c>
      <c r="D4231" t="inlineStr">
        <is>
          <t>May</t>
        </is>
      </c>
      <c r="E4231" t="inlineStr">
        <is>
          <t>East</t>
        </is>
      </c>
      <c r="F4231" t="inlineStr">
        <is>
          <t>India</t>
        </is>
      </c>
      <c r="G4231" t="inlineStr">
        <is>
          <t>JioMart</t>
        </is>
      </c>
      <c r="H4231" t="inlineStr">
        <is>
          <t>Home delivery</t>
        </is>
      </c>
      <c r="I4231" t="inlineStr">
        <is>
          <t>Walk-in guest</t>
        </is>
      </c>
      <c r="J4231" t="inlineStr">
        <is>
          <t>Arjun Mehta</t>
        </is>
      </c>
      <c r="K4231" s="71" t="n">
        <v>973</v>
      </c>
      <c r="L4231" s="72" t="n">
        <v>409.09</v>
      </c>
      <c r="M4231" s="72" t="n">
        <v>398044.57</v>
      </c>
      <c r="N4231" s="72" t="n">
        <v>7960.89</v>
      </c>
      <c r="O4231" s="72" t="n">
        <v>390083.68</v>
      </c>
      <c r="P4231" s="72" t="n">
        <v>323064.53</v>
      </c>
      <c r="Q4231" s="72" t="n">
        <v>67019.14999999999</v>
      </c>
      <c r="R4231" t="inlineStr">
        <is>
          <t>West Bengal</t>
        </is>
      </c>
      <c r="S4231" s="71" t="n">
        <v>1</v>
      </c>
      <c r="T4231" t="inlineStr">
        <is>
          <t>Yes</t>
        </is>
      </c>
      <c r="U4231" s="71" t="n">
        <v>4121</v>
      </c>
      <c r="V4231" s="71" t="n">
        <v>208</v>
      </c>
      <c r="W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RR104223</t>
        </is>
      </c>
      <c r="B4232" s="69" t="n">
        <v>46163</v>
      </c>
      <c r="C4232" s="70" t="n">
        <v>2026</v>
      </c>
      <c r="D4232" t="inlineStr">
        <is>
          <t>May</t>
        </is>
      </c>
      <c r="E4232" t="inlineStr">
        <is>
          <t>South</t>
        </is>
      </c>
      <c r="F4232" t="inlineStr">
        <is>
          <t>India</t>
        </is>
      </c>
      <c r="G4232" t="inlineStr">
        <is>
          <t>Grocery</t>
        </is>
      </c>
      <c r="H4232" t="inlineStr">
        <is>
          <t>Store walk-in</t>
        </is>
      </c>
      <c r="I4232" t="inlineStr">
        <is>
          <t>Member</t>
        </is>
      </c>
      <c r="J4232" t="inlineStr">
        <is>
          <t>Kofi Mensah</t>
        </is>
      </c>
      <c r="K4232" s="71" t="n">
        <v>2167</v>
      </c>
      <c r="L4232" s="72" t="n">
        <v>167.88</v>
      </c>
      <c r="M4232" s="72" t="n">
        <v>363795.96</v>
      </c>
      <c r="N4232" s="72" t="n">
        <v>7275.92</v>
      </c>
      <c r="O4232" s="72" t="n">
        <v>356520.04</v>
      </c>
      <c r="P4232" s="72" t="n">
        <v>329616.4</v>
      </c>
      <c r="Q4232" s="72" t="n">
        <v>26903.64</v>
      </c>
      <c r="R4232" t="inlineStr">
        <is>
          <t>Kerala</t>
        </is>
      </c>
      <c r="S4232" s="71" t="n">
        <v>1</v>
      </c>
      <c r="T4232" t="inlineStr">
        <is>
          <t>Yes</t>
        </is>
      </c>
      <c r="U4232" s="71" t="n">
        <v>1299</v>
      </c>
      <c r="V4232" s="71" t="n">
        <v>370</v>
      </c>
      <c r="W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RR104224</t>
        </is>
      </c>
      <c r="B4233" s="69" t="n">
        <v>46163</v>
      </c>
      <c r="C4233" s="70" t="n">
        <v>2026</v>
      </c>
      <c r="D4233" t="inlineStr">
        <is>
          <t>May</t>
        </is>
      </c>
      <c r="E4233" t="inlineStr">
        <is>
          <t>North</t>
        </is>
      </c>
      <c r="F4233" t="inlineStr">
        <is>
          <t>India</t>
        </is>
      </c>
      <c r="G4233" t="inlineStr">
        <is>
          <t>JioMart</t>
        </is>
      </c>
      <c r="H4233" t="inlineStr">
        <is>
          <t>Home delivery</t>
        </is>
      </c>
      <c r="I4233" t="inlineStr">
        <is>
          <t>Member</t>
        </is>
      </c>
      <c r="J4233" t="inlineStr">
        <is>
          <t>Omar Haddad</t>
        </is>
      </c>
      <c r="K4233" s="71" t="n">
        <v>511</v>
      </c>
      <c r="L4233" s="72" t="n">
        <v>413.74</v>
      </c>
      <c r="M4233" s="72" t="n">
        <v>211421.14</v>
      </c>
      <c r="N4233" s="72" t="n">
        <v>16913.69</v>
      </c>
      <c r="O4233" s="72" t="n">
        <v>194507.45</v>
      </c>
      <c r="P4233" s="72" t="n">
        <v>172205.24</v>
      </c>
      <c r="Q4233" s="72" t="n">
        <v>22302.21</v>
      </c>
      <c r="R4233" t="inlineStr">
        <is>
          <t>Uttar Pradesh</t>
        </is>
      </c>
      <c r="S4233" s="71" t="n">
        <v>0</v>
      </c>
      <c r="T4233" t="inlineStr">
        <is>
          <t>No</t>
        </is>
      </c>
      <c r="U4233" s="71" t="n">
        <v>2236</v>
      </c>
      <c r="V4233" s="71" t="n">
        <v>162</v>
      </c>
      <c r="W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RR104225</t>
        </is>
      </c>
      <c r="B4234" s="69" t="n">
        <v>46163</v>
      </c>
      <c r="C4234" s="70" t="n">
        <v>2026</v>
      </c>
      <c r="D4234" t="inlineStr">
        <is>
          <t>May</t>
        </is>
      </c>
      <c r="E4234" t="inlineStr">
        <is>
          <t>South</t>
        </is>
      </c>
      <c r="F4234" t="inlineStr">
        <is>
          <t>India</t>
        </is>
      </c>
      <c r="G4234" t="inlineStr">
        <is>
          <t>Grocery</t>
        </is>
      </c>
      <c r="H4234" t="inlineStr">
        <is>
          <t>Store walk-in</t>
        </is>
      </c>
      <c r="I4234" t="inlineStr">
        <is>
          <t>Member</t>
        </is>
      </c>
      <c r="J4234" t="inlineStr">
        <is>
          <t>Noah Smith</t>
        </is>
      </c>
      <c r="K4234" s="71" t="n">
        <v>4626</v>
      </c>
      <c r="L4234" s="72" t="n">
        <v>204.02</v>
      </c>
      <c r="M4234" s="72" t="n">
        <v>943796.52</v>
      </c>
      <c r="N4234" s="72" t="n">
        <v>75503.72</v>
      </c>
      <c r="O4234" s="72" t="n">
        <v>868292.8</v>
      </c>
      <c r="P4234" s="72" t="n">
        <v>704623.78</v>
      </c>
      <c r="Q4234" s="72" t="n">
        <v>163669.02</v>
      </c>
      <c r="R4234" t="inlineStr">
        <is>
          <t>Karnataka</t>
        </is>
      </c>
      <c r="S4234" s="71" t="n">
        <v>0</v>
      </c>
      <c r="T4234" t="inlineStr">
        <is>
          <t>No</t>
        </is>
      </c>
      <c r="U4234" s="71" t="n">
        <v>4109</v>
      </c>
      <c r="V4234" s="71" t="n">
        <v>1049</v>
      </c>
      <c r="W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RR104226</t>
        </is>
      </c>
      <c r="B4235" s="69" t="n">
        <v>46163</v>
      </c>
      <c r="C4235" s="70" t="n">
        <v>2026</v>
      </c>
      <c r="D4235" t="inlineStr">
        <is>
          <t>May</t>
        </is>
      </c>
      <c r="E4235" t="inlineStr">
        <is>
          <t>North</t>
        </is>
      </c>
      <c r="F4235" t="inlineStr">
        <is>
          <t>India</t>
        </is>
      </c>
      <c r="G4235" t="inlineStr">
        <is>
          <t>JioMart</t>
        </is>
      </c>
      <c r="H4235" t="inlineStr">
        <is>
          <t>Home delivery</t>
        </is>
      </c>
      <c r="I4235" t="inlineStr">
        <is>
          <t>Member</t>
        </is>
      </c>
      <c r="J4235" t="inlineStr">
        <is>
          <t>Mei Lin</t>
        </is>
      </c>
      <c r="K4235" s="71" t="n">
        <v>1473</v>
      </c>
      <c r="L4235" s="72" t="n">
        <v>440.73</v>
      </c>
      <c r="M4235" s="72" t="n">
        <v>649195.29</v>
      </c>
      <c r="N4235" s="72" t="n">
        <v>97379.28999999999</v>
      </c>
      <c r="O4235" s="72" t="n">
        <v>551816</v>
      </c>
      <c r="P4235" s="72" t="n">
        <v>503777.5</v>
      </c>
      <c r="Q4235" s="72" t="n">
        <v>48038.5</v>
      </c>
      <c r="R4235" t="inlineStr">
        <is>
          <t>Rajasthan</t>
        </is>
      </c>
      <c r="S4235" s="71" t="n">
        <v>5</v>
      </c>
      <c r="T4235" t="inlineStr">
        <is>
          <t>Yes</t>
        </is>
      </c>
      <c r="U4235" s="71" t="n">
        <v>3380</v>
      </c>
      <c r="V4235" s="71" t="n">
        <v>253</v>
      </c>
      <c r="W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RR104227</t>
        </is>
      </c>
      <c r="B4236" s="69" t="n">
        <v>46163</v>
      </c>
      <c r="C4236" s="70" t="n">
        <v>2026</v>
      </c>
      <c r="D4236" t="inlineStr">
        <is>
          <t>May</t>
        </is>
      </c>
      <c r="E4236" t="inlineStr">
        <is>
          <t>South</t>
        </is>
      </c>
      <c r="F4236" t="inlineStr">
        <is>
          <t>India</t>
        </is>
      </c>
      <c r="G4236" t="inlineStr">
        <is>
          <t>Electronics</t>
        </is>
      </c>
      <c r="H4236" t="inlineStr">
        <is>
          <t>Home delivery</t>
        </is>
      </c>
      <c r="I4236" t="inlineStr">
        <is>
          <t>Member</t>
        </is>
      </c>
      <c r="J4236" t="inlineStr">
        <is>
          <t>Amir Khan</t>
        </is>
      </c>
      <c r="K4236" s="71" t="n">
        <v>175</v>
      </c>
      <c r="L4236" s="72" t="n">
        <v>9677.02</v>
      </c>
      <c r="M4236" s="72" t="n">
        <v>1693478.5</v>
      </c>
      <c r="N4236" s="72" t="n">
        <v>33869.57</v>
      </c>
      <c r="O4236" s="72" t="n">
        <v>1659608.93</v>
      </c>
      <c r="P4236" s="72" t="n">
        <v>1403030.89</v>
      </c>
      <c r="Q4236" s="72" t="n">
        <v>256578.04</v>
      </c>
      <c r="R4236" t="inlineStr">
        <is>
          <t>Karnataka</t>
        </is>
      </c>
      <c r="S4236" s="71" t="n">
        <v>0</v>
      </c>
      <c r="T4236" t="inlineStr">
        <is>
          <t>No</t>
        </is>
      </c>
      <c r="U4236" s="71" t="n">
        <v>422</v>
      </c>
      <c r="V4236" s="71" t="n">
        <v>166</v>
      </c>
      <c r="W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RR104228</t>
        </is>
      </c>
      <c r="B4237" s="69" t="n">
        <v>46163</v>
      </c>
      <c r="C4237" s="70" t="n">
        <v>2026</v>
      </c>
      <c r="D4237" t="inlineStr">
        <is>
          <t>May</t>
        </is>
      </c>
      <c r="E4237" t="inlineStr">
        <is>
          <t>East</t>
        </is>
      </c>
      <c r="F4237" t="inlineStr">
        <is>
          <t>India</t>
        </is>
      </c>
      <c r="G4237" t="inlineStr">
        <is>
          <t>Grocery</t>
        </is>
      </c>
      <c r="H4237" t="inlineStr">
        <is>
          <t>Store walk-in</t>
        </is>
      </c>
      <c r="I4237" t="inlineStr">
        <is>
          <t>Walk-in guest</t>
        </is>
      </c>
      <c r="J4237" t="inlineStr">
        <is>
          <t>Carlos Silva</t>
        </is>
      </c>
      <c r="K4237" s="71" t="n">
        <v>2377</v>
      </c>
      <c r="L4237" s="72" t="n">
        <v>209.79</v>
      </c>
      <c r="M4237" s="72" t="n">
        <v>498670.83</v>
      </c>
      <c r="N4237" s="72" t="n">
        <v>9973.42</v>
      </c>
      <c r="O4237" s="72" t="n">
        <v>488697.41</v>
      </c>
      <c r="P4237" s="72" t="n">
        <v>345424.26</v>
      </c>
      <c r="Q4237" s="72" t="n">
        <v>143273.15</v>
      </c>
      <c r="R4237" t="inlineStr">
        <is>
          <t>Odisha</t>
        </is>
      </c>
      <c r="S4237" s="71" t="n">
        <v>0</v>
      </c>
      <c r="T4237" t="inlineStr">
        <is>
          <t>No</t>
        </is>
      </c>
      <c r="U4237" s="71" t="n">
        <v>2221</v>
      </c>
      <c r="V4237" s="71" t="n">
        <v>741</v>
      </c>
      <c r="W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RR104229</t>
        </is>
      </c>
      <c r="B4238" s="69" t="n">
        <v>46164</v>
      </c>
      <c r="C4238" s="70" t="n">
        <v>2026</v>
      </c>
      <c r="D4238" t="inlineStr">
        <is>
          <t>May</t>
        </is>
      </c>
      <c r="E4238" t="inlineStr">
        <is>
          <t>West</t>
        </is>
      </c>
      <c r="F4238" t="inlineStr">
        <is>
          <t>India</t>
        </is>
      </c>
      <c r="G4238" t="inlineStr">
        <is>
          <t>Fashion</t>
        </is>
      </c>
      <c r="H4238" t="inlineStr">
        <is>
          <t>Store walk-in</t>
        </is>
      </c>
      <c r="I4238" t="inlineStr">
        <is>
          <t>Member</t>
        </is>
      </c>
      <c r="J4238" t="inlineStr">
        <is>
          <t>Ruhi Shaikh</t>
        </is>
      </c>
      <c r="K4238" s="71" t="n">
        <v>489</v>
      </c>
      <c r="L4238" s="72" t="n">
        <v>750.0700000000001</v>
      </c>
      <c r="M4238" s="72" t="n">
        <v>366784.23</v>
      </c>
      <c r="N4238" s="72" t="n">
        <v>7335.68</v>
      </c>
      <c r="O4238" s="72" t="n">
        <v>359448.55</v>
      </c>
      <c r="P4238" s="72" t="n">
        <v>203584.76</v>
      </c>
      <c r="Q4238" s="72" t="n">
        <v>155863.79</v>
      </c>
      <c r="R4238" t="inlineStr">
        <is>
          <t>Maharashtra</t>
        </is>
      </c>
      <c r="S4238" s="71" t="n">
        <v>0</v>
      </c>
      <c r="T4238" t="inlineStr">
        <is>
          <t>No</t>
        </is>
      </c>
      <c r="U4238" s="71" t="n">
        <v>323</v>
      </c>
      <c r="V4238" s="71" t="n">
        <v>107</v>
      </c>
      <c r="W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RR104230</t>
        </is>
      </c>
      <c r="B4239" s="69" t="n">
        <v>46164</v>
      </c>
      <c r="C4239" s="70" t="n">
        <v>2026</v>
      </c>
      <c r="D4239" t="inlineStr">
        <is>
          <t>May</t>
        </is>
      </c>
      <c r="E4239" t="inlineStr">
        <is>
          <t>North</t>
        </is>
      </c>
      <c r="F4239" t="inlineStr">
        <is>
          <t>India</t>
        </is>
      </c>
      <c r="G4239" t="inlineStr">
        <is>
          <t>Grocery</t>
        </is>
      </c>
      <c r="H4239" t="inlineStr">
        <is>
          <t>Store walk-in</t>
        </is>
      </c>
      <c r="I4239" t="inlineStr">
        <is>
          <t>Member</t>
        </is>
      </c>
      <c r="J4239" t="inlineStr">
        <is>
          <t>Noah Smith</t>
        </is>
      </c>
      <c r="K4239" s="71" t="n">
        <v>1584</v>
      </c>
      <c r="L4239" s="72" t="n">
        <v>173.75</v>
      </c>
      <c r="M4239" s="72" t="n">
        <v>275220</v>
      </c>
      <c r="N4239" s="72" t="n">
        <v>41283</v>
      </c>
      <c r="O4239" s="72" t="n">
        <v>233937</v>
      </c>
      <c r="P4239" s="72" t="n">
        <v>241119.06</v>
      </c>
      <c r="Q4239" s="72" t="n">
        <v>-7182.06</v>
      </c>
      <c r="R4239" t="inlineStr">
        <is>
          <t>Punjab</t>
        </is>
      </c>
      <c r="S4239" s="71" t="n">
        <v>2</v>
      </c>
      <c r="T4239" t="inlineStr">
        <is>
          <t>Yes</t>
        </is>
      </c>
      <c r="U4239" s="71" t="n">
        <v>654</v>
      </c>
      <c r="V4239" s="71" t="n">
        <v>191</v>
      </c>
      <c r="W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RR104231</t>
        </is>
      </c>
      <c r="B4240" s="69" t="n">
        <v>46164</v>
      </c>
      <c r="C4240" s="70" t="n">
        <v>2026</v>
      </c>
      <c r="D4240" t="inlineStr">
        <is>
          <t>May</t>
        </is>
      </c>
      <c r="E4240" t="inlineStr">
        <is>
          <t>North</t>
        </is>
      </c>
      <c r="F4240" t="inlineStr">
        <is>
          <t>India</t>
        </is>
      </c>
      <c r="G4240" t="inlineStr">
        <is>
          <t>Grocery</t>
        </is>
      </c>
      <c r="H4240" t="inlineStr">
        <is>
          <t>Store walk-in</t>
        </is>
      </c>
      <c r="I4240" t="inlineStr">
        <is>
          <t>Walk-in guest</t>
        </is>
      </c>
      <c r="J4240" t="inlineStr">
        <is>
          <t>Kofi Mensah</t>
        </is>
      </c>
      <c r="K4240" s="71" t="n">
        <v>1999</v>
      </c>
      <c r="L4240" s="72" t="n">
        <v>203.95</v>
      </c>
      <c r="M4240" s="72" t="n">
        <v>407696.05</v>
      </c>
      <c r="N4240" s="72" t="n">
        <v>32615.68</v>
      </c>
      <c r="O4240" s="72" t="n">
        <v>375080.37</v>
      </c>
      <c r="P4240" s="72" t="n">
        <v>290251.68</v>
      </c>
      <c r="Q4240" s="72" t="n">
        <v>84828.69</v>
      </c>
      <c r="R4240" t="inlineStr">
        <is>
          <t>Delhi</t>
        </is>
      </c>
      <c r="S4240" s="71" t="n">
        <v>8</v>
      </c>
      <c r="T4240" t="inlineStr">
        <is>
          <t>Yes</t>
        </is>
      </c>
      <c r="U4240" s="71" t="n">
        <v>1001</v>
      </c>
      <c r="V4240" s="71" t="n">
        <v>278</v>
      </c>
      <c r="W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RR104232</t>
        </is>
      </c>
      <c r="B4241" s="69" t="n">
        <v>46164</v>
      </c>
      <c r="C4241" s="70" t="n">
        <v>2026</v>
      </c>
      <c r="D4241" t="inlineStr">
        <is>
          <t>May</t>
        </is>
      </c>
      <c r="E4241" t="inlineStr">
        <is>
          <t>North</t>
        </is>
      </c>
      <c r="F4241" t="inlineStr">
        <is>
          <t>India</t>
        </is>
      </c>
      <c r="G4241" t="inlineStr">
        <is>
          <t>Grocery</t>
        </is>
      </c>
      <c r="H4241" t="inlineStr">
        <is>
          <t>Store walk-in</t>
        </is>
      </c>
      <c r="I4241" t="inlineStr">
        <is>
          <t>Member</t>
        </is>
      </c>
      <c r="J4241" t="inlineStr">
        <is>
          <t>Priya Nair</t>
        </is>
      </c>
      <c r="K4241" s="71" t="n">
        <v>620</v>
      </c>
      <c r="L4241" s="72" t="n">
        <v>177.8</v>
      </c>
      <c r="M4241" s="72" t="n">
        <v>110236</v>
      </c>
      <c r="N4241" s="72" t="n">
        <v>8818.879999999999</v>
      </c>
      <c r="O4241" s="72" t="n">
        <v>101417.12</v>
      </c>
      <c r="P4241" s="72" t="n">
        <v>91324.47</v>
      </c>
      <c r="Q4241" s="72" t="n">
        <v>10092.65</v>
      </c>
      <c r="R4241" t="inlineStr">
        <is>
          <t>Punjab</t>
        </is>
      </c>
      <c r="S4241" s="71" t="n">
        <v>1</v>
      </c>
      <c r="T4241" t="inlineStr">
        <is>
          <t>Yes</t>
        </is>
      </c>
      <c r="U4241" s="71" t="n">
        <v>246</v>
      </c>
      <c r="V4241" s="71" t="n">
        <v>96</v>
      </c>
      <c r="W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RR104233</t>
        </is>
      </c>
      <c r="B4242" s="69" t="n">
        <v>46164</v>
      </c>
      <c r="C4242" s="70" t="n">
        <v>2026</v>
      </c>
      <c r="D4242" t="inlineStr">
        <is>
          <t>May</t>
        </is>
      </c>
      <c r="E4242" t="inlineStr">
        <is>
          <t>South</t>
        </is>
      </c>
      <c r="F4242" t="inlineStr">
        <is>
          <t>India</t>
        </is>
      </c>
      <c r="G4242" t="inlineStr">
        <is>
          <t>Fashion</t>
        </is>
      </c>
      <c r="H4242" t="inlineStr">
        <is>
          <t>Store walk-in</t>
        </is>
      </c>
      <c r="I4242" t="inlineStr">
        <is>
          <t>Member</t>
        </is>
      </c>
      <c r="J4242" t="inlineStr">
        <is>
          <t>Mei Lin</t>
        </is>
      </c>
      <c r="K4242" s="71" t="n">
        <v>697</v>
      </c>
      <c r="L4242" s="72" t="n">
        <v>827.78</v>
      </c>
      <c r="M4242" s="72" t="n">
        <v>576962.66</v>
      </c>
      <c r="N4242" s="72" t="n">
        <v>28848.13</v>
      </c>
      <c r="O4242" s="72" t="n">
        <v>548114.53</v>
      </c>
      <c r="P4242" s="72" t="n">
        <v>298561.71</v>
      </c>
      <c r="Q4242" s="72" t="n">
        <v>249552.82</v>
      </c>
      <c r="R4242" t="inlineStr">
        <is>
          <t>Karnataka</t>
        </is>
      </c>
      <c r="S4242" s="71" t="n">
        <v>2</v>
      </c>
      <c r="T4242" t="inlineStr">
        <is>
          <t>Yes</t>
        </is>
      </c>
      <c r="U4242" s="71" t="n">
        <v>232</v>
      </c>
      <c r="V4242" s="71" t="n">
        <v>100</v>
      </c>
      <c r="W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RR104234</t>
        </is>
      </c>
      <c r="B4243" s="69" t="n">
        <v>46165</v>
      </c>
      <c r="C4243" s="70" t="n">
        <v>2026</v>
      </c>
      <c r="D4243" t="inlineStr">
        <is>
          <t>May</t>
        </is>
      </c>
      <c r="E4243" t="inlineStr">
        <is>
          <t>West</t>
        </is>
      </c>
      <c r="F4243" t="inlineStr">
        <is>
          <t>India</t>
        </is>
      </c>
      <c r="G4243" t="inlineStr">
        <is>
          <t>Fashion</t>
        </is>
      </c>
      <c r="H4243" t="inlineStr">
        <is>
          <t>Store walk-in</t>
        </is>
      </c>
      <c r="I4243" t="inlineStr">
        <is>
          <t>Walk-in guest</t>
        </is>
      </c>
      <c r="J4243" t="inlineStr">
        <is>
          <t>Shraddha Kulkarni</t>
        </is>
      </c>
      <c r="K4243" s="71" t="n">
        <v>1077</v>
      </c>
      <c r="L4243" s="72" t="n">
        <v>744.92</v>
      </c>
      <c r="M4243" s="72" t="n">
        <v>802278.84</v>
      </c>
      <c r="N4243" s="72" t="n">
        <v>40113.94</v>
      </c>
      <c r="O4243" s="72" t="n">
        <v>762164.9</v>
      </c>
      <c r="P4243" s="72" t="n">
        <v>459685.84</v>
      </c>
      <c r="Q4243" s="72" t="n">
        <v>302479.06</v>
      </c>
      <c r="R4243" t="inlineStr">
        <is>
          <t>Gujarat</t>
        </is>
      </c>
      <c r="S4243" s="71" t="n">
        <v>3</v>
      </c>
      <c r="T4243" t="inlineStr">
        <is>
          <t>Yes</t>
        </is>
      </c>
      <c r="U4243" s="71" t="n">
        <v>599</v>
      </c>
      <c r="V4243" s="71" t="n">
        <v>268</v>
      </c>
      <c r="W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RR104235</t>
        </is>
      </c>
      <c r="B4244" s="69" t="n">
        <v>46165</v>
      </c>
      <c r="C4244" s="70" t="n">
        <v>2026</v>
      </c>
      <c r="D4244" t="inlineStr">
        <is>
          <t>May</t>
        </is>
      </c>
      <c r="E4244" t="inlineStr">
        <is>
          <t>West</t>
        </is>
      </c>
      <c r="F4244" t="inlineStr">
        <is>
          <t>India</t>
        </is>
      </c>
      <c r="G4244" t="inlineStr">
        <is>
          <t>Fashion</t>
        </is>
      </c>
      <c r="H4244" t="inlineStr">
        <is>
          <t>Store walk-in</t>
        </is>
      </c>
      <c r="I4244" t="inlineStr">
        <is>
          <t>Member</t>
        </is>
      </c>
      <c r="J4244" t="inlineStr">
        <is>
          <t>Lucas Martin</t>
        </is>
      </c>
      <c r="K4244" s="71" t="n">
        <v>668</v>
      </c>
      <c r="L4244" s="72" t="n">
        <v>749.27</v>
      </c>
      <c r="M4244" s="72" t="n">
        <v>500512.36</v>
      </c>
      <c r="N4244" s="72" t="n">
        <v>50051.24</v>
      </c>
      <c r="O4244" s="72" t="n">
        <v>450461.12</v>
      </c>
      <c r="P4244" s="72" t="n">
        <v>279051.02</v>
      </c>
      <c r="Q4244" s="72" t="n">
        <v>171410.1</v>
      </c>
      <c r="R4244" t="inlineStr">
        <is>
          <t>Maharashtra</t>
        </is>
      </c>
      <c r="S4244" s="71" t="n">
        <v>3</v>
      </c>
      <c r="T4244" t="inlineStr">
        <is>
          <t>Yes</t>
        </is>
      </c>
      <c r="U4244" s="71" t="n">
        <v>341</v>
      </c>
      <c r="V4244" s="71" t="n">
        <v>126</v>
      </c>
      <c r="W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RR104236</t>
        </is>
      </c>
      <c r="B4245" s="69" t="n">
        <v>46165</v>
      </c>
      <c r="C4245" s="70" t="n">
        <v>2026</v>
      </c>
      <c r="D4245" t="inlineStr">
        <is>
          <t>May</t>
        </is>
      </c>
      <c r="E4245" t="inlineStr">
        <is>
          <t>South</t>
        </is>
      </c>
      <c r="F4245" t="inlineStr">
        <is>
          <t>India</t>
        </is>
      </c>
      <c r="G4245" t="inlineStr">
        <is>
          <t>Fashion</t>
        </is>
      </c>
      <c r="H4245" t="inlineStr">
        <is>
          <t>Store walk-in</t>
        </is>
      </c>
      <c r="I4245" t="inlineStr">
        <is>
          <t>Member</t>
        </is>
      </c>
      <c r="J4245" t="inlineStr">
        <is>
          <t>Hiroshi Tanaka</t>
        </is>
      </c>
      <c r="K4245" s="71" t="n">
        <v>340</v>
      </c>
      <c r="L4245" s="72" t="n">
        <v>740.5</v>
      </c>
      <c r="M4245" s="72" t="n">
        <v>251770</v>
      </c>
      <c r="N4245" s="72" t="n">
        <v>5035.4</v>
      </c>
      <c r="O4245" s="72" t="n">
        <v>246734.6</v>
      </c>
      <c r="P4245" s="72" t="n">
        <v>140213.83</v>
      </c>
      <c r="Q4245" s="72" t="n">
        <v>106520.77</v>
      </c>
      <c r="R4245" t="inlineStr">
        <is>
          <t>Tamil Nadu</t>
        </is>
      </c>
      <c r="S4245" s="71" t="n">
        <v>5</v>
      </c>
      <c r="T4245" t="inlineStr">
        <is>
          <t>Yes</t>
        </is>
      </c>
      <c r="U4245" s="71" t="n">
        <v>127</v>
      </c>
      <c r="V4245" s="71" t="n">
        <v>54</v>
      </c>
      <c r="W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RR104237</t>
        </is>
      </c>
      <c r="B4246" s="69" t="n">
        <v>46165</v>
      </c>
      <c r="C4246" s="70" t="n">
        <v>2026</v>
      </c>
      <c r="D4246" t="inlineStr">
        <is>
          <t>May</t>
        </is>
      </c>
      <c r="E4246" t="inlineStr">
        <is>
          <t>East</t>
        </is>
      </c>
      <c r="F4246" t="inlineStr">
        <is>
          <t>India</t>
        </is>
      </c>
      <c r="G4246" t="inlineStr">
        <is>
          <t>Grocery</t>
        </is>
      </c>
      <c r="H4246" t="inlineStr">
        <is>
          <t>Click &amp; collect</t>
        </is>
      </c>
      <c r="I4246" t="inlineStr">
        <is>
          <t>Walk-in guest</t>
        </is>
      </c>
      <c r="J4246" t="inlineStr">
        <is>
          <t>Ravindra Patil</t>
        </is>
      </c>
      <c r="K4246" s="71" t="n">
        <v>1971</v>
      </c>
      <c r="L4246" s="72" t="n">
        <v>190.22</v>
      </c>
      <c r="M4246" s="72" t="n">
        <v>374923.62</v>
      </c>
      <c r="N4246" s="72" t="n">
        <v>37492.36</v>
      </c>
      <c r="O4246" s="72" t="n">
        <v>337431.26</v>
      </c>
      <c r="P4246" s="72" t="n">
        <v>280292.13</v>
      </c>
      <c r="Q4246" s="72" t="n">
        <v>57139.13</v>
      </c>
      <c r="R4246" t="inlineStr">
        <is>
          <t>Odisha</t>
        </is>
      </c>
      <c r="S4246" s="71" t="n">
        <v>0</v>
      </c>
      <c r="T4246" t="inlineStr">
        <is>
          <t>No</t>
        </is>
      </c>
      <c r="U4246" s="71" t="n">
        <v>1013</v>
      </c>
      <c r="V4246" s="71" t="n">
        <v>365</v>
      </c>
      <c r="W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RR104238</t>
        </is>
      </c>
      <c r="B4247" s="69" t="n">
        <v>46165</v>
      </c>
      <c r="C4247" s="70" t="n">
        <v>2026</v>
      </c>
      <c r="D4247" t="inlineStr">
        <is>
          <t>May</t>
        </is>
      </c>
      <c r="E4247" t="inlineStr">
        <is>
          <t>West</t>
        </is>
      </c>
      <c r="F4247" t="inlineStr">
        <is>
          <t>India</t>
        </is>
      </c>
      <c r="G4247" t="inlineStr">
        <is>
          <t>Grocery</t>
        </is>
      </c>
      <c r="H4247" t="inlineStr">
        <is>
          <t>Store walk-in</t>
        </is>
      </c>
      <c r="I4247" t="inlineStr">
        <is>
          <t>Walk-in guest</t>
        </is>
      </c>
      <c r="J4247" t="inlineStr">
        <is>
          <t>Noah Smith</t>
        </is>
      </c>
      <c r="K4247" s="71" t="n">
        <v>2214</v>
      </c>
      <c r="L4247" s="72" t="n">
        <v>179.09</v>
      </c>
      <c r="M4247" s="72" t="n">
        <v>396505.26</v>
      </c>
      <c r="N4247" s="72" t="n">
        <v>59475.79</v>
      </c>
      <c r="O4247" s="72" t="n">
        <v>337029.47</v>
      </c>
      <c r="P4247" s="72" t="n">
        <v>331578.46</v>
      </c>
      <c r="Q4247" s="72" t="n">
        <v>5451.01</v>
      </c>
      <c r="R4247" t="inlineStr">
        <is>
          <t>Gujarat</t>
        </is>
      </c>
      <c r="S4247" s="71" t="n">
        <v>2</v>
      </c>
      <c r="T4247" t="inlineStr">
        <is>
          <t>Yes</t>
        </is>
      </c>
      <c r="U4247" s="71" t="n">
        <v>761</v>
      </c>
      <c r="V4247" s="71" t="n">
        <v>288</v>
      </c>
      <c r="W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RR104239</t>
        </is>
      </c>
      <c r="B4248" s="69" t="n">
        <v>46165</v>
      </c>
      <c r="C4248" s="70" t="n">
        <v>2026</v>
      </c>
      <c r="D4248" t="inlineStr">
        <is>
          <t>May</t>
        </is>
      </c>
      <c r="E4248" t="inlineStr">
        <is>
          <t>West</t>
        </is>
      </c>
      <c r="F4248" t="inlineStr">
        <is>
          <t>India</t>
        </is>
      </c>
      <c r="G4248" t="inlineStr">
        <is>
          <t>Grocery</t>
        </is>
      </c>
      <c r="H4248" t="inlineStr">
        <is>
          <t>Store walk-in</t>
        </is>
      </c>
      <c r="I4248" t="inlineStr">
        <is>
          <t>Walk-in guest</t>
        </is>
      </c>
      <c r="J4248" t="inlineStr">
        <is>
          <t>Shraddha Kulkarni</t>
        </is>
      </c>
      <c r="K4248" s="71" t="n">
        <v>3279</v>
      </c>
      <c r="L4248" s="72" t="n">
        <v>192.7</v>
      </c>
      <c r="M4248" s="72" t="n">
        <v>631863.3</v>
      </c>
      <c r="N4248" s="72" t="n">
        <v>12637.27</v>
      </c>
      <c r="O4248" s="72" t="n">
        <v>619226.03</v>
      </c>
      <c r="P4248" s="72" t="n">
        <v>500986.75</v>
      </c>
      <c r="Q4248" s="72" t="n">
        <v>118239.28</v>
      </c>
      <c r="R4248" t="inlineStr">
        <is>
          <t>Maharashtra</t>
        </is>
      </c>
      <c r="S4248" s="71" t="n">
        <v>1</v>
      </c>
      <c r="T4248" t="inlineStr">
        <is>
          <t>Yes</t>
        </is>
      </c>
      <c r="U4248" s="71" t="n">
        <v>1812</v>
      </c>
      <c r="V4248" s="71" t="n">
        <v>523</v>
      </c>
      <c r="W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RR104240</t>
        </is>
      </c>
      <c r="B4249" s="69" t="n">
        <v>46165</v>
      </c>
      <c r="C4249" s="70" t="n">
        <v>2026</v>
      </c>
      <c r="D4249" t="inlineStr">
        <is>
          <t>May</t>
        </is>
      </c>
      <c r="E4249" t="inlineStr">
        <is>
          <t>East</t>
        </is>
      </c>
      <c r="F4249" t="inlineStr">
        <is>
          <t>India</t>
        </is>
      </c>
      <c r="G4249" t="inlineStr">
        <is>
          <t>Fashion</t>
        </is>
      </c>
      <c r="H4249" t="inlineStr">
        <is>
          <t>Store walk-in</t>
        </is>
      </c>
      <c r="I4249" t="inlineStr">
        <is>
          <t>Walk-in guest</t>
        </is>
      </c>
      <c r="J4249" t="inlineStr">
        <is>
          <t>Ana Costa</t>
        </is>
      </c>
      <c r="K4249" s="71" t="n">
        <v>406</v>
      </c>
      <c r="L4249" s="72" t="n">
        <v>710.45</v>
      </c>
      <c r="M4249" s="72" t="n">
        <v>288442.7</v>
      </c>
      <c r="N4249" s="72" t="n">
        <v>5768.85</v>
      </c>
      <c r="O4249" s="72" t="n">
        <v>282673.85</v>
      </c>
      <c r="P4249" s="72" t="n">
        <v>163939.81</v>
      </c>
      <c r="Q4249" s="72" t="n">
        <v>118734.04</v>
      </c>
      <c r="R4249" t="inlineStr">
        <is>
          <t>Bihar</t>
        </is>
      </c>
      <c r="S4249" s="71" t="n">
        <v>0</v>
      </c>
      <c r="T4249" t="inlineStr">
        <is>
          <t>No</t>
        </is>
      </c>
      <c r="U4249" s="71" t="n">
        <v>231</v>
      </c>
      <c r="V4249" s="71" t="n">
        <v>88</v>
      </c>
      <c r="W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RR104241</t>
        </is>
      </c>
      <c r="B4250" s="69" t="n">
        <v>46165</v>
      </c>
      <c r="C4250" s="70" t="n">
        <v>2026</v>
      </c>
      <c r="D4250" t="inlineStr">
        <is>
          <t>May</t>
        </is>
      </c>
      <c r="E4250" t="inlineStr">
        <is>
          <t>East</t>
        </is>
      </c>
      <c r="F4250" t="inlineStr">
        <is>
          <t>India</t>
        </is>
      </c>
      <c r="G4250" t="inlineStr">
        <is>
          <t>Fashion</t>
        </is>
      </c>
      <c r="H4250" t="inlineStr">
        <is>
          <t>Store walk-in</t>
        </is>
      </c>
      <c r="I4250" t="inlineStr">
        <is>
          <t>Walk-in guest</t>
        </is>
      </c>
      <c r="J4250" t="inlineStr">
        <is>
          <t>Mei Lin</t>
        </is>
      </c>
      <c r="K4250" s="71" t="n">
        <v>478</v>
      </c>
      <c r="L4250" s="72" t="n">
        <v>852.64</v>
      </c>
      <c r="M4250" s="72" t="n">
        <v>407561.92</v>
      </c>
      <c r="N4250" s="72" t="n">
        <v>20378.1</v>
      </c>
      <c r="O4250" s="72" t="n">
        <v>387183.82</v>
      </c>
      <c r="P4250" s="72" t="n">
        <v>200773.13</v>
      </c>
      <c r="Q4250" s="72" t="n">
        <v>186410.69</v>
      </c>
      <c r="R4250" t="inlineStr">
        <is>
          <t>West Bengal</t>
        </is>
      </c>
      <c r="S4250" s="71" t="n">
        <v>0</v>
      </c>
      <c r="T4250" t="inlineStr">
        <is>
          <t>No</t>
        </is>
      </c>
      <c r="U4250" s="71" t="n">
        <v>137</v>
      </c>
      <c r="V4250" s="71" t="n">
        <v>62</v>
      </c>
      <c r="W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RR104242</t>
        </is>
      </c>
      <c r="B4251" s="69" t="n">
        <v>46165</v>
      </c>
      <c r="C4251" s="70" t="n">
        <v>2026</v>
      </c>
      <c r="D4251" t="inlineStr">
        <is>
          <t>May</t>
        </is>
      </c>
      <c r="E4251" t="inlineStr">
        <is>
          <t>North</t>
        </is>
      </c>
      <c r="F4251" t="inlineStr">
        <is>
          <t>India</t>
        </is>
      </c>
      <c r="G4251" t="inlineStr">
        <is>
          <t>Fashion</t>
        </is>
      </c>
      <c r="H4251" t="inlineStr">
        <is>
          <t>Store walk-in</t>
        </is>
      </c>
      <c r="I4251" t="inlineStr">
        <is>
          <t>Walk-in guest</t>
        </is>
      </c>
      <c r="J4251" t="inlineStr">
        <is>
          <t>Zoya Ahmed</t>
        </is>
      </c>
      <c r="K4251" s="71" t="n">
        <v>652</v>
      </c>
      <c r="L4251" s="72" t="n">
        <v>735.38</v>
      </c>
      <c r="M4251" s="72" t="n">
        <v>479467.76</v>
      </c>
      <c r="N4251" s="72" t="n">
        <v>23973.39</v>
      </c>
      <c r="O4251" s="72" t="n">
        <v>455494.37</v>
      </c>
      <c r="P4251" s="72" t="n">
        <v>276177.68</v>
      </c>
      <c r="Q4251" s="72" t="n">
        <v>179316.69</v>
      </c>
      <c r="R4251" t="inlineStr">
        <is>
          <t>Delhi</t>
        </is>
      </c>
      <c r="S4251" s="71" t="n">
        <v>1</v>
      </c>
      <c r="T4251" t="inlineStr">
        <is>
          <t>Yes</t>
        </is>
      </c>
      <c r="U4251" s="71" t="n">
        <v>228</v>
      </c>
      <c r="V4251" s="71" t="n">
        <v>84</v>
      </c>
      <c r="W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RR104243</t>
        </is>
      </c>
      <c r="B4252" s="69" t="n">
        <v>46165</v>
      </c>
      <c r="C4252" s="70" t="n">
        <v>2026</v>
      </c>
      <c r="D4252" t="inlineStr">
        <is>
          <t>May</t>
        </is>
      </c>
      <c r="E4252" t="inlineStr">
        <is>
          <t>West</t>
        </is>
      </c>
      <c r="F4252" t="inlineStr">
        <is>
          <t>India</t>
        </is>
      </c>
      <c r="G4252" t="inlineStr">
        <is>
          <t>Grocery</t>
        </is>
      </c>
      <c r="H4252" t="inlineStr">
        <is>
          <t>Home delivery</t>
        </is>
      </c>
      <c r="I4252" t="inlineStr">
        <is>
          <t>Walk-in guest</t>
        </is>
      </c>
      <c r="J4252" t="inlineStr">
        <is>
          <t>Yuki Sato</t>
        </is>
      </c>
      <c r="K4252" s="71" t="n">
        <v>2560</v>
      </c>
      <c r="L4252" s="72" t="n">
        <v>188.98</v>
      </c>
      <c r="M4252" s="72" t="n">
        <v>483788.8</v>
      </c>
      <c r="N4252" s="72" t="n">
        <v>24189.44</v>
      </c>
      <c r="O4252" s="72" t="n">
        <v>459599.36</v>
      </c>
      <c r="P4252" s="72" t="n">
        <v>373108.43</v>
      </c>
      <c r="Q4252" s="72" t="n">
        <v>86490.92999999999</v>
      </c>
      <c r="R4252" t="inlineStr">
        <is>
          <t>Goa</t>
        </is>
      </c>
      <c r="S4252" s="71" t="n">
        <v>8</v>
      </c>
      <c r="T4252" t="inlineStr">
        <is>
          <t>Yes</t>
        </is>
      </c>
      <c r="U4252" s="71" t="n">
        <v>3109</v>
      </c>
      <c r="V4252" s="71" t="n">
        <v>809</v>
      </c>
      <c r="W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RR104244</t>
        </is>
      </c>
      <c r="B4253" s="69" t="n">
        <v>46165</v>
      </c>
      <c r="C4253" s="70" t="n">
        <v>2026</v>
      </c>
      <c r="D4253" t="inlineStr">
        <is>
          <t>May</t>
        </is>
      </c>
      <c r="E4253" t="inlineStr">
        <is>
          <t>West</t>
        </is>
      </c>
      <c r="F4253" t="inlineStr">
        <is>
          <t>India</t>
        </is>
      </c>
      <c r="G4253" t="inlineStr">
        <is>
          <t>Grocery</t>
        </is>
      </c>
      <c r="H4253" t="inlineStr">
        <is>
          <t>Store walk-in</t>
        </is>
      </c>
      <c r="I4253" t="inlineStr">
        <is>
          <t>Member</t>
        </is>
      </c>
      <c r="J4253" t="inlineStr">
        <is>
          <t>Noah Smith</t>
        </is>
      </c>
      <c r="K4253" s="71" t="n">
        <v>4171</v>
      </c>
      <c r="L4253" s="72" t="n">
        <v>180.78</v>
      </c>
      <c r="M4253" s="72" t="n">
        <v>754033.38</v>
      </c>
      <c r="N4253" s="72" t="n">
        <v>113105.01</v>
      </c>
      <c r="O4253" s="72" t="n">
        <v>640928.37</v>
      </c>
      <c r="P4253" s="72" t="n">
        <v>600681.59</v>
      </c>
      <c r="Q4253" s="72" t="n">
        <v>40246.78</v>
      </c>
      <c r="R4253" t="inlineStr">
        <is>
          <t>Gujarat</t>
        </is>
      </c>
      <c r="S4253" s="71" t="n">
        <v>8</v>
      </c>
      <c r="T4253" t="inlineStr">
        <is>
          <t>Yes</t>
        </is>
      </c>
      <c r="U4253" s="71" t="n">
        <v>1774</v>
      </c>
      <c r="V4253" s="71" t="n">
        <v>694</v>
      </c>
      <c r="W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RR104245</t>
        </is>
      </c>
      <c r="B4254" s="69" t="n">
        <v>46165</v>
      </c>
      <c r="C4254" s="70" t="n">
        <v>2026</v>
      </c>
      <c r="D4254" t="inlineStr">
        <is>
          <t>May</t>
        </is>
      </c>
      <c r="E4254" t="inlineStr">
        <is>
          <t>South</t>
        </is>
      </c>
      <c r="F4254" t="inlineStr">
        <is>
          <t>India</t>
        </is>
      </c>
      <c r="G4254" t="inlineStr">
        <is>
          <t>JioMart</t>
        </is>
      </c>
      <c r="H4254" t="inlineStr">
        <is>
          <t>Home delivery</t>
        </is>
      </c>
      <c r="I4254" t="inlineStr">
        <is>
          <t>Walk-in guest</t>
        </is>
      </c>
      <c r="J4254" t="inlineStr">
        <is>
          <t>Mei Lin</t>
        </is>
      </c>
      <c r="K4254" s="71" t="n">
        <v>4038</v>
      </c>
      <c r="L4254" s="72" t="n">
        <v>457.77</v>
      </c>
      <c r="M4254" s="72" t="n">
        <v>1848475.26</v>
      </c>
      <c r="N4254" s="72" t="n">
        <v>277271.29</v>
      </c>
      <c r="O4254" s="72" t="n">
        <v>1571203.97</v>
      </c>
      <c r="P4254" s="72" t="n">
        <v>1376329.54</v>
      </c>
      <c r="Q4254" s="72" t="n">
        <v>194874.43</v>
      </c>
      <c r="R4254" t="inlineStr">
        <is>
          <t>Telangana</t>
        </is>
      </c>
      <c r="S4254" s="71" t="n">
        <v>2</v>
      </c>
      <c r="T4254" t="inlineStr">
        <is>
          <t>Yes</t>
        </is>
      </c>
      <c r="U4254" s="71" t="n">
        <v>12598</v>
      </c>
      <c r="V4254" s="71" t="n">
        <v>569</v>
      </c>
      <c r="W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RR104246</t>
        </is>
      </c>
      <c r="B4255" s="69" t="n">
        <v>46165</v>
      </c>
      <c r="C4255" s="70" t="n">
        <v>2026</v>
      </c>
      <c r="D4255" t="inlineStr">
        <is>
          <t>May</t>
        </is>
      </c>
      <c r="E4255" t="inlineStr">
        <is>
          <t>West</t>
        </is>
      </c>
      <c r="F4255" t="inlineStr">
        <is>
          <t>India</t>
        </is>
      </c>
      <c r="G4255" t="inlineStr">
        <is>
          <t>Grocery</t>
        </is>
      </c>
      <c r="H4255" t="inlineStr">
        <is>
          <t>Click &amp; collect</t>
        </is>
      </c>
      <c r="I4255" t="inlineStr">
        <is>
          <t>Walk-in guest</t>
        </is>
      </c>
      <c r="J4255" t="inlineStr">
        <is>
          <t>Lucas Martin</t>
        </is>
      </c>
      <c r="K4255" s="71" t="n">
        <v>1329</v>
      </c>
      <c r="L4255" s="72" t="n">
        <v>205.31</v>
      </c>
      <c r="M4255" s="72" t="n">
        <v>272856.99</v>
      </c>
      <c r="N4255" s="72" t="n">
        <v>27285.7</v>
      </c>
      <c r="O4255" s="72" t="n">
        <v>245571.29</v>
      </c>
      <c r="P4255" s="72" t="n">
        <v>190997.09</v>
      </c>
      <c r="Q4255" s="72" t="n">
        <v>54574.2</v>
      </c>
      <c r="R4255" t="inlineStr">
        <is>
          <t>Goa</t>
        </is>
      </c>
      <c r="S4255" s="71" t="n">
        <v>0</v>
      </c>
      <c r="T4255" t="inlineStr">
        <is>
          <t>No</t>
        </is>
      </c>
      <c r="U4255" s="71" t="n">
        <v>1431</v>
      </c>
      <c r="V4255" s="71" t="n">
        <v>413</v>
      </c>
      <c r="W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RR104247</t>
        </is>
      </c>
      <c r="B4256" s="69" t="n">
        <v>46166</v>
      </c>
      <c r="C4256" s="70" t="n">
        <v>2026</v>
      </c>
      <c r="D4256" t="inlineStr">
        <is>
          <t>May</t>
        </is>
      </c>
      <c r="E4256" t="inlineStr">
        <is>
          <t>West</t>
        </is>
      </c>
      <c r="F4256" t="inlineStr">
        <is>
          <t>India</t>
        </is>
      </c>
      <c r="G4256" t="inlineStr">
        <is>
          <t>Fashion</t>
        </is>
      </c>
      <c r="H4256" t="inlineStr">
        <is>
          <t>Store walk-in</t>
        </is>
      </c>
      <c r="I4256" t="inlineStr">
        <is>
          <t>Member</t>
        </is>
      </c>
      <c r="J4256" t="inlineStr">
        <is>
          <t>Omar Haddad</t>
        </is>
      </c>
      <c r="K4256" s="71" t="n">
        <v>476</v>
      </c>
      <c r="L4256" s="72" t="n">
        <v>759.4400000000001</v>
      </c>
      <c r="M4256" s="72" t="n">
        <v>361493.44</v>
      </c>
      <c r="N4256" s="72" t="n">
        <v>36149.34</v>
      </c>
      <c r="O4256" s="72" t="n">
        <v>325344.1</v>
      </c>
      <c r="P4256" s="72" t="n">
        <v>195968.54</v>
      </c>
      <c r="Q4256" s="72" t="n">
        <v>129375.56</v>
      </c>
      <c r="R4256" t="inlineStr">
        <is>
          <t>Goa</t>
        </is>
      </c>
      <c r="S4256" s="71" t="n">
        <v>8</v>
      </c>
      <c r="T4256" t="inlineStr">
        <is>
          <t>Yes</t>
        </is>
      </c>
      <c r="U4256" s="71" t="n">
        <v>380</v>
      </c>
      <c r="V4256" s="71" t="n">
        <v>104</v>
      </c>
      <c r="W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RR104248</t>
        </is>
      </c>
      <c r="B4257" s="69" t="n">
        <v>46166</v>
      </c>
      <c r="C4257" s="70" t="n">
        <v>2026</v>
      </c>
      <c r="D4257" t="inlineStr">
        <is>
          <t>May</t>
        </is>
      </c>
      <c r="E4257" t="inlineStr">
        <is>
          <t>North</t>
        </is>
      </c>
      <c r="F4257" t="inlineStr">
        <is>
          <t>India</t>
        </is>
      </c>
      <c r="G4257" t="inlineStr">
        <is>
          <t>Grocery</t>
        </is>
      </c>
      <c r="H4257" t="inlineStr">
        <is>
          <t>Store walk-in</t>
        </is>
      </c>
      <c r="I4257" t="inlineStr">
        <is>
          <t>Member</t>
        </is>
      </c>
      <c r="J4257" t="inlineStr">
        <is>
          <t>Shraddha Kulkarni</t>
        </is>
      </c>
      <c r="K4257" s="71" t="n">
        <v>3111</v>
      </c>
      <c r="L4257" s="72" t="n">
        <v>170.99</v>
      </c>
      <c r="M4257" s="72" t="n">
        <v>531949.89</v>
      </c>
      <c r="N4257" s="72" t="n">
        <v>79792.48</v>
      </c>
      <c r="O4257" s="72" t="n">
        <v>452157.41</v>
      </c>
      <c r="P4257" s="72" t="n">
        <v>445715.87</v>
      </c>
      <c r="Q4257" s="72" t="n">
        <v>6441.54</v>
      </c>
      <c r="R4257" t="inlineStr">
        <is>
          <t>Uttar Pradesh</t>
        </is>
      </c>
      <c r="S4257" s="71" t="n">
        <v>3</v>
      </c>
      <c r="T4257" t="inlineStr">
        <is>
          <t>Yes</t>
        </is>
      </c>
      <c r="U4257" s="71" t="n">
        <v>1166</v>
      </c>
      <c r="V4257" s="71" t="n">
        <v>425</v>
      </c>
      <c r="W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RR104249</t>
        </is>
      </c>
      <c r="B4258" s="69" t="n">
        <v>46166</v>
      </c>
      <c r="C4258" s="70" t="n">
        <v>2026</v>
      </c>
      <c r="D4258" t="inlineStr">
        <is>
          <t>May</t>
        </is>
      </c>
      <c r="E4258" t="inlineStr">
        <is>
          <t>West</t>
        </is>
      </c>
      <c r="F4258" t="inlineStr">
        <is>
          <t>India</t>
        </is>
      </c>
      <c r="G4258" t="inlineStr">
        <is>
          <t>Grocery</t>
        </is>
      </c>
      <c r="H4258" t="inlineStr">
        <is>
          <t>Click &amp; collect</t>
        </is>
      </c>
      <c r="I4258" t="inlineStr">
        <is>
          <t>Member</t>
        </is>
      </c>
      <c r="J4258" t="inlineStr">
        <is>
          <t>Omar Haddad</t>
        </is>
      </c>
      <c r="K4258" s="71" t="n">
        <v>1899</v>
      </c>
      <c r="L4258" s="72" t="n">
        <v>196.05</v>
      </c>
      <c r="M4258" s="72" t="n">
        <v>372298.95</v>
      </c>
      <c r="N4258" s="72" t="n">
        <v>7445.98</v>
      </c>
      <c r="O4258" s="72" t="n">
        <v>364852.97</v>
      </c>
      <c r="P4258" s="72" t="n">
        <v>269859.48</v>
      </c>
      <c r="Q4258" s="72" t="n">
        <v>94993.49000000001</v>
      </c>
      <c r="R4258" t="inlineStr">
        <is>
          <t>Gujarat</t>
        </is>
      </c>
      <c r="S4258" s="71" t="n">
        <v>2</v>
      </c>
      <c r="T4258" t="inlineStr">
        <is>
          <t>Yes</t>
        </is>
      </c>
      <c r="U4258" s="71" t="n">
        <v>776</v>
      </c>
      <c r="V4258" s="71" t="n">
        <v>247</v>
      </c>
      <c r="W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RR104250</t>
        </is>
      </c>
      <c r="B4259" s="69" t="n">
        <v>46166</v>
      </c>
      <c r="C4259" s="70" t="n">
        <v>2026</v>
      </c>
      <c r="D4259" t="inlineStr">
        <is>
          <t>May</t>
        </is>
      </c>
      <c r="E4259" t="inlineStr">
        <is>
          <t>South</t>
        </is>
      </c>
      <c r="F4259" t="inlineStr">
        <is>
          <t>India</t>
        </is>
      </c>
      <c r="G4259" t="inlineStr">
        <is>
          <t>JioMart</t>
        </is>
      </c>
      <c r="H4259" t="inlineStr">
        <is>
          <t>Home delivery</t>
        </is>
      </c>
      <c r="I4259" t="inlineStr">
        <is>
          <t>Member</t>
        </is>
      </c>
      <c r="J4259" t="inlineStr">
        <is>
          <t>Emma Clarke</t>
        </is>
      </c>
      <c r="K4259" s="71" t="n">
        <v>4709</v>
      </c>
      <c r="L4259" s="72" t="n">
        <v>515.58</v>
      </c>
      <c r="M4259" s="72" t="n">
        <v>2427866.22</v>
      </c>
      <c r="N4259" s="72" t="n">
        <v>48557.32</v>
      </c>
      <c r="O4259" s="72" t="n">
        <v>2379308.9</v>
      </c>
      <c r="P4259" s="72" t="n">
        <v>1582897.97</v>
      </c>
      <c r="Q4259" s="72" t="n">
        <v>796410.9300000001</v>
      </c>
      <c r="R4259" t="inlineStr">
        <is>
          <t>Karnataka</t>
        </is>
      </c>
      <c r="S4259" s="71" t="n">
        <v>0</v>
      </c>
      <c r="T4259" t="inlineStr">
        <is>
          <t>No</t>
        </is>
      </c>
      <c r="U4259" s="71" t="n">
        <v>14066</v>
      </c>
      <c r="V4259" s="71" t="n">
        <v>762</v>
      </c>
      <c r="W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RR104251</t>
        </is>
      </c>
      <c r="B4260" s="69" t="n">
        <v>46166</v>
      </c>
      <c r="C4260" s="70" t="n">
        <v>2026</v>
      </c>
      <c r="D4260" t="inlineStr">
        <is>
          <t>May</t>
        </is>
      </c>
      <c r="E4260" t="inlineStr">
        <is>
          <t>East</t>
        </is>
      </c>
      <c r="F4260" t="inlineStr">
        <is>
          <t>India</t>
        </is>
      </c>
      <c r="G4260" t="inlineStr">
        <is>
          <t>Grocery</t>
        </is>
      </c>
      <c r="H4260" t="inlineStr">
        <is>
          <t>Store walk-in</t>
        </is>
      </c>
      <c r="I4260" t="inlineStr">
        <is>
          <t>Member</t>
        </is>
      </c>
      <c r="J4260" t="inlineStr">
        <is>
          <t>Sara Rossi</t>
        </is>
      </c>
      <c r="K4260" s="71" t="n">
        <v>4653</v>
      </c>
      <c r="L4260" s="72" t="n">
        <v>197.92</v>
      </c>
      <c r="M4260" s="72" t="n">
        <v>920921.76</v>
      </c>
      <c r="N4260" s="72" t="n">
        <v>46046.09</v>
      </c>
      <c r="O4260" s="72" t="n">
        <v>874875.67</v>
      </c>
      <c r="P4260" s="72" t="n">
        <v>685528.29</v>
      </c>
      <c r="Q4260" s="72" t="n">
        <v>189347.38</v>
      </c>
      <c r="R4260" t="inlineStr">
        <is>
          <t>Odisha</t>
        </is>
      </c>
      <c r="S4260" s="71" t="n">
        <v>3</v>
      </c>
      <c r="T4260" t="inlineStr">
        <is>
          <t>Yes</t>
        </is>
      </c>
      <c r="U4260" s="71" t="n">
        <v>1348</v>
      </c>
      <c r="V4260" s="71" t="n">
        <v>596</v>
      </c>
      <c r="W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RR104252</t>
        </is>
      </c>
      <c r="B4261" s="69" t="n">
        <v>46166</v>
      </c>
      <c r="C4261" s="70" t="n">
        <v>2026</v>
      </c>
      <c r="D4261" t="inlineStr">
        <is>
          <t>May</t>
        </is>
      </c>
      <c r="E4261" t="inlineStr">
        <is>
          <t>West</t>
        </is>
      </c>
      <c r="F4261" t="inlineStr">
        <is>
          <t>India</t>
        </is>
      </c>
      <c r="G4261" t="inlineStr">
        <is>
          <t>Electronics</t>
        </is>
      </c>
      <c r="H4261" t="inlineStr">
        <is>
          <t>Store walk-in</t>
        </is>
      </c>
      <c r="I4261" t="inlineStr">
        <is>
          <t>Walk-in guest</t>
        </is>
      </c>
      <c r="J4261" t="inlineStr">
        <is>
          <t>Emma Clarke</t>
        </is>
      </c>
      <c r="K4261" s="71" t="n">
        <v>91</v>
      </c>
      <c r="L4261" s="72" t="n">
        <v>10026.62</v>
      </c>
      <c r="M4261" s="72" t="n">
        <v>912422.42</v>
      </c>
      <c r="N4261" s="72" t="n">
        <v>136863.36</v>
      </c>
      <c r="O4261" s="72" t="n">
        <v>775559.0600000001</v>
      </c>
      <c r="P4261" s="72" t="n">
        <v>725463.77</v>
      </c>
      <c r="Q4261" s="72" t="n">
        <v>50095.29</v>
      </c>
      <c r="R4261" t="inlineStr">
        <is>
          <t>Goa</t>
        </is>
      </c>
      <c r="S4261" s="71" t="n">
        <v>0</v>
      </c>
      <c r="T4261" t="inlineStr">
        <is>
          <t>No</t>
        </is>
      </c>
      <c r="U4261" s="71" t="n">
        <v>214</v>
      </c>
      <c r="V4261" s="71" t="n">
        <v>77</v>
      </c>
      <c r="W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RR104253</t>
        </is>
      </c>
      <c r="B4262" s="69" t="n">
        <v>46166</v>
      </c>
      <c r="C4262" s="70" t="n">
        <v>2026</v>
      </c>
      <c r="D4262" t="inlineStr">
        <is>
          <t>May</t>
        </is>
      </c>
      <c r="E4262" t="inlineStr">
        <is>
          <t>West</t>
        </is>
      </c>
      <c r="F4262" t="inlineStr">
        <is>
          <t>India</t>
        </is>
      </c>
      <c r="G4262" t="inlineStr">
        <is>
          <t>JioMart</t>
        </is>
      </c>
      <c r="H4262" t="inlineStr">
        <is>
          <t>Home delivery</t>
        </is>
      </c>
      <c r="I4262" t="inlineStr">
        <is>
          <t>Member</t>
        </is>
      </c>
      <c r="J4262" t="inlineStr">
        <is>
          <t>Hiroshi Tanaka</t>
        </is>
      </c>
      <c r="K4262" s="71" t="n">
        <v>1613</v>
      </c>
      <c r="L4262" s="72" t="n">
        <v>488.49</v>
      </c>
      <c r="M4262" s="72" t="n">
        <v>787934.37</v>
      </c>
      <c r="N4262" s="72" t="n">
        <v>78793.44</v>
      </c>
      <c r="O4262" s="72" t="n">
        <v>709140.9300000001</v>
      </c>
      <c r="P4262" s="72" t="n">
        <v>557645.3100000001</v>
      </c>
      <c r="Q4262" s="72" t="n">
        <v>151495.62</v>
      </c>
      <c r="R4262" t="inlineStr">
        <is>
          <t>Gujarat</t>
        </is>
      </c>
      <c r="S4262" s="71" t="n">
        <v>1</v>
      </c>
      <c r="T4262" t="inlineStr">
        <is>
          <t>Yes</t>
        </is>
      </c>
      <c r="U4262" s="71" t="n">
        <v>7476</v>
      </c>
      <c r="V4262" s="71" t="n">
        <v>407</v>
      </c>
      <c r="W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RR104254</t>
        </is>
      </c>
      <c r="B4263" s="69" t="n">
        <v>46166</v>
      </c>
      <c r="C4263" s="70" t="n">
        <v>2026</v>
      </c>
      <c r="D4263" t="inlineStr">
        <is>
          <t>May</t>
        </is>
      </c>
      <c r="E4263" t="inlineStr">
        <is>
          <t>West</t>
        </is>
      </c>
      <c r="F4263" t="inlineStr">
        <is>
          <t>India</t>
        </is>
      </c>
      <c r="G4263" t="inlineStr">
        <is>
          <t>Grocery</t>
        </is>
      </c>
      <c r="H4263" t="inlineStr">
        <is>
          <t>Click &amp; collect</t>
        </is>
      </c>
      <c r="I4263" t="inlineStr">
        <is>
          <t>Walk-in guest</t>
        </is>
      </c>
      <c r="J4263" t="inlineStr">
        <is>
          <t>Amir Khan</t>
        </is>
      </c>
      <c r="K4263" s="71" t="n">
        <v>2235</v>
      </c>
      <c r="L4263" s="72" t="n">
        <v>177.37</v>
      </c>
      <c r="M4263" s="72" t="n">
        <v>396421.95</v>
      </c>
      <c r="N4263" s="72" t="n">
        <v>31713.76</v>
      </c>
      <c r="O4263" s="72" t="n">
        <v>364708.19</v>
      </c>
      <c r="P4263" s="72" t="n">
        <v>334407.09</v>
      </c>
      <c r="Q4263" s="72" t="n">
        <v>30301.1</v>
      </c>
      <c r="R4263" t="inlineStr">
        <is>
          <t>Goa</t>
        </is>
      </c>
      <c r="S4263" s="71" t="n">
        <v>2</v>
      </c>
      <c r="T4263" t="inlineStr">
        <is>
          <t>Yes</t>
        </is>
      </c>
      <c r="U4263" s="71" t="n">
        <v>1491</v>
      </c>
      <c r="V4263" s="71" t="n">
        <v>621</v>
      </c>
      <c r="W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RR104255</t>
        </is>
      </c>
      <c r="B4264" s="69" t="n">
        <v>46166</v>
      </c>
      <c r="C4264" s="70" t="n">
        <v>2026</v>
      </c>
      <c r="D4264" t="inlineStr">
        <is>
          <t>May</t>
        </is>
      </c>
      <c r="E4264" t="inlineStr">
        <is>
          <t>East</t>
        </is>
      </c>
      <c r="F4264" t="inlineStr">
        <is>
          <t>India</t>
        </is>
      </c>
      <c r="G4264" t="inlineStr">
        <is>
          <t>Electronics</t>
        </is>
      </c>
      <c r="H4264" t="inlineStr">
        <is>
          <t>Store walk-in</t>
        </is>
      </c>
      <c r="I4264" t="inlineStr">
        <is>
          <t>Walk-in guest</t>
        </is>
      </c>
      <c r="J4264" t="inlineStr">
        <is>
          <t>Arjun Mehta</t>
        </is>
      </c>
      <c r="K4264" s="71" t="n">
        <v>193</v>
      </c>
      <c r="L4264" s="72" t="n">
        <v>9109.15</v>
      </c>
      <c r="M4264" s="72" t="n">
        <v>1758065.95</v>
      </c>
      <c r="N4264" s="72" t="n">
        <v>263709.89</v>
      </c>
      <c r="O4264" s="72" t="n">
        <v>1494356.06</v>
      </c>
      <c r="P4264" s="72" t="n">
        <v>1588034.45</v>
      </c>
      <c r="Q4264" s="72" t="n">
        <v>-93678.39</v>
      </c>
      <c r="R4264" t="inlineStr">
        <is>
          <t>Odisha</t>
        </is>
      </c>
      <c r="S4264" s="71" t="n">
        <v>5</v>
      </c>
      <c r="T4264" t="inlineStr">
        <is>
          <t>Yes</t>
        </is>
      </c>
      <c r="U4264" s="71" t="n">
        <v>409</v>
      </c>
      <c r="V4264" s="71" t="n">
        <v>147</v>
      </c>
      <c r="W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RR104256</t>
        </is>
      </c>
      <c r="B4265" s="69" t="n">
        <v>46167</v>
      </c>
      <c r="C4265" s="70" t="n">
        <v>2026</v>
      </c>
      <c r="D4265" t="inlineStr">
        <is>
          <t>May</t>
        </is>
      </c>
      <c r="E4265" t="inlineStr">
        <is>
          <t>West</t>
        </is>
      </c>
      <c r="F4265" t="inlineStr">
        <is>
          <t>India</t>
        </is>
      </c>
      <c r="G4265" t="inlineStr">
        <is>
          <t>Grocery</t>
        </is>
      </c>
      <c r="H4265" t="inlineStr">
        <is>
          <t>Store walk-in</t>
        </is>
      </c>
      <c r="I4265" t="inlineStr">
        <is>
          <t>Member</t>
        </is>
      </c>
      <c r="J4265" t="inlineStr">
        <is>
          <t>Wei Chen</t>
        </is>
      </c>
      <c r="K4265" s="71" t="n">
        <v>4354</v>
      </c>
      <c r="L4265" s="72" t="n">
        <v>188.42</v>
      </c>
      <c r="M4265" s="72" t="n">
        <v>820380.6800000001</v>
      </c>
      <c r="N4265" s="72" t="n">
        <v>82038.07000000001</v>
      </c>
      <c r="O4265" s="72" t="n">
        <v>738342.61</v>
      </c>
      <c r="P4265" s="72" t="n">
        <v>650288.03</v>
      </c>
      <c r="Q4265" s="72" t="n">
        <v>88054.58</v>
      </c>
      <c r="R4265" t="inlineStr">
        <is>
          <t>Gujarat</t>
        </is>
      </c>
      <c r="S4265" s="71" t="n">
        <v>3</v>
      </c>
      <c r="T4265" t="inlineStr">
        <is>
          <t>Yes</t>
        </is>
      </c>
      <c r="U4265" s="71" t="n">
        <v>3773</v>
      </c>
      <c r="V4265" s="71" t="n">
        <v>994</v>
      </c>
      <c r="W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RR104257</t>
        </is>
      </c>
      <c r="B4266" s="69" t="n">
        <v>46167</v>
      </c>
      <c r="C4266" s="70" t="n">
        <v>2026</v>
      </c>
      <c r="D4266" t="inlineStr">
        <is>
          <t>May</t>
        </is>
      </c>
      <c r="E4266" t="inlineStr">
        <is>
          <t>South</t>
        </is>
      </c>
      <c r="F4266" t="inlineStr">
        <is>
          <t>India</t>
        </is>
      </c>
      <c r="G4266" t="inlineStr">
        <is>
          <t>Grocery</t>
        </is>
      </c>
      <c r="H4266" t="inlineStr">
        <is>
          <t>Store walk-in</t>
        </is>
      </c>
      <c r="I4266" t="inlineStr">
        <is>
          <t>Walk-in guest</t>
        </is>
      </c>
      <c r="J4266" t="inlineStr">
        <is>
          <t>Noah Smith</t>
        </is>
      </c>
      <c r="K4266" s="71" t="n">
        <v>2266</v>
      </c>
      <c r="L4266" s="72" t="n">
        <v>169.25</v>
      </c>
      <c r="M4266" s="72" t="n">
        <v>383520.5</v>
      </c>
      <c r="N4266" s="72" t="n">
        <v>19176.03</v>
      </c>
      <c r="O4266" s="72" t="n">
        <v>364344.47</v>
      </c>
      <c r="P4266" s="72" t="n">
        <v>330118</v>
      </c>
      <c r="Q4266" s="72" t="n">
        <v>34226.47</v>
      </c>
      <c r="R4266" t="inlineStr">
        <is>
          <t>Tamil Nadu</t>
        </is>
      </c>
      <c r="S4266" s="71" t="n">
        <v>0</v>
      </c>
      <c r="T4266" t="inlineStr">
        <is>
          <t>No</t>
        </is>
      </c>
      <c r="U4266" s="71" t="n">
        <v>805</v>
      </c>
      <c r="V4266" s="71" t="n">
        <v>284</v>
      </c>
      <c r="W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RR104258</t>
        </is>
      </c>
      <c r="B4267" s="69" t="n">
        <v>46167</v>
      </c>
      <c r="C4267" s="70" t="n">
        <v>2026</v>
      </c>
      <c r="D4267" t="inlineStr">
        <is>
          <t>May</t>
        </is>
      </c>
      <c r="E4267" t="inlineStr">
        <is>
          <t>North</t>
        </is>
      </c>
      <c r="F4267" t="inlineStr">
        <is>
          <t>India</t>
        </is>
      </c>
      <c r="G4267" t="inlineStr">
        <is>
          <t>JioMart</t>
        </is>
      </c>
      <c r="H4267" t="inlineStr">
        <is>
          <t>Home delivery</t>
        </is>
      </c>
      <c r="I4267" t="inlineStr">
        <is>
          <t>Member</t>
        </is>
      </c>
      <c r="J4267" t="inlineStr">
        <is>
          <t>Sophie Müller</t>
        </is>
      </c>
      <c r="K4267" s="71" t="n">
        <v>504</v>
      </c>
      <c r="L4267" s="72" t="n">
        <v>412.05</v>
      </c>
      <c r="M4267" s="72" t="n">
        <v>207673.2</v>
      </c>
      <c r="N4267" s="72" t="n">
        <v>16613.86</v>
      </c>
      <c r="O4267" s="72" t="n">
        <v>191059.34</v>
      </c>
      <c r="P4267" s="72" t="n">
        <v>171205.78</v>
      </c>
      <c r="Q4267" s="72" t="n">
        <v>19853.56</v>
      </c>
      <c r="R4267" t="inlineStr">
        <is>
          <t>Delhi</t>
        </is>
      </c>
      <c r="S4267" s="71" t="n">
        <v>5</v>
      </c>
      <c r="T4267" t="inlineStr">
        <is>
          <t>Yes</t>
        </is>
      </c>
      <c r="U4267" s="71" t="n">
        <v>1092</v>
      </c>
      <c r="V4267" s="71" t="n">
        <v>87</v>
      </c>
      <c r="W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RR104259</t>
        </is>
      </c>
      <c r="B4268" s="69" t="n">
        <v>46167</v>
      </c>
      <c r="C4268" s="70" t="n">
        <v>2026</v>
      </c>
      <c r="D4268" t="inlineStr">
        <is>
          <t>May</t>
        </is>
      </c>
      <c r="E4268" t="inlineStr">
        <is>
          <t>West</t>
        </is>
      </c>
      <c r="F4268" t="inlineStr">
        <is>
          <t>India</t>
        </is>
      </c>
      <c r="G4268" t="inlineStr">
        <is>
          <t>Fashion</t>
        </is>
      </c>
      <c r="H4268" t="inlineStr">
        <is>
          <t>Store walk-in</t>
        </is>
      </c>
      <c r="I4268" t="inlineStr">
        <is>
          <t>Member</t>
        </is>
      </c>
      <c r="J4268" t="inlineStr">
        <is>
          <t>Ana Costa</t>
        </is>
      </c>
      <c r="K4268" s="71" t="n">
        <v>1509</v>
      </c>
      <c r="L4268" s="72" t="n">
        <v>744.4299999999999</v>
      </c>
      <c r="M4268" s="72" t="n">
        <v>1123344.87</v>
      </c>
      <c r="N4268" s="72" t="n">
        <v>112334.49</v>
      </c>
      <c r="O4268" s="72" t="n">
        <v>1011010.38</v>
      </c>
      <c r="P4268" s="72" t="n">
        <v>605712.3199999999</v>
      </c>
      <c r="Q4268" s="72" t="n">
        <v>405298.06</v>
      </c>
      <c r="R4268" t="inlineStr">
        <is>
          <t>Gujarat</t>
        </is>
      </c>
      <c r="S4268" s="71" t="n">
        <v>5</v>
      </c>
      <c r="T4268" t="inlineStr">
        <is>
          <t>Yes</t>
        </is>
      </c>
      <c r="U4268" s="71" t="n">
        <v>520</v>
      </c>
      <c r="V4268" s="71" t="n">
        <v>188</v>
      </c>
      <c r="W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RR104260</t>
        </is>
      </c>
      <c r="B4269" s="69" t="n">
        <v>46167</v>
      </c>
      <c r="C4269" s="70" t="n">
        <v>2026</v>
      </c>
      <c r="D4269" t="inlineStr">
        <is>
          <t>May</t>
        </is>
      </c>
      <c r="E4269" t="inlineStr">
        <is>
          <t>West</t>
        </is>
      </c>
      <c r="F4269" t="inlineStr">
        <is>
          <t>India</t>
        </is>
      </c>
      <c r="G4269" t="inlineStr">
        <is>
          <t>JioMart</t>
        </is>
      </c>
      <c r="H4269" t="inlineStr">
        <is>
          <t>Home delivery</t>
        </is>
      </c>
      <c r="I4269" t="inlineStr">
        <is>
          <t>Member</t>
        </is>
      </c>
      <c r="J4269" t="inlineStr">
        <is>
          <t>Fatima Al-Saud</t>
        </is>
      </c>
      <c r="K4269" s="71" t="n">
        <v>2566</v>
      </c>
      <c r="L4269" s="72" t="n">
        <v>498.41</v>
      </c>
      <c r="M4269" s="72" t="n">
        <v>1278920.06</v>
      </c>
      <c r="N4269" s="72" t="n">
        <v>102313.6</v>
      </c>
      <c r="O4269" s="72" t="n">
        <v>1176606.46</v>
      </c>
      <c r="P4269" s="72" t="n">
        <v>881574.79</v>
      </c>
      <c r="Q4269" s="72" t="n">
        <v>295031.67</v>
      </c>
      <c r="R4269" t="inlineStr">
        <is>
          <t>Gujarat</t>
        </is>
      </c>
      <c r="S4269" s="71" t="n">
        <v>3</v>
      </c>
      <c r="T4269" t="inlineStr">
        <is>
          <t>Yes</t>
        </is>
      </c>
      <c r="U4269" s="71" t="n">
        <v>7034</v>
      </c>
      <c r="V4269" s="71" t="n">
        <v>411</v>
      </c>
      <c r="W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RR104261</t>
        </is>
      </c>
      <c r="B4270" s="69" t="n">
        <v>46167</v>
      </c>
      <c r="C4270" s="70" t="n">
        <v>2026</v>
      </c>
      <c r="D4270" t="inlineStr">
        <is>
          <t>May</t>
        </is>
      </c>
      <c r="E4270" t="inlineStr">
        <is>
          <t>North</t>
        </is>
      </c>
      <c r="F4270" t="inlineStr">
        <is>
          <t>India</t>
        </is>
      </c>
      <c r="G4270" t="inlineStr">
        <is>
          <t>JioMart</t>
        </is>
      </c>
      <c r="H4270" t="inlineStr">
        <is>
          <t>Home delivery</t>
        </is>
      </c>
      <c r="I4270" t="inlineStr">
        <is>
          <t>Member</t>
        </is>
      </c>
      <c r="J4270" t="inlineStr">
        <is>
          <t>Kofi Mensah</t>
        </is>
      </c>
      <c r="K4270" s="71" t="n">
        <v>4379</v>
      </c>
      <c r="L4270" s="72" t="n">
        <v>432.76</v>
      </c>
      <c r="M4270" s="72" t="n">
        <v>1895056.04</v>
      </c>
      <c r="N4270" s="72" t="n">
        <v>94752.8</v>
      </c>
      <c r="O4270" s="72" t="n">
        <v>1800303.24</v>
      </c>
      <c r="P4270" s="72" t="n">
        <v>1505636.02</v>
      </c>
      <c r="Q4270" s="72" t="n">
        <v>294667.22</v>
      </c>
      <c r="R4270" t="inlineStr">
        <is>
          <t>Uttar Pradesh</t>
        </is>
      </c>
      <c r="S4270" s="71" t="n">
        <v>3</v>
      </c>
      <c r="T4270" t="inlineStr">
        <is>
          <t>Yes</t>
        </is>
      </c>
      <c r="U4270" s="71" t="n">
        <v>7906</v>
      </c>
      <c r="V4270" s="71" t="n">
        <v>612</v>
      </c>
      <c r="W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RR104262</t>
        </is>
      </c>
      <c r="B4271" s="69" t="n">
        <v>46167</v>
      </c>
      <c r="C4271" s="70" t="n">
        <v>2026</v>
      </c>
      <c r="D4271" t="inlineStr">
        <is>
          <t>May</t>
        </is>
      </c>
      <c r="E4271" t="inlineStr">
        <is>
          <t>South</t>
        </is>
      </c>
      <c r="F4271" t="inlineStr">
        <is>
          <t>India</t>
        </is>
      </c>
      <c r="G4271" t="inlineStr">
        <is>
          <t>Grocery</t>
        </is>
      </c>
      <c r="H4271" t="inlineStr">
        <is>
          <t>Home delivery</t>
        </is>
      </c>
      <c r="I4271" t="inlineStr">
        <is>
          <t>Member</t>
        </is>
      </c>
      <c r="J4271" t="inlineStr">
        <is>
          <t>Priya Nair</t>
        </is>
      </c>
      <c r="K4271" s="71" t="n">
        <v>1614</v>
      </c>
      <c r="L4271" s="72" t="n">
        <v>166.9</v>
      </c>
      <c r="M4271" s="72" t="n">
        <v>269376.6</v>
      </c>
      <c r="N4271" s="72" t="n">
        <v>13468.83</v>
      </c>
      <c r="O4271" s="72" t="n">
        <v>255907.77</v>
      </c>
      <c r="P4271" s="72" t="n">
        <v>235406.2</v>
      </c>
      <c r="Q4271" s="72" t="n">
        <v>20501.57</v>
      </c>
      <c r="R4271" t="inlineStr">
        <is>
          <t>Karnataka</t>
        </is>
      </c>
      <c r="S4271" s="71" t="n">
        <v>3</v>
      </c>
      <c r="T4271" t="inlineStr">
        <is>
          <t>Yes</t>
        </is>
      </c>
      <c r="U4271" s="71" t="n">
        <v>1470</v>
      </c>
      <c r="V4271" s="71" t="n">
        <v>468</v>
      </c>
      <c r="W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RR104263</t>
        </is>
      </c>
      <c r="B4272" s="69" t="n">
        <v>46167</v>
      </c>
      <c r="C4272" s="70" t="n">
        <v>2026</v>
      </c>
      <c r="D4272" t="inlineStr">
        <is>
          <t>May</t>
        </is>
      </c>
      <c r="E4272" t="inlineStr">
        <is>
          <t>South</t>
        </is>
      </c>
      <c r="F4272" t="inlineStr">
        <is>
          <t>India</t>
        </is>
      </c>
      <c r="G4272" t="inlineStr">
        <is>
          <t>Grocery</t>
        </is>
      </c>
      <c r="H4272" t="inlineStr">
        <is>
          <t>Home delivery</t>
        </is>
      </c>
      <c r="I4272" t="inlineStr">
        <is>
          <t>Member</t>
        </is>
      </c>
      <c r="J4272" t="inlineStr">
        <is>
          <t>Arjun Mehta</t>
        </is>
      </c>
      <c r="K4272" s="71" t="n">
        <v>3959</v>
      </c>
      <c r="L4272" s="72" t="n">
        <v>182.66</v>
      </c>
      <c r="M4272" s="72" t="n">
        <v>723150.9399999999</v>
      </c>
      <c r="N4272" s="72" t="n">
        <v>108472.64</v>
      </c>
      <c r="O4272" s="72" t="n">
        <v>614678.3</v>
      </c>
      <c r="P4272" s="72" t="n">
        <v>594835.53</v>
      </c>
      <c r="Q4272" s="72" t="n">
        <v>19842.77</v>
      </c>
      <c r="R4272" t="inlineStr">
        <is>
          <t>Kerala</t>
        </is>
      </c>
      <c r="S4272" s="71" t="n">
        <v>3</v>
      </c>
      <c r="T4272" t="inlineStr">
        <is>
          <t>Yes</t>
        </is>
      </c>
      <c r="U4272" s="71" t="n">
        <v>2885</v>
      </c>
      <c r="V4272" s="71" t="n">
        <v>791</v>
      </c>
      <c r="W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RR104264</t>
        </is>
      </c>
      <c r="B4273" s="69" t="n">
        <v>46167</v>
      </c>
      <c r="C4273" s="70" t="n">
        <v>2026</v>
      </c>
      <c r="D4273" t="inlineStr">
        <is>
          <t>May</t>
        </is>
      </c>
      <c r="E4273" t="inlineStr">
        <is>
          <t>West</t>
        </is>
      </c>
      <c r="F4273" t="inlineStr">
        <is>
          <t>India</t>
        </is>
      </c>
      <c r="G4273" t="inlineStr">
        <is>
          <t>Electronics</t>
        </is>
      </c>
      <c r="H4273" t="inlineStr">
        <is>
          <t>Store walk-in</t>
        </is>
      </c>
      <c r="I4273" t="inlineStr">
        <is>
          <t>Member</t>
        </is>
      </c>
      <c r="J4273" t="inlineStr">
        <is>
          <t>Fatima Al-Saud</t>
        </is>
      </c>
      <c r="K4273" s="71" t="n">
        <v>169</v>
      </c>
      <c r="L4273" s="72" t="n">
        <v>8839.059999999999</v>
      </c>
      <c r="M4273" s="72" t="n">
        <v>1493801.14</v>
      </c>
      <c r="N4273" s="72" t="n">
        <v>149380.11</v>
      </c>
      <c r="O4273" s="72" t="n">
        <v>1344421.03</v>
      </c>
      <c r="P4273" s="72" t="n">
        <v>1370223.38</v>
      </c>
      <c r="Q4273" s="72" t="n">
        <v>-25802.35</v>
      </c>
      <c r="R4273" t="inlineStr">
        <is>
          <t>Gujarat</t>
        </is>
      </c>
      <c r="S4273" s="71" t="n">
        <v>1</v>
      </c>
      <c r="T4273" t="inlineStr">
        <is>
          <t>Yes</t>
        </is>
      </c>
      <c r="U4273" s="71" t="n">
        <v>337</v>
      </c>
      <c r="V4273" s="71" t="n">
        <v>150</v>
      </c>
      <c r="W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RR104265</t>
        </is>
      </c>
      <c r="B4274" s="69" t="n">
        <v>46167</v>
      </c>
      <c r="C4274" s="70" t="n">
        <v>2026</v>
      </c>
      <c r="D4274" t="inlineStr">
        <is>
          <t>May</t>
        </is>
      </c>
      <c r="E4274" t="inlineStr">
        <is>
          <t>West</t>
        </is>
      </c>
      <c r="F4274" t="inlineStr">
        <is>
          <t>India</t>
        </is>
      </c>
      <c r="G4274" t="inlineStr">
        <is>
          <t>JioMart</t>
        </is>
      </c>
      <c r="H4274" t="inlineStr">
        <is>
          <t>Home delivery</t>
        </is>
      </c>
      <c r="I4274" t="inlineStr">
        <is>
          <t>Member</t>
        </is>
      </c>
      <c r="J4274" t="inlineStr">
        <is>
          <t>Amir Khan</t>
        </is>
      </c>
      <c r="K4274" s="71" t="n">
        <v>1533</v>
      </c>
      <c r="L4274" s="72" t="n">
        <v>464.82</v>
      </c>
      <c r="M4274" s="72" t="n">
        <v>712569.0600000001</v>
      </c>
      <c r="N4274" s="72" t="n">
        <v>71256.91</v>
      </c>
      <c r="O4274" s="72" t="n">
        <v>641312.15</v>
      </c>
      <c r="P4274" s="72" t="n">
        <v>530665.45</v>
      </c>
      <c r="Q4274" s="72" t="n">
        <v>110646.7</v>
      </c>
      <c r="R4274" t="inlineStr">
        <is>
          <t>Goa</t>
        </is>
      </c>
      <c r="S4274" s="71" t="n">
        <v>0</v>
      </c>
      <c r="T4274" t="inlineStr">
        <is>
          <t>No</t>
        </is>
      </c>
      <c r="U4274" s="71" t="n">
        <v>6340</v>
      </c>
      <c r="V4274" s="71" t="n">
        <v>268</v>
      </c>
      <c r="W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RR104266</t>
        </is>
      </c>
      <c r="B4275" s="69" t="n">
        <v>46167</v>
      </c>
      <c r="C4275" s="70" t="n">
        <v>2026</v>
      </c>
      <c r="D4275" t="inlineStr">
        <is>
          <t>May</t>
        </is>
      </c>
      <c r="E4275" t="inlineStr">
        <is>
          <t>West</t>
        </is>
      </c>
      <c r="F4275" t="inlineStr">
        <is>
          <t>India</t>
        </is>
      </c>
      <c r="G4275" t="inlineStr">
        <is>
          <t>JioMart</t>
        </is>
      </c>
      <c r="H4275" t="inlineStr">
        <is>
          <t>Home delivery</t>
        </is>
      </c>
      <c r="I4275" t="inlineStr">
        <is>
          <t>Member</t>
        </is>
      </c>
      <c r="J4275" t="inlineStr">
        <is>
          <t>Ravindra Patil</t>
        </is>
      </c>
      <c r="K4275" s="71" t="n">
        <v>4818</v>
      </c>
      <c r="L4275" s="72" t="n">
        <v>474.67</v>
      </c>
      <c r="M4275" s="72" t="n">
        <v>2286960.06</v>
      </c>
      <c r="N4275" s="72" t="n">
        <v>45739.2</v>
      </c>
      <c r="O4275" s="72" t="n">
        <v>2241220.86</v>
      </c>
      <c r="P4275" s="72" t="n">
        <v>1599880.05</v>
      </c>
      <c r="Q4275" s="72" t="n">
        <v>641340.8100000001</v>
      </c>
      <c r="R4275" t="inlineStr">
        <is>
          <t>Gujarat</t>
        </is>
      </c>
      <c r="S4275" s="71" t="n">
        <v>5</v>
      </c>
      <c r="T4275" t="inlineStr">
        <is>
          <t>Yes</t>
        </is>
      </c>
      <c r="U4275" s="71" t="n">
        <v>13888</v>
      </c>
      <c r="V4275" s="71" t="n">
        <v>715</v>
      </c>
      <c r="W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RR104267</t>
        </is>
      </c>
      <c r="B4276" s="69" t="n">
        <v>46167</v>
      </c>
      <c r="C4276" s="70" t="n">
        <v>2026</v>
      </c>
      <c r="D4276" t="inlineStr">
        <is>
          <t>May</t>
        </is>
      </c>
      <c r="E4276" t="inlineStr">
        <is>
          <t>South</t>
        </is>
      </c>
      <c r="F4276" t="inlineStr">
        <is>
          <t>India</t>
        </is>
      </c>
      <c r="G4276" t="inlineStr">
        <is>
          <t>Grocery</t>
        </is>
      </c>
      <c r="H4276" t="inlineStr">
        <is>
          <t>Store walk-in</t>
        </is>
      </c>
      <c r="I4276" t="inlineStr">
        <is>
          <t>Member</t>
        </is>
      </c>
      <c r="J4276" t="inlineStr">
        <is>
          <t>Omar Haddad</t>
        </is>
      </c>
      <c r="K4276" s="71" t="n">
        <v>711</v>
      </c>
      <c r="L4276" s="72" t="n">
        <v>191.43</v>
      </c>
      <c r="M4276" s="72" t="n">
        <v>136106.73</v>
      </c>
      <c r="N4276" s="72" t="n">
        <v>2722.13</v>
      </c>
      <c r="O4276" s="72" t="n">
        <v>133384.6</v>
      </c>
      <c r="P4276" s="72" t="n">
        <v>107224.15</v>
      </c>
      <c r="Q4276" s="72" t="n">
        <v>26160.45</v>
      </c>
      <c r="R4276" t="inlineStr">
        <is>
          <t>Telangana</t>
        </is>
      </c>
      <c r="S4276" s="71" t="n">
        <v>3</v>
      </c>
      <c r="T4276" t="inlineStr">
        <is>
          <t>Yes</t>
        </is>
      </c>
      <c r="U4276" s="71" t="n">
        <v>428</v>
      </c>
      <c r="V4276" s="71" t="n">
        <v>151</v>
      </c>
      <c r="W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RR104268</t>
        </is>
      </c>
      <c r="B4277" s="69" t="n">
        <v>46168</v>
      </c>
      <c r="C4277" s="70" t="n">
        <v>2026</v>
      </c>
      <c r="D4277" t="inlineStr">
        <is>
          <t>May</t>
        </is>
      </c>
      <c r="E4277" t="inlineStr">
        <is>
          <t>East</t>
        </is>
      </c>
      <c r="F4277" t="inlineStr">
        <is>
          <t>India</t>
        </is>
      </c>
      <c r="G4277" t="inlineStr">
        <is>
          <t>Fashion</t>
        </is>
      </c>
      <c r="H4277" t="inlineStr">
        <is>
          <t>Store walk-in</t>
        </is>
      </c>
      <c r="I4277" t="inlineStr">
        <is>
          <t>Walk-in guest</t>
        </is>
      </c>
      <c r="J4277" t="inlineStr">
        <is>
          <t>Yuki Sato</t>
        </is>
      </c>
      <c r="K4277" s="71" t="n">
        <v>635</v>
      </c>
      <c r="L4277" s="72" t="n">
        <v>704.04</v>
      </c>
      <c r="M4277" s="72" t="n">
        <v>447065.4</v>
      </c>
      <c r="N4277" s="72" t="n">
        <v>8941.309999999999</v>
      </c>
      <c r="O4277" s="72" t="n">
        <v>438124.09</v>
      </c>
      <c r="P4277" s="72" t="n">
        <v>255309.3</v>
      </c>
      <c r="Q4277" s="72" t="n">
        <v>182814.79</v>
      </c>
      <c r="R4277" t="inlineStr">
        <is>
          <t>Odisha</t>
        </is>
      </c>
      <c r="S4277" s="71" t="n">
        <v>2</v>
      </c>
      <c r="T4277" t="inlineStr">
        <is>
          <t>Yes</t>
        </is>
      </c>
      <c r="U4277" s="71" t="n">
        <v>756</v>
      </c>
      <c r="V4277" s="71" t="n">
        <v>201</v>
      </c>
      <c r="W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RR104269</t>
        </is>
      </c>
      <c r="B4278" s="69" t="n">
        <v>46168</v>
      </c>
      <c r="C4278" s="70" t="n">
        <v>2026</v>
      </c>
      <c r="D4278" t="inlineStr">
        <is>
          <t>May</t>
        </is>
      </c>
      <c r="E4278" t="inlineStr">
        <is>
          <t>North</t>
        </is>
      </c>
      <c r="F4278" t="inlineStr">
        <is>
          <t>India</t>
        </is>
      </c>
      <c r="G4278" t="inlineStr">
        <is>
          <t>Grocery</t>
        </is>
      </c>
      <c r="H4278" t="inlineStr">
        <is>
          <t>Store walk-in</t>
        </is>
      </c>
      <c r="I4278" t="inlineStr">
        <is>
          <t>Walk-in guest</t>
        </is>
      </c>
      <c r="J4278" t="inlineStr">
        <is>
          <t>Hiroshi Tanaka</t>
        </is>
      </c>
      <c r="K4278" s="71" t="n">
        <v>3350</v>
      </c>
      <c r="L4278" s="72" t="n">
        <v>175.44</v>
      </c>
      <c r="M4278" s="72" t="n">
        <v>587724</v>
      </c>
      <c r="N4278" s="72" t="n">
        <v>47017.92</v>
      </c>
      <c r="O4278" s="72" t="n">
        <v>540706.08</v>
      </c>
      <c r="P4278" s="72" t="n">
        <v>480730.57</v>
      </c>
      <c r="Q4278" s="72" t="n">
        <v>59975.51</v>
      </c>
      <c r="R4278" t="inlineStr">
        <is>
          <t>Rajasthan</t>
        </is>
      </c>
      <c r="S4278" s="71" t="n">
        <v>1</v>
      </c>
      <c r="T4278" t="inlineStr">
        <is>
          <t>Yes</t>
        </is>
      </c>
      <c r="U4278" s="71" t="n">
        <v>1563</v>
      </c>
      <c r="V4278" s="71" t="n">
        <v>561</v>
      </c>
      <c r="W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RR104270</t>
        </is>
      </c>
      <c r="B4279" s="69" t="n">
        <v>46168</v>
      </c>
      <c r="C4279" s="70" t="n">
        <v>2026</v>
      </c>
      <c r="D4279" t="inlineStr">
        <is>
          <t>May</t>
        </is>
      </c>
      <c r="E4279" t="inlineStr">
        <is>
          <t>South</t>
        </is>
      </c>
      <c r="F4279" t="inlineStr">
        <is>
          <t>India</t>
        </is>
      </c>
      <c r="G4279" t="inlineStr">
        <is>
          <t>Grocery</t>
        </is>
      </c>
      <c r="H4279" t="inlineStr">
        <is>
          <t>Home delivery</t>
        </is>
      </c>
      <c r="I4279" t="inlineStr">
        <is>
          <t>Walk-in guest</t>
        </is>
      </c>
      <c r="J4279" t="inlineStr">
        <is>
          <t>Wei Chen</t>
        </is>
      </c>
      <c r="K4279" s="71" t="n">
        <v>3148</v>
      </c>
      <c r="L4279" s="72" t="n">
        <v>189.04</v>
      </c>
      <c r="M4279" s="72" t="n">
        <v>595097.92</v>
      </c>
      <c r="N4279" s="72" t="n">
        <v>59509.79</v>
      </c>
      <c r="O4279" s="72" t="n">
        <v>535588.13</v>
      </c>
      <c r="P4279" s="72" t="n">
        <v>459552.44</v>
      </c>
      <c r="Q4279" s="72" t="n">
        <v>76035.69</v>
      </c>
      <c r="R4279" t="inlineStr">
        <is>
          <t>Telangana</t>
        </is>
      </c>
      <c r="S4279" s="71" t="n">
        <v>3</v>
      </c>
      <c r="T4279" t="inlineStr">
        <is>
          <t>Yes</t>
        </is>
      </c>
      <c r="U4279" s="71" t="n">
        <v>1482</v>
      </c>
      <c r="V4279" s="71" t="n">
        <v>555</v>
      </c>
      <c r="W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RR104271</t>
        </is>
      </c>
      <c r="B4280" s="69" t="n">
        <v>46168</v>
      </c>
      <c r="C4280" s="70" t="n">
        <v>2026</v>
      </c>
      <c r="D4280" t="inlineStr">
        <is>
          <t>May</t>
        </is>
      </c>
      <c r="E4280" t="inlineStr">
        <is>
          <t>North</t>
        </is>
      </c>
      <c r="F4280" t="inlineStr">
        <is>
          <t>India</t>
        </is>
      </c>
      <c r="G4280" t="inlineStr">
        <is>
          <t>Electronics</t>
        </is>
      </c>
      <c r="H4280" t="inlineStr">
        <is>
          <t>Store walk-in</t>
        </is>
      </c>
      <c r="I4280" t="inlineStr">
        <is>
          <t>Walk-in guest</t>
        </is>
      </c>
      <c r="J4280" t="inlineStr">
        <is>
          <t>Aisha Bello</t>
        </is>
      </c>
      <c r="K4280" s="71" t="n">
        <v>66</v>
      </c>
      <c r="L4280" s="72" t="n">
        <v>9121.1</v>
      </c>
      <c r="M4280" s="72" t="n">
        <v>601992.6</v>
      </c>
      <c r="N4280" s="72" t="n">
        <v>90298.89</v>
      </c>
      <c r="O4280" s="72" t="n">
        <v>511693.71</v>
      </c>
      <c r="P4280" s="72" t="n">
        <v>519645.86</v>
      </c>
      <c r="Q4280" s="72" t="n">
        <v>-7952.15</v>
      </c>
      <c r="R4280" t="inlineStr">
        <is>
          <t>Delhi</t>
        </is>
      </c>
      <c r="S4280" s="71" t="n">
        <v>2</v>
      </c>
      <c r="T4280" t="inlineStr">
        <is>
          <t>Yes</t>
        </is>
      </c>
      <c r="U4280" s="71" t="n">
        <v>166</v>
      </c>
      <c r="V4280" s="71" t="n">
        <v>59</v>
      </c>
      <c r="W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RR104272</t>
        </is>
      </c>
      <c r="B4281" s="69" t="n">
        <v>46168</v>
      </c>
      <c r="C4281" s="70" t="n">
        <v>2026</v>
      </c>
      <c r="D4281" t="inlineStr">
        <is>
          <t>May</t>
        </is>
      </c>
      <c r="E4281" t="inlineStr">
        <is>
          <t>West</t>
        </is>
      </c>
      <c r="F4281" t="inlineStr">
        <is>
          <t>India</t>
        </is>
      </c>
      <c r="G4281" t="inlineStr">
        <is>
          <t>Grocery</t>
        </is>
      </c>
      <c r="H4281" t="inlineStr">
        <is>
          <t>Store walk-in</t>
        </is>
      </c>
      <c r="I4281" t="inlineStr">
        <is>
          <t>Member</t>
        </is>
      </c>
      <c r="J4281" t="inlineStr">
        <is>
          <t>Zoya Ahmed</t>
        </is>
      </c>
      <c r="K4281" s="71" t="n">
        <v>3746</v>
      </c>
      <c r="L4281" s="72" t="n">
        <v>179.51</v>
      </c>
      <c r="M4281" s="72" t="n">
        <v>672444.46</v>
      </c>
      <c r="N4281" s="72" t="n">
        <v>67244.45</v>
      </c>
      <c r="O4281" s="72" t="n">
        <v>605200.01</v>
      </c>
      <c r="P4281" s="72" t="n">
        <v>574842.8</v>
      </c>
      <c r="Q4281" s="72" t="n">
        <v>30357.21</v>
      </c>
      <c r="R4281" t="inlineStr">
        <is>
          <t>Goa</t>
        </is>
      </c>
      <c r="S4281" s="71" t="n">
        <v>5</v>
      </c>
      <c r="T4281" t="inlineStr">
        <is>
          <t>Yes</t>
        </is>
      </c>
      <c r="U4281" s="71" t="n">
        <v>1234</v>
      </c>
      <c r="V4281" s="71" t="n">
        <v>420</v>
      </c>
      <c r="W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RR104273</t>
        </is>
      </c>
      <c r="B4282" s="69" t="n">
        <v>46168</v>
      </c>
      <c r="C4282" s="70" t="n">
        <v>2026</v>
      </c>
      <c r="D4282" t="inlineStr">
        <is>
          <t>May</t>
        </is>
      </c>
      <c r="E4282" t="inlineStr">
        <is>
          <t>South</t>
        </is>
      </c>
      <c r="F4282" t="inlineStr">
        <is>
          <t>India</t>
        </is>
      </c>
      <c r="G4282" t="inlineStr">
        <is>
          <t>JioMart</t>
        </is>
      </c>
      <c r="H4282" t="inlineStr">
        <is>
          <t>Home delivery</t>
        </is>
      </c>
      <c r="I4282" t="inlineStr">
        <is>
          <t>Member</t>
        </is>
      </c>
      <c r="J4282" t="inlineStr">
        <is>
          <t>Noah Smith</t>
        </is>
      </c>
      <c r="K4282" s="71" t="n">
        <v>4558</v>
      </c>
      <c r="L4282" s="72" t="n">
        <v>481.07</v>
      </c>
      <c r="M4282" s="72" t="n">
        <v>2192717.06</v>
      </c>
      <c r="N4282" s="72" t="n">
        <v>328907.56</v>
      </c>
      <c r="O4282" s="72" t="n">
        <v>1863809.5</v>
      </c>
      <c r="P4282" s="72" t="n">
        <v>1503726.82</v>
      </c>
      <c r="Q4282" s="72" t="n">
        <v>360082.68</v>
      </c>
      <c r="R4282" t="inlineStr">
        <is>
          <t>Kerala</t>
        </is>
      </c>
      <c r="S4282" s="71" t="n">
        <v>3</v>
      </c>
      <c r="T4282" t="inlineStr">
        <is>
          <t>Yes</t>
        </is>
      </c>
      <c r="U4282" s="71" t="n">
        <v>10783</v>
      </c>
      <c r="V4282" s="71" t="n">
        <v>687</v>
      </c>
      <c r="W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RR104274</t>
        </is>
      </c>
      <c r="B4283" s="69" t="n">
        <v>46168</v>
      </c>
      <c r="C4283" s="70" t="n">
        <v>2026</v>
      </c>
      <c r="D4283" t="inlineStr">
        <is>
          <t>May</t>
        </is>
      </c>
      <c r="E4283" t="inlineStr">
        <is>
          <t>North</t>
        </is>
      </c>
      <c r="F4283" t="inlineStr">
        <is>
          <t>India</t>
        </is>
      </c>
      <c r="G4283" t="inlineStr">
        <is>
          <t>Grocery</t>
        </is>
      </c>
      <c r="H4283" t="inlineStr">
        <is>
          <t>Store walk-in</t>
        </is>
      </c>
      <c r="I4283" t="inlineStr">
        <is>
          <t>Member</t>
        </is>
      </c>
      <c r="J4283" t="inlineStr">
        <is>
          <t>Omar Haddad</t>
        </is>
      </c>
      <c r="K4283" s="71" t="n">
        <v>3494</v>
      </c>
      <c r="L4283" s="72" t="n">
        <v>195.22</v>
      </c>
      <c r="M4283" s="72" t="n">
        <v>682098.6800000001</v>
      </c>
      <c r="N4283" s="72" t="n">
        <v>54567.89</v>
      </c>
      <c r="O4283" s="72" t="n">
        <v>627530.79</v>
      </c>
      <c r="P4283" s="72" t="n">
        <v>526760.04</v>
      </c>
      <c r="Q4283" s="72" t="n">
        <v>100770.75</v>
      </c>
      <c r="R4283" t="inlineStr">
        <is>
          <t>Uttar Pradesh</t>
        </is>
      </c>
      <c r="S4283" s="71" t="n">
        <v>0</v>
      </c>
      <c r="T4283" t="inlineStr">
        <is>
          <t>No</t>
        </is>
      </c>
      <c r="U4283" s="71" t="n">
        <v>1487</v>
      </c>
      <c r="V4283" s="71" t="n">
        <v>636</v>
      </c>
      <c r="W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RR104275</t>
        </is>
      </c>
      <c r="B4284" s="69" t="n">
        <v>46168</v>
      </c>
      <c r="C4284" s="70" t="n">
        <v>2026</v>
      </c>
      <c r="D4284" t="inlineStr">
        <is>
          <t>May</t>
        </is>
      </c>
      <c r="E4284" t="inlineStr">
        <is>
          <t>South</t>
        </is>
      </c>
      <c r="F4284" t="inlineStr">
        <is>
          <t>India</t>
        </is>
      </c>
      <c r="G4284" t="inlineStr">
        <is>
          <t>JioMart</t>
        </is>
      </c>
      <c r="H4284" t="inlineStr">
        <is>
          <t>Home delivery</t>
        </is>
      </c>
      <c r="I4284" t="inlineStr">
        <is>
          <t>Member</t>
        </is>
      </c>
      <c r="J4284" t="inlineStr">
        <is>
          <t>Olivia Brown</t>
        </is>
      </c>
      <c r="K4284" s="71" t="n">
        <v>4333</v>
      </c>
      <c r="L4284" s="72" t="n">
        <v>464.98</v>
      </c>
      <c r="M4284" s="72" t="n">
        <v>2014758.34</v>
      </c>
      <c r="N4284" s="72" t="n">
        <v>100737.92</v>
      </c>
      <c r="O4284" s="72" t="n">
        <v>1914020.42</v>
      </c>
      <c r="P4284" s="72" t="n">
        <v>1437309.95</v>
      </c>
      <c r="Q4284" s="72" t="n">
        <v>476710.47</v>
      </c>
      <c r="R4284" t="inlineStr">
        <is>
          <t>Telangana</t>
        </is>
      </c>
      <c r="S4284" s="71" t="n">
        <v>5</v>
      </c>
      <c r="T4284" t="inlineStr">
        <is>
          <t>Yes</t>
        </is>
      </c>
      <c r="U4284" s="71" t="n">
        <v>7930</v>
      </c>
      <c r="V4284" s="71" t="n">
        <v>533</v>
      </c>
      <c r="W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RR104276</t>
        </is>
      </c>
      <c r="B4285" s="69" t="n">
        <v>46168</v>
      </c>
      <c r="C4285" s="70" t="n">
        <v>2026</v>
      </c>
      <c r="D4285" t="inlineStr">
        <is>
          <t>May</t>
        </is>
      </c>
      <c r="E4285" t="inlineStr">
        <is>
          <t>North</t>
        </is>
      </c>
      <c r="F4285" t="inlineStr">
        <is>
          <t>India</t>
        </is>
      </c>
      <c r="G4285" t="inlineStr">
        <is>
          <t>Grocery</t>
        </is>
      </c>
      <c r="H4285" t="inlineStr">
        <is>
          <t>Click &amp; collect</t>
        </is>
      </c>
      <c r="I4285" t="inlineStr">
        <is>
          <t>Walk-in guest</t>
        </is>
      </c>
      <c r="J4285" t="inlineStr">
        <is>
          <t>Wei Chen</t>
        </is>
      </c>
      <c r="K4285" s="71" t="n">
        <v>2723</v>
      </c>
      <c r="L4285" s="72" t="n">
        <v>171.2</v>
      </c>
      <c r="M4285" s="72" t="n">
        <v>466177.6</v>
      </c>
      <c r="N4285" s="72" t="n">
        <v>37294.21</v>
      </c>
      <c r="O4285" s="72" t="n">
        <v>428883.39</v>
      </c>
      <c r="P4285" s="72" t="n">
        <v>398968.4</v>
      </c>
      <c r="Q4285" s="72" t="n">
        <v>29914.99</v>
      </c>
      <c r="R4285" t="inlineStr">
        <is>
          <t>Uttar Pradesh</t>
        </is>
      </c>
      <c r="S4285" s="71" t="n">
        <v>5</v>
      </c>
      <c r="T4285" t="inlineStr">
        <is>
          <t>Yes</t>
        </is>
      </c>
      <c r="U4285" s="71" t="n">
        <v>2496</v>
      </c>
      <c r="V4285" s="71" t="n">
        <v>733</v>
      </c>
      <c r="W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RR104277</t>
        </is>
      </c>
      <c r="B4286" s="69" t="n">
        <v>46169</v>
      </c>
      <c r="C4286" s="70" t="n">
        <v>2026</v>
      </c>
      <c r="D4286" t="inlineStr">
        <is>
          <t>May</t>
        </is>
      </c>
      <c r="E4286" t="inlineStr">
        <is>
          <t>North</t>
        </is>
      </c>
      <c r="F4286" t="inlineStr">
        <is>
          <t>India</t>
        </is>
      </c>
      <c r="G4286" t="inlineStr">
        <is>
          <t>Grocery</t>
        </is>
      </c>
      <c r="H4286" t="inlineStr">
        <is>
          <t>Click &amp; collect</t>
        </is>
      </c>
      <c r="I4286" t="inlineStr">
        <is>
          <t>Walk-in guest</t>
        </is>
      </c>
      <c r="J4286" t="inlineStr">
        <is>
          <t>Olivia Brown</t>
        </is>
      </c>
      <c r="K4286" s="71" t="n">
        <v>835</v>
      </c>
      <c r="L4286" s="72" t="n">
        <v>182.39</v>
      </c>
      <c r="M4286" s="72" t="n">
        <v>152295.65</v>
      </c>
      <c r="N4286" s="72" t="n">
        <v>12183.65</v>
      </c>
      <c r="O4286" s="72" t="n">
        <v>140112</v>
      </c>
      <c r="P4286" s="72" t="n">
        <v>122122.08</v>
      </c>
      <c r="Q4286" s="72" t="n">
        <v>17989.92</v>
      </c>
      <c r="R4286" t="inlineStr">
        <is>
          <t>Uttar Pradesh</t>
        </is>
      </c>
      <c r="S4286" s="71" t="n">
        <v>1</v>
      </c>
      <c r="T4286" t="inlineStr">
        <is>
          <t>Yes</t>
        </is>
      </c>
      <c r="U4286" s="71" t="n">
        <v>454</v>
      </c>
      <c r="V4286" s="71" t="n">
        <v>196</v>
      </c>
      <c r="W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RR104278</t>
        </is>
      </c>
      <c r="B4287" s="69" t="n">
        <v>46169</v>
      </c>
      <c r="C4287" s="70" t="n">
        <v>2026</v>
      </c>
      <c r="D4287" t="inlineStr">
        <is>
          <t>May</t>
        </is>
      </c>
      <c r="E4287" t="inlineStr">
        <is>
          <t>South</t>
        </is>
      </c>
      <c r="F4287" t="inlineStr">
        <is>
          <t>India</t>
        </is>
      </c>
      <c r="G4287" t="inlineStr">
        <is>
          <t>Grocery</t>
        </is>
      </c>
      <c r="H4287" t="inlineStr">
        <is>
          <t>Store walk-in</t>
        </is>
      </c>
      <c r="I4287" t="inlineStr">
        <is>
          <t>Walk-in guest</t>
        </is>
      </c>
      <c r="J4287" t="inlineStr">
        <is>
          <t>Olivia Brown</t>
        </is>
      </c>
      <c r="K4287" s="71" t="n">
        <v>1146</v>
      </c>
      <c r="L4287" s="72" t="n">
        <v>188.98</v>
      </c>
      <c r="M4287" s="72" t="n">
        <v>216571.08</v>
      </c>
      <c r="N4287" s="72" t="n">
        <v>4331.42</v>
      </c>
      <c r="O4287" s="72" t="n">
        <v>212239.66</v>
      </c>
      <c r="P4287" s="72" t="n">
        <v>175662.3</v>
      </c>
      <c r="Q4287" s="72" t="n">
        <v>36577.36</v>
      </c>
      <c r="R4287" t="inlineStr">
        <is>
          <t>Telangana</t>
        </is>
      </c>
      <c r="S4287" s="71" t="n">
        <v>2</v>
      </c>
      <c r="T4287" t="inlineStr">
        <is>
          <t>Yes</t>
        </is>
      </c>
      <c r="U4287" s="71" t="n">
        <v>1010</v>
      </c>
      <c r="V4287" s="71" t="n">
        <v>317</v>
      </c>
      <c r="W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RR104279</t>
        </is>
      </c>
      <c r="B4288" s="69" t="n">
        <v>46169</v>
      </c>
      <c r="C4288" s="70" t="n">
        <v>2026</v>
      </c>
      <c r="D4288" t="inlineStr">
        <is>
          <t>May</t>
        </is>
      </c>
      <c r="E4288" t="inlineStr">
        <is>
          <t>South</t>
        </is>
      </c>
      <c r="F4288" t="inlineStr">
        <is>
          <t>India</t>
        </is>
      </c>
      <c r="G4288" t="inlineStr">
        <is>
          <t>Grocery</t>
        </is>
      </c>
      <c r="H4288" t="inlineStr">
        <is>
          <t>Home delivery</t>
        </is>
      </c>
      <c r="I4288" t="inlineStr">
        <is>
          <t>Member</t>
        </is>
      </c>
      <c r="J4288" t="inlineStr">
        <is>
          <t>Priya Nair</t>
        </is>
      </c>
      <c r="K4288" s="71" t="n">
        <v>1621</v>
      </c>
      <c r="L4288" s="72" t="n">
        <v>210.36</v>
      </c>
      <c r="M4288" s="72" t="n">
        <v>340993.56</v>
      </c>
      <c r="N4288" s="72" t="n">
        <v>6819.87</v>
      </c>
      <c r="O4288" s="72" t="n">
        <v>334173.69</v>
      </c>
      <c r="P4288" s="72" t="n">
        <v>242711.64</v>
      </c>
      <c r="Q4288" s="72" t="n">
        <v>91462.05</v>
      </c>
      <c r="R4288" t="inlineStr">
        <is>
          <t>Karnataka</t>
        </is>
      </c>
      <c r="S4288" s="71" t="n">
        <v>1</v>
      </c>
      <c r="T4288" t="inlineStr">
        <is>
          <t>Yes</t>
        </is>
      </c>
      <c r="U4288" s="71" t="n">
        <v>595</v>
      </c>
      <c r="V4288" s="71" t="n">
        <v>218</v>
      </c>
      <c r="W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RR104280</t>
        </is>
      </c>
      <c r="B4289" s="69" t="n">
        <v>46169</v>
      </c>
      <c r="C4289" s="70" t="n">
        <v>2026</v>
      </c>
      <c r="D4289" t="inlineStr">
        <is>
          <t>May</t>
        </is>
      </c>
      <c r="E4289" t="inlineStr">
        <is>
          <t>North</t>
        </is>
      </c>
      <c r="F4289" t="inlineStr">
        <is>
          <t>India</t>
        </is>
      </c>
      <c r="G4289" t="inlineStr">
        <is>
          <t>Electronics</t>
        </is>
      </c>
      <c r="H4289" t="inlineStr">
        <is>
          <t>Store walk-in</t>
        </is>
      </c>
      <c r="I4289" t="inlineStr">
        <is>
          <t>Member</t>
        </is>
      </c>
      <c r="J4289" t="inlineStr">
        <is>
          <t>Ravindra Patil</t>
        </is>
      </c>
      <c r="K4289" s="71" t="n">
        <v>191</v>
      </c>
      <c r="L4289" s="72" t="n">
        <v>8645.08</v>
      </c>
      <c r="M4289" s="72" t="n">
        <v>1651210.28</v>
      </c>
      <c r="N4289" s="72" t="n">
        <v>132096.82</v>
      </c>
      <c r="O4289" s="72" t="n">
        <v>1519113.46</v>
      </c>
      <c r="P4289" s="72" t="n">
        <v>1597225.56</v>
      </c>
      <c r="Q4289" s="72" t="n">
        <v>-78112.10000000001</v>
      </c>
      <c r="R4289" t="inlineStr">
        <is>
          <t>Punjab</t>
        </is>
      </c>
      <c r="S4289" s="71" t="n">
        <v>0</v>
      </c>
      <c r="T4289" t="inlineStr">
        <is>
          <t>No</t>
        </is>
      </c>
      <c r="U4289" s="71" t="n">
        <v>501</v>
      </c>
      <c r="V4289" s="71" t="n">
        <v>140</v>
      </c>
      <c r="W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RR104281</t>
        </is>
      </c>
      <c r="B4290" s="69" t="n">
        <v>46169</v>
      </c>
      <c r="C4290" s="70" t="n">
        <v>2026</v>
      </c>
      <c r="D4290" t="inlineStr">
        <is>
          <t>May</t>
        </is>
      </c>
      <c r="E4290" t="inlineStr">
        <is>
          <t>West</t>
        </is>
      </c>
      <c r="F4290" t="inlineStr">
        <is>
          <t>India</t>
        </is>
      </c>
      <c r="G4290" t="inlineStr">
        <is>
          <t>Electronics</t>
        </is>
      </c>
      <c r="H4290" t="inlineStr">
        <is>
          <t>Store walk-in</t>
        </is>
      </c>
      <c r="I4290" t="inlineStr">
        <is>
          <t>Walk-in guest</t>
        </is>
      </c>
      <c r="J4290" t="inlineStr">
        <is>
          <t>Carlos Silva</t>
        </is>
      </c>
      <c r="K4290" s="71" t="n">
        <v>166</v>
      </c>
      <c r="L4290" s="72" t="n">
        <v>10511.43</v>
      </c>
      <c r="M4290" s="72" t="n">
        <v>1744897.38</v>
      </c>
      <c r="N4290" s="72" t="n">
        <v>87244.87</v>
      </c>
      <c r="O4290" s="72" t="n">
        <v>1657652.51</v>
      </c>
      <c r="P4290" s="72" t="n">
        <v>1323718.52</v>
      </c>
      <c r="Q4290" s="72" t="n">
        <v>333933.99</v>
      </c>
      <c r="R4290" t="inlineStr">
        <is>
          <t>Maharashtra</t>
        </is>
      </c>
      <c r="S4290" s="71" t="n">
        <v>0</v>
      </c>
      <c r="T4290" t="inlineStr">
        <is>
          <t>No</t>
        </is>
      </c>
      <c r="U4290" s="71" t="n">
        <v>522</v>
      </c>
      <c r="V4290" s="71" t="n">
        <v>161</v>
      </c>
      <c r="W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RR104282</t>
        </is>
      </c>
      <c r="B4291" s="69" t="n">
        <v>46170</v>
      </c>
      <c r="C4291" s="70" t="n">
        <v>2026</v>
      </c>
      <c r="D4291" t="inlineStr">
        <is>
          <t>May</t>
        </is>
      </c>
      <c r="E4291" t="inlineStr">
        <is>
          <t>West</t>
        </is>
      </c>
      <c r="F4291" t="inlineStr">
        <is>
          <t>India</t>
        </is>
      </c>
      <c r="G4291" t="inlineStr">
        <is>
          <t>Grocery</t>
        </is>
      </c>
      <c r="H4291" t="inlineStr">
        <is>
          <t>Store walk-in</t>
        </is>
      </c>
      <c r="I4291" t="inlineStr">
        <is>
          <t>Walk-in guest</t>
        </is>
      </c>
      <c r="J4291" t="inlineStr">
        <is>
          <t>Ravindra Patil</t>
        </is>
      </c>
      <c r="K4291" s="71" t="n">
        <v>1523</v>
      </c>
      <c r="L4291" s="72" t="n">
        <v>202.06</v>
      </c>
      <c r="M4291" s="72" t="n">
        <v>307737.38</v>
      </c>
      <c r="N4291" s="72" t="n">
        <v>30773.74</v>
      </c>
      <c r="O4291" s="72" t="n">
        <v>276963.64</v>
      </c>
      <c r="P4291" s="72" t="n">
        <v>227807.98</v>
      </c>
      <c r="Q4291" s="72" t="n">
        <v>49155.66</v>
      </c>
      <c r="R4291" t="inlineStr">
        <is>
          <t>Gujarat</t>
        </is>
      </c>
      <c r="S4291" s="71" t="n">
        <v>2</v>
      </c>
      <c r="T4291" t="inlineStr">
        <is>
          <t>Yes</t>
        </is>
      </c>
      <c r="U4291" s="71" t="n">
        <v>755</v>
      </c>
      <c r="V4291" s="71" t="n">
        <v>215</v>
      </c>
      <c r="W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RR104283</t>
        </is>
      </c>
      <c r="B4292" s="69" t="n">
        <v>46170</v>
      </c>
      <c r="C4292" s="70" t="n">
        <v>2026</v>
      </c>
      <c r="D4292" t="inlineStr">
        <is>
          <t>May</t>
        </is>
      </c>
      <c r="E4292" t="inlineStr">
        <is>
          <t>South</t>
        </is>
      </c>
      <c r="F4292" t="inlineStr">
        <is>
          <t>India</t>
        </is>
      </c>
      <c r="G4292" t="inlineStr">
        <is>
          <t>JioMart</t>
        </is>
      </c>
      <c r="H4292" t="inlineStr">
        <is>
          <t>Home delivery</t>
        </is>
      </c>
      <c r="I4292" t="inlineStr">
        <is>
          <t>Member</t>
        </is>
      </c>
      <c r="J4292" t="inlineStr">
        <is>
          <t>Mei Lin</t>
        </is>
      </c>
      <c r="K4292" s="71" t="n">
        <v>1334</v>
      </c>
      <c r="L4292" s="72" t="n">
        <v>517.76</v>
      </c>
      <c r="M4292" s="72" t="n">
        <v>690691.84</v>
      </c>
      <c r="N4292" s="72" t="n">
        <v>103603.78</v>
      </c>
      <c r="O4292" s="72" t="n">
        <v>587088.0600000001</v>
      </c>
      <c r="P4292" s="72" t="n">
        <v>465932.29</v>
      </c>
      <c r="Q4292" s="72" t="n">
        <v>121155.77</v>
      </c>
      <c r="R4292" t="inlineStr">
        <is>
          <t>Karnataka</t>
        </is>
      </c>
      <c r="S4292" s="71" t="n">
        <v>0</v>
      </c>
      <c r="T4292" t="inlineStr">
        <is>
          <t>No</t>
        </is>
      </c>
      <c r="U4292" s="71" t="n">
        <v>3576</v>
      </c>
      <c r="V4292" s="71" t="n">
        <v>276</v>
      </c>
      <c r="W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RR104284</t>
        </is>
      </c>
      <c r="B4293" s="69" t="n">
        <v>46170</v>
      </c>
      <c r="C4293" s="70" t="n">
        <v>2026</v>
      </c>
      <c r="D4293" t="inlineStr">
        <is>
          <t>May</t>
        </is>
      </c>
      <c r="E4293" t="inlineStr">
        <is>
          <t>South</t>
        </is>
      </c>
      <c r="F4293" t="inlineStr">
        <is>
          <t>India</t>
        </is>
      </c>
      <c r="G4293" t="inlineStr">
        <is>
          <t>Fashion</t>
        </is>
      </c>
      <c r="H4293" t="inlineStr">
        <is>
          <t>Store walk-in</t>
        </is>
      </c>
      <c r="I4293" t="inlineStr">
        <is>
          <t>Member</t>
        </is>
      </c>
      <c r="J4293" t="inlineStr">
        <is>
          <t>Sophie Müller</t>
        </is>
      </c>
      <c r="K4293" s="71" t="n">
        <v>1227</v>
      </c>
      <c r="L4293" s="72" t="n">
        <v>769.22</v>
      </c>
      <c r="M4293" s="72" t="n">
        <v>943832.9399999999</v>
      </c>
      <c r="N4293" s="72" t="n">
        <v>94383.28999999999</v>
      </c>
      <c r="O4293" s="72" t="n">
        <v>849449.65</v>
      </c>
      <c r="P4293" s="72" t="n">
        <v>487575.1</v>
      </c>
      <c r="Q4293" s="72" t="n">
        <v>361874.55</v>
      </c>
      <c r="R4293" t="inlineStr">
        <is>
          <t>Kerala</t>
        </is>
      </c>
      <c r="S4293" s="71" t="n">
        <v>8</v>
      </c>
      <c r="T4293" t="inlineStr">
        <is>
          <t>Yes</t>
        </is>
      </c>
      <c r="U4293" s="71" t="n">
        <v>466</v>
      </c>
      <c r="V4293" s="71" t="n">
        <v>145</v>
      </c>
      <c r="W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RR104285</t>
        </is>
      </c>
      <c r="B4294" s="69" t="n">
        <v>46170</v>
      </c>
      <c r="C4294" s="70" t="n">
        <v>2026</v>
      </c>
      <c r="D4294" t="inlineStr">
        <is>
          <t>May</t>
        </is>
      </c>
      <c r="E4294" t="inlineStr">
        <is>
          <t>North</t>
        </is>
      </c>
      <c r="F4294" t="inlineStr">
        <is>
          <t>India</t>
        </is>
      </c>
      <c r="G4294" t="inlineStr">
        <is>
          <t>Grocery</t>
        </is>
      </c>
      <c r="H4294" t="inlineStr">
        <is>
          <t>Store walk-in</t>
        </is>
      </c>
      <c r="I4294" t="inlineStr">
        <is>
          <t>Member</t>
        </is>
      </c>
      <c r="J4294" t="inlineStr">
        <is>
          <t>Hiroshi Tanaka</t>
        </is>
      </c>
      <c r="K4294" s="71" t="n">
        <v>3939</v>
      </c>
      <c r="L4294" s="72" t="n">
        <v>209.77</v>
      </c>
      <c r="M4294" s="72" t="n">
        <v>826284.03</v>
      </c>
      <c r="N4294" s="72" t="n">
        <v>82628.39999999999</v>
      </c>
      <c r="O4294" s="72" t="n">
        <v>743655.63</v>
      </c>
      <c r="P4294" s="72" t="n">
        <v>580513.6899999999</v>
      </c>
      <c r="Q4294" s="72" t="n">
        <v>163141.94</v>
      </c>
      <c r="R4294" t="inlineStr">
        <is>
          <t>Punjab</t>
        </is>
      </c>
      <c r="S4294" s="71" t="n">
        <v>2</v>
      </c>
      <c r="T4294" t="inlineStr">
        <is>
          <t>Yes</t>
        </is>
      </c>
      <c r="U4294" s="71" t="n">
        <v>2478</v>
      </c>
      <c r="V4294" s="71" t="n">
        <v>709</v>
      </c>
      <c r="W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RR104286</t>
        </is>
      </c>
      <c r="B4295" s="69" t="n">
        <v>46170</v>
      </c>
      <c r="C4295" s="70" t="n">
        <v>2026</v>
      </c>
      <c r="D4295" t="inlineStr">
        <is>
          <t>May</t>
        </is>
      </c>
      <c r="E4295" t="inlineStr">
        <is>
          <t>West</t>
        </is>
      </c>
      <c r="F4295" t="inlineStr">
        <is>
          <t>India</t>
        </is>
      </c>
      <c r="G4295" t="inlineStr">
        <is>
          <t>Fashion</t>
        </is>
      </c>
      <c r="H4295" t="inlineStr">
        <is>
          <t>Store walk-in</t>
        </is>
      </c>
      <c r="I4295" t="inlineStr">
        <is>
          <t>Walk-in guest</t>
        </is>
      </c>
      <c r="J4295" t="inlineStr">
        <is>
          <t>Carlos Silva</t>
        </is>
      </c>
      <c r="K4295" s="71" t="n">
        <v>979</v>
      </c>
      <c r="L4295" s="72" t="n">
        <v>798.1900000000001</v>
      </c>
      <c r="M4295" s="72" t="n">
        <v>781428.01</v>
      </c>
      <c r="N4295" s="72" t="n">
        <v>62514.24</v>
      </c>
      <c r="O4295" s="72" t="n">
        <v>718913.77</v>
      </c>
      <c r="P4295" s="72" t="n">
        <v>391909.64</v>
      </c>
      <c r="Q4295" s="72" t="n">
        <v>327004.13</v>
      </c>
      <c r="R4295" t="inlineStr">
        <is>
          <t>Maharashtra</t>
        </is>
      </c>
      <c r="S4295" s="71" t="n">
        <v>0</v>
      </c>
      <c r="T4295" t="inlineStr">
        <is>
          <t>No</t>
        </is>
      </c>
      <c r="U4295" s="71" t="n">
        <v>506</v>
      </c>
      <c r="V4295" s="71" t="n">
        <v>157</v>
      </c>
      <c r="W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RR104287</t>
        </is>
      </c>
      <c r="B4296" s="69" t="n">
        <v>46170</v>
      </c>
      <c r="C4296" s="70" t="n">
        <v>2026</v>
      </c>
      <c r="D4296" t="inlineStr">
        <is>
          <t>May</t>
        </is>
      </c>
      <c r="E4296" t="inlineStr">
        <is>
          <t>North</t>
        </is>
      </c>
      <c r="F4296" t="inlineStr">
        <is>
          <t>India</t>
        </is>
      </c>
      <c r="G4296" t="inlineStr">
        <is>
          <t>Grocery</t>
        </is>
      </c>
      <c r="H4296" t="inlineStr">
        <is>
          <t>Click &amp; collect</t>
        </is>
      </c>
      <c r="I4296" t="inlineStr">
        <is>
          <t>Member</t>
        </is>
      </c>
      <c r="J4296" t="inlineStr">
        <is>
          <t>Lucas Martin</t>
        </is>
      </c>
      <c r="K4296" s="71" t="n">
        <v>1786</v>
      </c>
      <c r="L4296" s="72" t="n">
        <v>197.51</v>
      </c>
      <c r="M4296" s="72" t="n">
        <v>352752.86</v>
      </c>
      <c r="N4296" s="72" t="n">
        <v>35275.29</v>
      </c>
      <c r="O4296" s="72" t="n">
        <v>317477.57</v>
      </c>
      <c r="P4296" s="72" t="n">
        <v>263006.23</v>
      </c>
      <c r="Q4296" s="72" t="n">
        <v>54471.34</v>
      </c>
      <c r="R4296" t="inlineStr">
        <is>
          <t>Rajasthan</t>
        </is>
      </c>
      <c r="S4296" s="71" t="n">
        <v>1</v>
      </c>
      <c r="T4296" t="inlineStr">
        <is>
          <t>Yes</t>
        </is>
      </c>
      <c r="U4296" s="71" t="n">
        <v>1145</v>
      </c>
      <c r="V4296" s="71" t="n">
        <v>475</v>
      </c>
      <c r="W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RR104288</t>
        </is>
      </c>
      <c r="B4297" s="69" t="n">
        <v>46170</v>
      </c>
      <c r="C4297" s="70" t="n">
        <v>2026</v>
      </c>
      <c r="D4297" t="inlineStr">
        <is>
          <t>May</t>
        </is>
      </c>
      <c r="E4297" t="inlineStr">
        <is>
          <t>South</t>
        </is>
      </c>
      <c r="F4297" t="inlineStr">
        <is>
          <t>India</t>
        </is>
      </c>
      <c r="G4297" t="inlineStr">
        <is>
          <t>Grocery</t>
        </is>
      </c>
      <c r="H4297" t="inlineStr">
        <is>
          <t>Home delivery</t>
        </is>
      </c>
      <c r="I4297" t="inlineStr">
        <is>
          <t>Member</t>
        </is>
      </c>
      <c r="J4297" t="inlineStr">
        <is>
          <t>Emma Clarke</t>
        </is>
      </c>
      <c r="K4297" s="71" t="n">
        <v>4652</v>
      </c>
      <c r="L4297" s="72" t="n">
        <v>175.75</v>
      </c>
      <c r="M4297" s="72" t="n">
        <v>817589</v>
      </c>
      <c r="N4297" s="72" t="n">
        <v>16351.78</v>
      </c>
      <c r="O4297" s="72" t="n">
        <v>801237.22</v>
      </c>
      <c r="P4297" s="72" t="n">
        <v>674180.03</v>
      </c>
      <c r="Q4297" s="72" t="n">
        <v>127057.19</v>
      </c>
      <c r="R4297" t="inlineStr">
        <is>
          <t>Kerala</t>
        </is>
      </c>
      <c r="S4297" s="71" t="n">
        <v>1</v>
      </c>
      <c r="T4297" t="inlineStr">
        <is>
          <t>Yes</t>
        </is>
      </c>
      <c r="U4297" s="71" t="n">
        <v>1731</v>
      </c>
      <c r="V4297" s="71" t="n">
        <v>588</v>
      </c>
      <c r="W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RR104289</t>
        </is>
      </c>
      <c r="B4298" s="69" t="n">
        <v>46170</v>
      </c>
      <c r="C4298" s="70" t="n">
        <v>2026</v>
      </c>
      <c r="D4298" t="inlineStr">
        <is>
          <t>May</t>
        </is>
      </c>
      <c r="E4298" t="inlineStr">
        <is>
          <t>East</t>
        </is>
      </c>
      <c r="F4298" t="inlineStr">
        <is>
          <t>India</t>
        </is>
      </c>
      <c r="G4298" t="inlineStr">
        <is>
          <t>Electronics</t>
        </is>
      </c>
      <c r="H4298" t="inlineStr">
        <is>
          <t>Store walk-in</t>
        </is>
      </c>
      <c r="I4298" t="inlineStr">
        <is>
          <t>Member</t>
        </is>
      </c>
      <c r="J4298" t="inlineStr">
        <is>
          <t>Fatima Al-Saud</t>
        </is>
      </c>
      <c r="K4298" s="71" t="n">
        <v>42</v>
      </c>
      <c r="L4298" s="72" t="n">
        <v>10179.19</v>
      </c>
      <c r="M4298" s="72" t="n">
        <v>427525.98</v>
      </c>
      <c r="N4298" s="72" t="n">
        <v>64128.9</v>
      </c>
      <c r="O4298" s="72" t="n">
        <v>363397.08</v>
      </c>
      <c r="P4298" s="72" t="n">
        <v>346796.23</v>
      </c>
      <c r="Q4298" s="72" t="n">
        <v>16600.85</v>
      </c>
      <c r="R4298" t="inlineStr">
        <is>
          <t>West Bengal</t>
        </is>
      </c>
      <c r="S4298" s="71" t="n">
        <v>8</v>
      </c>
      <c r="T4298" t="inlineStr">
        <is>
          <t>Yes</t>
        </is>
      </c>
      <c r="U4298" s="71" t="n">
        <v>129</v>
      </c>
      <c r="V4298" s="71" t="n">
        <v>33</v>
      </c>
      <c r="W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RR104290</t>
        </is>
      </c>
      <c r="B4299" s="69" t="n">
        <v>46170</v>
      </c>
      <c r="C4299" s="70" t="n">
        <v>2026</v>
      </c>
      <c r="D4299" t="inlineStr">
        <is>
          <t>May</t>
        </is>
      </c>
      <c r="E4299" t="inlineStr">
        <is>
          <t>South</t>
        </is>
      </c>
      <c r="F4299" t="inlineStr">
        <is>
          <t>India</t>
        </is>
      </c>
      <c r="G4299" t="inlineStr">
        <is>
          <t>Fashion</t>
        </is>
      </c>
      <c r="H4299" t="inlineStr">
        <is>
          <t>Store walk-in</t>
        </is>
      </c>
      <c r="I4299" t="inlineStr">
        <is>
          <t>Walk-in guest</t>
        </is>
      </c>
      <c r="J4299" t="inlineStr">
        <is>
          <t>Carlos Silva</t>
        </is>
      </c>
      <c r="K4299" s="71" t="n">
        <v>232</v>
      </c>
      <c r="L4299" s="72" t="n">
        <v>778.16</v>
      </c>
      <c r="M4299" s="72" t="n">
        <v>180533.12</v>
      </c>
      <c r="N4299" s="72" t="n">
        <v>14442.65</v>
      </c>
      <c r="O4299" s="72" t="n">
        <v>166090.47</v>
      </c>
      <c r="P4299" s="72" t="n">
        <v>99449.78</v>
      </c>
      <c r="Q4299" s="72" t="n">
        <v>66640.69</v>
      </c>
      <c r="R4299" t="inlineStr">
        <is>
          <t>Tamil Nadu</t>
        </is>
      </c>
      <c r="S4299" s="71" t="n">
        <v>3</v>
      </c>
      <c r="T4299" t="inlineStr">
        <is>
          <t>Yes</t>
        </is>
      </c>
      <c r="U4299" s="71" t="n">
        <v>189</v>
      </c>
      <c r="V4299" s="71" t="n">
        <v>62</v>
      </c>
      <c r="W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RR104291</t>
        </is>
      </c>
      <c r="B4300" s="69" t="n">
        <v>46174</v>
      </c>
      <c r="C4300" s="70" t="n">
        <v>2026</v>
      </c>
      <c r="D4300" t="inlineStr">
        <is>
          <t>Jun</t>
        </is>
      </c>
      <c r="E4300" t="inlineStr">
        <is>
          <t>East</t>
        </is>
      </c>
      <c r="F4300" t="inlineStr">
        <is>
          <t>India</t>
        </is>
      </c>
      <c r="G4300" t="inlineStr">
        <is>
          <t>Grocery</t>
        </is>
      </c>
      <c r="H4300" t="inlineStr">
        <is>
          <t>Store walk-in</t>
        </is>
      </c>
      <c r="I4300" t="inlineStr">
        <is>
          <t>Member</t>
        </is>
      </c>
      <c r="J4300" t="inlineStr">
        <is>
          <t>Liam O'Brien</t>
        </is>
      </c>
      <c r="K4300" s="71" t="n">
        <v>1810</v>
      </c>
      <c r="L4300" s="72" t="n">
        <v>173.39</v>
      </c>
      <c r="M4300" s="72" t="n">
        <v>313835.9</v>
      </c>
      <c r="N4300" s="72" t="n">
        <v>31383.59</v>
      </c>
      <c r="O4300" s="72" t="n">
        <v>282452.31</v>
      </c>
      <c r="P4300" s="72" t="n">
        <v>276256.76</v>
      </c>
      <c r="Q4300" s="72" t="n">
        <v>6195.55</v>
      </c>
      <c r="R4300" t="inlineStr">
        <is>
          <t>Odisha</t>
        </is>
      </c>
      <c r="S4300" s="71" t="n">
        <v>8</v>
      </c>
      <c r="T4300" t="inlineStr">
        <is>
          <t>Yes</t>
        </is>
      </c>
      <c r="U4300" s="71" t="n">
        <v>1163</v>
      </c>
      <c r="V4300" s="71" t="n">
        <v>349</v>
      </c>
      <c r="W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RR104292</t>
        </is>
      </c>
      <c r="B4301" s="69" t="n">
        <v>46174</v>
      </c>
      <c r="C4301" s="70" t="n">
        <v>2026</v>
      </c>
      <c r="D4301" t="inlineStr">
        <is>
          <t>Jun</t>
        </is>
      </c>
      <c r="E4301" t="inlineStr">
        <is>
          <t>North</t>
        </is>
      </c>
      <c r="F4301" t="inlineStr">
        <is>
          <t>India</t>
        </is>
      </c>
      <c r="G4301" t="inlineStr">
        <is>
          <t>Electronics</t>
        </is>
      </c>
      <c r="H4301" t="inlineStr">
        <is>
          <t>Store walk-in</t>
        </is>
      </c>
      <c r="I4301" t="inlineStr">
        <is>
          <t>Walk-in guest</t>
        </is>
      </c>
      <c r="J4301" t="inlineStr">
        <is>
          <t>Aisha Bello</t>
        </is>
      </c>
      <c r="K4301" s="71" t="n">
        <v>125</v>
      </c>
      <c r="L4301" s="72" t="n">
        <v>10766.66</v>
      </c>
      <c r="M4301" s="72" t="n">
        <v>1345832.5</v>
      </c>
      <c r="N4301" s="72" t="n">
        <v>134583.25</v>
      </c>
      <c r="O4301" s="72" t="n">
        <v>1211249.25</v>
      </c>
      <c r="P4301" s="72" t="n">
        <v>1004903.8</v>
      </c>
      <c r="Q4301" s="72" t="n">
        <v>206345.45</v>
      </c>
      <c r="R4301" t="inlineStr">
        <is>
          <t>Punjab</t>
        </is>
      </c>
      <c r="S4301" s="71" t="n">
        <v>1</v>
      </c>
      <c r="T4301" t="inlineStr">
        <is>
          <t>Yes</t>
        </is>
      </c>
      <c r="U4301" s="71" t="n">
        <v>416</v>
      </c>
      <c r="V4301" s="71" t="n">
        <v>121</v>
      </c>
      <c r="W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RR104293</t>
        </is>
      </c>
      <c r="B4302" s="69" t="n">
        <v>46174</v>
      </c>
      <c r="C4302" s="70" t="n">
        <v>2026</v>
      </c>
      <c r="D4302" t="inlineStr">
        <is>
          <t>Jun</t>
        </is>
      </c>
      <c r="E4302" t="inlineStr">
        <is>
          <t>North</t>
        </is>
      </c>
      <c r="F4302" t="inlineStr">
        <is>
          <t>India</t>
        </is>
      </c>
      <c r="G4302" t="inlineStr">
        <is>
          <t>Grocery</t>
        </is>
      </c>
      <c r="H4302" t="inlineStr">
        <is>
          <t>Store walk-in</t>
        </is>
      </c>
      <c r="I4302" t="inlineStr">
        <is>
          <t>Walk-in guest</t>
        </is>
      </c>
      <c r="J4302" t="inlineStr">
        <is>
          <t>Hiroshi Tanaka</t>
        </is>
      </c>
      <c r="K4302" s="71" t="n">
        <v>739</v>
      </c>
      <c r="L4302" s="72" t="n">
        <v>209.98</v>
      </c>
      <c r="M4302" s="72" t="n">
        <v>155175.22</v>
      </c>
      <c r="N4302" s="72" t="n">
        <v>23276.28</v>
      </c>
      <c r="O4302" s="72" t="n">
        <v>131898.94</v>
      </c>
      <c r="P4302" s="72" t="n">
        <v>110763.15</v>
      </c>
      <c r="Q4302" s="72" t="n">
        <v>21135.79</v>
      </c>
      <c r="R4302" t="inlineStr">
        <is>
          <t>Rajasthan</t>
        </is>
      </c>
      <c r="S4302" s="71" t="n">
        <v>5</v>
      </c>
      <c r="T4302" t="inlineStr">
        <is>
          <t>Yes</t>
        </is>
      </c>
      <c r="U4302" s="71" t="n">
        <v>362</v>
      </c>
      <c r="V4302" s="71" t="n">
        <v>108</v>
      </c>
      <c r="W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RR104294</t>
        </is>
      </c>
      <c r="B4303" s="69" t="n">
        <v>46174</v>
      </c>
      <c r="C4303" s="70" t="n">
        <v>2026</v>
      </c>
      <c r="D4303" t="inlineStr">
        <is>
          <t>Jun</t>
        </is>
      </c>
      <c r="E4303" t="inlineStr">
        <is>
          <t>East</t>
        </is>
      </c>
      <c r="F4303" t="inlineStr">
        <is>
          <t>India</t>
        </is>
      </c>
      <c r="G4303" t="inlineStr">
        <is>
          <t>Fashion</t>
        </is>
      </c>
      <c r="H4303" t="inlineStr">
        <is>
          <t>Click &amp; collect</t>
        </is>
      </c>
      <c r="I4303" t="inlineStr">
        <is>
          <t>Member</t>
        </is>
      </c>
      <c r="J4303" t="inlineStr">
        <is>
          <t>Liam O'Brien</t>
        </is>
      </c>
      <c r="K4303" s="71" t="n">
        <v>370</v>
      </c>
      <c r="L4303" s="72" t="n">
        <v>680.6799999999999</v>
      </c>
      <c r="M4303" s="72" t="n">
        <v>251851.6</v>
      </c>
      <c r="N4303" s="72" t="n">
        <v>20148.13</v>
      </c>
      <c r="O4303" s="72" t="n">
        <v>231703.47</v>
      </c>
      <c r="P4303" s="72" t="n">
        <v>156202.04</v>
      </c>
      <c r="Q4303" s="72" t="n">
        <v>75501.42999999999</v>
      </c>
      <c r="R4303" t="inlineStr">
        <is>
          <t>Odisha</t>
        </is>
      </c>
      <c r="S4303" s="71" t="n">
        <v>3</v>
      </c>
      <c r="T4303" t="inlineStr">
        <is>
          <t>Yes</t>
        </is>
      </c>
      <c r="U4303" s="71" t="n">
        <v>148</v>
      </c>
      <c r="V4303" s="71" t="n">
        <v>55</v>
      </c>
      <c r="W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RR104295</t>
        </is>
      </c>
      <c r="B4304" s="69" t="n">
        <v>46174</v>
      </c>
      <c r="C4304" s="70" t="n">
        <v>2026</v>
      </c>
      <c r="D4304" t="inlineStr">
        <is>
          <t>Jun</t>
        </is>
      </c>
      <c r="E4304" t="inlineStr">
        <is>
          <t>South</t>
        </is>
      </c>
      <c r="F4304" t="inlineStr">
        <is>
          <t>India</t>
        </is>
      </c>
      <c r="G4304" t="inlineStr">
        <is>
          <t>Grocery</t>
        </is>
      </c>
      <c r="H4304" t="inlineStr">
        <is>
          <t>Store walk-in</t>
        </is>
      </c>
      <c r="I4304" t="inlineStr">
        <is>
          <t>Walk-in guest</t>
        </is>
      </c>
      <c r="J4304" t="inlineStr">
        <is>
          <t>Ana Costa</t>
        </is>
      </c>
      <c r="K4304" s="71" t="n">
        <v>3957</v>
      </c>
      <c r="L4304" s="72" t="n">
        <v>178.79</v>
      </c>
      <c r="M4304" s="72" t="n">
        <v>707472.03</v>
      </c>
      <c r="N4304" s="72" t="n">
        <v>106120.8</v>
      </c>
      <c r="O4304" s="72" t="n">
        <v>601351.23</v>
      </c>
      <c r="P4304" s="72" t="n">
        <v>563783.54</v>
      </c>
      <c r="Q4304" s="72" t="n">
        <v>37567.69</v>
      </c>
      <c r="R4304" t="inlineStr">
        <is>
          <t>Tamil Nadu</t>
        </is>
      </c>
      <c r="S4304" s="71" t="n">
        <v>1</v>
      </c>
      <c r="T4304" t="inlineStr">
        <is>
          <t>Yes</t>
        </is>
      </c>
      <c r="U4304" s="71" t="n">
        <v>1402</v>
      </c>
      <c r="V4304" s="71" t="n">
        <v>524</v>
      </c>
      <c r="W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RR104296</t>
        </is>
      </c>
      <c r="B4305" s="69" t="n">
        <v>46174</v>
      </c>
      <c r="C4305" s="70" t="n">
        <v>2026</v>
      </c>
      <c r="D4305" t="inlineStr">
        <is>
          <t>Jun</t>
        </is>
      </c>
      <c r="E4305" t="inlineStr">
        <is>
          <t>South</t>
        </is>
      </c>
      <c r="F4305" t="inlineStr">
        <is>
          <t>India</t>
        </is>
      </c>
      <c r="G4305" t="inlineStr">
        <is>
          <t>Electronics</t>
        </is>
      </c>
      <c r="H4305" t="inlineStr">
        <is>
          <t>Store walk-in</t>
        </is>
      </c>
      <c r="I4305" t="inlineStr">
        <is>
          <t>Walk-in guest</t>
        </is>
      </c>
      <c r="J4305" t="inlineStr">
        <is>
          <t>Wei Chen</t>
        </is>
      </c>
      <c r="K4305" s="71" t="n">
        <v>119</v>
      </c>
      <c r="L4305" s="72" t="n">
        <v>10626.69</v>
      </c>
      <c r="M4305" s="72" t="n">
        <v>1264576.11</v>
      </c>
      <c r="N4305" s="72" t="n">
        <v>126457.61</v>
      </c>
      <c r="O4305" s="72" t="n">
        <v>1138118.5</v>
      </c>
      <c r="P4305" s="72" t="n">
        <v>978994.02</v>
      </c>
      <c r="Q4305" s="72" t="n">
        <v>159124.48</v>
      </c>
      <c r="R4305" t="inlineStr">
        <is>
          <t>Tamil Nadu</t>
        </is>
      </c>
      <c r="S4305" s="71" t="n">
        <v>8</v>
      </c>
      <c r="T4305" t="inlineStr">
        <is>
          <t>Yes</t>
        </is>
      </c>
      <c r="U4305" s="71" t="n">
        <v>391</v>
      </c>
      <c r="V4305" s="71" t="n">
        <v>103</v>
      </c>
      <c r="W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RR104297</t>
        </is>
      </c>
      <c r="B4306" s="69" t="n">
        <v>46174</v>
      </c>
      <c r="C4306" s="70" t="n">
        <v>2026</v>
      </c>
      <c r="D4306" t="inlineStr">
        <is>
          <t>Jun</t>
        </is>
      </c>
      <c r="E4306" t="inlineStr">
        <is>
          <t>North</t>
        </is>
      </c>
      <c r="F4306" t="inlineStr">
        <is>
          <t>India</t>
        </is>
      </c>
      <c r="G4306" t="inlineStr">
        <is>
          <t>Electronics</t>
        </is>
      </c>
      <c r="H4306" t="inlineStr">
        <is>
          <t>Store walk-in</t>
        </is>
      </c>
      <c r="I4306" t="inlineStr">
        <is>
          <t>Member</t>
        </is>
      </c>
      <c r="J4306" t="inlineStr">
        <is>
          <t>Liam O'Brien</t>
        </is>
      </c>
      <c r="K4306" s="71" t="n">
        <v>202</v>
      </c>
      <c r="L4306" s="72" t="n">
        <v>9660.15</v>
      </c>
      <c r="M4306" s="72" t="n">
        <v>1951350.3</v>
      </c>
      <c r="N4306" s="72" t="n">
        <v>39027.01</v>
      </c>
      <c r="O4306" s="72" t="n">
        <v>1912323.29</v>
      </c>
      <c r="P4306" s="72" t="n">
        <v>1667002.88</v>
      </c>
      <c r="Q4306" s="72" t="n">
        <v>245320.41</v>
      </c>
      <c r="R4306" t="inlineStr">
        <is>
          <t>Rajasthan</t>
        </is>
      </c>
      <c r="S4306" s="71" t="n">
        <v>2</v>
      </c>
      <c r="T4306" t="inlineStr">
        <is>
          <t>Yes</t>
        </is>
      </c>
      <c r="U4306" s="71" t="n">
        <v>447</v>
      </c>
      <c r="V4306" s="71" t="n">
        <v>201</v>
      </c>
      <c r="W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RR104298</t>
        </is>
      </c>
      <c r="B4307" s="69" t="n">
        <v>46174</v>
      </c>
      <c r="C4307" s="70" t="n">
        <v>2026</v>
      </c>
      <c r="D4307" t="inlineStr">
        <is>
          <t>Jun</t>
        </is>
      </c>
      <c r="E4307" t="inlineStr">
        <is>
          <t>West</t>
        </is>
      </c>
      <c r="F4307" t="inlineStr">
        <is>
          <t>India</t>
        </is>
      </c>
      <c r="G4307" t="inlineStr">
        <is>
          <t>JioMart</t>
        </is>
      </c>
      <c r="H4307" t="inlineStr">
        <is>
          <t>Home delivery</t>
        </is>
      </c>
      <c r="I4307" t="inlineStr">
        <is>
          <t>Member</t>
        </is>
      </c>
      <c r="J4307" t="inlineStr">
        <is>
          <t>Ruhi Shaikh</t>
        </is>
      </c>
      <c r="K4307" s="71" t="n">
        <v>814</v>
      </c>
      <c r="L4307" s="72" t="n">
        <v>455.31</v>
      </c>
      <c r="M4307" s="72" t="n">
        <v>370622.34</v>
      </c>
      <c r="N4307" s="72" t="n">
        <v>29649.79</v>
      </c>
      <c r="O4307" s="72" t="n">
        <v>340972.55</v>
      </c>
      <c r="P4307" s="72" t="n">
        <v>274425.33</v>
      </c>
      <c r="Q4307" s="72" t="n">
        <v>66547.22</v>
      </c>
      <c r="R4307" t="inlineStr">
        <is>
          <t>Maharashtra</t>
        </is>
      </c>
      <c r="S4307" s="71" t="n">
        <v>1</v>
      </c>
      <c r="T4307" t="inlineStr">
        <is>
          <t>Yes</t>
        </is>
      </c>
      <c r="U4307" s="71" t="n">
        <v>1783</v>
      </c>
      <c r="V4307" s="71" t="n">
        <v>91</v>
      </c>
      <c r="W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RR104299</t>
        </is>
      </c>
      <c r="B4308" s="69" t="n">
        <v>46174</v>
      </c>
      <c r="C4308" s="70" t="n">
        <v>2026</v>
      </c>
      <c r="D4308" t="inlineStr">
        <is>
          <t>Jun</t>
        </is>
      </c>
      <c r="E4308" t="inlineStr">
        <is>
          <t>East</t>
        </is>
      </c>
      <c r="F4308" t="inlineStr">
        <is>
          <t>India</t>
        </is>
      </c>
      <c r="G4308" t="inlineStr">
        <is>
          <t>JioMart</t>
        </is>
      </c>
      <c r="H4308" t="inlineStr">
        <is>
          <t>Home delivery</t>
        </is>
      </c>
      <c r="I4308" t="inlineStr">
        <is>
          <t>Walk-in guest</t>
        </is>
      </c>
      <c r="J4308" t="inlineStr">
        <is>
          <t>Priya Nair</t>
        </is>
      </c>
      <c r="K4308" s="71" t="n">
        <v>1313</v>
      </c>
      <c r="L4308" s="72" t="n">
        <v>476.45</v>
      </c>
      <c r="M4308" s="72" t="n">
        <v>625578.85</v>
      </c>
      <c r="N4308" s="72" t="n">
        <v>31278.94</v>
      </c>
      <c r="O4308" s="72" t="n">
        <v>594299.91</v>
      </c>
      <c r="P4308" s="72" t="n">
        <v>453510.78</v>
      </c>
      <c r="Q4308" s="72" t="n">
        <v>140789.13</v>
      </c>
      <c r="R4308" t="inlineStr">
        <is>
          <t>Odisha</t>
        </is>
      </c>
      <c r="S4308" s="71" t="n">
        <v>2</v>
      </c>
      <c r="T4308" t="inlineStr">
        <is>
          <t>Yes</t>
        </is>
      </c>
      <c r="U4308" s="71" t="n">
        <v>9317</v>
      </c>
      <c r="V4308" s="71" t="n">
        <v>390</v>
      </c>
      <c r="W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RR104300</t>
        </is>
      </c>
      <c r="B4309" s="69" t="n">
        <v>46174</v>
      </c>
      <c r="C4309" s="70" t="n">
        <v>2026</v>
      </c>
      <c r="D4309" t="inlineStr">
        <is>
          <t>Jun</t>
        </is>
      </c>
      <c r="E4309" t="inlineStr">
        <is>
          <t>West</t>
        </is>
      </c>
      <c r="F4309" t="inlineStr">
        <is>
          <t>India</t>
        </is>
      </c>
      <c r="G4309" t="inlineStr">
        <is>
          <t>JioMart</t>
        </is>
      </c>
      <c r="H4309" t="inlineStr">
        <is>
          <t>Home delivery</t>
        </is>
      </c>
      <c r="I4309" t="inlineStr">
        <is>
          <t>Walk-in guest</t>
        </is>
      </c>
      <c r="J4309" t="inlineStr">
        <is>
          <t>Wei Chen</t>
        </is>
      </c>
      <c r="K4309" s="71" t="n">
        <v>1747</v>
      </c>
      <c r="L4309" s="72" t="n">
        <v>483.3</v>
      </c>
      <c r="M4309" s="72" t="n">
        <v>844325.1</v>
      </c>
      <c r="N4309" s="72" t="n">
        <v>67546.00999999999</v>
      </c>
      <c r="O4309" s="72" t="n">
        <v>776779.09</v>
      </c>
      <c r="P4309" s="72" t="n">
        <v>570364.11</v>
      </c>
      <c r="Q4309" s="72" t="n">
        <v>206414.98</v>
      </c>
      <c r="R4309" t="inlineStr">
        <is>
          <t>Maharashtra</t>
        </is>
      </c>
      <c r="S4309" s="71" t="n">
        <v>0</v>
      </c>
      <c r="T4309" t="inlineStr">
        <is>
          <t>No</t>
        </is>
      </c>
      <c r="U4309" s="71" t="n">
        <v>7391</v>
      </c>
      <c r="V4309" s="71" t="n">
        <v>416</v>
      </c>
      <c r="W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RR104301</t>
        </is>
      </c>
      <c r="B4310" s="69" t="n">
        <v>46175</v>
      </c>
      <c r="C4310" s="70" t="n">
        <v>2026</v>
      </c>
      <c r="D4310" t="inlineStr">
        <is>
          <t>Jun</t>
        </is>
      </c>
      <c r="E4310" t="inlineStr">
        <is>
          <t>West</t>
        </is>
      </c>
      <c r="F4310" t="inlineStr">
        <is>
          <t>India</t>
        </is>
      </c>
      <c r="G4310" t="inlineStr">
        <is>
          <t>JioMart</t>
        </is>
      </c>
      <c r="H4310" t="inlineStr">
        <is>
          <t>Home delivery</t>
        </is>
      </c>
      <c r="I4310" t="inlineStr">
        <is>
          <t>Walk-in guest</t>
        </is>
      </c>
      <c r="J4310" t="inlineStr">
        <is>
          <t>Zoya Ahmed</t>
        </is>
      </c>
      <c r="K4310" s="71" t="n">
        <v>560</v>
      </c>
      <c r="L4310" s="72" t="n">
        <v>516.79</v>
      </c>
      <c r="M4310" s="72" t="n">
        <v>289402.4</v>
      </c>
      <c r="N4310" s="72" t="n">
        <v>5788.05</v>
      </c>
      <c r="O4310" s="72" t="n">
        <v>283614.35</v>
      </c>
      <c r="P4310" s="72" t="n">
        <v>181488.02</v>
      </c>
      <c r="Q4310" s="72" t="n">
        <v>102126.33</v>
      </c>
      <c r="R4310" t="inlineStr">
        <is>
          <t>Goa</t>
        </is>
      </c>
      <c r="S4310" s="71" t="n">
        <v>1</v>
      </c>
      <c r="T4310" t="inlineStr">
        <is>
          <t>Yes</t>
        </is>
      </c>
      <c r="U4310" s="71" t="n">
        <v>1592</v>
      </c>
      <c r="V4310" s="71" t="n">
        <v>74</v>
      </c>
      <c r="W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RR104302</t>
        </is>
      </c>
      <c r="B4311" s="69" t="n">
        <v>46175</v>
      </c>
      <c r="C4311" s="70" t="n">
        <v>2026</v>
      </c>
      <c r="D4311" t="inlineStr">
        <is>
          <t>Jun</t>
        </is>
      </c>
      <c r="E4311" t="inlineStr">
        <is>
          <t>East</t>
        </is>
      </c>
      <c r="F4311" t="inlineStr">
        <is>
          <t>India</t>
        </is>
      </c>
      <c r="G4311" t="inlineStr">
        <is>
          <t>Grocery</t>
        </is>
      </c>
      <c r="H4311" t="inlineStr">
        <is>
          <t>Home delivery</t>
        </is>
      </c>
      <c r="I4311" t="inlineStr">
        <is>
          <t>Member</t>
        </is>
      </c>
      <c r="J4311" t="inlineStr">
        <is>
          <t>Amir Khan</t>
        </is>
      </c>
      <c r="K4311" s="71" t="n">
        <v>1901</v>
      </c>
      <c r="L4311" s="72" t="n">
        <v>187.79</v>
      </c>
      <c r="M4311" s="72" t="n">
        <v>356988.79</v>
      </c>
      <c r="N4311" s="72" t="n">
        <v>53548.32</v>
      </c>
      <c r="O4311" s="72" t="n">
        <v>303440.47</v>
      </c>
      <c r="P4311" s="72" t="n">
        <v>285850.66</v>
      </c>
      <c r="Q4311" s="72" t="n">
        <v>17589.81</v>
      </c>
      <c r="R4311" t="inlineStr">
        <is>
          <t>West Bengal</t>
        </is>
      </c>
      <c r="S4311" s="71" t="n">
        <v>0</v>
      </c>
      <c r="T4311" t="inlineStr">
        <is>
          <t>No</t>
        </is>
      </c>
      <c r="U4311" s="71" t="n">
        <v>1729</v>
      </c>
      <c r="V4311" s="71" t="n">
        <v>514</v>
      </c>
      <c r="W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RR104303</t>
        </is>
      </c>
      <c r="B4312" s="69" t="n">
        <v>46175</v>
      </c>
      <c r="C4312" s="70" t="n">
        <v>2026</v>
      </c>
      <c r="D4312" t="inlineStr">
        <is>
          <t>Jun</t>
        </is>
      </c>
      <c r="E4312" t="inlineStr">
        <is>
          <t>North</t>
        </is>
      </c>
      <c r="F4312" t="inlineStr">
        <is>
          <t>India</t>
        </is>
      </c>
      <c r="G4312" t="inlineStr">
        <is>
          <t>Grocery</t>
        </is>
      </c>
      <c r="H4312" t="inlineStr">
        <is>
          <t>Store walk-in</t>
        </is>
      </c>
      <c r="I4312" t="inlineStr">
        <is>
          <t>Member</t>
        </is>
      </c>
      <c r="J4312" t="inlineStr">
        <is>
          <t>Aisha Bello</t>
        </is>
      </c>
      <c r="K4312" s="71" t="n">
        <v>3636</v>
      </c>
      <c r="L4312" s="72" t="n">
        <v>190.62</v>
      </c>
      <c r="M4312" s="72" t="n">
        <v>693094.3199999999</v>
      </c>
      <c r="N4312" s="72" t="n">
        <v>13861.89</v>
      </c>
      <c r="O4312" s="72" t="n">
        <v>679232.4300000001</v>
      </c>
      <c r="P4312" s="72" t="n">
        <v>536662.53</v>
      </c>
      <c r="Q4312" s="72" t="n">
        <v>142569.9</v>
      </c>
      <c r="R4312" t="inlineStr">
        <is>
          <t>Delhi</t>
        </is>
      </c>
      <c r="S4312" s="71" t="n">
        <v>0</v>
      </c>
      <c r="T4312" t="inlineStr">
        <is>
          <t>No</t>
        </is>
      </c>
      <c r="U4312" s="71" t="n">
        <v>1187</v>
      </c>
      <c r="V4312" s="71" t="n">
        <v>419</v>
      </c>
      <c r="W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RR104304</t>
        </is>
      </c>
      <c r="B4313" s="69" t="n">
        <v>46175</v>
      </c>
      <c r="C4313" s="70" t="n">
        <v>2026</v>
      </c>
      <c r="D4313" t="inlineStr">
        <is>
          <t>Jun</t>
        </is>
      </c>
      <c r="E4313" t="inlineStr">
        <is>
          <t>West</t>
        </is>
      </c>
      <c r="F4313" t="inlineStr">
        <is>
          <t>India</t>
        </is>
      </c>
      <c r="G4313" t="inlineStr">
        <is>
          <t>Grocery</t>
        </is>
      </c>
      <c r="H4313" t="inlineStr">
        <is>
          <t>Store walk-in</t>
        </is>
      </c>
      <c r="I4313" t="inlineStr">
        <is>
          <t>Member</t>
        </is>
      </c>
      <c r="J4313" t="inlineStr">
        <is>
          <t>Amir Khan</t>
        </is>
      </c>
      <c r="K4313" s="71" t="n">
        <v>2235</v>
      </c>
      <c r="L4313" s="72" t="n">
        <v>194.09</v>
      </c>
      <c r="M4313" s="72" t="n">
        <v>433791.15</v>
      </c>
      <c r="N4313" s="72" t="n">
        <v>21689.56</v>
      </c>
      <c r="O4313" s="72" t="n">
        <v>412101.59</v>
      </c>
      <c r="P4313" s="72" t="n">
        <v>331109.01</v>
      </c>
      <c r="Q4313" s="72" t="n">
        <v>80992.58</v>
      </c>
      <c r="R4313" t="inlineStr">
        <is>
          <t>Maharashtra</t>
        </is>
      </c>
      <c r="S4313" s="71" t="n">
        <v>3</v>
      </c>
      <c r="T4313" t="inlineStr">
        <is>
          <t>Yes</t>
        </is>
      </c>
      <c r="U4313" s="71" t="n">
        <v>1361</v>
      </c>
      <c r="V4313" s="71" t="n">
        <v>420</v>
      </c>
      <c r="W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RR104305</t>
        </is>
      </c>
      <c r="B4314" s="69" t="n">
        <v>46175</v>
      </c>
      <c r="C4314" s="70" t="n">
        <v>2026</v>
      </c>
      <c r="D4314" t="inlineStr">
        <is>
          <t>Jun</t>
        </is>
      </c>
      <c r="E4314" t="inlineStr">
        <is>
          <t>West</t>
        </is>
      </c>
      <c r="F4314" t="inlineStr">
        <is>
          <t>India</t>
        </is>
      </c>
      <c r="G4314" t="inlineStr">
        <is>
          <t>JioMart</t>
        </is>
      </c>
      <c r="H4314" t="inlineStr">
        <is>
          <t>Home delivery</t>
        </is>
      </c>
      <c r="I4314" t="inlineStr">
        <is>
          <t>Walk-in guest</t>
        </is>
      </c>
      <c r="J4314" t="inlineStr">
        <is>
          <t>Emma Clarke</t>
        </is>
      </c>
      <c r="K4314" s="71" t="n">
        <v>712</v>
      </c>
      <c r="L4314" s="72" t="n">
        <v>516.13</v>
      </c>
      <c r="M4314" s="72" t="n">
        <v>367484.56</v>
      </c>
      <c r="N4314" s="72" t="n">
        <v>7349.69</v>
      </c>
      <c r="O4314" s="72" t="n">
        <v>360134.87</v>
      </c>
      <c r="P4314" s="72" t="n">
        <v>240551.05</v>
      </c>
      <c r="Q4314" s="72" t="n">
        <v>119583.82</v>
      </c>
      <c r="R4314" t="inlineStr">
        <is>
          <t>Maharashtra</t>
        </is>
      </c>
      <c r="S4314" s="71" t="n">
        <v>8</v>
      </c>
      <c r="T4314" t="inlineStr">
        <is>
          <t>Yes</t>
        </is>
      </c>
      <c r="U4314" s="71" t="n">
        <v>2061</v>
      </c>
      <c r="V4314" s="71" t="n">
        <v>158</v>
      </c>
      <c r="W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RR104306</t>
        </is>
      </c>
      <c r="B4315" s="69" t="n">
        <v>46175</v>
      </c>
      <c r="C4315" s="70" t="n">
        <v>2026</v>
      </c>
      <c r="D4315" t="inlineStr">
        <is>
          <t>Jun</t>
        </is>
      </c>
      <c r="E4315" t="inlineStr">
        <is>
          <t>East</t>
        </is>
      </c>
      <c r="F4315" t="inlineStr">
        <is>
          <t>India</t>
        </is>
      </c>
      <c r="G4315" t="inlineStr">
        <is>
          <t>JioMart</t>
        </is>
      </c>
      <c r="H4315" t="inlineStr">
        <is>
          <t>Home delivery</t>
        </is>
      </c>
      <c r="I4315" t="inlineStr">
        <is>
          <t>Walk-in guest</t>
        </is>
      </c>
      <c r="J4315" t="inlineStr">
        <is>
          <t>Wei Chen</t>
        </is>
      </c>
      <c r="K4315" s="71" t="n">
        <v>4349</v>
      </c>
      <c r="L4315" s="72" t="n">
        <v>512.39</v>
      </c>
      <c r="M4315" s="72" t="n">
        <v>2228384.11</v>
      </c>
      <c r="N4315" s="72" t="n">
        <v>44567.68</v>
      </c>
      <c r="O4315" s="72" t="n">
        <v>2183816.43</v>
      </c>
      <c r="P4315" s="72" t="n">
        <v>1414723.76</v>
      </c>
      <c r="Q4315" s="72" t="n">
        <v>769092.67</v>
      </c>
      <c r="R4315" t="inlineStr">
        <is>
          <t>Bihar</t>
        </is>
      </c>
      <c r="S4315" s="71" t="n">
        <v>5</v>
      </c>
      <c r="T4315" t="inlineStr">
        <is>
          <t>Yes</t>
        </is>
      </c>
      <c r="U4315" s="71" t="n">
        <v>14317</v>
      </c>
      <c r="V4315" s="71" t="n">
        <v>1090</v>
      </c>
      <c r="W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RR104307</t>
        </is>
      </c>
      <c r="B4316" s="69" t="n">
        <v>46175</v>
      </c>
      <c r="C4316" s="70" t="n">
        <v>2026</v>
      </c>
      <c r="D4316" t="inlineStr">
        <is>
          <t>Jun</t>
        </is>
      </c>
      <c r="E4316" t="inlineStr">
        <is>
          <t>North</t>
        </is>
      </c>
      <c r="F4316" t="inlineStr">
        <is>
          <t>India</t>
        </is>
      </c>
      <c r="G4316" t="inlineStr">
        <is>
          <t>Grocery</t>
        </is>
      </c>
      <c r="H4316" t="inlineStr">
        <is>
          <t>Store walk-in</t>
        </is>
      </c>
      <c r="I4316" t="inlineStr">
        <is>
          <t>Member</t>
        </is>
      </c>
      <c r="J4316" t="inlineStr">
        <is>
          <t>Ruhi Shaikh</t>
        </is>
      </c>
      <c r="K4316" s="71" t="n">
        <v>1989</v>
      </c>
      <c r="L4316" s="72" t="n">
        <v>199.46</v>
      </c>
      <c r="M4316" s="72" t="n">
        <v>396725.94</v>
      </c>
      <c r="N4316" s="72" t="n">
        <v>7934.52</v>
      </c>
      <c r="O4316" s="72" t="n">
        <v>388791.42</v>
      </c>
      <c r="P4316" s="72" t="n">
        <v>285580</v>
      </c>
      <c r="Q4316" s="72" t="n">
        <v>103211.42</v>
      </c>
      <c r="R4316" t="inlineStr">
        <is>
          <t>Uttar Pradesh</t>
        </is>
      </c>
      <c r="S4316" s="71" t="n">
        <v>5</v>
      </c>
      <c r="T4316" t="inlineStr">
        <is>
          <t>Yes</t>
        </is>
      </c>
      <c r="U4316" s="71" t="n">
        <v>1913</v>
      </c>
      <c r="V4316" s="71" t="n">
        <v>532</v>
      </c>
      <c r="W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RR104308</t>
        </is>
      </c>
      <c r="B4317" s="69" t="n">
        <v>46175</v>
      </c>
      <c r="C4317" s="70" t="n">
        <v>2026</v>
      </c>
      <c r="D4317" t="inlineStr">
        <is>
          <t>Jun</t>
        </is>
      </c>
      <c r="E4317" t="inlineStr">
        <is>
          <t>North</t>
        </is>
      </c>
      <c r="F4317" t="inlineStr">
        <is>
          <t>India</t>
        </is>
      </c>
      <c r="G4317" t="inlineStr">
        <is>
          <t>Fashion</t>
        </is>
      </c>
      <c r="H4317" t="inlineStr">
        <is>
          <t>Store walk-in</t>
        </is>
      </c>
      <c r="I4317" t="inlineStr">
        <is>
          <t>Member</t>
        </is>
      </c>
      <c r="J4317" t="inlineStr">
        <is>
          <t>Arjun Mehta</t>
        </is>
      </c>
      <c r="K4317" s="71" t="n">
        <v>264</v>
      </c>
      <c r="L4317" s="72" t="n">
        <v>780.52</v>
      </c>
      <c r="M4317" s="72" t="n">
        <v>206057.28</v>
      </c>
      <c r="N4317" s="72" t="n">
        <v>10302.86</v>
      </c>
      <c r="O4317" s="72" t="n">
        <v>195754.42</v>
      </c>
      <c r="P4317" s="72" t="n">
        <v>108017.08</v>
      </c>
      <c r="Q4317" s="72" t="n">
        <v>87737.34</v>
      </c>
      <c r="R4317" t="inlineStr">
        <is>
          <t>Rajasthan</t>
        </is>
      </c>
      <c r="S4317" s="71" t="n">
        <v>3</v>
      </c>
      <c r="T4317" t="inlineStr">
        <is>
          <t>Yes</t>
        </is>
      </c>
      <c r="U4317" s="71" t="n">
        <v>195</v>
      </c>
      <c r="V4317" s="71" t="n">
        <v>69</v>
      </c>
      <c r="W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RR104309</t>
        </is>
      </c>
      <c r="B4318" s="69" t="n">
        <v>46175</v>
      </c>
      <c r="C4318" s="70" t="n">
        <v>2026</v>
      </c>
      <c r="D4318" t="inlineStr">
        <is>
          <t>Jun</t>
        </is>
      </c>
      <c r="E4318" t="inlineStr">
        <is>
          <t>South</t>
        </is>
      </c>
      <c r="F4318" t="inlineStr">
        <is>
          <t>India</t>
        </is>
      </c>
      <c r="G4318" t="inlineStr">
        <is>
          <t>Grocery</t>
        </is>
      </c>
      <c r="H4318" t="inlineStr">
        <is>
          <t>Store walk-in</t>
        </is>
      </c>
      <c r="I4318" t="inlineStr">
        <is>
          <t>Walk-in guest</t>
        </is>
      </c>
      <c r="J4318" t="inlineStr">
        <is>
          <t>Mei Lin</t>
        </is>
      </c>
      <c r="K4318" s="71" t="n">
        <v>1234</v>
      </c>
      <c r="L4318" s="72" t="n">
        <v>191.53</v>
      </c>
      <c r="M4318" s="72" t="n">
        <v>236348.02</v>
      </c>
      <c r="N4318" s="72" t="n">
        <v>35452.2</v>
      </c>
      <c r="O4318" s="72" t="n">
        <v>200895.82</v>
      </c>
      <c r="P4318" s="72" t="n">
        <v>174992.62</v>
      </c>
      <c r="Q4318" s="72" t="n">
        <v>25903.2</v>
      </c>
      <c r="R4318" t="inlineStr">
        <is>
          <t>Karnataka</t>
        </is>
      </c>
      <c r="S4318" s="71" t="n">
        <v>3</v>
      </c>
      <c r="T4318" t="inlineStr">
        <is>
          <t>Yes</t>
        </is>
      </c>
      <c r="U4318" s="71" t="n">
        <v>502</v>
      </c>
      <c r="V4318" s="71" t="n">
        <v>214</v>
      </c>
      <c r="W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RR104310</t>
        </is>
      </c>
      <c r="B4319" s="69" t="n">
        <v>46175</v>
      </c>
      <c r="C4319" s="70" t="n">
        <v>2026</v>
      </c>
      <c r="D4319" t="inlineStr">
        <is>
          <t>Jun</t>
        </is>
      </c>
      <c r="E4319" t="inlineStr">
        <is>
          <t>South</t>
        </is>
      </c>
      <c r="F4319" t="inlineStr">
        <is>
          <t>India</t>
        </is>
      </c>
      <c r="G4319" t="inlineStr">
        <is>
          <t>JioMart</t>
        </is>
      </c>
      <c r="H4319" t="inlineStr">
        <is>
          <t>Home delivery</t>
        </is>
      </c>
      <c r="I4319" t="inlineStr">
        <is>
          <t>Walk-in guest</t>
        </is>
      </c>
      <c r="J4319" t="inlineStr">
        <is>
          <t>Wei Chen</t>
        </is>
      </c>
      <c r="K4319" s="71" t="n">
        <v>1563</v>
      </c>
      <c r="L4319" s="72" t="n">
        <v>447.65</v>
      </c>
      <c r="M4319" s="72" t="n">
        <v>699676.95</v>
      </c>
      <c r="N4319" s="72" t="n">
        <v>69967.69</v>
      </c>
      <c r="O4319" s="72" t="n">
        <v>629709.26</v>
      </c>
      <c r="P4319" s="72" t="n">
        <v>533905.33</v>
      </c>
      <c r="Q4319" s="72" t="n">
        <v>95803.92999999999</v>
      </c>
      <c r="R4319" t="inlineStr">
        <is>
          <t>Kerala</t>
        </is>
      </c>
      <c r="S4319" s="71" t="n">
        <v>1</v>
      </c>
      <c r="T4319" t="inlineStr">
        <is>
          <t>Yes</t>
        </is>
      </c>
      <c r="U4319" s="71" t="n">
        <v>8476</v>
      </c>
      <c r="V4319" s="71" t="n">
        <v>484</v>
      </c>
      <c r="W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RR104311</t>
        </is>
      </c>
      <c r="B4320" s="69" t="n">
        <v>46175</v>
      </c>
      <c r="C4320" s="70" t="n">
        <v>2026</v>
      </c>
      <c r="D4320" t="inlineStr">
        <is>
          <t>Jun</t>
        </is>
      </c>
      <c r="E4320" t="inlineStr">
        <is>
          <t>West</t>
        </is>
      </c>
      <c r="F4320" t="inlineStr">
        <is>
          <t>India</t>
        </is>
      </c>
      <c r="G4320" t="inlineStr">
        <is>
          <t>Grocery</t>
        </is>
      </c>
      <c r="H4320" t="inlineStr">
        <is>
          <t>Store walk-in</t>
        </is>
      </c>
      <c r="I4320" t="inlineStr">
        <is>
          <t>Walk-in guest</t>
        </is>
      </c>
      <c r="J4320" t="inlineStr">
        <is>
          <t>Yuki Sato</t>
        </is>
      </c>
      <c r="K4320" s="71" t="n">
        <v>4370</v>
      </c>
      <c r="L4320" s="72" t="n">
        <v>200.15</v>
      </c>
      <c r="M4320" s="72" t="n">
        <v>874655.5</v>
      </c>
      <c r="N4320" s="72" t="n">
        <v>131198.32</v>
      </c>
      <c r="O4320" s="72" t="n">
        <v>743457.1800000001</v>
      </c>
      <c r="P4320" s="72" t="n">
        <v>652591.6800000001</v>
      </c>
      <c r="Q4320" s="72" t="n">
        <v>90865.5</v>
      </c>
      <c r="R4320" t="inlineStr">
        <is>
          <t>Gujarat</t>
        </is>
      </c>
      <c r="S4320" s="71" t="n">
        <v>5</v>
      </c>
      <c r="T4320" t="inlineStr">
        <is>
          <t>Yes</t>
        </is>
      </c>
      <c r="U4320" s="71" t="n">
        <v>2138</v>
      </c>
      <c r="V4320" s="71" t="n">
        <v>556</v>
      </c>
      <c r="W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RR104312</t>
        </is>
      </c>
      <c r="B4321" s="69" t="n">
        <v>46176</v>
      </c>
      <c r="C4321" s="70" t="n">
        <v>2026</v>
      </c>
      <c r="D4321" t="inlineStr">
        <is>
          <t>Jun</t>
        </is>
      </c>
      <c r="E4321" t="inlineStr">
        <is>
          <t>West</t>
        </is>
      </c>
      <c r="F4321" t="inlineStr">
        <is>
          <t>India</t>
        </is>
      </c>
      <c r="G4321" t="inlineStr">
        <is>
          <t>Fashion</t>
        </is>
      </c>
      <c r="H4321" t="inlineStr">
        <is>
          <t>Store walk-in</t>
        </is>
      </c>
      <c r="I4321" t="inlineStr">
        <is>
          <t>Member</t>
        </is>
      </c>
      <c r="J4321" t="inlineStr">
        <is>
          <t>Lucas Martin</t>
        </is>
      </c>
      <c r="K4321" s="71" t="n">
        <v>198</v>
      </c>
      <c r="L4321" s="72" t="n">
        <v>800.3099999999999</v>
      </c>
      <c r="M4321" s="72" t="n">
        <v>158461.38</v>
      </c>
      <c r="N4321" s="72" t="n">
        <v>7923.07</v>
      </c>
      <c r="O4321" s="72" t="n">
        <v>150538.31</v>
      </c>
      <c r="P4321" s="72" t="n">
        <v>82612.5</v>
      </c>
      <c r="Q4321" s="72" t="n">
        <v>67925.81</v>
      </c>
      <c r="R4321" t="inlineStr">
        <is>
          <t>Maharashtra</t>
        </is>
      </c>
      <c r="S4321" s="71" t="n">
        <v>3</v>
      </c>
      <c r="T4321" t="inlineStr">
        <is>
          <t>Yes</t>
        </is>
      </c>
      <c r="U4321" s="71" t="n">
        <v>85</v>
      </c>
      <c r="V4321" s="71" t="n">
        <v>34</v>
      </c>
      <c r="W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RR104313</t>
        </is>
      </c>
      <c r="B4322" s="69" t="n">
        <v>46176</v>
      </c>
      <c r="C4322" s="70" t="n">
        <v>2026</v>
      </c>
      <c r="D4322" t="inlineStr">
        <is>
          <t>Jun</t>
        </is>
      </c>
      <c r="E4322" t="inlineStr">
        <is>
          <t>East</t>
        </is>
      </c>
      <c r="F4322" t="inlineStr">
        <is>
          <t>India</t>
        </is>
      </c>
      <c r="G4322" t="inlineStr">
        <is>
          <t>Grocery</t>
        </is>
      </c>
      <c r="H4322" t="inlineStr">
        <is>
          <t>Click &amp; collect</t>
        </is>
      </c>
      <c r="I4322" t="inlineStr">
        <is>
          <t>Member</t>
        </is>
      </c>
      <c r="J4322" t="inlineStr">
        <is>
          <t>Olivia Brown</t>
        </is>
      </c>
      <c r="K4322" s="71" t="n">
        <v>3911</v>
      </c>
      <c r="L4322" s="72" t="n">
        <v>180.31</v>
      </c>
      <c r="M4322" s="72" t="n">
        <v>705192.41</v>
      </c>
      <c r="N4322" s="72" t="n">
        <v>14103.85</v>
      </c>
      <c r="O4322" s="72" t="n">
        <v>691088.5600000001</v>
      </c>
      <c r="P4322" s="72" t="n">
        <v>583316.34</v>
      </c>
      <c r="Q4322" s="72" t="n">
        <v>107772.22</v>
      </c>
      <c r="R4322" t="inlineStr">
        <is>
          <t>West Bengal</t>
        </is>
      </c>
      <c r="S4322" s="71" t="n">
        <v>1</v>
      </c>
      <c r="T4322" t="inlineStr">
        <is>
          <t>Yes</t>
        </is>
      </c>
      <c r="U4322" s="71" t="n">
        <v>3901</v>
      </c>
      <c r="V4322" s="71" t="n">
        <v>1237</v>
      </c>
      <c r="W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RR104314</t>
        </is>
      </c>
      <c r="B4323" s="69" t="n">
        <v>46176</v>
      </c>
      <c r="C4323" s="70" t="n">
        <v>2026</v>
      </c>
      <c r="D4323" t="inlineStr">
        <is>
          <t>Jun</t>
        </is>
      </c>
      <c r="E4323" t="inlineStr">
        <is>
          <t>West</t>
        </is>
      </c>
      <c r="F4323" t="inlineStr">
        <is>
          <t>India</t>
        </is>
      </c>
      <c r="G4323" t="inlineStr">
        <is>
          <t>JioMart</t>
        </is>
      </c>
      <c r="H4323" t="inlineStr">
        <is>
          <t>Home delivery</t>
        </is>
      </c>
      <c r="I4323" t="inlineStr">
        <is>
          <t>Member</t>
        </is>
      </c>
      <c r="J4323" t="inlineStr">
        <is>
          <t>Liam O'Brien</t>
        </is>
      </c>
      <c r="K4323" s="71" t="n">
        <v>1461</v>
      </c>
      <c r="L4323" s="72" t="n">
        <v>467.27</v>
      </c>
      <c r="M4323" s="72" t="n">
        <v>682681.47</v>
      </c>
      <c r="N4323" s="72" t="n">
        <v>54614.52</v>
      </c>
      <c r="O4323" s="72" t="n">
        <v>628066.95</v>
      </c>
      <c r="P4323" s="72" t="n">
        <v>487987.49</v>
      </c>
      <c r="Q4323" s="72" t="n">
        <v>140079.46</v>
      </c>
      <c r="R4323" t="inlineStr">
        <is>
          <t>Goa</t>
        </is>
      </c>
      <c r="S4323" s="71" t="n">
        <v>5</v>
      </c>
      <c r="T4323" t="inlineStr">
        <is>
          <t>Yes</t>
        </is>
      </c>
      <c r="U4323" s="71" t="n">
        <v>3643</v>
      </c>
      <c r="V4323" s="71" t="n">
        <v>173</v>
      </c>
      <c r="W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RR104315</t>
        </is>
      </c>
      <c r="B4324" s="69" t="n">
        <v>46176</v>
      </c>
      <c r="C4324" s="70" t="n">
        <v>2026</v>
      </c>
      <c r="D4324" t="inlineStr">
        <is>
          <t>Jun</t>
        </is>
      </c>
      <c r="E4324" t="inlineStr">
        <is>
          <t>West</t>
        </is>
      </c>
      <c r="F4324" t="inlineStr">
        <is>
          <t>India</t>
        </is>
      </c>
      <c r="G4324" t="inlineStr">
        <is>
          <t>Fashion</t>
        </is>
      </c>
      <c r="H4324" t="inlineStr">
        <is>
          <t>Store walk-in</t>
        </is>
      </c>
      <c r="I4324" t="inlineStr">
        <is>
          <t>Member</t>
        </is>
      </c>
      <c r="J4324" t="inlineStr">
        <is>
          <t>Lucas Martin</t>
        </is>
      </c>
      <c r="K4324" s="71" t="n">
        <v>620</v>
      </c>
      <c r="L4324" s="72" t="n">
        <v>835.17</v>
      </c>
      <c r="M4324" s="72" t="n">
        <v>517805.4</v>
      </c>
      <c r="N4324" s="72" t="n">
        <v>10356.11</v>
      </c>
      <c r="O4324" s="72" t="n">
        <v>507449.29</v>
      </c>
      <c r="P4324" s="72" t="n">
        <v>247222.27</v>
      </c>
      <c r="Q4324" s="72" t="n">
        <v>260227.02</v>
      </c>
      <c r="R4324" t="inlineStr">
        <is>
          <t>Goa</t>
        </is>
      </c>
      <c r="S4324" s="71" t="n">
        <v>5</v>
      </c>
      <c r="T4324" t="inlineStr">
        <is>
          <t>Yes</t>
        </is>
      </c>
      <c r="U4324" s="71" t="n">
        <v>220</v>
      </c>
      <c r="V4324" s="71" t="n">
        <v>81</v>
      </c>
      <c r="W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RR104316</t>
        </is>
      </c>
      <c r="B4325" s="69" t="n">
        <v>46176</v>
      </c>
      <c r="C4325" s="70" t="n">
        <v>2026</v>
      </c>
      <c r="D4325" t="inlineStr">
        <is>
          <t>Jun</t>
        </is>
      </c>
      <c r="E4325" t="inlineStr">
        <is>
          <t>East</t>
        </is>
      </c>
      <c r="F4325" t="inlineStr">
        <is>
          <t>India</t>
        </is>
      </c>
      <c r="G4325" t="inlineStr">
        <is>
          <t>Grocery</t>
        </is>
      </c>
      <c r="H4325" t="inlineStr">
        <is>
          <t>Click &amp; collect</t>
        </is>
      </c>
      <c r="I4325" t="inlineStr">
        <is>
          <t>Walk-in guest</t>
        </is>
      </c>
      <c r="J4325" t="inlineStr">
        <is>
          <t>Ana Costa</t>
        </is>
      </c>
      <c r="K4325" s="71" t="n">
        <v>952</v>
      </c>
      <c r="L4325" s="72" t="n">
        <v>187.65</v>
      </c>
      <c r="M4325" s="72" t="n">
        <v>178642.8</v>
      </c>
      <c r="N4325" s="72" t="n">
        <v>26796.42</v>
      </c>
      <c r="O4325" s="72" t="n">
        <v>151846.38</v>
      </c>
      <c r="P4325" s="72" t="n">
        <v>145850.97</v>
      </c>
      <c r="Q4325" s="72" t="n">
        <v>5995.41</v>
      </c>
      <c r="R4325" t="inlineStr">
        <is>
          <t>Odisha</t>
        </is>
      </c>
      <c r="S4325" s="71" t="n">
        <v>1</v>
      </c>
      <c r="T4325" t="inlineStr">
        <is>
          <t>Yes</t>
        </is>
      </c>
      <c r="U4325" s="71" t="n">
        <v>398</v>
      </c>
      <c r="V4325" s="71" t="n">
        <v>117</v>
      </c>
      <c r="W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RR104317</t>
        </is>
      </c>
      <c r="B4326" s="69" t="n">
        <v>46176</v>
      </c>
      <c r="C4326" s="70" t="n">
        <v>2026</v>
      </c>
      <c r="D4326" t="inlineStr">
        <is>
          <t>Jun</t>
        </is>
      </c>
      <c r="E4326" t="inlineStr">
        <is>
          <t>South</t>
        </is>
      </c>
      <c r="F4326" t="inlineStr">
        <is>
          <t>India</t>
        </is>
      </c>
      <c r="G4326" t="inlineStr">
        <is>
          <t>Electronics</t>
        </is>
      </c>
      <c r="H4326" t="inlineStr">
        <is>
          <t>Store walk-in</t>
        </is>
      </c>
      <c r="I4326" t="inlineStr">
        <is>
          <t>Walk-in guest</t>
        </is>
      </c>
      <c r="J4326" t="inlineStr">
        <is>
          <t>Noah Smith</t>
        </is>
      </c>
      <c r="K4326" s="71" t="n">
        <v>35</v>
      </c>
      <c r="L4326" s="72" t="n">
        <v>10284.54</v>
      </c>
      <c r="M4326" s="72" t="n">
        <v>359958.9</v>
      </c>
      <c r="N4326" s="72" t="n">
        <v>28796.71</v>
      </c>
      <c r="O4326" s="72" t="n">
        <v>331162.19</v>
      </c>
      <c r="P4326" s="72" t="n">
        <v>277803.79</v>
      </c>
      <c r="Q4326" s="72" t="n">
        <v>53358.4</v>
      </c>
      <c r="R4326" t="inlineStr">
        <is>
          <t>Tamil Nadu</t>
        </is>
      </c>
      <c r="S4326" s="71" t="n">
        <v>0</v>
      </c>
      <c r="T4326" t="inlineStr">
        <is>
          <t>No</t>
        </is>
      </c>
      <c r="U4326" s="71" t="n">
        <v>91</v>
      </c>
      <c r="V4326" s="71" t="n">
        <v>29</v>
      </c>
      <c r="W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RR104318</t>
        </is>
      </c>
      <c r="B4327" s="69" t="n">
        <v>46176</v>
      </c>
      <c r="C4327" s="70" t="n">
        <v>2026</v>
      </c>
      <c r="D4327" t="inlineStr">
        <is>
          <t>Jun</t>
        </is>
      </c>
      <c r="E4327" t="inlineStr">
        <is>
          <t>North</t>
        </is>
      </c>
      <c r="F4327" t="inlineStr">
        <is>
          <t>India</t>
        </is>
      </c>
      <c r="G4327" t="inlineStr">
        <is>
          <t>Grocery</t>
        </is>
      </c>
      <c r="H4327" t="inlineStr">
        <is>
          <t>Store walk-in</t>
        </is>
      </c>
      <c r="I4327" t="inlineStr">
        <is>
          <t>Member</t>
        </is>
      </c>
      <c r="J4327" t="inlineStr">
        <is>
          <t>Zoya Ahmed</t>
        </is>
      </c>
      <c r="K4327" s="71" t="n">
        <v>2974</v>
      </c>
      <c r="L4327" s="72" t="n">
        <v>184.51</v>
      </c>
      <c r="M4327" s="72" t="n">
        <v>548732.74</v>
      </c>
      <c r="N4327" s="72" t="n">
        <v>54873.27</v>
      </c>
      <c r="O4327" s="72" t="n">
        <v>493859.47</v>
      </c>
      <c r="P4327" s="72" t="n">
        <v>447132.54</v>
      </c>
      <c r="Q4327" s="72" t="n">
        <v>46726.93</v>
      </c>
      <c r="R4327" t="inlineStr">
        <is>
          <t>Uttar Pradesh</t>
        </is>
      </c>
      <c r="S4327" s="71" t="n">
        <v>0</v>
      </c>
      <c r="T4327" t="inlineStr">
        <is>
          <t>No</t>
        </is>
      </c>
      <c r="U4327" s="71" t="n">
        <v>1954</v>
      </c>
      <c r="V4327" s="71" t="n">
        <v>705</v>
      </c>
      <c r="W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RR104319</t>
        </is>
      </c>
      <c r="B4328" s="69" t="n">
        <v>46176</v>
      </c>
      <c r="C4328" s="70" t="n">
        <v>2026</v>
      </c>
      <c r="D4328" t="inlineStr">
        <is>
          <t>Jun</t>
        </is>
      </c>
      <c r="E4328" t="inlineStr">
        <is>
          <t>East</t>
        </is>
      </c>
      <c r="F4328" t="inlineStr">
        <is>
          <t>India</t>
        </is>
      </c>
      <c r="G4328" t="inlineStr">
        <is>
          <t>Grocery</t>
        </is>
      </c>
      <c r="H4328" t="inlineStr">
        <is>
          <t>Store walk-in</t>
        </is>
      </c>
      <c r="I4328" t="inlineStr">
        <is>
          <t>Member</t>
        </is>
      </c>
      <c r="J4328" t="inlineStr">
        <is>
          <t>Ana Costa</t>
        </is>
      </c>
      <c r="K4328" s="71" t="n">
        <v>2232</v>
      </c>
      <c r="L4328" s="72" t="n">
        <v>186.47</v>
      </c>
      <c r="M4328" s="72" t="n">
        <v>416201.04</v>
      </c>
      <c r="N4328" s="72" t="n">
        <v>8324.02</v>
      </c>
      <c r="O4328" s="72" t="n">
        <v>407877.02</v>
      </c>
      <c r="P4328" s="72" t="n">
        <v>330910.25</v>
      </c>
      <c r="Q4328" s="72" t="n">
        <v>76966.77</v>
      </c>
      <c r="R4328" t="inlineStr">
        <is>
          <t>West Bengal</t>
        </is>
      </c>
      <c r="S4328" s="71" t="n">
        <v>0</v>
      </c>
      <c r="T4328" t="inlineStr">
        <is>
          <t>No</t>
        </is>
      </c>
      <c r="U4328" s="71" t="n">
        <v>749</v>
      </c>
      <c r="V4328" s="71" t="n">
        <v>281</v>
      </c>
      <c r="W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RR104320</t>
        </is>
      </c>
      <c r="B4329" s="69" t="n">
        <v>46177</v>
      </c>
      <c r="C4329" s="70" t="n">
        <v>2026</v>
      </c>
      <c r="D4329" t="inlineStr">
        <is>
          <t>Jun</t>
        </is>
      </c>
      <c r="E4329" t="inlineStr">
        <is>
          <t>South</t>
        </is>
      </c>
      <c r="F4329" t="inlineStr">
        <is>
          <t>India</t>
        </is>
      </c>
      <c r="G4329" t="inlineStr">
        <is>
          <t>Grocery</t>
        </is>
      </c>
      <c r="H4329" t="inlineStr">
        <is>
          <t>Click &amp; collect</t>
        </is>
      </c>
      <c r="I4329" t="inlineStr">
        <is>
          <t>Walk-in guest</t>
        </is>
      </c>
      <c r="J4329" t="inlineStr">
        <is>
          <t>Shraddha Kulkarni</t>
        </is>
      </c>
      <c r="K4329" s="71" t="n">
        <v>2243</v>
      </c>
      <c r="L4329" s="72" t="n">
        <v>166.07</v>
      </c>
      <c r="M4329" s="72" t="n">
        <v>372495.01</v>
      </c>
      <c r="N4329" s="72" t="n">
        <v>55874.25</v>
      </c>
      <c r="O4329" s="72" t="n">
        <v>316620.76</v>
      </c>
      <c r="P4329" s="72" t="n">
        <v>331612.08</v>
      </c>
      <c r="Q4329" s="72" t="n">
        <v>-14991.32</v>
      </c>
      <c r="R4329" t="inlineStr">
        <is>
          <t>Tamil Nadu</t>
        </is>
      </c>
      <c r="S4329" s="71" t="n">
        <v>3</v>
      </c>
      <c r="T4329" t="inlineStr">
        <is>
          <t>Yes</t>
        </is>
      </c>
      <c r="U4329" s="71" t="n">
        <v>1325</v>
      </c>
      <c r="V4329" s="71" t="n">
        <v>373</v>
      </c>
      <c r="W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RR104321</t>
        </is>
      </c>
      <c r="B4330" s="69" t="n">
        <v>46177</v>
      </c>
      <c r="C4330" s="70" t="n">
        <v>2026</v>
      </c>
      <c r="D4330" t="inlineStr">
        <is>
          <t>Jun</t>
        </is>
      </c>
      <c r="E4330" t="inlineStr">
        <is>
          <t>South</t>
        </is>
      </c>
      <c r="F4330" t="inlineStr">
        <is>
          <t>India</t>
        </is>
      </c>
      <c r="G4330" t="inlineStr">
        <is>
          <t>Fashion</t>
        </is>
      </c>
      <c r="H4330" t="inlineStr">
        <is>
          <t>Store walk-in</t>
        </is>
      </c>
      <c r="I4330" t="inlineStr">
        <is>
          <t>Walk-in guest</t>
        </is>
      </c>
      <c r="J4330" t="inlineStr">
        <is>
          <t>Zoya Ahmed</t>
        </is>
      </c>
      <c r="K4330" s="71" t="n">
        <v>577</v>
      </c>
      <c r="L4330" s="72" t="n">
        <v>717.39</v>
      </c>
      <c r="M4330" s="72" t="n">
        <v>413934.03</v>
      </c>
      <c r="N4330" s="72" t="n">
        <v>62090.1</v>
      </c>
      <c r="O4330" s="72" t="n">
        <v>351843.93</v>
      </c>
      <c r="P4330" s="72" t="n">
        <v>243850.99</v>
      </c>
      <c r="Q4330" s="72" t="n">
        <v>107992.94</v>
      </c>
      <c r="R4330" t="inlineStr">
        <is>
          <t>Karnataka</t>
        </is>
      </c>
      <c r="S4330" s="71" t="n">
        <v>1</v>
      </c>
      <c r="T4330" t="inlineStr">
        <is>
          <t>Yes</t>
        </is>
      </c>
      <c r="U4330" s="71" t="n">
        <v>175</v>
      </c>
      <c r="V4330" s="71" t="n">
        <v>68</v>
      </c>
      <c r="W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RR104322</t>
        </is>
      </c>
      <c r="B4331" s="69" t="n">
        <v>46177</v>
      </c>
      <c r="C4331" s="70" t="n">
        <v>2026</v>
      </c>
      <c r="D4331" t="inlineStr">
        <is>
          <t>Jun</t>
        </is>
      </c>
      <c r="E4331" t="inlineStr">
        <is>
          <t>South</t>
        </is>
      </c>
      <c r="F4331" t="inlineStr">
        <is>
          <t>India</t>
        </is>
      </c>
      <c r="G4331" t="inlineStr">
        <is>
          <t>JioMart</t>
        </is>
      </c>
      <c r="H4331" t="inlineStr">
        <is>
          <t>Home delivery</t>
        </is>
      </c>
      <c r="I4331" t="inlineStr">
        <is>
          <t>Member</t>
        </is>
      </c>
      <c r="J4331" t="inlineStr">
        <is>
          <t>Lucas Martin</t>
        </is>
      </c>
      <c r="K4331" s="71" t="n">
        <v>1056</v>
      </c>
      <c r="L4331" s="72" t="n">
        <v>514.08</v>
      </c>
      <c r="M4331" s="72" t="n">
        <v>542868.48</v>
      </c>
      <c r="N4331" s="72" t="n">
        <v>81430.27</v>
      </c>
      <c r="O4331" s="72" t="n">
        <v>461438.21</v>
      </c>
      <c r="P4331" s="72" t="n">
        <v>348811.04</v>
      </c>
      <c r="Q4331" s="72" t="n">
        <v>112627.17</v>
      </c>
      <c r="R4331" t="inlineStr">
        <is>
          <t>Tamil Nadu</t>
        </is>
      </c>
      <c r="S4331" s="71" t="n">
        <v>1</v>
      </c>
      <c r="T4331" t="inlineStr">
        <is>
          <t>Yes</t>
        </is>
      </c>
      <c r="U4331" s="71" t="n">
        <v>3719</v>
      </c>
      <c r="V4331" s="71" t="n">
        <v>239</v>
      </c>
      <c r="W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RR104323</t>
        </is>
      </c>
      <c r="B4332" s="69" t="n">
        <v>46177</v>
      </c>
      <c r="C4332" s="70" t="n">
        <v>2026</v>
      </c>
      <c r="D4332" t="inlineStr">
        <is>
          <t>Jun</t>
        </is>
      </c>
      <c r="E4332" t="inlineStr">
        <is>
          <t>North</t>
        </is>
      </c>
      <c r="F4332" t="inlineStr">
        <is>
          <t>India</t>
        </is>
      </c>
      <c r="G4332" t="inlineStr">
        <is>
          <t>Grocery</t>
        </is>
      </c>
      <c r="H4332" t="inlineStr">
        <is>
          <t>Store walk-in</t>
        </is>
      </c>
      <c r="I4332" t="inlineStr">
        <is>
          <t>Walk-in guest</t>
        </is>
      </c>
      <c r="J4332" t="inlineStr">
        <is>
          <t>Aisha Bello</t>
        </is>
      </c>
      <c r="K4332" s="71" t="n">
        <v>4697</v>
      </c>
      <c r="L4332" s="72" t="n">
        <v>198.48</v>
      </c>
      <c r="M4332" s="72" t="n">
        <v>932260.5600000001</v>
      </c>
      <c r="N4332" s="72" t="n">
        <v>139839.08</v>
      </c>
      <c r="O4332" s="72" t="n">
        <v>792421.48</v>
      </c>
      <c r="P4332" s="72" t="n">
        <v>708360.39</v>
      </c>
      <c r="Q4332" s="72" t="n">
        <v>84061.09</v>
      </c>
      <c r="R4332" t="inlineStr">
        <is>
          <t>Rajasthan</t>
        </is>
      </c>
      <c r="S4332" s="71" t="n">
        <v>2</v>
      </c>
      <c r="T4332" t="inlineStr">
        <is>
          <t>Yes</t>
        </is>
      </c>
      <c r="U4332" s="71" t="n">
        <v>1871</v>
      </c>
      <c r="V4332" s="71" t="n">
        <v>744</v>
      </c>
      <c r="W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RR104324</t>
        </is>
      </c>
      <c r="B4333" s="69" t="n">
        <v>46177</v>
      </c>
      <c r="C4333" s="70" t="n">
        <v>2026</v>
      </c>
      <c r="D4333" t="inlineStr">
        <is>
          <t>Jun</t>
        </is>
      </c>
      <c r="E4333" t="inlineStr">
        <is>
          <t>South</t>
        </is>
      </c>
      <c r="F4333" t="inlineStr">
        <is>
          <t>India</t>
        </is>
      </c>
      <c r="G4333" t="inlineStr">
        <is>
          <t>Fashion</t>
        </is>
      </c>
      <c r="H4333" t="inlineStr">
        <is>
          <t>Store walk-in</t>
        </is>
      </c>
      <c r="I4333" t="inlineStr">
        <is>
          <t>Walk-in guest</t>
        </is>
      </c>
      <c r="J4333" t="inlineStr">
        <is>
          <t>Ana Costa</t>
        </is>
      </c>
      <c r="K4333" s="71" t="n">
        <v>642</v>
      </c>
      <c r="L4333" s="72" t="n">
        <v>823.21</v>
      </c>
      <c r="M4333" s="72" t="n">
        <v>528500.8199999999</v>
      </c>
      <c r="N4333" s="72" t="n">
        <v>10570.02</v>
      </c>
      <c r="O4333" s="72" t="n">
        <v>517930.8</v>
      </c>
      <c r="P4333" s="72" t="n">
        <v>261279.47</v>
      </c>
      <c r="Q4333" s="72" t="n">
        <v>256651.33</v>
      </c>
      <c r="R4333" t="inlineStr">
        <is>
          <t>Tamil Nadu</t>
        </is>
      </c>
      <c r="S4333" s="71" t="n">
        <v>0</v>
      </c>
      <c r="T4333" t="inlineStr">
        <is>
          <t>No</t>
        </is>
      </c>
      <c r="U4333" s="71" t="n">
        <v>239</v>
      </c>
      <c r="V4333" s="71" t="n">
        <v>98</v>
      </c>
      <c r="W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RR104325</t>
        </is>
      </c>
      <c r="B4334" s="69" t="n">
        <v>46177</v>
      </c>
      <c r="C4334" s="70" t="n">
        <v>2026</v>
      </c>
      <c r="D4334" t="inlineStr">
        <is>
          <t>Jun</t>
        </is>
      </c>
      <c r="E4334" t="inlineStr">
        <is>
          <t>West</t>
        </is>
      </c>
      <c r="F4334" t="inlineStr">
        <is>
          <t>India</t>
        </is>
      </c>
      <c r="G4334" t="inlineStr">
        <is>
          <t>JioMart</t>
        </is>
      </c>
      <c r="H4334" t="inlineStr">
        <is>
          <t>Home delivery</t>
        </is>
      </c>
      <c r="I4334" t="inlineStr">
        <is>
          <t>Member</t>
        </is>
      </c>
      <c r="J4334" t="inlineStr">
        <is>
          <t>Amir Khan</t>
        </is>
      </c>
      <c r="K4334" s="71" t="n">
        <v>3378</v>
      </c>
      <c r="L4334" s="72" t="n">
        <v>420.21</v>
      </c>
      <c r="M4334" s="72" t="n">
        <v>1419469.38</v>
      </c>
      <c r="N4334" s="72" t="n">
        <v>113557.55</v>
      </c>
      <c r="O4334" s="72" t="n">
        <v>1305911.83</v>
      </c>
      <c r="P4334" s="72" t="n">
        <v>1172898.35</v>
      </c>
      <c r="Q4334" s="72" t="n">
        <v>133013.48</v>
      </c>
      <c r="R4334" t="inlineStr">
        <is>
          <t>Goa</t>
        </is>
      </c>
      <c r="S4334" s="71" t="n">
        <v>1</v>
      </c>
      <c r="T4334" t="inlineStr">
        <is>
          <t>Yes</t>
        </is>
      </c>
      <c r="U4334" s="71" t="n">
        <v>8012</v>
      </c>
      <c r="V4334" s="71" t="n">
        <v>510</v>
      </c>
      <c r="W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RR104326</t>
        </is>
      </c>
      <c r="B4335" s="69" t="n">
        <v>46177</v>
      </c>
      <c r="C4335" s="70" t="n">
        <v>2026</v>
      </c>
      <c r="D4335" t="inlineStr">
        <is>
          <t>Jun</t>
        </is>
      </c>
      <c r="E4335" t="inlineStr">
        <is>
          <t>South</t>
        </is>
      </c>
      <c r="F4335" t="inlineStr">
        <is>
          <t>India</t>
        </is>
      </c>
      <c r="G4335" t="inlineStr">
        <is>
          <t>Grocery</t>
        </is>
      </c>
      <c r="H4335" t="inlineStr">
        <is>
          <t>Store walk-in</t>
        </is>
      </c>
      <c r="I4335" t="inlineStr">
        <is>
          <t>Member</t>
        </is>
      </c>
      <c r="J4335" t="inlineStr">
        <is>
          <t>Zoya Ahmed</t>
        </is>
      </c>
      <c r="K4335" s="71" t="n">
        <v>1146</v>
      </c>
      <c r="L4335" s="72" t="n">
        <v>182.24</v>
      </c>
      <c r="M4335" s="72" t="n">
        <v>208847.04</v>
      </c>
      <c r="N4335" s="72" t="n">
        <v>10442.35</v>
      </c>
      <c r="O4335" s="72" t="n">
        <v>198404.69</v>
      </c>
      <c r="P4335" s="72" t="n">
        <v>167100.46</v>
      </c>
      <c r="Q4335" s="72" t="n">
        <v>31304.23</v>
      </c>
      <c r="R4335" t="inlineStr">
        <is>
          <t>Karnataka</t>
        </is>
      </c>
      <c r="S4335" s="71" t="n">
        <v>0</v>
      </c>
      <c r="T4335" t="inlineStr">
        <is>
          <t>No</t>
        </is>
      </c>
      <c r="U4335" s="71" t="n">
        <v>506</v>
      </c>
      <c r="V4335" s="71" t="n">
        <v>147</v>
      </c>
      <c r="W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RR104327</t>
        </is>
      </c>
      <c r="B4336" s="69" t="n">
        <v>46177</v>
      </c>
      <c r="C4336" s="70" t="n">
        <v>2026</v>
      </c>
      <c r="D4336" t="inlineStr">
        <is>
          <t>Jun</t>
        </is>
      </c>
      <c r="E4336" t="inlineStr">
        <is>
          <t>West</t>
        </is>
      </c>
      <c r="F4336" t="inlineStr">
        <is>
          <t>India</t>
        </is>
      </c>
      <c r="G4336" t="inlineStr">
        <is>
          <t>Grocery</t>
        </is>
      </c>
      <c r="H4336" t="inlineStr">
        <is>
          <t>Store walk-in</t>
        </is>
      </c>
      <c r="I4336" t="inlineStr">
        <is>
          <t>Walk-in guest</t>
        </is>
      </c>
      <c r="J4336" t="inlineStr">
        <is>
          <t>Olivia Brown</t>
        </is>
      </c>
      <c r="K4336" s="71" t="n">
        <v>2350</v>
      </c>
      <c r="L4336" s="72" t="n">
        <v>178.11</v>
      </c>
      <c r="M4336" s="72" t="n">
        <v>418558.5</v>
      </c>
      <c r="N4336" s="72" t="n">
        <v>8371.17</v>
      </c>
      <c r="O4336" s="72" t="n">
        <v>410187.33</v>
      </c>
      <c r="P4336" s="72" t="n">
        <v>359932.94</v>
      </c>
      <c r="Q4336" s="72" t="n">
        <v>50254.39</v>
      </c>
      <c r="R4336" t="inlineStr">
        <is>
          <t>Maharashtra</t>
        </is>
      </c>
      <c r="S4336" s="71" t="n">
        <v>8</v>
      </c>
      <c r="T4336" t="inlineStr">
        <is>
          <t>Yes</t>
        </is>
      </c>
      <c r="U4336" s="71" t="n">
        <v>2175</v>
      </c>
      <c r="V4336" s="71" t="n">
        <v>573</v>
      </c>
      <c r="W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RR104328</t>
        </is>
      </c>
      <c r="B4337" s="69" t="n">
        <v>46177</v>
      </c>
      <c r="C4337" s="70" t="n">
        <v>2026</v>
      </c>
      <c r="D4337" t="inlineStr">
        <is>
          <t>Jun</t>
        </is>
      </c>
      <c r="E4337" t="inlineStr">
        <is>
          <t>North</t>
        </is>
      </c>
      <c r="F4337" t="inlineStr">
        <is>
          <t>India</t>
        </is>
      </c>
      <c r="G4337" t="inlineStr">
        <is>
          <t>Grocery</t>
        </is>
      </c>
      <c r="H4337" t="inlineStr">
        <is>
          <t>Store walk-in</t>
        </is>
      </c>
      <c r="I4337" t="inlineStr">
        <is>
          <t>Walk-in guest</t>
        </is>
      </c>
      <c r="J4337" t="inlineStr">
        <is>
          <t>Ravindra Patil</t>
        </is>
      </c>
      <c r="K4337" s="71" t="n">
        <v>3208</v>
      </c>
      <c r="L4337" s="72" t="n">
        <v>193.24</v>
      </c>
      <c r="M4337" s="72" t="n">
        <v>619913.92</v>
      </c>
      <c r="N4337" s="72" t="n">
        <v>92987.09</v>
      </c>
      <c r="O4337" s="72" t="n">
        <v>526926.83</v>
      </c>
      <c r="P4337" s="72" t="n">
        <v>465876.57</v>
      </c>
      <c r="Q4337" s="72" t="n">
        <v>61050.26</v>
      </c>
      <c r="R4337" t="inlineStr">
        <is>
          <t>Rajasthan</t>
        </is>
      </c>
      <c r="S4337" s="71" t="n">
        <v>8</v>
      </c>
      <c r="T4337" t="inlineStr">
        <is>
          <t>Yes</t>
        </is>
      </c>
      <c r="U4337" s="71" t="n">
        <v>2241</v>
      </c>
      <c r="V4337" s="71" t="n">
        <v>577</v>
      </c>
      <c r="W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RR104329</t>
        </is>
      </c>
      <c r="B4338" s="69" t="n">
        <v>46177</v>
      </c>
      <c r="C4338" s="70" t="n">
        <v>2026</v>
      </c>
      <c r="D4338" t="inlineStr">
        <is>
          <t>Jun</t>
        </is>
      </c>
      <c r="E4338" t="inlineStr">
        <is>
          <t>North</t>
        </is>
      </c>
      <c r="F4338" t="inlineStr">
        <is>
          <t>India</t>
        </is>
      </c>
      <c r="G4338" t="inlineStr">
        <is>
          <t>Electronics</t>
        </is>
      </c>
      <c r="H4338" t="inlineStr">
        <is>
          <t>Store walk-in</t>
        </is>
      </c>
      <c r="I4338" t="inlineStr">
        <is>
          <t>Member</t>
        </is>
      </c>
      <c r="J4338" t="inlineStr">
        <is>
          <t>Liam O'Brien</t>
        </is>
      </c>
      <c r="K4338" s="71" t="n">
        <v>62</v>
      </c>
      <c r="L4338" s="72" t="n">
        <v>9496.01</v>
      </c>
      <c r="M4338" s="72" t="n">
        <v>588752.62</v>
      </c>
      <c r="N4338" s="72" t="n">
        <v>11775.05</v>
      </c>
      <c r="O4338" s="72" t="n">
        <v>576977.5699999999</v>
      </c>
      <c r="P4338" s="72" t="n">
        <v>487884.09</v>
      </c>
      <c r="Q4338" s="72" t="n">
        <v>89093.48</v>
      </c>
      <c r="R4338" t="inlineStr">
        <is>
          <t>Delhi</t>
        </is>
      </c>
      <c r="S4338" s="71" t="n">
        <v>1</v>
      </c>
      <c r="T4338" t="inlineStr">
        <is>
          <t>Yes</t>
        </is>
      </c>
      <c r="U4338" s="71" t="n">
        <v>150</v>
      </c>
      <c r="V4338" s="71" t="n">
        <v>50</v>
      </c>
      <c r="W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RR104330</t>
        </is>
      </c>
      <c r="B4339" s="69" t="n">
        <v>46177</v>
      </c>
      <c r="C4339" s="70" t="n">
        <v>2026</v>
      </c>
      <c r="D4339" t="inlineStr">
        <is>
          <t>Jun</t>
        </is>
      </c>
      <c r="E4339" t="inlineStr">
        <is>
          <t>East</t>
        </is>
      </c>
      <c r="F4339" t="inlineStr">
        <is>
          <t>India</t>
        </is>
      </c>
      <c r="G4339" t="inlineStr">
        <is>
          <t>Grocery</t>
        </is>
      </c>
      <c r="H4339" t="inlineStr">
        <is>
          <t>Click &amp; collect</t>
        </is>
      </c>
      <c r="I4339" t="inlineStr">
        <is>
          <t>Walk-in guest</t>
        </is>
      </c>
      <c r="J4339" t="inlineStr">
        <is>
          <t>Ana Costa</t>
        </is>
      </c>
      <c r="K4339" s="71" t="n">
        <v>2540</v>
      </c>
      <c r="L4339" s="72" t="n">
        <v>188.46</v>
      </c>
      <c r="M4339" s="72" t="n">
        <v>478688.4</v>
      </c>
      <c r="N4339" s="72" t="n">
        <v>71803.25999999999</v>
      </c>
      <c r="O4339" s="72" t="n">
        <v>406885.14</v>
      </c>
      <c r="P4339" s="72" t="n">
        <v>367743.49</v>
      </c>
      <c r="Q4339" s="72" t="n">
        <v>39141.65</v>
      </c>
      <c r="R4339" t="inlineStr">
        <is>
          <t>West Bengal</t>
        </is>
      </c>
      <c r="S4339" s="71" t="n">
        <v>5</v>
      </c>
      <c r="T4339" t="inlineStr">
        <is>
          <t>Yes</t>
        </is>
      </c>
      <c r="U4339" s="71" t="n">
        <v>2862</v>
      </c>
      <c r="V4339" s="71" t="n">
        <v>781</v>
      </c>
      <c r="W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RR104331</t>
        </is>
      </c>
      <c r="B4340" s="69" t="n">
        <v>46177</v>
      </c>
      <c r="C4340" s="70" t="n">
        <v>2026</v>
      </c>
      <c r="D4340" t="inlineStr">
        <is>
          <t>Jun</t>
        </is>
      </c>
      <c r="E4340" t="inlineStr">
        <is>
          <t>West</t>
        </is>
      </c>
      <c r="F4340" t="inlineStr">
        <is>
          <t>India</t>
        </is>
      </c>
      <c r="G4340" t="inlineStr">
        <is>
          <t>Fashion</t>
        </is>
      </c>
      <c r="H4340" t="inlineStr">
        <is>
          <t>Store walk-in</t>
        </is>
      </c>
      <c r="I4340" t="inlineStr">
        <is>
          <t>Walk-in guest</t>
        </is>
      </c>
      <c r="J4340" t="inlineStr">
        <is>
          <t>Aisha Bello</t>
        </is>
      </c>
      <c r="K4340" s="71" t="n">
        <v>476</v>
      </c>
      <c r="L4340" s="72" t="n">
        <v>800.6799999999999</v>
      </c>
      <c r="M4340" s="72" t="n">
        <v>381123.68</v>
      </c>
      <c r="N4340" s="72" t="n">
        <v>30489.89</v>
      </c>
      <c r="O4340" s="72" t="n">
        <v>350633.79</v>
      </c>
      <c r="P4340" s="72" t="n">
        <v>197952.84</v>
      </c>
      <c r="Q4340" s="72" t="n">
        <v>152680.95</v>
      </c>
      <c r="R4340" t="inlineStr">
        <is>
          <t>Maharashtra</t>
        </is>
      </c>
      <c r="S4340" s="71" t="n">
        <v>1</v>
      </c>
      <c r="T4340" t="inlineStr">
        <is>
          <t>Yes</t>
        </is>
      </c>
      <c r="U4340" s="71" t="n">
        <v>203</v>
      </c>
      <c r="V4340" s="71" t="n">
        <v>66</v>
      </c>
      <c r="W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RR104332</t>
        </is>
      </c>
      <c r="B4341" s="69" t="n">
        <v>46177</v>
      </c>
      <c r="C4341" s="70" t="n">
        <v>2026</v>
      </c>
      <c r="D4341" t="inlineStr">
        <is>
          <t>Jun</t>
        </is>
      </c>
      <c r="E4341" t="inlineStr">
        <is>
          <t>East</t>
        </is>
      </c>
      <c r="F4341" t="inlineStr">
        <is>
          <t>India</t>
        </is>
      </c>
      <c r="G4341" t="inlineStr">
        <is>
          <t>Electronics</t>
        </is>
      </c>
      <c r="H4341" t="inlineStr">
        <is>
          <t>Store walk-in</t>
        </is>
      </c>
      <c r="I4341" t="inlineStr">
        <is>
          <t>Walk-in guest</t>
        </is>
      </c>
      <c r="J4341" t="inlineStr">
        <is>
          <t>Olivia Brown</t>
        </is>
      </c>
      <c r="K4341" s="71" t="n">
        <v>169</v>
      </c>
      <c r="L4341" s="72" t="n">
        <v>10623.74</v>
      </c>
      <c r="M4341" s="72" t="n">
        <v>1795412.06</v>
      </c>
      <c r="N4341" s="72" t="n">
        <v>35908.24</v>
      </c>
      <c r="O4341" s="72" t="n">
        <v>1759503.82</v>
      </c>
      <c r="P4341" s="72" t="n">
        <v>1431828.07</v>
      </c>
      <c r="Q4341" s="72" t="n">
        <v>327675.75</v>
      </c>
      <c r="R4341" t="inlineStr">
        <is>
          <t>Odisha</t>
        </is>
      </c>
      <c r="S4341" s="71" t="n">
        <v>8</v>
      </c>
      <c r="T4341" t="inlineStr">
        <is>
          <t>Yes</t>
        </is>
      </c>
      <c r="U4341" s="71" t="n">
        <v>332</v>
      </c>
      <c r="V4341" s="71" t="n">
        <v>130</v>
      </c>
      <c r="W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RR104333</t>
        </is>
      </c>
      <c r="B4342" s="69" t="n">
        <v>46177</v>
      </c>
      <c r="C4342" s="70" t="n">
        <v>2026</v>
      </c>
      <c r="D4342" t="inlineStr">
        <is>
          <t>Jun</t>
        </is>
      </c>
      <c r="E4342" t="inlineStr">
        <is>
          <t>East</t>
        </is>
      </c>
      <c r="F4342" t="inlineStr">
        <is>
          <t>India</t>
        </is>
      </c>
      <c r="G4342" t="inlineStr">
        <is>
          <t>Grocery</t>
        </is>
      </c>
      <c r="H4342" t="inlineStr">
        <is>
          <t>Store walk-in</t>
        </is>
      </c>
      <c r="I4342" t="inlineStr">
        <is>
          <t>Member</t>
        </is>
      </c>
      <c r="J4342" t="inlineStr">
        <is>
          <t>Sophie Müller</t>
        </is>
      </c>
      <c r="K4342" s="71" t="n">
        <v>3518</v>
      </c>
      <c r="L4342" s="72" t="n">
        <v>202.86</v>
      </c>
      <c r="M4342" s="72" t="n">
        <v>713661.48</v>
      </c>
      <c r="N4342" s="72" t="n">
        <v>57092.92</v>
      </c>
      <c r="O4342" s="72" t="n">
        <v>656568.5600000001</v>
      </c>
      <c r="P4342" s="72" t="n">
        <v>527385.99</v>
      </c>
      <c r="Q4342" s="72" t="n">
        <v>129182.57</v>
      </c>
      <c r="R4342" t="inlineStr">
        <is>
          <t>Bihar</t>
        </is>
      </c>
      <c r="S4342" s="71" t="n">
        <v>1</v>
      </c>
      <c r="T4342" t="inlineStr">
        <is>
          <t>Yes</t>
        </is>
      </c>
      <c r="U4342" s="71" t="n">
        <v>1369</v>
      </c>
      <c r="V4342" s="71" t="n">
        <v>564</v>
      </c>
      <c r="W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RR104334</t>
        </is>
      </c>
      <c r="B4343" s="69" t="n">
        <v>46177</v>
      </c>
      <c r="C4343" s="70" t="n">
        <v>2026</v>
      </c>
      <c r="D4343" t="inlineStr">
        <is>
          <t>Jun</t>
        </is>
      </c>
      <c r="E4343" t="inlineStr">
        <is>
          <t>South</t>
        </is>
      </c>
      <c r="F4343" t="inlineStr">
        <is>
          <t>India</t>
        </is>
      </c>
      <c r="G4343" t="inlineStr">
        <is>
          <t>Grocery</t>
        </is>
      </c>
      <c r="H4343" t="inlineStr">
        <is>
          <t>Store walk-in</t>
        </is>
      </c>
      <c r="I4343" t="inlineStr">
        <is>
          <t>Walk-in guest</t>
        </is>
      </c>
      <c r="J4343" t="inlineStr">
        <is>
          <t>Ravindra Patil</t>
        </is>
      </c>
      <c r="K4343" s="71" t="n">
        <v>2949</v>
      </c>
      <c r="L4343" s="72" t="n">
        <v>169.99</v>
      </c>
      <c r="M4343" s="72" t="n">
        <v>501300.51</v>
      </c>
      <c r="N4343" s="72" t="n">
        <v>10026.01</v>
      </c>
      <c r="O4343" s="72" t="n">
        <v>491274.5</v>
      </c>
      <c r="P4343" s="72" t="n">
        <v>418020.3</v>
      </c>
      <c r="Q4343" s="72" t="n">
        <v>73254.2</v>
      </c>
      <c r="R4343" t="inlineStr">
        <is>
          <t>Telangana</t>
        </is>
      </c>
      <c r="S4343" s="71" t="n">
        <v>8</v>
      </c>
      <c r="T4343" t="inlineStr">
        <is>
          <t>Yes</t>
        </is>
      </c>
      <c r="U4343" s="71" t="n">
        <v>864</v>
      </c>
      <c r="V4343" s="71" t="n">
        <v>360</v>
      </c>
      <c r="W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RR104335</t>
        </is>
      </c>
      <c r="B4344" s="69" t="n">
        <v>46177</v>
      </c>
      <c r="C4344" s="70" t="n">
        <v>2026</v>
      </c>
      <c r="D4344" t="inlineStr">
        <is>
          <t>Jun</t>
        </is>
      </c>
      <c r="E4344" t="inlineStr">
        <is>
          <t>East</t>
        </is>
      </c>
      <c r="F4344" t="inlineStr">
        <is>
          <t>India</t>
        </is>
      </c>
      <c r="G4344" t="inlineStr">
        <is>
          <t>JioMart</t>
        </is>
      </c>
      <c r="H4344" t="inlineStr">
        <is>
          <t>Home delivery</t>
        </is>
      </c>
      <c r="I4344" t="inlineStr">
        <is>
          <t>Walk-in guest</t>
        </is>
      </c>
      <c r="J4344" t="inlineStr">
        <is>
          <t>Sara Rossi</t>
        </is>
      </c>
      <c r="K4344" s="71" t="n">
        <v>2177</v>
      </c>
      <c r="L4344" s="72" t="n">
        <v>408.78</v>
      </c>
      <c r="M4344" s="72" t="n">
        <v>889914.0600000001</v>
      </c>
      <c r="N4344" s="72" t="n">
        <v>44495.7</v>
      </c>
      <c r="O4344" s="72" t="n">
        <v>845418.36</v>
      </c>
      <c r="P4344" s="72" t="n">
        <v>722936.09</v>
      </c>
      <c r="Q4344" s="72" t="n">
        <v>122482.27</v>
      </c>
      <c r="R4344" t="inlineStr">
        <is>
          <t>Bihar</t>
        </is>
      </c>
      <c r="S4344" s="71" t="n">
        <v>3</v>
      </c>
      <c r="T4344" t="inlineStr">
        <is>
          <t>Yes</t>
        </is>
      </c>
      <c r="U4344" s="71" t="n">
        <v>10667</v>
      </c>
      <c r="V4344" s="71" t="n">
        <v>532</v>
      </c>
      <c r="W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RR104336</t>
        </is>
      </c>
      <c r="B4345" s="69" t="n">
        <v>46177</v>
      </c>
      <c r="C4345" s="70" t="n">
        <v>2026</v>
      </c>
      <c r="D4345" t="inlineStr">
        <is>
          <t>Jun</t>
        </is>
      </c>
      <c r="E4345" t="inlineStr">
        <is>
          <t>East</t>
        </is>
      </c>
      <c r="F4345" t="inlineStr">
        <is>
          <t>India</t>
        </is>
      </c>
      <c r="G4345" t="inlineStr">
        <is>
          <t>Grocery</t>
        </is>
      </c>
      <c r="H4345" t="inlineStr">
        <is>
          <t>Store walk-in</t>
        </is>
      </c>
      <c r="I4345" t="inlineStr">
        <is>
          <t>Member</t>
        </is>
      </c>
      <c r="J4345" t="inlineStr">
        <is>
          <t>Yuki Sato</t>
        </is>
      </c>
      <c r="K4345" s="71" t="n">
        <v>4264</v>
      </c>
      <c r="L4345" s="72" t="n">
        <v>204.81</v>
      </c>
      <c r="M4345" s="72" t="n">
        <v>873309.84</v>
      </c>
      <c r="N4345" s="72" t="n">
        <v>69864.78999999999</v>
      </c>
      <c r="O4345" s="72" t="n">
        <v>803445.05</v>
      </c>
      <c r="P4345" s="72" t="n">
        <v>646667.3</v>
      </c>
      <c r="Q4345" s="72" t="n">
        <v>156777.75</v>
      </c>
      <c r="R4345" t="inlineStr">
        <is>
          <t>Bihar</t>
        </is>
      </c>
      <c r="S4345" s="71" t="n">
        <v>3</v>
      </c>
      <c r="T4345" t="inlineStr">
        <is>
          <t>Yes</t>
        </is>
      </c>
      <c r="U4345" s="71" t="n">
        <v>1648</v>
      </c>
      <c r="V4345" s="71" t="n">
        <v>569</v>
      </c>
      <c r="W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RR104337</t>
        </is>
      </c>
      <c r="B4346" s="69" t="n">
        <v>46178</v>
      </c>
      <c r="C4346" s="70" t="n">
        <v>2026</v>
      </c>
      <c r="D4346" t="inlineStr">
        <is>
          <t>Jun</t>
        </is>
      </c>
      <c r="E4346" t="inlineStr">
        <is>
          <t>South</t>
        </is>
      </c>
      <c r="F4346" t="inlineStr">
        <is>
          <t>India</t>
        </is>
      </c>
      <c r="G4346" t="inlineStr">
        <is>
          <t>Grocery</t>
        </is>
      </c>
      <c r="H4346" t="inlineStr">
        <is>
          <t>Click &amp; collect</t>
        </is>
      </c>
      <c r="I4346" t="inlineStr">
        <is>
          <t>Walk-in guest</t>
        </is>
      </c>
      <c r="J4346" t="inlineStr">
        <is>
          <t>Liam O'Brien</t>
        </is>
      </c>
      <c r="K4346" s="71" t="n">
        <v>1748</v>
      </c>
      <c r="L4346" s="72" t="n">
        <v>171.65</v>
      </c>
      <c r="M4346" s="72" t="n">
        <v>300044.2</v>
      </c>
      <c r="N4346" s="72" t="n">
        <v>45006.63</v>
      </c>
      <c r="O4346" s="72" t="n">
        <v>255037.57</v>
      </c>
      <c r="P4346" s="72" t="n">
        <v>256071.22</v>
      </c>
      <c r="Q4346" s="72" t="n">
        <v>-1033.65</v>
      </c>
      <c r="R4346" t="inlineStr">
        <is>
          <t>Telangana</t>
        </is>
      </c>
      <c r="S4346" s="71" t="n">
        <v>5</v>
      </c>
      <c r="T4346" t="inlineStr">
        <is>
          <t>Yes</t>
        </is>
      </c>
      <c r="U4346" s="71" t="n">
        <v>763</v>
      </c>
      <c r="V4346" s="71" t="n">
        <v>310</v>
      </c>
      <c r="W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RR104338</t>
        </is>
      </c>
      <c r="B4347" s="69" t="n">
        <v>46178</v>
      </c>
      <c r="C4347" s="70" t="n">
        <v>2026</v>
      </c>
      <c r="D4347" t="inlineStr">
        <is>
          <t>Jun</t>
        </is>
      </c>
      <c r="E4347" t="inlineStr">
        <is>
          <t>West</t>
        </is>
      </c>
      <c r="F4347" t="inlineStr">
        <is>
          <t>India</t>
        </is>
      </c>
      <c r="G4347" t="inlineStr">
        <is>
          <t>JioMart</t>
        </is>
      </c>
      <c r="H4347" t="inlineStr">
        <is>
          <t>Home delivery</t>
        </is>
      </c>
      <c r="I4347" t="inlineStr">
        <is>
          <t>Walk-in guest</t>
        </is>
      </c>
      <c r="J4347" t="inlineStr">
        <is>
          <t>Hiroshi Tanaka</t>
        </is>
      </c>
      <c r="K4347" s="71" t="n">
        <v>1974</v>
      </c>
      <c r="L4347" s="72" t="n">
        <v>507.98</v>
      </c>
      <c r="M4347" s="72" t="n">
        <v>1002752.52</v>
      </c>
      <c r="N4347" s="72" t="n">
        <v>80220.2</v>
      </c>
      <c r="O4347" s="72" t="n">
        <v>922532.3199999999</v>
      </c>
      <c r="P4347" s="72" t="n">
        <v>651025.37</v>
      </c>
      <c r="Q4347" s="72" t="n">
        <v>271506.95</v>
      </c>
      <c r="R4347" t="inlineStr">
        <is>
          <t>Maharashtra</t>
        </is>
      </c>
      <c r="S4347" s="71" t="n">
        <v>1</v>
      </c>
      <c r="T4347" t="inlineStr">
        <is>
          <t>Yes</t>
        </is>
      </c>
      <c r="U4347" s="71" t="n">
        <v>8014</v>
      </c>
      <c r="V4347" s="71" t="n">
        <v>461</v>
      </c>
      <c r="W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RR104339</t>
        </is>
      </c>
      <c r="B4348" s="69" t="n">
        <v>46178</v>
      </c>
      <c r="C4348" s="70" t="n">
        <v>2026</v>
      </c>
      <c r="D4348" t="inlineStr">
        <is>
          <t>Jun</t>
        </is>
      </c>
      <c r="E4348" t="inlineStr">
        <is>
          <t>West</t>
        </is>
      </c>
      <c r="F4348" t="inlineStr">
        <is>
          <t>India</t>
        </is>
      </c>
      <c r="G4348" t="inlineStr">
        <is>
          <t>JioMart</t>
        </is>
      </c>
      <c r="H4348" t="inlineStr">
        <is>
          <t>Home delivery</t>
        </is>
      </c>
      <c r="I4348" t="inlineStr">
        <is>
          <t>Member</t>
        </is>
      </c>
      <c r="J4348" t="inlineStr">
        <is>
          <t>Priya Nair</t>
        </is>
      </c>
      <c r="K4348" s="71" t="n">
        <v>4197</v>
      </c>
      <c r="L4348" s="72" t="n">
        <v>485.83</v>
      </c>
      <c r="M4348" s="72" t="n">
        <v>2039028.51</v>
      </c>
      <c r="N4348" s="72" t="n">
        <v>40780.57</v>
      </c>
      <c r="O4348" s="72" t="n">
        <v>1998247.94</v>
      </c>
      <c r="P4348" s="72" t="n">
        <v>1386282.87</v>
      </c>
      <c r="Q4348" s="72" t="n">
        <v>611965.0699999999</v>
      </c>
      <c r="R4348" t="inlineStr">
        <is>
          <t>Goa</t>
        </is>
      </c>
      <c r="S4348" s="71" t="n">
        <v>8</v>
      </c>
      <c r="T4348" t="inlineStr">
        <is>
          <t>Yes</t>
        </is>
      </c>
      <c r="U4348" s="71" t="n">
        <v>11515</v>
      </c>
      <c r="V4348" s="71" t="n">
        <v>867</v>
      </c>
      <c r="W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RR104340</t>
        </is>
      </c>
      <c r="B4349" s="69" t="n">
        <v>46178</v>
      </c>
      <c r="C4349" s="70" t="n">
        <v>2026</v>
      </c>
      <c r="D4349" t="inlineStr">
        <is>
          <t>Jun</t>
        </is>
      </c>
      <c r="E4349" t="inlineStr">
        <is>
          <t>North</t>
        </is>
      </c>
      <c r="F4349" t="inlineStr">
        <is>
          <t>India</t>
        </is>
      </c>
      <c r="G4349" t="inlineStr">
        <is>
          <t>Fashion</t>
        </is>
      </c>
      <c r="H4349" t="inlineStr">
        <is>
          <t>Store walk-in</t>
        </is>
      </c>
      <c r="I4349" t="inlineStr">
        <is>
          <t>Walk-in guest</t>
        </is>
      </c>
      <c r="J4349" t="inlineStr">
        <is>
          <t>Emma Clarke</t>
        </is>
      </c>
      <c r="K4349" s="71" t="n">
        <v>927</v>
      </c>
      <c r="L4349" s="72" t="n">
        <v>768.4299999999999</v>
      </c>
      <c r="M4349" s="72" t="n">
        <v>712334.61</v>
      </c>
      <c r="N4349" s="72" t="n">
        <v>71233.46000000001</v>
      </c>
      <c r="O4349" s="72" t="n">
        <v>641101.15</v>
      </c>
      <c r="P4349" s="72" t="n">
        <v>388787.45</v>
      </c>
      <c r="Q4349" s="72" t="n">
        <v>252313.7</v>
      </c>
      <c r="R4349" t="inlineStr">
        <is>
          <t>Rajasthan</t>
        </is>
      </c>
      <c r="S4349" s="71" t="n">
        <v>8</v>
      </c>
      <c r="T4349" t="inlineStr">
        <is>
          <t>Yes</t>
        </is>
      </c>
      <c r="U4349" s="71" t="n">
        <v>554</v>
      </c>
      <c r="V4349" s="71" t="n">
        <v>168</v>
      </c>
      <c r="W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RR104341</t>
        </is>
      </c>
      <c r="B4350" s="69" t="n">
        <v>46178</v>
      </c>
      <c r="C4350" s="70" t="n">
        <v>2026</v>
      </c>
      <c r="D4350" t="inlineStr">
        <is>
          <t>Jun</t>
        </is>
      </c>
      <c r="E4350" t="inlineStr">
        <is>
          <t>North</t>
        </is>
      </c>
      <c r="F4350" t="inlineStr">
        <is>
          <t>India</t>
        </is>
      </c>
      <c r="G4350" t="inlineStr">
        <is>
          <t>Grocery</t>
        </is>
      </c>
      <c r="H4350" t="inlineStr">
        <is>
          <t>Store walk-in</t>
        </is>
      </c>
      <c r="I4350" t="inlineStr">
        <is>
          <t>Member</t>
        </is>
      </c>
      <c r="J4350" t="inlineStr">
        <is>
          <t>Olivia Brown</t>
        </is>
      </c>
      <c r="K4350" s="71" t="n">
        <v>576</v>
      </c>
      <c r="L4350" s="72" t="n">
        <v>202.86</v>
      </c>
      <c r="M4350" s="72" t="n">
        <v>116847.36</v>
      </c>
      <c r="N4350" s="72" t="n">
        <v>2336.95</v>
      </c>
      <c r="O4350" s="72" t="n">
        <v>114510.41</v>
      </c>
      <c r="P4350" s="72" t="n">
        <v>81900</v>
      </c>
      <c r="Q4350" s="72" t="n">
        <v>32610.41</v>
      </c>
      <c r="R4350" t="inlineStr">
        <is>
          <t>Rajasthan</t>
        </is>
      </c>
      <c r="S4350" s="71" t="n">
        <v>3</v>
      </c>
      <c r="T4350" t="inlineStr">
        <is>
          <t>Yes</t>
        </is>
      </c>
      <c r="U4350" s="71" t="n">
        <v>264</v>
      </c>
      <c r="V4350" s="71" t="n">
        <v>97</v>
      </c>
      <c r="W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RR104342</t>
        </is>
      </c>
      <c r="B4351" s="69" t="n">
        <v>46178</v>
      </c>
      <c r="C4351" s="70" t="n">
        <v>2026</v>
      </c>
      <c r="D4351" t="inlineStr">
        <is>
          <t>Jun</t>
        </is>
      </c>
      <c r="E4351" t="inlineStr">
        <is>
          <t>West</t>
        </is>
      </c>
      <c r="F4351" t="inlineStr">
        <is>
          <t>India</t>
        </is>
      </c>
      <c r="G4351" t="inlineStr">
        <is>
          <t>JioMart</t>
        </is>
      </c>
      <c r="H4351" t="inlineStr">
        <is>
          <t>Home delivery</t>
        </is>
      </c>
      <c r="I4351" t="inlineStr">
        <is>
          <t>Member</t>
        </is>
      </c>
      <c r="J4351" t="inlineStr">
        <is>
          <t>Kofi Mensah</t>
        </is>
      </c>
      <c r="K4351" s="71" t="n">
        <v>4822</v>
      </c>
      <c r="L4351" s="72" t="n">
        <v>409.63</v>
      </c>
      <c r="M4351" s="72" t="n">
        <v>1975235.86</v>
      </c>
      <c r="N4351" s="72" t="n">
        <v>39504.72</v>
      </c>
      <c r="O4351" s="72" t="n">
        <v>1935731.14</v>
      </c>
      <c r="P4351" s="72" t="n">
        <v>1622033.09</v>
      </c>
      <c r="Q4351" s="72" t="n">
        <v>313698.05</v>
      </c>
      <c r="R4351" t="inlineStr">
        <is>
          <t>Maharashtra</t>
        </is>
      </c>
      <c r="S4351" s="71" t="n">
        <v>3</v>
      </c>
      <c r="T4351" t="inlineStr">
        <is>
          <t>Yes</t>
        </is>
      </c>
      <c r="U4351" s="71" t="n">
        <v>9452</v>
      </c>
      <c r="V4351" s="71" t="n">
        <v>557</v>
      </c>
      <c r="W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RR104343</t>
        </is>
      </c>
      <c r="B4352" s="69" t="n">
        <v>46178</v>
      </c>
      <c r="C4352" s="70" t="n">
        <v>2026</v>
      </c>
      <c r="D4352" t="inlineStr">
        <is>
          <t>Jun</t>
        </is>
      </c>
      <c r="E4352" t="inlineStr">
        <is>
          <t>South</t>
        </is>
      </c>
      <c r="F4352" t="inlineStr">
        <is>
          <t>India</t>
        </is>
      </c>
      <c r="G4352" t="inlineStr">
        <is>
          <t>JioMart</t>
        </is>
      </c>
      <c r="H4352" t="inlineStr">
        <is>
          <t>Home delivery</t>
        </is>
      </c>
      <c r="I4352" t="inlineStr">
        <is>
          <t>Member</t>
        </is>
      </c>
      <c r="J4352" t="inlineStr">
        <is>
          <t>Shraddha Kulkarni</t>
        </is>
      </c>
      <c r="K4352" s="71" t="n">
        <v>4798</v>
      </c>
      <c r="L4352" s="72" t="n">
        <v>508.93</v>
      </c>
      <c r="M4352" s="72" t="n">
        <v>2441846.14</v>
      </c>
      <c r="N4352" s="72" t="n">
        <v>48836.92</v>
      </c>
      <c r="O4352" s="72" t="n">
        <v>2393009.22</v>
      </c>
      <c r="P4352" s="72" t="n">
        <v>1636045.32</v>
      </c>
      <c r="Q4352" s="72" t="n">
        <v>756963.9</v>
      </c>
      <c r="R4352" t="inlineStr">
        <is>
          <t>Karnataka</t>
        </is>
      </c>
      <c r="S4352" s="71" t="n">
        <v>5</v>
      </c>
      <c r="T4352" t="inlineStr">
        <is>
          <t>Yes</t>
        </is>
      </c>
      <c r="U4352" s="71" t="n">
        <v>23383</v>
      </c>
      <c r="V4352" s="71" t="n">
        <v>952</v>
      </c>
      <c r="W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RR104344</t>
        </is>
      </c>
      <c r="B4353" s="69" t="n">
        <v>46179</v>
      </c>
      <c r="C4353" s="70" t="n">
        <v>2026</v>
      </c>
      <c r="D4353" t="inlineStr">
        <is>
          <t>Jun</t>
        </is>
      </c>
      <c r="E4353" t="inlineStr">
        <is>
          <t>West</t>
        </is>
      </c>
      <c r="F4353" t="inlineStr">
        <is>
          <t>India</t>
        </is>
      </c>
      <c r="G4353" t="inlineStr">
        <is>
          <t>Grocery</t>
        </is>
      </c>
      <c r="H4353" t="inlineStr">
        <is>
          <t>Store walk-in</t>
        </is>
      </c>
      <c r="I4353" t="inlineStr">
        <is>
          <t>Walk-in guest</t>
        </is>
      </c>
      <c r="J4353" t="inlineStr">
        <is>
          <t>Ana Costa</t>
        </is>
      </c>
      <c r="K4353" s="71" t="n">
        <v>2752</v>
      </c>
      <c r="L4353" s="72" t="n">
        <v>192.88</v>
      </c>
      <c r="M4353" s="72" t="n">
        <v>530805.76</v>
      </c>
      <c r="N4353" s="72" t="n">
        <v>26540.29</v>
      </c>
      <c r="O4353" s="72" t="n">
        <v>504265.47</v>
      </c>
      <c r="P4353" s="72" t="n">
        <v>418463.39</v>
      </c>
      <c r="Q4353" s="72" t="n">
        <v>85802.08</v>
      </c>
      <c r="R4353" t="inlineStr">
        <is>
          <t>Goa</t>
        </is>
      </c>
      <c r="S4353" s="71" t="n">
        <v>2</v>
      </c>
      <c r="T4353" t="inlineStr">
        <is>
          <t>Yes</t>
        </is>
      </c>
      <c r="U4353" s="71" t="n">
        <v>2444</v>
      </c>
      <c r="V4353" s="71" t="n">
        <v>631</v>
      </c>
      <c r="W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RR104345</t>
        </is>
      </c>
      <c r="B4354" s="69" t="n">
        <v>46179</v>
      </c>
      <c r="C4354" s="70" t="n">
        <v>2026</v>
      </c>
      <c r="D4354" t="inlineStr">
        <is>
          <t>Jun</t>
        </is>
      </c>
      <c r="E4354" t="inlineStr">
        <is>
          <t>South</t>
        </is>
      </c>
      <c r="F4354" t="inlineStr">
        <is>
          <t>India</t>
        </is>
      </c>
      <c r="G4354" t="inlineStr">
        <is>
          <t>Fashion</t>
        </is>
      </c>
      <c r="H4354" t="inlineStr">
        <is>
          <t>Click &amp; collect</t>
        </is>
      </c>
      <c r="I4354" t="inlineStr">
        <is>
          <t>Walk-in guest</t>
        </is>
      </c>
      <c r="J4354" t="inlineStr">
        <is>
          <t>Amir Khan</t>
        </is>
      </c>
      <c r="K4354" s="71" t="n">
        <v>376</v>
      </c>
      <c r="L4354" s="72" t="n">
        <v>695.61</v>
      </c>
      <c r="M4354" s="72" t="n">
        <v>261549.36</v>
      </c>
      <c r="N4354" s="72" t="n">
        <v>5230.99</v>
      </c>
      <c r="O4354" s="72" t="n">
        <v>256318.37</v>
      </c>
      <c r="P4354" s="72" t="n">
        <v>152363.46</v>
      </c>
      <c r="Q4354" s="72" t="n">
        <v>103954.91</v>
      </c>
      <c r="R4354" t="inlineStr">
        <is>
          <t>Kerala</t>
        </is>
      </c>
      <c r="S4354" s="71" t="n">
        <v>2</v>
      </c>
      <c r="T4354" t="inlineStr">
        <is>
          <t>Yes</t>
        </is>
      </c>
      <c r="U4354" s="71" t="n">
        <v>235</v>
      </c>
      <c r="V4354" s="71" t="n">
        <v>99</v>
      </c>
      <c r="W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RR104346</t>
        </is>
      </c>
      <c r="B4355" s="69" t="n">
        <v>46179</v>
      </c>
      <c r="C4355" s="70" t="n">
        <v>2026</v>
      </c>
      <c r="D4355" t="inlineStr">
        <is>
          <t>Jun</t>
        </is>
      </c>
      <c r="E4355" t="inlineStr">
        <is>
          <t>North</t>
        </is>
      </c>
      <c r="F4355" t="inlineStr">
        <is>
          <t>India</t>
        </is>
      </c>
      <c r="G4355" t="inlineStr">
        <is>
          <t>Grocery</t>
        </is>
      </c>
      <c r="H4355" t="inlineStr">
        <is>
          <t>Store walk-in</t>
        </is>
      </c>
      <c r="I4355" t="inlineStr">
        <is>
          <t>Walk-in guest</t>
        </is>
      </c>
      <c r="J4355" t="inlineStr">
        <is>
          <t>Sophie Müller</t>
        </is>
      </c>
      <c r="K4355" s="71" t="n">
        <v>3295</v>
      </c>
      <c r="L4355" s="72" t="n">
        <v>181.55</v>
      </c>
      <c r="M4355" s="72" t="n">
        <v>598207.25</v>
      </c>
      <c r="N4355" s="72" t="n">
        <v>89731.09</v>
      </c>
      <c r="O4355" s="72" t="n">
        <v>508476.16</v>
      </c>
      <c r="P4355" s="72" t="n">
        <v>481709.4</v>
      </c>
      <c r="Q4355" s="72" t="n">
        <v>26766.76</v>
      </c>
      <c r="R4355" t="inlineStr">
        <is>
          <t>Uttar Pradesh</t>
        </is>
      </c>
      <c r="S4355" s="71" t="n">
        <v>8</v>
      </c>
      <c r="T4355" t="inlineStr">
        <is>
          <t>Yes</t>
        </is>
      </c>
      <c r="U4355" s="71" t="n">
        <v>1459</v>
      </c>
      <c r="V4355" s="71" t="n">
        <v>508</v>
      </c>
      <c r="W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RR104347</t>
        </is>
      </c>
      <c r="B4356" s="69" t="n">
        <v>46179</v>
      </c>
      <c r="C4356" s="70" t="n">
        <v>2026</v>
      </c>
      <c r="D4356" t="inlineStr">
        <is>
          <t>Jun</t>
        </is>
      </c>
      <c r="E4356" t="inlineStr">
        <is>
          <t>West</t>
        </is>
      </c>
      <c r="F4356" t="inlineStr">
        <is>
          <t>India</t>
        </is>
      </c>
      <c r="G4356" t="inlineStr">
        <is>
          <t>Grocery</t>
        </is>
      </c>
      <c r="H4356" t="inlineStr">
        <is>
          <t>Store walk-in</t>
        </is>
      </c>
      <c r="I4356" t="inlineStr">
        <is>
          <t>Member</t>
        </is>
      </c>
      <c r="J4356" t="inlineStr">
        <is>
          <t>Emma Clarke</t>
        </is>
      </c>
      <c r="K4356" s="71" t="n">
        <v>969</v>
      </c>
      <c r="L4356" s="72" t="n">
        <v>197.73</v>
      </c>
      <c r="M4356" s="72" t="n">
        <v>191600.37</v>
      </c>
      <c r="N4356" s="72" t="n">
        <v>15328.03</v>
      </c>
      <c r="O4356" s="72" t="n">
        <v>176272.34</v>
      </c>
      <c r="P4356" s="72" t="n">
        <v>137472.36</v>
      </c>
      <c r="Q4356" s="72" t="n">
        <v>38799.98</v>
      </c>
      <c r="R4356" t="inlineStr">
        <is>
          <t>Goa</t>
        </is>
      </c>
      <c r="S4356" s="71" t="n">
        <v>3</v>
      </c>
      <c r="T4356" t="inlineStr">
        <is>
          <t>Yes</t>
        </is>
      </c>
      <c r="U4356" s="71" t="n">
        <v>480</v>
      </c>
      <c r="V4356" s="71" t="n">
        <v>131</v>
      </c>
      <c r="W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RR104348</t>
        </is>
      </c>
      <c r="B4357" s="69" t="n">
        <v>46179</v>
      </c>
      <c r="C4357" s="70" t="n">
        <v>2026</v>
      </c>
      <c r="D4357" t="inlineStr">
        <is>
          <t>Jun</t>
        </is>
      </c>
      <c r="E4357" t="inlineStr">
        <is>
          <t>West</t>
        </is>
      </c>
      <c r="F4357" t="inlineStr">
        <is>
          <t>India</t>
        </is>
      </c>
      <c r="G4357" t="inlineStr">
        <is>
          <t>Fashion</t>
        </is>
      </c>
      <c r="H4357" t="inlineStr">
        <is>
          <t>Store walk-in</t>
        </is>
      </c>
      <c r="I4357" t="inlineStr">
        <is>
          <t>Walk-in guest</t>
        </is>
      </c>
      <c r="J4357" t="inlineStr">
        <is>
          <t>Ana Costa</t>
        </is>
      </c>
      <c r="K4357" s="71" t="n">
        <v>595</v>
      </c>
      <c r="L4357" s="72" t="n">
        <v>724.03</v>
      </c>
      <c r="M4357" s="72" t="n">
        <v>430797.85</v>
      </c>
      <c r="N4357" s="72" t="n">
        <v>64619.68</v>
      </c>
      <c r="O4357" s="72" t="n">
        <v>366178.17</v>
      </c>
      <c r="P4357" s="72" t="n">
        <v>254616.74</v>
      </c>
      <c r="Q4357" s="72" t="n">
        <v>111561.43</v>
      </c>
      <c r="R4357" t="inlineStr">
        <is>
          <t>Gujarat</t>
        </is>
      </c>
      <c r="S4357" s="71" t="n">
        <v>5</v>
      </c>
      <c r="T4357" t="inlineStr">
        <is>
          <t>Yes</t>
        </is>
      </c>
      <c r="U4357" s="71" t="n">
        <v>242</v>
      </c>
      <c r="V4357" s="71" t="n">
        <v>98</v>
      </c>
      <c r="W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RR104349</t>
        </is>
      </c>
      <c r="B4358" s="69" t="n">
        <v>46179</v>
      </c>
      <c r="C4358" s="70" t="n">
        <v>2026</v>
      </c>
      <c r="D4358" t="inlineStr">
        <is>
          <t>Jun</t>
        </is>
      </c>
      <c r="E4358" t="inlineStr">
        <is>
          <t>North</t>
        </is>
      </c>
      <c r="F4358" t="inlineStr">
        <is>
          <t>India</t>
        </is>
      </c>
      <c r="G4358" t="inlineStr">
        <is>
          <t>Grocery</t>
        </is>
      </c>
      <c r="H4358" t="inlineStr">
        <is>
          <t>Store walk-in</t>
        </is>
      </c>
      <c r="I4358" t="inlineStr">
        <is>
          <t>Walk-in guest</t>
        </is>
      </c>
      <c r="J4358" t="inlineStr">
        <is>
          <t>Hiroshi Tanaka</t>
        </is>
      </c>
      <c r="K4358" s="71" t="n">
        <v>2035</v>
      </c>
      <c r="L4358" s="72" t="n">
        <v>191.64</v>
      </c>
      <c r="M4358" s="72" t="n">
        <v>389987.4</v>
      </c>
      <c r="N4358" s="72" t="n">
        <v>58498.11</v>
      </c>
      <c r="O4358" s="72" t="n">
        <v>331489.29</v>
      </c>
      <c r="P4358" s="72" t="n">
        <v>302578.15</v>
      </c>
      <c r="Q4358" s="72" t="n">
        <v>28911.14</v>
      </c>
      <c r="R4358" t="inlineStr">
        <is>
          <t>Rajasthan</t>
        </is>
      </c>
      <c r="S4358" s="71" t="n">
        <v>0</v>
      </c>
      <c r="T4358" t="inlineStr">
        <is>
          <t>No</t>
        </is>
      </c>
      <c r="U4358" s="71" t="n">
        <v>919</v>
      </c>
      <c r="V4358" s="71" t="n">
        <v>250</v>
      </c>
      <c r="W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RR104350</t>
        </is>
      </c>
      <c r="B4359" s="69" t="n">
        <v>46179</v>
      </c>
      <c r="C4359" s="70" t="n">
        <v>2026</v>
      </c>
      <c r="D4359" t="inlineStr">
        <is>
          <t>Jun</t>
        </is>
      </c>
      <c r="E4359" t="inlineStr">
        <is>
          <t>West</t>
        </is>
      </c>
      <c r="F4359" t="inlineStr">
        <is>
          <t>India</t>
        </is>
      </c>
      <c r="G4359" t="inlineStr">
        <is>
          <t>JioMart</t>
        </is>
      </c>
      <c r="H4359" t="inlineStr">
        <is>
          <t>Home delivery</t>
        </is>
      </c>
      <c r="I4359" t="inlineStr">
        <is>
          <t>Walk-in guest</t>
        </is>
      </c>
      <c r="J4359" t="inlineStr">
        <is>
          <t>Liam O'Brien</t>
        </is>
      </c>
      <c r="K4359" s="71" t="n">
        <v>3561</v>
      </c>
      <c r="L4359" s="72" t="n">
        <v>497.63</v>
      </c>
      <c r="M4359" s="72" t="n">
        <v>1772060.43</v>
      </c>
      <c r="N4359" s="72" t="n">
        <v>88603.02</v>
      </c>
      <c r="O4359" s="72" t="n">
        <v>1683457.41</v>
      </c>
      <c r="P4359" s="72" t="n">
        <v>1174788.62</v>
      </c>
      <c r="Q4359" s="72" t="n">
        <v>508668.79</v>
      </c>
      <c r="R4359" t="inlineStr">
        <is>
          <t>Gujarat</t>
        </is>
      </c>
      <c r="S4359" s="71" t="n">
        <v>5</v>
      </c>
      <c r="T4359" t="inlineStr">
        <is>
          <t>Yes</t>
        </is>
      </c>
      <c r="U4359" s="71" t="n">
        <v>7890</v>
      </c>
      <c r="V4359" s="71" t="n">
        <v>409</v>
      </c>
      <c r="W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RR104351</t>
        </is>
      </c>
      <c r="B4360" s="69" t="n">
        <v>46179</v>
      </c>
      <c r="C4360" s="70" t="n">
        <v>2026</v>
      </c>
      <c r="D4360" t="inlineStr">
        <is>
          <t>Jun</t>
        </is>
      </c>
      <c r="E4360" t="inlineStr">
        <is>
          <t>South</t>
        </is>
      </c>
      <c r="F4360" t="inlineStr">
        <is>
          <t>India</t>
        </is>
      </c>
      <c r="G4360" t="inlineStr">
        <is>
          <t>Fashion</t>
        </is>
      </c>
      <c r="H4360" t="inlineStr">
        <is>
          <t>Store walk-in</t>
        </is>
      </c>
      <c r="I4360" t="inlineStr">
        <is>
          <t>Member</t>
        </is>
      </c>
      <c r="J4360" t="inlineStr">
        <is>
          <t>Ravindra Patil</t>
        </is>
      </c>
      <c r="K4360" s="71" t="n">
        <v>796</v>
      </c>
      <c r="L4360" s="72" t="n">
        <v>771.0700000000001</v>
      </c>
      <c r="M4360" s="72" t="n">
        <v>613771.72</v>
      </c>
      <c r="N4360" s="72" t="n">
        <v>92065.75999999999</v>
      </c>
      <c r="O4360" s="72" t="n">
        <v>521705.96</v>
      </c>
      <c r="P4360" s="72" t="n">
        <v>317169.86</v>
      </c>
      <c r="Q4360" s="72" t="n">
        <v>204536.1</v>
      </c>
      <c r="R4360" t="inlineStr">
        <is>
          <t>Telangana</t>
        </is>
      </c>
      <c r="S4360" s="71" t="n">
        <v>8</v>
      </c>
      <c r="T4360" t="inlineStr">
        <is>
          <t>Yes</t>
        </is>
      </c>
      <c r="U4360" s="71" t="n">
        <v>736</v>
      </c>
      <c r="V4360" s="71" t="n">
        <v>233</v>
      </c>
      <c r="W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RR104352</t>
        </is>
      </c>
      <c r="B4361" s="69" t="n">
        <v>46180</v>
      </c>
      <c r="C4361" s="70" t="n">
        <v>2026</v>
      </c>
      <c r="D4361" t="inlineStr">
        <is>
          <t>Jun</t>
        </is>
      </c>
      <c r="E4361" t="inlineStr">
        <is>
          <t>South</t>
        </is>
      </c>
      <c r="F4361" t="inlineStr">
        <is>
          <t>India</t>
        </is>
      </c>
      <c r="G4361" t="inlineStr">
        <is>
          <t>Grocery</t>
        </is>
      </c>
      <c r="H4361" t="inlineStr">
        <is>
          <t>Store walk-in</t>
        </is>
      </c>
      <c r="I4361" t="inlineStr">
        <is>
          <t>Member</t>
        </is>
      </c>
      <c r="J4361" t="inlineStr">
        <is>
          <t>Yuki Sato</t>
        </is>
      </c>
      <c r="K4361" s="71" t="n">
        <v>685</v>
      </c>
      <c r="L4361" s="72" t="n">
        <v>179.35</v>
      </c>
      <c r="M4361" s="72" t="n">
        <v>122854.75</v>
      </c>
      <c r="N4361" s="72" t="n">
        <v>9828.379999999999</v>
      </c>
      <c r="O4361" s="72" t="n">
        <v>113026.37</v>
      </c>
      <c r="P4361" s="72" t="n">
        <v>103264.62</v>
      </c>
      <c r="Q4361" s="72" t="n">
        <v>9761.75</v>
      </c>
      <c r="R4361" t="inlineStr">
        <is>
          <t>Telangana</t>
        </is>
      </c>
      <c r="S4361" s="71" t="n">
        <v>5</v>
      </c>
      <c r="T4361" t="inlineStr">
        <is>
          <t>Yes</t>
        </is>
      </c>
      <c r="U4361" s="71" t="n">
        <v>719</v>
      </c>
      <c r="V4361" s="71" t="n">
        <v>212</v>
      </c>
      <c r="W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RR104353</t>
        </is>
      </c>
      <c r="B4362" s="69" t="n">
        <v>46180</v>
      </c>
      <c r="C4362" s="70" t="n">
        <v>2026</v>
      </c>
      <c r="D4362" t="inlineStr">
        <is>
          <t>Jun</t>
        </is>
      </c>
      <c r="E4362" t="inlineStr">
        <is>
          <t>North</t>
        </is>
      </c>
      <c r="F4362" t="inlineStr">
        <is>
          <t>India</t>
        </is>
      </c>
      <c r="G4362" t="inlineStr">
        <is>
          <t>Grocery</t>
        </is>
      </c>
      <c r="H4362" t="inlineStr">
        <is>
          <t>Store walk-in</t>
        </is>
      </c>
      <c r="I4362" t="inlineStr">
        <is>
          <t>Member</t>
        </is>
      </c>
      <c r="J4362" t="inlineStr">
        <is>
          <t>Wei Chen</t>
        </is>
      </c>
      <c r="K4362" s="71" t="n">
        <v>2437</v>
      </c>
      <c r="L4362" s="72" t="n">
        <v>179.43</v>
      </c>
      <c r="M4362" s="72" t="n">
        <v>437270.91</v>
      </c>
      <c r="N4362" s="72" t="n">
        <v>43727.09</v>
      </c>
      <c r="O4362" s="72" t="n">
        <v>393543.82</v>
      </c>
      <c r="P4362" s="72" t="n">
        <v>347119.09</v>
      </c>
      <c r="Q4362" s="72" t="n">
        <v>46424.73</v>
      </c>
      <c r="R4362" t="inlineStr">
        <is>
          <t>Delhi</t>
        </is>
      </c>
      <c r="S4362" s="71" t="n">
        <v>0</v>
      </c>
      <c r="T4362" t="inlineStr">
        <is>
          <t>No</t>
        </is>
      </c>
      <c r="U4362" s="71" t="n">
        <v>1963</v>
      </c>
      <c r="V4362" s="71" t="n">
        <v>687</v>
      </c>
      <c r="W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RR104354</t>
        </is>
      </c>
      <c r="B4363" s="69" t="n">
        <v>46180</v>
      </c>
      <c r="C4363" s="70" t="n">
        <v>2026</v>
      </c>
      <c r="D4363" t="inlineStr">
        <is>
          <t>Jun</t>
        </is>
      </c>
      <c r="E4363" t="inlineStr">
        <is>
          <t>West</t>
        </is>
      </c>
      <c r="F4363" t="inlineStr">
        <is>
          <t>India</t>
        </is>
      </c>
      <c r="G4363" t="inlineStr">
        <is>
          <t>JioMart</t>
        </is>
      </c>
      <c r="H4363" t="inlineStr">
        <is>
          <t>Home delivery</t>
        </is>
      </c>
      <c r="I4363" t="inlineStr">
        <is>
          <t>Member</t>
        </is>
      </c>
      <c r="J4363" t="inlineStr">
        <is>
          <t>Mei Lin</t>
        </is>
      </c>
      <c r="K4363" s="71" t="n">
        <v>3254</v>
      </c>
      <c r="L4363" s="72" t="n">
        <v>458.01</v>
      </c>
      <c r="M4363" s="72" t="n">
        <v>1490364.54</v>
      </c>
      <c r="N4363" s="72" t="n">
        <v>74518.23</v>
      </c>
      <c r="O4363" s="72" t="n">
        <v>1415846.31</v>
      </c>
      <c r="P4363" s="72" t="n">
        <v>1057480.04</v>
      </c>
      <c r="Q4363" s="72" t="n">
        <v>358366.27</v>
      </c>
      <c r="R4363" t="inlineStr">
        <is>
          <t>Goa</t>
        </is>
      </c>
      <c r="S4363" s="71" t="n">
        <v>1</v>
      </c>
      <c r="T4363" t="inlineStr">
        <is>
          <t>Yes</t>
        </is>
      </c>
      <c r="U4363" s="71" t="n">
        <v>6559</v>
      </c>
      <c r="V4363" s="71" t="n">
        <v>524</v>
      </c>
      <c r="W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RR104355</t>
        </is>
      </c>
      <c r="B4364" s="69" t="n">
        <v>46180</v>
      </c>
      <c r="C4364" s="70" t="n">
        <v>2026</v>
      </c>
      <c r="D4364" t="inlineStr">
        <is>
          <t>Jun</t>
        </is>
      </c>
      <c r="E4364" t="inlineStr">
        <is>
          <t>South</t>
        </is>
      </c>
      <c r="F4364" t="inlineStr">
        <is>
          <t>India</t>
        </is>
      </c>
      <c r="G4364" t="inlineStr">
        <is>
          <t>Electronics</t>
        </is>
      </c>
      <c r="H4364" t="inlineStr">
        <is>
          <t>Store walk-in</t>
        </is>
      </c>
      <c r="I4364" t="inlineStr">
        <is>
          <t>Walk-in guest</t>
        </is>
      </c>
      <c r="J4364" t="inlineStr">
        <is>
          <t>Omar Haddad</t>
        </is>
      </c>
      <c r="K4364" s="71" t="n">
        <v>215</v>
      </c>
      <c r="L4364" s="72" t="n">
        <v>9828.379999999999</v>
      </c>
      <c r="M4364" s="72" t="n">
        <v>2113101.7</v>
      </c>
      <c r="N4364" s="72" t="n">
        <v>316965.26</v>
      </c>
      <c r="O4364" s="72" t="n">
        <v>1796136.44</v>
      </c>
      <c r="P4364" s="72" t="n">
        <v>1699155.8</v>
      </c>
      <c r="Q4364" s="72" t="n">
        <v>96980.64</v>
      </c>
      <c r="R4364" t="inlineStr">
        <is>
          <t>Tamil Nadu</t>
        </is>
      </c>
      <c r="S4364" s="71" t="n">
        <v>8</v>
      </c>
      <c r="T4364" t="inlineStr">
        <is>
          <t>Yes</t>
        </is>
      </c>
      <c r="U4364" s="71" t="n">
        <v>578</v>
      </c>
      <c r="V4364" s="71" t="n">
        <v>191</v>
      </c>
      <c r="W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RR104356</t>
        </is>
      </c>
      <c r="B4365" s="69" t="n">
        <v>46180</v>
      </c>
      <c r="C4365" s="70" t="n">
        <v>2026</v>
      </c>
      <c r="D4365" t="inlineStr">
        <is>
          <t>Jun</t>
        </is>
      </c>
      <c r="E4365" t="inlineStr">
        <is>
          <t>North</t>
        </is>
      </c>
      <c r="F4365" t="inlineStr">
        <is>
          <t>India</t>
        </is>
      </c>
      <c r="G4365" t="inlineStr">
        <is>
          <t>Fashion</t>
        </is>
      </c>
      <c r="H4365" t="inlineStr">
        <is>
          <t>Store walk-in</t>
        </is>
      </c>
      <c r="I4365" t="inlineStr">
        <is>
          <t>Member</t>
        </is>
      </c>
      <c r="J4365" t="inlineStr">
        <is>
          <t>Noah Smith</t>
        </is>
      </c>
      <c r="K4365" s="71" t="n">
        <v>1344</v>
      </c>
      <c r="L4365" s="72" t="n">
        <v>743</v>
      </c>
      <c r="M4365" s="72" t="n">
        <v>998592</v>
      </c>
      <c r="N4365" s="72" t="n">
        <v>99859.2</v>
      </c>
      <c r="O4365" s="72" t="n">
        <v>898732.8</v>
      </c>
      <c r="P4365" s="72" t="n">
        <v>534586.49</v>
      </c>
      <c r="Q4365" s="72" t="n">
        <v>364146.31</v>
      </c>
      <c r="R4365" t="inlineStr">
        <is>
          <t>Punjab</t>
        </is>
      </c>
      <c r="S4365" s="71" t="n">
        <v>2</v>
      </c>
      <c r="T4365" t="inlineStr">
        <is>
          <t>Yes</t>
        </is>
      </c>
      <c r="U4365" s="71" t="n">
        <v>766</v>
      </c>
      <c r="V4365" s="71" t="n">
        <v>234</v>
      </c>
      <c r="W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RR104357</t>
        </is>
      </c>
      <c r="B4366" s="69" t="n">
        <v>46180</v>
      </c>
      <c r="C4366" s="70" t="n">
        <v>2026</v>
      </c>
      <c r="D4366" t="inlineStr">
        <is>
          <t>Jun</t>
        </is>
      </c>
      <c r="E4366" t="inlineStr">
        <is>
          <t>North</t>
        </is>
      </c>
      <c r="F4366" t="inlineStr">
        <is>
          <t>India</t>
        </is>
      </c>
      <c r="G4366" t="inlineStr">
        <is>
          <t>Electronics</t>
        </is>
      </c>
      <c r="H4366" t="inlineStr">
        <is>
          <t>Click &amp; collect</t>
        </is>
      </c>
      <c r="I4366" t="inlineStr">
        <is>
          <t>Member</t>
        </is>
      </c>
      <c r="J4366" t="inlineStr">
        <is>
          <t>Yuki Sato</t>
        </is>
      </c>
      <c r="K4366" s="71" t="n">
        <v>54</v>
      </c>
      <c r="L4366" s="72" t="n">
        <v>10205.44</v>
      </c>
      <c r="M4366" s="72" t="n">
        <v>551093.76</v>
      </c>
      <c r="N4366" s="72" t="n">
        <v>27554.69</v>
      </c>
      <c r="O4366" s="72" t="n">
        <v>523539.07</v>
      </c>
      <c r="P4366" s="72" t="n">
        <v>455825.01</v>
      </c>
      <c r="Q4366" s="72" t="n">
        <v>67714.06</v>
      </c>
      <c r="R4366" t="inlineStr">
        <is>
          <t>Rajasthan</t>
        </is>
      </c>
      <c r="S4366" s="71" t="n">
        <v>8</v>
      </c>
      <c r="T4366" t="inlineStr">
        <is>
          <t>Yes</t>
        </is>
      </c>
      <c r="U4366" s="71" t="n">
        <v>139</v>
      </c>
      <c r="V4366" s="71" t="n">
        <v>40</v>
      </c>
      <c r="W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RR104358</t>
        </is>
      </c>
      <c r="B4367" s="69" t="n">
        <v>46181</v>
      </c>
      <c r="C4367" s="70" t="n">
        <v>2026</v>
      </c>
      <c r="D4367" t="inlineStr">
        <is>
          <t>Jun</t>
        </is>
      </c>
      <c r="E4367" t="inlineStr">
        <is>
          <t>West</t>
        </is>
      </c>
      <c r="F4367" t="inlineStr">
        <is>
          <t>India</t>
        </is>
      </c>
      <c r="G4367" t="inlineStr">
        <is>
          <t>Grocery</t>
        </is>
      </c>
      <c r="H4367" t="inlineStr">
        <is>
          <t>Store walk-in</t>
        </is>
      </c>
      <c r="I4367" t="inlineStr">
        <is>
          <t>Walk-in guest</t>
        </is>
      </c>
      <c r="J4367" t="inlineStr">
        <is>
          <t>Emma Clarke</t>
        </is>
      </c>
      <c r="K4367" s="71" t="n">
        <v>1128</v>
      </c>
      <c r="L4367" s="72" t="n">
        <v>186.28</v>
      </c>
      <c r="M4367" s="72" t="n">
        <v>210123.84</v>
      </c>
      <c r="N4367" s="72" t="n">
        <v>10506.19</v>
      </c>
      <c r="O4367" s="72" t="n">
        <v>199617.65</v>
      </c>
      <c r="P4367" s="72" t="n">
        <v>167991.04</v>
      </c>
      <c r="Q4367" s="72" t="n">
        <v>31626.61</v>
      </c>
      <c r="R4367" t="inlineStr">
        <is>
          <t>Gujarat</t>
        </is>
      </c>
      <c r="S4367" s="71" t="n">
        <v>3</v>
      </c>
      <c r="T4367" t="inlineStr">
        <is>
          <t>Yes</t>
        </is>
      </c>
      <c r="U4367" s="71" t="n">
        <v>305</v>
      </c>
      <c r="V4367" s="71" t="n">
        <v>134</v>
      </c>
      <c r="W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RR104359</t>
        </is>
      </c>
      <c r="B4368" s="69" t="n">
        <v>46181</v>
      </c>
      <c r="C4368" s="70" t="n">
        <v>2026</v>
      </c>
      <c r="D4368" t="inlineStr">
        <is>
          <t>Jun</t>
        </is>
      </c>
      <c r="E4368" t="inlineStr">
        <is>
          <t>North</t>
        </is>
      </c>
      <c r="F4368" t="inlineStr">
        <is>
          <t>India</t>
        </is>
      </c>
      <c r="G4368" t="inlineStr">
        <is>
          <t>JioMart</t>
        </is>
      </c>
      <c r="H4368" t="inlineStr">
        <is>
          <t>Home delivery</t>
        </is>
      </c>
      <c r="I4368" t="inlineStr">
        <is>
          <t>Walk-in guest</t>
        </is>
      </c>
      <c r="J4368" t="inlineStr">
        <is>
          <t>Noah Smith</t>
        </is>
      </c>
      <c r="K4368" s="71" t="n">
        <v>1933</v>
      </c>
      <c r="L4368" s="72" t="n">
        <v>466.5</v>
      </c>
      <c r="M4368" s="72" t="n">
        <v>901744.5</v>
      </c>
      <c r="N4368" s="72" t="n">
        <v>90174.45</v>
      </c>
      <c r="O4368" s="72" t="n">
        <v>811570.05</v>
      </c>
      <c r="P4368" s="72" t="n">
        <v>674381.8199999999</v>
      </c>
      <c r="Q4368" s="72" t="n">
        <v>137188.23</v>
      </c>
      <c r="R4368" t="inlineStr">
        <is>
          <t>Delhi</t>
        </is>
      </c>
      <c r="S4368" s="71" t="n">
        <v>8</v>
      </c>
      <c r="T4368" t="inlineStr">
        <is>
          <t>Yes</t>
        </is>
      </c>
      <c r="U4368" s="71" t="n">
        <v>5907</v>
      </c>
      <c r="V4368" s="71" t="n">
        <v>356</v>
      </c>
      <c r="W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RR104360</t>
        </is>
      </c>
      <c r="B4369" s="69" t="n">
        <v>46181</v>
      </c>
      <c r="C4369" s="70" t="n">
        <v>2026</v>
      </c>
      <c r="D4369" t="inlineStr">
        <is>
          <t>Jun</t>
        </is>
      </c>
      <c r="E4369" t="inlineStr">
        <is>
          <t>West</t>
        </is>
      </c>
      <c r="F4369" t="inlineStr">
        <is>
          <t>India</t>
        </is>
      </c>
      <c r="G4369" t="inlineStr">
        <is>
          <t>JioMart</t>
        </is>
      </c>
      <c r="H4369" t="inlineStr">
        <is>
          <t>Home delivery</t>
        </is>
      </c>
      <c r="I4369" t="inlineStr">
        <is>
          <t>Walk-in guest</t>
        </is>
      </c>
      <c r="J4369" t="inlineStr">
        <is>
          <t>Ravindra Patil</t>
        </is>
      </c>
      <c r="K4369" s="71" t="n">
        <v>2831</v>
      </c>
      <c r="L4369" s="72" t="n">
        <v>468.73</v>
      </c>
      <c r="M4369" s="72" t="n">
        <v>1326974.63</v>
      </c>
      <c r="N4369" s="72" t="n">
        <v>132697.46</v>
      </c>
      <c r="O4369" s="72" t="n">
        <v>1194277.17</v>
      </c>
      <c r="P4369" s="72" t="n">
        <v>928121.67</v>
      </c>
      <c r="Q4369" s="72" t="n">
        <v>266155.5</v>
      </c>
      <c r="R4369" t="inlineStr">
        <is>
          <t>Gujarat</t>
        </is>
      </c>
      <c r="S4369" s="71" t="n">
        <v>8</v>
      </c>
      <c r="T4369" t="inlineStr">
        <is>
          <t>Yes</t>
        </is>
      </c>
      <c r="U4369" s="71" t="n">
        <v>13455</v>
      </c>
      <c r="V4369" s="71" t="n">
        <v>632</v>
      </c>
      <c r="W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RR104361</t>
        </is>
      </c>
      <c r="B4370" s="69" t="n">
        <v>46181</v>
      </c>
      <c r="C4370" s="70" t="n">
        <v>2026</v>
      </c>
      <c r="D4370" t="inlineStr">
        <is>
          <t>Jun</t>
        </is>
      </c>
      <c r="E4370" t="inlineStr">
        <is>
          <t>South</t>
        </is>
      </c>
      <c r="F4370" t="inlineStr">
        <is>
          <t>India</t>
        </is>
      </c>
      <c r="G4370" t="inlineStr">
        <is>
          <t>Fashion</t>
        </is>
      </c>
      <c r="H4370" t="inlineStr">
        <is>
          <t>Store walk-in</t>
        </is>
      </c>
      <c r="I4370" t="inlineStr">
        <is>
          <t>Member</t>
        </is>
      </c>
      <c r="J4370" t="inlineStr">
        <is>
          <t>Omar Haddad</t>
        </is>
      </c>
      <c r="K4370" s="71" t="n">
        <v>1424</v>
      </c>
      <c r="L4370" s="72" t="n">
        <v>691.6799999999999</v>
      </c>
      <c r="M4370" s="72" t="n">
        <v>984952.3199999999</v>
      </c>
      <c r="N4370" s="72" t="n">
        <v>78796.19</v>
      </c>
      <c r="O4370" s="72" t="n">
        <v>906156.13</v>
      </c>
      <c r="P4370" s="72" t="n">
        <v>581174.35</v>
      </c>
      <c r="Q4370" s="72" t="n">
        <v>324981.78</v>
      </c>
      <c r="R4370" t="inlineStr">
        <is>
          <t>Tamil Nadu</t>
        </is>
      </c>
      <c r="S4370" s="71" t="n">
        <v>5</v>
      </c>
      <c r="T4370" t="inlineStr">
        <is>
          <t>Yes</t>
        </is>
      </c>
      <c r="U4370" s="71" t="n">
        <v>519</v>
      </c>
      <c r="V4370" s="71" t="n">
        <v>184</v>
      </c>
      <c r="W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RR104362</t>
        </is>
      </c>
      <c r="B4371" s="69" t="n">
        <v>46181</v>
      </c>
      <c r="C4371" s="70" t="n">
        <v>2026</v>
      </c>
      <c r="D4371" t="inlineStr">
        <is>
          <t>Jun</t>
        </is>
      </c>
      <c r="E4371" t="inlineStr">
        <is>
          <t>East</t>
        </is>
      </c>
      <c r="F4371" t="inlineStr">
        <is>
          <t>India</t>
        </is>
      </c>
      <c r="G4371" t="inlineStr">
        <is>
          <t>Grocery</t>
        </is>
      </c>
      <c r="H4371" t="inlineStr">
        <is>
          <t>Store walk-in</t>
        </is>
      </c>
      <c r="I4371" t="inlineStr">
        <is>
          <t>Member</t>
        </is>
      </c>
      <c r="J4371" t="inlineStr">
        <is>
          <t>Mei Lin</t>
        </is>
      </c>
      <c r="K4371" s="71" t="n">
        <v>2879</v>
      </c>
      <c r="L4371" s="72" t="n">
        <v>190.11</v>
      </c>
      <c r="M4371" s="72" t="n">
        <v>547326.6899999999</v>
      </c>
      <c r="N4371" s="72" t="n">
        <v>82099</v>
      </c>
      <c r="O4371" s="72" t="n">
        <v>465227.69</v>
      </c>
      <c r="P4371" s="72" t="n">
        <v>419167.82</v>
      </c>
      <c r="Q4371" s="72" t="n">
        <v>46059.87</v>
      </c>
      <c r="R4371" t="inlineStr">
        <is>
          <t>Bihar</t>
        </is>
      </c>
      <c r="S4371" s="71" t="n">
        <v>8</v>
      </c>
      <c r="T4371" t="inlineStr">
        <is>
          <t>Yes</t>
        </is>
      </c>
      <c r="U4371" s="71" t="n">
        <v>1633</v>
      </c>
      <c r="V4371" s="71" t="n">
        <v>709</v>
      </c>
      <c r="W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RR104363</t>
        </is>
      </c>
      <c r="B4372" s="69" t="n">
        <v>46181</v>
      </c>
      <c r="C4372" s="70" t="n">
        <v>2026</v>
      </c>
      <c r="D4372" t="inlineStr">
        <is>
          <t>Jun</t>
        </is>
      </c>
      <c r="E4372" t="inlineStr">
        <is>
          <t>South</t>
        </is>
      </c>
      <c r="F4372" t="inlineStr">
        <is>
          <t>India</t>
        </is>
      </c>
      <c r="G4372" t="inlineStr">
        <is>
          <t>JioMart</t>
        </is>
      </c>
      <c r="H4372" t="inlineStr">
        <is>
          <t>Home delivery</t>
        </is>
      </c>
      <c r="I4372" t="inlineStr">
        <is>
          <t>Member</t>
        </is>
      </c>
      <c r="J4372" t="inlineStr">
        <is>
          <t>Carlos Silva</t>
        </is>
      </c>
      <c r="K4372" s="71" t="n">
        <v>2868</v>
      </c>
      <c r="L4372" s="72" t="n">
        <v>477.36</v>
      </c>
      <c r="M4372" s="72" t="n">
        <v>1369068.48</v>
      </c>
      <c r="N4372" s="72" t="n">
        <v>68453.42</v>
      </c>
      <c r="O4372" s="72" t="n">
        <v>1300615.06</v>
      </c>
      <c r="P4372" s="72" t="n">
        <v>982433.09</v>
      </c>
      <c r="Q4372" s="72" t="n">
        <v>318181.97</v>
      </c>
      <c r="R4372" t="inlineStr">
        <is>
          <t>Telangana</t>
        </is>
      </c>
      <c r="S4372" s="71" t="n">
        <v>2</v>
      </c>
      <c r="T4372" t="inlineStr">
        <is>
          <t>Yes</t>
        </is>
      </c>
      <c r="U4372" s="71" t="n">
        <v>8447</v>
      </c>
      <c r="V4372" s="71" t="n">
        <v>539</v>
      </c>
      <c r="W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RR104364</t>
        </is>
      </c>
      <c r="B4373" s="69" t="n">
        <v>46182</v>
      </c>
      <c r="C4373" s="70" t="n">
        <v>2026</v>
      </c>
      <c r="D4373" t="inlineStr">
        <is>
          <t>Jun</t>
        </is>
      </c>
      <c r="E4373" t="inlineStr">
        <is>
          <t>East</t>
        </is>
      </c>
      <c r="F4373" t="inlineStr">
        <is>
          <t>India</t>
        </is>
      </c>
      <c r="G4373" t="inlineStr">
        <is>
          <t>Grocery</t>
        </is>
      </c>
      <c r="H4373" t="inlineStr">
        <is>
          <t>Home delivery</t>
        </is>
      </c>
      <c r="I4373" t="inlineStr">
        <is>
          <t>Member</t>
        </is>
      </c>
      <c r="J4373" t="inlineStr">
        <is>
          <t>Kofi Mensah</t>
        </is>
      </c>
      <c r="K4373" s="71" t="n">
        <v>4361</v>
      </c>
      <c r="L4373" s="72" t="n">
        <v>188.05</v>
      </c>
      <c r="M4373" s="72" t="n">
        <v>820086.05</v>
      </c>
      <c r="N4373" s="72" t="n">
        <v>41004.3</v>
      </c>
      <c r="O4373" s="72" t="n">
        <v>779081.75</v>
      </c>
      <c r="P4373" s="72" t="n">
        <v>659736.7</v>
      </c>
      <c r="Q4373" s="72" t="n">
        <v>119345.05</v>
      </c>
      <c r="R4373" t="inlineStr">
        <is>
          <t>Bihar</t>
        </is>
      </c>
      <c r="S4373" s="71" t="n">
        <v>0</v>
      </c>
      <c r="T4373" t="inlineStr">
        <is>
          <t>No</t>
        </is>
      </c>
      <c r="U4373" s="71" t="n">
        <v>1604</v>
      </c>
      <c r="V4373" s="71" t="n">
        <v>631</v>
      </c>
      <c r="W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RR104365</t>
        </is>
      </c>
      <c r="B4374" s="69" t="n">
        <v>46182</v>
      </c>
      <c r="C4374" s="70" t="n">
        <v>2026</v>
      </c>
      <c r="D4374" t="inlineStr">
        <is>
          <t>Jun</t>
        </is>
      </c>
      <c r="E4374" t="inlineStr">
        <is>
          <t>North</t>
        </is>
      </c>
      <c r="F4374" t="inlineStr">
        <is>
          <t>India</t>
        </is>
      </c>
      <c r="G4374" t="inlineStr">
        <is>
          <t>Fashion</t>
        </is>
      </c>
      <c r="H4374" t="inlineStr">
        <is>
          <t>Store walk-in</t>
        </is>
      </c>
      <c r="I4374" t="inlineStr">
        <is>
          <t>Member</t>
        </is>
      </c>
      <c r="J4374" t="inlineStr">
        <is>
          <t>Wei Chen</t>
        </is>
      </c>
      <c r="K4374" s="71" t="n">
        <v>1065</v>
      </c>
      <c r="L4374" s="72" t="n">
        <v>832.75</v>
      </c>
      <c r="M4374" s="72" t="n">
        <v>886878.75</v>
      </c>
      <c r="N4374" s="72" t="n">
        <v>88687.88</v>
      </c>
      <c r="O4374" s="72" t="n">
        <v>798190.87</v>
      </c>
      <c r="P4374" s="72" t="n">
        <v>436679.94</v>
      </c>
      <c r="Q4374" s="72" t="n">
        <v>361510.93</v>
      </c>
      <c r="R4374" t="inlineStr">
        <is>
          <t>Delhi</t>
        </is>
      </c>
      <c r="S4374" s="71" t="n">
        <v>1</v>
      </c>
      <c r="T4374" t="inlineStr">
        <is>
          <t>Yes</t>
        </is>
      </c>
      <c r="U4374" s="71" t="n">
        <v>409</v>
      </c>
      <c r="V4374" s="71" t="n">
        <v>142</v>
      </c>
      <c r="W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RR104366</t>
        </is>
      </c>
      <c r="B4375" s="69" t="n">
        <v>46182</v>
      </c>
      <c r="C4375" s="70" t="n">
        <v>2026</v>
      </c>
      <c r="D4375" t="inlineStr">
        <is>
          <t>Jun</t>
        </is>
      </c>
      <c r="E4375" t="inlineStr">
        <is>
          <t>East</t>
        </is>
      </c>
      <c r="F4375" t="inlineStr">
        <is>
          <t>India</t>
        </is>
      </c>
      <c r="G4375" t="inlineStr">
        <is>
          <t>Grocery</t>
        </is>
      </c>
      <c r="H4375" t="inlineStr">
        <is>
          <t>Store walk-in</t>
        </is>
      </c>
      <c r="I4375" t="inlineStr">
        <is>
          <t>Member</t>
        </is>
      </c>
      <c r="J4375" t="inlineStr">
        <is>
          <t>Zoya Ahmed</t>
        </is>
      </c>
      <c r="K4375" s="71" t="n">
        <v>3459</v>
      </c>
      <c r="L4375" s="72" t="n">
        <v>196.08</v>
      </c>
      <c r="M4375" s="72" t="n">
        <v>678240.72</v>
      </c>
      <c r="N4375" s="72" t="n">
        <v>101736.11</v>
      </c>
      <c r="O4375" s="72" t="n">
        <v>576504.61</v>
      </c>
      <c r="P4375" s="72" t="n">
        <v>503446.91</v>
      </c>
      <c r="Q4375" s="72" t="n">
        <v>73057.7</v>
      </c>
      <c r="R4375" t="inlineStr">
        <is>
          <t>Bihar</t>
        </is>
      </c>
      <c r="S4375" s="71" t="n">
        <v>2</v>
      </c>
      <c r="T4375" t="inlineStr">
        <is>
          <t>Yes</t>
        </is>
      </c>
      <c r="U4375" s="71" t="n">
        <v>3387</v>
      </c>
      <c r="V4375" s="71" t="n">
        <v>1055</v>
      </c>
      <c r="W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RR104367</t>
        </is>
      </c>
      <c r="B4376" s="69" t="n">
        <v>46182</v>
      </c>
      <c r="C4376" s="70" t="n">
        <v>2026</v>
      </c>
      <c r="D4376" t="inlineStr">
        <is>
          <t>Jun</t>
        </is>
      </c>
      <c r="E4376" t="inlineStr">
        <is>
          <t>West</t>
        </is>
      </c>
      <c r="F4376" t="inlineStr">
        <is>
          <t>India</t>
        </is>
      </c>
      <c r="G4376" t="inlineStr">
        <is>
          <t>Grocery</t>
        </is>
      </c>
      <c r="H4376" t="inlineStr">
        <is>
          <t>Store walk-in</t>
        </is>
      </c>
      <c r="I4376" t="inlineStr">
        <is>
          <t>Walk-in guest</t>
        </is>
      </c>
      <c r="J4376" t="inlineStr">
        <is>
          <t>Lucas Martin</t>
        </is>
      </c>
      <c r="K4376" s="71" t="n">
        <v>1484</v>
      </c>
      <c r="L4376" s="72" t="n">
        <v>183.07</v>
      </c>
      <c r="M4376" s="72" t="n">
        <v>271675.88</v>
      </c>
      <c r="N4376" s="72" t="n">
        <v>13583.79</v>
      </c>
      <c r="O4376" s="72" t="n">
        <v>258092.09</v>
      </c>
      <c r="P4376" s="72" t="n">
        <v>212689.13</v>
      </c>
      <c r="Q4376" s="72" t="n">
        <v>45402.96</v>
      </c>
      <c r="R4376" t="inlineStr">
        <is>
          <t>Goa</t>
        </is>
      </c>
      <c r="S4376" s="71" t="n">
        <v>3</v>
      </c>
      <c r="T4376" t="inlineStr">
        <is>
          <t>Yes</t>
        </is>
      </c>
      <c r="U4376" s="71" t="n">
        <v>643</v>
      </c>
      <c r="V4376" s="71" t="n">
        <v>174</v>
      </c>
      <c r="W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RR104368</t>
        </is>
      </c>
      <c r="B4377" s="69" t="n">
        <v>46182</v>
      </c>
      <c r="C4377" s="70" t="n">
        <v>2026</v>
      </c>
      <c r="D4377" t="inlineStr">
        <is>
          <t>Jun</t>
        </is>
      </c>
      <c r="E4377" t="inlineStr">
        <is>
          <t>South</t>
        </is>
      </c>
      <c r="F4377" t="inlineStr">
        <is>
          <t>India</t>
        </is>
      </c>
      <c r="G4377" t="inlineStr">
        <is>
          <t>Grocery</t>
        </is>
      </c>
      <c r="H4377" t="inlineStr">
        <is>
          <t>Store walk-in</t>
        </is>
      </c>
      <c r="I4377" t="inlineStr">
        <is>
          <t>Walk-in guest</t>
        </is>
      </c>
      <c r="J4377" t="inlineStr">
        <is>
          <t>Yuki Sato</t>
        </is>
      </c>
      <c r="K4377" s="71" t="n">
        <v>2232</v>
      </c>
      <c r="L4377" s="72" t="n">
        <v>198.24</v>
      </c>
      <c r="M4377" s="72" t="n">
        <v>442471.68</v>
      </c>
      <c r="N4377" s="72" t="n">
        <v>35397.73</v>
      </c>
      <c r="O4377" s="72" t="n">
        <v>407073.95</v>
      </c>
      <c r="P4377" s="72" t="n">
        <v>326810.85</v>
      </c>
      <c r="Q4377" s="72" t="n">
        <v>80263.10000000001</v>
      </c>
      <c r="R4377" t="inlineStr">
        <is>
          <t>Kerala</t>
        </is>
      </c>
      <c r="S4377" s="71" t="n">
        <v>2</v>
      </c>
      <c r="T4377" t="inlineStr">
        <is>
          <t>Yes</t>
        </is>
      </c>
      <c r="U4377" s="71" t="n">
        <v>1290</v>
      </c>
      <c r="V4377" s="71" t="n">
        <v>569</v>
      </c>
      <c r="W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RR104369</t>
        </is>
      </c>
      <c r="B4378" s="69" t="n">
        <v>46182</v>
      </c>
      <c r="C4378" s="70" t="n">
        <v>2026</v>
      </c>
      <c r="D4378" t="inlineStr">
        <is>
          <t>Jun</t>
        </is>
      </c>
      <c r="E4378" t="inlineStr">
        <is>
          <t>West</t>
        </is>
      </c>
      <c r="F4378" t="inlineStr">
        <is>
          <t>India</t>
        </is>
      </c>
      <c r="G4378" t="inlineStr">
        <is>
          <t>JioMart</t>
        </is>
      </c>
      <c r="H4378" t="inlineStr">
        <is>
          <t>Home delivery</t>
        </is>
      </c>
      <c r="I4378" t="inlineStr">
        <is>
          <t>Member</t>
        </is>
      </c>
      <c r="J4378" t="inlineStr">
        <is>
          <t>Shraddha Kulkarni</t>
        </is>
      </c>
      <c r="K4378" s="71" t="n">
        <v>1890</v>
      </c>
      <c r="L4378" s="72" t="n">
        <v>485.1</v>
      </c>
      <c r="M4378" s="72" t="n">
        <v>916839</v>
      </c>
      <c r="N4378" s="72" t="n">
        <v>91683.89999999999</v>
      </c>
      <c r="O4378" s="72" t="n">
        <v>825155.1</v>
      </c>
      <c r="P4378" s="72" t="n">
        <v>645971.45</v>
      </c>
      <c r="Q4378" s="72" t="n">
        <v>179183.65</v>
      </c>
      <c r="R4378" t="inlineStr">
        <is>
          <t>Goa</t>
        </is>
      </c>
      <c r="S4378" s="71" t="n">
        <v>2</v>
      </c>
      <c r="T4378" t="inlineStr">
        <is>
          <t>Yes</t>
        </is>
      </c>
      <c r="U4378" s="71" t="n">
        <v>2992</v>
      </c>
      <c r="V4378" s="71" t="n">
        <v>230</v>
      </c>
      <c r="W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RR104370</t>
        </is>
      </c>
      <c r="B4379" s="69" t="n">
        <v>46182</v>
      </c>
      <c r="C4379" s="70" t="n">
        <v>2026</v>
      </c>
      <c r="D4379" t="inlineStr">
        <is>
          <t>Jun</t>
        </is>
      </c>
      <c r="E4379" t="inlineStr">
        <is>
          <t>West</t>
        </is>
      </c>
      <c r="F4379" t="inlineStr">
        <is>
          <t>India</t>
        </is>
      </c>
      <c r="G4379" t="inlineStr">
        <is>
          <t>Grocery</t>
        </is>
      </c>
      <c r="H4379" t="inlineStr">
        <is>
          <t>Click &amp; collect</t>
        </is>
      </c>
      <c r="I4379" t="inlineStr">
        <is>
          <t>Member</t>
        </is>
      </c>
      <c r="J4379" t="inlineStr">
        <is>
          <t>Ana Costa</t>
        </is>
      </c>
      <c r="K4379" s="71" t="n">
        <v>2115</v>
      </c>
      <c r="L4379" s="72" t="n">
        <v>166.13</v>
      </c>
      <c r="M4379" s="72" t="n">
        <v>351364.95</v>
      </c>
      <c r="N4379" s="72" t="n">
        <v>35136.5</v>
      </c>
      <c r="O4379" s="72" t="n">
        <v>316228.45</v>
      </c>
      <c r="P4379" s="72" t="n">
        <v>302298.89</v>
      </c>
      <c r="Q4379" s="72" t="n">
        <v>13929.56</v>
      </c>
      <c r="R4379" t="inlineStr">
        <is>
          <t>Maharashtra</t>
        </is>
      </c>
      <c r="S4379" s="71" t="n">
        <v>8</v>
      </c>
      <c r="T4379" t="inlineStr">
        <is>
          <t>Yes</t>
        </is>
      </c>
      <c r="U4379" s="71" t="n">
        <v>1877</v>
      </c>
      <c r="V4379" s="71" t="n">
        <v>522</v>
      </c>
      <c r="W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RR104371</t>
        </is>
      </c>
      <c r="B4380" s="69" t="n">
        <v>46182</v>
      </c>
      <c r="C4380" s="70" t="n">
        <v>2026</v>
      </c>
      <c r="D4380" t="inlineStr">
        <is>
          <t>Jun</t>
        </is>
      </c>
      <c r="E4380" t="inlineStr">
        <is>
          <t>South</t>
        </is>
      </c>
      <c r="F4380" t="inlineStr">
        <is>
          <t>India</t>
        </is>
      </c>
      <c r="G4380" t="inlineStr">
        <is>
          <t>JioMart</t>
        </is>
      </c>
      <c r="H4380" t="inlineStr">
        <is>
          <t>Home delivery</t>
        </is>
      </c>
      <c r="I4380" t="inlineStr">
        <is>
          <t>Member</t>
        </is>
      </c>
      <c r="J4380" t="inlineStr">
        <is>
          <t>Sophie Müller</t>
        </is>
      </c>
      <c r="K4380" s="71" t="n">
        <v>564</v>
      </c>
      <c r="L4380" s="72" t="n">
        <v>409.76</v>
      </c>
      <c r="M4380" s="72" t="n">
        <v>231104.64</v>
      </c>
      <c r="N4380" s="72" t="n">
        <v>11555.23</v>
      </c>
      <c r="O4380" s="72" t="n">
        <v>219549.41</v>
      </c>
      <c r="P4380" s="72" t="n">
        <v>192249.5</v>
      </c>
      <c r="Q4380" s="72" t="n">
        <v>27299.91</v>
      </c>
      <c r="R4380" t="inlineStr">
        <is>
          <t>Karnataka</t>
        </is>
      </c>
      <c r="S4380" s="71" t="n">
        <v>0</v>
      </c>
      <c r="T4380" t="inlineStr">
        <is>
          <t>No</t>
        </is>
      </c>
      <c r="U4380" s="71" t="n">
        <v>1598</v>
      </c>
      <c r="V4380" s="71" t="n">
        <v>98</v>
      </c>
      <c r="W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RR104372</t>
        </is>
      </c>
      <c r="B4381" s="69" t="n">
        <v>46182</v>
      </c>
      <c r="C4381" s="70" t="n">
        <v>2026</v>
      </c>
      <c r="D4381" t="inlineStr">
        <is>
          <t>Jun</t>
        </is>
      </c>
      <c r="E4381" t="inlineStr">
        <is>
          <t>South</t>
        </is>
      </c>
      <c r="F4381" t="inlineStr">
        <is>
          <t>India</t>
        </is>
      </c>
      <c r="G4381" t="inlineStr">
        <is>
          <t>Grocery</t>
        </is>
      </c>
      <c r="H4381" t="inlineStr">
        <is>
          <t>Store walk-in</t>
        </is>
      </c>
      <c r="I4381" t="inlineStr">
        <is>
          <t>Member</t>
        </is>
      </c>
      <c r="J4381" t="inlineStr">
        <is>
          <t>Wei Chen</t>
        </is>
      </c>
      <c r="K4381" s="71" t="n">
        <v>3669</v>
      </c>
      <c r="L4381" s="72" t="n">
        <v>166.28</v>
      </c>
      <c r="M4381" s="72" t="n">
        <v>610081.3199999999</v>
      </c>
      <c r="N4381" s="72" t="n">
        <v>48806.51</v>
      </c>
      <c r="O4381" s="72" t="n">
        <v>561274.8100000001</v>
      </c>
      <c r="P4381" s="72" t="n">
        <v>546337.73</v>
      </c>
      <c r="Q4381" s="72" t="n">
        <v>14937.08</v>
      </c>
      <c r="R4381" t="inlineStr">
        <is>
          <t>Tamil Nadu</t>
        </is>
      </c>
      <c r="S4381" s="71" t="n">
        <v>0</v>
      </c>
      <c r="T4381" t="inlineStr">
        <is>
          <t>No</t>
        </is>
      </c>
      <c r="U4381" s="71" t="n">
        <v>1699</v>
      </c>
      <c r="V4381" s="71" t="n">
        <v>522</v>
      </c>
      <c r="W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RR104373</t>
        </is>
      </c>
      <c r="B4382" s="69" t="n">
        <v>46182</v>
      </c>
      <c r="C4382" s="70" t="n">
        <v>2026</v>
      </c>
      <c r="D4382" t="inlineStr">
        <is>
          <t>Jun</t>
        </is>
      </c>
      <c r="E4382" t="inlineStr">
        <is>
          <t>East</t>
        </is>
      </c>
      <c r="F4382" t="inlineStr">
        <is>
          <t>India</t>
        </is>
      </c>
      <c r="G4382" t="inlineStr">
        <is>
          <t>JioMart</t>
        </is>
      </c>
      <c r="H4382" t="inlineStr">
        <is>
          <t>Home delivery</t>
        </is>
      </c>
      <c r="I4382" t="inlineStr">
        <is>
          <t>Member</t>
        </is>
      </c>
      <c r="J4382" t="inlineStr">
        <is>
          <t>Fatima Al-Saud</t>
        </is>
      </c>
      <c r="K4382" s="71" t="n">
        <v>1045</v>
      </c>
      <c r="L4382" s="72" t="n">
        <v>449.84</v>
      </c>
      <c r="M4382" s="72" t="n">
        <v>470082.8</v>
      </c>
      <c r="N4382" s="72" t="n">
        <v>9401.66</v>
      </c>
      <c r="O4382" s="72" t="n">
        <v>460681.14</v>
      </c>
      <c r="P4382" s="72" t="n">
        <v>359021.64</v>
      </c>
      <c r="Q4382" s="72" t="n">
        <v>101659.5</v>
      </c>
      <c r="R4382" t="inlineStr">
        <is>
          <t>Odisha</t>
        </is>
      </c>
      <c r="S4382" s="71" t="n">
        <v>2</v>
      </c>
      <c r="T4382" t="inlineStr">
        <is>
          <t>Yes</t>
        </is>
      </c>
      <c r="U4382" s="71" t="n">
        <v>6184</v>
      </c>
      <c r="V4382" s="71" t="n">
        <v>281</v>
      </c>
      <c r="W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RR104374</t>
        </is>
      </c>
      <c r="B4383" s="69" t="n">
        <v>46183</v>
      </c>
      <c r="C4383" s="70" t="n">
        <v>2026</v>
      </c>
      <c r="D4383" t="inlineStr">
        <is>
          <t>Jun</t>
        </is>
      </c>
      <c r="E4383" t="inlineStr">
        <is>
          <t>South</t>
        </is>
      </c>
      <c r="F4383" t="inlineStr">
        <is>
          <t>India</t>
        </is>
      </c>
      <c r="G4383" t="inlineStr">
        <is>
          <t>Fashion</t>
        </is>
      </c>
      <c r="H4383" t="inlineStr">
        <is>
          <t>Store walk-in</t>
        </is>
      </c>
      <c r="I4383" t="inlineStr">
        <is>
          <t>Member</t>
        </is>
      </c>
      <c r="J4383" t="inlineStr">
        <is>
          <t>Wei Chen</t>
        </is>
      </c>
      <c r="K4383" s="71" t="n">
        <v>1203</v>
      </c>
      <c r="L4383" s="72" t="n">
        <v>827.27</v>
      </c>
      <c r="M4383" s="72" t="n">
        <v>995205.8100000001</v>
      </c>
      <c r="N4383" s="72" t="n">
        <v>79616.46000000001</v>
      </c>
      <c r="O4383" s="72" t="n">
        <v>915589.35</v>
      </c>
      <c r="P4383" s="72" t="n">
        <v>484086.76</v>
      </c>
      <c r="Q4383" s="72" t="n">
        <v>431502.59</v>
      </c>
      <c r="R4383" t="inlineStr">
        <is>
          <t>Karnataka</t>
        </is>
      </c>
      <c r="S4383" s="71" t="n">
        <v>5</v>
      </c>
      <c r="T4383" t="inlineStr">
        <is>
          <t>Yes</t>
        </is>
      </c>
      <c r="U4383" s="71" t="n">
        <v>507</v>
      </c>
      <c r="V4383" s="71" t="n">
        <v>192</v>
      </c>
      <c r="W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RR104375</t>
        </is>
      </c>
      <c r="B4384" s="69" t="n">
        <v>46183</v>
      </c>
      <c r="C4384" s="70" t="n">
        <v>2026</v>
      </c>
      <c r="D4384" t="inlineStr">
        <is>
          <t>Jun</t>
        </is>
      </c>
      <c r="E4384" t="inlineStr">
        <is>
          <t>West</t>
        </is>
      </c>
      <c r="F4384" t="inlineStr">
        <is>
          <t>India</t>
        </is>
      </c>
      <c r="G4384" t="inlineStr">
        <is>
          <t>JioMart</t>
        </is>
      </c>
      <c r="H4384" t="inlineStr">
        <is>
          <t>Home delivery</t>
        </is>
      </c>
      <c r="I4384" t="inlineStr">
        <is>
          <t>Walk-in guest</t>
        </is>
      </c>
      <c r="J4384" t="inlineStr">
        <is>
          <t>Mei Lin</t>
        </is>
      </c>
      <c r="K4384" s="71" t="n">
        <v>3533</v>
      </c>
      <c r="L4384" s="72" t="n">
        <v>497.54</v>
      </c>
      <c r="M4384" s="72" t="n">
        <v>1757808.82</v>
      </c>
      <c r="N4384" s="72" t="n">
        <v>87890.44</v>
      </c>
      <c r="O4384" s="72" t="n">
        <v>1669918.38</v>
      </c>
      <c r="P4384" s="72" t="n">
        <v>1195513.35</v>
      </c>
      <c r="Q4384" s="72" t="n">
        <v>474405.03</v>
      </c>
      <c r="R4384" t="inlineStr">
        <is>
          <t>Goa</t>
        </is>
      </c>
      <c r="S4384" s="71" t="n">
        <v>2</v>
      </c>
      <c r="T4384" t="inlineStr">
        <is>
          <t>Yes</t>
        </is>
      </c>
      <c r="U4384" s="71" t="n">
        <v>8004</v>
      </c>
      <c r="V4384" s="71" t="n">
        <v>556</v>
      </c>
      <c r="W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RR104376</t>
        </is>
      </c>
      <c r="B4385" s="69" t="n">
        <v>46183</v>
      </c>
      <c r="C4385" s="70" t="n">
        <v>2026</v>
      </c>
      <c r="D4385" t="inlineStr">
        <is>
          <t>Jun</t>
        </is>
      </c>
      <c r="E4385" t="inlineStr">
        <is>
          <t>East</t>
        </is>
      </c>
      <c r="F4385" t="inlineStr">
        <is>
          <t>India</t>
        </is>
      </c>
      <c r="G4385" t="inlineStr">
        <is>
          <t>JioMart</t>
        </is>
      </c>
      <c r="H4385" t="inlineStr">
        <is>
          <t>Home delivery</t>
        </is>
      </c>
      <c r="I4385" t="inlineStr">
        <is>
          <t>Walk-in guest</t>
        </is>
      </c>
      <c r="J4385" t="inlineStr">
        <is>
          <t>Lucas Martin</t>
        </is>
      </c>
      <c r="K4385" s="71" t="n">
        <v>3176</v>
      </c>
      <c r="L4385" s="72" t="n">
        <v>509.98</v>
      </c>
      <c r="M4385" s="72" t="n">
        <v>1619696.48</v>
      </c>
      <c r="N4385" s="72" t="n">
        <v>242954.47</v>
      </c>
      <c r="O4385" s="72" t="n">
        <v>1376742.01</v>
      </c>
      <c r="P4385" s="72" t="n">
        <v>1103960.06</v>
      </c>
      <c r="Q4385" s="72" t="n">
        <v>272781.95</v>
      </c>
      <c r="R4385" t="inlineStr">
        <is>
          <t>West Bengal</t>
        </is>
      </c>
      <c r="S4385" s="71" t="n">
        <v>5</v>
      </c>
      <c r="T4385" t="inlineStr">
        <is>
          <t>Yes</t>
        </is>
      </c>
      <c r="U4385" s="71" t="n">
        <v>9671</v>
      </c>
      <c r="V4385" s="71" t="n">
        <v>648</v>
      </c>
      <c r="W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RR104377</t>
        </is>
      </c>
      <c r="B4386" s="69" t="n">
        <v>46183</v>
      </c>
      <c r="C4386" s="70" t="n">
        <v>2026</v>
      </c>
      <c r="D4386" t="inlineStr">
        <is>
          <t>Jun</t>
        </is>
      </c>
      <c r="E4386" t="inlineStr">
        <is>
          <t>South</t>
        </is>
      </c>
      <c r="F4386" t="inlineStr">
        <is>
          <t>India</t>
        </is>
      </c>
      <c r="G4386" t="inlineStr">
        <is>
          <t>Electronics</t>
        </is>
      </c>
      <c r="H4386" t="inlineStr">
        <is>
          <t>Store walk-in</t>
        </is>
      </c>
      <c r="I4386" t="inlineStr">
        <is>
          <t>Walk-in guest</t>
        </is>
      </c>
      <c r="J4386" t="inlineStr">
        <is>
          <t>Noah Smith</t>
        </is>
      </c>
      <c r="K4386" s="71" t="n">
        <v>142</v>
      </c>
      <c r="L4386" s="72" t="n">
        <v>10633.66</v>
      </c>
      <c r="M4386" s="72" t="n">
        <v>1509979.72</v>
      </c>
      <c r="N4386" s="72" t="n">
        <v>30199.59</v>
      </c>
      <c r="O4386" s="72" t="n">
        <v>1479780.13</v>
      </c>
      <c r="P4386" s="72" t="n">
        <v>1204008.87</v>
      </c>
      <c r="Q4386" s="72" t="n">
        <v>275771.26</v>
      </c>
      <c r="R4386" t="inlineStr">
        <is>
          <t>Telangana</t>
        </is>
      </c>
      <c r="S4386" s="71" t="n">
        <v>3</v>
      </c>
      <c r="T4386" t="inlineStr">
        <is>
          <t>Yes</t>
        </is>
      </c>
      <c r="U4386" s="71" t="n">
        <v>381</v>
      </c>
      <c r="V4386" s="71" t="n">
        <v>124</v>
      </c>
      <c r="W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RR104378</t>
        </is>
      </c>
      <c r="B4387" s="69" t="n">
        <v>46183</v>
      </c>
      <c r="C4387" s="70" t="n">
        <v>2026</v>
      </c>
      <c r="D4387" t="inlineStr">
        <is>
          <t>Jun</t>
        </is>
      </c>
      <c r="E4387" t="inlineStr">
        <is>
          <t>West</t>
        </is>
      </c>
      <c r="F4387" t="inlineStr">
        <is>
          <t>India</t>
        </is>
      </c>
      <c r="G4387" t="inlineStr">
        <is>
          <t>Grocery</t>
        </is>
      </c>
      <c r="H4387" t="inlineStr">
        <is>
          <t>Store walk-in</t>
        </is>
      </c>
      <c r="I4387" t="inlineStr">
        <is>
          <t>Walk-in guest</t>
        </is>
      </c>
      <c r="J4387" t="inlineStr">
        <is>
          <t>Priya Nair</t>
        </is>
      </c>
      <c r="K4387" s="71" t="n">
        <v>3008</v>
      </c>
      <c r="L4387" s="72" t="n">
        <v>207.34</v>
      </c>
      <c r="M4387" s="72" t="n">
        <v>623678.72</v>
      </c>
      <c r="N4387" s="72" t="n">
        <v>93551.81</v>
      </c>
      <c r="O4387" s="72" t="n">
        <v>530126.91</v>
      </c>
      <c r="P4387" s="72" t="n">
        <v>431929.46</v>
      </c>
      <c r="Q4387" s="72" t="n">
        <v>98197.45</v>
      </c>
      <c r="R4387" t="inlineStr">
        <is>
          <t>Gujarat</t>
        </is>
      </c>
      <c r="S4387" s="71" t="n">
        <v>0</v>
      </c>
      <c r="T4387" t="inlineStr">
        <is>
          <t>No</t>
        </is>
      </c>
      <c r="U4387" s="71" t="n">
        <v>1556</v>
      </c>
      <c r="V4387" s="71" t="n">
        <v>446</v>
      </c>
      <c r="W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RR104379</t>
        </is>
      </c>
      <c r="B4388" s="69" t="n">
        <v>46183</v>
      </c>
      <c r="C4388" s="70" t="n">
        <v>2026</v>
      </c>
      <c r="D4388" t="inlineStr">
        <is>
          <t>Jun</t>
        </is>
      </c>
      <c r="E4388" t="inlineStr">
        <is>
          <t>West</t>
        </is>
      </c>
      <c r="F4388" t="inlineStr">
        <is>
          <t>India</t>
        </is>
      </c>
      <c r="G4388" t="inlineStr">
        <is>
          <t>Grocery</t>
        </is>
      </c>
      <c r="H4388" t="inlineStr">
        <is>
          <t>Store walk-in</t>
        </is>
      </c>
      <c r="I4388" t="inlineStr">
        <is>
          <t>Walk-in guest</t>
        </is>
      </c>
      <c r="J4388" t="inlineStr">
        <is>
          <t>Ravindra Patil</t>
        </is>
      </c>
      <c r="K4388" s="71" t="n">
        <v>440</v>
      </c>
      <c r="L4388" s="72" t="n">
        <v>204.95</v>
      </c>
      <c r="M4388" s="72" t="n">
        <v>90178</v>
      </c>
      <c r="N4388" s="72" t="n">
        <v>7214.24</v>
      </c>
      <c r="O4388" s="72" t="n">
        <v>82963.75999999999</v>
      </c>
      <c r="P4388" s="72" t="n">
        <v>63241.59</v>
      </c>
      <c r="Q4388" s="72" t="n">
        <v>19722.17</v>
      </c>
      <c r="R4388" t="inlineStr">
        <is>
          <t>Gujarat</t>
        </is>
      </c>
      <c r="S4388" s="71" t="n">
        <v>3</v>
      </c>
      <c r="T4388" t="inlineStr">
        <is>
          <t>Yes</t>
        </is>
      </c>
      <c r="U4388" s="71" t="n">
        <v>208</v>
      </c>
      <c r="V4388" s="71" t="n">
        <v>77</v>
      </c>
      <c r="W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RR104380</t>
        </is>
      </c>
      <c r="B4389" s="69" t="n">
        <v>46184</v>
      </c>
      <c r="C4389" s="70" t="n">
        <v>2026</v>
      </c>
      <c r="D4389" t="inlineStr">
        <is>
          <t>Jun</t>
        </is>
      </c>
      <c r="E4389" t="inlineStr">
        <is>
          <t>South</t>
        </is>
      </c>
      <c r="F4389" t="inlineStr">
        <is>
          <t>India</t>
        </is>
      </c>
      <c r="G4389" t="inlineStr">
        <is>
          <t>Grocery</t>
        </is>
      </c>
      <c r="H4389" t="inlineStr">
        <is>
          <t>Store walk-in</t>
        </is>
      </c>
      <c r="I4389" t="inlineStr">
        <is>
          <t>Walk-in guest</t>
        </is>
      </c>
      <c r="J4389" t="inlineStr">
        <is>
          <t>Sophie Müller</t>
        </is>
      </c>
      <c r="K4389" s="71" t="n">
        <v>4234</v>
      </c>
      <c r="L4389" s="72" t="n">
        <v>188.91</v>
      </c>
      <c r="M4389" s="72" t="n">
        <v>799844.9399999999</v>
      </c>
      <c r="N4389" s="72" t="n">
        <v>79984.49000000001</v>
      </c>
      <c r="O4389" s="72" t="n">
        <v>719860.45</v>
      </c>
      <c r="P4389" s="72" t="n">
        <v>622060.23</v>
      </c>
      <c r="Q4389" s="72" t="n">
        <v>97800.22</v>
      </c>
      <c r="R4389" t="inlineStr">
        <is>
          <t>Telangana</t>
        </is>
      </c>
      <c r="S4389" s="71" t="n">
        <v>5</v>
      </c>
      <c r="T4389" t="inlineStr">
        <is>
          <t>Yes</t>
        </is>
      </c>
      <c r="U4389" s="71" t="n">
        <v>2115</v>
      </c>
      <c r="V4389" s="71" t="n">
        <v>643</v>
      </c>
      <c r="W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RR104381</t>
        </is>
      </c>
      <c r="B4390" s="69" t="n">
        <v>46184</v>
      </c>
      <c r="C4390" s="70" t="n">
        <v>2026</v>
      </c>
      <c r="D4390" t="inlineStr">
        <is>
          <t>Jun</t>
        </is>
      </c>
      <c r="E4390" t="inlineStr">
        <is>
          <t>West</t>
        </is>
      </c>
      <c r="F4390" t="inlineStr">
        <is>
          <t>India</t>
        </is>
      </c>
      <c r="G4390" t="inlineStr">
        <is>
          <t>JioMart</t>
        </is>
      </c>
      <c r="H4390" t="inlineStr">
        <is>
          <t>Home delivery</t>
        </is>
      </c>
      <c r="I4390" t="inlineStr">
        <is>
          <t>Member</t>
        </is>
      </c>
      <c r="J4390" t="inlineStr">
        <is>
          <t>Shraddha Kulkarni</t>
        </is>
      </c>
      <c r="K4390" s="71" t="n">
        <v>4199</v>
      </c>
      <c r="L4390" s="72" t="n">
        <v>452.88</v>
      </c>
      <c r="M4390" s="72" t="n">
        <v>1901643.12</v>
      </c>
      <c r="N4390" s="72" t="n">
        <v>285246.47</v>
      </c>
      <c r="O4390" s="72" t="n">
        <v>1616396.65</v>
      </c>
      <c r="P4390" s="72" t="n">
        <v>1447630.88</v>
      </c>
      <c r="Q4390" s="72" t="n">
        <v>168765.77</v>
      </c>
      <c r="R4390" t="inlineStr">
        <is>
          <t>Gujarat</t>
        </is>
      </c>
      <c r="S4390" s="71" t="n">
        <v>5</v>
      </c>
      <c r="T4390" t="inlineStr">
        <is>
          <t>Yes</t>
        </is>
      </c>
      <c r="U4390" s="71" t="n">
        <v>26314</v>
      </c>
      <c r="V4390" s="71" t="n">
        <v>1118</v>
      </c>
      <c r="W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RR104382</t>
        </is>
      </c>
      <c r="B4391" s="69" t="n">
        <v>46184</v>
      </c>
      <c r="C4391" s="70" t="n">
        <v>2026</v>
      </c>
      <c r="D4391" t="inlineStr">
        <is>
          <t>Jun</t>
        </is>
      </c>
      <c r="E4391" t="inlineStr">
        <is>
          <t>West</t>
        </is>
      </c>
      <c r="F4391" t="inlineStr">
        <is>
          <t>India</t>
        </is>
      </c>
      <c r="G4391" t="inlineStr">
        <is>
          <t>Grocery</t>
        </is>
      </c>
      <c r="H4391" t="inlineStr">
        <is>
          <t>Store walk-in</t>
        </is>
      </c>
      <c r="I4391" t="inlineStr">
        <is>
          <t>Member</t>
        </is>
      </c>
      <c r="J4391" t="inlineStr">
        <is>
          <t>Ana Costa</t>
        </is>
      </c>
      <c r="K4391" s="71" t="n">
        <v>4244</v>
      </c>
      <c r="L4391" s="72" t="n">
        <v>167.89</v>
      </c>
      <c r="M4391" s="72" t="n">
        <v>712525.16</v>
      </c>
      <c r="N4391" s="72" t="n">
        <v>57002.01</v>
      </c>
      <c r="O4391" s="72" t="n">
        <v>655523.15</v>
      </c>
      <c r="P4391" s="72" t="n">
        <v>622142.3100000001</v>
      </c>
      <c r="Q4391" s="72" t="n">
        <v>33380.84</v>
      </c>
      <c r="R4391" t="inlineStr">
        <is>
          <t>Maharashtra</t>
        </is>
      </c>
      <c r="S4391" s="71" t="n">
        <v>5</v>
      </c>
      <c r="T4391" t="inlineStr">
        <is>
          <t>Yes</t>
        </is>
      </c>
      <c r="U4391" s="71" t="n">
        <v>2085</v>
      </c>
      <c r="V4391" s="71" t="n">
        <v>881</v>
      </c>
      <c r="W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RR104383</t>
        </is>
      </c>
      <c r="B4392" s="69" t="n">
        <v>46184</v>
      </c>
      <c r="C4392" s="70" t="n">
        <v>2026</v>
      </c>
      <c r="D4392" t="inlineStr">
        <is>
          <t>Jun</t>
        </is>
      </c>
      <c r="E4392" t="inlineStr">
        <is>
          <t>North</t>
        </is>
      </c>
      <c r="F4392" t="inlineStr">
        <is>
          <t>India</t>
        </is>
      </c>
      <c r="G4392" t="inlineStr">
        <is>
          <t>JioMart</t>
        </is>
      </c>
      <c r="H4392" t="inlineStr">
        <is>
          <t>Home delivery</t>
        </is>
      </c>
      <c r="I4392" t="inlineStr">
        <is>
          <t>Member</t>
        </is>
      </c>
      <c r="J4392" t="inlineStr">
        <is>
          <t>Mei Lin</t>
        </is>
      </c>
      <c r="K4392" s="71" t="n">
        <v>2621</v>
      </c>
      <c r="L4392" s="72" t="n">
        <v>413.64</v>
      </c>
      <c r="M4392" s="72" t="n">
        <v>1084150.44</v>
      </c>
      <c r="N4392" s="72" t="n">
        <v>86732.03999999999</v>
      </c>
      <c r="O4392" s="72" t="n">
        <v>997418.4</v>
      </c>
      <c r="P4392" s="72" t="n">
        <v>881551.61</v>
      </c>
      <c r="Q4392" s="72" t="n">
        <v>115866.79</v>
      </c>
      <c r="R4392" t="inlineStr">
        <is>
          <t>Uttar Pradesh</t>
        </is>
      </c>
      <c r="S4392" s="71" t="n">
        <v>1</v>
      </c>
      <c r="T4392" t="inlineStr">
        <is>
          <t>Yes</t>
        </is>
      </c>
      <c r="U4392" s="71" t="n">
        <v>7191</v>
      </c>
      <c r="V4392" s="71" t="n">
        <v>337</v>
      </c>
      <c r="W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RR104384</t>
        </is>
      </c>
      <c r="B4393" s="69" t="n">
        <v>46184</v>
      </c>
      <c r="C4393" s="70" t="n">
        <v>2026</v>
      </c>
      <c r="D4393" t="inlineStr">
        <is>
          <t>Jun</t>
        </is>
      </c>
      <c r="E4393" t="inlineStr">
        <is>
          <t>South</t>
        </is>
      </c>
      <c r="F4393" t="inlineStr">
        <is>
          <t>India</t>
        </is>
      </c>
      <c r="G4393" t="inlineStr">
        <is>
          <t>JioMart</t>
        </is>
      </c>
      <c r="H4393" t="inlineStr">
        <is>
          <t>Home delivery</t>
        </is>
      </c>
      <c r="I4393" t="inlineStr">
        <is>
          <t>Walk-in guest</t>
        </is>
      </c>
      <c r="J4393" t="inlineStr">
        <is>
          <t>Ruhi Shaikh</t>
        </is>
      </c>
      <c r="K4393" s="71" t="n">
        <v>1930</v>
      </c>
      <c r="L4393" s="72" t="n">
        <v>444.35</v>
      </c>
      <c r="M4393" s="72" t="n">
        <v>857595.5</v>
      </c>
      <c r="N4393" s="72" t="n">
        <v>128639.32</v>
      </c>
      <c r="O4393" s="72" t="n">
        <v>728956.1800000001</v>
      </c>
      <c r="P4393" s="72" t="n">
        <v>627816.03</v>
      </c>
      <c r="Q4393" s="72" t="n">
        <v>101140.15</v>
      </c>
      <c r="R4393" t="inlineStr">
        <is>
          <t>Karnataka</t>
        </is>
      </c>
      <c r="S4393" s="71" t="n">
        <v>0</v>
      </c>
      <c r="T4393" t="inlineStr">
        <is>
          <t>No</t>
        </is>
      </c>
      <c r="U4393" s="71" t="n">
        <v>3365</v>
      </c>
      <c r="V4393" s="71" t="n">
        <v>219</v>
      </c>
      <c r="W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RR104385</t>
        </is>
      </c>
      <c r="B4394" s="69" t="n">
        <v>46184</v>
      </c>
      <c r="C4394" s="70" t="n">
        <v>2026</v>
      </c>
      <c r="D4394" t="inlineStr">
        <is>
          <t>Jun</t>
        </is>
      </c>
      <c r="E4394" t="inlineStr">
        <is>
          <t>South</t>
        </is>
      </c>
      <c r="F4394" t="inlineStr">
        <is>
          <t>India</t>
        </is>
      </c>
      <c r="G4394" t="inlineStr">
        <is>
          <t>Grocery</t>
        </is>
      </c>
      <c r="H4394" t="inlineStr">
        <is>
          <t>Store walk-in</t>
        </is>
      </c>
      <c r="I4394" t="inlineStr">
        <is>
          <t>Walk-in guest</t>
        </is>
      </c>
      <c r="J4394" t="inlineStr">
        <is>
          <t>Yuki Sato</t>
        </is>
      </c>
      <c r="K4394" s="71" t="n">
        <v>3945</v>
      </c>
      <c r="L4394" s="72" t="n">
        <v>181.24</v>
      </c>
      <c r="M4394" s="72" t="n">
        <v>714991.8</v>
      </c>
      <c r="N4394" s="72" t="n">
        <v>71499.17999999999</v>
      </c>
      <c r="O4394" s="72" t="n">
        <v>643492.62</v>
      </c>
      <c r="P4394" s="72" t="n">
        <v>565010.6800000001</v>
      </c>
      <c r="Q4394" s="72" t="n">
        <v>78481.94</v>
      </c>
      <c r="R4394" t="inlineStr">
        <is>
          <t>Tamil Nadu</t>
        </is>
      </c>
      <c r="S4394" s="71" t="n">
        <v>5</v>
      </c>
      <c r="T4394" t="inlineStr">
        <is>
          <t>Yes</t>
        </is>
      </c>
      <c r="U4394" s="71" t="n">
        <v>2257</v>
      </c>
      <c r="V4394" s="71" t="n">
        <v>691</v>
      </c>
      <c r="W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RR104386</t>
        </is>
      </c>
      <c r="B4395" s="69" t="n">
        <v>46184</v>
      </c>
      <c r="C4395" s="70" t="n">
        <v>2026</v>
      </c>
      <c r="D4395" t="inlineStr">
        <is>
          <t>Jun</t>
        </is>
      </c>
      <c r="E4395" t="inlineStr">
        <is>
          <t>North</t>
        </is>
      </c>
      <c r="F4395" t="inlineStr">
        <is>
          <t>India</t>
        </is>
      </c>
      <c r="G4395" t="inlineStr">
        <is>
          <t>JioMart</t>
        </is>
      </c>
      <c r="H4395" t="inlineStr">
        <is>
          <t>Home delivery</t>
        </is>
      </c>
      <c r="I4395" t="inlineStr">
        <is>
          <t>Walk-in guest</t>
        </is>
      </c>
      <c r="J4395" t="inlineStr">
        <is>
          <t>Amir Khan</t>
        </is>
      </c>
      <c r="K4395" s="71" t="n">
        <v>2957</v>
      </c>
      <c r="L4395" s="72" t="n">
        <v>495.91</v>
      </c>
      <c r="M4395" s="72" t="n">
        <v>1466405.87</v>
      </c>
      <c r="N4395" s="72" t="n">
        <v>73320.28999999999</v>
      </c>
      <c r="O4395" s="72" t="n">
        <v>1393085.58</v>
      </c>
      <c r="P4395" s="72" t="n">
        <v>980948.92</v>
      </c>
      <c r="Q4395" s="72" t="n">
        <v>412136.66</v>
      </c>
      <c r="R4395" t="inlineStr">
        <is>
          <t>Punjab</t>
        </is>
      </c>
      <c r="S4395" s="71" t="n">
        <v>3</v>
      </c>
      <c r="T4395" t="inlineStr">
        <is>
          <t>Yes</t>
        </is>
      </c>
      <c r="U4395" s="71" t="n">
        <v>5272</v>
      </c>
      <c r="V4395" s="71" t="n">
        <v>381</v>
      </c>
      <c r="W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RR104387</t>
        </is>
      </c>
      <c r="B4396" s="69" t="n">
        <v>46184</v>
      </c>
      <c r="C4396" s="70" t="n">
        <v>2026</v>
      </c>
      <c r="D4396" t="inlineStr">
        <is>
          <t>Jun</t>
        </is>
      </c>
      <c r="E4396" t="inlineStr">
        <is>
          <t>South</t>
        </is>
      </c>
      <c r="F4396" t="inlineStr">
        <is>
          <t>India</t>
        </is>
      </c>
      <c r="G4396" t="inlineStr">
        <is>
          <t>Grocery</t>
        </is>
      </c>
      <c r="H4396" t="inlineStr">
        <is>
          <t>Click &amp; collect</t>
        </is>
      </c>
      <c r="I4396" t="inlineStr">
        <is>
          <t>Member</t>
        </is>
      </c>
      <c r="J4396" t="inlineStr">
        <is>
          <t>Fatima Al-Saud</t>
        </is>
      </c>
      <c r="K4396" s="71" t="n">
        <v>432</v>
      </c>
      <c r="L4396" s="72" t="n">
        <v>202.81</v>
      </c>
      <c r="M4396" s="72" t="n">
        <v>87613.92</v>
      </c>
      <c r="N4396" s="72" t="n">
        <v>7009.11</v>
      </c>
      <c r="O4396" s="72" t="n">
        <v>80604.81</v>
      </c>
      <c r="P4396" s="72" t="n">
        <v>64725.2</v>
      </c>
      <c r="Q4396" s="72" t="n">
        <v>15879.61</v>
      </c>
      <c r="R4396" t="inlineStr">
        <is>
          <t>Tamil Nadu</t>
        </is>
      </c>
      <c r="S4396" s="71" t="n">
        <v>2</v>
      </c>
      <c r="T4396" t="inlineStr">
        <is>
          <t>Yes</t>
        </is>
      </c>
      <c r="U4396" s="71" t="n">
        <v>306</v>
      </c>
      <c r="V4396" s="71" t="n">
        <v>117</v>
      </c>
      <c r="W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RR104388</t>
        </is>
      </c>
      <c r="B4397" s="69" t="n">
        <v>46184</v>
      </c>
      <c r="C4397" s="70" t="n">
        <v>2026</v>
      </c>
      <c r="D4397" t="inlineStr">
        <is>
          <t>Jun</t>
        </is>
      </c>
      <c r="E4397" t="inlineStr">
        <is>
          <t>East</t>
        </is>
      </c>
      <c r="F4397" t="inlineStr">
        <is>
          <t>India</t>
        </is>
      </c>
      <c r="G4397" t="inlineStr">
        <is>
          <t>Grocery</t>
        </is>
      </c>
      <c r="H4397" t="inlineStr">
        <is>
          <t>Home delivery</t>
        </is>
      </c>
      <c r="I4397" t="inlineStr">
        <is>
          <t>Member</t>
        </is>
      </c>
      <c r="J4397" t="inlineStr">
        <is>
          <t>Ana Costa</t>
        </is>
      </c>
      <c r="K4397" s="71" t="n">
        <v>3504</v>
      </c>
      <c r="L4397" s="72" t="n">
        <v>175.88</v>
      </c>
      <c r="M4397" s="72" t="n">
        <v>616283.52</v>
      </c>
      <c r="N4397" s="72" t="n">
        <v>12325.67</v>
      </c>
      <c r="O4397" s="72" t="n">
        <v>603957.85</v>
      </c>
      <c r="P4397" s="72" t="n">
        <v>523089.43</v>
      </c>
      <c r="Q4397" s="72" t="n">
        <v>80868.42</v>
      </c>
      <c r="R4397" t="inlineStr">
        <is>
          <t>West Bengal</t>
        </is>
      </c>
      <c r="S4397" s="71" t="n">
        <v>8</v>
      </c>
      <c r="T4397" t="inlineStr">
        <is>
          <t>Yes</t>
        </is>
      </c>
      <c r="U4397" s="71" t="n">
        <v>2310</v>
      </c>
      <c r="V4397" s="71" t="n">
        <v>743</v>
      </c>
      <c r="W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RR104389</t>
        </is>
      </c>
      <c r="B4398" s="69" t="n">
        <v>46184</v>
      </c>
      <c r="C4398" s="70" t="n">
        <v>2026</v>
      </c>
      <c r="D4398" t="inlineStr">
        <is>
          <t>Jun</t>
        </is>
      </c>
      <c r="E4398" t="inlineStr">
        <is>
          <t>West</t>
        </is>
      </c>
      <c r="F4398" t="inlineStr">
        <is>
          <t>India</t>
        </is>
      </c>
      <c r="G4398" t="inlineStr">
        <is>
          <t>Grocery</t>
        </is>
      </c>
      <c r="H4398" t="inlineStr">
        <is>
          <t>Store walk-in</t>
        </is>
      </c>
      <c r="I4398" t="inlineStr">
        <is>
          <t>Member</t>
        </is>
      </c>
      <c r="J4398" t="inlineStr">
        <is>
          <t>Amir Khan</t>
        </is>
      </c>
      <c r="K4398" s="71" t="n">
        <v>3413</v>
      </c>
      <c r="L4398" s="72" t="n">
        <v>170.91</v>
      </c>
      <c r="M4398" s="72" t="n">
        <v>583315.83</v>
      </c>
      <c r="N4398" s="72" t="n">
        <v>29165.79</v>
      </c>
      <c r="O4398" s="72" t="n">
        <v>554150.04</v>
      </c>
      <c r="P4398" s="72" t="n">
        <v>501491.74</v>
      </c>
      <c r="Q4398" s="72" t="n">
        <v>52658.3</v>
      </c>
      <c r="R4398" t="inlineStr">
        <is>
          <t>Goa</t>
        </is>
      </c>
      <c r="S4398" s="71" t="n">
        <v>8</v>
      </c>
      <c r="T4398" t="inlineStr">
        <is>
          <t>Yes</t>
        </is>
      </c>
      <c r="U4398" s="71" t="n">
        <v>1092</v>
      </c>
      <c r="V4398" s="71" t="n">
        <v>436</v>
      </c>
      <c r="W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RR104390</t>
        </is>
      </c>
      <c r="B4399" s="69" t="n">
        <v>46184</v>
      </c>
      <c r="C4399" s="70" t="n">
        <v>2026</v>
      </c>
      <c r="D4399" t="inlineStr">
        <is>
          <t>Jun</t>
        </is>
      </c>
      <c r="E4399" t="inlineStr">
        <is>
          <t>North</t>
        </is>
      </c>
      <c r="F4399" t="inlineStr">
        <is>
          <t>India</t>
        </is>
      </c>
      <c r="G4399" t="inlineStr">
        <is>
          <t>Fashion</t>
        </is>
      </c>
      <c r="H4399" t="inlineStr">
        <is>
          <t>Store walk-in</t>
        </is>
      </c>
      <c r="I4399" t="inlineStr">
        <is>
          <t>Walk-in guest</t>
        </is>
      </c>
      <c r="J4399" t="inlineStr">
        <is>
          <t>Lucas Martin</t>
        </is>
      </c>
      <c r="K4399" s="71" t="n">
        <v>273</v>
      </c>
      <c r="L4399" s="72" t="n">
        <v>794.14</v>
      </c>
      <c r="M4399" s="72" t="n">
        <v>216800.22</v>
      </c>
      <c r="N4399" s="72" t="n">
        <v>4336</v>
      </c>
      <c r="O4399" s="72" t="n">
        <v>212464.22</v>
      </c>
      <c r="P4399" s="72" t="n">
        <v>116572.82</v>
      </c>
      <c r="Q4399" s="72" t="n">
        <v>95891.39999999999</v>
      </c>
      <c r="R4399" t="inlineStr">
        <is>
          <t>Delhi</t>
        </is>
      </c>
      <c r="S4399" s="71" t="n">
        <v>1</v>
      </c>
      <c r="T4399" t="inlineStr">
        <is>
          <t>Yes</t>
        </is>
      </c>
      <c r="U4399" s="71" t="n">
        <v>140</v>
      </c>
      <c r="V4399" s="71" t="n">
        <v>44</v>
      </c>
      <c r="W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RR104391</t>
        </is>
      </c>
      <c r="B4400" s="69" t="n">
        <v>46185</v>
      </c>
      <c r="C4400" s="70" t="n">
        <v>2026</v>
      </c>
      <c r="D4400" t="inlineStr">
        <is>
          <t>Jun</t>
        </is>
      </c>
      <c r="E4400" t="inlineStr">
        <is>
          <t>West</t>
        </is>
      </c>
      <c r="F4400" t="inlineStr">
        <is>
          <t>India</t>
        </is>
      </c>
      <c r="G4400" t="inlineStr">
        <is>
          <t>Grocery</t>
        </is>
      </c>
      <c r="H4400" t="inlineStr">
        <is>
          <t>Store walk-in</t>
        </is>
      </c>
      <c r="I4400" t="inlineStr">
        <is>
          <t>Member</t>
        </is>
      </c>
      <c r="J4400" t="inlineStr">
        <is>
          <t>Kofi Mensah</t>
        </is>
      </c>
      <c r="K4400" s="71" t="n">
        <v>3080</v>
      </c>
      <c r="L4400" s="72" t="n">
        <v>198.55</v>
      </c>
      <c r="M4400" s="72" t="n">
        <v>611534</v>
      </c>
      <c r="N4400" s="72" t="n">
        <v>61153.4</v>
      </c>
      <c r="O4400" s="72" t="n">
        <v>550380.6</v>
      </c>
      <c r="P4400" s="72" t="n">
        <v>467203.57</v>
      </c>
      <c r="Q4400" s="72" t="n">
        <v>83177.03</v>
      </c>
      <c r="R4400" t="inlineStr">
        <is>
          <t>Gujarat</t>
        </is>
      </c>
      <c r="S4400" s="71" t="n">
        <v>1</v>
      </c>
      <c r="T4400" t="inlineStr">
        <is>
          <t>Yes</t>
        </is>
      </c>
      <c r="U4400" s="71" t="n">
        <v>1293</v>
      </c>
      <c r="V4400" s="71" t="n">
        <v>451</v>
      </c>
      <c r="W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RR104392</t>
        </is>
      </c>
      <c r="B4401" s="69" t="n">
        <v>46185</v>
      </c>
      <c r="C4401" s="70" t="n">
        <v>2026</v>
      </c>
      <c r="D4401" t="inlineStr">
        <is>
          <t>Jun</t>
        </is>
      </c>
      <c r="E4401" t="inlineStr">
        <is>
          <t>East</t>
        </is>
      </c>
      <c r="F4401" t="inlineStr">
        <is>
          <t>India</t>
        </is>
      </c>
      <c r="G4401" t="inlineStr">
        <is>
          <t>Grocery</t>
        </is>
      </c>
      <c r="H4401" t="inlineStr">
        <is>
          <t>Store walk-in</t>
        </is>
      </c>
      <c r="I4401" t="inlineStr">
        <is>
          <t>Member</t>
        </is>
      </c>
      <c r="J4401" t="inlineStr">
        <is>
          <t>Liam O'Brien</t>
        </is>
      </c>
      <c r="K4401" s="71" t="n">
        <v>3831</v>
      </c>
      <c r="L4401" s="72" t="n">
        <v>172.29</v>
      </c>
      <c r="M4401" s="72" t="n">
        <v>660042.99</v>
      </c>
      <c r="N4401" s="72" t="n">
        <v>33002.15</v>
      </c>
      <c r="O4401" s="72" t="n">
        <v>627040.84</v>
      </c>
      <c r="P4401" s="72" t="n">
        <v>557178.3100000001</v>
      </c>
      <c r="Q4401" s="72" t="n">
        <v>69862.53</v>
      </c>
      <c r="R4401" t="inlineStr">
        <is>
          <t>West Bengal</t>
        </is>
      </c>
      <c r="S4401" s="71" t="n">
        <v>0</v>
      </c>
      <c r="T4401" t="inlineStr">
        <is>
          <t>No</t>
        </is>
      </c>
      <c r="U4401" s="71" t="n">
        <v>1152</v>
      </c>
      <c r="V4401" s="71" t="n">
        <v>517</v>
      </c>
      <c r="W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RR104393</t>
        </is>
      </c>
      <c r="B4402" s="69" t="n">
        <v>46185</v>
      </c>
      <c r="C4402" s="70" t="n">
        <v>2026</v>
      </c>
      <c r="D4402" t="inlineStr">
        <is>
          <t>Jun</t>
        </is>
      </c>
      <c r="E4402" t="inlineStr">
        <is>
          <t>West</t>
        </is>
      </c>
      <c r="F4402" t="inlineStr">
        <is>
          <t>India</t>
        </is>
      </c>
      <c r="G4402" t="inlineStr">
        <is>
          <t>JioMart</t>
        </is>
      </c>
      <c r="H4402" t="inlineStr">
        <is>
          <t>Home delivery</t>
        </is>
      </c>
      <c r="I4402" t="inlineStr">
        <is>
          <t>Walk-in guest</t>
        </is>
      </c>
      <c r="J4402" t="inlineStr">
        <is>
          <t>Ana Costa</t>
        </is>
      </c>
      <c r="K4402" s="71" t="n">
        <v>704</v>
      </c>
      <c r="L4402" s="72" t="n">
        <v>481.69</v>
      </c>
      <c r="M4402" s="72" t="n">
        <v>339109.76</v>
      </c>
      <c r="N4402" s="72" t="n">
        <v>33910.98</v>
      </c>
      <c r="O4402" s="72" t="n">
        <v>305198.78</v>
      </c>
      <c r="P4402" s="72" t="n">
        <v>244484.87</v>
      </c>
      <c r="Q4402" s="72" t="n">
        <v>60713.91</v>
      </c>
      <c r="R4402" t="inlineStr">
        <is>
          <t>Gujarat</t>
        </is>
      </c>
      <c r="S4402" s="71" t="n">
        <v>1</v>
      </c>
      <c r="T4402" t="inlineStr">
        <is>
          <t>Yes</t>
        </is>
      </c>
      <c r="U4402" s="71" t="n">
        <v>2774</v>
      </c>
      <c r="V4402" s="71" t="n">
        <v>150</v>
      </c>
      <c r="W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RR104394</t>
        </is>
      </c>
      <c r="B4403" s="69" t="n">
        <v>46185</v>
      </c>
      <c r="C4403" s="70" t="n">
        <v>2026</v>
      </c>
      <c r="D4403" t="inlineStr">
        <is>
          <t>Jun</t>
        </is>
      </c>
      <c r="E4403" t="inlineStr">
        <is>
          <t>South</t>
        </is>
      </c>
      <c r="F4403" t="inlineStr">
        <is>
          <t>India</t>
        </is>
      </c>
      <c r="G4403" t="inlineStr">
        <is>
          <t>Grocery</t>
        </is>
      </c>
      <c r="H4403" t="inlineStr">
        <is>
          <t>Store walk-in</t>
        </is>
      </c>
      <c r="I4403" t="inlineStr">
        <is>
          <t>Walk-in guest</t>
        </is>
      </c>
      <c r="J4403" t="inlineStr">
        <is>
          <t>Priya Nair</t>
        </is>
      </c>
      <c r="K4403" s="71" t="n">
        <v>2280</v>
      </c>
      <c r="L4403" s="72" t="n">
        <v>197.03</v>
      </c>
      <c r="M4403" s="72" t="n">
        <v>449228.4</v>
      </c>
      <c r="N4403" s="72" t="n">
        <v>35938.27</v>
      </c>
      <c r="O4403" s="72" t="n">
        <v>413290.13</v>
      </c>
      <c r="P4403" s="72" t="n">
        <v>335244.34</v>
      </c>
      <c r="Q4403" s="72" t="n">
        <v>78045.78999999999</v>
      </c>
      <c r="R4403" t="inlineStr">
        <is>
          <t>Tamil Nadu</t>
        </is>
      </c>
      <c r="S4403" s="71" t="n">
        <v>3</v>
      </c>
      <c r="T4403" t="inlineStr">
        <is>
          <t>Yes</t>
        </is>
      </c>
      <c r="U4403" s="71" t="n">
        <v>1173</v>
      </c>
      <c r="V4403" s="71" t="n">
        <v>520</v>
      </c>
      <c r="W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RR104395</t>
        </is>
      </c>
      <c r="B4404" s="69" t="n">
        <v>46185</v>
      </c>
      <c r="C4404" s="70" t="n">
        <v>2026</v>
      </c>
      <c r="D4404" t="inlineStr">
        <is>
          <t>Jun</t>
        </is>
      </c>
      <c r="E4404" t="inlineStr">
        <is>
          <t>West</t>
        </is>
      </c>
      <c r="F4404" t="inlineStr">
        <is>
          <t>India</t>
        </is>
      </c>
      <c r="G4404" t="inlineStr">
        <is>
          <t>Fashion</t>
        </is>
      </c>
      <c r="H4404" t="inlineStr">
        <is>
          <t>Home delivery</t>
        </is>
      </c>
      <c r="I4404" t="inlineStr">
        <is>
          <t>Walk-in guest</t>
        </is>
      </c>
      <c r="J4404" t="inlineStr">
        <is>
          <t>Kofi Mensah</t>
        </is>
      </c>
      <c r="K4404" s="71" t="n">
        <v>298</v>
      </c>
      <c r="L4404" s="72" t="n">
        <v>756.76</v>
      </c>
      <c r="M4404" s="72" t="n">
        <v>225514.48</v>
      </c>
      <c r="N4404" s="72" t="n">
        <v>33827.17</v>
      </c>
      <c r="O4404" s="72" t="n">
        <v>191687.31</v>
      </c>
      <c r="P4404" s="72" t="n">
        <v>119924.51</v>
      </c>
      <c r="Q4404" s="72" t="n">
        <v>71762.8</v>
      </c>
      <c r="R4404" t="inlineStr">
        <is>
          <t>Gujarat</t>
        </is>
      </c>
      <c r="S4404" s="71" t="n">
        <v>3</v>
      </c>
      <c r="T4404" t="inlineStr">
        <is>
          <t>Yes</t>
        </is>
      </c>
      <c r="U4404" s="71" t="n">
        <v>84</v>
      </c>
      <c r="V4404" s="71" t="n">
        <v>38</v>
      </c>
      <c r="W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RR104396</t>
        </is>
      </c>
      <c r="B4405" s="69" t="n">
        <v>46185</v>
      </c>
      <c r="C4405" s="70" t="n">
        <v>2026</v>
      </c>
      <c r="D4405" t="inlineStr">
        <is>
          <t>Jun</t>
        </is>
      </c>
      <c r="E4405" t="inlineStr">
        <is>
          <t>North</t>
        </is>
      </c>
      <c r="F4405" t="inlineStr">
        <is>
          <t>India</t>
        </is>
      </c>
      <c r="G4405" t="inlineStr">
        <is>
          <t>Fashion</t>
        </is>
      </c>
      <c r="H4405" t="inlineStr">
        <is>
          <t>Store walk-in</t>
        </is>
      </c>
      <c r="I4405" t="inlineStr">
        <is>
          <t>Walk-in guest</t>
        </is>
      </c>
      <c r="J4405" t="inlineStr">
        <is>
          <t>Hiroshi Tanaka</t>
        </is>
      </c>
      <c r="K4405" s="71" t="n">
        <v>481</v>
      </c>
      <c r="L4405" s="72" t="n">
        <v>723.17</v>
      </c>
      <c r="M4405" s="72" t="n">
        <v>347844.77</v>
      </c>
      <c r="N4405" s="72" t="n">
        <v>52176.72</v>
      </c>
      <c r="O4405" s="72" t="n">
        <v>295668.05</v>
      </c>
      <c r="P4405" s="72" t="n">
        <v>194351.31</v>
      </c>
      <c r="Q4405" s="72" t="n">
        <v>101316.74</v>
      </c>
      <c r="R4405" t="inlineStr">
        <is>
          <t>Rajasthan</t>
        </is>
      </c>
      <c r="S4405" s="71" t="n">
        <v>2</v>
      </c>
      <c r="T4405" t="inlineStr">
        <is>
          <t>Yes</t>
        </is>
      </c>
      <c r="U4405" s="71" t="n">
        <v>201</v>
      </c>
      <c r="V4405" s="71" t="n">
        <v>59</v>
      </c>
      <c r="W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RR104397</t>
        </is>
      </c>
      <c r="B4406" s="69" t="n">
        <v>46186</v>
      </c>
      <c r="C4406" s="70" t="n">
        <v>2026</v>
      </c>
      <c r="D4406" t="inlineStr">
        <is>
          <t>Jun</t>
        </is>
      </c>
      <c r="E4406" t="inlineStr">
        <is>
          <t>North</t>
        </is>
      </c>
      <c r="F4406" t="inlineStr">
        <is>
          <t>India</t>
        </is>
      </c>
      <c r="G4406" t="inlineStr">
        <is>
          <t>Grocery</t>
        </is>
      </c>
      <c r="H4406" t="inlineStr">
        <is>
          <t>Store walk-in</t>
        </is>
      </c>
      <c r="I4406" t="inlineStr">
        <is>
          <t>Walk-in guest</t>
        </is>
      </c>
      <c r="J4406" t="inlineStr">
        <is>
          <t>Arjun Mehta</t>
        </is>
      </c>
      <c r="K4406" s="71" t="n">
        <v>4020</v>
      </c>
      <c r="L4406" s="72" t="n">
        <v>194.57</v>
      </c>
      <c r="M4406" s="72" t="n">
        <v>782171.4</v>
      </c>
      <c r="N4406" s="72" t="n">
        <v>78217.14</v>
      </c>
      <c r="O4406" s="72" t="n">
        <v>703954.26</v>
      </c>
      <c r="P4406" s="72" t="n">
        <v>587180.8100000001</v>
      </c>
      <c r="Q4406" s="72" t="n">
        <v>116773.45</v>
      </c>
      <c r="R4406" t="inlineStr">
        <is>
          <t>Rajasthan</t>
        </is>
      </c>
      <c r="S4406" s="71" t="n">
        <v>0</v>
      </c>
      <c r="T4406" t="inlineStr">
        <is>
          <t>No</t>
        </is>
      </c>
      <c r="U4406" s="71" t="n">
        <v>1736</v>
      </c>
      <c r="V4406" s="71" t="n">
        <v>758</v>
      </c>
      <c r="W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RR104398</t>
        </is>
      </c>
      <c r="B4407" s="69" t="n">
        <v>46186</v>
      </c>
      <c r="C4407" s="70" t="n">
        <v>2026</v>
      </c>
      <c r="D4407" t="inlineStr">
        <is>
          <t>Jun</t>
        </is>
      </c>
      <c r="E4407" t="inlineStr">
        <is>
          <t>West</t>
        </is>
      </c>
      <c r="F4407" t="inlineStr">
        <is>
          <t>India</t>
        </is>
      </c>
      <c r="G4407" t="inlineStr">
        <is>
          <t>Fashion</t>
        </is>
      </c>
      <c r="H4407" t="inlineStr">
        <is>
          <t>Store walk-in</t>
        </is>
      </c>
      <c r="I4407" t="inlineStr">
        <is>
          <t>Member</t>
        </is>
      </c>
      <c r="J4407" t="inlineStr">
        <is>
          <t>Olivia Brown</t>
        </is>
      </c>
      <c r="K4407" s="71" t="n">
        <v>159</v>
      </c>
      <c r="L4407" s="72" t="n">
        <v>756.91</v>
      </c>
      <c r="M4407" s="72" t="n">
        <v>120348.69</v>
      </c>
      <c r="N4407" s="72" t="n">
        <v>12034.87</v>
      </c>
      <c r="O4407" s="72" t="n">
        <v>108313.82</v>
      </c>
      <c r="P4407" s="72" t="n">
        <v>65378.17</v>
      </c>
      <c r="Q4407" s="72" t="n">
        <v>42935.65</v>
      </c>
      <c r="R4407" t="inlineStr">
        <is>
          <t>Gujarat</t>
        </is>
      </c>
      <c r="S4407" s="71" t="n">
        <v>2</v>
      </c>
      <c r="T4407" t="inlineStr">
        <is>
          <t>Yes</t>
        </is>
      </c>
      <c r="U4407" s="71" t="n">
        <v>83</v>
      </c>
      <c r="V4407" s="71" t="n">
        <v>31</v>
      </c>
      <c r="W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RR104399</t>
        </is>
      </c>
      <c r="B4408" s="69" t="n">
        <v>46186</v>
      </c>
      <c r="C4408" s="70" t="n">
        <v>2026</v>
      </c>
      <c r="D4408" t="inlineStr">
        <is>
          <t>Jun</t>
        </is>
      </c>
      <c r="E4408" t="inlineStr">
        <is>
          <t>West</t>
        </is>
      </c>
      <c r="F4408" t="inlineStr">
        <is>
          <t>India</t>
        </is>
      </c>
      <c r="G4408" t="inlineStr">
        <is>
          <t>JioMart</t>
        </is>
      </c>
      <c r="H4408" t="inlineStr">
        <is>
          <t>Home delivery</t>
        </is>
      </c>
      <c r="I4408" t="inlineStr">
        <is>
          <t>Member</t>
        </is>
      </c>
      <c r="J4408" t="inlineStr">
        <is>
          <t>Priya Nair</t>
        </is>
      </c>
      <c r="K4408" s="71" t="n">
        <v>1582</v>
      </c>
      <c r="L4408" s="72" t="n">
        <v>435.34</v>
      </c>
      <c r="M4408" s="72" t="n">
        <v>688707.88</v>
      </c>
      <c r="N4408" s="72" t="n">
        <v>13774.16</v>
      </c>
      <c r="O4408" s="72" t="n">
        <v>674933.72</v>
      </c>
      <c r="P4408" s="72" t="n">
        <v>552496.87</v>
      </c>
      <c r="Q4408" s="72" t="n">
        <v>122436.85</v>
      </c>
      <c r="R4408" t="inlineStr">
        <is>
          <t>Goa</t>
        </is>
      </c>
      <c r="S4408" s="71" t="n">
        <v>0</v>
      </c>
      <c r="T4408" t="inlineStr">
        <is>
          <t>No</t>
        </is>
      </c>
      <c r="U4408" s="71" t="n">
        <v>2673</v>
      </c>
      <c r="V4408" s="71" t="n">
        <v>179</v>
      </c>
      <c r="W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RR104400</t>
        </is>
      </c>
      <c r="B4409" s="69" t="n">
        <v>46187</v>
      </c>
      <c r="C4409" s="70" t="n">
        <v>2026</v>
      </c>
      <c r="D4409" t="inlineStr">
        <is>
          <t>Jun</t>
        </is>
      </c>
      <c r="E4409" t="inlineStr">
        <is>
          <t>West</t>
        </is>
      </c>
      <c r="F4409" t="inlineStr">
        <is>
          <t>India</t>
        </is>
      </c>
      <c r="G4409" t="inlineStr">
        <is>
          <t>JioMart</t>
        </is>
      </c>
      <c r="H4409" t="inlineStr">
        <is>
          <t>Home delivery</t>
        </is>
      </c>
      <c r="I4409" t="inlineStr">
        <is>
          <t>Member</t>
        </is>
      </c>
      <c r="J4409" t="inlineStr">
        <is>
          <t>Shraddha Kulkarni</t>
        </is>
      </c>
      <c r="K4409" s="71" t="n">
        <v>878</v>
      </c>
      <c r="L4409" s="72" t="n">
        <v>450.97</v>
      </c>
      <c r="M4409" s="72" t="n">
        <v>395951.66</v>
      </c>
      <c r="N4409" s="72" t="n">
        <v>31676.13</v>
      </c>
      <c r="O4409" s="72" t="n">
        <v>364275.53</v>
      </c>
      <c r="P4409" s="72" t="n">
        <v>286479.76</v>
      </c>
      <c r="Q4409" s="72" t="n">
        <v>77795.77</v>
      </c>
      <c r="R4409" t="inlineStr">
        <is>
          <t>Maharashtra</t>
        </is>
      </c>
      <c r="S4409" s="71" t="n">
        <v>8</v>
      </c>
      <c r="T4409" t="inlineStr">
        <is>
          <t>Yes</t>
        </is>
      </c>
      <c r="U4409" s="71" t="n">
        <v>1758</v>
      </c>
      <c r="V4409" s="71" t="n">
        <v>136</v>
      </c>
      <c r="W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RR104401</t>
        </is>
      </c>
      <c r="B4410" s="69" t="n">
        <v>46187</v>
      </c>
      <c r="C4410" s="70" t="n">
        <v>2026</v>
      </c>
      <c r="D4410" t="inlineStr">
        <is>
          <t>Jun</t>
        </is>
      </c>
      <c r="E4410" t="inlineStr">
        <is>
          <t>North</t>
        </is>
      </c>
      <c r="F4410" t="inlineStr">
        <is>
          <t>India</t>
        </is>
      </c>
      <c r="G4410" t="inlineStr">
        <is>
          <t>Grocery</t>
        </is>
      </c>
      <c r="H4410" t="inlineStr">
        <is>
          <t>Store walk-in</t>
        </is>
      </c>
      <c r="I4410" t="inlineStr">
        <is>
          <t>Walk-in guest</t>
        </is>
      </c>
      <c r="J4410" t="inlineStr">
        <is>
          <t>Hiroshi Tanaka</t>
        </is>
      </c>
      <c r="K4410" s="71" t="n">
        <v>1139</v>
      </c>
      <c r="L4410" s="72" t="n">
        <v>171.36</v>
      </c>
      <c r="M4410" s="72" t="n">
        <v>195179.04</v>
      </c>
      <c r="N4410" s="72" t="n">
        <v>9758.950000000001</v>
      </c>
      <c r="O4410" s="72" t="n">
        <v>185420.09</v>
      </c>
      <c r="P4410" s="72" t="n">
        <v>166309.4</v>
      </c>
      <c r="Q4410" s="72" t="n">
        <v>19110.69</v>
      </c>
      <c r="R4410" t="inlineStr">
        <is>
          <t>Punjab</t>
        </is>
      </c>
      <c r="S4410" s="71" t="n">
        <v>2</v>
      </c>
      <c r="T4410" t="inlineStr">
        <is>
          <t>Yes</t>
        </is>
      </c>
      <c r="U4410" s="71" t="n">
        <v>620</v>
      </c>
      <c r="V4410" s="71" t="n">
        <v>168</v>
      </c>
      <c r="W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RR104402</t>
        </is>
      </c>
      <c r="B4411" s="69" t="n">
        <v>46187</v>
      </c>
      <c r="C4411" s="70" t="n">
        <v>2026</v>
      </c>
      <c r="D4411" t="inlineStr">
        <is>
          <t>Jun</t>
        </is>
      </c>
      <c r="E4411" t="inlineStr">
        <is>
          <t>North</t>
        </is>
      </c>
      <c r="F4411" t="inlineStr">
        <is>
          <t>India</t>
        </is>
      </c>
      <c r="G4411" t="inlineStr">
        <is>
          <t>Electronics</t>
        </is>
      </c>
      <c r="H4411" t="inlineStr">
        <is>
          <t>Store walk-in</t>
        </is>
      </c>
      <c r="I4411" t="inlineStr">
        <is>
          <t>Walk-in guest</t>
        </is>
      </c>
      <c r="J4411" t="inlineStr">
        <is>
          <t>Mei Lin</t>
        </is>
      </c>
      <c r="K4411" s="71" t="n">
        <v>45</v>
      </c>
      <c r="L4411" s="72" t="n">
        <v>10148.99</v>
      </c>
      <c r="M4411" s="72" t="n">
        <v>456704.55</v>
      </c>
      <c r="N4411" s="72" t="n">
        <v>45670.46</v>
      </c>
      <c r="O4411" s="72" t="n">
        <v>411034.09</v>
      </c>
      <c r="P4411" s="72" t="n">
        <v>360755.4</v>
      </c>
      <c r="Q4411" s="72" t="n">
        <v>50278.69</v>
      </c>
      <c r="R4411" t="inlineStr">
        <is>
          <t>Uttar Pradesh</t>
        </is>
      </c>
      <c r="S4411" s="71" t="n">
        <v>2</v>
      </c>
      <c r="T4411" t="inlineStr">
        <is>
          <t>Yes</t>
        </is>
      </c>
      <c r="U4411" s="71" t="n">
        <v>112</v>
      </c>
      <c r="V4411" s="71" t="n">
        <v>43</v>
      </c>
      <c r="W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RR104403</t>
        </is>
      </c>
      <c r="B4412" s="69" t="n">
        <v>46187</v>
      </c>
      <c r="C4412" s="70" t="n">
        <v>2026</v>
      </c>
      <c r="D4412" t="inlineStr">
        <is>
          <t>Jun</t>
        </is>
      </c>
      <c r="E4412" t="inlineStr">
        <is>
          <t>South</t>
        </is>
      </c>
      <c r="F4412" t="inlineStr">
        <is>
          <t>India</t>
        </is>
      </c>
      <c r="G4412" t="inlineStr">
        <is>
          <t>JioMart</t>
        </is>
      </c>
      <c r="H4412" t="inlineStr">
        <is>
          <t>Home delivery</t>
        </is>
      </c>
      <c r="I4412" t="inlineStr">
        <is>
          <t>Member</t>
        </is>
      </c>
      <c r="J4412" t="inlineStr">
        <is>
          <t>Yuki Sato</t>
        </is>
      </c>
      <c r="K4412" s="71" t="n">
        <v>1234</v>
      </c>
      <c r="L4412" s="72" t="n">
        <v>430.89</v>
      </c>
      <c r="M4412" s="72" t="n">
        <v>531718.26</v>
      </c>
      <c r="N4412" s="72" t="n">
        <v>53171.83</v>
      </c>
      <c r="O4412" s="72" t="n">
        <v>478546.43</v>
      </c>
      <c r="P4412" s="72" t="n">
        <v>423952.23</v>
      </c>
      <c r="Q4412" s="72" t="n">
        <v>54594.2</v>
      </c>
      <c r="R4412" t="inlineStr">
        <is>
          <t>Kerala</t>
        </is>
      </c>
      <c r="S4412" s="71" t="n">
        <v>8</v>
      </c>
      <c r="T4412" t="inlineStr">
        <is>
          <t>Yes</t>
        </is>
      </c>
      <c r="U4412" s="71" t="n">
        <v>2103</v>
      </c>
      <c r="V4412" s="71" t="n">
        <v>166</v>
      </c>
      <c r="W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RR104404</t>
        </is>
      </c>
      <c r="B4413" s="69" t="n">
        <v>46187</v>
      </c>
      <c r="C4413" s="70" t="n">
        <v>2026</v>
      </c>
      <c r="D4413" t="inlineStr">
        <is>
          <t>Jun</t>
        </is>
      </c>
      <c r="E4413" t="inlineStr">
        <is>
          <t>West</t>
        </is>
      </c>
      <c r="F4413" t="inlineStr">
        <is>
          <t>India</t>
        </is>
      </c>
      <c r="G4413" t="inlineStr">
        <is>
          <t>Grocery</t>
        </is>
      </c>
      <c r="H4413" t="inlineStr">
        <is>
          <t>Click &amp; collect</t>
        </is>
      </c>
      <c r="I4413" t="inlineStr">
        <is>
          <t>Walk-in guest</t>
        </is>
      </c>
      <c r="J4413" t="inlineStr">
        <is>
          <t>Zoya Ahmed</t>
        </is>
      </c>
      <c r="K4413" s="71" t="n">
        <v>2527</v>
      </c>
      <c r="L4413" s="72" t="n">
        <v>207.17</v>
      </c>
      <c r="M4413" s="72" t="n">
        <v>523518.59</v>
      </c>
      <c r="N4413" s="72" t="n">
        <v>52351.86</v>
      </c>
      <c r="O4413" s="72" t="n">
        <v>471166.73</v>
      </c>
      <c r="P4413" s="72" t="n">
        <v>386305.99</v>
      </c>
      <c r="Q4413" s="72" t="n">
        <v>84860.74000000001</v>
      </c>
      <c r="R4413" t="inlineStr">
        <is>
          <t>Goa</t>
        </is>
      </c>
      <c r="S4413" s="71" t="n">
        <v>2</v>
      </c>
      <c r="T4413" t="inlineStr">
        <is>
          <t>Yes</t>
        </is>
      </c>
      <c r="U4413" s="71" t="n">
        <v>1733</v>
      </c>
      <c r="V4413" s="71" t="n">
        <v>481</v>
      </c>
      <c r="W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RR104405</t>
        </is>
      </c>
      <c r="B4414" s="69" t="n">
        <v>46187</v>
      </c>
      <c r="C4414" s="70" t="n">
        <v>2026</v>
      </c>
      <c r="D4414" t="inlineStr">
        <is>
          <t>Jun</t>
        </is>
      </c>
      <c r="E4414" t="inlineStr">
        <is>
          <t>North</t>
        </is>
      </c>
      <c r="F4414" t="inlineStr">
        <is>
          <t>India</t>
        </is>
      </c>
      <c r="G4414" t="inlineStr">
        <is>
          <t>JioMart</t>
        </is>
      </c>
      <c r="H4414" t="inlineStr">
        <is>
          <t>Home delivery</t>
        </is>
      </c>
      <c r="I4414" t="inlineStr">
        <is>
          <t>Walk-in guest</t>
        </is>
      </c>
      <c r="J4414" t="inlineStr">
        <is>
          <t>Omar Haddad</t>
        </is>
      </c>
      <c r="K4414" s="71" t="n">
        <v>1596</v>
      </c>
      <c r="L4414" s="72" t="n">
        <v>439.55</v>
      </c>
      <c r="M4414" s="72" t="n">
        <v>701521.8</v>
      </c>
      <c r="N4414" s="72" t="n">
        <v>56121.74</v>
      </c>
      <c r="O4414" s="72" t="n">
        <v>645400.0600000001</v>
      </c>
      <c r="P4414" s="72" t="n">
        <v>515716.37</v>
      </c>
      <c r="Q4414" s="72" t="n">
        <v>129683.69</v>
      </c>
      <c r="R4414" t="inlineStr">
        <is>
          <t>Uttar Pradesh</t>
        </is>
      </c>
      <c r="S4414" s="71" t="n">
        <v>3</v>
      </c>
      <c r="T4414" t="inlineStr">
        <is>
          <t>Yes</t>
        </is>
      </c>
      <c r="U4414" s="71" t="n">
        <v>6544</v>
      </c>
      <c r="V4414" s="71" t="n">
        <v>471</v>
      </c>
      <c r="W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RR104406</t>
        </is>
      </c>
      <c r="B4415" s="69" t="n">
        <v>46187</v>
      </c>
      <c r="C4415" s="70" t="n">
        <v>2026</v>
      </c>
      <c r="D4415" t="inlineStr">
        <is>
          <t>Jun</t>
        </is>
      </c>
      <c r="E4415" t="inlineStr">
        <is>
          <t>South</t>
        </is>
      </c>
      <c r="F4415" t="inlineStr">
        <is>
          <t>India</t>
        </is>
      </c>
      <c r="G4415" t="inlineStr">
        <is>
          <t>Electronics</t>
        </is>
      </c>
      <c r="H4415" t="inlineStr">
        <is>
          <t>Click &amp; collect</t>
        </is>
      </c>
      <c r="I4415" t="inlineStr">
        <is>
          <t>Member</t>
        </is>
      </c>
      <c r="J4415" t="inlineStr">
        <is>
          <t>Aisha Bello</t>
        </is>
      </c>
      <c r="K4415" s="71" t="n">
        <v>33</v>
      </c>
      <c r="L4415" s="72" t="n">
        <v>9662.43</v>
      </c>
      <c r="M4415" s="72" t="n">
        <v>318860.19</v>
      </c>
      <c r="N4415" s="72" t="n">
        <v>6377.2</v>
      </c>
      <c r="O4415" s="72" t="n">
        <v>312482.99</v>
      </c>
      <c r="P4415" s="72" t="n">
        <v>277589.31</v>
      </c>
      <c r="Q4415" s="72" t="n">
        <v>34893.68</v>
      </c>
      <c r="R4415" t="inlineStr">
        <is>
          <t>Karnataka</t>
        </is>
      </c>
      <c r="S4415" s="71" t="n">
        <v>3</v>
      </c>
      <c r="T4415" t="inlineStr">
        <is>
          <t>Yes</t>
        </is>
      </c>
      <c r="U4415" s="71" t="n">
        <v>100</v>
      </c>
      <c r="V4415" s="71" t="n">
        <v>30</v>
      </c>
      <c r="W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RR104407</t>
        </is>
      </c>
      <c r="B4416" s="69" t="n">
        <v>46187</v>
      </c>
      <c r="C4416" s="70" t="n">
        <v>2026</v>
      </c>
      <c r="D4416" t="inlineStr">
        <is>
          <t>Jun</t>
        </is>
      </c>
      <c r="E4416" t="inlineStr">
        <is>
          <t>West</t>
        </is>
      </c>
      <c r="F4416" t="inlineStr">
        <is>
          <t>India</t>
        </is>
      </c>
      <c r="G4416" t="inlineStr">
        <is>
          <t>JioMart</t>
        </is>
      </c>
      <c r="H4416" t="inlineStr">
        <is>
          <t>Home delivery</t>
        </is>
      </c>
      <c r="I4416" t="inlineStr">
        <is>
          <t>Member</t>
        </is>
      </c>
      <c r="J4416" t="inlineStr">
        <is>
          <t>Aisha Bello</t>
        </is>
      </c>
      <c r="K4416" s="71" t="n">
        <v>782</v>
      </c>
      <c r="L4416" s="72" t="n">
        <v>514.86</v>
      </c>
      <c r="M4416" s="72" t="n">
        <v>402620.52</v>
      </c>
      <c r="N4416" s="72" t="n">
        <v>60393.08</v>
      </c>
      <c r="O4416" s="72" t="n">
        <v>342227.44</v>
      </c>
      <c r="P4416" s="72" t="n">
        <v>261530.97</v>
      </c>
      <c r="Q4416" s="72" t="n">
        <v>80696.47</v>
      </c>
      <c r="R4416" t="inlineStr">
        <is>
          <t>Maharashtra</t>
        </is>
      </c>
      <c r="S4416" s="71" t="n">
        <v>2</v>
      </c>
      <c r="T4416" t="inlineStr">
        <is>
          <t>Yes</t>
        </is>
      </c>
      <c r="U4416" s="71" t="n">
        <v>2624</v>
      </c>
      <c r="V4416" s="71" t="n">
        <v>203</v>
      </c>
      <c r="W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RR104408</t>
        </is>
      </c>
      <c r="B4417" s="69" t="n">
        <v>46187</v>
      </c>
      <c r="C4417" s="70" t="n">
        <v>2026</v>
      </c>
      <c r="D4417" t="inlineStr">
        <is>
          <t>Jun</t>
        </is>
      </c>
      <c r="E4417" t="inlineStr">
        <is>
          <t>West</t>
        </is>
      </c>
      <c r="F4417" t="inlineStr">
        <is>
          <t>India</t>
        </is>
      </c>
      <c r="G4417" t="inlineStr">
        <is>
          <t>JioMart</t>
        </is>
      </c>
      <c r="H4417" t="inlineStr">
        <is>
          <t>Home delivery</t>
        </is>
      </c>
      <c r="I4417" t="inlineStr">
        <is>
          <t>Member</t>
        </is>
      </c>
      <c r="J4417" t="inlineStr">
        <is>
          <t>Ruhi Shaikh</t>
        </is>
      </c>
      <c r="K4417" s="71" t="n">
        <v>1333</v>
      </c>
      <c r="L4417" s="72" t="n">
        <v>506.54</v>
      </c>
      <c r="M4417" s="72" t="n">
        <v>675217.8199999999</v>
      </c>
      <c r="N4417" s="72" t="n">
        <v>54017.43</v>
      </c>
      <c r="O4417" s="72" t="n">
        <v>621200.39</v>
      </c>
      <c r="P4417" s="72" t="n">
        <v>448051.99</v>
      </c>
      <c r="Q4417" s="72" t="n">
        <v>173148.4</v>
      </c>
      <c r="R4417" t="inlineStr">
        <is>
          <t>Gujarat</t>
        </is>
      </c>
      <c r="S4417" s="71" t="n">
        <v>5</v>
      </c>
      <c r="T4417" t="inlineStr">
        <is>
          <t>Yes</t>
        </is>
      </c>
      <c r="U4417" s="71" t="n">
        <v>2528</v>
      </c>
      <c r="V4417" s="71" t="n">
        <v>201</v>
      </c>
      <c r="W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RR104409</t>
        </is>
      </c>
      <c r="B4418" s="69" t="n">
        <v>46187</v>
      </c>
      <c r="C4418" s="70" t="n">
        <v>2026</v>
      </c>
      <c r="D4418" t="inlineStr">
        <is>
          <t>Jun</t>
        </is>
      </c>
      <c r="E4418" t="inlineStr">
        <is>
          <t>North</t>
        </is>
      </c>
      <c r="F4418" t="inlineStr">
        <is>
          <t>India</t>
        </is>
      </c>
      <c r="G4418" t="inlineStr">
        <is>
          <t>Fashion</t>
        </is>
      </c>
      <c r="H4418" t="inlineStr">
        <is>
          <t>Store walk-in</t>
        </is>
      </c>
      <c r="I4418" t="inlineStr">
        <is>
          <t>Walk-in guest</t>
        </is>
      </c>
      <c r="J4418" t="inlineStr">
        <is>
          <t>Hiroshi Tanaka</t>
        </is>
      </c>
      <c r="K4418" s="71" t="n">
        <v>210</v>
      </c>
      <c r="L4418" s="72" t="n">
        <v>699.01</v>
      </c>
      <c r="M4418" s="72" t="n">
        <v>146792.1</v>
      </c>
      <c r="N4418" s="72" t="n">
        <v>22018.81</v>
      </c>
      <c r="O4418" s="72" t="n">
        <v>124773.29</v>
      </c>
      <c r="P4418" s="72" t="n">
        <v>84886.38</v>
      </c>
      <c r="Q4418" s="72" t="n">
        <v>39886.91</v>
      </c>
      <c r="R4418" t="inlineStr">
        <is>
          <t>Rajasthan</t>
        </is>
      </c>
      <c r="S4418" s="71" t="n">
        <v>0</v>
      </c>
      <c r="T4418" t="inlineStr">
        <is>
          <t>No</t>
        </is>
      </c>
      <c r="U4418" s="71" t="n">
        <v>76</v>
      </c>
      <c r="V4418" s="71" t="n">
        <v>28</v>
      </c>
      <c r="W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RR104410</t>
        </is>
      </c>
      <c r="B4419" s="69" t="n">
        <v>46187</v>
      </c>
      <c r="C4419" s="70" t="n">
        <v>2026</v>
      </c>
      <c r="D4419" t="inlineStr">
        <is>
          <t>Jun</t>
        </is>
      </c>
      <c r="E4419" t="inlineStr">
        <is>
          <t>North</t>
        </is>
      </c>
      <c r="F4419" t="inlineStr">
        <is>
          <t>India</t>
        </is>
      </c>
      <c r="G4419" t="inlineStr">
        <is>
          <t>Grocery</t>
        </is>
      </c>
      <c r="H4419" t="inlineStr">
        <is>
          <t>Click &amp; collect</t>
        </is>
      </c>
      <c r="I4419" t="inlineStr">
        <is>
          <t>Member</t>
        </is>
      </c>
      <c r="J4419" t="inlineStr">
        <is>
          <t>Ravindra Patil</t>
        </is>
      </c>
      <c r="K4419" s="71" t="n">
        <v>4251</v>
      </c>
      <c r="L4419" s="72" t="n">
        <v>197.38</v>
      </c>
      <c r="M4419" s="72" t="n">
        <v>839062.38</v>
      </c>
      <c r="N4419" s="72" t="n">
        <v>125859.36</v>
      </c>
      <c r="O4419" s="72" t="n">
        <v>713203.02</v>
      </c>
      <c r="P4419" s="72" t="n">
        <v>643191.66</v>
      </c>
      <c r="Q4419" s="72" t="n">
        <v>70011.36</v>
      </c>
      <c r="R4419" t="inlineStr">
        <is>
          <t>Delhi</t>
        </is>
      </c>
      <c r="S4419" s="71" t="n">
        <v>8</v>
      </c>
      <c r="T4419" t="inlineStr">
        <is>
          <t>Yes</t>
        </is>
      </c>
      <c r="U4419" s="71" t="n">
        <v>1147</v>
      </c>
      <c r="V4419" s="71" t="n">
        <v>507</v>
      </c>
      <c r="W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RR104411</t>
        </is>
      </c>
      <c r="B4420" s="69" t="n">
        <v>46188</v>
      </c>
      <c r="C4420" s="70" t="n">
        <v>2026</v>
      </c>
      <c r="D4420" t="inlineStr">
        <is>
          <t>Jun</t>
        </is>
      </c>
      <c r="E4420" t="inlineStr">
        <is>
          <t>West</t>
        </is>
      </c>
      <c r="F4420" t="inlineStr">
        <is>
          <t>India</t>
        </is>
      </c>
      <c r="G4420" t="inlineStr">
        <is>
          <t>Grocery</t>
        </is>
      </c>
      <c r="H4420" t="inlineStr">
        <is>
          <t>Store walk-in</t>
        </is>
      </c>
      <c r="I4420" t="inlineStr">
        <is>
          <t>Walk-in guest</t>
        </is>
      </c>
      <c r="J4420" t="inlineStr">
        <is>
          <t>Priya Nair</t>
        </is>
      </c>
      <c r="K4420" s="71" t="n">
        <v>1668</v>
      </c>
      <c r="L4420" s="72" t="n">
        <v>189.71</v>
      </c>
      <c r="M4420" s="72" t="n">
        <v>316436.28</v>
      </c>
      <c r="N4420" s="72" t="n">
        <v>15821.81</v>
      </c>
      <c r="O4420" s="72" t="n">
        <v>300614.47</v>
      </c>
      <c r="P4420" s="72" t="n">
        <v>247818.14</v>
      </c>
      <c r="Q4420" s="72" t="n">
        <v>52796.33</v>
      </c>
      <c r="R4420" t="inlineStr">
        <is>
          <t>Maharashtra</t>
        </is>
      </c>
      <c r="S4420" s="71" t="n">
        <v>8</v>
      </c>
      <c r="T4420" t="inlineStr">
        <is>
          <t>Yes</t>
        </is>
      </c>
      <c r="U4420" s="71" t="n">
        <v>539</v>
      </c>
      <c r="V4420" s="71" t="n">
        <v>234</v>
      </c>
      <c r="W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RR104412</t>
        </is>
      </c>
      <c r="B4421" s="69" t="n">
        <v>46188</v>
      </c>
      <c r="C4421" s="70" t="n">
        <v>2026</v>
      </c>
      <c r="D4421" t="inlineStr">
        <is>
          <t>Jun</t>
        </is>
      </c>
      <c r="E4421" t="inlineStr">
        <is>
          <t>South</t>
        </is>
      </c>
      <c r="F4421" t="inlineStr">
        <is>
          <t>India</t>
        </is>
      </c>
      <c r="G4421" t="inlineStr">
        <is>
          <t>Fashion</t>
        </is>
      </c>
      <c r="H4421" t="inlineStr">
        <is>
          <t>Store walk-in</t>
        </is>
      </c>
      <c r="I4421" t="inlineStr">
        <is>
          <t>Member</t>
        </is>
      </c>
      <c r="J4421" t="inlineStr">
        <is>
          <t>Noah Smith</t>
        </is>
      </c>
      <c r="K4421" s="71" t="n">
        <v>346</v>
      </c>
      <c r="L4421" s="72" t="n">
        <v>696.74</v>
      </c>
      <c r="M4421" s="72" t="n">
        <v>241072.04</v>
      </c>
      <c r="N4421" s="72" t="n">
        <v>12053.6</v>
      </c>
      <c r="O4421" s="72" t="n">
        <v>229018.44</v>
      </c>
      <c r="P4421" s="72" t="n">
        <v>138699.52</v>
      </c>
      <c r="Q4421" s="72" t="n">
        <v>90318.92</v>
      </c>
      <c r="R4421" t="inlineStr">
        <is>
          <t>Telangana</t>
        </is>
      </c>
      <c r="S4421" s="71" t="n">
        <v>8</v>
      </c>
      <c r="T4421" t="inlineStr">
        <is>
          <t>Yes</t>
        </is>
      </c>
      <c r="U4421" s="71" t="n">
        <v>299</v>
      </c>
      <c r="V4421" s="71" t="n">
        <v>115</v>
      </c>
      <c r="W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RR104413</t>
        </is>
      </c>
      <c r="B4422" s="69" t="n">
        <v>46188</v>
      </c>
      <c r="C4422" s="70" t="n">
        <v>2026</v>
      </c>
      <c r="D4422" t="inlineStr">
        <is>
          <t>Jun</t>
        </is>
      </c>
      <c r="E4422" t="inlineStr">
        <is>
          <t>North</t>
        </is>
      </c>
      <c r="F4422" t="inlineStr">
        <is>
          <t>India</t>
        </is>
      </c>
      <c r="G4422" t="inlineStr">
        <is>
          <t>Fashion</t>
        </is>
      </c>
      <c r="H4422" t="inlineStr">
        <is>
          <t>Store walk-in</t>
        </is>
      </c>
      <c r="I4422" t="inlineStr">
        <is>
          <t>Walk-in guest</t>
        </is>
      </c>
      <c r="J4422" t="inlineStr">
        <is>
          <t>Ravindra Patil</t>
        </is>
      </c>
      <c r="K4422" s="71" t="n">
        <v>1412</v>
      </c>
      <c r="L4422" s="72" t="n">
        <v>816.51</v>
      </c>
      <c r="M4422" s="72" t="n">
        <v>1152912.12</v>
      </c>
      <c r="N4422" s="72" t="n">
        <v>172936.82</v>
      </c>
      <c r="O4422" s="72" t="n">
        <v>979975.3</v>
      </c>
      <c r="P4422" s="72" t="n">
        <v>581791.0600000001</v>
      </c>
      <c r="Q4422" s="72" t="n">
        <v>398184.24</v>
      </c>
      <c r="R4422" t="inlineStr">
        <is>
          <t>Uttar Pradesh</t>
        </is>
      </c>
      <c r="S4422" s="71" t="n">
        <v>0</v>
      </c>
      <c r="T4422" t="inlineStr">
        <is>
          <t>No</t>
        </is>
      </c>
      <c r="U4422" s="71" t="n">
        <v>880</v>
      </c>
      <c r="V4422" s="71" t="n">
        <v>275</v>
      </c>
      <c r="W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RR104414</t>
        </is>
      </c>
      <c r="B4423" s="69" t="n">
        <v>46188</v>
      </c>
      <c r="C4423" s="70" t="n">
        <v>2026</v>
      </c>
      <c r="D4423" t="inlineStr">
        <is>
          <t>Jun</t>
        </is>
      </c>
      <c r="E4423" t="inlineStr">
        <is>
          <t>North</t>
        </is>
      </c>
      <c r="F4423" t="inlineStr">
        <is>
          <t>India</t>
        </is>
      </c>
      <c r="G4423" t="inlineStr">
        <is>
          <t>Grocery</t>
        </is>
      </c>
      <c r="H4423" t="inlineStr">
        <is>
          <t>Click &amp; collect</t>
        </is>
      </c>
      <c r="I4423" t="inlineStr">
        <is>
          <t>Walk-in guest</t>
        </is>
      </c>
      <c r="J4423" t="inlineStr">
        <is>
          <t>Priya Nair</t>
        </is>
      </c>
      <c r="K4423" s="71" t="n">
        <v>3667</v>
      </c>
      <c r="L4423" s="72" t="n">
        <v>176.97</v>
      </c>
      <c r="M4423" s="72" t="n">
        <v>648948.99</v>
      </c>
      <c r="N4423" s="72" t="n">
        <v>32447.45</v>
      </c>
      <c r="O4423" s="72" t="n">
        <v>616501.54</v>
      </c>
      <c r="P4423" s="72" t="n">
        <v>522998.85</v>
      </c>
      <c r="Q4423" s="72" t="n">
        <v>93502.69</v>
      </c>
      <c r="R4423" t="inlineStr">
        <is>
          <t>Punjab</t>
        </is>
      </c>
      <c r="S4423" s="71" t="n">
        <v>1</v>
      </c>
      <c r="T4423" t="inlineStr">
        <is>
          <t>Yes</t>
        </is>
      </c>
      <c r="U4423" s="71" t="n">
        <v>2090</v>
      </c>
      <c r="V4423" s="71" t="n">
        <v>630</v>
      </c>
      <c r="W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RR104415</t>
        </is>
      </c>
      <c r="B4424" s="69" t="n">
        <v>46188</v>
      </c>
      <c r="C4424" s="70" t="n">
        <v>2026</v>
      </c>
      <c r="D4424" t="inlineStr">
        <is>
          <t>Jun</t>
        </is>
      </c>
      <c r="E4424" t="inlineStr">
        <is>
          <t>North</t>
        </is>
      </c>
      <c r="F4424" t="inlineStr">
        <is>
          <t>India</t>
        </is>
      </c>
      <c r="G4424" t="inlineStr">
        <is>
          <t>Grocery</t>
        </is>
      </c>
      <c r="H4424" t="inlineStr">
        <is>
          <t>Store walk-in</t>
        </is>
      </c>
      <c r="I4424" t="inlineStr">
        <is>
          <t>Member</t>
        </is>
      </c>
      <c r="J4424" t="inlineStr">
        <is>
          <t>Yuki Sato</t>
        </is>
      </c>
      <c r="K4424" s="71" t="n">
        <v>3443</v>
      </c>
      <c r="L4424" s="72" t="n">
        <v>201.56</v>
      </c>
      <c r="M4424" s="72" t="n">
        <v>693971.08</v>
      </c>
      <c r="N4424" s="72" t="n">
        <v>34698.55</v>
      </c>
      <c r="O4424" s="72" t="n">
        <v>659272.53</v>
      </c>
      <c r="P4424" s="72" t="n">
        <v>515063.69</v>
      </c>
      <c r="Q4424" s="72" t="n">
        <v>144208.84</v>
      </c>
      <c r="R4424" t="inlineStr">
        <is>
          <t>Delhi</t>
        </is>
      </c>
      <c r="S4424" s="71" t="n">
        <v>0</v>
      </c>
      <c r="T4424" t="inlineStr">
        <is>
          <t>No</t>
        </is>
      </c>
      <c r="U4424" s="71" t="n">
        <v>1820</v>
      </c>
      <c r="V4424" s="71" t="n">
        <v>733</v>
      </c>
      <c r="W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RR104416</t>
        </is>
      </c>
      <c r="B4425" s="69" t="n">
        <v>46188</v>
      </c>
      <c r="C4425" s="70" t="n">
        <v>2026</v>
      </c>
      <c r="D4425" t="inlineStr">
        <is>
          <t>Jun</t>
        </is>
      </c>
      <c r="E4425" t="inlineStr">
        <is>
          <t>South</t>
        </is>
      </c>
      <c r="F4425" t="inlineStr">
        <is>
          <t>India</t>
        </is>
      </c>
      <c r="G4425" t="inlineStr">
        <is>
          <t>Grocery</t>
        </is>
      </c>
      <c r="H4425" t="inlineStr">
        <is>
          <t>Store walk-in</t>
        </is>
      </c>
      <c r="I4425" t="inlineStr">
        <is>
          <t>Member</t>
        </is>
      </c>
      <c r="J4425" t="inlineStr">
        <is>
          <t>Aisha Bello</t>
        </is>
      </c>
      <c r="K4425" s="71" t="n">
        <v>1419</v>
      </c>
      <c r="L4425" s="72" t="n">
        <v>175.98</v>
      </c>
      <c r="M4425" s="72" t="n">
        <v>249715.62</v>
      </c>
      <c r="N4425" s="72" t="n">
        <v>19977.25</v>
      </c>
      <c r="O4425" s="72" t="n">
        <v>229738.37</v>
      </c>
      <c r="P4425" s="72" t="n">
        <v>211558.76</v>
      </c>
      <c r="Q4425" s="72" t="n">
        <v>18179.61</v>
      </c>
      <c r="R4425" t="inlineStr">
        <is>
          <t>Kerala</t>
        </is>
      </c>
      <c r="S4425" s="71" t="n">
        <v>0</v>
      </c>
      <c r="T4425" t="inlineStr">
        <is>
          <t>No</t>
        </is>
      </c>
      <c r="U4425" s="71" t="n">
        <v>1060</v>
      </c>
      <c r="V4425" s="71" t="n">
        <v>303</v>
      </c>
      <c r="W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RR104417</t>
        </is>
      </c>
      <c r="B4426" s="69" t="n">
        <v>46188</v>
      </c>
      <c r="C4426" s="70" t="n">
        <v>2026</v>
      </c>
      <c r="D4426" t="inlineStr">
        <is>
          <t>Jun</t>
        </is>
      </c>
      <c r="E4426" t="inlineStr">
        <is>
          <t>East</t>
        </is>
      </c>
      <c r="F4426" t="inlineStr">
        <is>
          <t>India</t>
        </is>
      </c>
      <c r="G4426" t="inlineStr">
        <is>
          <t>Grocery</t>
        </is>
      </c>
      <c r="H4426" t="inlineStr">
        <is>
          <t>Click &amp; collect</t>
        </is>
      </c>
      <c r="I4426" t="inlineStr">
        <is>
          <t>Member</t>
        </is>
      </c>
      <c r="J4426" t="inlineStr">
        <is>
          <t>Priya Nair</t>
        </is>
      </c>
      <c r="K4426" s="71" t="n">
        <v>927</v>
      </c>
      <c r="L4426" s="72" t="n">
        <v>194.72</v>
      </c>
      <c r="M4426" s="72" t="n">
        <v>180505.44</v>
      </c>
      <c r="N4426" s="72" t="n">
        <v>9025.27</v>
      </c>
      <c r="O4426" s="72" t="n">
        <v>171480.17</v>
      </c>
      <c r="P4426" s="72" t="n">
        <v>139977.5</v>
      </c>
      <c r="Q4426" s="72" t="n">
        <v>31502.67</v>
      </c>
      <c r="R4426" t="inlineStr">
        <is>
          <t>West Bengal</t>
        </is>
      </c>
      <c r="S4426" s="71" t="n">
        <v>0</v>
      </c>
      <c r="T4426" t="inlineStr">
        <is>
          <t>No</t>
        </is>
      </c>
      <c r="U4426" s="71" t="n">
        <v>547</v>
      </c>
      <c r="V4426" s="71" t="n">
        <v>157</v>
      </c>
      <c r="W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RR104418</t>
        </is>
      </c>
      <c r="B4427" s="69" t="n">
        <v>46188</v>
      </c>
      <c r="C4427" s="70" t="n">
        <v>2026</v>
      </c>
      <c r="D4427" t="inlineStr">
        <is>
          <t>Jun</t>
        </is>
      </c>
      <c r="E4427" t="inlineStr">
        <is>
          <t>South</t>
        </is>
      </c>
      <c r="F4427" t="inlineStr">
        <is>
          <t>India</t>
        </is>
      </c>
      <c r="G4427" t="inlineStr">
        <is>
          <t>Grocery</t>
        </is>
      </c>
      <c r="H4427" t="inlineStr">
        <is>
          <t>Store walk-in</t>
        </is>
      </c>
      <c r="I4427" t="inlineStr">
        <is>
          <t>Walk-in guest</t>
        </is>
      </c>
      <c r="J4427" t="inlineStr">
        <is>
          <t>Kofi Mensah</t>
        </is>
      </c>
      <c r="K4427" s="71" t="n">
        <v>869</v>
      </c>
      <c r="L4427" s="72" t="n">
        <v>200.83</v>
      </c>
      <c r="M4427" s="72" t="n">
        <v>174521.27</v>
      </c>
      <c r="N4427" s="72" t="n">
        <v>3490.43</v>
      </c>
      <c r="O4427" s="72" t="n">
        <v>171030.84</v>
      </c>
      <c r="P4427" s="72" t="n">
        <v>124081.41</v>
      </c>
      <c r="Q4427" s="72" t="n">
        <v>46949.43</v>
      </c>
      <c r="R4427" t="inlineStr">
        <is>
          <t>Karnataka</t>
        </is>
      </c>
      <c r="S4427" s="71" t="n">
        <v>2</v>
      </c>
      <c r="T4427" t="inlineStr">
        <is>
          <t>Yes</t>
        </is>
      </c>
      <c r="U4427" s="71" t="n">
        <v>386</v>
      </c>
      <c r="V4427" s="71" t="n">
        <v>116</v>
      </c>
      <c r="W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RR104419</t>
        </is>
      </c>
      <c r="B4428" s="69" t="n">
        <v>46188</v>
      </c>
      <c r="C4428" s="70" t="n">
        <v>2026</v>
      </c>
      <c r="D4428" t="inlineStr">
        <is>
          <t>Jun</t>
        </is>
      </c>
      <c r="E4428" t="inlineStr">
        <is>
          <t>North</t>
        </is>
      </c>
      <c r="F4428" t="inlineStr">
        <is>
          <t>India</t>
        </is>
      </c>
      <c r="G4428" t="inlineStr">
        <is>
          <t>Electronics</t>
        </is>
      </c>
      <c r="H4428" t="inlineStr">
        <is>
          <t>Click &amp; collect</t>
        </is>
      </c>
      <c r="I4428" t="inlineStr">
        <is>
          <t>Walk-in guest</t>
        </is>
      </c>
      <c r="J4428" t="inlineStr">
        <is>
          <t>Yuki Sato</t>
        </is>
      </c>
      <c r="K4428" s="71" t="n">
        <v>67</v>
      </c>
      <c r="L4428" s="72" t="n">
        <v>10256.95</v>
      </c>
      <c r="M4428" s="72" t="n">
        <v>687215.65</v>
      </c>
      <c r="N4428" s="72" t="n">
        <v>103082.35</v>
      </c>
      <c r="O4428" s="72" t="n">
        <v>584133.3</v>
      </c>
      <c r="P4428" s="72" t="n">
        <v>528675.3</v>
      </c>
      <c r="Q4428" s="72" t="n">
        <v>55458</v>
      </c>
      <c r="R4428" t="inlineStr">
        <is>
          <t>Punjab</t>
        </is>
      </c>
      <c r="S4428" s="71" t="n">
        <v>3</v>
      </c>
      <c r="T4428" t="inlineStr">
        <is>
          <t>Yes</t>
        </is>
      </c>
      <c r="U4428" s="71" t="n">
        <v>160</v>
      </c>
      <c r="V4428" s="71" t="n">
        <v>66</v>
      </c>
      <c r="W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RR104420</t>
        </is>
      </c>
      <c r="B4429" s="69" t="n">
        <v>46188</v>
      </c>
      <c r="C4429" s="70" t="n">
        <v>2026</v>
      </c>
      <c r="D4429" t="inlineStr">
        <is>
          <t>Jun</t>
        </is>
      </c>
      <c r="E4429" t="inlineStr">
        <is>
          <t>North</t>
        </is>
      </c>
      <c r="F4429" t="inlineStr">
        <is>
          <t>India</t>
        </is>
      </c>
      <c r="G4429" t="inlineStr">
        <is>
          <t>Grocery</t>
        </is>
      </c>
      <c r="H4429" t="inlineStr">
        <is>
          <t>Store walk-in</t>
        </is>
      </c>
      <c r="I4429" t="inlineStr">
        <is>
          <t>Member</t>
        </is>
      </c>
      <c r="J4429" t="inlineStr">
        <is>
          <t>Fatima Al-Saud</t>
        </is>
      </c>
      <c r="K4429" s="71" t="n">
        <v>2498</v>
      </c>
      <c r="L4429" s="72" t="n">
        <v>201.13</v>
      </c>
      <c r="M4429" s="72" t="n">
        <v>502422.74</v>
      </c>
      <c r="N4429" s="72" t="n">
        <v>50242.27</v>
      </c>
      <c r="O4429" s="72" t="n">
        <v>452180.47</v>
      </c>
      <c r="P4429" s="72" t="n">
        <v>376714.38</v>
      </c>
      <c r="Q4429" s="72" t="n">
        <v>75466.09</v>
      </c>
      <c r="R4429" t="inlineStr">
        <is>
          <t>Delhi</t>
        </is>
      </c>
      <c r="S4429" s="71" t="n">
        <v>0</v>
      </c>
      <c r="T4429" t="inlineStr">
        <is>
          <t>No</t>
        </is>
      </c>
      <c r="U4429" s="71" t="n">
        <v>1535</v>
      </c>
      <c r="V4429" s="71" t="n">
        <v>399</v>
      </c>
      <c r="W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RR104421</t>
        </is>
      </c>
      <c r="B4430" s="69" t="n">
        <v>46188</v>
      </c>
      <c r="C4430" s="70" t="n">
        <v>2026</v>
      </c>
      <c r="D4430" t="inlineStr">
        <is>
          <t>Jun</t>
        </is>
      </c>
      <c r="E4430" t="inlineStr">
        <is>
          <t>South</t>
        </is>
      </c>
      <c r="F4430" t="inlineStr">
        <is>
          <t>India</t>
        </is>
      </c>
      <c r="G4430" t="inlineStr">
        <is>
          <t>Grocery</t>
        </is>
      </c>
      <c r="H4430" t="inlineStr">
        <is>
          <t>Store walk-in</t>
        </is>
      </c>
      <c r="I4430" t="inlineStr">
        <is>
          <t>Member</t>
        </is>
      </c>
      <c r="J4430" t="inlineStr">
        <is>
          <t>Kofi Mensah</t>
        </is>
      </c>
      <c r="K4430" s="71" t="n">
        <v>2919</v>
      </c>
      <c r="L4430" s="72" t="n">
        <v>177.31</v>
      </c>
      <c r="M4430" s="72" t="n">
        <v>517567.89</v>
      </c>
      <c r="N4430" s="72" t="n">
        <v>41405.43</v>
      </c>
      <c r="O4430" s="72" t="n">
        <v>476162.46</v>
      </c>
      <c r="P4430" s="72" t="n">
        <v>441440.2</v>
      </c>
      <c r="Q4430" s="72" t="n">
        <v>34722.26</v>
      </c>
      <c r="R4430" t="inlineStr">
        <is>
          <t>Tamil Nadu</t>
        </is>
      </c>
      <c r="S4430" s="71" t="n">
        <v>2</v>
      </c>
      <c r="T4430" t="inlineStr">
        <is>
          <t>Yes</t>
        </is>
      </c>
      <c r="U4430" s="71" t="n">
        <v>1509</v>
      </c>
      <c r="V4430" s="71" t="n">
        <v>479</v>
      </c>
      <c r="W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RR104422</t>
        </is>
      </c>
      <c r="B4431" s="69" t="n">
        <v>46189</v>
      </c>
      <c r="C4431" s="70" t="n">
        <v>2026</v>
      </c>
      <c r="D4431" t="inlineStr">
        <is>
          <t>Jun</t>
        </is>
      </c>
      <c r="E4431" t="inlineStr">
        <is>
          <t>West</t>
        </is>
      </c>
      <c r="F4431" t="inlineStr">
        <is>
          <t>India</t>
        </is>
      </c>
      <c r="G4431" t="inlineStr">
        <is>
          <t>JioMart</t>
        </is>
      </c>
      <c r="H4431" t="inlineStr">
        <is>
          <t>Home delivery</t>
        </is>
      </c>
      <c r="I4431" t="inlineStr">
        <is>
          <t>Member</t>
        </is>
      </c>
      <c r="J4431" t="inlineStr">
        <is>
          <t>Liam O'Brien</t>
        </is>
      </c>
      <c r="K4431" s="71" t="n">
        <v>1583</v>
      </c>
      <c r="L4431" s="72" t="n">
        <v>451.47</v>
      </c>
      <c r="M4431" s="72" t="n">
        <v>714677.01</v>
      </c>
      <c r="N4431" s="72" t="n">
        <v>107201.55</v>
      </c>
      <c r="O4431" s="72" t="n">
        <v>607475.46</v>
      </c>
      <c r="P4431" s="72" t="n">
        <v>514386.82</v>
      </c>
      <c r="Q4431" s="72" t="n">
        <v>93088.64</v>
      </c>
      <c r="R4431" t="inlineStr">
        <is>
          <t>Gujarat</t>
        </is>
      </c>
      <c r="S4431" s="71" t="n">
        <v>3</v>
      </c>
      <c r="T4431" t="inlineStr">
        <is>
          <t>Yes</t>
        </is>
      </c>
      <c r="U4431" s="71" t="n">
        <v>2741</v>
      </c>
      <c r="V4431" s="71" t="n">
        <v>181</v>
      </c>
      <c r="W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RR104423</t>
        </is>
      </c>
      <c r="B4432" s="69" t="n">
        <v>46189</v>
      </c>
      <c r="C4432" s="70" t="n">
        <v>2026</v>
      </c>
      <c r="D4432" t="inlineStr">
        <is>
          <t>Jun</t>
        </is>
      </c>
      <c r="E4432" t="inlineStr">
        <is>
          <t>South</t>
        </is>
      </c>
      <c r="F4432" t="inlineStr">
        <is>
          <t>India</t>
        </is>
      </c>
      <c r="G4432" t="inlineStr">
        <is>
          <t>Electronics</t>
        </is>
      </c>
      <c r="H4432" t="inlineStr">
        <is>
          <t>Store walk-in</t>
        </is>
      </c>
      <c r="I4432" t="inlineStr">
        <is>
          <t>Walk-in guest</t>
        </is>
      </c>
      <c r="J4432" t="inlineStr">
        <is>
          <t>Olivia Brown</t>
        </is>
      </c>
      <c r="K4432" s="71" t="n">
        <v>104</v>
      </c>
      <c r="L4432" s="72" t="n">
        <v>10463.28</v>
      </c>
      <c r="M4432" s="72" t="n">
        <v>1088181.12</v>
      </c>
      <c r="N4432" s="72" t="n">
        <v>21763.62</v>
      </c>
      <c r="O4432" s="72" t="n">
        <v>1066417.5</v>
      </c>
      <c r="P4432" s="72" t="n">
        <v>828746.15</v>
      </c>
      <c r="Q4432" s="72" t="n">
        <v>237671.35</v>
      </c>
      <c r="R4432" t="inlineStr">
        <is>
          <t>Telangana</t>
        </is>
      </c>
      <c r="S4432" s="71" t="n">
        <v>3</v>
      </c>
      <c r="T4432" t="inlineStr">
        <is>
          <t>Yes</t>
        </is>
      </c>
      <c r="U4432" s="71" t="n">
        <v>288</v>
      </c>
      <c r="V4432" s="71" t="n">
        <v>100</v>
      </c>
      <c r="W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RR104424</t>
        </is>
      </c>
      <c r="B4433" s="69" t="n">
        <v>46189</v>
      </c>
      <c r="C4433" s="70" t="n">
        <v>2026</v>
      </c>
      <c r="D4433" t="inlineStr">
        <is>
          <t>Jun</t>
        </is>
      </c>
      <c r="E4433" t="inlineStr">
        <is>
          <t>South</t>
        </is>
      </c>
      <c r="F4433" t="inlineStr">
        <is>
          <t>India</t>
        </is>
      </c>
      <c r="G4433" t="inlineStr">
        <is>
          <t>Grocery</t>
        </is>
      </c>
      <c r="H4433" t="inlineStr">
        <is>
          <t>Store walk-in</t>
        </is>
      </c>
      <c r="I4433" t="inlineStr">
        <is>
          <t>Member</t>
        </is>
      </c>
      <c r="J4433" t="inlineStr">
        <is>
          <t>Ana Costa</t>
        </is>
      </c>
      <c r="K4433" s="71" t="n">
        <v>3753</v>
      </c>
      <c r="L4433" s="72" t="n">
        <v>175.74</v>
      </c>
      <c r="M4433" s="72" t="n">
        <v>659552.22</v>
      </c>
      <c r="N4433" s="72" t="n">
        <v>98932.83</v>
      </c>
      <c r="O4433" s="72" t="n">
        <v>560619.39</v>
      </c>
      <c r="P4433" s="72" t="n">
        <v>540680.8</v>
      </c>
      <c r="Q4433" s="72" t="n">
        <v>19938.59</v>
      </c>
      <c r="R4433" t="inlineStr">
        <is>
          <t>Telangana</t>
        </is>
      </c>
      <c r="S4433" s="71" t="n">
        <v>3</v>
      </c>
      <c r="T4433" t="inlineStr">
        <is>
          <t>Yes</t>
        </is>
      </c>
      <c r="U4433" s="71" t="n">
        <v>1863</v>
      </c>
      <c r="V4433" s="71" t="n">
        <v>698</v>
      </c>
      <c r="W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RR104425</t>
        </is>
      </c>
      <c r="B4434" s="69" t="n">
        <v>46189</v>
      </c>
      <c r="C4434" s="70" t="n">
        <v>2026</v>
      </c>
      <c r="D4434" t="inlineStr">
        <is>
          <t>Jun</t>
        </is>
      </c>
      <c r="E4434" t="inlineStr">
        <is>
          <t>North</t>
        </is>
      </c>
      <c r="F4434" t="inlineStr">
        <is>
          <t>India</t>
        </is>
      </c>
      <c r="G4434" t="inlineStr">
        <is>
          <t>Grocery</t>
        </is>
      </c>
      <c r="H4434" t="inlineStr">
        <is>
          <t>Store walk-in</t>
        </is>
      </c>
      <c r="I4434" t="inlineStr">
        <is>
          <t>Walk-in guest</t>
        </is>
      </c>
      <c r="J4434" t="inlineStr">
        <is>
          <t>Hiroshi Tanaka</t>
        </is>
      </c>
      <c r="K4434" s="71" t="n">
        <v>455</v>
      </c>
      <c r="L4434" s="72" t="n">
        <v>198.85</v>
      </c>
      <c r="M4434" s="72" t="n">
        <v>90476.75</v>
      </c>
      <c r="N4434" s="72" t="n">
        <v>1809.54</v>
      </c>
      <c r="O4434" s="72" t="n">
        <v>88667.21000000001</v>
      </c>
      <c r="P4434" s="72" t="n">
        <v>66743.85000000001</v>
      </c>
      <c r="Q4434" s="72" t="n">
        <v>21923.36</v>
      </c>
      <c r="R4434" t="inlineStr">
        <is>
          <t>Uttar Pradesh</t>
        </is>
      </c>
      <c r="S4434" s="71" t="n">
        <v>3</v>
      </c>
      <c r="T4434" t="inlineStr">
        <is>
          <t>Yes</t>
        </is>
      </c>
      <c r="U4434" s="71" t="n">
        <v>122</v>
      </c>
      <c r="V4434" s="71" t="n">
        <v>51</v>
      </c>
      <c r="W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RR104426</t>
        </is>
      </c>
      <c r="B4435" s="69" t="n">
        <v>46189</v>
      </c>
      <c r="C4435" s="70" t="n">
        <v>2026</v>
      </c>
      <c r="D4435" t="inlineStr">
        <is>
          <t>Jun</t>
        </is>
      </c>
      <c r="E4435" t="inlineStr">
        <is>
          <t>West</t>
        </is>
      </c>
      <c r="F4435" t="inlineStr">
        <is>
          <t>India</t>
        </is>
      </c>
      <c r="G4435" t="inlineStr">
        <is>
          <t>JioMart</t>
        </is>
      </c>
      <c r="H4435" t="inlineStr">
        <is>
          <t>Home delivery</t>
        </is>
      </c>
      <c r="I4435" t="inlineStr">
        <is>
          <t>Walk-in guest</t>
        </is>
      </c>
      <c r="J4435" t="inlineStr">
        <is>
          <t>Amir Khan</t>
        </is>
      </c>
      <c r="K4435" s="71" t="n">
        <v>756</v>
      </c>
      <c r="L4435" s="72" t="n">
        <v>458.81</v>
      </c>
      <c r="M4435" s="72" t="n">
        <v>346860.36</v>
      </c>
      <c r="N4435" s="72" t="n">
        <v>34686.04</v>
      </c>
      <c r="O4435" s="72" t="n">
        <v>312174.32</v>
      </c>
      <c r="P4435" s="72" t="n">
        <v>257801.36</v>
      </c>
      <c r="Q4435" s="72" t="n">
        <v>54372.96</v>
      </c>
      <c r="R4435" t="inlineStr">
        <is>
          <t>Maharashtra</t>
        </is>
      </c>
      <c r="S4435" s="71" t="n">
        <v>2</v>
      </c>
      <c r="T4435" t="inlineStr">
        <is>
          <t>Yes</t>
        </is>
      </c>
      <c r="U4435" s="71" t="n">
        <v>1827</v>
      </c>
      <c r="V4435" s="71" t="n">
        <v>101</v>
      </c>
      <c r="W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RR104427</t>
        </is>
      </c>
      <c r="B4436" s="69" t="n">
        <v>46189</v>
      </c>
      <c r="C4436" s="70" t="n">
        <v>2026</v>
      </c>
      <c r="D4436" t="inlineStr">
        <is>
          <t>Jun</t>
        </is>
      </c>
      <c r="E4436" t="inlineStr">
        <is>
          <t>South</t>
        </is>
      </c>
      <c r="F4436" t="inlineStr">
        <is>
          <t>India</t>
        </is>
      </c>
      <c r="G4436" t="inlineStr">
        <is>
          <t>Grocery</t>
        </is>
      </c>
      <c r="H4436" t="inlineStr">
        <is>
          <t>Store walk-in</t>
        </is>
      </c>
      <c r="I4436" t="inlineStr">
        <is>
          <t>Member</t>
        </is>
      </c>
      <c r="J4436" t="inlineStr">
        <is>
          <t>Priya Nair</t>
        </is>
      </c>
      <c r="K4436" s="71" t="n">
        <v>3650</v>
      </c>
      <c r="L4436" s="72" t="n">
        <v>185.51</v>
      </c>
      <c r="M4436" s="72" t="n">
        <v>677111.5</v>
      </c>
      <c r="N4436" s="72" t="n">
        <v>67711.14999999999</v>
      </c>
      <c r="O4436" s="72" t="n">
        <v>609400.35</v>
      </c>
      <c r="P4436" s="72" t="n">
        <v>545387.2</v>
      </c>
      <c r="Q4436" s="72" t="n">
        <v>64013.15</v>
      </c>
      <c r="R4436" t="inlineStr">
        <is>
          <t>Karnataka</t>
        </is>
      </c>
      <c r="S4436" s="71" t="n">
        <v>1</v>
      </c>
      <c r="T4436" t="inlineStr">
        <is>
          <t>Yes</t>
        </is>
      </c>
      <c r="U4436" s="71" t="n">
        <v>1936</v>
      </c>
      <c r="V4436" s="71" t="n">
        <v>720</v>
      </c>
      <c r="W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RR104428</t>
        </is>
      </c>
      <c r="B4437" s="69" t="n">
        <v>46189</v>
      </c>
      <c r="C4437" s="70" t="n">
        <v>2026</v>
      </c>
      <c r="D4437" t="inlineStr">
        <is>
          <t>Jun</t>
        </is>
      </c>
      <c r="E4437" t="inlineStr">
        <is>
          <t>South</t>
        </is>
      </c>
      <c r="F4437" t="inlineStr">
        <is>
          <t>India</t>
        </is>
      </c>
      <c r="G4437" t="inlineStr">
        <is>
          <t>JioMart</t>
        </is>
      </c>
      <c r="H4437" t="inlineStr">
        <is>
          <t>Home delivery</t>
        </is>
      </c>
      <c r="I4437" t="inlineStr">
        <is>
          <t>Member</t>
        </is>
      </c>
      <c r="J4437" t="inlineStr">
        <is>
          <t>Wei Chen</t>
        </is>
      </c>
      <c r="K4437" s="71" t="n">
        <v>3560</v>
      </c>
      <c r="L4437" s="72" t="n">
        <v>504.89</v>
      </c>
      <c r="M4437" s="72" t="n">
        <v>1797408.4</v>
      </c>
      <c r="N4437" s="72" t="n">
        <v>35948.17</v>
      </c>
      <c r="O4437" s="72" t="n">
        <v>1761460.23</v>
      </c>
      <c r="P4437" s="72" t="n">
        <v>1148821.13</v>
      </c>
      <c r="Q4437" s="72" t="n">
        <v>612639.1</v>
      </c>
      <c r="R4437" t="inlineStr">
        <is>
          <t>Karnataka</t>
        </is>
      </c>
      <c r="S4437" s="71" t="n">
        <v>0</v>
      </c>
      <c r="T4437" t="inlineStr">
        <is>
          <t>No</t>
        </is>
      </c>
      <c r="U4437" s="71" t="n">
        <v>5906</v>
      </c>
      <c r="V4437" s="71" t="n">
        <v>420</v>
      </c>
      <c r="W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RR104429</t>
        </is>
      </c>
      <c r="B4438" s="69" t="n">
        <v>46189</v>
      </c>
      <c r="C4438" s="70" t="n">
        <v>2026</v>
      </c>
      <c r="D4438" t="inlineStr">
        <is>
          <t>Jun</t>
        </is>
      </c>
      <c r="E4438" t="inlineStr">
        <is>
          <t>West</t>
        </is>
      </c>
      <c r="F4438" t="inlineStr">
        <is>
          <t>India</t>
        </is>
      </c>
      <c r="G4438" t="inlineStr">
        <is>
          <t>JioMart</t>
        </is>
      </c>
      <c r="H4438" t="inlineStr">
        <is>
          <t>Home delivery</t>
        </is>
      </c>
      <c r="I4438" t="inlineStr">
        <is>
          <t>Member</t>
        </is>
      </c>
      <c r="J4438" t="inlineStr">
        <is>
          <t>Lucas Martin</t>
        </is>
      </c>
      <c r="K4438" s="71" t="n">
        <v>2017</v>
      </c>
      <c r="L4438" s="72" t="n">
        <v>463.76</v>
      </c>
      <c r="M4438" s="72" t="n">
        <v>935403.92</v>
      </c>
      <c r="N4438" s="72" t="n">
        <v>18708.08</v>
      </c>
      <c r="O4438" s="72" t="n">
        <v>916695.84</v>
      </c>
      <c r="P4438" s="72" t="n">
        <v>681797.08</v>
      </c>
      <c r="Q4438" s="72" t="n">
        <v>234898.76</v>
      </c>
      <c r="R4438" t="inlineStr">
        <is>
          <t>Maharashtra</t>
        </is>
      </c>
      <c r="S4438" s="71" t="n">
        <v>8</v>
      </c>
      <c r="T4438" t="inlineStr">
        <is>
          <t>Yes</t>
        </is>
      </c>
      <c r="U4438" s="71" t="n">
        <v>4777</v>
      </c>
      <c r="V4438" s="71" t="n">
        <v>261</v>
      </c>
      <c r="W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RR104430</t>
        </is>
      </c>
      <c r="B4439" s="69" t="n">
        <v>46189</v>
      </c>
      <c r="C4439" s="70" t="n">
        <v>2026</v>
      </c>
      <c r="D4439" t="inlineStr">
        <is>
          <t>Jun</t>
        </is>
      </c>
      <c r="E4439" t="inlineStr">
        <is>
          <t>North</t>
        </is>
      </c>
      <c r="F4439" t="inlineStr">
        <is>
          <t>India</t>
        </is>
      </c>
      <c r="G4439" t="inlineStr">
        <is>
          <t>Electronics</t>
        </is>
      </c>
      <c r="H4439" t="inlineStr">
        <is>
          <t>Store walk-in</t>
        </is>
      </c>
      <c r="I4439" t="inlineStr">
        <is>
          <t>Walk-in guest</t>
        </is>
      </c>
      <c r="J4439" t="inlineStr">
        <is>
          <t>Hiroshi Tanaka</t>
        </is>
      </c>
      <c r="K4439" s="71" t="n">
        <v>153</v>
      </c>
      <c r="L4439" s="72" t="n">
        <v>9221.52</v>
      </c>
      <c r="M4439" s="72" t="n">
        <v>1410892.56</v>
      </c>
      <c r="N4439" s="72" t="n">
        <v>141089.26</v>
      </c>
      <c r="O4439" s="72" t="n">
        <v>1269803.3</v>
      </c>
      <c r="P4439" s="72" t="n">
        <v>1210448.6</v>
      </c>
      <c r="Q4439" s="72" t="n">
        <v>59354.7</v>
      </c>
      <c r="R4439" t="inlineStr">
        <is>
          <t>Delhi</t>
        </is>
      </c>
      <c r="S4439" s="71" t="n">
        <v>0</v>
      </c>
      <c r="T4439" t="inlineStr">
        <is>
          <t>No</t>
        </is>
      </c>
      <c r="U4439" s="71" t="n">
        <v>300</v>
      </c>
      <c r="V4439" s="71" t="n">
        <v>114</v>
      </c>
      <c r="W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RR104431</t>
        </is>
      </c>
      <c r="B4440" s="69" t="n">
        <v>46190</v>
      </c>
      <c r="C4440" s="70" t="n">
        <v>2026</v>
      </c>
      <c r="D4440" t="inlineStr">
        <is>
          <t>Jun</t>
        </is>
      </c>
      <c r="E4440" t="inlineStr">
        <is>
          <t>West</t>
        </is>
      </c>
      <c r="F4440" t="inlineStr">
        <is>
          <t>India</t>
        </is>
      </c>
      <c r="G4440" t="inlineStr">
        <is>
          <t>Electronics</t>
        </is>
      </c>
      <c r="H4440" t="inlineStr">
        <is>
          <t>Store walk-in</t>
        </is>
      </c>
      <c r="I4440" t="inlineStr">
        <is>
          <t>Member</t>
        </is>
      </c>
      <c r="J4440" t="inlineStr">
        <is>
          <t>Sophie Müller</t>
        </is>
      </c>
      <c r="K4440" s="71" t="n">
        <v>154</v>
      </c>
      <c r="L4440" s="72" t="n">
        <v>9024.860000000001</v>
      </c>
      <c r="M4440" s="72" t="n">
        <v>1389828.44</v>
      </c>
      <c r="N4440" s="72" t="n">
        <v>208474.27</v>
      </c>
      <c r="O4440" s="72" t="n">
        <v>1181354.17</v>
      </c>
      <c r="P4440" s="72" t="n">
        <v>1245365.42</v>
      </c>
      <c r="Q4440" s="72" t="n">
        <v>-64011.25</v>
      </c>
      <c r="R4440" t="inlineStr">
        <is>
          <t>Gujarat</t>
        </is>
      </c>
      <c r="S4440" s="71" t="n">
        <v>8</v>
      </c>
      <c r="T4440" t="inlineStr">
        <is>
          <t>Yes</t>
        </is>
      </c>
      <c r="U4440" s="71" t="n">
        <v>294</v>
      </c>
      <c r="V4440" s="71" t="n">
        <v>111</v>
      </c>
      <c r="W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RR104432</t>
        </is>
      </c>
      <c r="B4441" s="69" t="n">
        <v>46190</v>
      </c>
      <c r="C4441" s="70" t="n">
        <v>2026</v>
      </c>
      <c r="D4441" t="inlineStr">
        <is>
          <t>Jun</t>
        </is>
      </c>
      <c r="E4441" t="inlineStr">
        <is>
          <t>East</t>
        </is>
      </c>
      <c r="F4441" t="inlineStr">
        <is>
          <t>India</t>
        </is>
      </c>
      <c r="G4441" t="inlineStr">
        <is>
          <t>JioMart</t>
        </is>
      </c>
      <c r="H4441" t="inlineStr">
        <is>
          <t>Home delivery</t>
        </is>
      </c>
      <c r="I4441" t="inlineStr">
        <is>
          <t>Member</t>
        </is>
      </c>
      <c r="J4441" t="inlineStr">
        <is>
          <t>Priya Nair</t>
        </is>
      </c>
      <c r="K4441" s="71" t="n">
        <v>2416</v>
      </c>
      <c r="L4441" s="72" t="n">
        <v>501.39</v>
      </c>
      <c r="M4441" s="72" t="n">
        <v>1211358.24</v>
      </c>
      <c r="N4441" s="72" t="n">
        <v>181703.74</v>
      </c>
      <c r="O4441" s="72" t="n">
        <v>1029654.5</v>
      </c>
      <c r="P4441" s="72" t="n">
        <v>797553.8</v>
      </c>
      <c r="Q4441" s="72" t="n">
        <v>232100.7</v>
      </c>
      <c r="R4441" t="inlineStr">
        <is>
          <t>West Bengal</t>
        </is>
      </c>
      <c r="S4441" s="71" t="n">
        <v>2</v>
      </c>
      <c r="T4441" t="inlineStr">
        <is>
          <t>Yes</t>
        </is>
      </c>
      <c r="U4441" s="71" t="n">
        <v>8394</v>
      </c>
      <c r="V4441" s="71" t="n">
        <v>387</v>
      </c>
      <c r="W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RR104433</t>
        </is>
      </c>
      <c r="B4442" s="69" t="n">
        <v>46190</v>
      </c>
      <c r="C4442" s="70" t="n">
        <v>2026</v>
      </c>
      <c r="D4442" t="inlineStr">
        <is>
          <t>Jun</t>
        </is>
      </c>
      <c r="E4442" t="inlineStr">
        <is>
          <t>West</t>
        </is>
      </c>
      <c r="F4442" t="inlineStr">
        <is>
          <t>India</t>
        </is>
      </c>
      <c r="G4442" t="inlineStr">
        <is>
          <t>JioMart</t>
        </is>
      </c>
      <c r="H4442" t="inlineStr">
        <is>
          <t>Home delivery</t>
        </is>
      </c>
      <c r="I4442" t="inlineStr">
        <is>
          <t>Walk-in guest</t>
        </is>
      </c>
      <c r="J4442" t="inlineStr">
        <is>
          <t>Aisha Bello</t>
        </is>
      </c>
      <c r="K4442" s="71" t="n">
        <v>3008</v>
      </c>
      <c r="L4442" s="72" t="n">
        <v>415.03</v>
      </c>
      <c r="M4442" s="72" t="n">
        <v>1248410.24</v>
      </c>
      <c r="N4442" s="72" t="n">
        <v>62420.51</v>
      </c>
      <c r="O4442" s="72" t="n">
        <v>1185989.73</v>
      </c>
      <c r="P4442" s="72" t="n">
        <v>1016383.99</v>
      </c>
      <c r="Q4442" s="72" t="n">
        <v>169605.74</v>
      </c>
      <c r="R4442" t="inlineStr">
        <is>
          <t>Goa</t>
        </is>
      </c>
      <c r="S4442" s="71" t="n">
        <v>5</v>
      </c>
      <c r="T4442" t="inlineStr">
        <is>
          <t>Yes</t>
        </is>
      </c>
      <c r="U4442" s="71" t="n">
        <v>8381</v>
      </c>
      <c r="V4442" s="71" t="n">
        <v>555</v>
      </c>
      <c r="W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RR104434</t>
        </is>
      </c>
      <c r="B4443" s="69" t="n">
        <v>46190</v>
      </c>
      <c r="C4443" s="70" t="n">
        <v>2026</v>
      </c>
      <c r="D4443" t="inlineStr">
        <is>
          <t>Jun</t>
        </is>
      </c>
      <c r="E4443" t="inlineStr">
        <is>
          <t>East</t>
        </is>
      </c>
      <c r="F4443" t="inlineStr">
        <is>
          <t>India</t>
        </is>
      </c>
      <c r="G4443" t="inlineStr">
        <is>
          <t>Fashion</t>
        </is>
      </c>
      <c r="H4443" t="inlineStr">
        <is>
          <t>Store walk-in</t>
        </is>
      </c>
      <c r="I4443" t="inlineStr">
        <is>
          <t>Walk-in guest</t>
        </is>
      </c>
      <c r="J4443" t="inlineStr">
        <is>
          <t>Fatima Al-Saud</t>
        </is>
      </c>
      <c r="K4443" s="71" t="n">
        <v>677</v>
      </c>
      <c r="L4443" s="72" t="n">
        <v>749.53</v>
      </c>
      <c r="M4443" s="72" t="n">
        <v>507431.81</v>
      </c>
      <c r="N4443" s="72" t="n">
        <v>40594.54</v>
      </c>
      <c r="O4443" s="72" t="n">
        <v>466837.27</v>
      </c>
      <c r="P4443" s="72" t="n">
        <v>270132.06</v>
      </c>
      <c r="Q4443" s="72" t="n">
        <v>196705.21</v>
      </c>
      <c r="R4443" t="inlineStr">
        <is>
          <t>Bihar</t>
        </is>
      </c>
      <c r="S4443" s="71" t="n">
        <v>8</v>
      </c>
      <c r="T4443" t="inlineStr">
        <is>
          <t>Yes</t>
        </is>
      </c>
      <c r="U4443" s="71" t="n">
        <v>439</v>
      </c>
      <c r="V4443" s="71" t="n">
        <v>128</v>
      </c>
      <c r="W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RR104435</t>
        </is>
      </c>
      <c r="B4444" s="69" t="n">
        <v>46190</v>
      </c>
      <c r="C4444" s="70" t="n">
        <v>2026</v>
      </c>
      <c r="D4444" t="inlineStr">
        <is>
          <t>Jun</t>
        </is>
      </c>
      <c r="E4444" t="inlineStr">
        <is>
          <t>South</t>
        </is>
      </c>
      <c r="F4444" t="inlineStr">
        <is>
          <t>India</t>
        </is>
      </c>
      <c r="G4444" t="inlineStr">
        <is>
          <t>Grocery</t>
        </is>
      </c>
      <c r="H4444" t="inlineStr">
        <is>
          <t>Store walk-in</t>
        </is>
      </c>
      <c r="I4444" t="inlineStr">
        <is>
          <t>Member</t>
        </is>
      </c>
      <c r="J4444" t="inlineStr">
        <is>
          <t>Sara Rossi</t>
        </is>
      </c>
      <c r="K4444" s="71" t="n">
        <v>665</v>
      </c>
      <c r="L4444" s="72" t="n">
        <v>168.21</v>
      </c>
      <c r="M4444" s="72" t="n">
        <v>111859.65</v>
      </c>
      <c r="N4444" s="72" t="n">
        <v>2237.19</v>
      </c>
      <c r="O4444" s="72" t="n">
        <v>109622.46</v>
      </c>
      <c r="P4444" s="72" t="n">
        <v>95156.03999999999</v>
      </c>
      <c r="Q4444" s="72" t="n">
        <v>14466.42</v>
      </c>
      <c r="R4444" t="inlineStr">
        <is>
          <t>Karnataka</t>
        </is>
      </c>
      <c r="S4444" s="71" t="n">
        <v>8</v>
      </c>
      <c r="T4444" t="inlineStr">
        <is>
          <t>Yes</t>
        </is>
      </c>
      <c r="U4444" s="71" t="n">
        <v>290</v>
      </c>
      <c r="V4444" s="71" t="n">
        <v>119</v>
      </c>
      <c r="W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RR104436</t>
        </is>
      </c>
      <c r="B4445" s="69" t="n">
        <v>46190</v>
      </c>
      <c r="C4445" s="70" t="n">
        <v>2026</v>
      </c>
      <c r="D4445" t="inlineStr">
        <is>
          <t>Jun</t>
        </is>
      </c>
      <c r="E4445" t="inlineStr">
        <is>
          <t>West</t>
        </is>
      </c>
      <c r="F4445" t="inlineStr">
        <is>
          <t>India</t>
        </is>
      </c>
      <c r="G4445" t="inlineStr">
        <is>
          <t>Grocery</t>
        </is>
      </c>
      <c r="H4445" t="inlineStr">
        <is>
          <t>Store walk-in</t>
        </is>
      </c>
      <c r="I4445" t="inlineStr">
        <is>
          <t>Walk-in guest</t>
        </is>
      </c>
      <c r="J4445" t="inlineStr">
        <is>
          <t>Fatima Al-Saud</t>
        </is>
      </c>
      <c r="K4445" s="71" t="n">
        <v>2176</v>
      </c>
      <c r="L4445" s="72" t="n">
        <v>183.04</v>
      </c>
      <c r="M4445" s="72" t="n">
        <v>398295.04</v>
      </c>
      <c r="N4445" s="72" t="n">
        <v>39829.5</v>
      </c>
      <c r="O4445" s="72" t="n">
        <v>358465.54</v>
      </c>
      <c r="P4445" s="72" t="n">
        <v>308933.45</v>
      </c>
      <c r="Q4445" s="72" t="n">
        <v>49532.09</v>
      </c>
      <c r="R4445" t="inlineStr">
        <is>
          <t>Gujarat</t>
        </is>
      </c>
      <c r="S4445" s="71" t="n">
        <v>1</v>
      </c>
      <c r="T4445" t="inlineStr">
        <is>
          <t>Yes</t>
        </is>
      </c>
      <c r="U4445" s="71" t="n">
        <v>1116</v>
      </c>
      <c r="V4445" s="71" t="n">
        <v>388</v>
      </c>
      <c r="W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RR104437</t>
        </is>
      </c>
      <c r="B4446" s="69" t="n">
        <v>46190</v>
      </c>
      <c r="C4446" s="70" t="n">
        <v>2026</v>
      </c>
      <c r="D4446" t="inlineStr">
        <is>
          <t>Jun</t>
        </is>
      </c>
      <c r="E4446" t="inlineStr">
        <is>
          <t>West</t>
        </is>
      </c>
      <c r="F4446" t="inlineStr">
        <is>
          <t>India</t>
        </is>
      </c>
      <c r="G4446" t="inlineStr">
        <is>
          <t>Electronics</t>
        </is>
      </c>
      <c r="H4446" t="inlineStr">
        <is>
          <t>Click &amp; collect</t>
        </is>
      </c>
      <c r="I4446" t="inlineStr">
        <is>
          <t>Walk-in guest</t>
        </is>
      </c>
      <c r="J4446" t="inlineStr">
        <is>
          <t>Yuki Sato</t>
        </is>
      </c>
      <c r="K4446" s="71" t="n">
        <v>38</v>
      </c>
      <c r="L4446" s="72" t="n">
        <v>10182.86</v>
      </c>
      <c r="M4446" s="72" t="n">
        <v>386948.68</v>
      </c>
      <c r="N4446" s="72" t="n">
        <v>58042.3</v>
      </c>
      <c r="O4446" s="72" t="n">
        <v>328906.38</v>
      </c>
      <c r="P4446" s="72" t="n">
        <v>313020.96</v>
      </c>
      <c r="Q4446" s="72" t="n">
        <v>15885.42</v>
      </c>
      <c r="R4446" t="inlineStr">
        <is>
          <t>Maharashtra</t>
        </is>
      </c>
      <c r="S4446" s="71" t="n">
        <v>3</v>
      </c>
      <c r="T4446" t="inlineStr">
        <is>
          <t>Yes</t>
        </is>
      </c>
      <c r="U4446" s="71" t="n">
        <v>94</v>
      </c>
      <c r="V4446" s="71" t="n">
        <v>36</v>
      </c>
      <c r="W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RR104438</t>
        </is>
      </c>
      <c r="B4447" s="69" t="n">
        <v>46190</v>
      </c>
      <c r="C4447" s="70" t="n">
        <v>2026</v>
      </c>
      <c r="D4447" t="inlineStr">
        <is>
          <t>Jun</t>
        </is>
      </c>
      <c r="E4447" t="inlineStr">
        <is>
          <t>North</t>
        </is>
      </c>
      <c r="F4447" t="inlineStr">
        <is>
          <t>India</t>
        </is>
      </c>
      <c r="G4447" t="inlineStr">
        <is>
          <t>Grocery</t>
        </is>
      </c>
      <c r="H4447" t="inlineStr">
        <is>
          <t>Store walk-in</t>
        </is>
      </c>
      <c r="I4447" t="inlineStr">
        <is>
          <t>Member</t>
        </is>
      </c>
      <c r="J4447" t="inlineStr">
        <is>
          <t>Yuki Sato</t>
        </is>
      </c>
      <c r="K4447" s="71" t="n">
        <v>2045</v>
      </c>
      <c r="L4447" s="72" t="n">
        <v>199.36</v>
      </c>
      <c r="M4447" s="72" t="n">
        <v>407691.2</v>
      </c>
      <c r="N4447" s="72" t="n">
        <v>32615.3</v>
      </c>
      <c r="O4447" s="72" t="n">
        <v>375075.9</v>
      </c>
      <c r="P4447" s="72" t="n">
        <v>305473.6</v>
      </c>
      <c r="Q4447" s="72" t="n">
        <v>69602.3</v>
      </c>
      <c r="R4447" t="inlineStr">
        <is>
          <t>Rajasthan</t>
        </is>
      </c>
      <c r="S4447" s="71" t="n">
        <v>1</v>
      </c>
      <c r="T4447" t="inlineStr">
        <is>
          <t>Yes</t>
        </is>
      </c>
      <c r="U4447" s="71" t="n">
        <v>746</v>
      </c>
      <c r="V4447" s="71" t="n">
        <v>249</v>
      </c>
      <c r="W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RR104439</t>
        </is>
      </c>
      <c r="B4448" s="69" t="n">
        <v>46190</v>
      </c>
      <c r="C4448" s="70" t="n">
        <v>2026</v>
      </c>
      <c r="D4448" t="inlineStr">
        <is>
          <t>Jun</t>
        </is>
      </c>
      <c r="E4448" t="inlineStr">
        <is>
          <t>West</t>
        </is>
      </c>
      <c r="F4448" t="inlineStr">
        <is>
          <t>India</t>
        </is>
      </c>
      <c r="G4448" t="inlineStr">
        <is>
          <t>Grocery</t>
        </is>
      </c>
      <c r="H4448" t="inlineStr">
        <is>
          <t>Store walk-in</t>
        </is>
      </c>
      <c r="I4448" t="inlineStr">
        <is>
          <t>Walk-in guest</t>
        </is>
      </c>
      <c r="J4448" t="inlineStr">
        <is>
          <t>Hiroshi Tanaka</t>
        </is>
      </c>
      <c r="K4448" s="71" t="n">
        <v>1144</v>
      </c>
      <c r="L4448" s="72" t="n">
        <v>172.48</v>
      </c>
      <c r="M4448" s="72" t="n">
        <v>197317.12</v>
      </c>
      <c r="N4448" s="72" t="n">
        <v>19731.71</v>
      </c>
      <c r="O4448" s="72" t="n">
        <v>177585.41</v>
      </c>
      <c r="P4448" s="72" t="n">
        <v>164412.3</v>
      </c>
      <c r="Q4448" s="72" t="n">
        <v>13173.11</v>
      </c>
      <c r="R4448" t="inlineStr">
        <is>
          <t>Goa</t>
        </is>
      </c>
      <c r="S4448" s="71" t="n">
        <v>2</v>
      </c>
      <c r="T4448" t="inlineStr">
        <is>
          <t>Yes</t>
        </is>
      </c>
      <c r="U4448" s="71" t="n">
        <v>715</v>
      </c>
      <c r="V4448" s="71" t="n">
        <v>290</v>
      </c>
      <c r="W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RR104440</t>
        </is>
      </c>
      <c r="B4449" s="69" t="n">
        <v>46191</v>
      </c>
      <c r="C4449" s="70" t="n">
        <v>2026</v>
      </c>
      <c r="D4449" t="inlineStr">
        <is>
          <t>Jun</t>
        </is>
      </c>
      <c r="E4449" t="inlineStr">
        <is>
          <t>West</t>
        </is>
      </c>
      <c r="F4449" t="inlineStr">
        <is>
          <t>India</t>
        </is>
      </c>
      <c r="G4449" t="inlineStr">
        <is>
          <t>JioMart</t>
        </is>
      </c>
      <c r="H4449" t="inlineStr">
        <is>
          <t>Home delivery</t>
        </is>
      </c>
      <c r="I4449" t="inlineStr">
        <is>
          <t>Walk-in guest</t>
        </is>
      </c>
      <c r="J4449" t="inlineStr">
        <is>
          <t>Omar Haddad</t>
        </is>
      </c>
      <c r="K4449" s="71" t="n">
        <v>1297</v>
      </c>
      <c r="L4449" s="72" t="n">
        <v>421.39</v>
      </c>
      <c r="M4449" s="72" t="n">
        <v>546542.83</v>
      </c>
      <c r="N4449" s="72" t="n">
        <v>43723.43</v>
      </c>
      <c r="O4449" s="72" t="n">
        <v>502819.4</v>
      </c>
      <c r="P4449" s="72" t="n">
        <v>434892.08</v>
      </c>
      <c r="Q4449" s="72" t="n">
        <v>67927.32000000001</v>
      </c>
      <c r="R4449" t="inlineStr">
        <is>
          <t>Gujarat</t>
        </is>
      </c>
      <c r="S4449" s="71" t="n">
        <v>0</v>
      </c>
      <c r="T4449" t="inlineStr">
        <is>
          <t>No</t>
        </is>
      </c>
      <c r="U4449" s="71" t="n">
        <v>2260</v>
      </c>
      <c r="V4449" s="71" t="n">
        <v>149</v>
      </c>
      <c r="W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RR104441</t>
        </is>
      </c>
      <c r="B4450" s="69" t="n">
        <v>46191</v>
      </c>
      <c r="C4450" s="70" t="n">
        <v>2026</v>
      </c>
      <c r="D4450" t="inlineStr">
        <is>
          <t>Jun</t>
        </is>
      </c>
      <c r="E4450" t="inlineStr">
        <is>
          <t>North</t>
        </is>
      </c>
      <c r="F4450" t="inlineStr">
        <is>
          <t>India</t>
        </is>
      </c>
      <c r="G4450" t="inlineStr">
        <is>
          <t>JioMart</t>
        </is>
      </c>
      <c r="H4450" t="inlineStr">
        <is>
          <t>Home delivery</t>
        </is>
      </c>
      <c r="I4450" t="inlineStr">
        <is>
          <t>Member</t>
        </is>
      </c>
      <c r="J4450" t="inlineStr">
        <is>
          <t>Amir Khan</t>
        </is>
      </c>
      <c r="K4450" s="71" t="n">
        <v>4942</v>
      </c>
      <c r="L4450" s="72" t="n">
        <v>412.3</v>
      </c>
      <c r="M4450" s="72" t="n">
        <v>2037586.6</v>
      </c>
      <c r="N4450" s="72" t="n">
        <v>203758.66</v>
      </c>
      <c r="O4450" s="72" t="n">
        <v>1833827.94</v>
      </c>
      <c r="P4450" s="72" t="n">
        <v>1681583.44</v>
      </c>
      <c r="Q4450" s="72" t="n">
        <v>152244.5</v>
      </c>
      <c r="R4450" t="inlineStr">
        <is>
          <t>Rajasthan</t>
        </is>
      </c>
      <c r="S4450" s="71" t="n">
        <v>2</v>
      </c>
      <c r="T4450" t="inlineStr">
        <is>
          <t>Yes</t>
        </is>
      </c>
      <c r="U4450" s="71" t="n">
        <v>9857</v>
      </c>
      <c r="V4450" s="71" t="n">
        <v>588</v>
      </c>
      <c r="W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RR104442</t>
        </is>
      </c>
      <c r="B4451" s="69" t="n">
        <v>46191</v>
      </c>
      <c r="C4451" s="70" t="n">
        <v>2026</v>
      </c>
      <c r="D4451" t="inlineStr">
        <is>
          <t>Jun</t>
        </is>
      </c>
      <c r="E4451" t="inlineStr">
        <is>
          <t>North</t>
        </is>
      </c>
      <c r="F4451" t="inlineStr">
        <is>
          <t>India</t>
        </is>
      </c>
      <c r="G4451" t="inlineStr">
        <is>
          <t>JioMart</t>
        </is>
      </c>
      <c r="H4451" t="inlineStr">
        <is>
          <t>Home delivery</t>
        </is>
      </c>
      <c r="I4451" t="inlineStr">
        <is>
          <t>Member</t>
        </is>
      </c>
      <c r="J4451" t="inlineStr">
        <is>
          <t>Zoya Ahmed</t>
        </is>
      </c>
      <c r="K4451" s="71" t="n">
        <v>736</v>
      </c>
      <c r="L4451" s="72" t="n">
        <v>511.05</v>
      </c>
      <c r="M4451" s="72" t="n">
        <v>376132.8</v>
      </c>
      <c r="N4451" s="72" t="n">
        <v>30090.62</v>
      </c>
      <c r="O4451" s="72" t="n">
        <v>346042.18</v>
      </c>
      <c r="P4451" s="72" t="n">
        <v>255680.5</v>
      </c>
      <c r="Q4451" s="72" t="n">
        <v>90361.67999999999</v>
      </c>
      <c r="R4451" t="inlineStr">
        <is>
          <t>Rajasthan</t>
        </is>
      </c>
      <c r="S4451" s="71" t="n">
        <v>1</v>
      </c>
      <c r="T4451" t="inlineStr">
        <is>
          <t>Yes</t>
        </is>
      </c>
      <c r="U4451" s="71" t="n">
        <v>2528</v>
      </c>
      <c r="V4451" s="71" t="n">
        <v>156</v>
      </c>
      <c r="W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RR104443</t>
        </is>
      </c>
      <c r="B4452" s="69" t="n">
        <v>46191</v>
      </c>
      <c r="C4452" s="70" t="n">
        <v>2026</v>
      </c>
      <c r="D4452" t="inlineStr">
        <is>
          <t>Jun</t>
        </is>
      </c>
      <c r="E4452" t="inlineStr">
        <is>
          <t>North</t>
        </is>
      </c>
      <c r="F4452" t="inlineStr">
        <is>
          <t>India</t>
        </is>
      </c>
      <c r="G4452" t="inlineStr">
        <is>
          <t>Fashion</t>
        </is>
      </c>
      <c r="H4452" t="inlineStr">
        <is>
          <t>Store walk-in</t>
        </is>
      </c>
      <c r="I4452" t="inlineStr">
        <is>
          <t>Walk-in guest</t>
        </is>
      </c>
      <c r="J4452" t="inlineStr">
        <is>
          <t>Fatima Al-Saud</t>
        </is>
      </c>
      <c r="K4452" s="71" t="n">
        <v>562</v>
      </c>
      <c r="L4452" s="72" t="n">
        <v>827.23</v>
      </c>
      <c r="M4452" s="72" t="n">
        <v>464903.26</v>
      </c>
      <c r="N4452" s="72" t="n">
        <v>37192.26</v>
      </c>
      <c r="O4452" s="72" t="n">
        <v>427711</v>
      </c>
      <c r="P4452" s="72" t="n">
        <v>240296.23</v>
      </c>
      <c r="Q4452" s="72" t="n">
        <v>187414.77</v>
      </c>
      <c r="R4452" t="inlineStr">
        <is>
          <t>Punjab</t>
        </is>
      </c>
      <c r="S4452" s="71" t="n">
        <v>1</v>
      </c>
      <c r="T4452" t="inlineStr">
        <is>
          <t>Yes</t>
        </is>
      </c>
      <c r="U4452" s="71" t="n">
        <v>252</v>
      </c>
      <c r="V4452" s="71" t="n">
        <v>65</v>
      </c>
      <c r="W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RR104444</t>
        </is>
      </c>
      <c r="B4453" s="69" t="n">
        <v>46191</v>
      </c>
      <c r="C4453" s="70" t="n">
        <v>2026</v>
      </c>
      <c r="D4453" t="inlineStr">
        <is>
          <t>Jun</t>
        </is>
      </c>
      <c r="E4453" t="inlineStr">
        <is>
          <t>North</t>
        </is>
      </c>
      <c r="F4453" t="inlineStr">
        <is>
          <t>India</t>
        </is>
      </c>
      <c r="G4453" t="inlineStr">
        <is>
          <t>JioMart</t>
        </is>
      </c>
      <c r="H4453" t="inlineStr">
        <is>
          <t>Home delivery</t>
        </is>
      </c>
      <c r="I4453" t="inlineStr">
        <is>
          <t>Walk-in guest</t>
        </is>
      </c>
      <c r="J4453" t="inlineStr">
        <is>
          <t>Aisha Bello</t>
        </is>
      </c>
      <c r="K4453" s="71" t="n">
        <v>3252</v>
      </c>
      <c r="L4453" s="72" t="n">
        <v>446.32</v>
      </c>
      <c r="M4453" s="72" t="n">
        <v>1451432.64</v>
      </c>
      <c r="N4453" s="72" t="n">
        <v>29028.65</v>
      </c>
      <c r="O4453" s="72" t="n">
        <v>1422403.99</v>
      </c>
      <c r="P4453" s="72" t="n">
        <v>1056987.99</v>
      </c>
      <c r="Q4453" s="72" t="n">
        <v>365416</v>
      </c>
      <c r="R4453" t="inlineStr">
        <is>
          <t>Rajasthan</t>
        </is>
      </c>
      <c r="S4453" s="71" t="n">
        <v>1</v>
      </c>
      <c r="T4453" t="inlineStr">
        <is>
          <t>Yes</t>
        </is>
      </c>
      <c r="U4453" s="71" t="n">
        <v>15659</v>
      </c>
      <c r="V4453" s="71" t="n">
        <v>732</v>
      </c>
      <c r="W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RR104445</t>
        </is>
      </c>
      <c r="B4454" s="69" t="n">
        <v>46191</v>
      </c>
      <c r="C4454" s="70" t="n">
        <v>2026</v>
      </c>
      <c r="D4454" t="inlineStr">
        <is>
          <t>Jun</t>
        </is>
      </c>
      <c r="E4454" t="inlineStr">
        <is>
          <t>West</t>
        </is>
      </c>
      <c r="F4454" t="inlineStr">
        <is>
          <t>India</t>
        </is>
      </c>
      <c r="G4454" t="inlineStr">
        <is>
          <t>Grocery</t>
        </is>
      </c>
      <c r="H4454" t="inlineStr">
        <is>
          <t>Home delivery</t>
        </is>
      </c>
      <c r="I4454" t="inlineStr">
        <is>
          <t>Walk-in guest</t>
        </is>
      </c>
      <c r="J4454" t="inlineStr">
        <is>
          <t>Emma Clarke</t>
        </is>
      </c>
      <c r="K4454" s="71" t="n">
        <v>2971</v>
      </c>
      <c r="L4454" s="72" t="n">
        <v>208.39</v>
      </c>
      <c r="M4454" s="72" t="n">
        <v>619126.6899999999</v>
      </c>
      <c r="N4454" s="72" t="n">
        <v>49530.14</v>
      </c>
      <c r="O4454" s="72" t="n">
        <v>569596.55</v>
      </c>
      <c r="P4454" s="72" t="n">
        <v>433312.1</v>
      </c>
      <c r="Q4454" s="72" t="n">
        <v>136284.45</v>
      </c>
      <c r="R4454" t="inlineStr">
        <is>
          <t>Gujarat</t>
        </is>
      </c>
      <c r="S4454" s="71" t="n">
        <v>8</v>
      </c>
      <c r="T4454" t="inlineStr">
        <is>
          <t>Yes</t>
        </is>
      </c>
      <c r="U4454" s="71" t="n">
        <v>1170</v>
      </c>
      <c r="V4454" s="71" t="n">
        <v>523</v>
      </c>
      <c r="W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RR104446</t>
        </is>
      </c>
      <c r="B4455" s="69" t="n">
        <v>46191</v>
      </c>
      <c r="C4455" s="70" t="n">
        <v>2026</v>
      </c>
      <c r="D4455" t="inlineStr">
        <is>
          <t>Jun</t>
        </is>
      </c>
      <c r="E4455" t="inlineStr">
        <is>
          <t>South</t>
        </is>
      </c>
      <c r="F4455" t="inlineStr">
        <is>
          <t>India</t>
        </is>
      </c>
      <c r="G4455" t="inlineStr">
        <is>
          <t>JioMart</t>
        </is>
      </c>
      <c r="H4455" t="inlineStr">
        <is>
          <t>Home delivery</t>
        </is>
      </c>
      <c r="I4455" t="inlineStr">
        <is>
          <t>Walk-in guest</t>
        </is>
      </c>
      <c r="J4455" t="inlineStr">
        <is>
          <t>Mei Lin</t>
        </is>
      </c>
      <c r="K4455" s="71" t="n">
        <v>3556</v>
      </c>
      <c r="L4455" s="72" t="n">
        <v>426.76</v>
      </c>
      <c r="M4455" s="72" t="n">
        <v>1517558.56</v>
      </c>
      <c r="N4455" s="72" t="n">
        <v>30351.17</v>
      </c>
      <c r="O4455" s="72" t="n">
        <v>1487207.39</v>
      </c>
      <c r="P4455" s="72" t="n">
        <v>1206710.78</v>
      </c>
      <c r="Q4455" s="72" t="n">
        <v>280496.61</v>
      </c>
      <c r="R4455" t="inlineStr">
        <is>
          <t>Tamil Nadu</t>
        </is>
      </c>
      <c r="S4455" s="71" t="n">
        <v>2</v>
      </c>
      <c r="T4455" t="inlineStr">
        <is>
          <t>Yes</t>
        </is>
      </c>
      <c r="U4455" s="71" t="n">
        <v>13938</v>
      </c>
      <c r="V4455" s="71" t="n">
        <v>1055</v>
      </c>
      <c r="W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RR104447</t>
        </is>
      </c>
      <c r="B4456" s="69" t="n">
        <v>46191</v>
      </c>
      <c r="C4456" s="70" t="n">
        <v>2026</v>
      </c>
      <c r="D4456" t="inlineStr">
        <is>
          <t>Jun</t>
        </is>
      </c>
      <c r="E4456" t="inlineStr">
        <is>
          <t>West</t>
        </is>
      </c>
      <c r="F4456" t="inlineStr">
        <is>
          <t>India</t>
        </is>
      </c>
      <c r="G4456" t="inlineStr">
        <is>
          <t>Fashion</t>
        </is>
      </c>
      <c r="H4456" t="inlineStr">
        <is>
          <t>Click &amp; collect</t>
        </is>
      </c>
      <c r="I4456" t="inlineStr">
        <is>
          <t>Member</t>
        </is>
      </c>
      <c r="J4456" t="inlineStr">
        <is>
          <t>Shraddha Kulkarni</t>
        </is>
      </c>
      <c r="K4456" s="71" t="n">
        <v>1336</v>
      </c>
      <c r="L4456" s="72" t="n">
        <v>804.5</v>
      </c>
      <c r="M4456" s="72" t="n">
        <v>1074812</v>
      </c>
      <c r="N4456" s="72" t="n">
        <v>53740.6</v>
      </c>
      <c r="O4456" s="72" t="n">
        <v>1021071.4</v>
      </c>
      <c r="P4456" s="72" t="n">
        <v>531149.16</v>
      </c>
      <c r="Q4456" s="72" t="n">
        <v>489922.24</v>
      </c>
      <c r="R4456" t="inlineStr">
        <is>
          <t>Maharashtra</t>
        </is>
      </c>
      <c r="S4456" s="71" t="n">
        <v>1</v>
      </c>
      <c r="T4456" t="inlineStr">
        <is>
          <t>Yes</t>
        </is>
      </c>
      <c r="U4456" s="71" t="n">
        <v>371</v>
      </c>
      <c r="V4456" s="71" t="n">
        <v>149</v>
      </c>
      <c r="W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RR104448</t>
        </is>
      </c>
      <c r="B4457" s="69" t="n">
        <v>46191</v>
      </c>
      <c r="C4457" s="70" t="n">
        <v>2026</v>
      </c>
      <c r="D4457" t="inlineStr">
        <is>
          <t>Jun</t>
        </is>
      </c>
      <c r="E4457" t="inlineStr">
        <is>
          <t>West</t>
        </is>
      </c>
      <c r="F4457" t="inlineStr">
        <is>
          <t>India</t>
        </is>
      </c>
      <c r="G4457" t="inlineStr">
        <is>
          <t>Grocery</t>
        </is>
      </c>
      <c r="H4457" t="inlineStr">
        <is>
          <t>Store walk-in</t>
        </is>
      </c>
      <c r="I4457" t="inlineStr">
        <is>
          <t>Walk-in guest</t>
        </is>
      </c>
      <c r="J4457" t="inlineStr">
        <is>
          <t>Noah Smith</t>
        </is>
      </c>
      <c r="K4457" s="71" t="n">
        <v>2763</v>
      </c>
      <c r="L4457" s="72" t="n">
        <v>192.41</v>
      </c>
      <c r="M4457" s="72" t="n">
        <v>531628.83</v>
      </c>
      <c r="N4457" s="72" t="n">
        <v>26581.44</v>
      </c>
      <c r="O4457" s="72" t="n">
        <v>505047.39</v>
      </c>
      <c r="P4457" s="72" t="n">
        <v>422964.6</v>
      </c>
      <c r="Q4457" s="72" t="n">
        <v>82082.78999999999</v>
      </c>
      <c r="R4457" t="inlineStr">
        <is>
          <t>Goa</t>
        </is>
      </c>
      <c r="S4457" s="71" t="n">
        <v>8</v>
      </c>
      <c r="T4457" t="inlineStr">
        <is>
          <t>Yes</t>
        </is>
      </c>
      <c r="U4457" s="71" t="n">
        <v>1210</v>
      </c>
      <c r="V4457" s="71" t="n">
        <v>441</v>
      </c>
      <c r="W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RR104449</t>
        </is>
      </c>
      <c r="B4458" s="69" t="n">
        <v>46192</v>
      </c>
      <c r="C4458" s="70" t="n">
        <v>2026</v>
      </c>
      <c r="D4458" t="inlineStr">
        <is>
          <t>Jun</t>
        </is>
      </c>
      <c r="E4458" t="inlineStr">
        <is>
          <t>South</t>
        </is>
      </c>
      <c r="F4458" t="inlineStr">
        <is>
          <t>India</t>
        </is>
      </c>
      <c r="G4458" t="inlineStr">
        <is>
          <t>Grocery</t>
        </is>
      </c>
      <c r="H4458" t="inlineStr">
        <is>
          <t>Home delivery</t>
        </is>
      </c>
      <c r="I4458" t="inlineStr">
        <is>
          <t>Member</t>
        </is>
      </c>
      <c r="J4458" t="inlineStr">
        <is>
          <t>Sophie Müller</t>
        </is>
      </c>
      <c r="K4458" s="71" t="n">
        <v>2908</v>
      </c>
      <c r="L4458" s="72" t="n">
        <v>173.34</v>
      </c>
      <c r="M4458" s="72" t="n">
        <v>504072.72</v>
      </c>
      <c r="N4458" s="72" t="n">
        <v>25203.64</v>
      </c>
      <c r="O4458" s="72" t="n">
        <v>478869.08</v>
      </c>
      <c r="P4458" s="72" t="n">
        <v>429454.11</v>
      </c>
      <c r="Q4458" s="72" t="n">
        <v>49414.97</v>
      </c>
      <c r="R4458" t="inlineStr">
        <is>
          <t>Telangana</t>
        </is>
      </c>
      <c r="S4458" s="71" t="n">
        <v>0</v>
      </c>
      <c r="T4458" t="inlineStr">
        <is>
          <t>No</t>
        </is>
      </c>
      <c r="U4458" s="71" t="n">
        <v>985</v>
      </c>
      <c r="V4458" s="71" t="n">
        <v>427</v>
      </c>
      <c r="W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RR104450</t>
        </is>
      </c>
      <c r="B4459" s="69" t="n">
        <v>46192</v>
      </c>
      <c r="C4459" s="70" t="n">
        <v>2026</v>
      </c>
      <c r="D4459" t="inlineStr">
        <is>
          <t>Jun</t>
        </is>
      </c>
      <c r="E4459" t="inlineStr">
        <is>
          <t>East</t>
        </is>
      </c>
      <c r="F4459" t="inlineStr">
        <is>
          <t>India</t>
        </is>
      </c>
      <c r="G4459" t="inlineStr">
        <is>
          <t>Grocery</t>
        </is>
      </c>
      <c r="H4459" t="inlineStr">
        <is>
          <t>Store walk-in</t>
        </is>
      </c>
      <c r="I4459" t="inlineStr">
        <is>
          <t>Walk-in guest</t>
        </is>
      </c>
      <c r="J4459" t="inlineStr">
        <is>
          <t>Fatima Al-Saud</t>
        </is>
      </c>
      <c r="K4459" s="71" t="n">
        <v>4532</v>
      </c>
      <c r="L4459" s="72" t="n">
        <v>202.94</v>
      </c>
      <c r="M4459" s="72" t="n">
        <v>919724.08</v>
      </c>
      <c r="N4459" s="72" t="n">
        <v>137958.61</v>
      </c>
      <c r="O4459" s="72" t="n">
        <v>781765.47</v>
      </c>
      <c r="P4459" s="72" t="n">
        <v>671986.9399999999</v>
      </c>
      <c r="Q4459" s="72" t="n">
        <v>109778.53</v>
      </c>
      <c r="R4459" t="inlineStr">
        <is>
          <t>Bihar</t>
        </is>
      </c>
      <c r="S4459" s="71" t="n">
        <v>8</v>
      </c>
      <c r="T4459" t="inlineStr">
        <is>
          <t>Yes</t>
        </is>
      </c>
      <c r="U4459" s="71" t="n">
        <v>1359</v>
      </c>
      <c r="V4459" s="71" t="n">
        <v>545</v>
      </c>
      <c r="W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RR104451</t>
        </is>
      </c>
      <c r="B4460" s="69" t="n">
        <v>46192</v>
      </c>
      <c r="C4460" s="70" t="n">
        <v>2026</v>
      </c>
      <c r="D4460" t="inlineStr">
        <is>
          <t>Jun</t>
        </is>
      </c>
      <c r="E4460" t="inlineStr">
        <is>
          <t>South</t>
        </is>
      </c>
      <c r="F4460" t="inlineStr">
        <is>
          <t>India</t>
        </is>
      </c>
      <c r="G4460" t="inlineStr">
        <is>
          <t>Grocery</t>
        </is>
      </c>
      <c r="H4460" t="inlineStr">
        <is>
          <t>Store walk-in</t>
        </is>
      </c>
      <c r="I4460" t="inlineStr">
        <is>
          <t>Member</t>
        </is>
      </c>
      <c r="J4460" t="inlineStr">
        <is>
          <t>Shraddha Kulkarni</t>
        </is>
      </c>
      <c r="K4460" s="71" t="n">
        <v>2045</v>
      </c>
      <c r="L4460" s="72" t="n">
        <v>208.76</v>
      </c>
      <c r="M4460" s="72" t="n">
        <v>426914.2</v>
      </c>
      <c r="N4460" s="72" t="n">
        <v>21345.71</v>
      </c>
      <c r="O4460" s="72" t="n">
        <v>405568.49</v>
      </c>
      <c r="P4460" s="72" t="n">
        <v>300946.9</v>
      </c>
      <c r="Q4460" s="72" t="n">
        <v>104621.59</v>
      </c>
      <c r="R4460" t="inlineStr">
        <is>
          <t>Telangana</t>
        </is>
      </c>
      <c r="S4460" s="71" t="n">
        <v>3</v>
      </c>
      <c r="T4460" t="inlineStr">
        <is>
          <t>Yes</t>
        </is>
      </c>
      <c r="U4460" s="71" t="n">
        <v>1502</v>
      </c>
      <c r="V4460" s="71" t="n">
        <v>473</v>
      </c>
      <c r="W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RR104452</t>
        </is>
      </c>
      <c r="B4461" s="69" t="n">
        <v>46192</v>
      </c>
      <c r="C4461" s="70" t="n">
        <v>2026</v>
      </c>
      <c r="D4461" t="inlineStr">
        <is>
          <t>Jun</t>
        </is>
      </c>
      <c r="E4461" t="inlineStr">
        <is>
          <t>East</t>
        </is>
      </c>
      <c r="F4461" t="inlineStr">
        <is>
          <t>India</t>
        </is>
      </c>
      <c r="G4461" t="inlineStr">
        <is>
          <t>Electronics</t>
        </is>
      </c>
      <c r="H4461" t="inlineStr">
        <is>
          <t>Home delivery</t>
        </is>
      </c>
      <c r="I4461" t="inlineStr">
        <is>
          <t>Walk-in guest</t>
        </is>
      </c>
      <c r="J4461" t="inlineStr">
        <is>
          <t>Ruhi Shaikh</t>
        </is>
      </c>
      <c r="K4461" s="71" t="n">
        <v>33</v>
      </c>
      <c r="L4461" s="72" t="n">
        <v>9067.700000000001</v>
      </c>
      <c r="M4461" s="72" t="n">
        <v>299234.1</v>
      </c>
      <c r="N4461" s="72" t="n">
        <v>5984.68</v>
      </c>
      <c r="O4461" s="72" t="n">
        <v>293249.42</v>
      </c>
      <c r="P4461" s="72" t="n">
        <v>274482.35</v>
      </c>
      <c r="Q4461" s="72" t="n">
        <v>18767.07</v>
      </c>
      <c r="R4461" t="inlineStr">
        <is>
          <t>Bihar</t>
        </is>
      </c>
      <c r="S4461" s="71" t="n">
        <v>3</v>
      </c>
      <c r="T4461" t="inlineStr">
        <is>
          <t>Yes</t>
        </is>
      </c>
      <c r="U4461" s="71" t="n">
        <v>60</v>
      </c>
      <c r="V4461" s="71" t="n">
        <v>25</v>
      </c>
      <c r="W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RR104453</t>
        </is>
      </c>
      <c r="B4462" s="69" t="n">
        <v>46192</v>
      </c>
      <c r="C4462" s="70" t="n">
        <v>2026</v>
      </c>
      <c r="D4462" t="inlineStr">
        <is>
          <t>Jun</t>
        </is>
      </c>
      <c r="E4462" t="inlineStr">
        <is>
          <t>South</t>
        </is>
      </c>
      <c r="F4462" t="inlineStr">
        <is>
          <t>India</t>
        </is>
      </c>
      <c r="G4462" t="inlineStr">
        <is>
          <t>JioMart</t>
        </is>
      </c>
      <c r="H4462" t="inlineStr">
        <is>
          <t>Home delivery</t>
        </is>
      </c>
      <c r="I4462" t="inlineStr">
        <is>
          <t>Member</t>
        </is>
      </c>
      <c r="J4462" t="inlineStr">
        <is>
          <t>Arjun Mehta</t>
        </is>
      </c>
      <c r="K4462" s="71" t="n">
        <v>4129</v>
      </c>
      <c r="L4462" s="72" t="n">
        <v>444.59</v>
      </c>
      <c r="M4462" s="72" t="n">
        <v>1835712.11</v>
      </c>
      <c r="N4462" s="72" t="n">
        <v>91785.61</v>
      </c>
      <c r="O4462" s="72" t="n">
        <v>1743926.5</v>
      </c>
      <c r="P4462" s="72" t="n">
        <v>1333840.38</v>
      </c>
      <c r="Q4462" s="72" t="n">
        <v>410086.12</v>
      </c>
      <c r="R4462" t="inlineStr">
        <is>
          <t>Kerala</t>
        </is>
      </c>
      <c r="S4462" s="71" t="n">
        <v>8</v>
      </c>
      <c r="T4462" t="inlineStr">
        <is>
          <t>Yes</t>
        </is>
      </c>
      <c r="U4462" s="71" t="n">
        <v>10471</v>
      </c>
      <c r="V4462" s="71" t="n">
        <v>608</v>
      </c>
      <c r="W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RR104454</t>
        </is>
      </c>
      <c r="B4463" s="69" t="n">
        <v>46192</v>
      </c>
      <c r="C4463" s="70" t="n">
        <v>2026</v>
      </c>
      <c r="D4463" t="inlineStr">
        <is>
          <t>Jun</t>
        </is>
      </c>
      <c r="E4463" t="inlineStr">
        <is>
          <t>West</t>
        </is>
      </c>
      <c r="F4463" t="inlineStr">
        <is>
          <t>India</t>
        </is>
      </c>
      <c r="G4463" t="inlineStr">
        <is>
          <t>Fashion</t>
        </is>
      </c>
      <c r="H4463" t="inlineStr">
        <is>
          <t>Store walk-in</t>
        </is>
      </c>
      <c r="I4463" t="inlineStr">
        <is>
          <t>Member</t>
        </is>
      </c>
      <c r="J4463" t="inlineStr">
        <is>
          <t>Mei Lin</t>
        </is>
      </c>
      <c r="K4463" s="71" t="n">
        <v>558</v>
      </c>
      <c r="L4463" s="72" t="n">
        <v>778.42</v>
      </c>
      <c r="M4463" s="72" t="n">
        <v>434358.36</v>
      </c>
      <c r="N4463" s="72" t="n">
        <v>21717.92</v>
      </c>
      <c r="O4463" s="72" t="n">
        <v>412640.44</v>
      </c>
      <c r="P4463" s="72" t="n">
        <v>238221.84</v>
      </c>
      <c r="Q4463" s="72" t="n">
        <v>174418.6</v>
      </c>
      <c r="R4463" t="inlineStr">
        <is>
          <t>Goa</t>
        </is>
      </c>
      <c r="S4463" s="71" t="n">
        <v>0</v>
      </c>
      <c r="T4463" t="inlineStr">
        <is>
          <t>No</t>
        </is>
      </c>
      <c r="U4463" s="71" t="n">
        <v>340</v>
      </c>
      <c r="V4463" s="71" t="n">
        <v>87</v>
      </c>
      <c r="W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RR104455</t>
        </is>
      </c>
      <c r="B4464" s="69" t="n">
        <v>46192</v>
      </c>
      <c r="C4464" s="70" t="n">
        <v>2026</v>
      </c>
      <c r="D4464" t="inlineStr">
        <is>
          <t>Jun</t>
        </is>
      </c>
      <c r="E4464" t="inlineStr">
        <is>
          <t>South</t>
        </is>
      </c>
      <c r="F4464" t="inlineStr">
        <is>
          <t>India</t>
        </is>
      </c>
      <c r="G4464" t="inlineStr">
        <is>
          <t>JioMart</t>
        </is>
      </c>
      <c r="H4464" t="inlineStr">
        <is>
          <t>Home delivery</t>
        </is>
      </c>
      <c r="I4464" t="inlineStr">
        <is>
          <t>Walk-in guest</t>
        </is>
      </c>
      <c r="J4464" t="inlineStr">
        <is>
          <t>Carlos Silva</t>
        </is>
      </c>
      <c r="K4464" s="71" t="n">
        <v>452</v>
      </c>
      <c r="L4464" s="72" t="n">
        <v>412.7</v>
      </c>
      <c r="M4464" s="72" t="n">
        <v>186540.4</v>
      </c>
      <c r="N4464" s="72" t="n">
        <v>9327.02</v>
      </c>
      <c r="O4464" s="72" t="n">
        <v>177213.38</v>
      </c>
      <c r="P4464" s="72" t="n">
        <v>150637.33</v>
      </c>
      <c r="Q4464" s="72" t="n">
        <v>26576.05</v>
      </c>
      <c r="R4464" t="inlineStr">
        <is>
          <t>Kerala</t>
        </is>
      </c>
      <c r="S4464" s="71" t="n">
        <v>8</v>
      </c>
      <c r="T4464" t="inlineStr">
        <is>
          <t>Yes</t>
        </is>
      </c>
      <c r="U4464" s="71" t="n">
        <v>1400</v>
      </c>
      <c r="V4464" s="71" t="n">
        <v>108</v>
      </c>
      <c r="W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RR104456</t>
        </is>
      </c>
      <c r="B4465" s="69" t="n">
        <v>46192</v>
      </c>
      <c r="C4465" s="70" t="n">
        <v>2026</v>
      </c>
      <c r="D4465" t="inlineStr">
        <is>
          <t>Jun</t>
        </is>
      </c>
      <c r="E4465" t="inlineStr">
        <is>
          <t>North</t>
        </is>
      </c>
      <c r="F4465" t="inlineStr">
        <is>
          <t>India</t>
        </is>
      </c>
      <c r="G4465" t="inlineStr">
        <is>
          <t>JioMart</t>
        </is>
      </c>
      <c r="H4465" t="inlineStr">
        <is>
          <t>Home delivery</t>
        </is>
      </c>
      <c r="I4465" t="inlineStr">
        <is>
          <t>Member</t>
        </is>
      </c>
      <c r="J4465" t="inlineStr">
        <is>
          <t>Lucas Martin</t>
        </is>
      </c>
      <c r="K4465" s="71" t="n">
        <v>1456</v>
      </c>
      <c r="L4465" s="72" t="n">
        <v>447.08</v>
      </c>
      <c r="M4465" s="72" t="n">
        <v>650948.48</v>
      </c>
      <c r="N4465" s="72" t="n">
        <v>65094.85</v>
      </c>
      <c r="O4465" s="72" t="n">
        <v>585853.63</v>
      </c>
      <c r="P4465" s="72" t="n">
        <v>496829.7</v>
      </c>
      <c r="Q4465" s="72" t="n">
        <v>89023.92999999999</v>
      </c>
      <c r="R4465" t="inlineStr">
        <is>
          <t>Delhi</t>
        </is>
      </c>
      <c r="S4465" s="71" t="n">
        <v>1</v>
      </c>
      <c r="T4465" t="inlineStr">
        <is>
          <t>Yes</t>
        </is>
      </c>
      <c r="U4465" s="71" t="n">
        <v>3844</v>
      </c>
      <c r="V4465" s="71" t="n">
        <v>307</v>
      </c>
      <c r="W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RR104457</t>
        </is>
      </c>
      <c r="B4466" s="69" t="n">
        <v>46192</v>
      </c>
      <c r="C4466" s="70" t="n">
        <v>2026</v>
      </c>
      <c r="D4466" t="inlineStr">
        <is>
          <t>Jun</t>
        </is>
      </c>
      <c r="E4466" t="inlineStr">
        <is>
          <t>South</t>
        </is>
      </c>
      <c r="F4466" t="inlineStr">
        <is>
          <t>India</t>
        </is>
      </c>
      <c r="G4466" t="inlineStr">
        <is>
          <t>Grocery</t>
        </is>
      </c>
      <c r="H4466" t="inlineStr">
        <is>
          <t>Store walk-in</t>
        </is>
      </c>
      <c r="I4466" t="inlineStr">
        <is>
          <t>Walk-in guest</t>
        </is>
      </c>
      <c r="J4466" t="inlineStr">
        <is>
          <t>Sara Rossi</t>
        </is>
      </c>
      <c r="K4466" s="71" t="n">
        <v>567</v>
      </c>
      <c r="L4466" s="72" t="n">
        <v>175.42</v>
      </c>
      <c r="M4466" s="72" t="n">
        <v>99463.14</v>
      </c>
      <c r="N4466" s="72" t="n">
        <v>14919.47</v>
      </c>
      <c r="O4466" s="72" t="n">
        <v>84543.67</v>
      </c>
      <c r="P4466" s="72" t="n">
        <v>82049.41</v>
      </c>
      <c r="Q4466" s="72" t="n">
        <v>2494.26</v>
      </c>
      <c r="R4466" t="inlineStr">
        <is>
          <t>Tamil Nadu</t>
        </is>
      </c>
      <c r="S4466" s="71" t="n">
        <v>5</v>
      </c>
      <c r="T4466" t="inlineStr">
        <is>
          <t>Yes</t>
        </is>
      </c>
      <c r="U4466" s="71" t="n">
        <v>370</v>
      </c>
      <c r="V4466" s="71" t="n">
        <v>99</v>
      </c>
      <c r="W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RR104458</t>
        </is>
      </c>
      <c r="B4467" s="69" t="n">
        <v>46192</v>
      </c>
      <c r="C4467" s="70" t="n">
        <v>2026</v>
      </c>
      <c r="D4467" t="inlineStr">
        <is>
          <t>Jun</t>
        </is>
      </c>
      <c r="E4467" t="inlineStr">
        <is>
          <t>North</t>
        </is>
      </c>
      <c r="F4467" t="inlineStr">
        <is>
          <t>India</t>
        </is>
      </c>
      <c r="G4467" t="inlineStr">
        <is>
          <t>JioMart</t>
        </is>
      </c>
      <c r="H4467" t="inlineStr">
        <is>
          <t>Home delivery</t>
        </is>
      </c>
      <c r="I4467" t="inlineStr">
        <is>
          <t>Member</t>
        </is>
      </c>
      <c r="J4467" t="inlineStr">
        <is>
          <t>Aisha Bello</t>
        </is>
      </c>
      <c r="K4467" s="71" t="n">
        <v>1991</v>
      </c>
      <c r="L4467" s="72" t="n">
        <v>501.96</v>
      </c>
      <c r="M4467" s="72" t="n">
        <v>999402.36</v>
      </c>
      <c r="N4467" s="72" t="n">
        <v>49970.12</v>
      </c>
      <c r="O4467" s="72" t="n">
        <v>949432.24</v>
      </c>
      <c r="P4467" s="72" t="n">
        <v>662978.71</v>
      </c>
      <c r="Q4467" s="72" t="n">
        <v>286453.53</v>
      </c>
      <c r="R4467" t="inlineStr">
        <is>
          <t>Delhi</t>
        </is>
      </c>
      <c r="S4467" s="71" t="n">
        <v>0</v>
      </c>
      <c r="T4467" t="inlineStr">
        <is>
          <t>No</t>
        </is>
      </c>
      <c r="U4467" s="71" t="n">
        <v>5221</v>
      </c>
      <c r="V4467" s="71" t="n">
        <v>413</v>
      </c>
      <c r="W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RR104459</t>
        </is>
      </c>
      <c r="B4468" s="69" t="n">
        <v>46192</v>
      </c>
      <c r="C4468" s="70" t="n">
        <v>2026</v>
      </c>
      <c r="D4468" t="inlineStr">
        <is>
          <t>Jun</t>
        </is>
      </c>
      <c r="E4468" t="inlineStr">
        <is>
          <t>West</t>
        </is>
      </c>
      <c r="F4468" t="inlineStr">
        <is>
          <t>India</t>
        </is>
      </c>
      <c r="G4468" t="inlineStr">
        <is>
          <t>Grocery</t>
        </is>
      </c>
      <c r="H4468" t="inlineStr">
        <is>
          <t>Home delivery</t>
        </is>
      </c>
      <c r="I4468" t="inlineStr">
        <is>
          <t>Walk-in guest</t>
        </is>
      </c>
      <c r="J4468" t="inlineStr">
        <is>
          <t>Ana Costa</t>
        </is>
      </c>
      <c r="K4468" s="71" t="n">
        <v>2482</v>
      </c>
      <c r="L4468" s="72" t="n">
        <v>182.89</v>
      </c>
      <c r="M4468" s="72" t="n">
        <v>453932.98</v>
      </c>
      <c r="N4468" s="72" t="n">
        <v>36314.64</v>
      </c>
      <c r="O4468" s="72" t="n">
        <v>417618.34</v>
      </c>
      <c r="P4468" s="72" t="n">
        <v>377172.74</v>
      </c>
      <c r="Q4468" s="72" t="n">
        <v>40445.6</v>
      </c>
      <c r="R4468" t="inlineStr">
        <is>
          <t>Gujarat</t>
        </is>
      </c>
      <c r="S4468" s="71" t="n">
        <v>3</v>
      </c>
      <c r="T4468" t="inlineStr">
        <is>
          <t>Yes</t>
        </is>
      </c>
      <c r="U4468" s="71" t="n">
        <v>996</v>
      </c>
      <c r="V4468" s="71" t="n">
        <v>411</v>
      </c>
      <c r="W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RR104460</t>
        </is>
      </c>
      <c r="B4469" s="69" t="n">
        <v>46192</v>
      </c>
      <c r="C4469" s="70" t="n">
        <v>2026</v>
      </c>
      <c r="D4469" t="inlineStr">
        <is>
          <t>Jun</t>
        </is>
      </c>
      <c r="E4469" t="inlineStr">
        <is>
          <t>West</t>
        </is>
      </c>
      <c r="F4469" t="inlineStr">
        <is>
          <t>India</t>
        </is>
      </c>
      <c r="G4469" t="inlineStr">
        <is>
          <t>Fashion</t>
        </is>
      </c>
      <c r="H4469" t="inlineStr">
        <is>
          <t>Store walk-in</t>
        </is>
      </c>
      <c r="I4469" t="inlineStr">
        <is>
          <t>Member</t>
        </is>
      </c>
      <c r="J4469" t="inlineStr">
        <is>
          <t>Ana Costa</t>
        </is>
      </c>
      <c r="K4469" s="71" t="n">
        <v>1052</v>
      </c>
      <c r="L4469" s="72" t="n">
        <v>745.65</v>
      </c>
      <c r="M4469" s="72" t="n">
        <v>784423.8</v>
      </c>
      <c r="N4469" s="72" t="n">
        <v>78442.38</v>
      </c>
      <c r="O4469" s="72" t="n">
        <v>705981.42</v>
      </c>
      <c r="P4469" s="72" t="n">
        <v>429680.03</v>
      </c>
      <c r="Q4469" s="72" t="n">
        <v>276301.39</v>
      </c>
      <c r="R4469" t="inlineStr">
        <is>
          <t>Gujarat</t>
        </is>
      </c>
      <c r="S4469" s="71" t="n">
        <v>5</v>
      </c>
      <c r="T4469" t="inlineStr">
        <is>
          <t>Yes</t>
        </is>
      </c>
      <c r="U4469" s="71" t="n">
        <v>756</v>
      </c>
      <c r="V4469" s="71" t="n">
        <v>243</v>
      </c>
      <c r="W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RR104461</t>
        </is>
      </c>
      <c r="B4470" s="69" t="n">
        <v>46193</v>
      </c>
      <c r="C4470" s="70" t="n">
        <v>2026</v>
      </c>
      <c r="D4470" t="inlineStr">
        <is>
          <t>Jun</t>
        </is>
      </c>
      <c r="E4470" t="inlineStr">
        <is>
          <t>East</t>
        </is>
      </c>
      <c r="F4470" t="inlineStr">
        <is>
          <t>India</t>
        </is>
      </c>
      <c r="G4470" t="inlineStr">
        <is>
          <t>Fashion</t>
        </is>
      </c>
      <c r="H4470" t="inlineStr">
        <is>
          <t>Store walk-in</t>
        </is>
      </c>
      <c r="I4470" t="inlineStr">
        <is>
          <t>Member</t>
        </is>
      </c>
      <c r="J4470" t="inlineStr">
        <is>
          <t>Olivia Brown</t>
        </is>
      </c>
      <c r="K4470" s="71" t="n">
        <v>1232</v>
      </c>
      <c r="L4470" s="72" t="n">
        <v>760.8099999999999</v>
      </c>
      <c r="M4470" s="72" t="n">
        <v>937317.92</v>
      </c>
      <c r="N4470" s="72" t="n">
        <v>140597.69</v>
      </c>
      <c r="O4470" s="72" t="n">
        <v>796720.23</v>
      </c>
      <c r="P4470" s="72" t="n">
        <v>505602.16</v>
      </c>
      <c r="Q4470" s="72" t="n">
        <v>291118.07</v>
      </c>
      <c r="R4470" t="inlineStr">
        <is>
          <t>Bihar</t>
        </is>
      </c>
      <c r="S4470" s="71" t="n">
        <v>8</v>
      </c>
      <c r="T4470" t="inlineStr">
        <is>
          <t>Yes</t>
        </is>
      </c>
      <c r="U4470" s="71" t="n">
        <v>650</v>
      </c>
      <c r="V4470" s="71" t="n">
        <v>166</v>
      </c>
      <c r="W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RR104462</t>
        </is>
      </c>
      <c r="B4471" s="69" t="n">
        <v>46193</v>
      </c>
      <c r="C4471" s="70" t="n">
        <v>2026</v>
      </c>
      <c r="D4471" t="inlineStr">
        <is>
          <t>Jun</t>
        </is>
      </c>
      <c r="E4471" t="inlineStr">
        <is>
          <t>West</t>
        </is>
      </c>
      <c r="F4471" t="inlineStr">
        <is>
          <t>India</t>
        </is>
      </c>
      <c r="G4471" t="inlineStr">
        <is>
          <t>Grocery</t>
        </is>
      </c>
      <c r="H4471" t="inlineStr">
        <is>
          <t>Store walk-in</t>
        </is>
      </c>
      <c r="I4471" t="inlineStr">
        <is>
          <t>Walk-in guest</t>
        </is>
      </c>
      <c r="J4471" t="inlineStr">
        <is>
          <t>Ravindra Patil</t>
        </is>
      </c>
      <c r="K4471" s="71" t="n">
        <v>1892</v>
      </c>
      <c r="L4471" s="72" t="n">
        <v>168.57</v>
      </c>
      <c r="M4471" s="72" t="n">
        <v>318934.44</v>
      </c>
      <c r="N4471" s="72" t="n">
        <v>6378.69</v>
      </c>
      <c r="O4471" s="72" t="n">
        <v>312555.75</v>
      </c>
      <c r="P4471" s="72" t="n">
        <v>271110.13</v>
      </c>
      <c r="Q4471" s="72" t="n">
        <v>41445.62</v>
      </c>
      <c r="R4471" t="inlineStr">
        <is>
          <t>Gujarat</t>
        </is>
      </c>
      <c r="S4471" s="71" t="n">
        <v>0</v>
      </c>
      <c r="T4471" t="inlineStr">
        <is>
          <t>No</t>
        </is>
      </c>
      <c r="U4471" s="71" t="n">
        <v>669</v>
      </c>
      <c r="V4471" s="71" t="n">
        <v>284</v>
      </c>
      <c r="W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RR104463</t>
        </is>
      </c>
      <c r="B4472" s="69" t="n">
        <v>46193</v>
      </c>
      <c r="C4472" s="70" t="n">
        <v>2026</v>
      </c>
      <c r="D4472" t="inlineStr">
        <is>
          <t>Jun</t>
        </is>
      </c>
      <c r="E4472" t="inlineStr">
        <is>
          <t>West</t>
        </is>
      </c>
      <c r="F4472" t="inlineStr">
        <is>
          <t>India</t>
        </is>
      </c>
      <c r="G4472" t="inlineStr">
        <is>
          <t>Grocery</t>
        </is>
      </c>
      <c r="H4472" t="inlineStr">
        <is>
          <t>Store walk-in</t>
        </is>
      </c>
      <c r="I4472" t="inlineStr">
        <is>
          <t>Member</t>
        </is>
      </c>
      <c r="J4472" t="inlineStr">
        <is>
          <t>Liam O'Brien</t>
        </is>
      </c>
      <c r="K4472" s="71" t="n">
        <v>3348</v>
      </c>
      <c r="L4472" s="72" t="n">
        <v>184.19</v>
      </c>
      <c r="M4472" s="72" t="n">
        <v>616668.12</v>
      </c>
      <c r="N4472" s="72" t="n">
        <v>12333.36</v>
      </c>
      <c r="O4472" s="72" t="n">
        <v>604334.76</v>
      </c>
      <c r="P4472" s="72" t="n">
        <v>511435.28</v>
      </c>
      <c r="Q4472" s="72" t="n">
        <v>92899.48</v>
      </c>
      <c r="R4472" t="inlineStr">
        <is>
          <t>Goa</t>
        </is>
      </c>
      <c r="S4472" s="71" t="n">
        <v>5</v>
      </c>
      <c r="T4472" t="inlineStr">
        <is>
          <t>Yes</t>
        </is>
      </c>
      <c r="U4472" s="71" t="n">
        <v>1940</v>
      </c>
      <c r="V4472" s="71" t="n">
        <v>590</v>
      </c>
      <c r="W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RR104464</t>
        </is>
      </c>
      <c r="B4473" s="69" t="n">
        <v>46193</v>
      </c>
      <c r="C4473" s="70" t="n">
        <v>2026</v>
      </c>
      <c r="D4473" t="inlineStr">
        <is>
          <t>Jun</t>
        </is>
      </c>
      <c r="E4473" t="inlineStr">
        <is>
          <t>West</t>
        </is>
      </c>
      <c r="F4473" t="inlineStr">
        <is>
          <t>India</t>
        </is>
      </c>
      <c r="G4473" t="inlineStr">
        <is>
          <t>JioMart</t>
        </is>
      </c>
      <c r="H4473" t="inlineStr">
        <is>
          <t>Home delivery</t>
        </is>
      </c>
      <c r="I4473" t="inlineStr">
        <is>
          <t>Member</t>
        </is>
      </c>
      <c r="J4473" t="inlineStr">
        <is>
          <t>Carlos Silva</t>
        </is>
      </c>
      <c r="K4473" s="71" t="n">
        <v>2415</v>
      </c>
      <c r="L4473" s="72" t="n">
        <v>479.31</v>
      </c>
      <c r="M4473" s="72" t="n">
        <v>1157533.65</v>
      </c>
      <c r="N4473" s="72" t="n">
        <v>57876.68</v>
      </c>
      <c r="O4473" s="72" t="n">
        <v>1099656.97</v>
      </c>
      <c r="P4473" s="72" t="n">
        <v>840775.28</v>
      </c>
      <c r="Q4473" s="72" t="n">
        <v>258881.69</v>
      </c>
      <c r="R4473" t="inlineStr">
        <is>
          <t>Goa</t>
        </is>
      </c>
      <c r="S4473" s="71" t="n">
        <v>1</v>
      </c>
      <c r="T4473" t="inlineStr">
        <is>
          <t>Yes</t>
        </is>
      </c>
      <c r="U4473" s="71" t="n">
        <v>9763</v>
      </c>
      <c r="V4473" s="71" t="n">
        <v>716</v>
      </c>
      <c r="W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RR104465</t>
        </is>
      </c>
      <c r="B4474" s="69" t="n">
        <v>46194</v>
      </c>
      <c r="C4474" s="70" t="n">
        <v>2026</v>
      </c>
      <c r="D4474" t="inlineStr">
        <is>
          <t>Jun</t>
        </is>
      </c>
      <c r="E4474" t="inlineStr">
        <is>
          <t>West</t>
        </is>
      </c>
      <c r="F4474" t="inlineStr">
        <is>
          <t>India</t>
        </is>
      </c>
      <c r="G4474" t="inlineStr">
        <is>
          <t>JioMart</t>
        </is>
      </c>
      <c r="H4474" t="inlineStr">
        <is>
          <t>Home delivery</t>
        </is>
      </c>
      <c r="I4474" t="inlineStr">
        <is>
          <t>Walk-in guest</t>
        </is>
      </c>
      <c r="J4474" t="inlineStr">
        <is>
          <t>Ravindra Patil</t>
        </is>
      </c>
      <c r="K4474" s="71" t="n">
        <v>4736</v>
      </c>
      <c r="L4474" s="72" t="n">
        <v>469.22</v>
      </c>
      <c r="M4474" s="72" t="n">
        <v>2222225.92</v>
      </c>
      <c r="N4474" s="72" t="n">
        <v>44444.52</v>
      </c>
      <c r="O4474" s="72" t="n">
        <v>2177781.4</v>
      </c>
      <c r="P4474" s="72" t="n">
        <v>1631864.17</v>
      </c>
      <c r="Q4474" s="72" t="n">
        <v>545917.23</v>
      </c>
      <c r="R4474" t="inlineStr">
        <is>
          <t>Maharashtra</t>
        </is>
      </c>
      <c r="S4474" s="71" t="n">
        <v>8</v>
      </c>
      <c r="T4474" t="inlineStr">
        <is>
          <t>Yes</t>
        </is>
      </c>
      <c r="U4474" s="71" t="n">
        <v>16046</v>
      </c>
      <c r="V4474" s="71" t="n">
        <v>781</v>
      </c>
      <c r="W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RR104466</t>
        </is>
      </c>
      <c r="B4475" s="69" t="n">
        <v>46194</v>
      </c>
      <c r="C4475" s="70" t="n">
        <v>2026</v>
      </c>
      <c r="D4475" t="inlineStr">
        <is>
          <t>Jun</t>
        </is>
      </c>
      <c r="E4475" t="inlineStr">
        <is>
          <t>South</t>
        </is>
      </c>
      <c r="F4475" t="inlineStr">
        <is>
          <t>India</t>
        </is>
      </c>
      <c r="G4475" t="inlineStr">
        <is>
          <t>Grocery</t>
        </is>
      </c>
      <c r="H4475" t="inlineStr">
        <is>
          <t>Store walk-in</t>
        </is>
      </c>
      <c r="I4475" t="inlineStr">
        <is>
          <t>Walk-in guest</t>
        </is>
      </c>
      <c r="J4475" t="inlineStr">
        <is>
          <t>Ruhi Shaikh</t>
        </is>
      </c>
      <c r="K4475" s="71" t="n">
        <v>1217</v>
      </c>
      <c r="L4475" s="72" t="n">
        <v>191.22</v>
      </c>
      <c r="M4475" s="72" t="n">
        <v>232714.74</v>
      </c>
      <c r="N4475" s="72" t="n">
        <v>11635.74</v>
      </c>
      <c r="O4475" s="72" t="n">
        <v>221079</v>
      </c>
      <c r="P4475" s="72" t="n">
        <v>185968</v>
      </c>
      <c r="Q4475" s="72" t="n">
        <v>35111</v>
      </c>
      <c r="R4475" t="inlineStr">
        <is>
          <t>Telangana</t>
        </is>
      </c>
      <c r="S4475" s="71" t="n">
        <v>0</v>
      </c>
      <c r="T4475" t="inlineStr">
        <is>
          <t>No</t>
        </is>
      </c>
      <c r="U4475" s="71" t="n">
        <v>711</v>
      </c>
      <c r="V4475" s="71" t="n">
        <v>190</v>
      </c>
      <c r="W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RR104467</t>
        </is>
      </c>
      <c r="B4476" s="69" t="n">
        <v>46194</v>
      </c>
      <c r="C4476" s="70" t="n">
        <v>2026</v>
      </c>
      <c r="D4476" t="inlineStr">
        <is>
          <t>Jun</t>
        </is>
      </c>
      <c r="E4476" t="inlineStr">
        <is>
          <t>North</t>
        </is>
      </c>
      <c r="F4476" t="inlineStr">
        <is>
          <t>India</t>
        </is>
      </c>
      <c r="G4476" t="inlineStr">
        <is>
          <t>Grocery</t>
        </is>
      </c>
      <c r="H4476" t="inlineStr">
        <is>
          <t>Store walk-in</t>
        </is>
      </c>
      <c r="I4476" t="inlineStr">
        <is>
          <t>Member</t>
        </is>
      </c>
      <c r="J4476" t="inlineStr">
        <is>
          <t>Priya Nair</t>
        </is>
      </c>
      <c r="K4476" s="71" t="n">
        <v>3987</v>
      </c>
      <c r="L4476" s="72" t="n">
        <v>174.06</v>
      </c>
      <c r="M4476" s="72" t="n">
        <v>693977.22</v>
      </c>
      <c r="N4476" s="72" t="n">
        <v>55518.18</v>
      </c>
      <c r="O4476" s="72" t="n">
        <v>638459.04</v>
      </c>
      <c r="P4476" s="72" t="n">
        <v>578730.03</v>
      </c>
      <c r="Q4476" s="72" t="n">
        <v>59729.01</v>
      </c>
      <c r="R4476" t="inlineStr">
        <is>
          <t>Delhi</t>
        </is>
      </c>
      <c r="S4476" s="71" t="n">
        <v>0</v>
      </c>
      <c r="T4476" t="inlineStr">
        <is>
          <t>No</t>
        </is>
      </c>
      <c r="U4476" s="71" t="n">
        <v>1948</v>
      </c>
      <c r="V4476" s="71" t="n">
        <v>546</v>
      </c>
      <c r="W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RR104468</t>
        </is>
      </c>
      <c r="B4477" s="69" t="n">
        <v>46194</v>
      </c>
      <c r="C4477" s="70" t="n">
        <v>2026</v>
      </c>
      <c r="D4477" t="inlineStr">
        <is>
          <t>Jun</t>
        </is>
      </c>
      <c r="E4477" t="inlineStr">
        <is>
          <t>West</t>
        </is>
      </c>
      <c r="F4477" t="inlineStr">
        <is>
          <t>India</t>
        </is>
      </c>
      <c r="G4477" t="inlineStr">
        <is>
          <t>JioMart</t>
        </is>
      </c>
      <c r="H4477" t="inlineStr">
        <is>
          <t>Home delivery</t>
        </is>
      </c>
      <c r="I4477" t="inlineStr">
        <is>
          <t>Walk-in guest</t>
        </is>
      </c>
      <c r="J4477" t="inlineStr">
        <is>
          <t>Wei Chen</t>
        </is>
      </c>
      <c r="K4477" s="71" t="n">
        <v>492</v>
      </c>
      <c r="L4477" s="72" t="n">
        <v>450.49</v>
      </c>
      <c r="M4477" s="72" t="n">
        <v>221641.08</v>
      </c>
      <c r="N4477" s="72" t="n">
        <v>22164.11</v>
      </c>
      <c r="O4477" s="72" t="n">
        <v>199476.97</v>
      </c>
      <c r="P4477" s="72" t="n">
        <v>169058.72</v>
      </c>
      <c r="Q4477" s="72" t="n">
        <v>30418.25</v>
      </c>
      <c r="R4477" t="inlineStr">
        <is>
          <t>Gujarat</t>
        </is>
      </c>
      <c r="S4477" s="71" t="n">
        <v>5</v>
      </c>
      <c r="T4477" t="inlineStr">
        <is>
          <t>Yes</t>
        </is>
      </c>
      <c r="U4477" s="71" t="n">
        <v>2315</v>
      </c>
      <c r="V4477" s="71" t="n">
        <v>135</v>
      </c>
      <c r="W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RR104469</t>
        </is>
      </c>
      <c r="B4478" s="69" t="n">
        <v>46194</v>
      </c>
      <c r="C4478" s="70" t="n">
        <v>2026</v>
      </c>
      <c r="D4478" t="inlineStr">
        <is>
          <t>Jun</t>
        </is>
      </c>
      <c r="E4478" t="inlineStr">
        <is>
          <t>West</t>
        </is>
      </c>
      <c r="F4478" t="inlineStr">
        <is>
          <t>India</t>
        </is>
      </c>
      <c r="G4478" t="inlineStr">
        <is>
          <t>Fashion</t>
        </is>
      </c>
      <c r="H4478" t="inlineStr">
        <is>
          <t>Store walk-in</t>
        </is>
      </c>
      <c r="I4478" t="inlineStr">
        <is>
          <t>Walk-in guest</t>
        </is>
      </c>
      <c r="J4478" t="inlineStr">
        <is>
          <t>Kofi Mensah</t>
        </is>
      </c>
      <c r="K4478" s="71" t="n">
        <v>370</v>
      </c>
      <c r="L4478" s="72" t="n">
        <v>684.0599999999999</v>
      </c>
      <c r="M4478" s="72" t="n">
        <v>253102.2</v>
      </c>
      <c r="N4478" s="72" t="n">
        <v>20248.18</v>
      </c>
      <c r="O4478" s="72" t="n">
        <v>232854.02</v>
      </c>
      <c r="P4478" s="72" t="n">
        <v>148536.35</v>
      </c>
      <c r="Q4478" s="72" t="n">
        <v>84317.67</v>
      </c>
      <c r="R4478" t="inlineStr">
        <is>
          <t>Gujarat</t>
        </is>
      </c>
      <c r="S4478" s="71" t="n">
        <v>8</v>
      </c>
      <c r="T4478" t="inlineStr">
        <is>
          <t>Yes</t>
        </is>
      </c>
      <c r="U4478" s="71" t="n">
        <v>114</v>
      </c>
      <c r="V4478" s="71" t="n">
        <v>44</v>
      </c>
      <c r="W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RR104470</t>
        </is>
      </c>
      <c r="B4479" s="69" t="n">
        <v>46194</v>
      </c>
      <c r="C4479" s="70" t="n">
        <v>2026</v>
      </c>
      <c r="D4479" t="inlineStr">
        <is>
          <t>Jun</t>
        </is>
      </c>
      <c r="E4479" t="inlineStr">
        <is>
          <t>South</t>
        </is>
      </c>
      <c r="F4479" t="inlineStr">
        <is>
          <t>India</t>
        </is>
      </c>
      <c r="G4479" t="inlineStr">
        <is>
          <t>Fashion</t>
        </is>
      </c>
      <c r="H4479" t="inlineStr">
        <is>
          <t>Store walk-in</t>
        </is>
      </c>
      <c r="I4479" t="inlineStr">
        <is>
          <t>Walk-in guest</t>
        </is>
      </c>
      <c r="J4479" t="inlineStr">
        <is>
          <t>Ana Costa</t>
        </is>
      </c>
      <c r="K4479" s="71" t="n">
        <v>822</v>
      </c>
      <c r="L4479" s="72" t="n">
        <v>730.91</v>
      </c>
      <c r="M4479" s="72" t="n">
        <v>600808.02</v>
      </c>
      <c r="N4479" s="72" t="n">
        <v>12016.16</v>
      </c>
      <c r="O4479" s="72" t="n">
        <v>588791.86</v>
      </c>
      <c r="P4479" s="72" t="n">
        <v>340998.14</v>
      </c>
      <c r="Q4479" s="72" t="n">
        <v>247793.72</v>
      </c>
      <c r="R4479" t="inlineStr">
        <is>
          <t>Telangana</t>
        </is>
      </c>
      <c r="S4479" s="71" t="n">
        <v>0</v>
      </c>
      <c r="T4479" t="inlineStr">
        <is>
          <t>No</t>
        </is>
      </c>
      <c r="U4479" s="71" t="n">
        <v>515</v>
      </c>
      <c r="V4479" s="71" t="n">
        <v>206</v>
      </c>
      <c r="W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RR104471</t>
        </is>
      </c>
      <c r="B4480" s="69" t="n">
        <v>46194</v>
      </c>
      <c r="C4480" s="70" t="n">
        <v>2026</v>
      </c>
      <c r="D4480" t="inlineStr">
        <is>
          <t>Jun</t>
        </is>
      </c>
      <c r="E4480" t="inlineStr">
        <is>
          <t>North</t>
        </is>
      </c>
      <c r="F4480" t="inlineStr">
        <is>
          <t>India</t>
        </is>
      </c>
      <c r="G4480" t="inlineStr">
        <is>
          <t>JioMart</t>
        </is>
      </c>
      <c r="H4480" t="inlineStr">
        <is>
          <t>Home delivery</t>
        </is>
      </c>
      <c r="I4480" t="inlineStr">
        <is>
          <t>Member</t>
        </is>
      </c>
      <c r="J4480" t="inlineStr">
        <is>
          <t>Zoya Ahmed</t>
        </is>
      </c>
      <c r="K4480" s="71" t="n">
        <v>4136</v>
      </c>
      <c r="L4480" s="72" t="n">
        <v>472.22</v>
      </c>
      <c r="M4480" s="72" t="n">
        <v>1953101.92</v>
      </c>
      <c r="N4480" s="72" t="n">
        <v>39062.04</v>
      </c>
      <c r="O4480" s="72" t="n">
        <v>1914039.88</v>
      </c>
      <c r="P4480" s="72" t="n">
        <v>1370399.13</v>
      </c>
      <c r="Q4480" s="72" t="n">
        <v>543640.75</v>
      </c>
      <c r="R4480" t="inlineStr">
        <is>
          <t>Punjab</t>
        </is>
      </c>
      <c r="S4480" s="71" t="n">
        <v>0</v>
      </c>
      <c r="T4480" t="inlineStr">
        <is>
          <t>No</t>
        </is>
      </c>
      <c r="U4480" s="71" t="n">
        <v>8959</v>
      </c>
      <c r="V4480" s="71" t="n">
        <v>475</v>
      </c>
      <c r="W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RR104472</t>
        </is>
      </c>
      <c r="B4481" s="69" t="n">
        <v>46194</v>
      </c>
      <c r="C4481" s="70" t="n">
        <v>2026</v>
      </c>
      <c r="D4481" t="inlineStr">
        <is>
          <t>Jun</t>
        </is>
      </c>
      <c r="E4481" t="inlineStr">
        <is>
          <t>North</t>
        </is>
      </c>
      <c r="F4481" t="inlineStr">
        <is>
          <t>India</t>
        </is>
      </c>
      <c r="G4481" t="inlineStr">
        <is>
          <t>Electronics</t>
        </is>
      </c>
      <c r="H4481" t="inlineStr">
        <is>
          <t>Store walk-in</t>
        </is>
      </c>
      <c r="I4481" t="inlineStr">
        <is>
          <t>Member</t>
        </is>
      </c>
      <c r="J4481" t="inlineStr">
        <is>
          <t>Zoya Ahmed</t>
        </is>
      </c>
      <c r="K4481" s="71" t="n">
        <v>151</v>
      </c>
      <c r="L4481" s="72" t="n">
        <v>10321.98</v>
      </c>
      <c r="M4481" s="72" t="n">
        <v>1558618.98</v>
      </c>
      <c r="N4481" s="72" t="n">
        <v>233792.85</v>
      </c>
      <c r="O4481" s="72" t="n">
        <v>1324826.13</v>
      </c>
      <c r="P4481" s="72" t="n">
        <v>1223172.07</v>
      </c>
      <c r="Q4481" s="72" t="n">
        <v>101654.06</v>
      </c>
      <c r="R4481" t="inlineStr">
        <is>
          <t>Punjab</t>
        </is>
      </c>
      <c r="S4481" s="71" t="n">
        <v>5</v>
      </c>
      <c r="T4481" t="inlineStr">
        <is>
          <t>Yes</t>
        </is>
      </c>
      <c r="U4481" s="71" t="n">
        <v>530</v>
      </c>
      <c r="V4481" s="71" t="n">
        <v>137</v>
      </c>
      <c r="W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RR104473</t>
        </is>
      </c>
      <c r="B4482" s="69" t="n">
        <v>46194</v>
      </c>
      <c r="C4482" s="70" t="n">
        <v>2026</v>
      </c>
      <c r="D4482" t="inlineStr">
        <is>
          <t>Jun</t>
        </is>
      </c>
      <c r="E4482" t="inlineStr">
        <is>
          <t>West</t>
        </is>
      </c>
      <c r="F4482" t="inlineStr">
        <is>
          <t>India</t>
        </is>
      </c>
      <c r="G4482" t="inlineStr">
        <is>
          <t>JioMart</t>
        </is>
      </c>
      <c r="H4482" t="inlineStr">
        <is>
          <t>Home delivery</t>
        </is>
      </c>
      <c r="I4482" t="inlineStr">
        <is>
          <t>Member</t>
        </is>
      </c>
      <c r="J4482" t="inlineStr">
        <is>
          <t>Olivia Brown</t>
        </is>
      </c>
      <c r="K4482" s="71" t="n">
        <v>1976</v>
      </c>
      <c r="L4482" s="72" t="n">
        <v>484.88</v>
      </c>
      <c r="M4482" s="72" t="n">
        <v>958122.88</v>
      </c>
      <c r="N4482" s="72" t="n">
        <v>47906.14</v>
      </c>
      <c r="O4482" s="72" t="n">
        <v>910216.74</v>
      </c>
      <c r="P4482" s="72" t="n">
        <v>678078.96</v>
      </c>
      <c r="Q4482" s="72" t="n">
        <v>232137.78</v>
      </c>
      <c r="R4482" t="inlineStr">
        <is>
          <t>Maharashtra</t>
        </is>
      </c>
      <c r="S4482" s="71" t="n">
        <v>8</v>
      </c>
      <c r="T4482" t="inlineStr">
        <is>
          <t>Yes</t>
        </is>
      </c>
      <c r="U4482" s="71" t="n">
        <v>5031</v>
      </c>
      <c r="V4482" s="71" t="n">
        <v>282</v>
      </c>
      <c r="W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RR104474</t>
        </is>
      </c>
      <c r="B4483" s="69" t="n">
        <v>46194</v>
      </c>
      <c r="C4483" s="70" t="n">
        <v>2026</v>
      </c>
      <c r="D4483" t="inlineStr">
        <is>
          <t>Jun</t>
        </is>
      </c>
      <c r="E4483" t="inlineStr">
        <is>
          <t>East</t>
        </is>
      </c>
      <c r="F4483" t="inlineStr">
        <is>
          <t>India</t>
        </is>
      </c>
      <c r="G4483" t="inlineStr">
        <is>
          <t>Grocery</t>
        </is>
      </c>
      <c r="H4483" t="inlineStr">
        <is>
          <t>Click &amp; collect</t>
        </is>
      </c>
      <c r="I4483" t="inlineStr">
        <is>
          <t>Walk-in guest</t>
        </is>
      </c>
      <c r="J4483" t="inlineStr">
        <is>
          <t>Fatima Al-Saud</t>
        </is>
      </c>
      <c r="K4483" s="71" t="n">
        <v>1660</v>
      </c>
      <c r="L4483" s="72" t="n">
        <v>205.57</v>
      </c>
      <c r="M4483" s="72" t="n">
        <v>341246.2</v>
      </c>
      <c r="N4483" s="72" t="n">
        <v>51186.93</v>
      </c>
      <c r="O4483" s="72" t="n">
        <v>290059.27</v>
      </c>
      <c r="P4483" s="72" t="n">
        <v>244886</v>
      </c>
      <c r="Q4483" s="72" t="n">
        <v>45173.27</v>
      </c>
      <c r="R4483" t="inlineStr">
        <is>
          <t>West Bengal</t>
        </is>
      </c>
      <c r="S4483" s="71" t="n">
        <v>3</v>
      </c>
      <c r="T4483" t="inlineStr">
        <is>
          <t>Yes</t>
        </is>
      </c>
      <c r="U4483" s="71" t="n">
        <v>654</v>
      </c>
      <c r="V4483" s="71" t="n">
        <v>239</v>
      </c>
      <c r="W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RR104475</t>
        </is>
      </c>
      <c r="B4484" s="69" t="n">
        <v>46194</v>
      </c>
      <c r="C4484" s="70" t="n">
        <v>2026</v>
      </c>
      <c r="D4484" t="inlineStr">
        <is>
          <t>Jun</t>
        </is>
      </c>
      <c r="E4484" t="inlineStr">
        <is>
          <t>West</t>
        </is>
      </c>
      <c r="F4484" t="inlineStr">
        <is>
          <t>India</t>
        </is>
      </c>
      <c r="G4484" t="inlineStr">
        <is>
          <t>Fashion</t>
        </is>
      </c>
      <c r="H4484" t="inlineStr">
        <is>
          <t>Store walk-in</t>
        </is>
      </c>
      <c r="I4484" t="inlineStr">
        <is>
          <t>Member</t>
        </is>
      </c>
      <c r="J4484" t="inlineStr">
        <is>
          <t>Noah Smith</t>
        </is>
      </c>
      <c r="K4484" s="71" t="n">
        <v>1153</v>
      </c>
      <c r="L4484" s="72" t="n">
        <v>745.35</v>
      </c>
      <c r="M4484" s="72" t="n">
        <v>859388.55</v>
      </c>
      <c r="N4484" s="72" t="n">
        <v>42969.43</v>
      </c>
      <c r="O4484" s="72" t="n">
        <v>816419.12</v>
      </c>
      <c r="P4484" s="72" t="n">
        <v>490358.51</v>
      </c>
      <c r="Q4484" s="72" t="n">
        <v>326060.61</v>
      </c>
      <c r="R4484" t="inlineStr">
        <is>
          <t>Maharashtra</t>
        </is>
      </c>
      <c r="S4484" s="71" t="n">
        <v>5</v>
      </c>
      <c r="T4484" t="inlineStr">
        <is>
          <t>Yes</t>
        </is>
      </c>
      <c r="U4484" s="71" t="n">
        <v>798</v>
      </c>
      <c r="V4484" s="71" t="n">
        <v>202</v>
      </c>
      <c r="W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RR104476</t>
        </is>
      </c>
      <c r="B4485" s="69" t="n">
        <v>46194</v>
      </c>
      <c r="C4485" s="70" t="n">
        <v>2026</v>
      </c>
      <c r="D4485" t="inlineStr">
        <is>
          <t>Jun</t>
        </is>
      </c>
      <c r="E4485" t="inlineStr">
        <is>
          <t>West</t>
        </is>
      </c>
      <c r="F4485" t="inlineStr">
        <is>
          <t>India</t>
        </is>
      </c>
      <c r="G4485" t="inlineStr">
        <is>
          <t>Fashion</t>
        </is>
      </c>
      <c r="H4485" t="inlineStr">
        <is>
          <t>Home delivery</t>
        </is>
      </c>
      <c r="I4485" t="inlineStr">
        <is>
          <t>Member</t>
        </is>
      </c>
      <c r="J4485" t="inlineStr">
        <is>
          <t>Olivia Brown</t>
        </is>
      </c>
      <c r="K4485" s="71" t="n">
        <v>661</v>
      </c>
      <c r="L4485" s="72" t="n">
        <v>761.99</v>
      </c>
      <c r="M4485" s="72" t="n">
        <v>503675.39</v>
      </c>
      <c r="N4485" s="72" t="n">
        <v>50367.54</v>
      </c>
      <c r="O4485" s="72" t="n">
        <v>453307.85</v>
      </c>
      <c r="P4485" s="72" t="n">
        <v>271369.81</v>
      </c>
      <c r="Q4485" s="72" t="n">
        <v>181938.04</v>
      </c>
      <c r="R4485" t="inlineStr">
        <is>
          <t>Goa</t>
        </is>
      </c>
      <c r="S4485" s="71" t="n">
        <v>1</v>
      </c>
      <c r="T4485" t="inlineStr">
        <is>
          <t>Yes</t>
        </is>
      </c>
      <c r="U4485" s="71" t="n">
        <v>425</v>
      </c>
      <c r="V4485" s="71" t="n">
        <v>185</v>
      </c>
      <c r="W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RR104477</t>
        </is>
      </c>
      <c r="B4486" s="69" t="n">
        <v>46194</v>
      </c>
      <c r="C4486" s="70" t="n">
        <v>2026</v>
      </c>
      <c r="D4486" t="inlineStr">
        <is>
          <t>Jun</t>
        </is>
      </c>
      <c r="E4486" t="inlineStr">
        <is>
          <t>North</t>
        </is>
      </c>
      <c r="F4486" t="inlineStr">
        <is>
          <t>India</t>
        </is>
      </c>
      <c r="G4486" t="inlineStr">
        <is>
          <t>JioMart</t>
        </is>
      </c>
      <c r="H4486" t="inlineStr">
        <is>
          <t>Home delivery</t>
        </is>
      </c>
      <c r="I4486" t="inlineStr">
        <is>
          <t>Member</t>
        </is>
      </c>
      <c r="J4486" t="inlineStr">
        <is>
          <t>Sophie Müller</t>
        </is>
      </c>
      <c r="K4486" s="71" t="n">
        <v>4858</v>
      </c>
      <c r="L4486" s="72" t="n">
        <v>516.34</v>
      </c>
      <c r="M4486" s="72" t="n">
        <v>2508379.72</v>
      </c>
      <c r="N4486" s="72" t="n">
        <v>376256.96</v>
      </c>
      <c r="O4486" s="72" t="n">
        <v>2132122.76</v>
      </c>
      <c r="P4486" s="72" t="n">
        <v>1598001.63</v>
      </c>
      <c r="Q4486" s="72" t="n">
        <v>534121.13</v>
      </c>
      <c r="R4486" t="inlineStr">
        <is>
          <t>Delhi</t>
        </is>
      </c>
      <c r="S4486" s="71" t="n">
        <v>0</v>
      </c>
      <c r="T4486" t="inlineStr">
        <is>
          <t>No</t>
        </is>
      </c>
      <c r="U4486" s="71" t="n">
        <v>9237</v>
      </c>
      <c r="V4486" s="71" t="n">
        <v>687</v>
      </c>
      <c r="W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RR104478</t>
        </is>
      </c>
      <c r="B4487" s="69" t="n">
        <v>46194</v>
      </c>
      <c r="C4487" s="70" t="n">
        <v>2026</v>
      </c>
      <c r="D4487" t="inlineStr">
        <is>
          <t>Jun</t>
        </is>
      </c>
      <c r="E4487" t="inlineStr">
        <is>
          <t>North</t>
        </is>
      </c>
      <c r="F4487" t="inlineStr">
        <is>
          <t>India</t>
        </is>
      </c>
      <c r="G4487" t="inlineStr">
        <is>
          <t>Grocery</t>
        </is>
      </c>
      <c r="H4487" t="inlineStr">
        <is>
          <t>Click &amp; collect</t>
        </is>
      </c>
      <c r="I4487" t="inlineStr">
        <is>
          <t>Walk-in guest</t>
        </is>
      </c>
      <c r="J4487" t="inlineStr">
        <is>
          <t>Liam O'Brien</t>
        </is>
      </c>
      <c r="K4487" s="71" t="n">
        <v>3600</v>
      </c>
      <c r="L4487" s="72" t="n">
        <v>203.6</v>
      </c>
      <c r="M4487" s="72" t="n">
        <v>732960</v>
      </c>
      <c r="N4487" s="72" t="n">
        <v>73296</v>
      </c>
      <c r="O4487" s="72" t="n">
        <v>659664</v>
      </c>
      <c r="P4487" s="72" t="n">
        <v>534258.45</v>
      </c>
      <c r="Q4487" s="72" t="n">
        <v>125405.55</v>
      </c>
      <c r="R4487" t="inlineStr">
        <is>
          <t>Rajasthan</t>
        </is>
      </c>
      <c r="S4487" s="71" t="n">
        <v>2</v>
      </c>
      <c r="T4487" t="inlineStr">
        <is>
          <t>Yes</t>
        </is>
      </c>
      <c r="U4487" s="71" t="n">
        <v>1610</v>
      </c>
      <c r="V4487" s="71" t="n">
        <v>426</v>
      </c>
      <c r="W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RR104479</t>
        </is>
      </c>
      <c r="B4488" s="69" t="n">
        <v>46195</v>
      </c>
      <c r="C4488" s="70" t="n">
        <v>2026</v>
      </c>
      <c r="D4488" t="inlineStr">
        <is>
          <t>Jun</t>
        </is>
      </c>
      <c r="E4488" t="inlineStr">
        <is>
          <t>East</t>
        </is>
      </c>
      <c r="F4488" t="inlineStr">
        <is>
          <t>India</t>
        </is>
      </c>
      <c r="G4488" t="inlineStr">
        <is>
          <t>Fashion</t>
        </is>
      </c>
      <c r="H4488" t="inlineStr">
        <is>
          <t>Click &amp; collect</t>
        </is>
      </c>
      <c r="I4488" t="inlineStr">
        <is>
          <t>Member</t>
        </is>
      </c>
      <c r="J4488" t="inlineStr">
        <is>
          <t>Fatima Al-Saud</t>
        </is>
      </c>
      <c r="K4488" s="71" t="n">
        <v>509</v>
      </c>
      <c r="L4488" s="72" t="n">
        <v>789.87</v>
      </c>
      <c r="M4488" s="72" t="n">
        <v>402043.83</v>
      </c>
      <c r="N4488" s="72" t="n">
        <v>8040.88</v>
      </c>
      <c r="O4488" s="72" t="n">
        <v>394002.95</v>
      </c>
      <c r="P4488" s="72" t="n">
        <v>209948.12</v>
      </c>
      <c r="Q4488" s="72" t="n">
        <v>184054.83</v>
      </c>
      <c r="R4488" t="inlineStr">
        <is>
          <t>Bihar</t>
        </is>
      </c>
      <c r="S4488" s="71" t="n">
        <v>1</v>
      </c>
      <c r="T4488" t="inlineStr">
        <is>
          <t>Yes</t>
        </is>
      </c>
      <c r="U4488" s="71" t="n">
        <v>275</v>
      </c>
      <c r="V4488" s="71" t="n">
        <v>111</v>
      </c>
      <c r="W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RR104480</t>
        </is>
      </c>
      <c r="B4489" s="69" t="n">
        <v>46195</v>
      </c>
      <c r="C4489" s="70" t="n">
        <v>2026</v>
      </c>
      <c r="D4489" t="inlineStr">
        <is>
          <t>Jun</t>
        </is>
      </c>
      <c r="E4489" t="inlineStr">
        <is>
          <t>North</t>
        </is>
      </c>
      <c r="F4489" t="inlineStr">
        <is>
          <t>India</t>
        </is>
      </c>
      <c r="G4489" t="inlineStr">
        <is>
          <t>Grocery</t>
        </is>
      </c>
      <c r="H4489" t="inlineStr">
        <is>
          <t>Store walk-in</t>
        </is>
      </c>
      <c r="I4489" t="inlineStr">
        <is>
          <t>Member</t>
        </is>
      </c>
      <c r="J4489" t="inlineStr">
        <is>
          <t>Lucas Martin</t>
        </is>
      </c>
      <c r="K4489" s="71" t="n">
        <v>1490</v>
      </c>
      <c r="L4489" s="72" t="n">
        <v>202.55</v>
      </c>
      <c r="M4489" s="72" t="n">
        <v>301799.5</v>
      </c>
      <c r="N4489" s="72" t="n">
        <v>6035.99</v>
      </c>
      <c r="O4489" s="72" t="n">
        <v>295763.51</v>
      </c>
      <c r="P4489" s="72" t="n">
        <v>228388.71</v>
      </c>
      <c r="Q4489" s="72" t="n">
        <v>67374.8</v>
      </c>
      <c r="R4489" t="inlineStr">
        <is>
          <t>Delhi</t>
        </is>
      </c>
      <c r="S4489" s="71" t="n">
        <v>2</v>
      </c>
      <c r="T4489" t="inlineStr">
        <is>
          <t>Yes</t>
        </is>
      </c>
      <c r="U4489" s="71" t="n">
        <v>528</v>
      </c>
      <c r="V4489" s="71" t="n">
        <v>199</v>
      </c>
      <c r="W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RR104481</t>
        </is>
      </c>
      <c r="B4490" s="69" t="n">
        <v>46195</v>
      </c>
      <c r="C4490" s="70" t="n">
        <v>2026</v>
      </c>
      <c r="D4490" t="inlineStr">
        <is>
          <t>Jun</t>
        </is>
      </c>
      <c r="E4490" t="inlineStr">
        <is>
          <t>West</t>
        </is>
      </c>
      <c r="F4490" t="inlineStr">
        <is>
          <t>India</t>
        </is>
      </c>
      <c r="G4490" t="inlineStr">
        <is>
          <t>Grocery</t>
        </is>
      </c>
      <c r="H4490" t="inlineStr">
        <is>
          <t>Store walk-in</t>
        </is>
      </c>
      <c r="I4490" t="inlineStr">
        <is>
          <t>Member</t>
        </is>
      </c>
      <c r="J4490" t="inlineStr">
        <is>
          <t>Noah Smith</t>
        </is>
      </c>
      <c r="K4490" s="71" t="n">
        <v>3140</v>
      </c>
      <c r="L4490" s="72" t="n">
        <v>191.82</v>
      </c>
      <c r="M4490" s="72" t="n">
        <v>602314.8</v>
      </c>
      <c r="N4490" s="72" t="n">
        <v>48185.18</v>
      </c>
      <c r="O4490" s="72" t="n">
        <v>554129.62</v>
      </c>
      <c r="P4490" s="72" t="n">
        <v>451790.67</v>
      </c>
      <c r="Q4490" s="72" t="n">
        <v>102338.95</v>
      </c>
      <c r="R4490" t="inlineStr">
        <is>
          <t>Maharashtra</t>
        </is>
      </c>
      <c r="S4490" s="71" t="n">
        <v>2</v>
      </c>
      <c r="T4490" t="inlineStr">
        <is>
          <t>Yes</t>
        </is>
      </c>
      <c r="U4490" s="71" t="n">
        <v>1269</v>
      </c>
      <c r="V4490" s="71" t="n">
        <v>537</v>
      </c>
      <c r="W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RR104482</t>
        </is>
      </c>
      <c r="B4491" s="69" t="n">
        <v>46195</v>
      </c>
      <c r="C4491" s="70" t="n">
        <v>2026</v>
      </c>
      <c r="D4491" t="inlineStr">
        <is>
          <t>Jun</t>
        </is>
      </c>
      <c r="E4491" t="inlineStr">
        <is>
          <t>West</t>
        </is>
      </c>
      <c r="F4491" t="inlineStr">
        <is>
          <t>India</t>
        </is>
      </c>
      <c r="G4491" t="inlineStr">
        <is>
          <t>Grocery</t>
        </is>
      </c>
      <c r="H4491" t="inlineStr">
        <is>
          <t>Store walk-in</t>
        </is>
      </c>
      <c r="I4491" t="inlineStr">
        <is>
          <t>Member</t>
        </is>
      </c>
      <c r="J4491" t="inlineStr">
        <is>
          <t>Zoya Ahmed</t>
        </is>
      </c>
      <c r="K4491" s="71" t="n">
        <v>3480</v>
      </c>
      <c r="L4491" s="72" t="n">
        <v>202.41</v>
      </c>
      <c r="M4491" s="72" t="n">
        <v>704386.8</v>
      </c>
      <c r="N4491" s="72" t="n">
        <v>105658.02</v>
      </c>
      <c r="O4491" s="72" t="n">
        <v>598728.78</v>
      </c>
      <c r="P4491" s="72" t="n">
        <v>509036.46</v>
      </c>
      <c r="Q4491" s="72" t="n">
        <v>89692.32000000001</v>
      </c>
      <c r="R4491" t="inlineStr">
        <is>
          <t>Maharashtra</t>
        </is>
      </c>
      <c r="S4491" s="71" t="n">
        <v>1</v>
      </c>
      <c r="T4491" t="inlineStr">
        <is>
          <t>Yes</t>
        </is>
      </c>
      <c r="U4491" s="71" t="n">
        <v>1972</v>
      </c>
      <c r="V4491" s="71" t="n">
        <v>763</v>
      </c>
      <c r="W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RR104483</t>
        </is>
      </c>
      <c r="B4492" s="69" t="n">
        <v>46195</v>
      </c>
      <c r="C4492" s="70" t="n">
        <v>2026</v>
      </c>
      <c r="D4492" t="inlineStr">
        <is>
          <t>Jun</t>
        </is>
      </c>
      <c r="E4492" t="inlineStr">
        <is>
          <t>North</t>
        </is>
      </c>
      <c r="F4492" t="inlineStr">
        <is>
          <t>India</t>
        </is>
      </c>
      <c r="G4492" t="inlineStr">
        <is>
          <t>Grocery</t>
        </is>
      </c>
      <c r="H4492" t="inlineStr">
        <is>
          <t>Store walk-in</t>
        </is>
      </c>
      <c r="I4492" t="inlineStr">
        <is>
          <t>Walk-in guest</t>
        </is>
      </c>
      <c r="J4492" t="inlineStr">
        <is>
          <t>Olivia Brown</t>
        </is>
      </c>
      <c r="K4492" s="71" t="n">
        <v>3939</v>
      </c>
      <c r="L4492" s="72" t="n">
        <v>207.26</v>
      </c>
      <c r="M4492" s="72" t="n">
        <v>816397.14</v>
      </c>
      <c r="N4492" s="72" t="n">
        <v>40819.86</v>
      </c>
      <c r="O4492" s="72" t="n">
        <v>775577.28</v>
      </c>
      <c r="P4492" s="72" t="n">
        <v>576946.9300000001</v>
      </c>
      <c r="Q4492" s="72" t="n">
        <v>198630.35</v>
      </c>
      <c r="R4492" t="inlineStr">
        <is>
          <t>Punjab</t>
        </is>
      </c>
      <c r="S4492" s="71" t="n">
        <v>2</v>
      </c>
      <c r="T4492" t="inlineStr">
        <is>
          <t>Yes</t>
        </is>
      </c>
      <c r="U4492" s="71" t="n">
        <v>2916</v>
      </c>
      <c r="V4492" s="71" t="n">
        <v>977</v>
      </c>
      <c r="W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RR104484</t>
        </is>
      </c>
      <c r="B4493" s="69" t="n">
        <v>46195</v>
      </c>
      <c r="C4493" s="70" t="n">
        <v>2026</v>
      </c>
      <c r="D4493" t="inlineStr">
        <is>
          <t>Jun</t>
        </is>
      </c>
      <c r="E4493" t="inlineStr">
        <is>
          <t>South</t>
        </is>
      </c>
      <c r="F4493" t="inlineStr">
        <is>
          <t>India</t>
        </is>
      </c>
      <c r="G4493" t="inlineStr">
        <is>
          <t>Grocery</t>
        </is>
      </c>
      <c r="H4493" t="inlineStr">
        <is>
          <t>Store walk-in</t>
        </is>
      </c>
      <c r="I4493" t="inlineStr">
        <is>
          <t>Member</t>
        </is>
      </c>
      <c r="J4493" t="inlineStr">
        <is>
          <t>Carlos Silva</t>
        </is>
      </c>
      <c r="K4493" s="71" t="n">
        <v>4346</v>
      </c>
      <c r="L4493" s="72" t="n">
        <v>194.63</v>
      </c>
      <c r="M4493" s="72" t="n">
        <v>845861.98</v>
      </c>
      <c r="N4493" s="72" t="n">
        <v>67668.96000000001</v>
      </c>
      <c r="O4493" s="72" t="n">
        <v>778193.02</v>
      </c>
      <c r="P4493" s="72" t="n">
        <v>659804.58</v>
      </c>
      <c r="Q4493" s="72" t="n">
        <v>118388.44</v>
      </c>
      <c r="R4493" t="inlineStr">
        <is>
          <t>Telangana</t>
        </is>
      </c>
      <c r="S4493" s="71" t="n">
        <v>1</v>
      </c>
      <c r="T4493" t="inlineStr">
        <is>
          <t>Yes</t>
        </is>
      </c>
      <c r="U4493" s="71" t="n">
        <v>2024</v>
      </c>
      <c r="V4493" s="71" t="n">
        <v>507</v>
      </c>
      <c r="W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RR104485</t>
        </is>
      </c>
      <c r="B4494" s="69" t="n">
        <v>46196</v>
      </c>
      <c r="C4494" s="70" t="n">
        <v>2026</v>
      </c>
      <c r="D4494" t="inlineStr">
        <is>
          <t>Jun</t>
        </is>
      </c>
      <c r="E4494" t="inlineStr">
        <is>
          <t>North</t>
        </is>
      </c>
      <c r="F4494" t="inlineStr">
        <is>
          <t>India</t>
        </is>
      </c>
      <c r="G4494" t="inlineStr">
        <is>
          <t>Fashion</t>
        </is>
      </c>
      <c r="H4494" t="inlineStr">
        <is>
          <t>Store walk-in</t>
        </is>
      </c>
      <c r="I4494" t="inlineStr">
        <is>
          <t>Member</t>
        </is>
      </c>
      <c r="J4494" t="inlineStr">
        <is>
          <t>Shraddha Kulkarni</t>
        </is>
      </c>
      <c r="K4494" s="71" t="n">
        <v>976</v>
      </c>
      <c r="L4494" s="72" t="n">
        <v>757.72</v>
      </c>
      <c r="M4494" s="72" t="n">
        <v>739534.72</v>
      </c>
      <c r="N4494" s="72" t="n">
        <v>73953.47</v>
      </c>
      <c r="O4494" s="72" t="n">
        <v>665581.25</v>
      </c>
      <c r="P4494" s="72" t="n">
        <v>393026.75</v>
      </c>
      <c r="Q4494" s="72" t="n">
        <v>272554.5</v>
      </c>
      <c r="R4494" t="inlineStr">
        <is>
          <t>Punjab</t>
        </is>
      </c>
      <c r="S4494" s="71" t="n">
        <v>0</v>
      </c>
      <c r="T4494" t="inlineStr">
        <is>
          <t>No</t>
        </is>
      </c>
      <c r="U4494" s="71" t="n">
        <v>663</v>
      </c>
      <c r="V4494" s="71" t="n">
        <v>176</v>
      </c>
      <c r="W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RR104486</t>
        </is>
      </c>
      <c r="B4495" s="69" t="n">
        <v>46196</v>
      </c>
      <c r="C4495" s="70" t="n">
        <v>2026</v>
      </c>
      <c r="D4495" t="inlineStr">
        <is>
          <t>Jun</t>
        </is>
      </c>
      <c r="E4495" t="inlineStr">
        <is>
          <t>South</t>
        </is>
      </c>
      <c r="F4495" t="inlineStr">
        <is>
          <t>India</t>
        </is>
      </c>
      <c r="G4495" t="inlineStr">
        <is>
          <t>Fashion</t>
        </is>
      </c>
      <c r="H4495" t="inlineStr">
        <is>
          <t>Store walk-in</t>
        </is>
      </c>
      <c r="I4495" t="inlineStr">
        <is>
          <t>Member</t>
        </is>
      </c>
      <c r="J4495" t="inlineStr">
        <is>
          <t>Sophie Müller</t>
        </is>
      </c>
      <c r="K4495" s="71" t="n">
        <v>771</v>
      </c>
      <c r="L4495" s="72" t="n">
        <v>839.09</v>
      </c>
      <c r="M4495" s="72" t="n">
        <v>646938.39</v>
      </c>
      <c r="N4495" s="72" t="n">
        <v>97040.75999999999</v>
      </c>
      <c r="O4495" s="72" t="n">
        <v>549897.63</v>
      </c>
      <c r="P4495" s="72" t="n">
        <v>324126.05</v>
      </c>
      <c r="Q4495" s="72" t="n">
        <v>225771.58</v>
      </c>
      <c r="R4495" t="inlineStr">
        <is>
          <t>Tamil Nadu</t>
        </is>
      </c>
      <c r="S4495" s="71" t="n">
        <v>8</v>
      </c>
      <c r="T4495" t="inlineStr">
        <is>
          <t>Yes</t>
        </is>
      </c>
      <c r="U4495" s="71" t="n">
        <v>435</v>
      </c>
      <c r="V4495" s="71" t="n">
        <v>129</v>
      </c>
      <c r="W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RR104487</t>
        </is>
      </c>
      <c r="B4496" s="69" t="n">
        <v>46196</v>
      </c>
      <c r="C4496" s="70" t="n">
        <v>2026</v>
      </c>
      <c r="D4496" t="inlineStr">
        <is>
          <t>Jun</t>
        </is>
      </c>
      <c r="E4496" t="inlineStr">
        <is>
          <t>South</t>
        </is>
      </c>
      <c r="F4496" t="inlineStr">
        <is>
          <t>India</t>
        </is>
      </c>
      <c r="G4496" t="inlineStr">
        <is>
          <t>JioMart</t>
        </is>
      </c>
      <c r="H4496" t="inlineStr">
        <is>
          <t>Home delivery</t>
        </is>
      </c>
      <c r="I4496" t="inlineStr">
        <is>
          <t>Walk-in guest</t>
        </is>
      </c>
      <c r="J4496" t="inlineStr">
        <is>
          <t>Shraddha Kulkarni</t>
        </is>
      </c>
      <c r="K4496" s="71" t="n">
        <v>1846</v>
      </c>
      <c r="L4496" s="72" t="n">
        <v>510.06</v>
      </c>
      <c r="M4496" s="72" t="n">
        <v>941570.76</v>
      </c>
      <c r="N4496" s="72" t="n">
        <v>141235.61</v>
      </c>
      <c r="O4496" s="72" t="n">
        <v>800335.15</v>
      </c>
      <c r="P4496" s="72" t="n">
        <v>617119.52</v>
      </c>
      <c r="Q4496" s="72" t="n">
        <v>183215.63</v>
      </c>
      <c r="R4496" t="inlineStr">
        <is>
          <t>Karnataka</t>
        </is>
      </c>
      <c r="S4496" s="71" t="n">
        <v>8</v>
      </c>
      <c r="T4496" t="inlineStr">
        <is>
          <t>Yes</t>
        </is>
      </c>
      <c r="U4496" s="71" t="n">
        <v>10820</v>
      </c>
      <c r="V4496" s="71" t="n">
        <v>450</v>
      </c>
      <c r="W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RR104488</t>
        </is>
      </c>
      <c r="B4497" s="69" t="n">
        <v>46196</v>
      </c>
      <c r="C4497" s="70" t="n">
        <v>2026</v>
      </c>
      <c r="D4497" t="inlineStr">
        <is>
          <t>Jun</t>
        </is>
      </c>
      <c r="E4497" t="inlineStr">
        <is>
          <t>South</t>
        </is>
      </c>
      <c r="F4497" t="inlineStr">
        <is>
          <t>India</t>
        </is>
      </c>
      <c r="G4497" t="inlineStr">
        <is>
          <t>Grocery</t>
        </is>
      </c>
      <c r="H4497" t="inlineStr">
        <is>
          <t>Store walk-in</t>
        </is>
      </c>
      <c r="I4497" t="inlineStr">
        <is>
          <t>Member</t>
        </is>
      </c>
      <c r="J4497" t="inlineStr">
        <is>
          <t>Aisha Bello</t>
        </is>
      </c>
      <c r="K4497" s="71" t="n">
        <v>3978</v>
      </c>
      <c r="L4497" s="72" t="n">
        <v>180.53</v>
      </c>
      <c r="M4497" s="72" t="n">
        <v>718148.34</v>
      </c>
      <c r="N4497" s="72" t="n">
        <v>71814.83</v>
      </c>
      <c r="O4497" s="72" t="n">
        <v>646333.51</v>
      </c>
      <c r="P4497" s="72" t="n">
        <v>593324.71</v>
      </c>
      <c r="Q4497" s="72" t="n">
        <v>53008.8</v>
      </c>
      <c r="R4497" t="inlineStr">
        <is>
          <t>Telangana</t>
        </is>
      </c>
      <c r="S4497" s="71" t="n">
        <v>1</v>
      </c>
      <c r="T4497" t="inlineStr">
        <is>
          <t>Yes</t>
        </is>
      </c>
      <c r="U4497" s="71" t="n">
        <v>2245</v>
      </c>
      <c r="V4497" s="71" t="n">
        <v>603</v>
      </c>
      <c r="W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RR104489</t>
        </is>
      </c>
      <c r="B4498" s="69" t="n">
        <v>46196</v>
      </c>
      <c r="C4498" s="70" t="n">
        <v>2026</v>
      </c>
      <c r="D4498" t="inlineStr">
        <is>
          <t>Jun</t>
        </is>
      </c>
      <c r="E4498" t="inlineStr">
        <is>
          <t>South</t>
        </is>
      </c>
      <c r="F4498" t="inlineStr">
        <is>
          <t>India</t>
        </is>
      </c>
      <c r="G4498" t="inlineStr">
        <is>
          <t>Grocery</t>
        </is>
      </c>
      <c r="H4498" t="inlineStr">
        <is>
          <t>Click &amp; collect</t>
        </is>
      </c>
      <c r="I4498" t="inlineStr">
        <is>
          <t>Member</t>
        </is>
      </c>
      <c r="J4498" t="inlineStr">
        <is>
          <t>Lucas Martin</t>
        </is>
      </c>
      <c r="K4498" s="71" t="n">
        <v>2113</v>
      </c>
      <c r="L4498" s="72" t="n">
        <v>199.79</v>
      </c>
      <c r="M4498" s="72" t="n">
        <v>422156.27</v>
      </c>
      <c r="N4498" s="72" t="n">
        <v>42215.63</v>
      </c>
      <c r="O4498" s="72" t="n">
        <v>379940.64</v>
      </c>
      <c r="P4498" s="72" t="n">
        <v>301004.15</v>
      </c>
      <c r="Q4498" s="72" t="n">
        <v>78936.49000000001</v>
      </c>
      <c r="R4498" t="inlineStr">
        <is>
          <t>Kerala</t>
        </is>
      </c>
      <c r="S4498" s="71" t="n">
        <v>5</v>
      </c>
      <c r="T4498" t="inlineStr">
        <is>
          <t>Yes</t>
        </is>
      </c>
      <c r="U4498" s="71" t="n">
        <v>877</v>
      </c>
      <c r="V4498" s="71" t="n">
        <v>294</v>
      </c>
      <c r="W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RR104490</t>
        </is>
      </c>
      <c r="B4499" s="69" t="n">
        <v>46196</v>
      </c>
      <c r="C4499" s="70" t="n">
        <v>2026</v>
      </c>
      <c r="D4499" t="inlineStr">
        <is>
          <t>Jun</t>
        </is>
      </c>
      <c r="E4499" t="inlineStr">
        <is>
          <t>North</t>
        </is>
      </c>
      <c r="F4499" t="inlineStr">
        <is>
          <t>India</t>
        </is>
      </c>
      <c r="G4499" t="inlineStr">
        <is>
          <t>Fashion</t>
        </is>
      </c>
      <c r="H4499" t="inlineStr">
        <is>
          <t>Store walk-in</t>
        </is>
      </c>
      <c r="I4499" t="inlineStr">
        <is>
          <t>Walk-in guest</t>
        </is>
      </c>
      <c r="J4499" t="inlineStr">
        <is>
          <t>Yuki Sato</t>
        </is>
      </c>
      <c r="K4499" s="71" t="n">
        <v>1272</v>
      </c>
      <c r="L4499" s="72" t="n">
        <v>682.72</v>
      </c>
      <c r="M4499" s="72" t="n">
        <v>868419.84</v>
      </c>
      <c r="N4499" s="72" t="n">
        <v>17368.4</v>
      </c>
      <c r="O4499" s="72" t="n">
        <v>851051.4399999999</v>
      </c>
      <c r="P4499" s="72" t="n">
        <v>536387.51</v>
      </c>
      <c r="Q4499" s="72" t="n">
        <v>314663.93</v>
      </c>
      <c r="R4499" t="inlineStr">
        <is>
          <t>Rajasthan</t>
        </is>
      </c>
      <c r="S4499" s="71" t="n">
        <v>8</v>
      </c>
      <c r="T4499" t="inlineStr">
        <is>
          <t>Yes</t>
        </is>
      </c>
      <c r="U4499" s="71" t="n">
        <v>614</v>
      </c>
      <c r="V4499" s="71" t="n">
        <v>154</v>
      </c>
      <c r="W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RR104491</t>
        </is>
      </c>
      <c r="B4500" s="69" t="n">
        <v>46196</v>
      </c>
      <c r="C4500" s="70" t="n">
        <v>2026</v>
      </c>
      <c r="D4500" t="inlineStr">
        <is>
          <t>Jun</t>
        </is>
      </c>
      <c r="E4500" t="inlineStr">
        <is>
          <t>South</t>
        </is>
      </c>
      <c r="F4500" t="inlineStr">
        <is>
          <t>India</t>
        </is>
      </c>
      <c r="G4500" t="inlineStr">
        <is>
          <t>Grocery</t>
        </is>
      </c>
      <c r="H4500" t="inlineStr">
        <is>
          <t>Store walk-in</t>
        </is>
      </c>
      <c r="I4500" t="inlineStr">
        <is>
          <t>Walk-in guest</t>
        </is>
      </c>
      <c r="J4500" t="inlineStr">
        <is>
          <t>Fatima Al-Saud</t>
        </is>
      </c>
      <c r="K4500" s="71" t="n">
        <v>3994</v>
      </c>
      <c r="L4500" s="72" t="n">
        <v>178.88</v>
      </c>
      <c r="M4500" s="72" t="n">
        <v>714446.72</v>
      </c>
      <c r="N4500" s="72" t="n">
        <v>35722.34</v>
      </c>
      <c r="O4500" s="72" t="n">
        <v>678724.38</v>
      </c>
      <c r="P4500" s="72" t="n">
        <v>583125.89</v>
      </c>
      <c r="Q4500" s="72" t="n">
        <v>95598.49000000001</v>
      </c>
      <c r="R4500" t="inlineStr">
        <is>
          <t>Telangana</t>
        </is>
      </c>
      <c r="S4500" s="71" t="n">
        <v>3</v>
      </c>
      <c r="T4500" t="inlineStr">
        <is>
          <t>Yes</t>
        </is>
      </c>
      <c r="U4500" s="71" t="n">
        <v>1513</v>
      </c>
      <c r="V4500" s="71" t="n">
        <v>522</v>
      </c>
      <c r="W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RR104492</t>
        </is>
      </c>
      <c r="B4501" s="69" t="n">
        <v>46196</v>
      </c>
      <c r="C4501" s="70" t="n">
        <v>2026</v>
      </c>
      <c r="D4501" t="inlineStr">
        <is>
          <t>Jun</t>
        </is>
      </c>
      <c r="E4501" t="inlineStr">
        <is>
          <t>West</t>
        </is>
      </c>
      <c r="F4501" t="inlineStr">
        <is>
          <t>India</t>
        </is>
      </c>
      <c r="G4501" t="inlineStr">
        <is>
          <t>JioMart</t>
        </is>
      </c>
      <c r="H4501" t="inlineStr">
        <is>
          <t>Home delivery</t>
        </is>
      </c>
      <c r="I4501" t="inlineStr">
        <is>
          <t>Walk-in guest</t>
        </is>
      </c>
      <c r="J4501" t="inlineStr">
        <is>
          <t>Lucas Martin</t>
        </is>
      </c>
      <c r="K4501" s="71" t="n">
        <v>564</v>
      </c>
      <c r="L4501" s="72" t="n">
        <v>448.32</v>
      </c>
      <c r="M4501" s="72" t="n">
        <v>252852.48</v>
      </c>
      <c r="N4501" s="72" t="n">
        <v>25285.25</v>
      </c>
      <c r="O4501" s="72" t="n">
        <v>227567.23</v>
      </c>
      <c r="P4501" s="72" t="n">
        <v>183768.59</v>
      </c>
      <c r="Q4501" s="72" t="n">
        <v>43798.64</v>
      </c>
      <c r="R4501" t="inlineStr">
        <is>
          <t>Goa</t>
        </is>
      </c>
      <c r="S4501" s="71" t="n">
        <v>8</v>
      </c>
      <c r="T4501" t="inlineStr">
        <is>
          <t>Yes</t>
        </is>
      </c>
      <c r="U4501" s="71" t="n">
        <v>1696</v>
      </c>
      <c r="V4501" s="71" t="n">
        <v>76</v>
      </c>
      <c r="W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RR104493</t>
        </is>
      </c>
      <c r="B4502" s="69" t="n">
        <v>46197</v>
      </c>
      <c r="C4502" s="70" t="n">
        <v>2026</v>
      </c>
      <c r="D4502" t="inlineStr">
        <is>
          <t>Jun</t>
        </is>
      </c>
      <c r="E4502" t="inlineStr">
        <is>
          <t>South</t>
        </is>
      </c>
      <c r="F4502" t="inlineStr">
        <is>
          <t>India</t>
        </is>
      </c>
      <c r="G4502" t="inlineStr">
        <is>
          <t>Electronics</t>
        </is>
      </c>
      <c r="H4502" t="inlineStr">
        <is>
          <t>Click &amp; collect</t>
        </is>
      </c>
      <c r="I4502" t="inlineStr">
        <is>
          <t>Walk-in guest</t>
        </is>
      </c>
      <c r="J4502" t="inlineStr">
        <is>
          <t>Sara Rossi</t>
        </is>
      </c>
      <c r="K4502" s="71" t="n">
        <v>81</v>
      </c>
      <c r="L4502" s="72" t="n">
        <v>9179.709999999999</v>
      </c>
      <c r="M4502" s="72" t="n">
        <v>743556.51</v>
      </c>
      <c r="N4502" s="72" t="n">
        <v>37177.83</v>
      </c>
      <c r="O4502" s="72" t="n">
        <v>706378.6800000001</v>
      </c>
      <c r="P4502" s="72" t="n">
        <v>663379.05</v>
      </c>
      <c r="Q4502" s="72" t="n">
        <v>42999.63</v>
      </c>
      <c r="R4502" t="inlineStr">
        <is>
          <t>Karnataka</t>
        </is>
      </c>
      <c r="S4502" s="71" t="n">
        <v>0</v>
      </c>
      <c r="T4502" t="inlineStr">
        <is>
          <t>No</t>
        </is>
      </c>
      <c r="U4502" s="71" t="n">
        <v>185</v>
      </c>
      <c r="V4502" s="71" t="n">
        <v>65</v>
      </c>
      <c r="W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RR104494</t>
        </is>
      </c>
      <c r="B4503" s="69" t="n">
        <v>46197</v>
      </c>
      <c r="C4503" s="70" t="n">
        <v>2026</v>
      </c>
      <c r="D4503" t="inlineStr">
        <is>
          <t>Jun</t>
        </is>
      </c>
      <c r="E4503" t="inlineStr">
        <is>
          <t>South</t>
        </is>
      </c>
      <c r="F4503" t="inlineStr">
        <is>
          <t>India</t>
        </is>
      </c>
      <c r="G4503" t="inlineStr">
        <is>
          <t>Fashion</t>
        </is>
      </c>
      <c r="H4503" t="inlineStr">
        <is>
          <t>Store walk-in</t>
        </is>
      </c>
      <c r="I4503" t="inlineStr">
        <is>
          <t>Walk-in guest</t>
        </is>
      </c>
      <c r="J4503" t="inlineStr">
        <is>
          <t>Priya Nair</t>
        </is>
      </c>
      <c r="K4503" s="71" t="n">
        <v>1165</v>
      </c>
      <c r="L4503" s="72" t="n">
        <v>714.1</v>
      </c>
      <c r="M4503" s="72" t="n">
        <v>831926.5</v>
      </c>
      <c r="N4503" s="72" t="n">
        <v>41596.33</v>
      </c>
      <c r="O4503" s="72" t="n">
        <v>790330.17</v>
      </c>
      <c r="P4503" s="72" t="n">
        <v>462370.84</v>
      </c>
      <c r="Q4503" s="72" t="n">
        <v>327959.33</v>
      </c>
      <c r="R4503" t="inlineStr">
        <is>
          <t>Karnataka</t>
        </is>
      </c>
      <c r="S4503" s="71" t="n">
        <v>5</v>
      </c>
      <c r="T4503" t="inlineStr">
        <is>
          <t>Yes</t>
        </is>
      </c>
      <c r="U4503" s="71" t="n">
        <v>769</v>
      </c>
      <c r="V4503" s="71" t="n">
        <v>299</v>
      </c>
      <c r="W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RR104495</t>
        </is>
      </c>
      <c r="B4504" s="69" t="n">
        <v>46197</v>
      </c>
      <c r="C4504" s="70" t="n">
        <v>2026</v>
      </c>
      <c r="D4504" t="inlineStr">
        <is>
          <t>Jun</t>
        </is>
      </c>
      <c r="E4504" t="inlineStr">
        <is>
          <t>West</t>
        </is>
      </c>
      <c r="F4504" t="inlineStr">
        <is>
          <t>India</t>
        </is>
      </c>
      <c r="G4504" t="inlineStr">
        <is>
          <t>Grocery</t>
        </is>
      </c>
      <c r="H4504" t="inlineStr">
        <is>
          <t>Store walk-in</t>
        </is>
      </c>
      <c r="I4504" t="inlineStr">
        <is>
          <t>Walk-in guest</t>
        </is>
      </c>
      <c r="J4504" t="inlineStr">
        <is>
          <t>Hiroshi Tanaka</t>
        </is>
      </c>
      <c r="K4504" s="71" t="n">
        <v>1944</v>
      </c>
      <c r="L4504" s="72" t="n">
        <v>208.75</v>
      </c>
      <c r="M4504" s="72" t="n">
        <v>405810</v>
      </c>
      <c r="N4504" s="72" t="n">
        <v>8116.2</v>
      </c>
      <c r="O4504" s="72" t="n">
        <v>397693.8</v>
      </c>
      <c r="P4504" s="72" t="n">
        <v>291553.42</v>
      </c>
      <c r="Q4504" s="72" t="n">
        <v>106140.38</v>
      </c>
      <c r="R4504" t="inlineStr">
        <is>
          <t>Maharashtra</t>
        </is>
      </c>
      <c r="S4504" s="71" t="n">
        <v>3</v>
      </c>
      <c r="T4504" t="inlineStr">
        <is>
          <t>Yes</t>
        </is>
      </c>
      <c r="U4504" s="71" t="n">
        <v>787</v>
      </c>
      <c r="V4504" s="71" t="n">
        <v>322</v>
      </c>
      <c r="W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RR104496</t>
        </is>
      </c>
      <c r="B4505" s="69" t="n">
        <v>46197</v>
      </c>
      <c r="C4505" s="70" t="n">
        <v>2026</v>
      </c>
      <c r="D4505" t="inlineStr">
        <is>
          <t>Jun</t>
        </is>
      </c>
      <c r="E4505" t="inlineStr">
        <is>
          <t>North</t>
        </is>
      </c>
      <c r="F4505" t="inlineStr">
        <is>
          <t>India</t>
        </is>
      </c>
      <c r="G4505" t="inlineStr">
        <is>
          <t>Electronics</t>
        </is>
      </c>
      <c r="H4505" t="inlineStr">
        <is>
          <t>Store walk-in</t>
        </is>
      </c>
      <c r="I4505" t="inlineStr">
        <is>
          <t>Walk-in guest</t>
        </is>
      </c>
      <c r="J4505" t="inlineStr">
        <is>
          <t>Wei Chen</t>
        </is>
      </c>
      <c r="K4505" s="71" t="n">
        <v>65</v>
      </c>
      <c r="L4505" s="72" t="n">
        <v>9463.030000000001</v>
      </c>
      <c r="M4505" s="72" t="n">
        <v>615096.95</v>
      </c>
      <c r="N4505" s="72" t="n">
        <v>12301.94</v>
      </c>
      <c r="O4505" s="72" t="n">
        <v>602795.01</v>
      </c>
      <c r="P4505" s="72" t="n">
        <v>531047.1</v>
      </c>
      <c r="Q4505" s="72" t="n">
        <v>71747.91</v>
      </c>
      <c r="R4505" t="inlineStr">
        <is>
          <t>Uttar Pradesh</t>
        </is>
      </c>
      <c r="S4505" s="71" t="n">
        <v>2</v>
      </c>
      <c r="T4505" t="inlineStr">
        <is>
          <t>Yes</t>
        </is>
      </c>
      <c r="U4505" s="71" t="n">
        <v>130</v>
      </c>
      <c r="V4505" s="71" t="n">
        <v>52</v>
      </c>
      <c r="W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RR104497</t>
        </is>
      </c>
      <c r="B4506" s="69" t="n">
        <v>46197</v>
      </c>
      <c r="C4506" s="70" t="n">
        <v>2026</v>
      </c>
      <c r="D4506" t="inlineStr">
        <is>
          <t>Jun</t>
        </is>
      </c>
      <c r="E4506" t="inlineStr">
        <is>
          <t>West</t>
        </is>
      </c>
      <c r="F4506" t="inlineStr">
        <is>
          <t>India</t>
        </is>
      </c>
      <c r="G4506" t="inlineStr">
        <is>
          <t>JioMart</t>
        </is>
      </c>
      <c r="H4506" t="inlineStr">
        <is>
          <t>Home delivery</t>
        </is>
      </c>
      <c r="I4506" t="inlineStr">
        <is>
          <t>Walk-in guest</t>
        </is>
      </c>
      <c r="J4506" t="inlineStr">
        <is>
          <t>Sara Rossi</t>
        </is>
      </c>
      <c r="K4506" s="71" t="n">
        <v>3316</v>
      </c>
      <c r="L4506" s="72" t="n">
        <v>454.85</v>
      </c>
      <c r="M4506" s="72" t="n">
        <v>1508282.6</v>
      </c>
      <c r="N4506" s="72" t="n">
        <v>226242.39</v>
      </c>
      <c r="O4506" s="72" t="n">
        <v>1282040.21</v>
      </c>
      <c r="P4506" s="72" t="n">
        <v>1091748.2</v>
      </c>
      <c r="Q4506" s="72" t="n">
        <v>190292.01</v>
      </c>
      <c r="R4506" t="inlineStr">
        <is>
          <t>Maharashtra</t>
        </is>
      </c>
      <c r="S4506" s="71" t="n">
        <v>1</v>
      </c>
      <c r="T4506" t="inlineStr">
        <is>
          <t>Yes</t>
        </is>
      </c>
      <c r="U4506" s="71" t="n">
        <v>5667</v>
      </c>
      <c r="V4506" s="71" t="n">
        <v>399</v>
      </c>
      <c r="W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RR104498</t>
        </is>
      </c>
      <c r="B4507" s="69" t="n">
        <v>46197</v>
      </c>
      <c r="C4507" s="70" t="n">
        <v>2026</v>
      </c>
      <c r="D4507" t="inlineStr">
        <is>
          <t>Jun</t>
        </is>
      </c>
      <c r="E4507" t="inlineStr">
        <is>
          <t>North</t>
        </is>
      </c>
      <c r="F4507" t="inlineStr">
        <is>
          <t>India</t>
        </is>
      </c>
      <c r="G4507" t="inlineStr">
        <is>
          <t>Grocery</t>
        </is>
      </c>
      <c r="H4507" t="inlineStr">
        <is>
          <t>Store walk-in</t>
        </is>
      </c>
      <c r="I4507" t="inlineStr">
        <is>
          <t>Member</t>
        </is>
      </c>
      <c r="J4507" t="inlineStr">
        <is>
          <t>Ruhi Shaikh</t>
        </is>
      </c>
      <c r="K4507" s="71" t="n">
        <v>2088</v>
      </c>
      <c r="L4507" s="72" t="n">
        <v>190.18</v>
      </c>
      <c r="M4507" s="72" t="n">
        <v>397095.84</v>
      </c>
      <c r="N4507" s="72" t="n">
        <v>39709.58</v>
      </c>
      <c r="O4507" s="72" t="n">
        <v>357386.26</v>
      </c>
      <c r="P4507" s="72" t="n">
        <v>311470.08</v>
      </c>
      <c r="Q4507" s="72" t="n">
        <v>45916.18</v>
      </c>
      <c r="R4507" t="inlineStr">
        <is>
          <t>Uttar Pradesh</t>
        </is>
      </c>
      <c r="S4507" s="71" t="n">
        <v>8</v>
      </c>
      <c r="T4507" t="inlineStr">
        <is>
          <t>Yes</t>
        </is>
      </c>
      <c r="U4507" s="71" t="n">
        <v>947</v>
      </c>
      <c r="V4507" s="71" t="n">
        <v>381</v>
      </c>
      <c r="W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RR104499</t>
        </is>
      </c>
      <c r="B4508" s="69" t="n">
        <v>46198</v>
      </c>
      <c r="C4508" s="70" t="n">
        <v>2026</v>
      </c>
      <c r="D4508" t="inlineStr">
        <is>
          <t>Jun</t>
        </is>
      </c>
      <c r="E4508" t="inlineStr">
        <is>
          <t>South</t>
        </is>
      </c>
      <c r="F4508" t="inlineStr">
        <is>
          <t>India</t>
        </is>
      </c>
      <c r="G4508" t="inlineStr">
        <is>
          <t>Fashion</t>
        </is>
      </c>
      <c r="H4508" t="inlineStr">
        <is>
          <t>Home delivery</t>
        </is>
      </c>
      <c r="I4508" t="inlineStr">
        <is>
          <t>Walk-in guest</t>
        </is>
      </c>
      <c r="J4508" t="inlineStr">
        <is>
          <t>Priya Nair</t>
        </is>
      </c>
      <c r="K4508" s="71" t="n">
        <v>1256</v>
      </c>
      <c r="L4508" s="72" t="n">
        <v>845.72</v>
      </c>
      <c r="M4508" s="72" t="n">
        <v>1062224.32</v>
      </c>
      <c r="N4508" s="72" t="n">
        <v>159333.65</v>
      </c>
      <c r="O4508" s="72" t="n">
        <v>902890.67</v>
      </c>
      <c r="P4508" s="72" t="n">
        <v>517757.2</v>
      </c>
      <c r="Q4508" s="72" t="n">
        <v>385133.47</v>
      </c>
      <c r="R4508" t="inlineStr">
        <is>
          <t>Telangana</t>
        </is>
      </c>
      <c r="S4508" s="71" t="n">
        <v>8</v>
      </c>
      <c r="T4508" t="inlineStr">
        <is>
          <t>Yes</t>
        </is>
      </c>
      <c r="U4508" s="71" t="n">
        <v>594</v>
      </c>
      <c r="V4508" s="71" t="n">
        <v>250</v>
      </c>
      <c r="W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RR104500</t>
        </is>
      </c>
      <c r="B4509" s="69" t="n">
        <v>46198</v>
      </c>
      <c r="C4509" s="70" t="n">
        <v>2026</v>
      </c>
      <c r="D4509" t="inlineStr">
        <is>
          <t>Jun</t>
        </is>
      </c>
      <c r="E4509" t="inlineStr">
        <is>
          <t>North</t>
        </is>
      </c>
      <c r="F4509" t="inlineStr">
        <is>
          <t>India</t>
        </is>
      </c>
      <c r="G4509" t="inlineStr">
        <is>
          <t>JioMart</t>
        </is>
      </c>
      <c r="H4509" t="inlineStr">
        <is>
          <t>Home delivery</t>
        </is>
      </c>
      <c r="I4509" t="inlineStr">
        <is>
          <t>Member</t>
        </is>
      </c>
      <c r="J4509" t="inlineStr">
        <is>
          <t>Shraddha Kulkarni</t>
        </is>
      </c>
      <c r="K4509" s="71" t="n">
        <v>528</v>
      </c>
      <c r="L4509" s="72" t="n">
        <v>418.17</v>
      </c>
      <c r="M4509" s="72" t="n">
        <v>220793.76</v>
      </c>
      <c r="N4509" s="72" t="n">
        <v>4415.88</v>
      </c>
      <c r="O4509" s="72" t="n">
        <v>216377.88</v>
      </c>
      <c r="P4509" s="72" t="n">
        <v>182464.73</v>
      </c>
      <c r="Q4509" s="72" t="n">
        <v>33913.15</v>
      </c>
      <c r="R4509" t="inlineStr">
        <is>
          <t>Uttar Pradesh</t>
        </is>
      </c>
      <c r="S4509" s="71" t="n">
        <v>0</v>
      </c>
      <c r="T4509" t="inlineStr">
        <is>
          <t>No</t>
        </is>
      </c>
      <c r="U4509" s="71" t="n">
        <v>1126</v>
      </c>
      <c r="V4509" s="71" t="n">
        <v>61</v>
      </c>
      <c r="W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RR104501</t>
        </is>
      </c>
      <c r="B4510" s="69" t="n">
        <v>46198</v>
      </c>
      <c r="C4510" s="70" t="n">
        <v>2026</v>
      </c>
      <c r="D4510" t="inlineStr">
        <is>
          <t>Jun</t>
        </is>
      </c>
      <c r="E4510" t="inlineStr">
        <is>
          <t>South</t>
        </is>
      </c>
      <c r="F4510" t="inlineStr">
        <is>
          <t>India</t>
        </is>
      </c>
      <c r="G4510" t="inlineStr">
        <is>
          <t>Grocery</t>
        </is>
      </c>
      <c r="H4510" t="inlineStr">
        <is>
          <t>Click &amp; collect</t>
        </is>
      </c>
      <c r="I4510" t="inlineStr">
        <is>
          <t>Walk-in guest</t>
        </is>
      </c>
      <c r="J4510" t="inlineStr">
        <is>
          <t>Ruhi Shaikh</t>
        </is>
      </c>
      <c r="K4510" s="71" t="n">
        <v>2817</v>
      </c>
      <c r="L4510" s="72" t="n">
        <v>205.03</v>
      </c>
      <c r="M4510" s="72" t="n">
        <v>577569.51</v>
      </c>
      <c r="N4510" s="72" t="n">
        <v>11551.39</v>
      </c>
      <c r="O4510" s="72" t="n">
        <v>566018.12</v>
      </c>
      <c r="P4510" s="72" t="n">
        <v>425720.86</v>
      </c>
      <c r="Q4510" s="72" t="n">
        <v>140297.26</v>
      </c>
      <c r="R4510" t="inlineStr">
        <is>
          <t>Tamil Nadu</t>
        </is>
      </c>
      <c r="S4510" s="71" t="n">
        <v>3</v>
      </c>
      <c r="T4510" t="inlineStr">
        <is>
          <t>Yes</t>
        </is>
      </c>
      <c r="U4510" s="71" t="n">
        <v>1092</v>
      </c>
      <c r="V4510" s="71" t="n">
        <v>408</v>
      </c>
      <c r="W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RR104502</t>
        </is>
      </c>
      <c r="B4511" s="69" t="n">
        <v>46198</v>
      </c>
      <c r="C4511" s="70" t="n">
        <v>2026</v>
      </c>
      <c r="D4511" t="inlineStr">
        <is>
          <t>Jun</t>
        </is>
      </c>
      <c r="E4511" t="inlineStr">
        <is>
          <t>South</t>
        </is>
      </c>
      <c r="F4511" t="inlineStr">
        <is>
          <t>India</t>
        </is>
      </c>
      <c r="G4511" t="inlineStr">
        <is>
          <t>JioMart</t>
        </is>
      </c>
      <c r="H4511" t="inlineStr">
        <is>
          <t>Home delivery</t>
        </is>
      </c>
      <c r="I4511" t="inlineStr">
        <is>
          <t>Walk-in guest</t>
        </is>
      </c>
      <c r="J4511" t="inlineStr">
        <is>
          <t>Kofi Mensah</t>
        </is>
      </c>
      <c r="K4511" s="71" t="n">
        <v>2234</v>
      </c>
      <c r="L4511" s="72" t="n">
        <v>431.17</v>
      </c>
      <c r="M4511" s="72" t="n">
        <v>963233.78</v>
      </c>
      <c r="N4511" s="72" t="n">
        <v>144485.07</v>
      </c>
      <c r="O4511" s="72" t="n">
        <v>818748.71</v>
      </c>
      <c r="P4511" s="72" t="n">
        <v>761346.02</v>
      </c>
      <c r="Q4511" s="72" t="n">
        <v>57402.69</v>
      </c>
      <c r="R4511" t="inlineStr">
        <is>
          <t>Telangana</t>
        </is>
      </c>
      <c r="S4511" s="71" t="n">
        <v>8</v>
      </c>
      <c r="T4511" t="inlineStr">
        <is>
          <t>Yes</t>
        </is>
      </c>
      <c r="U4511" s="71" t="n">
        <v>9440</v>
      </c>
      <c r="V4511" s="71" t="n">
        <v>653</v>
      </c>
      <c r="W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RR104503</t>
        </is>
      </c>
      <c r="B4512" s="69" t="n">
        <v>46198</v>
      </c>
      <c r="C4512" s="70" t="n">
        <v>2026</v>
      </c>
      <c r="D4512" t="inlineStr">
        <is>
          <t>Jun</t>
        </is>
      </c>
      <c r="E4512" t="inlineStr">
        <is>
          <t>North</t>
        </is>
      </c>
      <c r="F4512" t="inlineStr">
        <is>
          <t>India</t>
        </is>
      </c>
      <c r="G4512" t="inlineStr">
        <is>
          <t>Fashion</t>
        </is>
      </c>
      <c r="H4512" t="inlineStr">
        <is>
          <t>Store walk-in</t>
        </is>
      </c>
      <c r="I4512" t="inlineStr">
        <is>
          <t>Member</t>
        </is>
      </c>
      <c r="J4512" t="inlineStr">
        <is>
          <t>Amir Khan</t>
        </is>
      </c>
      <c r="K4512" s="71" t="n">
        <v>165</v>
      </c>
      <c r="L4512" s="72" t="n">
        <v>860.67</v>
      </c>
      <c r="M4512" s="72" t="n">
        <v>142010.55</v>
      </c>
      <c r="N4512" s="72" t="n">
        <v>11360.84</v>
      </c>
      <c r="O4512" s="72" t="n">
        <v>130649.71</v>
      </c>
      <c r="P4512" s="72" t="n">
        <v>67503.81</v>
      </c>
      <c r="Q4512" s="72" t="n">
        <v>63145.9</v>
      </c>
      <c r="R4512" t="inlineStr">
        <is>
          <t>Uttar Pradesh</t>
        </is>
      </c>
      <c r="S4512" s="71" t="n">
        <v>5</v>
      </c>
      <c r="T4512" t="inlineStr">
        <is>
          <t>Yes</t>
        </is>
      </c>
      <c r="U4512" s="71" t="n">
        <v>55</v>
      </c>
      <c r="V4512" s="71" t="n">
        <v>20</v>
      </c>
      <c r="W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RR104504</t>
        </is>
      </c>
      <c r="B4513" s="69" t="n">
        <v>46198</v>
      </c>
      <c r="C4513" s="70" t="n">
        <v>2026</v>
      </c>
      <c r="D4513" t="inlineStr">
        <is>
          <t>Jun</t>
        </is>
      </c>
      <c r="E4513" t="inlineStr">
        <is>
          <t>South</t>
        </is>
      </c>
      <c r="F4513" t="inlineStr">
        <is>
          <t>India</t>
        </is>
      </c>
      <c r="G4513" t="inlineStr">
        <is>
          <t>Grocery</t>
        </is>
      </c>
      <c r="H4513" t="inlineStr">
        <is>
          <t>Click &amp; collect</t>
        </is>
      </c>
      <c r="I4513" t="inlineStr">
        <is>
          <t>Member</t>
        </is>
      </c>
      <c r="J4513" t="inlineStr">
        <is>
          <t>Kofi Mensah</t>
        </is>
      </c>
      <c r="K4513" s="71" t="n">
        <v>430</v>
      </c>
      <c r="L4513" s="72" t="n">
        <v>187.74</v>
      </c>
      <c r="M4513" s="72" t="n">
        <v>80728.2</v>
      </c>
      <c r="N4513" s="72" t="n">
        <v>12109.23</v>
      </c>
      <c r="O4513" s="72" t="n">
        <v>68618.97</v>
      </c>
      <c r="P4513" s="72" t="n">
        <v>65849.35000000001</v>
      </c>
      <c r="Q4513" s="72" t="n">
        <v>2769.62</v>
      </c>
      <c r="R4513" t="inlineStr">
        <is>
          <t>Kerala</t>
        </is>
      </c>
      <c r="S4513" s="71" t="n">
        <v>0</v>
      </c>
      <c r="T4513" t="inlineStr">
        <is>
          <t>No</t>
        </is>
      </c>
      <c r="U4513" s="71" t="n">
        <v>379</v>
      </c>
      <c r="V4513" s="71" t="n">
        <v>99</v>
      </c>
      <c r="W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RR104505</t>
        </is>
      </c>
      <c r="B4514" s="69" t="n">
        <v>46198</v>
      </c>
      <c r="C4514" s="70" t="n">
        <v>2026</v>
      </c>
      <c r="D4514" t="inlineStr">
        <is>
          <t>Jun</t>
        </is>
      </c>
      <c r="E4514" t="inlineStr">
        <is>
          <t>West</t>
        </is>
      </c>
      <c r="F4514" t="inlineStr">
        <is>
          <t>India</t>
        </is>
      </c>
      <c r="G4514" t="inlineStr">
        <is>
          <t>Grocery</t>
        </is>
      </c>
      <c r="H4514" t="inlineStr">
        <is>
          <t>Store walk-in</t>
        </is>
      </c>
      <c r="I4514" t="inlineStr">
        <is>
          <t>Member</t>
        </is>
      </c>
      <c r="J4514" t="inlineStr">
        <is>
          <t>Ruhi Shaikh</t>
        </is>
      </c>
      <c r="K4514" s="71" t="n">
        <v>1417</v>
      </c>
      <c r="L4514" s="72" t="n">
        <v>208.65</v>
      </c>
      <c r="M4514" s="72" t="n">
        <v>295657.05</v>
      </c>
      <c r="N4514" s="72" t="n">
        <v>23652.56</v>
      </c>
      <c r="O4514" s="72" t="n">
        <v>272004.49</v>
      </c>
      <c r="P4514" s="72" t="n">
        <v>209972.24</v>
      </c>
      <c r="Q4514" s="72" t="n">
        <v>62032.25</v>
      </c>
      <c r="R4514" t="inlineStr">
        <is>
          <t>Gujarat</t>
        </is>
      </c>
      <c r="S4514" s="71" t="n">
        <v>3</v>
      </c>
      <c r="T4514" t="inlineStr">
        <is>
          <t>Yes</t>
        </is>
      </c>
      <c r="U4514" s="71" t="n">
        <v>636</v>
      </c>
      <c r="V4514" s="71" t="n">
        <v>198</v>
      </c>
      <c r="W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RR104506</t>
        </is>
      </c>
      <c r="B4515" s="69" t="n">
        <v>46198</v>
      </c>
      <c r="C4515" s="70" t="n">
        <v>2026</v>
      </c>
      <c r="D4515" t="inlineStr">
        <is>
          <t>Jun</t>
        </is>
      </c>
      <c r="E4515" t="inlineStr">
        <is>
          <t>East</t>
        </is>
      </c>
      <c r="F4515" t="inlineStr">
        <is>
          <t>India</t>
        </is>
      </c>
      <c r="G4515" t="inlineStr">
        <is>
          <t>Fashion</t>
        </is>
      </c>
      <c r="H4515" t="inlineStr">
        <is>
          <t>Home delivery</t>
        </is>
      </c>
      <c r="I4515" t="inlineStr">
        <is>
          <t>Walk-in guest</t>
        </is>
      </c>
      <c r="J4515" t="inlineStr">
        <is>
          <t>Zoya Ahmed</t>
        </is>
      </c>
      <c r="K4515" s="71" t="n">
        <v>543</v>
      </c>
      <c r="L4515" s="72" t="n">
        <v>847.55</v>
      </c>
      <c r="M4515" s="72" t="n">
        <v>460219.65</v>
      </c>
      <c r="N4515" s="72" t="n">
        <v>36817.57</v>
      </c>
      <c r="O4515" s="72" t="n">
        <v>423402.08</v>
      </c>
      <c r="P4515" s="72" t="n">
        <v>222459.93</v>
      </c>
      <c r="Q4515" s="72" t="n">
        <v>200942.15</v>
      </c>
      <c r="R4515" t="inlineStr">
        <is>
          <t>Odisha</t>
        </is>
      </c>
      <c r="S4515" s="71" t="n">
        <v>1</v>
      </c>
      <c r="T4515" t="inlineStr">
        <is>
          <t>Yes</t>
        </is>
      </c>
      <c r="U4515" s="71" t="n">
        <v>297</v>
      </c>
      <c r="V4515" s="71" t="n">
        <v>78</v>
      </c>
      <c r="W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RR104507</t>
        </is>
      </c>
      <c r="B4516" s="69" t="n">
        <v>46199</v>
      </c>
      <c r="C4516" s="70" t="n">
        <v>2026</v>
      </c>
      <c r="D4516" t="inlineStr">
        <is>
          <t>Jun</t>
        </is>
      </c>
      <c r="E4516" t="inlineStr">
        <is>
          <t>West</t>
        </is>
      </c>
      <c r="F4516" t="inlineStr">
        <is>
          <t>India</t>
        </is>
      </c>
      <c r="G4516" t="inlineStr">
        <is>
          <t>Electronics</t>
        </is>
      </c>
      <c r="H4516" t="inlineStr">
        <is>
          <t>Home delivery</t>
        </is>
      </c>
      <c r="I4516" t="inlineStr">
        <is>
          <t>Walk-in guest</t>
        </is>
      </c>
      <c r="J4516" t="inlineStr">
        <is>
          <t>Olivia Brown</t>
        </is>
      </c>
      <c r="K4516" s="71" t="n">
        <v>179</v>
      </c>
      <c r="L4516" s="72" t="n">
        <v>8946.290000000001</v>
      </c>
      <c r="M4516" s="72" t="n">
        <v>1601385.91</v>
      </c>
      <c r="N4516" s="72" t="n">
        <v>32027.72</v>
      </c>
      <c r="O4516" s="72" t="n">
        <v>1569358.19</v>
      </c>
      <c r="P4516" s="72" t="n">
        <v>1512961.07</v>
      </c>
      <c r="Q4516" s="72" t="n">
        <v>56397.12</v>
      </c>
      <c r="R4516" t="inlineStr">
        <is>
          <t>Maharashtra</t>
        </is>
      </c>
      <c r="S4516" s="71" t="n">
        <v>8</v>
      </c>
      <c r="T4516" t="inlineStr">
        <is>
          <t>Yes</t>
        </is>
      </c>
      <c r="U4516" s="71" t="n">
        <v>394</v>
      </c>
      <c r="V4516" s="71" t="n">
        <v>157</v>
      </c>
      <c r="W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RR104508</t>
        </is>
      </c>
      <c r="B4517" s="69" t="n">
        <v>46199</v>
      </c>
      <c r="C4517" s="70" t="n">
        <v>2026</v>
      </c>
      <c r="D4517" t="inlineStr">
        <is>
          <t>Jun</t>
        </is>
      </c>
      <c r="E4517" t="inlineStr">
        <is>
          <t>West</t>
        </is>
      </c>
      <c r="F4517" t="inlineStr">
        <is>
          <t>India</t>
        </is>
      </c>
      <c r="G4517" t="inlineStr">
        <is>
          <t>Grocery</t>
        </is>
      </c>
      <c r="H4517" t="inlineStr">
        <is>
          <t>Store walk-in</t>
        </is>
      </c>
      <c r="I4517" t="inlineStr">
        <is>
          <t>Member</t>
        </is>
      </c>
      <c r="J4517" t="inlineStr">
        <is>
          <t>Amir Khan</t>
        </is>
      </c>
      <c r="K4517" s="71" t="n">
        <v>2671</v>
      </c>
      <c r="L4517" s="72" t="n">
        <v>196.32</v>
      </c>
      <c r="M4517" s="72" t="n">
        <v>524370.72</v>
      </c>
      <c r="N4517" s="72" t="n">
        <v>52437.07</v>
      </c>
      <c r="O4517" s="72" t="n">
        <v>471933.65</v>
      </c>
      <c r="P4517" s="72" t="n">
        <v>385517.39</v>
      </c>
      <c r="Q4517" s="72" t="n">
        <v>86416.25999999999</v>
      </c>
      <c r="R4517" t="inlineStr">
        <is>
          <t>Maharashtra</t>
        </is>
      </c>
      <c r="S4517" s="71" t="n">
        <v>8</v>
      </c>
      <c r="T4517" t="inlineStr">
        <is>
          <t>Yes</t>
        </is>
      </c>
      <c r="U4517" s="71" t="n">
        <v>1076</v>
      </c>
      <c r="V4517" s="71" t="n">
        <v>422</v>
      </c>
      <c r="W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RR104509</t>
        </is>
      </c>
      <c r="B4518" s="69" t="n">
        <v>46199</v>
      </c>
      <c r="C4518" s="70" t="n">
        <v>2026</v>
      </c>
      <c r="D4518" t="inlineStr">
        <is>
          <t>Jun</t>
        </is>
      </c>
      <c r="E4518" t="inlineStr">
        <is>
          <t>North</t>
        </is>
      </c>
      <c r="F4518" t="inlineStr">
        <is>
          <t>India</t>
        </is>
      </c>
      <c r="G4518" t="inlineStr">
        <is>
          <t>Electronics</t>
        </is>
      </c>
      <c r="H4518" t="inlineStr">
        <is>
          <t>Store walk-in</t>
        </is>
      </c>
      <c r="I4518" t="inlineStr">
        <is>
          <t>Member</t>
        </is>
      </c>
      <c r="J4518" t="inlineStr">
        <is>
          <t>Wei Chen</t>
        </is>
      </c>
      <c r="K4518" s="71" t="n">
        <v>130</v>
      </c>
      <c r="L4518" s="72" t="n">
        <v>10792.02</v>
      </c>
      <c r="M4518" s="72" t="n">
        <v>1402962.6</v>
      </c>
      <c r="N4518" s="72" t="n">
        <v>70148.13</v>
      </c>
      <c r="O4518" s="72" t="n">
        <v>1332814.47</v>
      </c>
      <c r="P4518" s="72" t="n">
        <v>1056334.87</v>
      </c>
      <c r="Q4518" s="72" t="n">
        <v>276479.6</v>
      </c>
      <c r="R4518" t="inlineStr">
        <is>
          <t>Rajasthan</t>
        </is>
      </c>
      <c r="S4518" s="71" t="n">
        <v>1</v>
      </c>
      <c r="T4518" t="inlineStr">
        <is>
          <t>Yes</t>
        </is>
      </c>
      <c r="U4518" s="71" t="n">
        <v>251</v>
      </c>
      <c r="V4518" s="71" t="n">
        <v>99</v>
      </c>
      <c r="W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RR104510</t>
        </is>
      </c>
      <c r="B4519" s="69" t="n">
        <v>46199</v>
      </c>
      <c r="C4519" s="70" t="n">
        <v>2026</v>
      </c>
      <c r="D4519" t="inlineStr">
        <is>
          <t>Jun</t>
        </is>
      </c>
      <c r="E4519" t="inlineStr">
        <is>
          <t>South</t>
        </is>
      </c>
      <c r="F4519" t="inlineStr">
        <is>
          <t>India</t>
        </is>
      </c>
      <c r="G4519" t="inlineStr">
        <is>
          <t>Electronics</t>
        </is>
      </c>
      <c r="H4519" t="inlineStr">
        <is>
          <t>Store walk-in</t>
        </is>
      </c>
      <c r="I4519" t="inlineStr">
        <is>
          <t>Member</t>
        </is>
      </c>
      <c r="J4519" t="inlineStr">
        <is>
          <t>Liam O'Brien</t>
        </is>
      </c>
      <c r="K4519" s="71" t="n">
        <v>209</v>
      </c>
      <c r="L4519" s="72" t="n">
        <v>10091.01</v>
      </c>
      <c r="M4519" s="72" t="n">
        <v>2109021.09</v>
      </c>
      <c r="N4519" s="72" t="n">
        <v>168721.69</v>
      </c>
      <c r="O4519" s="72" t="n">
        <v>1940299.4</v>
      </c>
      <c r="P4519" s="72" t="n">
        <v>1760891.42</v>
      </c>
      <c r="Q4519" s="72" t="n">
        <v>179407.98</v>
      </c>
      <c r="R4519" t="inlineStr">
        <is>
          <t>Kerala</t>
        </is>
      </c>
      <c r="S4519" s="71" t="n">
        <v>1</v>
      </c>
      <c r="T4519" t="inlineStr">
        <is>
          <t>Yes</t>
        </is>
      </c>
      <c r="U4519" s="71" t="n">
        <v>500</v>
      </c>
      <c r="V4519" s="71" t="n">
        <v>176</v>
      </c>
      <c r="W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RR104511</t>
        </is>
      </c>
      <c r="B4520" s="69" t="n">
        <v>46199</v>
      </c>
      <c r="C4520" s="70" t="n">
        <v>2026</v>
      </c>
      <c r="D4520" t="inlineStr">
        <is>
          <t>Jun</t>
        </is>
      </c>
      <c r="E4520" t="inlineStr">
        <is>
          <t>West</t>
        </is>
      </c>
      <c r="F4520" t="inlineStr">
        <is>
          <t>India</t>
        </is>
      </c>
      <c r="G4520" t="inlineStr">
        <is>
          <t>JioMart</t>
        </is>
      </c>
      <c r="H4520" t="inlineStr">
        <is>
          <t>Home delivery</t>
        </is>
      </c>
      <c r="I4520" t="inlineStr">
        <is>
          <t>Walk-in guest</t>
        </is>
      </c>
      <c r="J4520" t="inlineStr">
        <is>
          <t>Olivia Brown</t>
        </is>
      </c>
      <c r="K4520" s="71" t="n">
        <v>976</v>
      </c>
      <c r="L4520" s="72" t="n">
        <v>468.75</v>
      </c>
      <c r="M4520" s="72" t="n">
        <v>457500</v>
      </c>
      <c r="N4520" s="72" t="n">
        <v>36600</v>
      </c>
      <c r="O4520" s="72" t="n">
        <v>420900</v>
      </c>
      <c r="P4520" s="72" t="n">
        <v>327983.44</v>
      </c>
      <c r="Q4520" s="72" t="n">
        <v>92916.56</v>
      </c>
      <c r="R4520" t="inlineStr">
        <is>
          <t>Gujarat</t>
        </is>
      </c>
      <c r="S4520" s="71" t="n">
        <v>3</v>
      </c>
      <c r="T4520" t="inlineStr">
        <is>
          <t>Yes</t>
        </is>
      </c>
      <c r="U4520" s="71" t="n">
        <v>3384</v>
      </c>
      <c r="V4520" s="71" t="n">
        <v>203</v>
      </c>
      <c r="W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RR104512</t>
        </is>
      </c>
      <c r="B4521" s="69" t="n">
        <v>46199</v>
      </c>
      <c r="C4521" s="70" t="n">
        <v>2026</v>
      </c>
      <c r="D4521" t="inlineStr">
        <is>
          <t>Jun</t>
        </is>
      </c>
      <c r="E4521" t="inlineStr">
        <is>
          <t>West</t>
        </is>
      </c>
      <c r="F4521" t="inlineStr">
        <is>
          <t>India</t>
        </is>
      </c>
      <c r="G4521" t="inlineStr">
        <is>
          <t>Grocery</t>
        </is>
      </c>
      <c r="H4521" t="inlineStr">
        <is>
          <t>Store walk-in</t>
        </is>
      </c>
      <c r="I4521" t="inlineStr">
        <is>
          <t>Member</t>
        </is>
      </c>
      <c r="J4521" t="inlineStr">
        <is>
          <t>Yuki Sato</t>
        </is>
      </c>
      <c r="K4521" s="71" t="n">
        <v>2487</v>
      </c>
      <c r="L4521" s="72" t="n">
        <v>210.19</v>
      </c>
      <c r="M4521" s="72" t="n">
        <v>522742.53</v>
      </c>
      <c r="N4521" s="72" t="n">
        <v>78411.38</v>
      </c>
      <c r="O4521" s="72" t="n">
        <v>444331.15</v>
      </c>
      <c r="P4521" s="72" t="n">
        <v>361662.77</v>
      </c>
      <c r="Q4521" s="72" t="n">
        <v>82668.38</v>
      </c>
      <c r="R4521" t="inlineStr">
        <is>
          <t>Maharashtra</t>
        </is>
      </c>
      <c r="S4521" s="71" t="n">
        <v>0</v>
      </c>
      <c r="T4521" t="inlineStr">
        <is>
          <t>No</t>
        </is>
      </c>
      <c r="U4521" s="71" t="n">
        <v>731</v>
      </c>
      <c r="V4521" s="71" t="n">
        <v>286</v>
      </c>
      <c r="W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RR104513</t>
        </is>
      </c>
      <c r="B4522" s="69" t="n">
        <v>46199</v>
      </c>
      <c r="C4522" s="70" t="n">
        <v>2026</v>
      </c>
      <c r="D4522" t="inlineStr">
        <is>
          <t>Jun</t>
        </is>
      </c>
      <c r="E4522" t="inlineStr">
        <is>
          <t>South</t>
        </is>
      </c>
      <c r="F4522" t="inlineStr">
        <is>
          <t>India</t>
        </is>
      </c>
      <c r="G4522" t="inlineStr">
        <is>
          <t>Electronics</t>
        </is>
      </c>
      <c r="H4522" t="inlineStr">
        <is>
          <t>Store walk-in</t>
        </is>
      </c>
      <c r="I4522" t="inlineStr">
        <is>
          <t>Member</t>
        </is>
      </c>
      <c r="J4522" t="inlineStr">
        <is>
          <t>Ruhi Shaikh</t>
        </is>
      </c>
      <c r="K4522" s="71" t="n">
        <v>197</v>
      </c>
      <c r="L4522" s="72" t="n">
        <v>9827.6</v>
      </c>
      <c r="M4522" s="72" t="n">
        <v>1936037.2</v>
      </c>
      <c r="N4522" s="72" t="n">
        <v>96801.86</v>
      </c>
      <c r="O4522" s="72" t="n">
        <v>1839235.34</v>
      </c>
      <c r="P4522" s="72" t="n">
        <v>1566407.49</v>
      </c>
      <c r="Q4522" s="72" t="n">
        <v>272827.85</v>
      </c>
      <c r="R4522" t="inlineStr">
        <is>
          <t>Kerala</t>
        </is>
      </c>
      <c r="S4522" s="71" t="n">
        <v>5</v>
      </c>
      <c r="T4522" t="inlineStr">
        <is>
          <t>Yes</t>
        </is>
      </c>
      <c r="U4522" s="71" t="n">
        <v>567</v>
      </c>
      <c r="V4522" s="71" t="n">
        <v>146</v>
      </c>
      <c r="W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RR104514</t>
        </is>
      </c>
      <c r="B4523" s="69" t="n">
        <v>46199</v>
      </c>
      <c r="C4523" s="70" t="n">
        <v>2026</v>
      </c>
      <c r="D4523" t="inlineStr">
        <is>
          <t>Jun</t>
        </is>
      </c>
      <c r="E4523" t="inlineStr">
        <is>
          <t>North</t>
        </is>
      </c>
      <c r="F4523" t="inlineStr">
        <is>
          <t>India</t>
        </is>
      </c>
      <c r="G4523" t="inlineStr">
        <is>
          <t>JioMart</t>
        </is>
      </c>
      <c r="H4523" t="inlineStr">
        <is>
          <t>Home delivery</t>
        </is>
      </c>
      <c r="I4523" t="inlineStr">
        <is>
          <t>Member</t>
        </is>
      </c>
      <c r="J4523" t="inlineStr">
        <is>
          <t>Omar Haddad</t>
        </is>
      </c>
      <c r="K4523" s="71" t="n">
        <v>3168</v>
      </c>
      <c r="L4523" s="72" t="n">
        <v>464.82</v>
      </c>
      <c r="M4523" s="72" t="n">
        <v>1472549.76</v>
      </c>
      <c r="N4523" s="72" t="n">
        <v>220882.46</v>
      </c>
      <c r="O4523" s="72" t="n">
        <v>1251667.3</v>
      </c>
      <c r="P4523" s="72" t="n">
        <v>1052297.04</v>
      </c>
      <c r="Q4523" s="72" t="n">
        <v>199370.26</v>
      </c>
      <c r="R4523" t="inlineStr">
        <is>
          <t>Uttar Pradesh</t>
        </is>
      </c>
      <c r="S4523" s="71" t="n">
        <v>0</v>
      </c>
      <c r="T4523" t="inlineStr">
        <is>
          <t>No</t>
        </is>
      </c>
      <c r="U4523" s="71" t="n">
        <v>8088</v>
      </c>
      <c r="V4523" s="71" t="n">
        <v>423</v>
      </c>
      <c r="W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RR104515</t>
        </is>
      </c>
      <c r="B4524" s="69" t="n">
        <v>46199</v>
      </c>
      <c r="C4524" s="70" t="n">
        <v>2026</v>
      </c>
      <c r="D4524" t="inlineStr">
        <is>
          <t>Jun</t>
        </is>
      </c>
      <c r="E4524" t="inlineStr">
        <is>
          <t>West</t>
        </is>
      </c>
      <c r="F4524" t="inlineStr">
        <is>
          <t>India</t>
        </is>
      </c>
      <c r="G4524" t="inlineStr">
        <is>
          <t>Fashion</t>
        </is>
      </c>
      <c r="H4524" t="inlineStr">
        <is>
          <t>Store walk-in</t>
        </is>
      </c>
      <c r="I4524" t="inlineStr">
        <is>
          <t>Member</t>
        </is>
      </c>
      <c r="J4524" t="inlineStr">
        <is>
          <t>Liam O'Brien</t>
        </is>
      </c>
      <c r="K4524" s="71" t="n">
        <v>653</v>
      </c>
      <c r="L4524" s="72" t="n">
        <v>745.97</v>
      </c>
      <c r="M4524" s="72" t="n">
        <v>487118.41</v>
      </c>
      <c r="N4524" s="72" t="n">
        <v>24355.92</v>
      </c>
      <c r="O4524" s="72" t="n">
        <v>462762.49</v>
      </c>
      <c r="P4524" s="72" t="n">
        <v>270786.51</v>
      </c>
      <c r="Q4524" s="72" t="n">
        <v>191975.98</v>
      </c>
      <c r="R4524" t="inlineStr">
        <is>
          <t>Goa</t>
        </is>
      </c>
      <c r="S4524" s="71" t="n">
        <v>0</v>
      </c>
      <c r="T4524" t="inlineStr">
        <is>
          <t>No</t>
        </is>
      </c>
      <c r="U4524" s="71" t="n">
        <v>205</v>
      </c>
      <c r="V4524" s="71" t="n">
        <v>76</v>
      </c>
      <c r="W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RR104516</t>
        </is>
      </c>
      <c r="B4525" s="69" t="n">
        <v>46200</v>
      </c>
      <c r="C4525" s="70" t="n">
        <v>2026</v>
      </c>
      <c r="D4525" t="inlineStr">
        <is>
          <t>Jun</t>
        </is>
      </c>
      <c r="E4525" t="inlineStr">
        <is>
          <t>North</t>
        </is>
      </c>
      <c r="F4525" t="inlineStr">
        <is>
          <t>India</t>
        </is>
      </c>
      <c r="G4525" t="inlineStr">
        <is>
          <t>Electronics</t>
        </is>
      </c>
      <c r="H4525" t="inlineStr">
        <is>
          <t>Store walk-in</t>
        </is>
      </c>
      <c r="I4525" t="inlineStr">
        <is>
          <t>Walk-in guest</t>
        </is>
      </c>
      <c r="J4525" t="inlineStr">
        <is>
          <t>Zoya Ahmed</t>
        </is>
      </c>
      <c r="K4525" s="71" t="n">
        <v>81</v>
      </c>
      <c r="L4525" s="72" t="n">
        <v>9746.07</v>
      </c>
      <c r="M4525" s="72" t="n">
        <v>789431.67</v>
      </c>
      <c r="N4525" s="72" t="n">
        <v>78943.17</v>
      </c>
      <c r="O4525" s="72" t="n">
        <v>710488.5</v>
      </c>
      <c r="P4525" s="72" t="n">
        <v>643124.15</v>
      </c>
      <c r="Q4525" s="72" t="n">
        <v>67364.35000000001</v>
      </c>
      <c r="R4525" t="inlineStr">
        <is>
          <t>Delhi</t>
        </is>
      </c>
      <c r="S4525" s="71" t="n">
        <v>0</v>
      </c>
      <c r="T4525" t="inlineStr">
        <is>
          <t>No</t>
        </is>
      </c>
      <c r="U4525" s="71" t="n">
        <v>222</v>
      </c>
      <c r="V4525" s="71" t="n">
        <v>71</v>
      </c>
      <c r="W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RR104517</t>
        </is>
      </c>
      <c r="B4526" s="69" t="n">
        <v>46200</v>
      </c>
      <c r="C4526" s="70" t="n">
        <v>2026</v>
      </c>
      <c r="D4526" t="inlineStr">
        <is>
          <t>Jun</t>
        </is>
      </c>
      <c r="E4526" t="inlineStr">
        <is>
          <t>East</t>
        </is>
      </c>
      <c r="F4526" t="inlineStr">
        <is>
          <t>India</t>
        </is>
      </c>
      <c r="G4526" t="inlineStr">
        <is>
          <t>Grocery</t>
        </is>
      </c>
      <c r="H4526" t="inlineStr">
        <is>
          <t>Store walk-in</t>
        </is>
      </c>
      <c r="I4526" t="inlineStr">
        <is>
          <t>Walk-in guest</t>
        </is>
      </c>
      <c r="J4526" t="inlineStr">
        <is>
          <t>Wei Chen</t>
        </is>
      </c>
      <c r="K4526" s="71" t="n">
        <v>3038</v>
      </c>
      <c r="L4526" s="72" t="n">
        <v>168.39</v>
      </c>
      <c r="M4526" s="72" t="n">
        <v>511568.82</v>
      </c>
      <c r="N4526" s="72" t="n">
        <v>10231.38</v>
      </c>
      <c r="O4526" s="72" t="n">
        <v>501337.44</v>
      </c>
      <c r="P4526" s="72" t="n">
        <v>443268.88</v>
      </c>
      <c r="Q4526" s="72" t="n">
        <v>58068.56</v>
      </c>
      <c r="R4526" t="inlineStr">
        <is>
          <t>Odisha</t>
        </is>
      </c>
      <c r="S4526" s="71" t="n">
        <v>2</v>
      </c>
      <c r="T4526" t="inlineStr">
        <is>
          <t>Yes</t>
        </is>
      </c>
      <c r="U4526" s="71" t="n">
        <v>1713</v>
      </c>
      <c r="V4526" s="71" t="n">
        <v>500</v>
      </c>
      <c r="W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RR104518</t>
        </is>
      </c>
      <c r="B4527" s="69" t="n">
        <v>46200</v>
      </c>
      <c r="C4527" s="70" t="n">
        <v>2026</v>
      </c>
      <c r="D4527" t="inlineStr">
        <is>
          <t>Jun</t>
        </is>
      </c>
      <c r="E4527" t="inlineStr">
        <is>
          <t>West</t>
        </is>
      </c>
      <c r="F4527" t="inlineStr">
        <is>
          <t>India</t>
        </is>
      </c>
      <c r="G4527" t="inlineStr">
        <is>
          <t>JioMart</t>
        </is>
      </c>
      <c r="H4527" t="inlineStr">
        <is>
          <t>Home delivery</t>
        </is>
      </c>
      <c r="I4527" t="inlineStr">
        <is>
          <t>Walk-in guest</t>
        </is>
      </c>
      <c r="J4527" t="inlineStr">
        <is>
          <t>Ana Costa</t>
        </is>
      </c>
      <c r="K4527" s="71" t="n">
        <v>2428</v>
      </c>
      <c r="L4527" s="72" t="n">
        <v>473.37</v>
      </c>
      <c r="M4527" s="72" t="n">
        <v>1149342.36</v>
      </c>
      <c r="N4527" s="72" t="n">
        <v>172401.35</v>
      </c>
      <c r="O4527" s="72" t="n">
        <v>976941.01</v>
      </c>
      <c r="P4527" s="72" t="n">
        <v>831784.78</v>
      </c>
      <c r="Q4527" s="72" t="n">
        <v>145156.23</v>
      </c>
      <c r="R4527" t="inlineStr">
        <is>
          <t>Maharashtra</t>
        </is>
      </c>
      <c r="S4527" s="71" t="n">
        <v>5</v>
      </c>
      <c r="T4527" t="inlineStr">
        <is>
          <t>Yes</t>
        </is>
      </c>
      <c r="U4527" s="71" t="n">
        <v>5612</v>
      </c>
      <c r="V4527" s="71" t="n">
        <v>347</v>
      </c>
      <c r="W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RR104519</t>
        </is>
      </c>
      <c r="B4528" s="69" t="n">
        <v>46200</v>
      </c>
      <c r="C4528" s="70" t="n">
        <v>2026</v>
      </c>
      <c r="D4528" t="inlineStr">
        <is>
          <t>Jun</t>
        </is>
      </c>
      <c r="E4528" t="inlineStr">
        <is>
          <t>South</t>
        </is>
      </c>
      <c r="F4528" t="inlineStr">
        <is>
          <t>India</t>
        </is>
      </c>
      <c r="G4528" t="inlineStr">
        <is>
          <t>JioMart</t>
        </is>
      </c>
      <c r="H4528" t="inlineStr">
        <is>
          <t>Home delivery</t>
        </is>
      </c>
      <c r="I4528" t="inlineStr">
        <is>
          <t>Member</t>
        </is>
      </c>
      <c r="J4528" t="inlineStr">
        <is>
          <t>Sophie Müller</t>
        </is>
      </c>
      <c r="K4528" s="71" t="n">
        <v>3875</v>
      </c>
      <c r="L4528" s="72" t="n">
        <v>496.44</v>
      </c>
      <c r="M4528" s="72" t="n">
        <v>1923705</v>
      </c>
      <c r="N4528" s="72" t="n">
        <v>38474.1</v>
      </c>
      <c r="O4528" s="72" t="n">
        <v>1885230.9</v>
      </c>
      <c r="P4528" s="72" t="n">
        <v>1351982.69</v>
      </c>
      <c r="Q4528" s="72" t="n">
        <v>533248.21</v>
      </c>
      <c r="R4528" t="inlineStr">
        <is>
          <t>Karnataka</t>
        </is>
      </c>
      <c r="S4528" s="71" t="n">
        <v>1</v>
      </c>
      <c r="T4528" t="inlineStr">
        <is>
          <t>Yes</t>
        </is>
      </c>
      <c r="U4528" s="71" t="n">
        <v>8967</v>
      </c>
      <c r="V4528" s="71" t="n">
        <v>621</v>
      </c>
      <c r="W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RR104520</t>
        </is>
      </c>
      <c r="B4529" s="69" t="n">
        <v>46200</v>
      </c>
      <c r="C4529" s="70" t="n">
        <v>2026</v>
      </c>
      <c r="D4529" t="inlineStr">
        <is>
          <t>Jun</t>
        </is>
      </c>
      <c r="E4529" t="inlineStr">
        <is>
          <t>South</t>
        </is>
      </c>
      <c r="F4529" t="inlineStr">
        <is>
          <t>India</t>
        </is>
      </c>
      <c r="G4529" t="inlineStr">
        <is>
          <t>Electronics</t>
        </is>
      </c>
      <c r="H4529" t="inlineStr">
        <is>
          <t>Store walk-in</t>
        </is>
      </c>
      <c r="I4529" t="inlineStr">
        <is>
          <t>Walk-in guest</t>
        </is>
      </c>
      <c r="J4529" t="inlineStr">
        <is>
          <t>Carlos Silva</t>
        </is>
      </c>
      <c r="K4529" s="71" t="n">
        <v>93</v>
      </c>
      <c r="L4529" s="72" t="n">
        <v>10737.08</v>
      </c>
      <c r="M4529" s="72" t="n">
        <v>998548.4399999999</v>
      </c>
      <c r="N4529" s="72" t="n">
        <v>49927.42</v>
      </c>
      <c r="O4529" s="72" t="n">
        <v>948621.02</v>
      </c>
      <c r="P4529" s="72" t="n">
        <v>744885.71</v>
      </c>
      <c r="Q4529" s="72" t="n">
        <v>203735.31</v>
      </c>
      <c r="R4529" t="inlineStr">
        <is>
          <t>Kerala</t>
        </is>
      </c>
      <c r="S4529" s="71" t="n">
        <v>2</v>
      </c>
      <c r="T4529" t="inlineStr">
        <is>
          <t>Yes</t>
        </is>
      </c>
      <c r="U4529" s="71" t="n">
        <v>284</v>
      </c>
      <c r="V4529" s="71" t="n">
        <v>81</v>
      </c>
      <c r="W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RR104521</t>
        </is>
      </c>
      <c r="B4530" s="69" t="n">
        <v>46200</v>
      </c>
      <c r="C4530" s="70" t="n">
        <v>2026</v>
      </c>
      <c r="D4530" t="inlineStr">
        <is>
          <t>Jun</t>
        </is>
      </c>
      <c r="E4530" t="inlineStr">
        <is>
          <t>South</t>
        </is>
      </c>
      <c r="F4530" t="inlineStr">
        <is>
          <t>India</t>
        </is>
      </c>
      <c r="G4530" t="inlineStr">
        <is>
          <t>Grocery</t>
        </is>
      </c>
      <c r="H4530" t="inlineStr">
        <is>
          <t>Store walk-in</t>
        </is>
      </c>
      <c r="I4530" t="inlineStr">
        <is>
          <t>Walk-in guest</t>
        </is>
      </c>
      <c r="J4530" t="inlineStr">
        <is>
          <t>Olivia Brown</t>
        </is>
      </c>
      <c r="K4530" s="71" t="n">
        <v>3111</v>
      </c>
      <c r="L4530" s="72" t="n">
        <v>189.03</v>
      </c>
      <c r="M4530" s="72" t="n">
        <v>588072.33</v>
      </c>
      <c r="N4530" s="72" t="n">
        <v>88210.85000000001</v>
      </c>
      <c r="O4530" s="72" t="n">
        <v>499861.48</v>
      </c>
      <c r="P4530" s="72" t="n">
        <v>467119.97</v>
      </c>
      <c r="Q4530" s="72" t="n">
        <v>32741.51</v>
      </c>
      <c r="R4530" t="inlineStr">
        <is>
          <t>Telangana</t>
        </is>
      </c>
      <c r="S4530" s="71" t="n">
        <v>8</v>
      </c>
      <c r="T4530" t="inlineStr">
        <is>
          <t>Yes</t>
        </is>
      </c>
      <c r="U4530" s="71" t="n">
        <v>1266</v>
      </c>
      <c r="V4530" s="71" t="n">
        <v>359</v>
      </c>
      <c r="W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RR104522</t>
        </is>
      </c>
      <c r="B4531" s="69" t="n">
        <v>46200</v>
      </c>
      <c r="C4531" s="70" t="n">
        <v>2026</v>
      </c>
      <c r="D4531" t="inlineStr">
        <is>
          <t>Jun</t>
        </is>
      </c>
      <c r="E4531" t="inlineStr">
        <is>
          <t>East</t>
        </is>
      </c>
      <c r="F4531" t="inlineStr">
        <is>
          <t>India</t>
        </is>
      </c>
      <c r="G4531" t="inlineStr">
        <is>
          <t>Grocery</t>
        </is>
      </c>
      <c r="H4531" t="inlineStr">
        <is>
          <t>Store walk-in</t>
        </is>
      </c>
      <c r="I4531" t="inlineStr">
        <is>
          <t>Member</t>
        </is>
      </c>
      <c r="J4531" t="inlineStr">
        <is>
          <t>Omar Haddad</t>
        </is>
      </c>
      <c r="K4531" s="71" t="n">
        <v>1288</v>
      </c>
      <c r="L4531" s="72" t="n">
        <v>206.93</v>
      </c>
      <c r="M4531" s="72" t="n">
        <v>266525.84</v>
      </c>
      <c r="N4531" s="72" t="n">
        <v>5330.52</v>
      </c>
      <c r="O4531" s="72" t="n">
        <v>261195.32</v>
      </c>
      <c r="P4531" s="72" t="n">
        <v>197342.59</v>
      </c>
      <c r="Q4531" s="72" t="n">
        <v>63852.73</v>
      </c>
      <c r="R4531" t="inlineStr">
        <is>
          <t>Bihar</t>
        </is>
      </c>
      <c r="S4531" s="71" t="n">
        <v>1</v>
      </c>
      <c r="T4531" t="inlineStr">
        <is>
          <t>Yes</t>
        </is>
      </c>
      <c r="U4531" s="71" t="n">
        <v>536</v>
      </c>
      <c r="V4531" s="71" t="n">
        <v>221</v>
      </c>
      <c r="W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RR104523</t>
        </is>
      </c>
      <c r="B4532" s="69" t="n">
        <v>46200</v>
      </c>
      <c r="C4532" s="70" t="n">
        <v>2026</v>
      </c>
      <c r="D4532" t="inlineStr">
        <is>
          <t>Jun</t>
        </is>
      </c>
      <c r="E4532" t="inlineStr">
        <is>
          <t>West</t>
        </is>
      </c>
      <c r="F4532" t="inlineStr">
        <is>
          <t>India</t>
        </is>
      </c>
      <c r="G4532" t="inlineStr">
        <is>
          <t>JioMart</t>
        </is>
      </c>
      <c r="H4532" t="inlineStr">
        <is>
          <t>Home delivery</t>
        </is>
      </c>
      <c r="I4532" t="inlineStr">
        <is>
          <t>Member</t>
        </is>
      </c>
      <c r="J4532" t="inlineStr">
        <is>
          <t>Amir Khan</t>
        </is>
      </c>
      <c r="K4532" s="71" t="n">
        <v>3530</v>
      </c>
      <c r="L4532" s="72" t="n">
        <v>456.14</v>
      </c>
      <c r="M4532" s="72" t="n">
        <v>1610174.2</v>
      </c>
      <c r="N4532" s="72" t="n">
        <v>161017.42</v>
      </c>
      <c r="O4532" s="72" t="n">
        <v>1449156.78</v>
      </c>
      <c r="P4532" s="72" t="n">
        <v>1138761.28</v>
      </c>
      <c r="Q4532" s="72" t="n">
        <v>310395.5</v>
      </c>
      <c r="R4532" t="inlineStr">
        <is>
          <t>Maharashtra</t>
        </is>
      </c>
      <c r="S4532" s="71" t="n">
        <v>5</v>
      </c>
      <c r="T4532" t="inlineStr">
        <is>
          <t>Yes</t>
        </is>
      </c>
      <c r="U4532" s="71" t="n">
        <v>16080</v>
      </c>
      <c r="V4532" s="71" t="n">
        <v>980</v>
      </c>
      <c r="W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RR104524</t>
        </is>
      </c>
      <c r="B4533" s="69" t="n">
        <v>46200</v>
      </c>
      <c r="C4533" s="70" t="n">
        <v>2026</v>
      </c>
      <c r="D4533" t="inlineStr">
        <is>
          <t>Jun</t>
        </is>
      </c>
      <c r="E4533" t="inlineStr">
        <is>
          <t>West</t>
        </is>
      </c>
      <c r="F4533" t="inlineStr">
        <is>
          <t>India</t>
        </is>
      </c>
      <c r="G4533" t="inlineStr">
        <is>
          <t>Fashion</t>
        </is>
      </c>
      <c r="H4533" t="inlineStr">
        <is>
          <t>Home delivery</t>
        </is>
      </c>
      <c r="I4533" t="inlineStr">
        <is>
          <t>Member</t>
        </is>
      </c>
      <c r="J4533" t="inlineStr">
        <is>
          <t>Arjun Mehta</t>
        </is>
      </c>
      <c r="K4533" s="71" t="n">
        <v>1216</v>
      </c>
      <c r="L4533" s="72" t="n">
        <v>695.49</v>
      </c>
      <c r="M4533" s="72" t="n">
        <v>845715.84</v>
      </c>
      <c r="N4533" s="72" t="n">
        <v>67657.27</v>
      </c>
      <c r="O4533" s="72" t="n">
        <v>778058.5699999999</v>
      </c>
      <c r="P4533" s="72" t="n">
        <v>511000.49</v>
      </c>
      <c r="Q4533" s="72" t="n">
        <v>267058.08</v>
      </c>
      <c r="R4533" t="inlineStr">
        <is>
          <t>Maharashtra</t>
        </is>
      </c>
      <c r="S4533" s="71" t="n">
        <v>1</v>
      </c>
      <c r="T4533" t="inlineStr">
        <is>
          <t>Yes</t>
        </is>
      </c>
      <c r="U4533" s="71" t="n">
        <v>415</v>
      </c>
      <c r="V4533" s="71" t="n">
        <v>151</v>
      </c>
      <c r="W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RR104525</t>
        </is>
      </c>
      <c r="B4534" s="69" t="n">
        <v>46200</v>
      </c>
      <c r="C4534" s="70" t="n">
        <v>2026</v>
      </c>
      <c r="D4534" t="inlineStr">
        <is>
          <t>Jun</t>
        </is>
      </c>
      <c r="E4534" t="inlineStr">
        <is>
          <t>West</t>
        </is>
      </c>
      <c r="F4534" t="inlineStr">
        <is>
          <t>India</t>
        </is>
      </c>
      <c r="G4534" t="inlineStr">
        <is>
          <t>Grocery</t>
        </is>
      </c>
      <c r="H4534" t="inlineStr">
        <is>
          <t>Store walk-in</t>
        </is>
      </c>
      <c r="I4534" t="inlineStr">
        <is>
          <t>Member</t>
        </is>
      </c>
      <c r="J4534" t="inlineStr">
        <is>
          <t>Amir Khan</t>
        </is>
      </c>
      <c r="K4534" s="71" t="n">
        <v>4337</v>
      </c>
      <c r="L4534" s="72" t="n">
        <v>177.43</v>
      </c>
      <c r="M4534" s="72" t="n">
        <v>769513.91</v>
      </c>
      <c r="N4534" s="72" t="n">
        <v>76951.39</v>
      </c>
      <c r="O4534" s="72" t="n">
        <v>692562.52</v>
      </c>
      <c r="P4534" s="72" t="n">
        <v>647285.5</v>
      </c>
      <c r="Q4534" s="72" t="n">
        <v>45277.02</v>
      </c>
      <c r="R4534" t="inlineStr">
        <is>
          <t>Goa</t>
        </is>
      </c>
      <c r="S4534" s="71" t="n">
        <v>0</v>
      </c>
      <c r="T4534" t="inlineStr">
        <is>
          <t>No</t>
        </is>
      </c>
      <c r="U4534" s="71" t="n">
        <v>3485</v>
      </c>
      <c r="V4534" s="71" t="n">
        <v>1139</v>
      </c>
      <c r="W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RR104526</t>
        </is>
      </c>
      <c r="B4535" s="69" t="n">
        <v>46200</v>
      </c>
      <c r="C4535" s="70" t="n">
        <v>2026</v>
      </c>
      <c r="D4535" t="inlineStr">
        <is>
          <t>Jun</t>
        </is>
      </c>
      <c r="E4535" t="inlineStr">
        <is>
          <t>West</t>
        </is>
      </c>
      <c r="F4535" t="inlineStr">
        <is>
          <t>India</t>
        </is>
      </c>
      <c r="G4535" t="inlineStr">
        <is>
          <t>JioMart</t>
        </is>
      </c>
      <c r="H4535" t="inlineStr">
        <is>
          <t>Home delivery</t>
        </is>
      </c>
      <c r="I4535" t="inlineStr">
        <is>
          <t>Walk-in guest</t>
        </is>
      </c>
      <c r="J4535" t="inlineStr">
        <is>
          <t>Amir Khan</t>
        </is>
      </c>
      <c r="K4535" s="71" t="n">
        <v>4736</v>
      </c>
      <c r="L4535" s="72" t="n">
        <v>500.93</v>
      </c>
      <c r="M4535" s="72" t="n">
        <v>2372404.48</v>
      </c>
      <c r="N4535" s="72" t="n">
        <v>189792.36</v>
      </c>
      <c r="O4535" s="72" t="n">
        <v>2182612.12</v>
      </c>
      <c r="P4535" s="72" t="n">
        <v>1553972.63</v>
      </c>
      <c r="Q4535" s="72" t="n">
        <v>628639.49</v>
      </c>
      <c r="R4535" t="inlineStr">
        <is>
          <t>Gujarat</t>
        </is>
      </c>
      <c r="S4535" s="71" t="n">
        <v>5</v>
      </c>
      <c r="T4535" t="inlineStr">
        <is>
          <t>Yes</t>
        </is>
      </c>
      <c r="U4535" s="71" t="n">
        <v>11799</v>
      </c>
      <c r="V4535" s="71" t="n">
        <v>868</v>
      </c>
      <c r="W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RR104527</t>
        </is>
      </c>
      <c r="B4536" s="69" t="n">
        <v>46200</v>
      </c>
      <c r="C4536" s="70" t="n">
        <v>2026</v>
      </c>
      <c r="D4536" t="inlineStr">
        <is>
          <t>Jun</t>
        </is>
      </c>
      <c r="E4536" t="inlineStr">
        <is>
          <t>South</t>
        </is>
      </c>
      <c r="F4536" t="inlineStr">
        <is>
          <t>India</t>
        </is>
      </c>
      <c r="G4536" t="inlineStr">
        <is>
          <t>JioMart</t>
        </is>
      </c>
      <c r="H4536" t="inlineStr">
        <is>
          <t>Home delivery</t>
        </is>
      </c>
      <c r="I4536" t="inlineStr">
        <is>
          <t>Walk-in guest</t>
        </is>
      </c>
      <c r="J4536" t="inlineStr">
        <is>
          <t>Zoya Ahmed</t>
        </is>
      </c>
      <c r="K4536" s="71" t="n">
        <v>2928</v>
      </c>
      <c r="L4536" s="72" t="n">
        <v>515.6900000000001</v>
      </c>
      <c r="M4536" s="72" t="n">
        <v>1509940.32</v>
      </c>
      <c r="N4536" s="72" t="n">
        <v>75497.02</v>
      </c>
      <c r="O4536" s="72" t="n">
        <v>1434443.3</v>
      </c>
      <c r="P4536" s="72" t="n">
        <v>980636.96</v>
      </c>
      <c r="Q4536" s="72" t="n">
        <v>453806.34</v>
      </c>
      <c r="R4536" t="inlineStr">
        <is>
          <t>Telangana</t>
        </is>
      </c>
      <c r="S4536" s="71" t="n">
        <v>1</v>
      </c>
      <c r="T4536" t="inlineStr">
        <is>
          <t>Yes</t>
        </is>
      </c>
      <c r="U4536" s="71" t="n">
        <v>10664</v>
      </c>
      <c r="V4536" s="71" t="n">
        <v>515</v>
      </c>
      <c r="W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RR104528</t>
        </is>
      </c>
      <c r="B4537" s="69" t="n">
        <v>46201</v>
      </c>
      <c r="C4537" s="70" t="n">
        <v>2026</v>
      </c>
      <c r="D4537" t="inlineStr">
        <is>
          <t>Jun</t>
        </is>
      </c>
      <c r="E4537" t="inlineStr">
        <is>
          <t>North</t>
        </is>
      </c>
      <c r="F4537" t="inlineStr">
        <is>
          <t>India</t>
        </is>
      </c>
      <c r="G4537" t="inlineStr">
        <is>
          <t>Fashion</t>
        </is>
      </c>
      <c r="H4537" t="inlineStr">
        <is>
          <t>Store walk-in</t>
        </is>
      </c>
      <c r="I4537" t="inlineStr">
        <is>
          <t>Member</t>
        </is>
      </c>
      <c r="J4537" t="inlineStr">
        <is>
          <t>Ana Costa</t>
        </is>
      </c>
      <c r="K4537" s="71" t="n">
        <v>917</v>
      </c>
      <c r="L4537" s="72" t="n">
        <v>854.0700000000001</v>
      </c>
      <c r="M4537" s="72" t="n">
        <v>783182.1899999999</v>
      </c>
      <c r="N4537" s="72" t="n">
        <v>117477.33</v>
      </c>
      <c r="O4537" s="72" t="n">
        <v>665704.86</v>
      </c>
      <c r="P4537" s="72" t="n">
        <v>373060.17</v>
      </c>
      <c r="Q4537" s="72" t="n">
        <v>292644.69</v>
      </c>
      <c r="R4537" t="inlineStr">
        <is>
          <t>Delhi</t>
        </is>
      </c>
      <c r="S4537" s="71" t="n">
        <v>3</v>
      </c>
      <c r="T4537" t="inlineStr">
        <is>
          <t>Yes</t>
        </is>
      </c>
      <c r="U4537" s="71" t="n">
        <v>587</v>
      </c>
      <c r="V4537" s="71" t="n">
        <v>156</v>
      </c>
      <c r="W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RR104529</t>
        </is>
      </c>
      <c r="B4538" s="69" t="n">
        <v>46201</v>
      </c>
      <c r="C4538" s="70" t="n">
        <v>2026</v>
      </c>
      <c r="D4538" t="inlineStr">
        <is>
          <t>Jun</t>
        </is>
      </c>
      <c r="E4538" t="inlineStr">
        <is>
          <t>East</t>
        </is>
      </c>
      <c r="F4538" t="inlineStr">
        <is>
          <t>India</t>
        </is>
      </c>
      <c r="G4538" t="inlineStr">
        <is>
          <t>Fashion</t>
        </is>
      </c>
      <c r="H4538" t="inlineStr">
        <is>
          <t>Store walk-in</t>
        </is>
      </c>
      <c r="I4538" t="inlineStr">
        <is>
          <t>Member</t>
        </is>
      </c>
      <c r="J4538" t="inlineStr">
        <is>
          <t>Ana Costa</t>
        </is>
      </c>
      <c r="K4538" s="71" t="n">
        <v>1371</v>
      </c>
      <c r="L4538" s="72" t="n">
        <v>699.27</v>
      </c>
      <c r="M4538" s="72" t="n">
        <v>958699.17</v>
      </c>
      <c r="N4538" s="72" t="n">
        <v>143804.88</v>
      </c>
      <c r="O4538" s="72" t="n">
        <v>814894.29</v>
      </c>
      <c r="P4538" s="72" t="n">
        <v>561512.65</v>
      </c>
      <c r="Q4538" s="72" t="n">
        <v>253381.64</v>
      </c>
      <c r="R4538" t="inlineStr">
        <is>
          <t>Odisha</t>
        </is>
      </c>
      <c r="S4538" s="71" t="n">
        <v>8</v>
      </c>
      <c r="T4538" t="inlineStr">
        <is>
          <t>Yes</t>
        </is>
      </c>
      <c r="U4538" s="71" t="n">
        <v>1117</v>
      </c>
      <c r="V4538" s="71" t="n">
        <v>309</v>
      </c>
      <c r="W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RR104530</t>
        </is>
      </c>
      <c r="B4539" s="69" t="n">
        <v>46201</v>
      </c>
      <c r="C4539" s="70" t="n">
        <v>2026</v>
      </c>
      <c r="D4539" t="inlineStr">
        <is>
          <t>Jun</t>
        </is>
      </c>
      <c r="E4539" t="inlineStr">
        <is>
          <t>North</t>
        </is>
      </c>
      <c r="F4539" t="inlineStr">
        <is>
          <t>India</t>
        </is>
      </c>
      <c r="G4539" t="inlineStr">
        <is>
          <t>Grocery</t>
        </is>
      </c>
      <c r="H4539" t="inlineStr">
        <is>
          <t>Store walk-in</t>
        </is>
      </c>
      <c r="I4539" t="inlineStr">
        <is>
          <t>Member</t>
        </is>
      </c>
      <c r="J4539" t="inlineStr">
        <is>
          <t>Ana Costa</t>
        </is>
      </c>
      <c r="K4539" s="71" t="n">
        <v>3202</v>
      </c>
      <c r="L4539" s="72" t="n">
        <v>181.46</v>
      </c>
      <c r="M4539" s="72" t="n">
        <v>581034.92</v>
      </c>
      <c r="N4539" s="72" t="n">
        <v>46482.79</v>
      </c>
      <c r="O4539" s="72" t="n">
        <v>534552.13</v>
      </c>
      <c r="P4539" s="72" t="n">
        <v>468751.97</v>
      </c>
      <c r="Q4539" s="72" t="n">
        <v>65800.16</v>
      </c>
      <c r="R4539" t="inlineStr">
        <is>
          <t>Uttar Pradesh</t>
        </is>
      </c>
      <c r="S4539" s="71" t="n">
        <v>2</v>
      </c>
      <c r="T4539" t="inlineStr">
        <is>
          <t>Yes</t>
        </is>
      </c>
      <c r="U4539" s="71" t="n">
        <v>3081</v>
      </c>
      <c r="V4539" s="71" t="n">
        <v>854</v>
      </c>
      <c r="W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RR104531</t>
        </is>
      </c>
      <c r="B4540" s="69" t="n">
        <v>46201</v>
      </c>
      <c r="C4540" s="70" t="n">
        <v>2026</v>
      </c>
      <c r="D4540" t="inlineStr">
        <is>
          <t>Jun</t>
        </is>
      </c>
      <c r="E4540" t="inlineStr">
        <is>
          <t>North</t>
        </is>
      </c>
      <c r="F4540" t="inlineStr">
        <is>
          <t>India</t>
        </is>
      </c>
      <c r="G4540" t="inlineStr">
        <is>
          <t>Electronics</t>
        </is>
      </c>
      <c r="H4540" t="inlineStr">
        <is>
          <t>Store walk-in</t>
        </is>
      </c>
      <c r="I4540" t="inlineStr">
        <is>
          <t>Walk-in guest</t>
        </is>
      </c>
      <c r="J4540" t="inlineStr">
        <is>
          <t>Kofi Mensah</t>
        </is>
      </c>
      <c r="K4540" s="71" t="n">
        <v>201</v>
      </c>
      <c r="L4540" s="72" t="n">
        <v>10047.97</v>
      </c>
      <c r="M4540" s="72" t="n">
        <v>2019641.97</v>
      </c>
      <c r="N4540" s="72" t="n">
        <v>201964.2</v>
      </c>
      <c r="O4540" s="72" t="n">
        <v>1817677.77</v>
      </c>
      <c r="P4540" s="72" t="n">
        <v>1666596.14</v>
      </c>
      <c r="Q4540" s="72" t="n">
        <v>151081.63</v>
      </c>
      <c r="R4540" t="inlineStr">
        <is>
          <t>Punjab</t>
        </is>
      </c>
      <c r="S4540" s="71" t="n">
        <v>5</v>
      </c>
      <c r="T4540" t="inlineStr">
        <is>
          <t>Yes</t>
        </is>
      </c>
      <c r="U4540" s="71" t="n">
        <v>402</v>
      </c>
      <c r="V4540" s="71" t="n">
        <v>150</v>
      </c>
      <c r="W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RR104532</t>
        </is>
      </c>
      <c r="B4541" s="69" t="n">
        <v>46201</v>
      </c>
      <c r="C4541" s="70" t="n">
        <v>2026</v>
      </c>
      <c r="D4541" t="inlineStr">
        <is>
          <t>Jun</t>
        </is>
      </c>
      <c r="E4541" t="inlineStr">
        <is>
          <t>South</t>
        </is>
      </c>
      <c r="F4541" t="inlineStr">
        <is>
          <t>India</t>
        </is>
      </c>
      <c r="G4541" t="inlineStr">
        <is>
          <t>Fashion</t>
        </is>
      </c>
      <c r="H4541" t="inlineStr">
        <is>
          <t>Store walk-in</t>
        </is>
      </c>
      <c r="I4541" t="inlineStr">
        <is>
          <t>Member</t>
        </is>
      </c>
      <c r="J4541" t="inlineStr">
        <is>
          <t>Zoya Ahmed</t>
        </is>
      </c>
      <c r="K4541" s="71" t="n">
        <v>717</v>
      </c>
      <c r="L4541" s="72" t="n">
        <v>703.8</v>
      </c>
      <c r="M4541" s="72" t="n">
        <v>504624.6</v>
      </c>
      <c r="N4541" s="72" t="n">
        <v>10092.49</v>
      </c>
      <c r="O4541" s="72" t="n">
        <v>494532.11</v>
      </c>
      <c r="P4541" s="72" t="n">
        <v>305273.21</v>
      </c>
      <c r="Q4541" s="72" t="n">
        <v>189258.9</v>
      </c>
      <c r="R4541" t="inlineStr">
        <is>
          <t>Karnataka</t>
        </is>
      </c>
      <c r="S4541" s="71" t="n">
        <v>3</v>
      </c>
      <c r="T4541" t="inlineStr">
        <is>
          <t>Yes</t>
        </is>
      </c>
      <c r="U4541" s="71" t="n">
        <v>277</v>
      </c>
      <c r="V4541" s="71" t="n">
        <v>97</v>
      </c>
      <c r="W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RR104533</t>
        </is>
      </c>
      <c r="B4542" s="69" t="n">
        <v>46201</v>
      </c>
      <c r="C4542" s="70" t="n">
        <v>2026</v>
      </c>
      <c r="D4542" t="inlineStr">
        <is>
          <t>Jun</t>
        </is>
      </c>
      <c r="E4542" t="inlineStr">
        <is>
          <t>North</t>
        </is>
      </c>
      <c r="F4542" t="inlineStr">
        <is>
          <t>India</t>
        </is>
      </c>
      <c r="G4542" t="inlineStr">
        <is>
          <t>JioMart</t>
        </is>
      </c>
      <c r="H4542" t="inlineStr">
        <is>
          <t>Home delivery</t>
        </is>
      </c>
      <c r="I4542" t="inlineStr">
        <is>
          <t>Walk-in guest</t>
        </is>
      </c>
      <c r="J4542" t="inlineStr">
        <is>
          <t>Amir Khan</t>
        </is>
      </c>
      <c r="K4542" s="71" t="n">
        <v>1612</v>
      </c>
      <c r="L4542" s="72" t="n">
        <v>423.58</v>
      </c>
      <c r="M4542" s="72" t="n">
        <v>682810.96</v>
      </c>
      <c r="N4542" s="72" t="n">
        <v>102421.64</v>
      </c>
      <c r="O4542" s="72" t="n">
        <v>580389.3199999999</v>
      </c>
      <c r="P4542" s="72" t="n">
        <v>525389.73</v>
      </c>
      <c r="Q4542" s="72" t="n">
        <v>54999.59</v>
      </c>
      <c r="R4542" t="inlineStr">
        <is>
          <t>Punjab</t>
        </is>
      </c>
      <c r="S4542" s="71" t="n">
        <v>1</v>
      </c>
      <c r="T4542" t="inlineStr">
        <is>
          <t>Yes</t>
        </is>
      </c>
      <c r="U4542" s="71" t="n">
        <v>3822</v>
      </c>
      <c r="V4542" s="71" t="n">
        <v>199</v>
      </c>
      <c r="W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RR104534</t>
        </is>
      </c>
      <c r="B4543" s="69" t="n">
        <v>46201</v>
      </c>
      <c r="C4543" s="70" t="n">
        <v>2026</v>
      </c>
      <c r="D4543" t="inlineStr">
        <is>
          <t>Jun</t>
        </is>
      </c>
      <c r="E4543" t="inlineStr">
        <is>
          <t>West</t>
        </is>
      </c>
      <c r="F4543" t="inlineStr">
        <is>
          <t>India</t>
        </is>
      </c>
      <c r="G4543" t="inlineStr">
        <is>
          <t>Fashion</t>
        </is>
      </c>
      <c r="H4543" t="inlineStr">
        <is>
          <t>Store walk-in</t>
        </is>
      </c>
      <c r="I4543" t="inlineStr">
        <is>
          <t>Walk-in guest</t>
        </is>
      </c>
      <c r="J4543" t="inlineStr">
        <is>
          <t>Lucas Martin</t>
        </is>
      </c>
      <c r="K4543" s="71" t="n">
        <v>932</v>
      </c>
      <c r="L4543" s="72" t="n">
        <v>689.08</v>
      </c>
      <c r="M4543" s="72" t="n">
        <v>642222.5600000001</v>
      </c>
      <c r="N4543" s="72" t="n">
        <v>51377.8</v>
      </c>
      <c r="O4543" s="72" t="n">
        <v>590844.76</v>
      </c>
      <c r="P4543" s="72" t="n">
        <v>379492.44</v>
      </c>
      <c r="Q4543" s="72" t="n">
        <v>211352.32</v>
      </c>
      <c r="R4543" t="inlineStr">
        <is>
          <t>Goa</t>
        </is>
      </c>
      <c r="S4543" s="71" t="n">
        <v>0</v>
      </c>
      <c r="T4543" t="inlineStr">
        <is>
          <t>No</t>
        </is>
      </c>
      <c r="U4543" s="71" t="n">
        <v>970</v>
      </c>
      <c r="V4543" s="71" t="n">
        <v>272</v>
      </c>
      <c r="W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RR104535</t>
        </is>
      </c>
      <c r="B4544" s="69" t="n">
        <v>46201</v>
      </c>
      <c r="C4544" s="70" t="n">
        <v>2026</v>
      </c>
      <c r="D4544" t="inlineStr">
        <is>
          <t>Jun</t>
        </is>
      </c>
      <c r="E4544" t="inlineStr">
        <is>
          <t>East</t>
        </is>
      </c>
      <c r="F4544" t="inlineStr">
        <is>
          <t>India</t>
        </is>
      </c>
      <c r="G4544" t="inlineStr">
        <is>
          <t>Fashion</t>
        </is>
      </c>
      <c r="H4544" t="inlineStr">
        <is>
          <t>Home delivery</t>
        </is>
      </c>
      <c r="I4544" t="inlineStr">
        <is>
          <t>Walk-in guest</t>
        </is>
      </c>
      <c r="J4544" t="inlineStr">
        <is>
          <t>Amir Khan</t>
        </is>
      </c>
      <c r="K4544" s="71" t="n">
        <v>1399</v>
      </c>
      <c r="L4544" s="72" t="n">
        <v>766.6799999999999</v>
      </c>
      <c r="M4544" s="72" t="n">
        <v>1072585.32</v>
      </c>
      <c r="N4544" s="72" t="n">
        <v>160887.8</v>
      </c>
      <c r="O4544" s="72" t="n">
        <v>911697.52</v>
      </c>
      <c r="P4544" s="72" t="n">
        <v>568339.03</v>
      </c>
      <c r="Q4544" s="72" t="n">
        <v>343358.49</v>
      </c>
      <c r="R4544" t="inlineStr">
        <is>
          <t>Bihar</t>
        </is>
      </c>
      <c r="S4544" s="71" t="n">
        <v>1</v>
      </c>
      <c r="T4544" t="inlineStr">
        <is>
          <t>Yes</t>
        </is>
      </c>
      <c r="U4544" s="71" t="n">
        <v>580</v>
      </c>
      <c r="V4544" s="71" t="n">
        <v>215</v>
      </c>
      <c r="W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RR104536</t>
        </is>
      </c>
      <c r="B4545" s="69" t="n">
        <v>46201</v>
      </c>
      <c r="C4545" s="70" t="n">
        <v>2026</v>
      </c>
      <c r="D4545" t="inlineStr">
        <is>
          <t>Jun</t>
        </is>
      </c>
      <c r="E4545" t="inlineStr">
        <is>
          <t>South</t>
        </is>
      </c>
      <c r="F4545" t="inlineStr">
        <is>
          <t>India</t>
        </is>
      </c>
      <c r="G4545" t="inlineStr">
        <is>
          <t>Electronics</t>
        </is>
      </c>
      <c r="H4545" t="inlineStr">
        <is>
          <t>Home delivery</t>
        </is>
      </c>
      <c r="I4545" t="inlineStr">
        <is>
          <t>Walk-in guest</t>
        </is>
      </c>
      <c r="J4545" t="inlineStr">
        <is>
          <t>Ana Costa</t>
        </is>
      </c>
      <c r="K4545" s="71" t="n">
        <v>22</v>
      </c>
      <c r="L4545" s="72" t="n">
        <v>8868.559999999999</v>
      </c>
      <c r="M4545" s="72" t="n">
        <v>195108.32</v>
      </c>
      <c r="N4545" s="72" t="n">
        <v>3902.17</v>
      </c>
      <c r="O4545" s="72" t="n">
        <v>191206.15</v>
      </c>
      <c r="P4545" s="72" t="n">
        <v>182708.53</v>
      </c>
      <c r="Q4545" s="72" t="n">
        <v>8497.620000000001</v>
      </c>
      <c r="R4545" t="inlineStr">
        <is>
          <t>Tamil Nadu</t>
        </is>
      </c>
      <c r="S4545" s="71" t="n">
        <v>5</v>
      </c>
      <c r="T4545" t="inlineStr">
        <is>
          <t>Yes</t>
        </is>
      </c>
      <c r="U4545" s="71" t="n">
        <v>48</v>
      </c>
      <c r="V4545" s="71" t="n">
        <v>18</v>
      </c>
      <c r="W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RR104537</t>
        </is>
      </c>
      <c r="B4546" s="69" t="n">
        <v>46201</v>
      </c>
      <c r="C4546" s="70" t="n">
        <v>2026</v>
      </c>
      <c r="D4546" t="inlineStr">
        <is>
          <t>Jun</t>
        </is>
      </c>
      <c r="E4546" t="inlineStr">
        <is>
          <t>South</t>
        </is>
      </c>
      <c r="F4546" t="inlineStr">
        <is>
          <t>India</t>
        </is>
      </c>
      <c r="G4546" t="inlineStr">
        <is>
          <t>Grocery</t>
        </is>
      </c>
      <c r="H4546" t="inlineStr">
        <is>
          <t>Store walk-in</t>
        </is>
      </c>
      <c r="I4546" t="inlineStr">
        <is>
          <t>Walk-in guest</t>
        </is>
      </c>
      <c r="J4546" t="inlineStr">
        <is>
          <t>Arjun Mehta</t>
        </is>
      </c>
      <c r="K4546" s="71" t="n">
        <v>4363</v>
      </c>
      <c r="L4546" s="72" t="n">
        <v>188.16</v>
      </c>
      <c r="M4546" s="72" t="n">
        <v>820942.08</v>
      </c>
      <c r="N4546" s="72" t="n">
        <v>82094.21000000001</v>
      </c>
      <c r="O4546" s="72" t="n">
        <v>738847.87</v>
      </c>
      <c r="P4546" s="72" t="n">
        <v>658294.58</v>
      </c>
      <c r="Q4546" s="72" t="n">
        <v>80553.28999999999</v>
      </c>
      <c r="R4546" t="inlineStr">
        <is>
          <t>Telangana</t>
        </is>
      </c>
      <c r="S4546" s="71" t="n">
        <v>8</v>
      </c>
      <c r="T4546" t="inlineStr">
        <is>
          <t>Yes</t>
        </is>
      </c>
      <c r="U4546" s="71" t="n">
        <v>3030</v>
      </c>
      <c r="V4546" s="71" t="n">
        <v>867</v>
      </c>
      <c r="W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RR104538</t>
        </is>
      </c>
      <c r="B4547" s="69" t="n">
        <v>46201</v>
      </c>
      <c r="C4547" s="70" t="n">
        <v>2026</v>
      </c>
      <c r="D4547" t="inlineStr">
        <is>
          <t>Jun</t>
        </is>
      </c>
      <c r="E4547" t="inlineStr">
        <is>
          <t>South</t>
        </is>
      </c>
      <c r="F4547" t="inlineStr">
        <is>
          <t>India</t>
        </is>
      </c>
      <c r="G4547" t="inlineStr">
        <is>
          <t>JioMart</t>
        </is>
      </c>
      <c r="H4547" t="inlineStr">
        <is>
          <t>Home delivery</t>
        </is>
      </c>
      <c r="I4547" t="inlineStr">
        <is>
          <t>Walk-in guest</t>
        </is>
      </c>
      <c r="J4547" t="inlineStr">
        <is>
          <t>Emma Clarke</t>
        </is>
      </c>
      <c r="K4547" s="71" t="n">
        <v>1186</v>
      </c>
      <c r="L4547" s="72" t="n">
        <v>453.49</v>
      </c>
      <c r="M4547" s="72" t="n">
        <v>537839.14</v>
      </c>
      <c r="N4547" s="72" t="n">
        <v>80675.87</v>
      </c>
      <c r="O4547" s="72" t="n">
        <v>457163.27</v>
      </c>
      <c r="P4547" s="72" t="n">
        <v>407413.87</v>
      </c>
      <c r="Q4547" s="72" t="n">
        <v>49749.4</v>
      </c>
      <c r="R4547" t="inlineStr">
        <is>
          <t>Karnataka</t>
        </is>
      </c>
      <c r="S4547" s="71" t="n">
        <v>3</v>
      </c>
      <c r="T4547" t="inlineStr">
        <is>
          <t>Yes</t>
        </is>
      </c>
      <c r="U4547" s="71" t="n">
        <v>3806</v>
      </c>
      <c r="V4547" s="71" t="n">
        <v>253</v>
      </c>
      <c r="W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RR104539</t>
        </is>
      </c>
      <c r="B4548" s="69" t="n">
        <v>46201</v>
      </c>
      <c r="C4548" s="70" t="n">
        <v>2026</v>
      </c>
      <c r="D4548" t="inlineStr">
        <is>
          <t>Jun</t>
        </is>
      </c>
      <c r="E4548" t="inlineStr">
        <is>
          <t>South</t>
        </is>
      </c>
      <c r="F4548" t="inlineStr">
        <is>
          <t>India</t>
        </is>
      </c>
      <c r="G4548" t="inlineStr">
        <is>
          <t>JioMart</t>
        </is>
      </c>
      <c r="H4548" t="inlineStr">
        <is>
          <t>Home delivery</t>
        </is>
      </c>
      <c r="I4548" t="inlineStr">
        <is>
          <t>Walk-in guest</t>
        </is>
      </c>
      <c r="J4548" t="inlineStr">
        <is>
          <t>Liam O'Brien</t>
        </is>
      </c>
      <c r="K4548" s="71" t="n">
        <v>3998</v>
      </c>
      <c r="L4548" s="72" t="n">
        <v>469.39</v>
      </c>
      <c r="M4548" s="72" t="n">
        <v>1876621.22</v>
      </c>
      <c r="N4548" s="72" t="n">
        <v>93831.06</v>
      </c>
      <c r="O4548" s="72" t="n">
        <v>1782790.16</v>
      </c>
      <c r="P4548" s="72" t="n">
        <v>1326760.48</v>
      </c>
      <c r="Q4548" s="72" t="n">
        <v>456029.68</v>
      </c>
      <c r="R4548" t="inlineStr">
        <is>
          <t>Karnataka</t>
        </is>
      </c>
      <c r="S4548" s="71" t="n">
        <v>2</v>
      </c>
      <c r="T4548" t="inlineStr">
        <is>
          <t>Yes</t>
        </is>
      </c>
      <c r="U4548" s="71" t="n">
        <v>10168</v>
      </c>
      <c r="V4548" s="71" t="n">
        <v>489</v>
      </c>
      <c r="W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RR104540</t>
        </is>
      </c>
      <c r="B4549" s="69" t="n">
        <v>46201</v>
      </c>
      <c r="C4549" s="70" t="n">
        <v>2026</v>
      </c>
      <c r="D4549" t="inlineStr">
        <is>
          <t>Jun</t>
        </is>
      </c>
      <c r="E4549" t="inlineStr">
        <is>
          <t>East</t>
        </is>
      </c>
      <c r="F4549" t="inlineStr">
        <is>
          <t>India</t>
        </is>
      </c>
      <c r="G4549" t="inlineStr">
        <is>
          <t>JioMart</t>
        </is>
      </c>
      <c r="H4549" t="inlineStr">
        <is>
          <t>Home delivery</t>
        </is>
      </c>
      <c r="I4549" t="inlineStr">
        <is>
          <t>Member</t>
        </is>
      </c>
      <c r="J4549" t="inlineStr">
        <is>
          <t>Ravindra Patil</t>
        </is>
      </c>
      <c r="K4549" s="71" t="n">
        <v>4440</v>
      </c>
      <c r="L4549" s="72" t="n">
        <v>430.78</v>
      </c>
      <c r="M4549" s="72" t="n">
        <v>1912663.2</v>
      </c>
      <c r="N4549" s="72" t="n">
        <v>38253.26</v>
      </c>
      <c r="O4549" s="72" t="n">
        <v>1874409.94</v>
      </c>
      <c r="P4549" s="72" t="n">
        <v>1485524.86</v>
      </c>
      <c r="Q4549" s="72" t="n">
        <v>388885.08</v>
      </c>
      <c r="R4549" t="inlineStr">
        <is>
          <t>Odisha</t>
        </is>
      </c>
      <c r="S4549" s="71" t="n">
        <v>2</v>
      </c>
      <c r="T4549" t="inlineStr">
        <is>
          <t>Yes</t>
        </is>
      </c>
      <c r="U4549" s="71" t="n">
        <v>17272</v>
      </c>
      <c r="V4549" s="71" t="n">
        <v>704</v>
      </c>
      <c r="W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RR104541</t>
        </is>
      </c>
      <c r="B4550" s="69" t="n">
        <v>46204</v>
      </c>
      <c r="C4550" s="70" t="n">
        <v>2026</v>
      </c>
      <c r="D4550" t="inlineStr">
        <is>
          <t>Jul</t>
        </is>
      </c>
      <c r="E4550" t="inlineStr">
        <is>
          <t>West</t>
        </is>
      </c>
      <c r="F4550" t="inlineStr">
        <is>
          <t>India</t>
        </is>
      </c>
      <c r="G4550" t="inlineStr">
        <is>
          <t>JioMart</t>
        </is>
      </c>
      <c r="H4550" t="inlineStr">
        <is>
          <t>Home delivery</t>
        </is>
      </c>
      <c r="I4550" t="inlineStr">
        <is>
          <t>Walk-in guest</t>
        </is>
      </c>
      <c r="J4550" t="inlineStr">
        <is>
          <t>Kofi Mensah</t>
        </is>
      </c>
      <c r="K4550" s="71" t="n">
        <v>4947</v>
      </c>
      <c r="L4550" s="72" t="n">
        <v>515.29</v>
      </c>
      <c r="M4550" s="72" t="n">
        <v>2549139.63</v>
      </c>
      <c r="N4550" s="72" t="n">
        <v>254913.96</v>
      </c>
      <c r="O4550" s="72" t="n">
        <v>2294225.67</v>
      </c>
      <c r="P4550" s="72" t="n">
        <v>1686663.74</v>
      </c>
      <c r="Q4550" s="72" t="n">
        <v>607561.9300000001</v>
      </c>
      <c r="R4550" t="inlineStr">
        <is>
          <t>Gujarat</t>
        </is>
      </c>
      <c r="S4550" s="71" t="n">
        <v>0</v>
      </c>
      <c r="T4550" t="inlineStr">
        <is>
          <t>No</t>
        </is>
      </c>
      <c r="U4550" s="71" t="n">
        <v>22123</v>
      </c>
      <c r="V4550" s="71" t="n">
        <v>1426</v>
      </c>
      <c r="W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RR104542</t>
        </is>
      </c>
      <c r="B4551" s="69" t="n">
        <v>46204</v>
      </c>
      <c r="C4551" s="70" t="n">
        <v>2026</v>
      </c>
      <c r="D4551" t="inlineStr">
        <is>
          <t>Jul</t>
        </is>
      </c>
      <c r="E4551" t="inlineStr">
        <is>
          <t>South</t>
        </is>
      </c>
      <c r="F4551" t="inlineStr">
        <is>
          <t>India</t>
        </is>
      </c>
      <c r="G4551" t="inlineStr">
        <is>
          <t>Grocery</t>
        </is>
      </c>
      <c r="H4551" t="inlineStr">
        <is>
          <t>Store walk-in</t>
        </is>
      </c>
      <c r="I4551" t="inlineStr">
        <is>
          <t>Walk-in guest</t>
        </is>
      </c>
      <c r="J4551" t="inlineStr">
        <is>
          <t>Hiroshi Tanaka</t>
        </is>
      </c>
      <c r="K4551" s="71" t="n">
        <v>4379</v>
      </c>
      <c r="L4551" s="72" t="n">
        <v>207.06</v>
      </c>
      <c r="M4551" s="72" t="n">
        <v>906715.74</v>
      </c>
      <c r="N4551" s="72" t="n">
        <v>18134.31</v>
      </c>
      <c r="O4551" s="72" t="n">
        <v>888581.4300000001</v>
      </c>
      <c r="P4551" s="72" t="n">
        <v>668395.89</v>
      </c>
      <c r="Q4551" s="72" t="n">
        <v>220185.54</v>
      </c>
      <c r="R4551" t="inlineStr">
        <is>
          <t>Tamil Nadu</t>
        </is>
      </c>
      <c r="S4551" s="71" t="n">
        <v>1</v>
      </c>
      <c r="T4551" t="inlineStr">
        <is>
          <t>Yes</t>
        </is>
      </c>
      <c r="U4551" s="71" t="n">
        <v>1280</v>
      </c>
      <c r="V4551" s="71" t="n">
        <v>497</v>
      </c>
      <c r="W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RR104543</t>
        </is>
      </c>
      <c r="B4552" s="69" t="n">
        <v>46204</v>
      </c>
      <c r="C4552" s="70" t="n">
        <v>2026</v>
      </c>
      <c r="D4552" t="inlineStr">
        <is>
          <t>Jul</t>
        </is>
      </c>
      <c r="E4552" t="inlineStr">
        <is>
          <t>South</t>
        </is>
      </c>
      <c r="F4552" t="inlineStr">
        <is>
          <t>India</t>
        </is>
      </c>
      <c r="G4552" t="inlineStr">
        <is>
          <t>Electronics</t>
        </is>
      </c>
      <c r="H4552" t="inlineStr">
        <is>
          <t>Home delivery</t>
        </is>
      </c>
      <c r="I4552" t="inlineStr">
        <is>
          <t>Member</t>
        </is>
      </c>
      <c r="J4552" t="inlineStr">
        <is>
          <t>Amir Khan</t>
        </is>
      </c>
      <c r="K4552" s="71" t="n">
        <v>119</v>
      </c>
      <c r="L4552" s="72" t="n">
        <v>9726.18</v>
      </c>
      <c r="M4552" s="72" t="n">
        <v>1157415.42</v>
      </c>
      <c r="N4552" s="72" t="n">
        <v>57870.77</v>
      </c>
      <c r="O4552" s="72" t="n">
        <v>1099544.65</v>
      </c>
      <c r="P4552" s="72" t="n">
        <v>956502.91</v>
      </c>
      <c r="Q4552" s="72" t="n">
        <v>143041.74</v>
      </c>
      <c r="R4552" t="inlineStr">
        <is>
          <t>Karnataka</t>
        </is>
      </c>
      <c r="S4552" s="71" t="n">
        <v>3</v>
      </c>
      <c r="T4552" t="inlineStr">
        <is>
          <t>Yes</t>
        </is>
      </c>
      <c r="U4552" s="71" t="n">
        <v>224</v>
      </c>
      <c r="V4552" s="71" t="n">
        <v>100</v>
      </c>
      <c r="W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RR104544</t>
        </is>
      </c>
      <c r="B4553" s="69" t="n">
        <v>46204</v>
      </c>
      <c r="C4553" s="70" t="n">
        <v>2026</v>
      </c>
      <c r="D4553" t="inlineStr">
        <is>
          <t>Jul</t>
        </is>
      </c>
      <c r="E4553" t="inlineStr">
        <is>
          <t>North</t>
        </is>
      </c>
      <c r="F4553" t="inlineStr">
        <is>
          <t>India</t>
        </is>
      </c>
      <c r="G4553" t="inlineStr">
        <is>
          <t>Electronics</t>
        </is>
      </c>
      <c r="H4553" t="inlineStr">
        <is>
          <t>Store walk-in</t>
        </is>
      </c>
      <c r="I4553" t="inlineStr">
        <is>
          <t>Member</t>
        </is>
      </c>
      <c r="J4553" t="inlineStr">
        <is>
          <t>Mei Lin</t>
        </is>
      </c>
      <c r="K4553" s="71" t="n">
        <v>84</v>
      </c>
      <c r="L4553" s="72" t="n">
        <v>9790.049999999999</v>
      </c>
      <c r="M4553" s="72" t="n">
        <v>822364.2</v>
      </c>
      <c r="N4553" s="72" t="n">
        <v>82236.42</v>
      </c>
      <c r="O4553" s="72" t="n">
        <v>740127.78</v>
      </c>
      <c r="P4553" s="72" t="n">
        <v>685257.17</v>
      </c>
      <c r="Q4553" s="72" t="n">
        <v>54870.61</v>
      </c>
      <c r="R4553" t="inlineStr">
        <is>
          <t>Punjab</t>
        </is>
      </c>
      <c r="S4553" s="71" t="n">
        <v>0</v>
      </c>
      <c r="T4553" t="inlineStr">
        <is>
          <t>No</t>
        </is>
      </c>
      <c r="U4553" s="71" t="n">
        <v>207</v>
      </c>
      <c r="V4553" s="71" t="n">
        <v>64</v>
      </c>
      <c r="W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RR104545</t>
        </is>
      </c>
      <c r="B4554" s="69" t="n">
        <v>46204</v>
      </c>
      <c r="C4554" s="70" t="n">
        <v>2026</v>
      </c>
      <c r="D4554" t="inlineStr">
        <is>
          <t>Jul</t>
        </is>
      </c>
      <c r="E4554" t="inlineStr">
        <is>
          <t>North</t>
        </is>
      </c>
      <c r="F4554" t="inlineStr">
        <is>
          <t>India</t>
        </is>
      </c>
      <c r="G4554" t="inlineStr">
        <is>
          <t>Grocery</t>
        </is>
      </c>
      <c r="H4554" t="inlineStr">
        <is>
          <t>Store walk-in</t>
        </is>
      </c>
      <c r="I4554" t="inlineStr">
        <is>
          <t>Member</t>
        </is>
      </c>
      <c r="J4554" t="inlineStr">
        <is>
          <t>Amir Khan</t>
        </is>
      </c>
      <c r="K4554" s="71" t="n">
        <v>816</v>
      </c>
      <c r="L4554" s="72" t="n">
        <v>208.91</v>
      </c>
      <c r="M4554" s="72" t="n">
        <v>170470.56</v>
      </c>
      <c r="N4554" s="72" t="n">
        <v>25570.58</v>
      </c>
      <c r="O4554" s="72" t="n">
        <v>144899.98</v>
      </c>
      <c r="P4554" s="72" t="n">
        <v>123241.07</v>
      </c>
      <c r="Q4554" s="72" t="n">
        <v>21658.91</v>
      </c>
      <c r="R4554" t="inlineStr">
        <is>
          <t>Punjab</t>
        </is>
      </c>
      <c r="S4554" s="71" t="n">
        <v>8</v>
      </c>
      <c r="T4554" t="inlineStr">
        <is>
          <t>Yes</t>
        </is>
      </c>
      <c r="U4554" s="71" t="n">
        <v>267</v>
      </c>
      <c r="V4554" s="71" t="n">
        <v>105</v>
      </c>
      <c r="W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RR104546</t>
        </is>
      </c>
      <c r="B4555" s="69" t="n">
        <v>46204</v>
      </c>
      <c r="C4555" s="70" t="n">
        <v>2026</v>
      </c>
      <c r="D4555" t="inlineStr">
        <is>
          <t>Jul</t>
        </is>
      </c>
      <c r="E4555" t="inlineStr">
        <is>
          <t>West</t>
        </is>
      </c>
      <c r="F4555" t="inlineStr">
        <is>
          <t>India</t>
        </is>
      </c>
      <c r="G4555" t="inlineStr">
        <is>
          <t>Fashion</t>
        </is>
      </c>
      <c r="H4555" t="inlineStr">
        <is>
          <t>Store walk-in</t>
        </is>
      </c>
      <c r="I4555" t="inlineStr">
        <is>
          <t>Walk-in guest</t>
        </is>
      </c>
      <c r="J4555" t="inlineStr">
        <is>
          <t>Amir Khan</t>
        </is>
      </c>
      <c r="K4555" s="71" t="n">
        <v>558</v>
      </c>
      <c r="L4555" s="72" t="n">
        <v>806.3099999999999</v>
      </c>
      <c r="M4555" s="72" t="n">
        <v>449920.98</v>
      </c>
      <c r="N4555" s="72" t="n">
        <v>67488.14999999999</v>
      </c>
      <c r="O4555" s="72" t="n">
        <v>382432.83</v>
      </c>
      <c r="P4555" s="72" t="n">
        <v>225618.17</v>
      </c>
      <c r="Q4555" s="72" t="n">
        <v>156814.66</v>
      </c>
      <c r="R4555" t="inlineStr">
        <is>
          <t>Gujarat</t>
        </is>
      </c>
      <c r="S4555" s="71" t="n">
        <v>2</v>
      </c>
      <c r="T4555" t="inlineStr">
        <is>
          <t>Yes</t>
        </is>
      </c>
      <c r="U4555" s="71" t="n">
        <v>200</v>
      </c>
      <c r="V4555" s="71" t="n">
        <v>80</v>
      </c>
      <c r="W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RR104547</t>
        </is>
      </c>
      <c r="B4556" s="69" t="n">
        <v>46204</v>
      </c>
      <c r="C4556" s="70" t="n">
        <v>2026</v>
      </c>
      <c r="D4556" t="inlineStr">
        <is>
          <t>Jul</t>
        </is>
      </c>
      <c r="E4556" t="inlineStr">
        <is>
          <t>West</t>
        </is>
      </c>
      <c r="F4556" t="inlineStr">
        <is>
          <t>India</t>
        </is>
      </c>
      <c r="G4556" t="inlineStr">
        <is>
          <t>Fashion</t>
        </is>
      </c>
      <c r="H4556" t="inlineStr">
        <is>
          <t>Store walk-in</t>
        </is>
      </c>
      <c r="I4556" t="inlineStr">
        <is>
          <t>Member</t>
        </is>
      </c>
      <c r="J4556" t="inlineStr">
        <is>
          <t>Sara Rossi</t>
        </is>
      </c>
      <c r="K4556" s="71" t="n">
        <v>556</v>
      </c>
      <c r="L4556" s="72" t="n">
        <v>722.8200000000001</v>
      </c>
      <c r="M4556" s="72" t="n">
        <v>401887.92</v>
      </c>
      <c r="N4556" s="72" t="n">
        <v>60283.19</v>
      </c>
      <c r="O4556" s="72" t="n">
        <v>341604.73</v>
      </c>
      <c r="P4556" s="72" t="n">
        <v>233664.26</v>
      </c>
      <c r="Q4556" s="72" t="n">
        <v>107940.47</v>
      </c>
      <c r="R4556" t="inlineStr">
        <is>
          <t>Gujarat</t>
        </is>
      </c>
      <c r="S4556" s="71" t="n">
        <v>5</v>
      </c>
      <c r="T4556" t="inlineStr">
        <is>
          <t>Yes</t>
        </is>
      </c>
      <c r="U4556" s="71" t="n">
        <v>178</v>
      </c>
      <c r="V4556" s="71" t="n">
        <v>69</v>
      </c>
      <c r="W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RR104548</t>
        </is>
      </c>
      <c r="B4557" s="69" t="n">
        <v>46204</v>
      </c>
      <c r="C4557" s="70" t="n">
        <v>2026</v>
      </c>
      <c r="D4557" t="inlineStr">
        <is>
          <t>Jul</t>
        </is>
      </c>
      <c r="E4557" t="inlineStr">
        <is>
          <t>South</t>
        </is>
      </c>
      <c r="F4557" t="inlineStr">
        <is>
          <t>India</t>
        </is>
      </c>
      <c r="G4557" t="inlineStr">
        <is>
          <t>JioMart</t>
        </is>
      </c>
      <c r="H4557" t="inlineStr">
        <is>
          <t>Home delivery</t>
        </is>
      </c>
      <c r="I4557" t="inlineStr">
        <is>
          <t>Member</t>
        </is>
      </c>
      <c r="J4557" t="inlineStr">
        <is>
          <t>Mei Lin</t>
        </is>
      </c>
      <c r="K4557" s="71" t="n">
        <v>1465</v>
      </c>
      <c r="L4557" s="72" t="n">
        <v>441.26</v>
      </c>
      <c r="M4557" s="72" t="n">
        <v>646445.9</v>
      </c>
      <c r="N4557" s="72" t="n">
        <v>32322.3</v>
      </c>
      <c r="O4557" s="72" t="n">
        <v>614123.6</v>
      </c>
      <c r="P4557" s="72" t="n">
        <v>475416.43</v>
      </c>
      <c r="Q4557" s="72" t="n">
        <v>138707.17</v>
      </c>
      <c r="R4557" t="inlineStr">
        <is>
          <t>Karnataka</t>
        </is>
      </c>
      <c r="S4557" s="71" t="n">
        <v>2</v>
      </c>
      <c r="T4557" t="inlineStr">
        <is>
          <t>Yes</t>
        </is>
      </c>
      <c r="U4557" s="71" t="n">
        <v>2992</v>
      </c>
      <c r="V4557" s="71" t="n">
        <v>216</v>
      </c>
      <c r="W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RR104549</t>
        </is>
      </c>
      <c r="B4558" s="69" t="n">
        <v>46204</v>
      </c>
      <c r="C4558" s="70" t="n">
        <v>2026</v>
      </c>
      <c r="D4558" t="inlineStr">
        <is>
          <t>Jul</t>
        </is>
      </c>
      <c r="E4558" t="inlineStr">
        <is>
          <t>North</t>
        </is>
      </c>
      <c r="F4558" t="inlineStr">
        <is>
          <t>India</t>
        </is>
      </c>
      <c r="G4558" t="inlineStr">
        <is>
          <t>Fashion</t>
        </is>
      </c>
      <c r="H4558" t="inlineStr">
        <is>
          <t>Store walk-in</t>
        </is>
      </c>
      <c r="I4558" t="inlineStr">
        <is>
          <t>Member</t>
        </is>
      </c>
      <c r="J4558" t="inlineStr">
        <is>
          <t>Liam O'Brien</t>
        </is>
      </c>
      <c r="K4558" s="71" t="n">
        <v>1278</v>
      </c>
      <c r="L4558" s="72" t="n">
        <v>746.88</v>
      </c>
      <c r="M4558" s="72" t="n">
        <v>954512.64</v>
      </c>
      <c r="N4558" s="72" t="n">
        <v>143176.9</v>
      </c>
      <c r="O4558" s="72" t="n">
        <v>811335.74</v>
      </c>
      <c r="P4558" s="72" t="n">
        <v>513686.99</v>
      </c>
      <c r="Q4558" s="72" t="n">
        <v>297648.75</v>
      </c>
      <c r="R4558" t="inlineStr">
        <is>
          <t>Delhi</t>
        </is>
      </c>
      <c r="S4558" s="71" t="n">
        <v>3</v>
      </c>
      <c r="T4558" t="inlineStr">
        <is>
          <t>Yes</t>
        </is>
      </c>
      <c r="U4558" s="71" t="n">
        <v>449</v>
      </c>
      <c r="V4558" s="71" t="n">
        <v>153</v>
      </c>
      <c r="W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RR104550</t>
        </is>
      </c>
      <c r="B4559" s="69" t="n">
        <v>46204</v>
      </c>
      <c r="C4559" s="70" t="n">
        <v>2026</v>
      </c>
      <c r="D4559" t="inlineStr">
        <is>
          <t>Jul</t>
        </is>
      </c>
      <c r="E4559" t="inlineStr">
        <is>
          <t>North</t>
        </is>
      </c>
      <c r="F4559" t="inlineStr">
        <is>
          <t>India</t>
        </is>
      </c>
      <c r="G4559" t="inlineStr">
        <is>
          <t>Grocery</t>
        </is>
      </c>
      <c r="H4559" t="inlineStr">
        <is>
          <t>Store walk-in</t>
        </is>
      </c>
      <c r="I4559" t="inlineStr">
        <is>
          <t>Walk-in guest</t>
        </is>
      </c>
      <c r="J4559" t="inlineStr">
        <is>
          <t>Lucas Martin</t>
        </is>
      </c>
      <c r="K4559" s="71" t="n">
        <v>2318</v>
      </c>
      <c r="L4559" s="72" t="n">
        <v>185.31</v>
      </c>
      <c r="M4559" s="72" t="n">
        <v>429548.58</v>
      </c>
      <c r="N4559" s="72" t="n">
        <v>64432.29</v>
      </c>
      <c r="O4559" s="72" t="n">
        <v>365116.29</v>
      </c>
      <c r="P4559" s="72" t="n">
        <v>338147.54</v>
      </c>
      <c r="Q4559" s="72" t="n">
        <v>26968.75</v>
      </c>
      <c r="R4559" t="inlineStr">
        <is>
          <t>Delhi</t>
        </is>
      </c>
      <c r="S4559" s="71" t="n">
        <v>8</v>
      </c>
      <c r="T4559" t="inlineStr">
        <is>
          <t>Yes</t>
        </is>
      </c>
      <c r="U4559" s="71" t="n">
        <v>1704</v>
      </c>
      <c r="V4559" s="71" t="n">
        <v>459</v>
      </c>
      <c r="W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RR104551</t>
        </is>
      </c>
      <c r="B4560" s="69" t="n">
        <v>46204</v>
      </c>
      <c r="C4560" s="70" t="n">
        <v>2026</v>
      </c>
      <c r="D4560" t="inlineStr">
        <is>
          <t>Jul</t>
        </is>
      </c>
      <c r="E4560" t="inlineStr">
        <is>
          <t>West</t>
        </is>
      </c>
      <c r="F4560" t="inlineStr">
        <is>
          <t>India</t>
        </is>
      </c>
      <c r="G4560" t="inlineStr">
        <is>
          <t>Grocery</t>
        </is>
      </c>
      <c r="H4560" t="inlineStr">
        <is>
          <t>Click &amp; collect</t>
        </is>
      </c>
      <c r="I4560" t="inlineStr">
        <is>
          <t>Walk-in guest</t>
        </is>
      </c>
      <c r="J4560" t="inlineStr">
        <is>
          <t>Lucas Martin</t>
        </is>
      </c>
      <c r="K4560" s="71" t="n">
        <v>2340</v>
      </c>
      <c r="L4560" s="72" t="n">
        <v>192.58</v>
      </c>
      <c r="M4560" s="72" t="n">
        <v>450637.2</v>
      </c>
      <c r="N4560" s="72" t="n">
        <v>45063.72</v>
      </c>
      <c r="O4560" s="72" t="n">
        <v>405573.48</v>
      </c>
      <c r="P4560" s="72" t="n">
        <v>331759.17</v>
      </c>
      <c r="Q4560" s="72" t="n">
        <v>73814.31</v>
      </c>
      <c r="R4560" t="inlineStr">
        <is>
          <t>Gujarat</t>
        </is>
      </c>
      <c r="S4560" s="71" t="n">
        <v>2</v>
      </c>
      <c r="T4560" t="inlineStr">
        <is>
          <t>Yes</t>
        </is>
      </c>
      <c r="U4560" s="71" t="n">
        <v>1201</v>
      </c>
      <c r="V4560" s="71" t="n">
        <v>371</v>
      </c>
      <c r="W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RR104552</t>
        </is>
      </c>
      <c r="B4561" s="69" t="n">
        <v>46204</v>
      </c>
      <c r="C4561" s="70" t="n">
        <v>2026</v>
      </c>
      <c r="D4561" t="inlineStr">
        <is>
          <t>Jul</t>
        </is>
      </c>
      <c r="E4561" t="inlineStr">
        <is>
          <t>East</t>
        </is>
      </c>
      <c r="F4561" t="inlineStr">
        <is>
          <t>India</t>
        </is>
      </c>
      <c r="G4561" t="inlineStr">
        <is>
          <t>JioMart</t>
        </is>
      </c>
      <c r="H4561" t="inlineStr">
        <is>
          <t>Home delivery</t>
        </is>
      </c>
      <c r="I4561" t="inlineStr">
        <is>
          <t>Walk-in guest</t>
        </is>
      </c>
      <c r="J4561" t="inlineStr">
        <is>
          <t>Omar Haddad</t>
        </is>
      </c>
      <c r="K4561" s="71" t="n">
        <v>3802</v>
      </c>
      <c r="L4561" s="72" t="n">
        <v>473.08</v>
      </c>
      <c r="M4561" s="72" t="n">
        <v>1798650.16</v>
      </c>
      <c r="N4561" s="72" t="n">
        <v>143892.01</v>
      </c>
      <c r="O4561" s="72" t="n">
        <v>1654758.15</v>
      </c>
      <c r="P4561" s="72" t="n">
        <v>1304734.08</v>
      </c>
      <c r="Q4561" s="72" t="n">
        <v>350024.07</v>
      </c>
      <c r="R4561" t="inlineStr">
        <is>
          <t>Bihar</t>
        </is>
      </c>
      <c r="S4561" s="71" t="n">
        <v>2</v>
      </c>
      <c r="T4561" t="inlineStr">
        <is>
          <t>Yes</t>
        </is>
      </c>
      <c r="U4561" s="71" t="n">
        <v>5654</v>
      </c>
      <c r="V4561" s="71" t="n">
        <v>452</v>
      </c>
      <c r="W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RR104553</t>
        </is>
      </c>
      <c r="B4562" s="69" t="n">
        <v>46205</v>
      </c>
      <c r="C4562" s="70" t="n">
        <v>2026</v>
      </c>
      <c r="D4562" t="inlineStr">
        <is>
          <t>Jul</t>
        </is>
      </c>
      <c r="E4562" t="inlineStr">
        <is>
          <t>North</t>
        </is>
      </c>
      <c r="F4562" t="inlineStr">
        <is>
          <t>India</t>
        </is>
      </c>
      <c r="G4562" t="inlineStr">
        <is>
          <t>Grocery</t>
        </is>
      </c>
      <c r="H4562" t="inlineStr">
        <is>
          <t>Store walk-in</t>
        </is>
      </c>
      <c r="I4562" t="inlineStr">
        <is>
          <t>Walk-in guest</t>
        </is>
      </c>
      <c r="J4562" t="inlineStr">
        <is>
          <t>Sophie Müller</t>
        </is>
      </c>
      <c r="K4562" s="71" t="n">
        <v>1340</v>
      </c>
      <c r="L4562" s="72" t="n">
        <v>190.6</v>
      </c>
      <c r="M4562" s="72" t="n">
        <v>255404</v>
      </c>
      <c r="N4562" s="72" t="n">
        <v>5108.08</v>
      </c>
      <c r="O4562" s="72" t="n">
        <v>250295.92</v>
      </c>
      <c r="P4562" s="72" t="n">
        <v>197974.6</v>
      </c>
      <c r="Q4562" s="72" t="n">
        <v>52321.32</v>
      </c>
      <c r="R4562" t="inlineStr">
        <is>
          <t>Punjab</t>
        </is>
      </c>
      <c r="S4562" s="71" t="n">
        <v>2</v>
      </c>
      <c r="T4562" t="inlineStr">
        <is>
          <t>Yes</t>
        </is>
      </c>
      <c r="U4562" s="71" t="n">
        <v>791</v>
      </c>
      <c r="V4562" s="71" t="n">
        <v>277</v>
      </c>
      <c r="W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RR104554</t>
        </is>
      </c>
      <c r="B4563" s="69" t="n">
        <v>46205</v>
      </c>
      <c r="C4563" s="70" t="n">
        <v>2026</v>
      </c>
      <c r="D4563" t="inlineStr">
        <is>
          <t>Jul</t>
        </is>
      </c>
      <c r="E4563" t="inlineStr">
        <is>
          <t>South</t>
        </is>
      </c>
      <c r="F4563" t="inlineStr">
        <is>
          <t>India</t>
        </is>
      </c>
      <c r="G4563" t="inlineStr">
        <is>
          <t>Grocery</t>
        </is>
      </c>
      <c r="H4563" t="inlineStr">
        <is>
          <t>Store walk-in</t>
        </is>
      </c>
      <c r="I4563" t="inlineStr">
        <is>
          <t>Member</t>
        </is>
      </c>
      <c r="J4563" t="inlineStr">
        <is>
          <t>Kofi Mensah</t>
        </is>
      </c>
      <c r="K4563" s="71" t="n">
        <v>3632</v>
      </c>
      <c r="L4563" s="72" t="n">
        <v>180.28</v>
      </c>
      <c r="M4563" s="72" t="n">
        <v>654776.96</v>
      </c>
      <c r="N4563" s="72" t="n">
        <v>52382.16</v>
      </c>
      <c r="O4563" s="72" t="n">
        <v>602394.8</v>
      </c>
      <c r="P4563" s="72" t="n">
        <v>535537.02</v>
      </c>
      <c r="Q4563" s="72" t="n">
        <v>66857.78</v>
      </c>
      <c r="R4563" t="inlineStr">
        <is>
          <t>Telangana</t>
        </is>
      </c>
      <c r="S4563" s="71" t="n">
        <v>2</v>
      </c>
      <c r="T4563" t="inlineStr">
        <is>
          <t>Yes</t>
        </is>
      </c>
      <c r="U4563" s="71" t="n">
        <v>2169</v>
      </c>
      <c r="V4563" s="71" t="n">
        <v>643</v>
      </c>
      <c r="W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RR104555</t>
        </is>
      </c>
      <c r="B4564" s="69" t="n">
        <v>46205</v>
      </c>
      <c r="C4564" s="70" t="n">
        <v>2026</v>
      </c>
      <c r="D4564" t="inlineStr">
        <is>
          <t>Jul</t>
        </is>
      </c>
      <c r="E4564" t="inlineStr">
        <is>
          <t>North</t>
        </is>
      </c>
      <c r="F4564" t="inlineStr">
        <is>
          <t>India</t>
        </is>
      </c>
      <c r="G4564" t="inlineStr">
        <is>
          <t>Fashion</t>
        </is>
      </c>
      <c r="H4564" t="inlineStr">
        <is>
          <t>Store walk-in</t>
        </is>
      </c>
      <c r="I4564" t="inlineStr">
        <is>
          <t>Member</t>
        </is>
      </c>
      <c r="J4564" t="inlineStr">
        <is>
          <t>Wei Chen</t>
        </is>
      </c>
      <c r="K4564" s="71" t="n">
        <v>151</v>
      </c>
      <c r="L4564" s="72" t="n">
        <v>759.49</v>
      </c>
      <c r="M4564" s="72" t="n">
        <v>114682.99</v>
      </c>
      <c r="N4564" s="72" t="n">
        <v>2293.66</v>
      </c>
      <c r="O4564" s="72" t="n">
        <v>112389.33</v>
      </c>
      <c r="P4564" s="72" t="n">
        <v>62231.52</v>
      </c>
      <c r="Q4564" s="72" t="n">
        <v>50157.81</v>
      </c>
      <c r="R4564" t="inlineStr">
        <is>
          <t>Rajasthan</t>
        </is>
      </c>
      <c r="S4564" s="71" t="n">
        <v>3</v>
      </c>
      <c r="T4564" t="inlineStr">
        <is>
          <t>Yes</t>
        </is>
      </c>
      <c r="U4564" s="71" t="n">
        <v>96</v>
      </c>
      <c r="V4564" s="71" t="n">
        <v>40</v>
      </c>
      <c r="W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RR104556</t>
        </is>
      </c>
      <c r="B4565" s="69" t="n">
        <v>46205</v>
      </c>
      <c r="C4565" s="70" t="n">
        <v>2026</v>
      </c>
      <c r="D4565" t="inlineStr">
        <is>
          <t>Jul</t>
        </is>
      </c>
      <c r="E4565" t="inlineStr">
        <is>
          <t>North</t>
        </is>
      </c>
      <c r="F4565" t="inlineStr">
        <is>
          <t>India</t>
        </is>
      </c>
      <c r="G4565" t="inlineStr">
        <is>
          <t>Electronics</t>
        </is>
      </c>
      <c r="H4565" t="inlineStr">
        <is>
          <t>Store walk-in</t>
        </is>
      </c>
      <c r="I4565" t="inlineStr">
        <is>
          <t>Walk-in guest</t>
        </is>
      </c>
      <c r="J4565" t="inlineStr">
        <is>
          <t>Yuki Sato</t>
        </is>
      </c>
      <c r="K4565" s="71" t="n">
        <v>68</v>
      </c>
      <c r="L4565" s="72" t="n">
        <v>8875.73</v>
      </c>
      <c r="M4565" s="72" t="n">
        <v>603549.64</v>
      </c>
      <c r="N4565" s="72" t="n">
        <v>12070.99</v>
      </c>
      <c r="O4565" s="72" t="n">
        <v>591478.65</v>
      </c>
      <c r="P4565" s="72" t="n">
        <v>547881.42</v>
      </c>
      <c r="Q4565" s="72" t="n">
        <v>43597.23</v>
      </c>
      <c r="R4565" t="inlineStr">
        <is>
          <t>Punjab</t>
        </is>
      </c>
      <c r="S4565" s="71" t="n">
        <v>8</v>
      </c>
      <c r="T4565" t="inlineStr">
        <is>
          <t>Yes</t>
        </is>
      </c>
      <c r="U4565" s="71" t="n">
        <v>136</v>
      </c>
      <c r="V4565" s="71" t="n">
        <v>53</v>
      </c>
      <c r="W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RR104557</t>
        </is>
      </c>
      <c r="B4566" s="69" t="n">
        <v>46205</v>
      </c>
      <c r="C4566" s="70" t="n">
        <v>2026</v>
      </c>
      <c r="D4566" t="inlineStr">
        <is>
          <t>Jul</t>
        </is>
      </c>
      <c r="E4566" t="inlineStr">
        <is>
          <t>North</t>
        </is>
      </c>
      <c r="F4566" t="inlineStr">
        <is>
          <t>India</t>
        </is>
      </c>
      <c r="G4566" t="inlineStr">
        <is>
          <t>JioMart</t>
        </is>
      </c>
      <c r="H4566" t="inlineStr">
        <is>
          <t>Home delivery</t>
        </is>
      </c>
      <c r="I4566" t="inlineStr">
        <is>
          <t>Member</t>
        </is>
      </c>
      <c r="J4566" t="inlineStr">
        <is>
          <t>Liam O'Brien</t>
        </is>
      </c>
      <c r="K4566" s="71" t="n">
        <v>1238</v>
      </c>
      <c r="L4566" s="72" t="n">
        <v>436.58</v>
      </c>
      <c r="M4566" s="72" t="n">
        <v>540486.04</v>
      </c>
      <c r="N4566" s="72" t="n">
        <v>10809.72</v>
      </c>
      <c r="O4566" s="72" t="n">
        <v>529676.3199999999</v>
      </c>
      <c r="P4566" s="72" t="n">
        <v>420974.76</v>
      </c>
      <c r="Q4566" s="72" t="n">
        <v>108701.56</v>
      </c>
      <c r="R4566" t="inlineStr">
        <is>
          <t>Punjab</t>
        </is>
      </c>
      <c r="S4566" s="71" t="n">
        <v>0</v>
      </c>
      <c r="T4566" t="inlineStr">
        <is>
          <t>No</t>
        </is>
      </c>
      <c r="U4566" s="71" t="n">
        <v>4186</v>
      </c>
      <c r="V4566" s="71" t="n">
        <v>282</v>
      </c>
      <c r="W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RR104558</t>
        </is>
      </c>
      <c r="B4567" s="69" t="n">
        <v>46205</v>
      </c>
      <c r="C4567" s="70" t="n">
        <v>2026</v>
      </c>
      <c r="D4567" t="inlineStr">
        <is>
          <t>Jul</t>
        </is>
      </c>
      <c r="E4567" t="inlineStr">
        <is>
          <t>East</t>
        </is>
      </c>
      <c r="F4567" t="inlineStr">
        <is>
          <t>India</t>
        </is>
      </c>
      <c r="G4567" t="inlineStr">
        <is>
          <t>Electronics</t>
        </is>
      </c>
      <c r="H4567" t="inlineStr">
        <is>
          <t>Store walk-in</t>
        </is>
      </c>
      <c r="I4567" t="inlineStr">
        <is>
          <t>Walk-in guest</t>
        </is>
      </c>
      <c r="J4567" t="inlineStr">
        <is>
          <t>Liam O'Brien</t>
        </is>
      </c>
      <c r="K4567" s="71" t="n">
        <v>101</v>
      </c>
      <c r="L4567" s="72" t="n">
        <v>9902.389999999999</v>
      </c>
      <c r="M4567" s="72" t="n">
        <v>1000141.39</v>
      </c>
      <c r="N4567" s="72" t="n">
        <v>20002.83</v>
      </c>
      <c r="O4567" s="72" t="n">
        <v>980138.5600000001</v>
      </c>
      <c r="P4567" s="72" t="n">
        <v>796798.2</v>
      </c>
      <c r="Q4567" s="72" t="n">
        <v>183340.36</v>
      </c>
      <c r="R4567" t="inlineStr">
        <is>
          <t>Odisha</t>
        </is>
      </c>
      <c r="S4567" s="71" t="n">
        <v>2</v>
      </c>
      <c r="T4567" t="inlineStr">
        <is>
          <t>Yes</t>
        </is>
      </c>
      <c r="U4567" s="71" t="n">
        <v>181</v>
      </c>
      <c r="V4567" s="71" t="n">
        <v>81</v>
      </c>
      <c r="W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RR104559</t>
        </is>
      </c>
      <c r="B4568" s="69" t="n">
        <v>46205</v>
      </c>
      <c r="C4568" s="70" t="n">
        <v>2026</v>
      </c>
      <c r="D4568" t="inlineStr">
        <is>
          <t>Jul</t>
        </is>
      </c>
      <c r="E4568" t="inlineStr">
        <is>
          <t>West</t>
        </is>
      </c>
      <c r="F4568" t="inlineStr">
        <is>
          <t>India</t>
        </is>
      </c>
      <c r="G4568" t="inlineStr">
        <is>
          <t>Electronics</t>
        </is>
      </c>
      <c r="H4568" t="inlineStr">
        <is>
          <t>Store walk-in</t>
        </is>
      </c>
      <c r="I4568" t="inlineStr">
        <is>
          <t>Member</t>
        </is>
      </c>
      <c r="J4568" t="inlineStr">
        <is>
          <t>Ana Costa</t>
        </is>
      </c>
      <c r="K4568" s="71" t="n">
        <v>150</v>
      </c>
      <c r="L4568" s="72" t="n">
        <v>8945.83</v>
      </c>
      <c r="M4568" s="72" t="n">
        <v>1341874.5</v>
      </c>
      <c r="N4568" s="72" t="n">
        <v>201281.17</v>
      </c>
      <c r="O4568" s="72" t="n">
        <v>1140593.33</v>
      </c>
      <c r="P4568" s="72" t="n">
        <v>1254238.65</v>
      </c>
      <c r="Q4568" s="72" t="n">
        <v>-113645.32</v>
      </c>
      <c r="R4568" t="inlineStr">
        <is>
          <t>Gujarat</t>
        </is>
      </c>
      <c r="S4568" s="71" t="n">
        <v>2</v>
      </c>
      <c r="T4568" t="inlineStr">
        <is>
          <t>Yes</t>
        </is>
      </c>
      <c r="U4568" s="71" t="n">
        <v>296</v>
      </c>
      <c r="V4568" s="71" t="n">
        <v>111</v>
      </c>
      <c r="W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RR104560</t>
        </is>
      </c>
      <c r="B4569" s="69" t="n">
        <v>46205</v>
      </c>
      <c r="C4569" s="70" t="n">
        <v>2026</v>
      </c>
      <c r="D4569" t="inlineStr">
        <is>
          <t>Jul</t>
        </is>
      </c>
      <c r="E4569" t="inlineStr">
        <is>
          <t>West</t>
        </is>
      </c>
      <c r="F4569" t="inlineStr">
        <is>
          <t>India</t>
        </is>
      </c>
      <c r="G4569" t="inlineStr">
        <is>
          <t>Grocery</t>
        </is>
      </c>
      <c r="H4569" t="inlineStr">
        <is>
          <t>Store walk-in</t>
        </is>
      </c>
      <c r="I4569" t="inlineStr">
        <is>
          <t>Walk-in guest</t>
        </is>
      </c>
      <c r="J4569" t="inlineStr">
        <is>
          <t>Liam O'Brien</t>
        </is>
      </c>
      <c r="K4569" s="71" t="n">
        <v>1274</v>
      </c>
      <c r="L4569" s="72" t="n">
        <v>188.04</v>
      </c>
      <c r="M4569" s="72" t="n">
        <v>239562.96</v>
      </c>
      <c r="N4569" s="72" t="n">
        <v>4791.26</v>
      </c>
      <c r="O4569" s="72" t="n">
        <v>234771.7</v>
      </c>
      <c r="P4569" s="72" t="n">
        <v>181561.75</v>
      </c>
      <c r="Q4569" s="72" t="n">
        <v>53209.95</v>
      </c>
      <c r="R4569" t="inlineStr">
        <is>
          <t>Goa</t>
        </is>
      </c>
      <c r="S4569" s="71" t="n">
        <v>8</v>
      </c>
      <c r="T4569" t="inlineStr">
        <is>
          <t>Yes</t>
        </is>
      </c>
      <c r="U4569" s="71" t="n">
        <v>788</v>
      </c>
      <c r="V4569" s="71" t="n">
        <v>294</v>
      </c>
      <c r="W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RR104561</t>
        </is>
      </c>
      <c r="B4570" s="69" t="n">
        <v>46205</v>
      </c>
      <c r="C4570" s="70" t="n">
        <v>2026</v>
      </c>
      <c r="D4570" t="inlineStr">
        <is>
          <t>Jul</t>
        </is>
      </c>
      <c r="E4570" t="inlineStr">
        <is>
          <t>North</t>
        </is>
      </c>
      <c r="F4570" t="inlineStr">
        <is>
          <t>India</t>
        </is>
      </c>
      <c r="G4570" t="inlineStr">
        <is>
          <t>Fashion</t>
        </is>
      </c>
      <c r="H4570" t="inlineStr">
        <is>
          <t>Click &amp; collect</t>
        </is>
      </c>
      <c r="I4570" t="inlineStr">
        <is>
          <t>Member</t>
        </is>
      </c>
      <c r="J4570" t="inlineStr">
        <is>
          <t>Hiroshi Tanaka</t>
        </is>
      </c>
      <c r="K4570" s="71" t="n">
        <v>347</v>
      </c>
      <c r="L4570" s="72" t="n">
        <v>691.52</v>
      </c>
      <c r="M4570" s="72" t="n">
        <v>239957.44</v>
      </c>
      <c r="N4570" s="72" t="n">
        <v>4799.15</v>
      </c>
      <c r="O4570" s="72" t="n">
        <v>235158.29</v>
      </c>
      <c r="P4570" s="72" t="n">
        <v>147858.14</v>
      </c>
      <c r="Q4570" s="72" t="n">
        <v>87300.14999999999</v>
      </c>
      <c r="R4570" t="inlineStr">
        <is>
          <t>Rajasthan</t>
        </is>
      </c>
      <c r="S4570" s="71" t="n">
        <v>5</v>
      </c>
      <c r="T4570" t="inlineStr">
        <is>
          <t>Yes</t>
        </is>
      </c>
      <c r="U4570" s="71" t="n">
        <v>96</v>
      </c>
      <c r="V4570" s="71" t="n">
        <v>41</v>
      </c>
      <c r="W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RR104562</t>
        </is>
      </c>
      <c r="B4571" s="69" t="n">
        <v>46206</v>
      </c>
      <c r="C4571" s="70" t="n">
        <v>2026</v>
      </c>
      <c r="D4571" t="inlineStr">
        <is>
          <t>Jul</t>
        </is>
      </c>
      <c r="E4571" t="inlineStr">
        <is>
          <t>North</t>
        </is>
      </c>
      <c r="F4571" t="inlineStr">
        <is>
          <t>India</t>
        </is>
      </c>
      <c r="G4571" t="inlineStr">
        <is>
          <t>JioMart</t>
        </is>
      </c>
      <c r="H4571" t="inlineStr">
        <is>
          <t>Home delivery</t>
        </is>
      </c>
      <c r="I4571" t="inlineStr">
        <is>
          <t>Member</t>
        </is>
      </c>
      <c r="J4571" t="inlineStr">
        <is>
          <t>Sophie Müller</t>
        </is>
      </c>
      <c r="K4571" s="71" t="n">
        <v>2702</v>
      </c>
      <c r="L4571" s="72" t="n">
        <v>429.03</v>
      </c>
      <c r="M4571" s="72" t="n">
        <v>1159239.06</v>
      </c>
      <c r="N4571" s="72" t="n">
        <v>115923.91</v>
      </c>
      <c r="O4571" s="72" t="n">
        <v>1043315.15</v>
      </c>
      <c r="P4571" s="72" t="n">
        <v>907102.7</v>
      </c>
      <c r="Q4571" s="72" t="n">
        <v>136212.45</v>
      </c>
      <c r="R4571" t="inlineStr">
        <is>
          <t>Uttar Pradesh</t>
        </is>
      </c>
      <c r="S4571" s="71" t="n">
        <v>3</v>
      </c>
      <c r="T4571" t="inlineStr">
        <is>
          <t>Yes</t>
        </is>
      </c>
      <c r="U4571" s="71" t="n">
        <v>5842</v>
      </c>
      <c r="V4571" s="71" t="n">
        <v>355</v>
      </c>
      <c r="W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RR104563</t>
        </is>
      </c>
      <c r="B4572" s="69" t="n">
        <v>46206</v>
      </c>
      <c r="C4572" s="70" t="n">
        <v>2026</v>
      </c>
      <c r="D4572" t="inlineStr">
        <is>
          <t>Jul</t>
        </is>
      </c>
      <c r="E4572" t="inlineStr">
        <is>
          <t>East</t>
        </is>
      </c>
      <c r="F4572" t="inlineStr">
        <is>
          <t>India</t>
        </is>
      </c>
      <c r="G4572" t="inlineStr">
        <is>
          <t>JioMart</t>
        </is>
      </c>
      <c r="H4572" t="inlineStr">
        <is>
          <t>Home delivery</t>
        </is>
      </c>
      <c r="I4572" t="inlineStr">
        <is>
          <t>Member</t>
        </is>
      </c>
      <c r="J4572" t="inlineStr">
        <is>
          <t>Sophie Müller</t>
        </is>
      </c>
      <c r="K4572" s="71" t="n">
        <v>4980</v>
      </c>
      <c r="L4572" s="72" t="n">
        <v>468.39</v>
      </c>
      <c r="M4572" s="72" t="n">
        <v>2332582.2</v>
      </c>
      <c r="N4572" s="72" t="n">
        <v>116629.11</v>
      </c>
      <c r="O4572" s="72" t="n">
        <v>2215953.09</v>
      </c>
      <c r="P4572" s="72" t="n">
        <v>1659567.33</v>
      </c>
      <c r="Q4572" s="72" t="n">
        <v>556385.76</v>
      </c>
      <c r="R4572" t="inlineStr">
        <is>
          <t>Bihar</t>
        </is>
      </c>
      <c r="S4572" s="71" t="n">
        <v>5</v>
      </c>
      <c r="T4572" t="inlineStr">
        <is>
          <t>Yes</t>
        </is>
      </c>
      <c r="U4572" s="71" t="n">
        <v>11757</v>
      </c>
      <c r="V4572" s="71" t="n">
        <v>888</v>
      </c>
      <c r="W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RR104564</t>
        </is>
      </c>
      <c r="B4573" s="69" t="n">
        <v>46206</v>
      </c>
      <c r="C4573" s="70" t="n">
        <v>2026</v>
      </c>
      <c r="D4573" t="inlineStr">
        <is>
          <t>Jul</t>
        </is>
      </c>
      <c r="E4573" t="inlineStr">
        <is>
          <t>West</t>
        </is>
      </c>
      <c r="F4573" t="inlineStr">
        <is>
          <t>India</t>
        </is>
      </c>
      <c r="G4573" t="inlineStr">
        <is>
          <t>JioMart</t>
        </is>
      </c>
      <c r="H4573" t="inlineStr">
        <is>
          <t>Home delivery</t>
        </is>
      </c>
      <c r="I4573" t="inlineStr">
        <is>
          <t>Walk-in guest</t>
        </is>
      </c>
      <c r="J4573" t="inlineStr">
        <is>
          <t>Noah Smith</t>
        </is>
      </c>
      <c r="K4573" s="71" t="n">
        <v>2010</v>
      </c>
      <c r="L4573" s="72" t="n">
        <v>420</v>
      </c>
      <c r="M4573" s="72" t="n">
        <v>844200</v>
      </c>
      <c r="N4573" s="72" t="n">
        <v>42210</v>
      </c>
      <c r="O4573" s="72" t="n">
        <v>801990</v>
      </c>
      <c r="P4573" s="72" t="n">
        <v>680082.45</v>
      </c>
      <c r="Q4573" s="72" t="n">
        <v>121907.55</v>
      </c>
      <c r="R4573" t="inlineStr">
        <is>
          <t>Gujarat</t>
        </is>
      </c>
      <c r="S4573" s="71" t="n">
        <v>3</v>
      </c>
      <c r="T4573" t="inlineStr">
        <is>
          <t>Yes</t>
        </is>
      </c>
      <c r="U4573" s="71" t="n">
        <v>10914</v>
      </c>
      <c r="V4573" s="71" t="n">
        <v>652</v>
      </c>
      <c r="W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RR104565</t>
        </is>
      </c>
      <c r="B4574" s="69" t="n">
        <v>46206</v>
      </c>
      <c r="C4574" s="70" t="n">
        <v>2026</v>
      </c>
      <c r="D4574" t="inlineStr">
        <is>
          <t>Jul</t>
        </is>
      </c>
      <c r="E4574" t="inlineStr">
        <is>
          <t>North</t>
        </is>
      </c>
      <c r="F4574" t="inlineStr">
        <is>
          <t>India</t>
        </is>
      </c>
      <c r="G4574" t="inlineStr">
        <is>
          <t>JioMart</t>
        </is>
      </c>
      <c r="H4574" t="inlineStr">
        <is>
          <t>Home delivery</t>
        </is>
      </c>
      <c r="I4574" t="inlineStr">
        <is>
          <t>Walk-in guest</t>
        </is>
      </c>
      <c r="J4574" t="inlineStr">
        <is>
          <t>Ana Costa</t>
        </is>
      </c>
      <c r="K4574" s="71" t="n">
        <v>1320</v>
      </c>
      <c r="L4574" s="72" t="n">
        <v>408.72</v>
      </c>
      <c r="M4574" s="72" t="n">
        <v>539510.4</v>
      </c>
      <c r="N4574" s="72" t="n">
        <v>26975.52</v>
      </c>
      <c r="O4574" s="72" t="n">
        <v>512534.88</v>
      </c>
      <c r="P4574" s="72" t="n">
        <v>429960.56</v>
      </c>
      <c r="Q4574" s="72" t="n">
        <v>82574.32000000001</v>
      </c>
      <c r="R4574" t="inlineStr">
        <is>
          <t>Punjab</t>
        </is>
      </c>
      <c r="S4574" s="71" t="n">
        <v>0</v>
      </c>
      <c r="T4574" t="inlineStr">
        <is>
          <t>No</t>
        </is>
      </c>
      <c r="U4574" s="71" t="n">
        <v>4676</v>
      </c>
      <c r="V4574" s="71" t="n">
        <v>206</v>
      </c>
      <c r="W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RR104566</t>
        </is>
      </c>
      <c r="B4575" s="69" t="n">
        <v>46206</v>
      </c>
      <c r="C4575" s="70" t="n">
        <v>2026</v>
      </c>
      <c r="D4575" t="inlineStr">
        <is>
          <t>Jul</t>
        </is>
      </c>
      <c r="E4575" t="inlineStr">
        <is>
          <t>West</t>
        </is>
      </c>
      <c r="F4575" t="inlineStr">
        <is>
          <t>India</t>
        </is>
      </c>
      <c r="G4575" t="inlineStr">
        <is>
          <t>Grocery</t>
        </is>
      </c>
      <c r="H4575" t="inlineStr">
        <is>
          <t>Store walk-in</t>
        </is>
      </c>
      <c r="I4575" t="inlineStr">
        <is>
          <t>Member</t>
        </is>
      </c>
      <c r="J4575" t="inlineStr">
        <is>
          <t>Shraddha Kulkarni</t>
        </is>
      </c>
      <c r="K4575" s="71" t="n">
        <v>3189</v>
      </c>
      <c r="L4575" s="72" t="n">
        <v>193.87</v>
      </c>
      <c r="M4575" s="72" t="n">
        <v>618251.4300000001</v>
      </c>
      <c r="N4575" s="72" t="n">
        <v>92737.71000000001</v>
      </c>
      <c r="O4575" s="72" t="n">
        <v>525513.72</v>
      </c>
      <c r="P4575" s="72" t="n">
        <v>465788.94</v>
      </c>
      <c r="Q4575" s="72" t="n">
        <v>59724.78</v>
      </c>
      <c r="R4575" t="inlineStr">
        <is>
          <t>Gujarat</t>
        </is>
      </c>
      <c r="S4575" s="71" t="n">
        <v>0</v>
      </c>
      <c r="T4575" t="inlineStr">
        <is>
          <t>No</t>
        </is>
      </c>
      <c r="U4575" s="71" t="n">
        <v>1154</v>
      </c>
      <c r="V4575" s="71" t="n">
        <v>484</v>
      </c>
      <c r="W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RR104567</t>
        </is>
      </c>
      <c r="B4576" s="69" t="n">
        <v>46206</v>
      </c>
      <c r="C4576" s="70" t="n">
        <v>2026</v>
      </c>
      <c r="D4576" t="inlineStr">
        <is>
          <t>Jul</t>
        </is>
      </c>
      <c r="E4576" t="inlineStr">
        <is>
          <t>North</t>
        </is>
      </c>
      <c r="F4576" t="inlineStr">
        <is>
          <t>India</t>
        </is>
      </c>
      <c r="G4576" t="inlineStr">
        <is>
          <t>Fashion</t>
        </is>
      </c>
      <c r="H4576" t="inlineStr">
        <is>
          <t>Store walk-in</t>
        </is>
      </c>
      <c r="I4576" t="inlineStr">
        <is>
          <t>Walk-in guest</t>
        </is>
      </c>
      <c r="J4576" t="inlineStr">
        <is>
          <t>Sophie Müller</t>
        </is>
      </c>
      <c r="K4576" s="71" t="n">
        <v>360</v>
      </c>
      <c r="L4576" s="72" t="n">
        <v>722.54</v>
      </c>
      <c r="M4576" s="72" t="n">
        <v>260114.4</v>
      </c>
      <c r="N4576" s="72" t="n">
        <v>20809.15</v>
      </c>
      <c r="O4576" s="72" t="n">
        <v>239305.25</v>
      </c>
      <c r="P4576" s="72" t="n">
        <v>144573.71</v>
      </c>
      <c r="Q4576" s="72" t="n">
        <v>94731.53999999999</v>
      </c>
      <c r="R4576" t="inlineStr">
        <is>
          <t>Uttar Pradesh</t>
        </is>
      </c>
      <c r="S4576" s="71" t="n">
        <v>2</v>
      </c>
      <c r="T4576" t="inlineStr">
        <is>
          <t>Yes</t>
        </is>
      </c>
      <c r="U4576" s="71" t="n">
        <v>125</v>
      </c>
      <c r="V4576" s="71" t="n">
        <v>50</v>
      </c>
      <c r="W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RR104568</t>
        </is>
      </c>
      <c r="B4577" s="69" t="n">
        <v>46206</v>
      </c>
      <c r="C4577" s="70" t="n">
        <v>2026</v>
      </c>
      <c r="D4577" t="inlineStr">
        <is>
          <t>Jul</t>
        </is>
      </c>
      <c r="E4577" t="inlineStr">
        <is>
          <t>North</t>
        </is>
      </c>
      <c r="F4577" t="inlineStr">
        <is>
          <t>India</t>
        </is>
      </c>
      <c r="G4577" t="inlineStr">
        <is>
          <t>Fashion</t>
        </is>
      </c>
      <c r="H4577" t="inlineStr">
        <is>
          <t>Click &amp; collect</t>
        </is>
      </c>
      <c r="I4577" t="inlineStr">
        <is>
          <t>Walk-in guest</t>
        </is>
      </c>
      <c r="J4577" t="inlineStr">
        <is>
          <t>Noah Smith</t>
        </is>
      </c>
      <c r="K4577" s="71" t="n">
        <v>508</v>
      </c>
      <c r="L4577" s="72" t="n">
        <v>776.7</v>
      </c>
      <c r="M4577" s="72" t="n">
        <v>394563.6</v>
      </c>
      <c r="N4577" s="72" t="n">
        <v>59184.54</v>
      </c>
      <c r="O4577" s="72" t="n">
        <v>335379.06</v>
      </c>
      <c r="P4577" s="72" t="n">
        <v>203216.86</v>
      </c>
      <c r="Q4577" s="72" t="n">
        <v>132162.2</v>
      </c>
      <c r="R4577" t="inlineStr">
        <is>
          <t>Uttar Pradesh</t>
        </is>
      </c>
      <c r="S4577" s="71" t="n">
        <v>2</v>
      </c>
      <c r="T4577" t="inlineStr">
        <is>
          <t>Yes</t>
        </is>
      </c>
      <c r="U4577" s="71" t="n">
        <v>294</v>
      </c>
      <c r="V4577" s="71" t="n">
        <v>74</v>
      </c>
      <c r="W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RR104569</t>
        </is>
      </c>
      <c r="B4578" s="69" t="n">
        <v>46206</v>
      </c>
      <c r="C4578" s="70" t="n">
        <v>2026</v>
      </c>
      <c r="D4578" t="inlineStr">
        <is>
          <t>Jul</t>
        </is>
      </c>
      <c r="E4578" t="inlineStr">
        <is>
          <t>West</t>
        </is>
      </c>
      <c r="F4578" t="inlineStr">
        <is>
          <t>India</t>
        </is>
      </c>
      <c r="G4578" t="inlineStr">
        <is>
          <t>JioMart</t>
        </is>
      </c>
      <c r="H4578" t="inlineStr">
        <is>
          <t>Home delivery</t>
        </is>
      </c>
      <c r="I4578" t="inlineStr">
        <is>
          <t>Member</t>
        </is>
      </c>
      <c r="J4578" t="inlineStr">
        <is>
          <t>Ana Costa</t>
        </is>
      </c>
      <c r="K4578" s="71" t="n">
        <v>881</v>
      </c>
      <c r="L4578" s="72" t="n">
        <v>466.85</v>
      </c>
      <c r="M4578" s="72" t="n">
        <v>411294.85</v>
      </c>
      <c r="N4578" s="72" t="n">
        <v>41129.49</v>
      </c>
      <c r="O4578" s="72" t="n">
        <v>370165.36</v>
      </c>
      <c r="P4578" s="72" t="n">
        <v>288711.53</v>
      </c>
      <c r="Q4578" s="72" t="n">
        <v>81453.83</v>
      </c>
      <c r="R4578" t="inlineStr">
        <is>
          <t>Goa</t>
        </is>
      </c>
      <c r="S4578" s="71" t="n">
        <v>0</v>
      </c>
      <c r="T4578" t="inlineStr">
        <is>
          <t>No</t>
        </is>
      </c>
      <c r="U4578" s="71" t="n">
        <v>3720</v>
      </c>
      <c r="V4578" s="71" t="n">
        <v>219</v>
      </c>
      <c r="W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RR104570</t>
        </is>
      </c>
      <c r="B4579" s="69" t="n">
        <v>46207</v>
      </c>
      <c r="C4579" s="70" t="n">
        <v>2026</v>
      </c>
      <c r="D4579" t="inlineStr">
        <is>
          <t>Jul</t>
        </is>
      </c>
      <c r="E4579" t="inlineStr">
        <is>
          <t>West</t>
        </is>
      </c>
      <c r="F4579" t="inlineStr">
        <is>
          <t>India</t>
        </is>
      </c>
      <c r="G4579" t="inlineStr">
        <is>
          <t>JioMart</t>
        </is>
      </c>
      <c r="H4579" t="inlineStr">
        <is>
          <t>Home delivery</t>
        </is>
      </c>
      <c r="I4579" t="inlineStr">
        <is>
          <t>Member</t>
        </is>
      </c>
      <c r="J4579" t="inlineStr">
        <is>
          <t>Sophie Müller</t>
        </is>
      </c>
      <c r="K4579" s="71" t="n">
        <v>2088</v>
      </c>
      <c r="L4579" s="72" t="n">
        <v>431.66</v>
      </c>
      <c r="M4579" s="72" t="n">
        <v>901306.08</v>
      </c>
      <c r="N4579" s="72" t="n">
        <v>90130.61</v>
      </c>
      <c r="O4579" s="72" t="n">
        <v>811175.47</v>
      </c>
      <c r="P4579" s="72" t="n">
        <v>674087.75</v>
      </c>
      <c r="Q4579" s="72" t="n">
        <v>137087.72</v>
      </c>
      <c r="R4579" t="inlineStr">
        <is>
          <t>Goa</t>
        </is>
      </c>
      <c r="S4579" s="71" t="n">
        <v>0</v>
      </c>
      <c r="T4579" t="inlineStr">
        <is>
          <t>No</t>
        </is>
      </c>
      <c r="U4579" s="71" t="n">
        <v>6876</v>
      </c>
      <c r="V4579" s="71" t="n">
        <v>379</v>
      </c>
      <c r="W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RR104571</t>
        </is>
      </c>
      <c r="B4580" s="69" t="n">
        <v>46207</v>
      </c>
      <c r="C4580" s="70" t="n">
        <v>2026</v>
      </c>
      <c r="D4580" t="inlineStr">
        <is>
          <t>Jul</t>
        </is>
      </c>
      <c r="E4580" t="inlineStr">
        <is>
          <t>West</t>
        </is>
      </c>
      <c r="F4580" t="inlineStr">
        <is>
          <t>India</t>
        </is>
      </c>
      <c r="G4580" t="inlineStr">
        <is>
          <t>JioMart</t>
        </is>
      </c>
      <c r="H4580" t="inlineStr">
        <is>
          <t>Home delivery</t>
        </is>
      </c>
      <c r="I4580" t="inlineStr">
        <is>
          <t>Member</t>
        </is>
      </c>
      <c r="J4580" t="inlineStr">
        <is>
          <t>Kofi Mensah</t>
        </is>
      </c>
      <c r="K4580" s="71" t="n">
        <v>4483</v>
      </c>
      <c r="L4580" s="72" t="n">
        <v>484.38</v>
      </c>
      <c r="M4580" s="72" t="n">
        <v>2171475.54</v>
      </c>
      <c r="N4580" s="72" t="n">
        <v>173718.04</v>
      </c>
      <c r="O4580" s="72" t="n">
        <v>1997757.5</v>
      </c>
      <c r="P4580" s="72" t="n">
        <v>1449209.95</v>
      </c>
      <c r="Q4580" s="72" t="n">
        <v>548547.55</v>
      </c>
      <c r="R4580" t="inlineStr">
        <is>
          <t>Goa</t>
        </is>
      </c>
      <c r="S4580" s="71" t="n">
        <v>5</v>
      </c>
      <c r="T4580" t="inlineStr">
        <is>
          <t>Yes</t>
        </is>
      </c>
      <c r="U4580" s="71" t="n">
        <v>10432</v>
      </c>
      <c r="V4580" s="71" t="n">
        <v>830</v>
      </c>
      <c r="W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RR104572</t>
        </is>
      </c>
      <c r="B4581" s="69" t="n">
        <v>46207</v>
      </c>
      <c r="C4581" s="70" t="n">
        <v>2026</v>
      </c>
      <c r="D4581" t="inlineStr">
        <is>
          <t>Jul</t>
        </is>
      </c>
      <c r="E4581" t="inlineStr">
        <is>
          <t>West</t>
        </is>
      </c>
      <c r="F4581" t="inlineStr">
        <is>
          <t>India</t>
        </is>
      </c>
      <c r="G4581" t="inlineStr">
        <is>
          <t>Grocery</t>
        </is>
      </c>
      <c r="H4581" t="inlineStr">
        <is>
          <t>Store walk-in</t>
        </is>
      </c>
      <c r="I4581" t="inlineStr">
        <is>
          <t>Walk-in guest</t>
        </is>
      </c>
      <c r="J4581" t="inlineStr">
        <is>
          <t>Hiroshi Tanaka</t>
        </is>
      </c>
      <c r="K4581" s="71" t="n">
        <v>4329</v>
      </c>
      <c r="L4581" s="72" t="n">
        <v>178.63</v>
      </c>
      <c r="M4581" s="72" t="n">
        <v>773289.27</v>
      </c>
      <c r="N4581" s="72" t="n">
        <v>77328.92999999999</v>
      </c>
      <c r="O4581" s="72" t="n">
        <v>695960.34</v>
      </c>
      <c r="P4581" s="72" t="n">
        <v>658141.6800000001</v>
      </c>
      <c r="Q4581" s="72" t="n">
        <v>37818.66</v>
      </c>
      <c r="R4581" t="inlineStr">
        <is>
          <t>Gujarat</t>
        </is>
      </c>
      <c r="S4581" s="71" t="n">
        <v>5</v>
      </c>
      <c r="T4581" t="inlineStr">
        <is>
          <t>Yes</t>
        </is>
      </c>
      <c r="U4581" s="71" t="n">
        <v>1767</v>
      </c>
      <c r="V4581" s="71" t="n">
        <v>597</v>
      </c>
      <c r="W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RR104573</t>
        </is>
      </c>
      <c r="B4582" s="69" t="n">
        <v>46207</v>
      </c>
      <c r="C4582" s="70" t="n">
        <v>2026</v>
      </c>
      <c r="D4582" t="inlineStr">
        <is>
          <t>Jul</t>
        </is>
      </c>
      <c r="E4582" t="inlineStr">
        <is>
          <t>North</t>
        </is>
      </c>
      <c r="F4582" t="inlineStr">
        <is>
          <t>India</t>
        </is>
      </c>
      <c r="G4582" t="inlineStr">
        <is>
          <t>Electronics</t>
        </is>
      </c>
      <c r="H4582" t="inlineStr">
        <is>
          <t>Store walk-in</t>
        </is>
      </c>
      <c r="I4582" t="inlineStr">
        <is>
          <t>Member</t>
        </is>
      </c>
      <c r="J4582" t="inlineStr">
        <is>
          <t>Aisha Bello</t>
        </is>
      </c>
      <c r="K4582" s="71" t="n">
        <v>199</v>
      </c>
      <c r="L4582" s="72" t="n">
        <v>9747.469999999999</v>
      </c>
      <c r="M4582" s="72" t="n">
        <v>1939746.53</v>
      </c>
      <c r="N4582" s="72" t="n">
        <v>155179.72</v>
      </c>
      <c r="O4582" s="72" t="n">
        <v>1784566.81</v>
      </c>
      <c r="P4582" s="72" t="n">
        <v>1614637.53</v>
      </c>
      <c r="Q4582" s="72" t="n">
        <v>169929.28</v>
      </c>
      <c r="R4582" t="inlineStr">
        <is>
          <t>Delhi</t>
        </is>
      </c>
      <c r="S4582" s="71" t="n">
        <v>8</v>
      </c>
      <c r="T4582" t="inlineStr">
        <is>
          <t>Yes</t>
        </is>
      </c>
      <c r="U4582" s="71" t="n">
        <v>519</v>
      </c>
      <c r="V4582" s="71" t="n">
        <v>147</v>
      </c>
      <c r="W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RR104574</t>
        </is>
      </c>
      <c r="B4583" s="69" t="n">
        <v>46207</v>
      </c>
      <c r="C4583" s="70" t="n">
        <v>2026</v>
      </c>
      <c r="D4583" t="inlineStr">
        <is>
          <t>Jul</t>
        </is>
      </c>
      <c r="E4583" t="inlineStr">
        <is>
          <t>North</t>
        </is>
      </c>
      <c r="F4583" t="inlineStr">
        <is>
          <t>India</t>
        </is>
      </c>
      <c r="G4583" t="inlineStr">
        <is>
          <t>Fashion</t>
        </is>
      </c>
      <c r="H4583" t="inlineStr">
        <is>
          <t>Store walk-in</t>
        </is>
      </c>
      <c r="I4583" t="inlineStr">
        <is>
          <t>Member</t>
        </is>
      </c>
      <c r="J4583" t="inlineStr">
        <is>
          <t>Ravindra Patil</t>
        </is>
      </c>
      <c r="K4583" s="71" t="n">
        <v>1367</v>
      </c>
      <c r="L4583" s="72" t="n">
        <v>702.0700000000001</v>
      </c>
      <c r="M4583" s="72" t="n">
        <v>959729.6899999999</v>
      </c>
      <c r="N4583" s="72" t="n">
        <v>95972.97</v>
      </c>
      <c r="O4583" s="72" t="n">
        <v>863756.72</v>
      </c>
      <c r="P4583" s="72" t="n">
        <v>558956.61</v>
      </c>
      <c r="Q4583" s="72" t="n">
        <v>304800.11</v>
      </c>
      <c r="R4583" t="inlineStr">
        <is>
          <t>Uttar Pradesh</t>
        </is>
      </c>
      <c r="S4583" s="71" t="n">
        <v>1</v>
      </c>
      <c r="T4583" t="inlineStr">
        <is>
          <t>Yes</t>
        </is>
      </c>
      <c r="U4583" s="71" t="n">
        <v>491</v>
      </c>
      <c r="V4583" s="71" t="n">
        <v>206</v>
      </c>
      <c r="W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RR104575</t>
        </is>
      </c>
      <c r="B4584" s="69" t="n">
        <v>46207</v>
      </c>
      <c r="C4584" s="70" t="n">
        <v>2026</v>
      </c>
      <c r="D4584" t="inlineStr">
        <is>
          <t>Jul</t>
        </is>
      </c>
      <c r="E4584" t="inlineStr">
        <is>
          <t>South</t>
        </is>
      </c>
      <c r="F4584" t="inlineStr">
        <is>
          <t>India</t>
        </is>
      </c>
      <c r="G4584" t="inlineStr">
        <is>
          <t>Electronics</t>
        </is>
      </c>
      <c r="H4584" t="inlineStr">
        <is>
          <t>Store walk-in</t>
        </is>
      </c>
      <c r="I4584" t="inlineStr">
        <is>
          <t>Member</t>
        </is>
      </c>
      <c r="J4584" t="inlineStr">
        <is>
          <t>Ravindra Patil</t>
        </is>
      </c>
      <c r="K4584" s="71" t="n">
        <v>101</v>
      </c>
      <c r="L4584" s="72" t="n">
        <v>10725.68</v>
      </c>
      <c r="M4584" s="72" t="n">
        <v>1083293.68</v>
      </c>
      <c r="N4584" s="72" t="n">
        <v>54164.68</v>
      </c>
      <c r="O4584" s="72" t="n">
        <v>1029129</v>
      </c>
      <c r="P4584" s="72" t="n">
        <v>811065.15</v>
      </c>
      <c r="Q4584" s="72" t="n">
        <v>218063.85</v>
      </c>
      <c r="R4584" t="inlineStr">
        <is>
          <t>Telangana</t>
        </is>
      </c>
      <c r="S4584" s="71" t="n">
        <v>1</v>
      </c>
      <c r="T4584" t="inlineStr">
        <is>
          <t>Yes</t>
        </is>
      </c>
      <c r="U4584" s="71" t="n">
        <v>226</v>
      </c>
      <c r="V4584" s="71" t="n">
        <v>86</v>
      </c>
      <c r="W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RR104576</t>
        </is>
      </c>
      <c r="B4585" s="69" t="n">
        <v>46207</v>
      </c>
      <c r="C4585" s="70" t="n">
        <v>2026</v>
      </c>
      <c r="D4585" t="inlineStr">
        <is>
          <t>Jul</t>
        </is>
      </c>
      <c r="E4585" t="inlineStr">
        <is>
          <t>South</t>
        </is>
      </c>
      <c r="F4585" t="inlineStr">
        <is>
          <t>India</t>
        </is>
      </c>
      <c r="G4585" t="inlineStr">
        <is>
          <t>Grocery</t>
        </is>
      </c>
      <c r="H4585" t="inlineStr">
        <is>
          <t>Store walk-in</t>
        </is>
      </c>
      <c r="I4585" t="inlineStr">
        <is>
          <t>Walk-in guest</t>
        </is>
      </c>
      <c r="J4585" t="inlineStr">
        <is>
          <t>Wei Chen</t>
        </is>
      </c>
      <c r="K4585" s="71" t="n">
        <v>4521</v>
      </c>
      <c r="L4585" s="72" t="n">
        <v>200.26</v>
      </c>
      <c r="M4585" s="72" t="n">
        <v>905375.46</v>
      </c>
      <c r="N4585" s="72" t="n">
        <v>72430.03999999999</v>
      </c>
      <c r="O4585" s="72" t="n">
        <v>832945.42</v>
      </c>
      <c r="P4585" s="72" t="n">
        <v>675790.61</v>
      </c>
      <c r="Q4585" s="72" t="n">
        <v>157154.81</v>
      </c>
      <c r="R4585" t="inlineStr">
        <is>
          <t>Kerala</t>
        </is>
      </c>
      <c r="S4585" s="71" t="n">
        <v>3</v>
      </c>
      <c r="T4585" t="inlineStr">
        <is>
          <t>Yes</t>
        </is>
      </c>
      <c r="U4585" s="71" t="n">
        <v>4918</v>
      </c>
      <c r="V4585" s="71" t="n">
        <v>1339</v>
      </c>
      <c r="W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RR104577</t>
        </is>
      </c>
      <c r="B4586" s="69" t="n">
        <v>46207</v>
      </c>
      <c r="C4586" s="70" t="n">
        <v>2026</v>
      </c>
      <c r="D4586" t="inlineStr">
        <is>
          <t>Jul</t>
        </is>
      </c>
      <c r="E4586" t="inlineStr">
        <is>
          <t>West</t>
        </is>
      </c>
      <c r="F4586" t="inlineStr">
        <is>
          <t>India</t>
        </is>
      </c>
      <c r="G4586" t="inlineStr">
        <is>
          <t>JioMart</t>
        </is>
      </c>
      <c r="H4586" t="inlineStr">
        <is>
          <t>Home delivery</t>
        </is>
      </c>
      <c r="I4586" t="inlineStr">
        <is>
          <t>Walk-in guest</t>
        </is>
      </c>
      <c r="J4586" t="inlineStr">
        <is>
          <t>Sophie Müller</t>
        </is>
      </c>
      <c r="K4586" s="71" t="n">
        <v>3612</v>
      </c>
      <c r="L4586" s="72" t="n">
        <v>434.97</v>
      </c>
      <c r="M4586" s="72" t="n">
        <v>1571111.64</v>
      </c>
      <c r="N4586" s="72" t="n">
        <v>125688.93</v>
      </c>
      <c r="O4586" s="72" t="n">
        <v>1445422.71</v>
      </c>
      <c r="P4586" s="72" t="n">
        <v>1168787.47</v>
      </c>
      <c r="Q4586" s="72" t="n">
        <v>276635.24</v>
      </c>
      <c r="R4586" t="inlineStr">
        <is>
          <t>Gujarat</t>
        </is>
      </c>
      <c r="S4586" s="71" t="n">
        <v>3</v>
      </c>
      <c r="T4586" t="inlineStr">
        <is>
          <t>Yes</t>
        </is>
      </c>
      <c r="U4586" s="71" t="n">
        <v>7109</v>
      </c>
      <c r="V4586" s="71" t="n">
        <v>404</v>
      </c>
      <c r="W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RR104578</t>
        </is>
      </c>
      <c r="B4587" s="69" t="n">
        <v>46207</v>
      </c>
      <c r="C4587" s="70" t="n">
        <v>2026</v>
      </c>
      <c r="D4587" t="inlineStr">
        <is>
          <t>Jul</t>
        </is>
      </c>
      <c r="E4587" t="inlineStr">
        <is>
          <t>North</t>
        </is>
      </c>
      <c r="F4587" t="inlineStr">
        <is>
          <t>India</t>
        </is>
      </c>
      <c r="G4587" t="inlineStr">
        <is>
          <t>Grocery</t>
        </is>
      </c>
      <c r="H4587" t="inlineStr">
        <is>
          <t>Click &amp; collect</t>
        </is>
      </c>
      <c r="I4587" t="inlineStr">
        <is>
          <t>Walk-in guest</t>
        </is>
      </c>
      <c r="J4587" t="inlineStr">
        <is>
          <t>Carlos Silva</t>
        </is>
      </c>
      <c r="K4587" s="71" t="n">
        <v>4319</v>
      </c>
      <c r="L4587" s="72" t="n">
        <v>198.87</v>
      </c>
      <c r="M4587" s="72" t="n">
        <v>858919.53</v>
      </c>
      <c r="N4587" s="72" t="n">
        <v>68713.56</v>
      </c>
      <c r="O4587" s="72" t="n">
        <v>790205.97</v>
      </c>
      <c r="P4587" s="72" t="n">
        <v>637297.24</v>
      </c>
      <c r="Q4587" s="72" t="n">
        <v>152908.73</v>
      </c>
      <c r="R4587" t="inlineStr">
        <is>
          <t>Punjab</t>
        </is>
      </c>
      <c r="S4587" s="71" t="n">
        <v>3</v>
      </c>
      <c r="T4587" t="inlineStr">
        <is>
          <t>Yes</t>
        </is>
      </c>
      <c r="U4587" s="71" t="n">
        <v>2689</v>
      </c>
      <c r="V4587" s="71" t="n">
        <v>778</v>
      </c>
      <c r="W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RR104579</t>
        </is>
      </c>
      <c r="B4588" s="69" t="n">
        <v>46207</v>
      </c>
      <c r="C4588" s="70" t="n">
        <v>2026</v>
      </c>
      <c r="D4588" t="inlineStr">
        <is>
          <t>Jul</t>
        </is>
      </c>
      <c r="E4588" t="inlineStr">
        <is>
          <t>West</t>
        </is>
      </c>
      <c r="F4588" t="inlineStr">
        <is>
          <t>India</t>
        </is>
      </c>
      <c r="G4588" t="inlineStr">
        <is>
          <t>Fashion</t>
        </is>
      </c>
      <c r="H4588" t="inlineStr">
        <is>
          <t>Store walk-in</t>
        </is>
      </c>
      <c r="I4588" t="inlineStr">
        <is>
          <t>Walk-in guest</t>
        </is>
      </c>
      <c r="J4588" t="inlineStr">
        <is>
          <t>Shraddha Kulkarni</t>
        </is>
      </c>
      <c r="K4588" s="71" t="n">
        <v>421</v>
      </c>
      <c r="L4588" s="72" t="n">
        <v>728.1900000000001</v>
      </c>
      <c r="M4588" s="72" t="n">
        <v>306567.99</v>
      </c>
      <c r="N4588" s="72" t="n">
        <v>45985.2</v>
      </c>
      <c r="O4588" s="72" t="n">
        <v>260582.79</v>
      </c>
      <c r="P4588" s="72" t="n">
        <v>172925.91</v>
      </c>
      <c r="Q4588" s="72" t="n">
        <v>87656.88</v>
      </c>
      <c r="R4588" t="inlineStr">
        <is>
          <t>Maharashtra</t>
        </is>
      </c>
      <c r="S4588" s="71" t="n">
        <v>2</v>
      </c>
      <c r="T4588" t="inlineStr">
        <is>
          <t>Yes</t>
        </is>
      </c>
      <c r="U4588" s="71" t="n">
        <v>254</v>
      </c>
      <c r="V4588" s="71" t="n">
        <v>95</v>
      </c>
      <c r="W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RR104580</t>
        </is>
      </c>
      <c r="B4589" s="69" t="n">
        <v>46207</v>
      </c>
      <c r="C4589" s="70" t="n">
        <v>2026</v>
      </c>
      <c r="D4589" t="inlineStr">
        <is>
          <t>Jul</t>
        </is>
      </c>
      <c r="E4589" t="inlineStr">
        <is>
          <t>West</t>
        </is>
      </c>
      <c r="F4589" t="inlineStr">
        <is>
          <t>India</t>
        </is>
      </c>
      <c r="G4589" t="inlineStr">
        <is>
          <t>Fashion</t>
        </is>
      </c>
      <c r="H4589" t="inlineStr">
        <is>
          <t>Store walk-in</t>
        </is>
      </c>
      <c r="I4589" t="inlineStr">
        <is>
          <t>Walk-in guest</t>
        </is>
      </c>
      <c r="J4589" t="inlineStr">
        <is>
          <t>Olivia Brown</t>
        </is>
      </c>
      <c r="K4589" s="71" t="n">
        <v>1456</v>
      </c>
      <c r="L4589" s="72" t="n">
        <v>752.9400000000001</v>
      </c>
      <c r="M4589" s="72" t="n">
        <v>1096280.64</v>
      </c>
      <c r="N4589" s="72" t="n">
        <v>87702.45</v>
      </c>
      <c r="O4589" s="72" t="n">
        <v>1008578.19</v>
      </c>
      <c r="P4589" s="72" t="n">
        <v>622210.4</v>
      </c>
      <c r="Q4589" s="72" t="n">
        <v>386367.79</v>
      </c>
      <c r="R4589" t="inlineStr">
        <is>
          <t>Maharashtra</t>
        </is>
      </c>
      <c r="S4589" s="71" t="n">
        <v>0</v>
      </c>
      <c r="T4589" t="inlineStr">
        <is>
          <t>No</t>
        </is>
      </c>
      <c r="U4589" s="71" t="n">
        <v>641</v>
      </c>
      <c r="V4589" s="71" t="n">
        <v>200</v>
      </c>
      <c r="W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RR104581</t>
        </is>
      </c>
      <c r="B4590" s="69" t="n">
        <v>46208</v>
      </c>
      <c r="C4590" s="70" t="n">
        <v>2026</v>
      </c>
      <c r="D4590" t="inlineStr">
        <is>
          <t>Jul</t>
        </is>
      </c>
      <c r="E4590" t="inlineStr">
        <is>
          <t>West</t>
        </is>
      </c>
      <c r="F4590" t="inlineStr">
        <is>
          <t>India</t>
        </is>
      </c>
      <c r="G4590" t="inlineStr">
        <is>
          <t>Electronics</t>
        </is>
      </c>
      <c r="H4590" t="inlineStr">
        <is>
          <t>Click &amp; collect</t>
        </is>
      </c>
      <c r="I4590" t="inlineStr">
        <is>
          <t>Walk-in guest</t>
        </is>
      </c>
      <c r="J4590" t="inlineStr">
        <is>
          <t>Noah Smith</t>
        </is>
      </c>
      <c r="K4590" s="71" t="n">
        <v>28</v>
      </c>
      <c r="L4590" s="72" t="n">
        <v>8988.68</v>
      </c>
      <c r="M4590" s="72" t="n">
        <v>251683.04</v>
      </c>
      <c r="N4590" s="72" t="n">
        <v>5033.66</v>
      </c>
      <c r="O4590" s="72" t="n">
        <v>246649.38</v>
      </c>
      <c r="P4590" s="72" t="n">
        <v>232860.34</v>
      </c>
      <c r="Q4590" s="72" t="n">
        <v>13789.04</v>
      </c>
      <c r="R4590" t="inlineStr">
        <is>
          <t>Maharashtra</t>
        </is>
      </c>
      <c r="S4590" s="71" t="n">
        <v>0</v>
      </c>
      <c r="T4590" t="inlineStr">
        <is>
          <t>No</t>
        </is>
      </c>
      <c r="U4590" s="71" t="n">
        <v>60</v>
      </c>
      <c r="V4590" s="71" t="n">
        <v>22</v>
      </c>
      <c r="W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RR104582</t>
        </is>
      </c>
      <c r="B4591" s="69" t="n">
        <v>46208</v>
      </c>
      <c r="C4591" s="70" t="n">
        <v>2026</v>
      </c>
      <c r="D4591" t="inlineStr">
        <is>
          <t>Jul</t>
        </is>
      </c>
      <c r="E4591" t="inlineStr">
        <is>
          <t>North</t>
        </is>
      </c>
      <c r="F4591" t="inlineStr">
        <is>
          <t>India</t>
        </is>
      </c>
      <c r="G4591" t="inlineStr">
        <is>
          <t>Grocery</t>
        </is>
      </c>
      <c r="H4591" t="inlineStr">
        <is>
          <t>Store walk-in</t>
        </is>
      </c>
      <c r="I4591" t="inlineStr">
        <is>
          <t>Member</t>
        </is>
      </c>
      <c r="J4591" t="inlineStr">
        <is>
          <t>Wei Chen</t>
        </is>
      </c>
      <c r="K4591" s="71" t="n">
        <v>3199</v>
      </c>
      <c r="L4591" s="72" t="n">
        <v>173.96</v>
      </c>
      <c r="M4591" s="72" t="n">
        <v>556498.04</v>
      </c>
      <c r="N4591" s="72" t="n">
        <v>27824.9</v>
      </c>
      <c r="O4591" s="72" t="n">
        <v>528673.14</v>
      </c>
      <c r="P4591" s="72" t="n">
        <v>459214.33</v>
      </c>
      <c r="Q4591" s="72" t="n">
        <v>69458.81</v>
      </c>
      <c r="R4591" t="inlineStr">
        <is>
          <t>Punjab</t>
        </is>
      </c>
      <c r="S4591" s="71" t="n">
        <v>0</v>
      </c>
      <c r="T4591" t="inlineStr">
        <is>
          <t>No</t>
        </is>
      </c>
      <c r="U4591" s="71" t="n">
        <v>2714</v>
      </c>
      <c r="V4591" s="71" t="n">
        <v>887</v>
      </c>
      <c r="W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RR104583</t>
        </is>
      </c>
      <c r="B4592" s="69" t="n">
        <v>46208</v>
      </c>
      <c r="C4592" s="70" t="n">
        <v>2026</v>
      </c>
      <c r="D4592" t="inlineStr">
        <is>
          <t>Jul</t>
        </is>
      </c>
      <c r="E4592" t="inlineStr">
        <is>
          <t>East</t>
        </is>
      </c>
      <c r="F4592" t="inlineStr">
        <is>
          <t>India</t>
        </is>
      </c>
      <c r="G4592" t="inlineStr">
        <is>
          <t>Grocery</t>
        </is>
      </c>
      <c r="H4592" t="inlineStr">
        <is>
          <t>Store walk-in</t>
        </is>
      </c>
      <c r="I4592" t="inlineStr">
        <is>
          <t>Walk-in guest</t>
        </is>
      </c>
      <c r="J4592" t="inlineStr">
        <is>
          <t>Ana Costa</t>
        </is>
      </c>
      <c r="K4592" s="71" t="n">
        <v>2960</v>
      </c>
      <c r="L4592" s="72" t="n">
        <v>197.09</v>
      </c>
      <c r="M4592" s="72" t="n">
        <v>583386.4</v>
      </c>
      <c r="N4592" s="72" t="n">
        <v>11667.73</v>
      </c>
      <c r="O4592" s="72" t="n">
        <v>571718.67</v>
      </c>
      <c r="P4592" s="72" t="n">
        <v>428581.21</v>
      </c>
      <c r="Q4592" s="72" t="n">
        <v>143137.46</v>
      </c>
      <c r="R4592" t="inlineStr">
        <is>
          <t>West Bengal</t>
        </is>
      </c>
      <c r="S4592" s="71" t="n">
        <v>0</v>
      </c>
      <c r="T4592" t="inlineStr">
        <is>
          <t>No</t>
        </is>
      </c>
      <c r="U4592" s="71" t="n">
        <v>1115</v>
      </c>
      <c r="V4592" s="71" t="n">
        <v>363</v>
      </c>
      <c r="W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RR104584</t>
        </is>
      </c>
      <c r="B4593" s="69" t="n">
        <v>46208</v>
      </c>
      <c r="C4593" s="70" t="n">
        <v>2026</v>
      </c>
      <c r="D4593" t="inlineStr">
        <is>
          <t>Jul</t>
        </is>
      </c>
      <c r="E4593" t="inlineStr">
        <is>
          <t>West</t>
        </is>
      </c>
      <c r="F4593" t="inlineStr">
        <is>
          <t>India</t>
        </is>
      </c>
      <c r="G4593" t="inlineStr">
        <is>
          <t>Electronics</t>
        </is>
      </c>
      <c r="H4593" t="inlineStr">
        <is>
          <t>Store walk-in</t>
        </is>
      </c>
      <c r="I4593" t="inlineStr">
        <is>
          <t>Member</t>
        </is>
      </c>
      <c r="J4593" t="inlineStr">
        <is>
          <t>Zoya Ahmed</t>
        </is>
      </c>
      <c r="K4593" s="71" t="n">
        <v>194</v>
      </c>
      <c r="L4593" s="72" t="n">
        <v>9399.67</v>
      </c>
      <c r="M4593" s="72" t="n">
        <v>1823535.98</v>
      </c>
      <c r="N4593" s="72" t="n">
        <v>145882.88</v>
      </c>
      <c r="O4593" s="72" t="n">
        <v>1677653.1</v>
      </c>
      <c r="P4593" s="72" t="n">
        <v>1648112.69</v>
      </c>
      <c r="Q4593" s="72" t="n">
        <v>29540.41</v>
      </c>
      <c r="R4593" t="inlineStr">
        <is>
          <t>Gujarat</t>
        </is>
      </c>
      <c r="S4593" s="71" t="n">
        <v>1</v>
      </c>
      <c r="T4593" t="inlineStr">
        <is>
          <t>Yes</t>
        </is>
      </c>
      <c r="U4593" s="71" t="n">
        <v>473</v>
      </c>
      <c r="V4593" s="71" t="n">
        <v>160</v>
      </c>
      <c r="W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RR104585</t>
        </is>
      </c>
      <c r="B4594" s="69" t="n">
        <v>46208</v>
      </c>
      <c r="C4594" s="70" t="n">
        <v>2026</v>
      </c>
      <c r="D4594" t="inlineStr">
        <is>
          <t>Jul</t>
        </is>
      </c>
      <c r="E4594" t="inlineStr">
        <is>
          <t>North</t>
        </is>
      </c>
      <c r="F4594" t="inlineStr">
        <is>
          <t>India</t>
        </is>
      </c>
      <c r="G4594" t="inlineStr">
        <is>
          <t>Fashion</t>
        </is>
      </c>
      <c r="H4594" t="inlineStr">
        <is>
          <t>Click &amp; collect</t>
        </is>
      </c>
      <c r="I4594" t="inlineStr">
        <is>
          <t>Member</t>
        </is>
      </c>
      <c r="J4594" t="inlineStr">
        <is>
          <t>Wei Chen</t>
        </is>
      </c>
      <c r="K4594" s="71" t="n">
        <v>464</v>
      </c>
      <c r="L4594" s="72" t="n">
        <v>849.83</v>
      </c>
      <c r="M4594" s="72" t="n">
        <v>394321.12</v>
      </c>
      <c r="N4594" s="72" t="n">
        <v>39432.11</v>
      </c>
      <c r="O4594" s="72" t="n">
        <v>354889.01</v>
      </c>
      <c r="P4594" s="72" t="n">
        <v>194441.29</v>
      </c>
      <c r="Q4594" s="72" t="n">
        <v>160447.72</v>
      </c>
      <c r="R4594" t="inlineStr">
        <is>
          <t>Rajasthan</t>
        </is>
      </c>
      <c r="S4594" s="71" t="n">
        <v>0</v>
      </c>
      <c r="T4594" t="inlineStr">
        <is>
          <t>No</t>
        </is>
      </c>
      <c r="U4594" s="71" t="n">
        <v>211</v>
      </c>
      <c r="V4594" s="71" t="n">
        <v>90</v>
      </c>
      <c r="W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RR104586</t>
        </is>
      </c>
      <c r="B4595" s="69" t="n">
        <v>46208</v>
      </c>
      <c r="C4595" s="70" t="n">
        <v>2026</v>
      </c>
      <c r="D4595" t="inlineStr">
        <is>
          <t>Jul</t>
        </is>
      </c>
      <c r="E4595" t="inlineStr">
        <is>
          <t>East</t>
        </is>
      </c>
      <c r="F4595" t="inlineStr">
        <is>
          <t>India</t>
        </is>
      </c>
      <c r="G4595" t="inlineStr">
        <is>
          <t>Grocery</t>
        </is>
      </c>
      <c r="H4595" t="inlineStr">
        <is>
          <t>Store walk-in</t>
        </is>
      </c>
      <c r="I4595" t="inlineStr">
        <is>
          <t>Walk-in guest</t>
        </is>
      </c>
      <c r="J4595" t="inlineStr">
        <is>
          <t>Aisha Bello</t>
        </is>
      </c>
      <c r="K4595" s="71" t="n">
        <v>3656</v>
      </c>
      <c r="L4595" s="72" t="n">
        <v>191.92</v>
      </c>
      <c r="M4595" s="72" t="n">
        <v>701659.52</v>
      </c>
      <c r="N4595" s="72" t="n">
        <v>105248.93</v>
      </c>
      <c r="O4595" s="72" t="n">
        <v>596410.59</v>
      </c>
      <c r="P4595" s="72" t="n">
        <v>550880.03</v>
      </c>
      <c r="Q4595" s="72" t="n">
        <v>45530.56</v>
      </c>
      <c r="R4595" t="inlineStr">
        <is>
          <t>West Bengal</t>
        </is>
      </c>
      <c r="S4595" s="71" t="n">
        <v>5</v>
      </c>
      <c r="T4595" t="inlineStr">
        <is>
          <t>Yes</t>
        </is>
      </c>
      <c r="U4595" s="71" t="n">
        <v>1532</v>
      </c>
      <c r="V4595" s="71" t="n">
        <v>571</v>
      </c>
      <c r="W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RR104587</t>
        </is>
      </c>
      <c r="B4596" s="69" t="n">
        <v>46209</v>
      </c>
      <c r="C4596" s="70" t="n">
        <v>2026</v>
      </c>
      <c r="D4596" t="inlineStr">
        <is>
          <t>Jul</t>
        </is>
      </c>
      <c r="E4596" t="inlineStr">
        <is>
          <t>South</t>
        </is>
      </c>
      <c r="F4596" t="inlineStr">
        <is>
          <t>India</t>
        </is>
      </c>
      <c r="G4596" t="inlineStr">
        <is>
          <t>Fashion</t>
        </is>
      </c>
      <c r="H4596" t="inlineStr">
        <is>
          <t>Store walk-in</t>
        </is>
      </c>
      <c r="I4596" t="inlineStr">
        <is>
          <t>Walk-in guest</t>
        </is>
      </c>
      <c r="J4596" t="inlineStr">
        <is>
          <t>Yuki Sato</t>
        </is>
      </c>
      <c r="K4596" s="71" t="n">
        <v>1206</v>
      </c>
      <c r="L4596" s="72" t="n">
        <v>828.76</v>
      </c>
      <c r="M4596" s="72" t="n">
        <v>999484.5600000001</v>
      </c>
      <c r="N4596" s="72" t="n">
        <v>149922.68</v>
      </c>
      <c r="O4596" s="72" t="n">
        <v>849561.88</v>
      </c>
      <c r="P4596" s="72" t="n">
        <v>497710.23</v>
      </c>
      <c r="Q4596" s="72" t="n">
        <v>351851.65</v>
      </c>
      <c r="R4596" t="inlineStr">
        <is>
          <t>Karnataka</t>
        </is>
      </c>
      <c r="S4596" s="71" t="n">
        <v>5</v>
      </c>
      <c r="T4596" t="inlineStr">
        <is>
          <t>Yes</t>
        </is>
      </c>
      <c r="U4596" s="71" t="n">
        <v>374</v>
      </c>
      <c r="V4596" s="71" t="n">
        <v>147</v>
      </c>
      <c r="W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RR104588</t>
        </is>
      </c>
      <c r="B4597" s="69" t="n">
        <v>46209</v>
      </c>
      <c r="C4597" s="70" t="n">
        <v>2026</v>
      </c>
      <c r="D4597" t="inlineStr">
        <is>
          <t>Jul</t>
        </is>
      </c>
      <c r="E4597" t="inlineStr">
        <is>
          <t>West</t>
        </is>
      </c>
      <c r="F4597" t="inlineStr">
        <is>
          <t>India</t>
        </is>
      </c>
      <c r="G4597" t="inlineStr">
        <is>
          <t>Grocery</t>
        </is>
      </c>
      <c r="H4597" t="inlineStr">
        <is>
          <t>Click &amp; collect</t>
        </is>
      </c>
      <c r="I4597" t="inlineStr">
        <is>
          <t>Member</t>
        </is>
      </c>
      <c r="J4597" t="inlineStr">
        <is>
          <t>Liam O'Brien</t>
        </is>
      </c>
      <c r="K4597" s="71" t="n">
        <v>2562</v>
      </c>
      <c r="L4597" s="72" t="n">
        <v>169.81</v>
      </c>
      <c r="M4597" s="72" t="n">
        <v>435053.22</v>
      </c>
      <c r="N4597" s="72" t="n">
        <v>43505.32</v>
      </c>
      <c r="O4597" s="72" t="n">
        <v>391547.9</v>
      </c>
      <c r="P4597" s="72" t="n">
        <v>390895.93</v>
      </c>
      <c r="Q4597" s="72" t="n">
        <v>651.97</v>
      </c>
      <c r="R4597" t="inlineStr">
        <is>
          <t>Gujarat</t>
        </is>
      </c>
      <c r="S4597" s="71" t="n">
        <v>2</v>
      </c>
      <c r="T4597" t="inlineStr">
        <is>
          <t>Yes</t>
        </is>
      </c>
      <c r="U4597" s="71" t="n">
        <v>958</v>
      </c>
      <c r="V4597" s="71" t="n">
        <v>422</v>
      </c>
      <c r="W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RR104589</t>
        </is>
      </c>
      <c r="B4598" s="69" t="n">
        <v>46209</v>
      </c>
      <c r="C4598" s="70" t="n">
        <v>2026</v>
      </c>
      <c r="D4598" t="inlineStr">
        <is>
          <t>Jul</t>
        </is>
      </c>
      <c r="E4598" t="inlineStr">
        <is>
          <t>West</t>
        </is>
      </c>
      <c r="F4598" t="inlineStr">
        <is>
          <t>India</t>
        </is>
      </c>
      <c r="G4598" t="inlineStr">
        <is>
          <t>JioMart</t>
        </is>
      </c>
      <c r="H4598" t="inlineStr">
        <is>
          <t>Home delivery</t>
        </is>
      </c>
      <c r="I4598" t="inlineStr">
        <is>
          <t>Walk-in guest</t>
        </is>
      </c>
      <c r="J4598" t="inlineStr">
        <is>
          <t>Omar Haddad</t>
        </is>
      </c>
      <c r="K4598" s="71" t="n">
        <v>4451</v>
      </c>
      <c r="L4598" s="72" t="n">
        <v>488.28</v>
      </c>
      <c r="M4598" s="72" t="n">
        <v>2173334.28</v>
      </c>
      <c r="N4598" s="72" t="n">
        <v>173866.74</v>
      </c>
      <c r="O4598" s="72" t="n">
        <v>1999467.54</v>
      </c>
      <c r="P4598" s="72" t="n">
        <v>1482408.15</v>
      </c>
      <c r="Q4598" s="72" t="n">
        <v>517059.39</v>
      </c>
      <c r="R4598" t="inlineStr">
        <is>
          <t>Gujarat</t>
        </is>
      </c>
      <c r="S4598" s="71" t="n">
        <v>0</v>
      </c>
      <c r="T4598" t="inlineStr">
        <is>
          <t>No</t>
        </is>
      </c>
      <c r="U4598" s="71" t="n">
        <v>12614</v>
      </c>
      <c r="V4598" s="71" t="n">
        <v>542</v>
      </c>
      <c r="W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RR104590</t>
        </is>
      </c>
      <c r="B4599" s="69" t="n">
        <v>46209</v>
      </c>
      <c r="C4599" s="70" t="n">
        <v>2026</v>
      </c>
      <c r="D4599" t="inlineStr">
        <is>
          <t>Jul</t>
        </is>
      </c>
      <c r="E4599" t="inlineStr">
        <is>
          <t>West</t>
        </is>
      </c>
      <c r="F4599" t="inlineStr">
        <is>
          <t>India</t>
        </is>
      </c>
      <c r="G4599" t="inlineStr">
        <is>
          <t>Grocery</t>
        </is>
      </c>
      <c r="H4599" t="inlineStr">
        <is>
          <t>Store walk-in</t>
        </is>
      </c>
      <c r="I4599" t="inlineStr">
        <is>
          <t>Member</t>
        </is>
      </c>
      <c r="J4599" t="inlineStr">
        <is>
          <t>Olivia Brown</t>
        </is>
      </c>
      <c r="K4599" s="71" t="n">
        <v>1420</v>
      </c>
      <c r="L4599" s="72" t="n">
        <v>173.12</v>
      </c>
      <c r="M4599" s="72" t="n">
        <v>245830.4</v>
      </c>
      <c r="N4599" s="72" t="n">
        <v>12291.52</v>
      </c>
      <c r="O4599" s="72" t="n">
        <v>233538.88</v>
      </c>
      <c r="P4599" s="72" t="n">
        <v>208289.85</v>
      </c>
      <c r="Q4599" s="72" t="n">
        <v>25249.03</v>
      </c>
      <c r="R4599" t="inlineStr">
        <is>
          <t>Maharashtra</t>
        </is>
      </c>
      <c r="S4599" s="71" t="n">
        <v>2</v>
      </c>
      <c r="T4599" t="inlineStr">
        <is>
          <t>Yes</t>
        </is>
      </c>
      <c r="U4599" s="71" t="n">
        <v>434</v>
      </c>
      <c r="V4599" s="71" t="n">
        <v>189</v>
      </c>
      <c r="W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RR104591</t>
        </is>
      </c>
      <c r="B4600" s="69" t="n">
        <v>46209</v>
      </c>
      <c r="C4600" s="70" t="n">
        <v>2026</v>
      </c>
      <c r="D4600" t="inlineStr">
        <is>
          <t>Jul</t>
        </is>
      </c>
      <c r="E4600" t="inlineStr">
        <is>
          <t>North</t>
        </is>
      </c>
      <c r="F4600" t="inlineStr">
        <is>
          <t>India</t>
        </is>
      </c>
      <c r="G4600" t="inlineStr">
        <is>
          <t>Grocery</t>
        </is>
      </c>
      <c r="H4600" t="inlineStr">
        <is>
          <t>Store walk-in</t>
        </is>
      </c>
      <c r="I4600" t="inlineStr">
        <is>
          <t>Member</t>
        </is>
      </c>
      <c r="J4600" t="inlineStr">
        <is>
          <t>Noah Smith</t>
        </is>
      </c>
      <c r="K4600" s="71" t="n">
        <v>1133</v>
      </c>
      <c r="L4600" s="72" t="n">
        <v>196.23</v>
      </c>
      <c r="M4600" s="72" t="n">
        <v>222328.59</v>
      </c>
      <c r="N4600" s="72" t="n">
        <v>22232.86</v>
      </c>
      <c r="O4600" s="72" t="n">
        <v>200095.73</v>
      </c>
      <c r="P4600" s="72" t="n">
        <v>165886.36</v>
      </c>
      <c r="Q4600" s="72" t="n">
        <v>34209.37</v>
      </c>
      <c r="R4600" t="inlineStr">
        <is>
          <t>Punjab</t>
        </is>
      </c>
      <c r="S4600" s="71" t="n">
        <v>1</v>
      </c>
      <c r="T4600" t="inlineStr">
        <is>
          <t>Yes</t>
        </is>
      </c>
      <c r="U4600" s="71" t="n">
        <v>607</v>
      </c>
      <c r="V4600" s="71" t="n">
        <v>259</v>
      </c>
      <c r="W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RR104592</t>
        </is>
      </c>
      <c r="B4601" s="69" t="n">
        <v>46209</v>
      </c>
      <c r="C4601" s="70" t="n">
        <v>2026</v>
      </c>
      <c r="D4601" t="inlineStr">
        <is>
          <t>Jul</t>
        </is>
      </c>
      <c r="E4601" t="inlineStr">
        <is>
          <t>South</t>
        </is>
      </c>
      <c r="F4601" t="inlineStr">
        <is>
          <t>India</t>
        </is>
      </c>
      <c r="G4601" t="inlineStr">
        <is>
          <t>Grocery</t>
        </is>
      </c>
      <c r="H4601" t="inlineStr">
        <is>
          <t>Store walk-in</t>
        </is>
      </c>
      <c r="I4601" t="inlineStr">
        <is>
          <t>Member</t>
        </is>
      </c>
      <c r="J4601" t="inlineStr">
        <is>
          <t>Aisha Bello</t>
        </is>
      </c>
      <c r="K4601" s="71" t="n">
        <v>3176</v>
      </c>
      <c r="L4601" s="72" t="n">
        <v>196.99</v>
      </c>
      <c r="M4601" s="72" t="n">
        <v>625640.24</v>
      </c>
      <c r="N4601" s="72" t="n">
        <v>93846.03999999999</v>
      </c>
      <c r="O4601" s="72" t="n">
        <v>531794.2</v>
      </c>
      <c r="P4601" s="72" t="n">
        <v>456008.93</v>
      </c>
      <c r="Q4601" s="72" t="n">
        <v>75785.27</v>
      </c>
      <c r="R4601" t="inlineStr">
        <is>
          <t>Tamil Nadu</t>
        </is>
      </c>
      <c r="S4601" s="71" t="n">
        <v>5</v>
      </c>
      <c r="T4601" t="inlineStr">
        <is>
          <t>Yes</t>
        </is>
      </c>
      <c r="U4601" s="71" t="n">
        <v>1442</v>
      </c>
      <c r="V4601" s="71" t="n">
        <v>379</v>
      </c>
      <c r="W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RR104593</t>
        </is>
      </c>
      <c r="B4602" s="69" t="n">
        <v>46209</v>
      </c>
      <c r="C4602" s="70" t="n">
        <v>2026</v>
      </c>
      <c r="D4602" t="inlineStr">
        <is>
          <t>Jul</t>
        </is>
      </c>
      <c r="E4602" t="inlineStr">
        <is>
          <t>South</t>
        </is>
      </c>
      <c r="F4602" t="inlineStr">
        <is>
          <t>India</t>
        </is>
      </c>
      <c r="G4602" t="inlineStr">
        <is>
          <t>Grocery</t>
        </is>
      </c>
      <c r="H4602" t="inlineStr">
        <is>
          <t>Store walk-in</t>
        </is>
      </c>
      <c r="I4602" t="inlineStr">
        <is>
          <t>Walk-in guest</t>
        </is>
      </c>
      <c r="J4602" t="inlineStr">
        <is>
          <t>Omar Haddad</t>
        </is>
      </c>
      <c r="K4602" s="71" t="n">
        <v>2468</v>
      </c>
      <c r="L4602" s="72" t="n">
        <v>170.26</v>
      </c>
      <c r="M4602" s="72" t="n">
        <v>420201.68</v>
      </c>
      <c r="N4602" s="72" t="n">
        <v>8404.030000000001</v>
      </c>
      <c r="O4602" s="72" t="n">
        <v>411797.65</v>
      </c>
      <c r="P4602" s="72" t="n">
        <v>373018.41</v>
      </c>
      <c r="Q4602" s="72" t="n">
        <v>38779.24</v>
      </c>
      <c r="R4602" t="inlineStr">
        <is>
          <t>Tamil Nadu</t>
        </is>
      </c>
      <c r="S4602" s="71" t="n">
        <v>1</v>
      </c>
      <c r="T4602" t="inlineStr">
        <is>
          <t>Yes</t>
        </is>
      </c>
      <c r="U4602" s="71" t="n">
        <v>1133</v>
      </c>
      <c r="V4602" s="71" t="n">
        <v>426</v>
      </c>
      <c r="W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RR104594</t>
        </is>
      </c>
      <c r="B4603" s="69" t="n">
        <v>46209</v>
      </c>
      <c r="C4603" s="70" t="n">
        <v>2026</v>
      </c>
      <c r="D4603" t="inlineStr">
        <is>
          <t>Jul</t>
        </is>
      </c>
      <c r="E4603" t="inlineStr">
        <is>
          <t>North</t>
        </is>
      </c>
      <c r="F4603" t="inlineStr">
        <is>
          <t>India</t>
        </is>
      </c>
      <c r="G4603" t="inlineStr">
        <is>
          <t>Grocery</t>
        </is>
      </c>
      <c r="H4603" t="inlineStr">
        <is>
          <t>Click &amp; collect</t>
        </is>
      </c>
      <c r="I4603" t="inlineStr">
        <is>
          <t>Member</t>
        </is>
      </c>
      <c r="J4603" t="inlineStr">
        <is>
          <t>Wei Chen</t>
        </is>
      </c>
      <c r="K4603" s="71" t="n">
        <v>3106</v>
      </c>
      <c r="L4603" s="72" t="n">
        <v>171.93</v>
      </c>
      <c r="M4603" s="72" t="n">
        <v>534014.58</v>
      </c>
      <c r="N4603" s="72" t="n">
        <v>10680.29</v>
      </c>
      <c r="O4603" s="72" t="n">
        <v>523334.29</v>
      </c>
      <c r="P4603" s="72" t="n">
        <v>466826.23</v>
      </c>
      <c r="Q4603" s="72" t="n">
        <v>56508.06</v>
      </c>
      <c r="R4603" t="inlineStr">
        <is>
          <t>Punjab</t>
        </is>
      </c>
      <c r="S4603" s="71" t="n">
        <v>2</v>
      </c>
      <c r="T4603" t="inlineStr">
        <is>
          <t>Yes</t>
        </is>
      </c>
      <c r="U4603" s="71" t="n">
        <v>1272</v>
      </c>
      <c r="V4603" s="71" t="n">
        <v>397</v>
      </c>
      <c r="W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RR104595</t>
        </is>
      </c>
      <c r="B4604" s="69" t="n">
        <v>46209</v>
      </c>
      <c r="C4604" s="70" t="n">
        <v>2026</v>
      </c>
      <c r="D4604" t="inlineStr">
        <is>
          <t>Jul</t>
        </is>
      </c>
      <c r="E4604" t="inlineStr">
        <is>
          <t>West</t>
        </is>
      </c>
      <c r="F4604" t="inlineStr">
        <is>
          <t>India</t>
        </is>
      </c>
      <c r="G4604" t="inlineStr">
        <is>
          <t>Fashion</t>
        </is>
      </c>
      <c r="H4604" t="inlineStr">
        <is>
          <t>Home delivery</t>
        </is>
      </c>
      <c r="I4604" t="inlineStr">
        <is>
          <t>Member</t>
        </is>
      </c>
      <c r="J4604" t="inlineStr">
        <is>
          <t>Fatima Al-Saud</t>
        </is>
      </c>
      <c r="K4604" s="71" t="n">
        <v>236</v>
      </c>
      <c r="L4604" s="72" t="n">
        <v>792.38</v>
      </c>
      <c r="M4604" s="72" t="n">
        <v>187001.68</v>
      </c>
      <c r="N4604" s="72" t="n">
        <v>9350.08</v>
      </c>
      <c r="O4604" s="72" t="n">
        <v>177651.6</v>
      </c>
      <c r="P4604" s="72" t="n">
        <v>96465.50999999999</v>
      </c>
      <c r="Q4604" s="72" t="n">
        <v>81186.09</v>
      </c>
      <c r="R4604" t="inlineStr">
        <is>
          <t>Goa</t>
        </is>
      </c>
      <c r="S4604" s="71" t="n">
        <v>3</v>
      </c>
      <c r="T4604" t="inlineStr">
        <is>
          <t>Yes</t>
        </is>
      </c>
      <c r="U4604" s="71" t="n">
        <v>122</v>
      </c>
      <c r="V4604" s="71" t="n">
        <v>36</v>
      </c>
      <c r="W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RR104596</t>
        </is>
      </c>
      <c r="B4605" s="69" t="n">
        <v>46209</v>
      </c>
      <c r="C4605" s="70" t="n">
        <v>2026</v>
      </c>
      <c r="D4605" t="inlineStr">
        <is>
          <t>Jul</t>
        </is>
      </c>
      <c r="E4605" t="inlineStr">
        <is>
          <t>West</t>
        </is>
      </c>
      <c r="F4605" t="inlineStr">
        <is>
          <t>India</t>
        </is>
      </c>
      <c r="G4605" t="inlineStr">
        <is>
          <t>Electronics</t>
        </is>
      </c>
      <c r="H4605" t="inlineStr">
        <is>
          <t>Store walk-in</t>
        </is>
      </c>
      <c r="I4605" t="inlineStr">
        <is>
          <t>Member</t>
        </is>
      </c>
      <c r="J4605" t="inlineStr">
        <is>
          <t>Hiroshi Tanaka</t>
        </is>
      </c>
      <c r="K4605" s="71" t="n">
        <v>149</v>
      </c>
      <c r="L4605" s="72" t="n">
        <v>10338.88</v>
      </c>
      <c r="M4605" s="72" t="n">
        <v>1540493.12</v>
      </c>
      <c r="N4605" s="72" t="n">
        <v>231073.97</v>
      </c>
      <c r="O4605" s="72" t="n">
        <v>1309419.15</v>
      </c>
      <c r="P4605" s="72" t="n">
        <v>1247128.42</v>
      </c>
      <c r="Q4605" s="72" t="n">
        <v>62290.73</v>
      </c>
      <c r="R4605" t="inlineStr">
        <is>
          <t>Goa</t>
        </is>
      </c>
      <c r="S4605" s="71" t="n">
        <v>2</v>
      </c>
      <c r="T4605" t="inlineStr">
        <is>
          <t>Yes</t>
        </is>
      </c>
      <c r="U4605" s="71" t="n">
        <v>560</v>
      </c>
      <c r="V4605" s="71" t="n">
        <v>148</v>
      </c>
      <c r="W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RR104597</t>
        </is>
      </c>
      <c r="B4606" s="69" t="n">
        <v>46210</v>
      </c>
      <c r="C4606" s="70" t="n">
        <v>2026</v>
      </c>
      <c r="D4606" t="inlineStr">
        <is>
          <t>Jul</t>
        </is>
      </c>
      <c r="E4606" t="inlineStr">
        <is>
          <t>South</t>
        </is>
      </c>
      <c r="F4606" t="inlineStr">
        <is>
          <t>India</t>
        </is>
      </c>
      <c r="G4606" t="inlineStr">
        <is>
          <t>JioMart</t>
        </is>
      </c>
      <c r="H4606" t="inlineStr">
        <is>
          <t>Home delivery</t>
        </is>
      </c>
      <c r="I4606" t="inlineStr">
        <is>
          <t>Member</t>
        </is>
      </c>
      <c r="J4606" t="inlineStr">
        <is>
          <t>Hiroshi Tanaka</t>
        </is>
      </c>
      <c r="K4606" s="71" t="n">
        <v>1623</v>
      </c>
      <c r="L4606" s="72" t="n">
        <v>488.22</v>
      </c>
      <c r="M4606" s="72" t="n">
        <v>792381.0600000001</v>
      </c>
      <c r="N4606" s="72" t="n">
        <v>63390.48</v>
      </c>
      <c r="O4606" s="72" t="n">
        <v>728990.58</v>
      </c>
      <c r="P4606" s="72" t="n">
        <v>566842.1</v>
      </c>
      <c r="Q4606" s="72" t="n">
        <v>162148.48</v>
      </c>
      <c r="R4606" t="inlineStr">
        <is>
          <t>Telangana</t>
        </is>
      </c>
      <c r="S4606" s="71" t="n">
        <v>2</v>
      </c>
      <c r="T4606" t="inlineStr">
        <is>
          <t>Yes</t>
        </is>
      </c>
      <c r="U4606" s="71" t="n">
        <v>5566</v>
      </c>
      <c r="V4606" s="71" t="n">
        <v>249</v>
      </c>
      <c r="W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RR104598</t>
        </is>
      </c>
      <c r="B4607" s="69" t="n">
        <v>46210</v>
      </c>
      <c r="C4607" s="70" t="n">
        <v>2026</v>
      </c>
      <c r="D4607" t="inlineStr">
        <is>
          <t>Jul</t>
        </is>
      </c>
      <c r="E4607" t="inlineStr">
        <is>
          <t>West</t>
        </is>
      </c>
      <c r="F4607" t="inlineStr">
        <is>
          <t>India</t>
        </is>
      </c>
      <c r="G4607" t="inlineStr">
        <is>
          <t>Grocery</t>
        </is>
      </c>
      <c r="H4607" t="inlineStr">
        <is>
          <t>Home delivery</t>
        </is>
      </c>
      <c r="I4607" t="inlineStr">
        <is>
          <t>Walk-in guest</t>
        </is>
      </c>
      <c r="J4607" t="inlineStr">
        <is>
          <t>Aisha Bello</t>
        </is>
      </c>
      <c r="K4607" s="71" t="n">
        <v>1710</v>
      </c>
      <c r="L4607" s="72" t="n">
        <v>169.59</v>
      </c>
      <c r="M4607" s="72" t="n">
        <v>289998.9</v>
      </c>
      <c r="N4607" s="72" t="n">
        <v>5799.98</v>
      </c>
      <c r="O4607" s="72" t="n">
        <v>284198.92</v>
      </c>
      <c r="P4607" s="72" t="n">
        <v>256288.78</v>
      </c>
      <c r="Q4607" s="72" t="n">
        <v>27910.14</v>
      </c>
      <c r="R4607" t="inlineStr">
        <is>
          <t>Maharashtra</t>
        </is>
      </c>
      <c r="S4607" s="71" t="n">
        <v>1</v>
      </c>
      <c r="T4607" t="inlineStr">
        <is>
          <t>Yes</t>
        </is>
      </c>
      <c r="U4607" s="71" t="n">
        <v>724</v>
      </c>
      <c r="V4607" s="71" t="n">
        <v>192</v>
      </c>
      <c r="W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RR104599</t>
        </is>
      </c>
      <c r="B4608" s="69" t="n">
        <v>46210</v>
      </c>
      <c r="C4608" s="70" t="n">
        <v>2026</v>
      </c>
      <c r="D4608" t="inlineStr">
        <is>
          <t>Jul</t>
        </is>
      </c>
      <c r="E4608" t="inlineStr">
        <is>
          <t>East</t>
        </is>
      </c>
      <c r="F4608" t="inlineStr">
        <is>
          <t>India</t>
        </is>
      </c>
      <c r="G4608" t="inlineStr">
        <is>
          <t>Fashion</t>
        </is>
      </c>
      <c r="H4608" t="inlineStr">
        <is>
          <t>Store walk-in</t>
        </is>
      </c>
      <c r="I4608" t="inlineStr">
        <is>
          <t>Member</t>
        </is>
      </c>
      <c r="J4608" t="inlineStr">
        <is>
          <t>Wei Chen</t>
        </is>
      </c>
      <c r="K4608" s="71" t="n">
        <v>1339</v>
      </c>
      <c r="L4608" s="72" t="n">
        <v>754.35</v>
      </c>
      <c r="M4608" s="72" t="n">
        <v>1010074.65</v>
      </c>
      <c r="N4608" s="72" t="n">
        <v>151511.2</v>
      </c>
      <c r="O4608" s="72" t="n">
        <v>858563.45</v>
      </c>
      <c r="P4608" s="72" t="n">
        <v>564359.13</v>
      </c>
      <c r="Q4608" s="72" t="n">
        <v>294204.32</v>
      </c>
      <c r="R4608" t="inlineStr">
        <is>
          <t>Odisha</t>
        </is>
      </c>
      <c r="S4608" s="71" t="n">
        <v>5</v>
      </c>
      <c r="T4608" t="inlineStr">
        <is>
          <t>Yes</t>
        </is>
      </c>
      <c r="U4608" s="71" t="n">
        <v>476</v>
      </c>
      <c r="V4608" s="71" t="n">
        <v>153</v>
      </c>
      <c r="W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RR104600</t>
        </is>
      </c>
      <c r="B4609" s="69" t="n">
        <v>46210</v>
      </c>
      <c r="C4609" s="70" t="n">
        <v>2026</v>
      </c>
      <c r="D4609" t="inlineStr">
        <is>
          <t>Jul</t>
        </is>
      </c>
      <c r="E4609" t="inlineStr">
        <is>
          <t>South</t>
        </is>
      </c>
      <c r="F4609" t="inlineStr">
        <is>
          <t>India</t>
        </is>
      </c>
      <c r="G4609" t="inlineStr">
        <is>
          <t>Grocery</t>
        </is>
      </c>
      <c r="H4609" t="inlineStr">
        <is>
          <t>Store walk-in</t>
        </is>
      </c>
      <c r="I4609" t="inlineStr">
        <is>
          <t>Member</t>
        </is>
      </c>
      <c r="J4609" t="inlineStr">
        <is>
          <t>Fatima Al-Saud</t>
        </is>
      </c>
      <c r="K4609" s="71" t="n">
        <v>1678</v>
      </c>
      <c r="L4609" s="72" t="n">
        <v>190.44</v>
      </c>
      <c r="M4609" s="72" t="n">
        <v>319558.32</v>
      </c>
      <c r="N4609" s="72" t="n">
        <v>47933.75</v>
      </c>
      <c r="O4609" s="72" t="n">
        <v>271624.57</v>
      </c>
      <c r="P4609" s="72" t="n">
        <v>249273.38</v>
      </c>
      <c r="Q4609" s="72" t="n">
        <v>22351.19</v>
      </c>
      <c r="R4609" t="inlineStr">
        <is>
          <t>Kerala</t>
        </is>
      </c>
      <c r="S4609" s="71" t="n">
        <v>5</v>
      </c>
      <c r="T4609" t="inlineStr">
        <is>
          <t>Yes</t>
        </is>
      </c>
      <c r="U4609" s="71" t="n">
        <v>744</v>
      </c>
      <c r="V4609" s="71" t="n">
        <v>270</v>
      </c>
      <c r="W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RR104601</t>
        </is>
      </c>
      <c r="B4610" s="69" t="n">
        <v>46210</v>
      </c>
      <c r="C4610" s="70" t="n">
        <v>2026</v>
      </c>
      <c r="D4610" t="inlineStr">
        <is>
          <t>Jul</t>
        </is>
      </c>
      <c r="E4610" t="inlineStr">
        <is>
          <t>South</t>
        </is>
      </c>
      <c r="F4610" t="inlineStr">
        <is>
          <t>India</t>
        </is>
      </c>
      <c r="G4610" t="inlineStr">
        <is>
          <t>JioMart</t>
        </is>
      </c>
      <c r="H4610" t="inlineStr">
        <is>
          <t>Home delivery</t>
        </is>
      </c>
      <c r="I4610" t="inlineStr">
        <is>
          <t>Walk-in guest</t>
        </is>
      </c>
      <c r="J4610" t="inlineStr">
        <is>
          <t>Emma Clarke</t>
        </is>
      </c>
      <c r="K4610" s="71" t="n">
        <v>3908</v>
      </c>
      <c r="L4610" s="72" t="n">
        <v>465.53</v>
      </c>
      <c r="M4610" s="72" t="n">
        <v>1819291.24</v>
      </c>
      <c r="N4610" s="72" t="n">
        <v>272893.69</v>
      </c>
      <c r="O4610" s="72" t="n">
        <v>1546397.55</v>
      </c>
      <c r="P4610" s="72" t="n">
        <v>1341217.07</v>
      </c>
      <c r="Q4610" s="72" t="n">
        <v>205180.48</v>
      </c>
      <c r="R4610" t="inlineStr">
        <is>
          <t>Karnataka</t>
        </is>
      </c>
      <c r="S4610" s="71" t="n">
        <v>3</v>
      </c>
      <c r="T4610" t="inlineStr">
        <is>
          <t>Yes</t>
        </is>
      </c>
      <c r="U4610" s="71" t="n">
        <v>13281</v>
      </c>
      <c r="V4610" s="71" t="n">
        <v>878</v>
      </c>
      <c r="W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RR104602</t>
        </is>
      </c>
      <c r="B4611" s="69" t="n">
        <v>46210</v>
      </c>
      <c r="C4611" s="70" t="n">
        <v>2026</v>
      </c>
      <c r="D4611" t="inlineStr">
        <is>
          <t>Jul</t>
        </is>
      </c>
      <c r="E4611" t="inlineStr">
        <is>
          <t>South</t>
        </is>
      </c>
      <c r="F4611" t="inlineStr">
        <is>
          <t>India</t>
        </is>
      </c>
      <c r="G4611" t="inlineStr">
        <is>
          <t>Grocery</t>
        </is>
      </c>
      <c r="H4611" t="inlineStr">
        <is>
          <t>Store walk-in</t>
        </is>
      </c>
      <c r="I4611" t="inlineStr">
        <is>
          <t>Walk-in guest</t>
        </is>
      </c>
      <c r="J4611" t="inlineStr">
        <is>
          <t>Mei Lin</t>
        </is>
      </c>
      <c r="K4611" s="71" t="n">
        <v>3230</v>
      </c>
      <c r="L4611" s="72" t="n">
        <v>188.27</v>
      </c>
      <c r="M4611" s="72" t="n">
        <v>608112.1</v>
      </c>
      <c r="N4611" s="72" t="n">
        <v>12162.24</v>
      </c>
      <c r="O4611" s="72" t="n">
        <v>595949.86</v>
      </c>
      <c r="P4611" s="72" t="n">
        <v>464587.88</v>
      </c>
      <c r="Q4611" s="72" t="n">
        <v>131361.98</v>
      </c>
      <c r="R4611" t="inlineStr">
        <is>
          <t>Kerala</t>
        </is>
      </c>
      <c r="S4611" s="71" t="n">
        <v>2</v>
      </c>
      <c r="T4611" t="inlineStr">
        <is>
          <t>Yes</t>
        </is>
      </c>
      <c r="U4611" s="71" t="n">
        <v>2024</v>
      </c>
      <c r="V4611" s="71" t="n">
        <v>702</v>
      </c>
      <c r="W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RR104603</t>
        </is>
      </c>
      <c r="B4612" s="69" t="n">
        <v>46210</v>
      </c>
      <c r="C4612" s="70" t="n">
        <v>2026</v>
      </c>
      <c r="D4612" t="inlineStr">
        <is>
          <t>Jul</t>
        </is>
      </c>
      <c r="E4612" t="inlineStr">
        <is>
          <t>West</t>
        </is>
      </c>
      <c r="F4612" t="inlineStr">
        <is>
          <t>India</t>
        </is>
      </c>
      <c r="G4612" t="inlineStr">
        <is>
          <t>Grocery</t>
        </is>
      </c>
      <c r="H4612" t="inlineStr">
        <is>
          <t>Store walk-in</t>
        </is>
      </c>
      <c r="I4612" t="inlineStr">
        <is>
          <t>Member</t>
        </is>
      </c>
      <c r="J4612" t="inlineStr">
        <is>
          <t>Arjun Mehta</t>
        </is>
      </c>
      <c r="K4612" s="71" t="n">
        <v>4070</v>
      </c>
      <c r="L4612" s="72" t="n">
        <v>173.27</v>
      </c>
      <c r="M4612" s="72" t="n">
        <v>705208.9</v>
      </c>
      <c r="N4612" s="72" t="n">
        <v>56416.71</v>
      </c>
      <c r="O4612" s="72" t="n">
        <v>648792.1899999999</v>
      </c>
      <c r="P4612" s="72" t="n">
        <v>602692.64</v>
      </c>
      <c r="Q4612" s="72" t="n">
        <v>46099.55</v>
      </c>
      <c r="R4612" t="inlineStr">
        <is>
          <t>Gujarat</t>
        </is>
      </c>
      <c r="S4612" s="71" t="n">
        <v>8</v>
      </c>
      <c r="T4612" t="inlineStr">
        <is>
          <t>Yes</t>
        </is>
      </c>
      <c r="U4612" s="71" t="n">
        <v>1851</v>
      </c>
      <c r="V4612" s="71" t="n">
        <v>667</v>
      </c>
      <c r="W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RR104604</t>
        </is>
      </c>
      <c r="B4613" s="69" t="n">
        <v>46210</v>
      </c>
      <c r="C4613" s="70" t="n">
        <v>2026</v>
      </c>
      <c r="D4613" t="inlineStr">
        <is>
          <t>Jul</t>
        </is>
      </c>
      <c r="E4613" t="inlineStr">
        <is>
          <t>West</t>
        </is>
      </c>
      <c r="F4613" t="inlineStr">
        <is>
          <t>India</t>
        </is>
      </c>
      <c r="G4613" t="inlineStr">
        <is>
          <t>Grocery</t>
        </is>
      </c>
      <c r="H4613" t="inlineStr">
        <is>
          <t>Home delivery</t>
        </is>
      </c>
      <c r="I4613" t="inlineStr">
        <is>
          <t>Walk-in guest</t>
        </is>
      </c>
      <c r="J4613" t="inlineStr">
        <is>
          <t>Fatima Al-Saud</t>
        </is>
      </c>
      <c r="K4613" s="71" t="n">
        <v>4677</v>
      </c>
      <c r="L4613" s="72" t="n">
        <v>195.69</v>
      </c>
      <c r="M4613" s="72" t="n">
        <v>915242.13</v>
      </c>
      <c r="N4613" s="72" t="n">
        <v>137286.32</v>
      </c>
      <c r="O4613" s="72" t="n">
        <v>777955.8100000001</v>
      </c>
      <c r="P4613" s="72" t="n">
        <v>693904.88</v>
      </c>
      <c r="Q4613" s="72" t="n">
        <v>84050.92999999999</v>
      </c>
      <c r="R4613" t="inlineStr">
        <is>
          <t>Maharashtra</t>
        </is>
      </c>
      <c r="S4613" s="71" t="n">
        <v>2</v>
      </c>
      <c r="T4613" t="inlineStr">
        <is>
          <t>Yes</t>
        </is>
      </c>
      <c r="U4613" s="71" t="n">
        <v>2544</v>
      </c>
      <c r="V4613" s="71" t="n">
        <v>1020</v>
      </c>
      <c r="W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RR104605</t>
        </is>
      </c>
      <c r="B4614" s="69" t="n">
        <v>46210</v>
      </c>
      <c r="C4614" s="70" t="n">
        <v>2026</v>
      </c>
      <c r="D4614" t="inlineStr">
        <is>
          <t>Jul</t>
        </is>
      </c>
      <c r="E4614" t="inlineStr">
        <is>
          <t>North</t>
        </is>
      </c>
      <c r="F4614" t="inlineStr">
        <is>
          <t>India</t>
        </is>
      </c>
      <c r="G4614" t="inlineStr">
        <is>
          <t>Fashion</t>
        </is>
      </c>
      <c r="H4614" t="inlineStr">
        <is>
          <t>Store walk-in</t>
        </is>
      </c>
      <c r="I4614" t="inlineStr">
        <is>
          <t>Member</t>
        </is>
      </c>
      <c r="J4614" t="inlineStr">
        <is>
          <t>Arjun Mehta</t>
        </is>
      </c>
      <c r="K4614" s="71" t="n">
        <v>1302</v>
      </c>
      <c r="L4614" s="72" t="n">
        <v>782.96</v>
      </c>
      <c r="M4614" s="72" t="n">
        <v>1019413.92</v>
      </c>
      <c r="N4614" s="72" t="n">
        <v>152912.09</v>
      </c>
      <c r="O4614" s="72" t="n">
        <v>866501.83</v>
      </c>
      <c r="P4614" s="72" t="n">
        <v>516917.86</v>
      </c>
      <c r="Q4614" s="72" t="n">
        <v>349583.97</v>
      </c>
      <c r="R4614" t="inlineStr">
        <is>
          <t>Punjab</t>
        </is>
      </c>
      <c r="S4614" s="71" t="n">
        <v>2</v>
      </c>
      <c r="T4614" t="inlineStr">
        <is>
          <t>Yes</t>
        </is>
      </c>
      <c r="U4614" s="71" t="n">
        <v>592</v>
      </c>
      <c r="V4614" s="71" t="n">
        <v>191</v>
      </c>
      <c r="W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RR104606</t>
        </is>
      </c>
      <c r="B4615" s="69" t="n">
        <v>46210</v>
      </c>
      <c r="C4615" s="70" t="n">
        <v>2026</v>
      </c>
      <c r="D4615" t="inlineStr">
        <is>
          <t>Jul</t>
        </is>
      </c>
      <c r="E4615" t="inlineStr">
        <is>
          <t>West</t>
        </is>
      </c>
      <c r="F4615" t="inlineStr">
        <is>
          <t>India</t>
        </is>
      </c>
      <c r="G4615" t="inlineStr">
        <is>
          <t>Grocery</t>
        </is>
      </c>
      <c r="H4615" t="inlineStr">
        <is>
          <t>Store walk-in</t>
        </is>
      </c>
      <c r="I4615" t="inlineStr">
        <is>
          <t>Member</t>
        </is>
      </c>
      <c r="J4615" t="inlineStr">
        <is>
          <t>Lucas Martin</t>
        </is>
      </c>
      <c r="K4615" s="71" t="n">
        <v>2581</v>
      </c>
      <c r="L4615" s="72" t="n">
        <v>192.3</v>
      </c>
      <c r="M4615" s="72" t="n">
        <v>496326.3</v>
      </c>
      <c r="N4615" s="72" t="n">
        <v>49632.63</v>
      </c>
      <c r="O4615" s="72" t="n">
        <v>446693.67</v>
      </c>
      <c r="P4615" s="72" t="n">
        <v>386187.72</v>
      </c>
      <c r="Q4615" s="72" t="n">
        <v>60505.95</v>
      </c>
      <c r="R4615" t="inlineStr">
        <is>
          <t>Gujarat</t>
        </is>
      </c>
      <c r="S4615" s="71" t="n">
        <v>2</v>
      </c>
      <c r="T4615" t="inlineStr">
        <is>
          <t>Yes</t>
        </is>
      </c>
      <c r="U4615" s="71" t="n">
        <v>1035</v>
      </c>
      <c r="V4615" s="71" t="n">
        <v>390</v>
      </c>
      <c r="W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RR104607</t>
        </is>
      </c>
      <c r="B4616" s="69" t="n">
        <v>46210</v>
      </c>
      <c r="C4616" s="70" t="n">
        <v>2026</v>
      </c>
      <c r="D4616" t="inlineStr">
        <is>
          <t>Jul</t>
        </is>
      </c>
      <c r="E4616" t="inlineStr">
        <is>
          <t>South</t>
        </is>
      </c>
      <c r="F4616" t="inlineStr">
        <is>
          <t>India</t>
        </is>
      </c>
      <c r="G4616" t="inlineStr">
        <is>
          <t>Electronics</t>
        </is>
      </c>
      <c r="H4616" t="inlineStr">
        <is>
          <t>Store walk-in</t>
        </is>
      </c>
      <c r="I4616" t="inlineStr">
        <is>
          <t>Member</t>
        </is>
      </c>
      <c r="J4616" t="inlineStr">
        <is>
          <t>Arjun Mehta</t>
        </is>
      </c>
      <c r="K4616" s="71" t="n">
        <v>88</v>
      </c>
      <c r="L4616" s="72" t="n">
        <v>10729.76</v>
      </c>
      <c r="M4616" s="72" t="n">
        <v>944218.88</v>
      </c>
      <c r="N4616" s="72" t="n">
        <v>141632.83</v>
      </c>
      <c r="O4616" s="72" t="n">
        <v>802586.05</v>
      </c>
      <c r="P4616" s="72" t="n">
        <v>713482.39</v>
      </c>
      <c r="Q4616" s="72" t="n">
        <v>89103.66</v>
      </c>
      <c r="R4616" t="inlineStr">
        <is>
          <t>Tamil Nadu</t>
        </is>
      </c>
      <c r="S4616" s="71" t="n">
        <v>0</v>
      </c>
      <c r="T4616" t="inlineStr">
        <is>
          <t>No</t>
        </is>
      </c>
      <c r="U4616" s="71" t="n">
        <v>280</v>
      </c>
      <c r="V4616" s="71" t="n">
        <v>76</v>
      </c>
      <c r="W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RR104608</t>
        </is>
      </c>
      <c r="B4617" s="69" t="n">
        <v>46211</v>
      </c>
      <c r="C4617" s="70" t="n">
        <v>2026</v>
      </c>
      <c r="D4617" t="inlineStr">
        <is>
          <t>Jul</t>
        </is>
      </c>
      <c r="E4617" t="inlineStr">
        <is>
          <t>East</t>
        </is>
      </c>
      <c r="F4617" t="inlineStr">
        <is>
          <t>India</t>
        </is>
      </c>
      <c r="G4617" t="inlineStr">
        <is>
          <t>Fashion</t>
        </is>
      </c>
      <c r="H4617" t="inlineStr">
        <is>
          <t>Store walk-in</t>
        </is>
      </c>
      <c r="I4617" t="inlineStr">
        <is>
          <t>Member</t>
        </is>
      </c>
      <c r="J4617" t="inlineStr">
        <is>
          <t>Noah Smith</t>
        </is>
      </c>
      <c r="K4617" s="71" t="n">
        <v>1292</v>
      </c>
      <c r="L4617" s="72" t="n">
        <v>731.15</v>
      </c>
      <c r="M4617" s="72" t="n">
        <v>944645.8</v>
      </c>
      <c r="N4617" s="72" t="n">
        <v>18892.92</v>
      </c>
      <c r="O4617" s="72" t="n">
        <v>925752.88</v>
      </c>
      <c r="P4617" s="72" t="n">
        <v>511744.22</v>
      </c>
      <c r="Q4617" s="72" t="n">
        <v>414008.66</v>
      </c>
      <c r="R4617" t="inlineStr">
        <is>
          <t>Bihar</t>
        </is>
      </c>
      <c r="S4617" s="71" t="n">
        <v>2</v>
      </c>
      <c r="T4617" t="inlineStr">
        <is>
          <t>Yes</t>
        </is>
      </c>
      <c r="U4617" s="71" t="n">
        <v>823</v>
      </c>
      <c r="V4617" s="71" t="n">
        <v>217</v>
      </c>
      <c r="W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RR104609</t>
        </is>
      </c>
      <c r="B4618" s="69" t="n">
        <v>46211</v>
      </c>
      <c r="C4618" s="70" t="n">
        <v>2026</v>
      </c>
      <c r="D4618" t="inlineStr">
        <is>
          <t>Jul</t>
        </is>
      </c>
      <c r="E4618" t="inlineStr">
        <is>
          <t>North</t>
        </is>
      </c>
      <c r="F4618" t="inlineStr">
        <is>
          <t>India</t>
        </is>
      </c>
      <c r="G4618" t="inlineStr">
        <is>
          <t>JioMart</t>
        </is>
      </c>
      <c r="H4618" t="inlineStr">
        <is>
          <t>Home delivery</t>
        </is>
      </c>
      <c r="I4618" t="inlineStr">
        <is>
          <t>Walk-in guest</t>
        </is>
      </c>
      <c r="J4618" t="inlineStr">
        <is>
          <t>Lucas Martin</t>
        </is>
      </c>
      <c r="K4618" s="71" t="n">
        <v>680</v>
      </c>
      <c r="L4618" s="72" t="n">
        <v>449.19</v>
      </c>
      <c r="M4618" s="72" t="n">
        <v>305449.2</v>
      </c>
      <c r="N4618" s="72" t="n">
        <v>30544.92</v>
      </c>
      <c r="O4618" s="72" t="n">
        <v>274904.28</v>
      </c>
      <c r="P4618" s="72" t="n">
        <v>232165.38</v>
      </c>
      <c r="Q4618" s="72" t="n">
        <v>42738.9</v>
      </c>
      <c r="R4618" t="inlineStr">
        <is>
          <t>Rajasthan</t>
        </is>
      </c>
      <c r="S4618" s="71" t="n">
        <v>8</v>
      </c>
      <c r="T4618" t="inlineStr">
        <is>
          <t>Yes</t>
        </is>
      </c>
      <c r="U4618" s="71" t="n">
        <v>4187</v>
      </c>
      <c r="V4618" s="71" t="n">
        <v>172</v>
      </c>
      <c r="W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RR104610</t>
        </is>
      </c>
      <c r="B4619" s="69" t="n">
        <v>46211</v>
      </c>
      <c r="C4619" s="70" t="n">
        <v>2026</v>
      </c>
      <c r="D4619" t="inlineStr">
        <is>
          <t>Jul</t>
        </is>
      </c>
      <c r="E4619" t="inlineStr">
        <is>
          <t>South</t>
        </is>
      </c>
      <c r="F4619" t="inlineStr">
        <is>
          <t>India</t>
        </is>
      </c>
      <c r="G4619" t="inlineStr">
        <is>
          <t>Fashion</t>
        </is>
      </c>
      <c r="H4619" t="inlineStr">
        <is>
          <t>Store walk-in</t>
        </is>
      </c>
      <c r="I4619" t="inlineStr">
        <is>
          <t>Walk-in guest</t>
        </is>
      </c>
      <c r="J4619" t="inlineStr">
        <is>
          <t>Omar Haddad</t>
        </is>
      </c>
      <c r="K4619" s="71" t="n">
        <v>769</v>
      </c>
      <c r="L4619" s="72" t="n">
        <v>817.8200000000001</v>
      </c>
      <c r="M4619" s="72" t="n">
        <v>628903.58</v>
      </c>
      <c r="N4619" s="72" t="n">
        <v>94335.53999999999</v>
      </c>
      <c r="O4619" s="72" t="n">
        <v>534568.04</v>
      </c>
      <c r="P4619" s="72" t="n">
        <v>329094.8</v>
      </c>
      <c r="Q4619" s="72" t="n">
        <v>205473.24</v>
      </c>
      <c r="R4619" t="inlineStr">
        <is>
          <t>Telangana</t>
        </is>
      </c>
      <c r="S4619" s="71" t="n">
        <v>0</v>
      </c>
      <c r="T4619" t="inlineStr">
        <is>
          <t>No</t>
        </is>
      </c>
      <c r="U4619" s="71" t="n">
        <v>751</v>
      </c>
      <c r="V4619" s="71" t="n">
        <v>236</v>
      </c>
      <c r="W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RR104611</t>
        </is>
      </c>
      <c r="B4620" s="69" t="n">
        <v>46211</v>
      </c>
      <c r="C4620" s="70" t="n">
        <v>2026</v>
      </c>
      <c r="D4620" t="inlineStr">
        <is>
          <t>Jul</t>
        </is>
      </c>
      <c r="E4620" t="inlineStr">
        <is>
          <t>North</t>
        </is>
      </c>
      <c r="F4620" t="inlineStr">
        <is>
          <t>India</t>
        </is>
      </c>
      <c r="G4620" t="inlineStr">
        <is>
          <t>JioMart</t>
        </is>
      </c>
      <c r="H4620" t="inlineStr">
        <is>
          <t>Home delivery</t>
        </is>
      </c>
      <c r="I4620" t="inlineStr">
        <is>
          <t>Member</t>
        </is>
      </c>
      <c r="J4620" t="inlineStr">
        <is>
          <t>Wei Chen</t>
        </is>
      </c>
      <c r="K4620" s="71" t="n">
        <v>4100</v>
      </c>
      <c r="L4620" s="72" t="n">
        <v>423.28</v>
      </c>
      <c r="M4620" s="72" t="n">
        <v>1735448</v>
      </c>
      <c r="N4620" s="72" t="n">
        <v>34708.96</v>
      </c>
      <c r="O4620" s="72" t="n">
        <v>1700739.04</v>
      </c>
      <c r="P4620" s="72" t="n">
        <v>1341757.35</v>
      </c>
      <c r="Q4620" s="72" t="n">
        <v>358981.69</v>
      </c>
      <c r="R4620" t="inlineStr">
        <is>
          <t>Uttar Pradesh</t>
        </is>
      </c>
      <c r="S4620" s="71" t="n">
        <v>1</v>
      </c>
      <c r="T4620" t="inlineStr">
        <is>
          <t>Yes</t>
        </is>
      </c>
      <c r="U4620" s="71" t="n">
        <v>8935</v>
      </c>
      <c r="V4620" s="71" t="n">
        <v>613</v>
      </c>
      <c r="W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RR104612</t>
        </is>
      </c>
      <c r="B4621" s="69" t="n">
        <v>46211</v>
      </c>
      <c r="C4621" s="70" t="n">
        <v>2026</v>
      </c>
      <c r="D4621" t="inlineStr">
        <is>
          <t>Jul</t>
        </is>
      </c>
      <c r="E4621" t="inlineStr">
        <is>
          <t>South</t>
        </is>
      </c>
      <c r="F4621" t="inlineStr">
        <is>
          <t>India</t>
        </is>
      </c>
      <c r="G4621" t="inlineStr">
        <is>
          <t>Grocery</t>
        </is>
      </c>
      <c r="H4621" t="inlineStr">
        <is>
          <t>Click &amp; collect</t>
        </is>
      </c>
      <c r="I4621" t="inlineStr">
        <is>
          <t>Walk-in guest</t>
        </is>
      </c>
      <c r="J4621" t="inlineStr">
        <is>
          <t>Sophie Müller</t>
        </is>
      </c>
      <c r="K4621" s="71" t="n">
        <v>680</v>
      </c>
      <c r="L4621" s="72" t="n">
        <v>200.6</v>
      </c>
      <c r="M4621" s="72" t="n">
        <v>136408</v>
      </c>
      <c r="N4621" s="72" t="n">
        <v>6820.4</v>
      </c>
      <c r="O4621" s="72" t="n">
        <v>129587.6</v>
      </c>
      <c r="P4621" s="72" t="n">
        <v>98872.44</v>
      </c>
      <c r="Q4621" s="72" t="n">
        <v>30715.16</v>
      </c>
      <c r="R4621" t="inlineStr">
        <is>
          <t>Kerala</t>
        </is>
      </c>
      <c r="S4621" s="71" t="n">
        <v>5</v>
      </c>
      <c r="T4621" t="inlineStr">
        <is>
          <t>Yes</t>
        </is>
      </c>
      <c r="U4621" s="71" t="n">
        <v>265</v>
      </c>
      <c r="V4621" s="71" t="n">
        <v>94</v>
      </c>
      <c r="W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RR104613</t>
        </is>
      </c>
      <c r="B4622" s="69" t="n">
        <v>46211</v>
      </c>
      <c r="C4622" s="70" t="n">
        <v>2026</v>
      </c>
      <c r="D4622" t="inlineStr">
        <is>
          <t>Jul</t>
        </is>
      </c>
      <c r="E4622" t="inlineStr">
        <is>
          <t>East</t>
        </is>
      </c>
      <c r="F4622" t="inlineStr">
        <is>
          <t>India</t>
        </is>
      </c>
      <c r="G4622" t="inlineStr">
        <is>
          <t>Fashion</t>
        </is>
      </c>
      <c r="H4622" t="inlineStr">
        <is>
          <t>Store walk-in</t>
        </is>
      </c>
      <c r="I4622" t="inlineStr">
        <is>
          <t>Member</t>
        </is>
      </c>
      <c r="J4622" t="inlineStr">
        <is>
          <t>Fatima Al-Saud</t>
        </is>
      </c>
      <c r="K4622" s="71" t="n">
        <v>183</v>
      </c>
      <c r="L4622" s="72" t="n">
        <v>677.87</v>
      </c>
      <c r="M4622" s="72" t="n">
        <v>124050.21</v>
      </c>
      <c r="N4622" s="72" t="n">
        <v>2481</v>
      </c>
      <c r="O4622" s="72" t="n">
        <v>121569.21</v>
      </c>
      <c r="P4622" s="72" t="n">
        <v>73638.45</v>
      </c>
      <c r="Q4622" s="72" t="n">
        <v>47930.76</v>
      </c>
      <c r="R4622" t="inlineStr">
        <is>
          <t>West Bengal</t>
        </is>
      </c>
      <c r="S4622" s="71" t="n">
        <v>5</v>
      </c>
      <c r="T4622" t="inlineStr">
        <is>
          <t>Yes</t>
        </is>
      </c>
      <c r="U4622" s="71" t="n">
        <v>136</v>
      </c>
      <c r="V4622" s="71" t="n">
        <v>54</v>
      </c>
      <c r="W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RR104614</t>
        </is>
      </c>
      <c r="B4623" s="69" t="n">
        <v>46211</v>
      </c>
      <c r="C4623" s="70" t="n">
        <v>2026</v>
      </c>
      <c r="D4623" t="inlineStr">
        <is>
          <t>Jul</t>
        </is>
      </c>
      <c r="E4623" t="inlineStr">
        <is>
          <t>South</t>
        </is>
      </c>
      <c r="F4623" t="inlineStr">
        <is>
          <t>India</t>
        </is>
      </c>
      <c r="G4623" t="inlineStr">
        <is>
          <t>Grocery</t>
        </is>
      </c>
      <c r="H4623" t="inlineStr">
        <is>
          <t>Store walk-in</t>
        </is>
      </c>
      <c r="I4623" t="inlineStr">
        <is>
          <t>Walk-in guest</t>
        </is>
      </c>
      <c r="J4623" t="inlineStr">
        <is>
          <t>Sophie Müller</t>
        </is>
      </c>
      <c r="K4623" s="71" t="n">
        <v>4046</v>
      </c>
      <c r="L4623" s="72" t="n">
        <v>189.56</v>
      </c>
      <c r="M4623" s="72" t="n">
        <v>766959.76</v>
      </c>
      <c r="N4623" s="72" t="n">
        <v>76695.98</v>
      </c>
      <c r="O4623" s="72" t="n">
        <v>690263.78</v>
      </c>
      <c r="P4623" s="72" t="n">
        <v>574823.37</v>
      </c>
      <c r="Q4623" s="72" t="n">
        <v>115440.41</v>
      </c>
      <c r="R4623" t="inlineStr">
        <is>
          <t>Kerala</t>
        </is>
      </c>
      <c r="S4623" s="71" t="n">
        <v>8</v>
      </c>
      <c r="T4623" t="inlineStr">
        <is>
          <t>Yes</t>
        </is>
      </c>
      <c r="U4623" s="71" t="n">
        <v>1575</v>
      </c>
      <c r="V4623" s="71" t="n">
        <v>707</v>
      </c>
      <c r="W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RR104615</t>
        </is>
      </c>
      <c r="B4624" s="69" t="n">
        <v>46211</v>
      </c>
      <c r="C4624" s="70" t="n">
        <v>2026</v>
      </c>
      <c r="D4624" t="inlineStr">
        <is>
          <t>Jul</t>
        </is>
      </c>
      <c r="E4624" t="inlineStr">
        <is>
          <t>East</t>
        </is>
      </c>
      <c r="F4624" t="inlineStr">
        <is>
          <t>India</t>
        </is>
      </c>
      <c r="G4624" t="inlineStr">
        <is>
          <t>Electronics</t>
        </is>
      </c>
      <c r="H4624" t="inlineStr">
        <is>
          <t>Store walk-in</t>
        </is>
      </c>
      <c r="I4624" t="inlineStr">
        <is>
          <t>Walk-in guest</t>
        </is>
      </c>
      <c r="J4624" t="inlineStr">
        <is>
          <t>Yuki Sato</t>
        </is>
      </c>
      <c r="K4624" s="71" t="n">
        <v>168</v>
      </c>
      <c r="L4624" s="72" t="n">
        <v>9833.200000000001</v>
      </c>
      <c r="M4624" s="72" t="n">
        <v>1651977.6</v>
      </c>
      <c r="N4624" s="72" t="n">
        <v>82598.88</v>
      </c>
      <c r="O4624" s="72" t="n">
        <v>1569378.72</v>
      </c>
      <c r="P4624" s="72" t="n">
        <v>1378290.44</v>
      </c>
      <c r="Q4624" s="72" t="n">
        <v>191088.28</v>
      </c>
      <c r="R4624" t="inlineStr">
        <is>
          <t>West Bengal</t>
        </is>
      </c>
      <c r="S4624" s="71" t="n">
        <v>0</v>
      </c>
      <c r="T4624" t="inlineStr">
        <is>
          <t>No</t>
        </is>
      </c>
      <c r="U4624" s="71" t="n">
        <v>456</v>
      </c>
      <c r="V4624" s="71" t="n">
        <v>137</v>
      </c>
      <c r="W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RR104616</t>
        </is>
      </c>
      <c r="B4625" s="69" t="n">
        <v>46211</v>
      </c>
      <c r="C4625" s="70" t="n">
        <v>2026</v>
      </c>
      <c r="D4625" t="inlineStr">
        <is>
          <t>Jul</t>
        </is>
      </c>
      <c r="E4625" t="inlineStr">
        <is>
          <t>South</t>
        </is>
      </c>
      <c r="F4625" t="inlineStr">
        <is>
          <t>India</t>
        </is>
      </c>
      <c r="G4625" t="inlineStr">
        <is>
          <t>Fashion</t>
        </is>
      </c>
      <c r="H4625" t="inlineStr">
        <is>
          <t>Home delivery</t>
        </is>
      </c>
      <c r="I4625" t="inlineStr">
        <is>
          <t>Walk-in guest</t>
        </is>
      </c>
      <c r="J4625" t="inlineStr">
        <is>
          <t>Zoya Ahmed</t>
        </is>
      </c>
      <c r="K4625" s="71" t="n">
        <v>358</v>
      </c>
      <c r="L4625" s="72" t="n">
        <v>815.1799999999999</v>
      </c>
      <c r="M4625" s="72" t="n">
        <v>291834.44</v>
      </c>
      <c r="N4625" s="72" t="n">
        <v>14591.72</v>
      </c>
      <c r="O4625" s="72" t="n">
        <v>277242.72</v>
      </c>
      <c r="P4625" s="72" t="n">
        <v>145731.02</v>
      </c>
      <c r="Q4625" s="72" t="n">
        <v>131511.7</v>
      </c>
      <c r="R4625" t="inlineStr">
        <is>
          <t>Telangana</t>
        </is>
      </c>
      <c r="S4625" s="71" t="n">
        <v>8</v>
      </c>
      <c r="T4625" t="inlineStr">
        <is>
          <t>Yes</t>
        </is>
      </c>
      <c r="U4625" s="71" t="n">
        <v>118</v>
      </c>
      <c r="V4625" s="71" t="n">
        <v>51</v>
      </c>
      <c r="W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RR104617</t>
        </is>
      </c>
      <c r="B4626" s="69" t="n">
        <v>46211</v>
      </c>
      <c r="C4626" s="70" t="n">
        <v>2026</v>
      </c>
      <c r="D4626" t="inlineStr">
        <is>
          <t>Jul</t>
        </is>
      </c>
      <c r="E4626" t="inlineStr">
        <is>
          <t>North</t>
        </is>
      </c>
      <c r="F4626" t="inlineStr">
        <is>
          <t>India</t>
        </is>
      </c>
      <c r="G4626" t="inlineStr">
        <is>
          <t>Grocery</t>
        </is>
      </c>
      <c r="H4626" t="inlineStr">
        <is>
          <t>Home delivery</t>
        </is>
      </c>
      <c r="I4626" t="inlineStr">
        <is>
          <t>Walk-in guest</t>
        </is>
      </c>
      <c r="J4626" t="inlineStr">
        <is>
          <t>Yuki Sato</t>
        </is>
      </c>
      <c r="K4626" s="71" t="n">
        <v>1633</v>
      </c>
      <c r="L4626" s="72" t="n">
        <v>190.13</v>
      </c>
      <c r="M4626" s="72" t="n">
        <v>310482.29</v>
      </c>
      <c r="N4626" s="72" t="n">
        <v>24838.58</v>
      </c>
      <c r="O4626" s="72" t="n">
        <v>285643.71</v>
      </c>
      <c r="P4626" s="72" t="n">
        <v>243400.08</v>
      </c>
      <c r="Q4626" s="72" t="n">
        <v>42243.63</v>
      </c>
      <c r="R4626" t="inlineStr">
        <is>
          <t>Uttar Pradesh</t>
        </is>
      </c>
      <c r="S4626" s="71" t="n">
        <v>8</v>
      </c>
      <c r="T4626" t="inlineStr">
        <is>
          <t>Yes</t>
        </is>
      </c>
      <c r="U4626" s="71" t="n">
        <v>1113</v>
      </c>
      <c r="V4626" s="71" t="n">
        <v>292</v>
      </c>
      <c r="W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RR104618</t>
        </is>
      </c>
      <c r="B4627" s="69" t="n">
        <v>46212</v>
      </c>
      <c r="C4627" s="70" t="n">
        <v>2026</v>
      </c>
      <c r="D4627" t="inlineStr">
        <is>
          <t>Jul</t>
        </is>
      </c>
      <c r="E4627" t="inlineStr">
        <is>
          <t>South</t>
        </is>
      </c>
      <c r="F4627" t="inlineStr">
        <is>
          <t>India</t>
        </is>
      </c>
      <c r="G4627" t="inlineStr">
        <is>
          <t>JioMart</t>
        </is>
      </c>
      <c r="H4627" t="inlineStr">
        <is>
          <t>Home delivery</t>
        </is>
      </c>
      <c r="I4627" t="inlineStr">
        <is>
          <t>Member</t>
        </is>
      </c>
      <c r="J4627" t="inlineStr">
        <is>
          <t>Yuki Sato</t>
        </is>
      </c>
      <c r="K4627" s="71" t="n">
        <v>1684</v>
      </c>
      <c r="L4627" s="72" t="n">
        <v>452.21</v>
      </c>
      <c r="M4627" s="72" t="n">
        <v>761521.64</v>
      </c>
      <c r="N4627" s="72" t="n">
        <v>15230.43</v>
      </c>
      <c r="O4627" s="72" t="n">
        <v>746291.21</v>
      </c>
      <c r="P4627" s="72" t="n">
        <v>565550.5699999999</v>
      </c>
      <c r="Q4627" s="72" t="n">
        <v>180740.64</v>
      </c>
      <c r="R4627" t="inlineStr">
        <is>
          <t>Kerala</t>
        </is>
      </c>
      <c r="S4627" s="71" t="n">
        <v>3</v>
      </c>
      <c r="T4627" t="inlineStr">
        <is>
          <t>Yes</t>
        </is>
      </c>
      <c r="U4627" s="71" t="n">
        <v>11288</v>
      </c>
      <c r="V4627" s="71" t="n">
        <v>485</v>
      </c>
      <c r="W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RR104619</t>
        </is>
      </c>
      <c r="B4628" s="69" t="n">
        <v>46212</v>
      </c>
      <c r="C4628" s="70" t="n">
        <v>2026</v>
      </c>
      <c r="D4628" t="inlineStr">
        <is>
          <t>Jul</t>
        </is>
      </c>
      <c r="E4628" t="inlineStr">
        <is>
          <t>West</t>
        </is>
      </c>
      <c r="F4628" t="inlineStr">
        <is>
          <t>India</t>
        </is>
      </c>
      <c r="G4628" t="inlineStr">
        <is>
          <t>Grocery</t>
        </is>
      </c>
      <c r="H4628" t="inlineStr">
        <is>
          <t>Store walk-in</t>
        </is>
      </c>
      <c r="I4628" t="inlineStr">
        <is>
          <t>Walk-in guest</t>
        </is>
      </c>
      <c r="J4628" t="inlineStr">
        <is>
          <t>Fatima Al-Saud</t>
        </is>
      </c>
      <c r="K4628" s="71" t="n">
        <v>3965</v>
      </c>
      <c r="L4628" s="72" t="n">
        <v>202.62</v>
      </c>
      <c r="M4628" s="72" t="n">
        <v>803388.3</v>
      </c>
      <c r="N4628" s="72" t="n">
        <v>80338.83</v>
      </c>
      <c r="O4628" s="72" t="n">
        <v>723049.47</v>
      </c>
      <c r="P4628" s="72" t="n">
        <v>572467.2</v>
      </c>
      <c r="Q4628" s="72" t="n">
        <v>150582.27</v>
      </c>
      <c r="R4628" t="inlineStr">
        <is>
          <t>Maharashtra</t>
        </is>
      </c>
      <c r="S4628" s="71" t="n">
        <v>1</v>
      </c>
      <c r="T4628" t="inlineStr">
        <is>
          <t>Yes</t>
        </is>
      </c>
      <c r="U4628" s="71" t="n">
        <v>2877</v>
      </c>
      <c r="V4628" s="71" t="n">
        <v>1098</v>
      </c>
      <c r="W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RR104620</t>
        </is>
      </c>
      <c r="B4629" s="69" t="n">
        <v>46212</v>
      </c>
      <c r="C4629" s="70" t="n">
        <v>2026</v>
      </c>
      <c r="D4629" t="inlineStr">
        <is>
          <t>Jul</t>
        </is>
      </c>
      <c r="E4629" t="inlineStr">
        <is>
          <t>West</t>
        </is>
      </c>
      <c r="F4629" t="inlineStr">
        <is>
          <t>India</t>
        </is>
      </c>
      <c r="G4629" t="inlineStr">
        <is>
          <t>Grocery</t>
        </is>
      </c>
      <c r="H4629" t="inlineStr">
        <is>
          <t>Store walk-in</t>
        </is>
      </c>
      <c r="I4629" t="inlineStr">
        <is>
          <t>Member</t>
        </is>
      </c>
      <c r="J4629" t="inlineStr">
        <is>
          <t>Yuki Sato</t>
        </is>
      </c>
      <c r="K4629" s="71" t="n">
        <v>3091</v>
      </c>
      <c r="L4629" s="72" t="n">
        <v>203.72</v>
      </c>
      <c r="M4629" s="72" t="n">
        <v>629698.52</v>
      </c>
      <c r="N4629" s="72" t="n">
        <v>62969.85</v>
      </c>
      <c r="O4629" s="72" t="n">
        <v>566728.67</v>
      </c>
      <c r="P4629" s="72" t="n">
        <v>472359.16</v>
      </c>
      <c r="Q4629" s="72" t="n">
        <v>94369.50999999999</v>
      </c>
      <c r="R4629" t="inlineStr">
        <is>
          <t>Gujarat</t>
        </is>
      </c>
      <c r="S4629" s="71" t="n">
        <v>0</v>
      </c>
      <c r="T4629" t="inlineStr">
        <is>
          <t>No</t>
        </is>
      </c>
      <c r="U4629" s="71" t="n">
        <v>1914</v>
      </c>
      <c r="V4629" s="71" t="n">
        <v>841</v>
      </c>
      <c r="W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RR104621</t>
        </is>
      </c>
      <c r="B4630" s="69" t="n">
        <v>46212</v>
      </c>
      <c r="C4630" s="70" t="n">
        <v>2026</v>
      </c>
      <c r="D4630" t="inlineStr">
        <is>
          <t>Jul</t>
        </is>
      </c>
      <c r="E4630" t="inlineStr">
        <is>
          <t>South</t>
        </is>
      </c>
      <c r="F4630" t="inlineStr">
        <is>
          <t>India</t>
        </is>
      </c>
      <c r="G4630" t="inlineStr">
        <is>
          <t>Fashion</t>
        </is>
      </c>
      <c r="H4630" t="inlineStr">
        <is>
          <t>Store walk-in</t>
        </is>
      </c>
      <c r="I4630" t="inlineStr">
        <is>
          <t>Member</t>
        </is>
      </c>
      <c r="J4630" t="inlineStr">
        <is>
          <t>Zoya Ahmed</t>
        </is>
      </c>
      <c r="K4630" s="71" t="n">
        <v>506</v>
      </c>
      <c r="L4630" s="72" t="n">
        <v>722.03</v>
      </c>
      <c r="M4630" s="72" t="n">
        <v>365347.18</v>
      </c>
      <c r="N4630" s="72" t="n">
        <v>18267.36</v>
      </c>
      <c r="O4630" s="72" t="n">
        <v>347079.82</v>
      </c>
      <c r="P4630" s="72" t="n">
        <v>213451.33</v>
      </c>
      <c r="Q4630" s="72" t="n">
        <v>133628.49</v>
      </c>
      <c r="R4630" t="inlineStr">
        <is>
          <t>Telangana</t>
        </is>
      </c>
      <c r="S4630" s="71" t="n">
        <v>5</v>
      </c>
      <c r="T4630" t="inlineStr">
        <is>
          <t>Yes</t>
        </is>
      </c>
      <c r="U4630" s="71" t="n">
        <v>217</v>
      </c>
      <c r="V4630" s="71" t="n">
        <v>66</v>
      </c>
      <c r="W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RR104622</t>
        </is>
      </c>
      <c r="B4631" s="69" t="n">
        <v>46212</v>
      </c>
      <c r="C4631" s="70" t="n">
        <v>2026</v>
      </c>
      <c r="D4631" t="inlineStr">
        <is>
          <t>Jul</t>
        </is>
      </c>
      <c r="E4631" t="inlineStr">
        <is>
          <t>East</t>
        </is>
      </c>
      <c r="F4631" t="inlineStr">
        <is>
          <t>India</t>
        </is>
      </c>
      <c r="G4631" t="inlineStr">
        <is>
          <t>Grocery</t>
        </is>
      </c>
      <c r="H4631" t="inlineStr">
        <is>
          <t>Store walk-in</t>
        </is>
      </c>
      <c r="I4631" t="inlineStr">
        <is>
          <t>Member</t>
        </is>
      </c>
      <c r="J4631" t="inlineStr">
        <is>
          <t>Zoya Ahmed</t>
        </is>
      </c>
      <c r="K4631" s="71" t="n">
        <v>4234</v>
      </c>
      <c r="L4631" s="72" t="n">
        <v>208.63</v>
      </c>
      <c r="M4631" s="72" t="n">
        <v>883339.42</v>
      </c>
      <c r="N4631" s="72" t="n">
        <v>70667.14999999999</v>
      </c>
      <c r="O4631" s="72" t="n">
        <v>812672.27</v>
      </c>
      <c r="P4631" s="72" t="n">
        <v>628736.97</v>
      </c>
      <c r="Q4631" s="72" t="n">
        <v>183935.3</v>
      </c>
      <c r="R4631" t="inlineStr">
        <is>
          <t>Bihar</t>
        </is>
      </c>
      <c r="S4631" s="71" t="n">
        <v>3</v>
      </c>
      <c r="T4631" t="inlineStr">
        <is>
          <t>Yes</t>
        </is>
      </c>
      <c r="U4631" s="71" t="n">
        <v>1675</v>
      </c>
      <c r="V4631" s="71" t="n">
        <v>582</v>
      </c>
      <c r="W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RR104623</t>
        </is>
      </c>
      <c r="B4632" s="69" t="n">
        <v>46212</v>
      </c>
      <c r="C4632" s="70" t="n">
        <v>2026</v>
      </c>
      <c r="D4632" t="inlineStr">
        <is>
          <t>Jul</t>
        </is>
      </c>
      <c r="E4632" t="inlineStr">
        <is>
          <t>South</t>
        </is>
      </c>
      <c r="F4632" t="inlineStr">
        <is>
          <t>India</t>
        </is>
      </c>
      <c r="G4632" t="inlineStr">
        <is>
          <t>JioMart</t>
        </is>
      </c>
      <c r="H4632" t="inlineStr">
        <is>
          <t>Home delivery</t>
        </is>
      </c>
      <c r="I4632" t="inlineStr">
        <is>
          <t>Member</t>
        </is>
      </c>
      <c r="J4632" t="inlineStr">
        <is>
          <t>Amir Khan</t>
        </is>
      </c>
      <c r="K4632" s="71" t="n">
        <v>1328</v>
      </c>
      <c r="L4632" s="72" t="n">
        <v>459.85</v>
      </c>
      <c r="M4632" s="72" t="n">
        <v>610680.8</v>
      </c>
      <c r="N4632" s="72" t="n">
        <v>91602.12</v>
      </c>
      <c r="O4632" s="72" t="n">
        <v>519078.68</v>
      </c>
      <c r="P4632" s="72" t="n">
        <v>459431.77</v>
      </c>
      <c r="Q4632" s="72" t="n">
        <v>59646.91</v>
      </c>
      <c r="R4632" t="inlineStr">
        <is>
          <t>Karnataka</t>
        </is>
      </c>
      <c r="S4632" s="71" t="n">
        <v>8</v>
      </c>
      <c r="T4632" t="inlineStr">
        <is>
          <t>Yes</t>
        </is>
      </c>
      <c r="U4632" s="71" t="n">
        <v>3671</v>
      </c>
      <c r="V4632" s="71" t="n">
        <v>162</v>
      </c>
      <c r="W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RR104624</t>
        </is>
      </c>
      <c r="B4633" s="69" t="n">
        <v>46213</v>
      </c>
      <c r="C4633" s="70" t="n">
        <v>2026</v>
      </c>
      <c r="D4633" t="inlineStr">
        <is>
          <t>Jul</t>
        </is>
      </c>
      <c r="E4633" t="inlineStr">
        <is>
          <t>South</t>
        </is>
      </c>
      <c r="F4633" t="inlineStr">
        <is>
          <t>India</t>
        </is>
      </c>
      <c r="G4633" t="inlineStr">
        <is>
          <t>Electronics</t>
        </is>
      </c>
      <c r="H4633" t="inlineStr">
        <is>
          <t>Store walk-in</t>
        </is>
      </c>
      <c r="I4633" t="inlineStr">
        <is>
          <t>Member</t>
        </is>
      </c>
      <c r="J4633" t="inlineStr">
        <is>
          <t>Mei Lin</t>
        </is>
      </c>
      <c r="K4633" s="71" t="n">
        <v>199</v>
      </c>
      <c r="L4633" s="72" t="n">
        <v>10650.94</v>
      </c>
      <c r="M4633" s="72" t="n">
        <v>2119537.06</v>
      </c>
      <c r="N4633" s="72" t="n">
        <v>317930.56</v>
      </c>
      <c r="O4633" s="72" t="n">
        <v>1801606.5</v>
      </c>
      <c r="P4633" s="72" t="n">
        <v>1640413.18</v>
      </c>
      <c r="Q4633" s="72" t="n">
        <v>161193.32</v>
      </c>
      <c r="R4633" t="inlineStr">
        <is>
          <t>Kerala</t>
        </is>
      </c>
      <c r="S4633" s="71" t="n">
        <v>3</v>
      </c>
      <c r="T4633" t="inlineStr">
        <is>
          <t>Yes</t>
        </is>
      </c>
      <c r="U4633" s="71" t="n">
        <v>450</v>
      </c>
      <c r="V4633" s="71" t="n">
        <v>187</v>
      </c>
      <c r="W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RR104625</t>
        </is>
      </c>
      <c r="B4634" s="69" t="n">
        <v>46213</v>
      </c>
      <c r="C4634" s="70" t="n">
        <v>2026</v>
      </c>
      <c r="D4634" t="inlineStr">
        <is>
          <t>Jul</t>
        </is>
      </c>
      <c r="E4634" t="inlineStr">
        <is>
          <t>East</t>
        </is>
      </c>
      <c r="F4634" t="inlineStr">
        <is>
          <t>India</t>
        </is>
      </c>
      <c r="G4634" t="inlineStr">
        <is>
          <t>JioMart</t>
        </is>
      </c>
      <c r="H4634" t="inlineStr">
        <is>
          <t>Home delivery</t>
        </is>
      </c>
      <c r="I4634" t="inlineStr">
        <is>
          <t>Member</t>
        </is>
      </c>
      <c r="J4634" t="inlineStr">
        <is>
          <t>Arjun Mehta</t>
        </is>
      </c>
      <c r="K4634" s="71" t="n">
        <v>4048</v>
      </c>
      <c r="L4634" s="72" t="n">
        <v>461.42</v>
      </c>
      <c r="M4634" s="72" t="n">
        <v>1867828.16</v>
      </c>
      <c r="N4634" s="72" t="n">
        <v>149426.25</v>
      </c>
      <c r="O4634" s="72" t="n">
        <v>1718401.91</v>
      </c>
      <c r="P4634" s="72" t="n">
        <v>1334957.2</v>
      </c>
      <c r="Q4634" s="72" t="n">
        <v>383444.71</v>
      </c>
      <c r="R4634" t="inlineStr">
        <is>
          <t>Bihar</t>
        </is>
      </c>
      <c r="S4634" s="71" t="n">
        <v>8</v>
      </c>
      <c r="T4634" t="inlineStr">
        <is>
          <t>Yes</t>
        </is>
      </c>
      <c r="U4634" s="71" t="n">
        <v>20259</v>
      </c>
      <c r="V4634" s="71" t="n">
        <v>1215</v>
      </c>
      <c r="W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RR104626</t>
        </is>
      </c>
      <c r="B4635" s="69" t="n">
        <v>46213</v>
      </c>
      <c r="C4635" s="70" t="n">
        <v>2026</v>
      </c>
      <c r="D4635" t="inlineStr">
        <is>
          <t>Jul</t>
        </is>
      </c>
      <c r="E4635" t="inlineStr">
        <is>
          <t>East</t>
        </is>
      </c>
      <c r="F4635" t="inlineStr">
        <is>
          <t>India</t>
        </is>
      </c>
      <c r="G4635" t="inlineStr">
        <is>
          <t>JioMart</t>
        </is>
      </c>
      <c r="H4635" t="inlineStr">
        <is>
          <t>Home delivery</t>
        </is>
      </c>
      <c r="I4635" t="inlineStr">
        <is>
          <t>Member</t>
        </is>
      </c>
      <c r="J4635" t="inlineStr">
        <is>
          <t>Ruhi Shaikh</t>
        </is>
      </c>
      <c r="K4635" s="71" t="n">
        <v>1538</v>
      </c>
      <c r="L4635" s="72" t="n">
        <v>517.66</v>
      </c>
      <c r="M4635" s="72" t="n">
        <v>796161.08</v>
      </c>
      <c r="N4635" s="72" t="n">
        <v>119424.16</v>
      </c>
      <c r="O4635" s="72" t="n">
        <v>676736.92</v>
      </c>
      <c r="P4635" s="72" t="n">
        <v>532135.14</v>
      </c>
      <c r="Q4635" s="72" t="n">
        <v>144601.78</v>
      </c>
      <c r="R4635" t="inlineStr">
        <is>
          <t>Bihar</t>
        </is>
      </c>
      <c r="S4635" s="71" t="n">
        <v>2</v>
      </c>
      <c r="T4635" t="inlineStr">
        <is>
          <t>Yes</t>
        </is>
      </c>
      <c r="U4635" s="71" t="n">
        <v>4533</v>
      </c>
      <c r="V4635" s="71" t="n">
        <v>337</v>
      </c>
      <c r="W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RR104627</t>
        </is>
      </c>
      <c r="B4636" s="69" t="n">
        <v>46213</v>
      </c>
      <c r="C4636" s="70" t="n">
        <v>2026</v>
      </c>
      <c r="D4636" t="inlineStr">
        <is>
          <t>Jul</t>
        </is>
      </c>
      <c r="E4636" t="inlineStr">
        <is>
          <t>North</t>
        </is>
      </c>
      <c r="F4636" t="inlineStr">
        <is>
          <t>India</t>
        </is>
      </c>
      <c r="G4636" t="inlineStr">
        <is>
          <t>Fashion</t>
        </is>
      </c>
      <c r="H4636" t="inlineStr">
        <is>
          <t>Store walk-in</t>
        </is>
      </c>
      <c r="I4636" t="inlineStr">
        <is>
          <t>Walk-in guest</t>
        </is>
      </c>
      <c r="J4636" t="inlineStr">
        <is>
          <t>Kofi Mensah</t>
        </is>
      </c>
      <c r="K4636" s="71" t="n">
        <v>508</v>
      </c>
      <c r="L4636" s="72" t="n">
        <v>823.96</v>
      </c>
      <c r="M4636" s="72" t="n">
        <v>418571.68</v>
      </c>
      <c r="N4636" s="72" t="n">
        <v>8371.43</v>
      </c>
      <c r="O4636" s="72" t="n">
        <v>410200.25</v>
      </c>
      <c r="P4636" s="72" t="n">
        <v>217857.15</v>
      </c>
      <c r="Q4636" s="72" t="n">
        <v>192343.1</v>
      </c>
      <c r="R4636" t="inlineStr">
        <is>
          <t>Uttar Pradesh</t>
        </is>
      </c>
      <c r="S4636" s="71" t="n">
        <v>5</v>
      </c>
      <c r="T4636" t="inlineStr">
        <is>
          <t>Yes</t>
        </is>
      </c>
      <c r="U4636" s="71" t="n">
        <v>168</v>
      </c>
      <c r="V4636" s="71" t="n">
        <v>59</v>
      </c>
      <c r="W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RR104628</t>
        </is>
      </c>
      <c r="B4637" s="69" t="n">
        <v>46213</v>
      </c>
      <c r="C4637" s="70" t="n">
        <v>2026</v>
      </c>
      <c r="D4637" t="inlineStr">
        <is>
          <t>Jul</t>
        </is>
      </c>
      <c r="E4637" t="inlineStr">
        <is>
          <t>North</t>
        </is>
      </c>
      <c r="F4637" t="inlineStr">
        <is>
          <t>India</t>
        </is>
      </c>
      <c r="G4637" t="inlineStr">
        <is>
          <t>Fashion</t>
        </is>
      </c>
      <c r="H4637" t="inlineStr">
        <is>
          <t>Store walk-in</t>
        </is>
      </c>
      <c r="I4637" t="inlineStr">
        <is>
          <t>Member</t>
        </is>
      </c>
      <c r="J4637" t="inlineStr">
        <is>
          <t>Amir Khan</t>
        </is>
      </c>
      <c r="K4637" s="71" t="n">
        <v>1279</v>
      </c>
      <c r="L4637" s="72" t="n">
        <v>744.62</v>
      </c>
      <c r="M4637" s="72" t="n">
        <v>952368.98</v>
      </c>
      <c r="N4637" s="72" t="n">
        <v>142855.35</v>
      </c>
      <c r="O4637" s="72" t="n">
        <v>809513.63</v>
      </c>
      <c r="P4637" s="72" t="n">
        <v>542786.42</v>
      </c>
      <c r="Q4637" s="72" t="n">
        <v>266727.21</v>
      </c>
      <c r="R4637" t="inlineStr">
        <is>
          <t>Uttar Pradesh</t>
        </is>
      </c>
      <c r="S4637" s="71" t="n">
        <v>0</v>
      </c>
      <c r="T4637" t="inlineStr">
        <is>
          <t>No</t>
        </is>
      </c>
      <c r="U4637" s="71" t="n">
        <v>495</v>
      </c>
      <c r="V4637" s="71" t="n">
        <v>194</v>
      </c>
      <c r="W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RR104629</t>
        </is>
      </c>
      <c r="B4638" s="69" t="n">
        <v>46214</v>
      </c>
      <c r="C4638" s="70" t="n">
        <v>2026</v>
      </c>
      <c r="D4638" t="inlineStr">
        <is>
          <t>Jul</t>
        </is>
      </c>
      <c r="E4638" t="inlineStr">
        <is>
          <t>North</t>
        </is>
      </c>
      <c r="F4638" t="inlineStr">
        <is>
          <t>India</t>
        </is>
      </c>
      <c r="G4638" t="inlineStr">
        <is>
          <t>Electronics</t>
        </is>
      </c>
      <c r="H4638" t="inlineStr">
        <is>
          <t>Store walk-in</t>
        </is>
      </c>
      <c r="I4638" t="inlineStr">
        <is>
          <t>Walk-in guest</t>
        </is>
      </c>
      <c r="J4638" t="inlineStr">
        <is>
          <t>Fatima Al-Saud</t>
        </is>
      </c>
      <c r="K4638" s="71" t="n">
        <v>192</v>
      </c>
      <c r="L4638" s="72" t="n">
        <v>10731.87</v>
      </c>
      <c r="M4638" s="72" t="n">
        <v>2060519.04</v>
      </c>
      <c r="N4638" s="72" t="n">
        <v>206051.9</v>
      </c>
      <c r="O4638" s="72" t="n">
        <v>1854467.14</v>
      </c>
      <c r="P4638" s="72" t="n">
        <v>1612205.36</v>
      </c>
      <c r="Q4638" s="72" t="n">
        <v>242261.78</v>
      </c>
      <c r="R4638" t="inlineStr">
        <is>
          <t>Rajasthan</t>
        </is>
      </c>
      <c r="S4638" s="71" t="n">
        <v>3</v>
      </c>
      <c r="T4638" t="inlineStr">
        <is>
          <t>Yes</t>
        </is>
      </c>
      <c r="U4638" s="71" t="n">
        <v>451</v>
      </c>
      <c r="V4638" s="71" t="n">
        <v>189</v>
      </c>
      <c r="W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RR104630</t>
        </is>
      </c>
      <c r="B4639" s="69" t="n">
        <v>46214</v>
      </c>
      <c r="C4639" s="70" t="n">
        <v>2026</v>
      </c>
      <c r="D4639" t="inlineStr">
        <is>
          <t>Jul</t>
        </is>
      </c>
      <c r="E4639" t="inlineStr">
        <is>
          <t>North</t>
        </is>
      </c>
      <c r="F4639" t="inlineStr">
        <is>
          <t>India</t>
        </is>
      </c>
      <c r="G4639" t="inlineStr">
        <is>
          <t>JioMart</t>
        </is>
      </c>
      <c r="H4639" t="inlineStr">
        <is>
          <t>Home delivery</t>
        </is>
      </c>
      <c r="I4639" t="inlineStr">
        <is>
          <t>Member</t>
        </is>
      </c>
      <c r="J4639" t="inlineStr">
        <is>
          <t>Aisha Bello</t>
        </is>
      </c>
      <c r="K4639" s="71" t="n">
        <v>1788</v>
      </c>
      <c r="L4639" s="72" t="n">
        <v>488.89</v>
      </c>
      <c r="M4639" s="72" t="n">
        <v>874135.3199999999</v>
      </c>
      <c r="N4639" s="72" t="n">
        <v>131120.3</v>
      </c>
      <c r="O4639" s="72" t="n">
        <v>743015.02</v>
      </c>
      <c r="P4639" s="72" t="n">
        <v>606274.22</v>
      </c>
      <c r="Q4639" s="72" t="n">
        <v>136740.8</v>
      </c>
      <c r="R4639" t="inlineStr">
        <is>
          <t>Delhi</t>
        </is>
      </c>
      <c r="S4639" s="71" t="n">
        <v>1</v>
      </c>
      <c r="T4639" t="inlineStr">
        <is>
          <t>Yes</t>
        </is>
      </c>
      <c r="U4639" s="71" t="n">
        <v>3049</v>
      </c>
      <c r="V4639" s="71" t="n">
        <v>217</v>
      </c>
      <c r="W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RR104631</t>
        </is>
      </c>
      <c r="B4640" s="69" t="n">
        <v>46214</v>
      </c>
      <c r="C4640" s="70" t="n">
        <v>2026</v>
      </c>
      <c r="D4640" t="inlineStr">
        <is>
          <t>Jul</t>
        </is>
      </c>
      <c r="E4640" t="inlineStr">
        <is>
          <t>East</t>
        </is>
      </c>
      <c r="F4640" t="inlineStr">
        <is>
          <t>India</t>
        </is>
      </c>
      <c r="G4640" t="inlineStr">
        <is>
          <t>Electronics</t>
        </is>
      </c>
      <c r="H4640" t="inlineStr">
        <is>
          <t>Click &amp; collect</t>
        </is>
      </c>
      <c r="I4640" t="inlineStr">
        <is>
          <t>Walk-in guest</t>
        </is>
      </c>
      <c r="J4640" t="inlineStr">
        <is>
          <t>Noah Smith</t>
        </is>
      </c>
      <c r="K4640" s="71" t="n">
        <v>137</v>
      </c>
      <c r="L4640" s="72" t="n">
        <v>10343.1</v>
      </c>
      <c r="M4640" s="72" t="n">
        <v>1417004.7</v>
      </c>
      <c r="N4640" s="72" t="n">
        <v>212550.7</v>
      </c>
      <c r="O4640" s="72" t="n">
        <v>1204454</v>
      </c>
      <c r="P4640" s="72" t="n">
        <v>1103746.78</v>
      </c>
      <c r="Q4640" s="72" t="n">
        <v>100707.22</v>
      </c>
      <c r="R4640" t="inlineStr">
        <is>
          <t>Odisha</t>
        </is>
      </c>
      <c r="S4640" s="71" t="n">
        <v>0</v>
      </c>
      <c r="T4640" t="inlineStr">
        <is>
          <t>No</t>
        </is>
      </c>
      <c r="U4640" s="71" t="n">
        <v>402</v>
      </c>
      <c r="V4640" s="71" t="n">
        <v>106</v>
      </c>
      <c r="W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RR104632</t>
        </is>
      </c>
      <c r="B4641" s="69" t="n">
        <v>46214</v>
      </c>
      <c r="C4641" s="70" t="n">
        <v>2026</v>
      </c>
      <c r="D4641" t="inlineStr">
        <is>
          <t>Jul</t>
        </is>
      </c>
      <c r="E4641" t="inlineStr">
        <is>
          <t>West</t>
        </is>
      </c>
      <c r="F4641" t="inlineStr">
        <is>
          <t>India</t>
        </is>
      </c>
      <c r="G4641" t="inlineStr">
        <is>
          <t>JioMart</t>
        </is>
      </c>
      <c r="H4641" t="inlineStr">
        <is>
          <t>Home delivery</t>
        </is>
      </c>
      <c r="I4641" t="inlineStr">
        <is>
          <t>Member</t>
        </is>
      </c>
      <c r="J4641" t="inlineStr">
        <is>
          <t>Omar Haddad</t>
        </is>
      </c>
      <c r="K4641" s="71" t="n">
        <v>4457</v>
      </c>
      <c r="L4641" s="72" t="n">
        <v>501.75</v>
      </c>
      <c r="M4641" s="72" t="n">
        <v>2236299.75</v>
      </c>
      <c r="N4641" s="72" t="n">
        <v>111814.99</v>
      </c>
      <c r="O4641" s="72" t="n">
        <v>2124484.76</v>
      </c>
      <c r="P4641" s="72" t="n">
        <v>1547396.59</v>
      </c>
      <c r="Q4641" s="72" t="n">
        <v>577088.17</v>
      </c>
      <c r="R4641" t="inlineStr">
        <is>
          <t>Maharashtra</t>
        </is>
      </c>
      <c r="S4641" s="71" t="n">
        <v>5</v>
      </c>
      <c r="T4641" t="inlineStr">
        <is>
          <t>Yes</t>
        </is>
      </c>
      <c r="U4641" s="71" t="n">
        <v>10239</v>
      </c>
      <c r="V4641" s="71" t="n">
        <v>548</v>
      </c>
      <c r="W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RR104633</t>
        </is>
      </c>
      <c r="B4642" s="69" t="n">
        <v>46214</v>
      </c>
      <c r="C4642" s="70" t="n">
        <v>2026</v>
      </c>
      <c r="D4642" t="inlineStr">
        <is>
          <t>Jul</t>
        </is>
      </c>
      <c r="E4642" t="inlineStr">
        <is>
          <t>East</t>
        </is>
      </c>
      <c r="F4642" t="inlineStr">
        <is>
          <t>India</t>
        </is>
      </c>
      <c r="G4642" t="inlineStr">
        <is>
          <t>Grocery</t>
        </is>
      </c>
      <c r="H4642" t="inlineStr">
        <is>
          <t>Store walk-in</t>
        </is>
      </c>
      <c r="I4642" t="inlineStr">
        <is>
          <t>Walk-in guest</t>
        </is>
      </c>
      <c r="J4642" t="inlineStr">
        <is>
          <t>Emma Clarke</t>
        </is>
      </c>
      <c r="K4642" s="71" t="n">
        <v>512</v>
      </c>
      <c r="L4642" s="72" t="n">
        <v>209.27</v>
      </c>
      <c r="M4642" s="72" t="n">
        <v>107146.24</v>
      </c>
      <c r="N4642" s="72" t="n">
        <v>5357.31</v>
      </c>
      <c r="O4642" s="72" t="n">
        <v>101788.93</v>
      </c>
      <c r="P4642" s="72" t="n">
        <v>75369.92999999999</v>
      </c>
      <c r="Q4642" s="72" t="n">
        <v>26419</v>
      </c>
      <c r="R4642" t="inlineStr">
        <is>
          <t>Odisha</t>
        </is>
      </c>
      <c r="S4642" s="71" t="n">
        <v>5</v>
      </c>
      <c r="T4642" t="inlineStr">
        <is>
          <t>Yes</t>
        </is>
      </c>
      <c r="U4642" s="71" t="n">
        <v>362</v>
      </c>
      <c r="V4642" s="71" t="n">
        <v>133</v>
      </c>
      <c r="W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RR104634</t>
        </is>
      </c>
      <c r="B4643" s="69" t="n">
        <v>46214</v>
      </c>
      <c r="C4643" s="70" t="n">
        <v>2026</v>
      </c>
      <c r="D4643" t="inlineStr">
        <is>
          <t>Jul</t>
        </is>
      </c>
      <c r="E4643" t="inlineStr">
        <is>
          <t>South</t>
        </is>
      </c>
      <c r="F4643" t="inlineStr">
        <is>
          <t>India</t>
        </is>
      </c>
      <c r="G4643" t="inlineStr">
        <is>
          <t>Grocery</t>
        </is>
      </c>
      <c r="H4643" t="inlineStr">
        <is>
          <t>Store walk-in</t>
        </is>
      </c>
      <c r="I4643" t="inlineStr">
        <is>
          <t>Member</t>
        </is>
      </c>
      <c r="J4643" t="inlineStr">
        <is>
          <t>Sara Rossi</t>
        </is>
      </c>
      <c r="K4643" s="71" t="n">
        <v>2784</v>
      </c>
      <c r="L4643" s="72" t="n">
        <v>201.39</v>
      </c>
      <c r="M4643" s="72" t="n">
        <v>560669.76</v>
      </c>
      <c r="N4643" s="72" t="n">
        <v>56066.98</v>
      </c>
      <c r="O4643" s="72" t="n">
        <v>504602.78</v>
      </c>
      <c r="P4643" s="72" t="n">
        <v>417867.73</v>
      </c>
      <c r="Q4643" s="72" t="n">
        <v>86735.05</v>
      </c>
      <c r="R4643" t="inlineStr">
        <is>
          <t>Tamil Nadu</t>
        </is>
      </c>
      <c r="S4643" s="71" t="n">
        <v>2</v>
      </c>
      <c r="T4643" t="inlineStr">
        <is>
          <t>Yes</t>
        </is>
      </c>
      <c r="U4643" s="71" t="n">
        <v>2719</v>
      </c>
      <c r="V4643" s="71" t="n">
        <v>736</v>
      </c>
      <c r="W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RR104635</t>
        </is>
      </c>
      <c r="B4644" s="69" t="n">
        <v>46214</v>
      </c>
      <c r="C4644" s="70" t="n">
        <v>2026</v>
      </c>
      <c r="D4644" t="inlineStr">
        <is>
          <t>Jul</t>
        </is>
      </c>
      <c r="E4644" t="inlineStr">
        <is>
          <t>North</t>
        </is>
      </c>
      <c r="F4644" t="inlineStr">
        <is>
          <t>India</t>
        </is>
      </c>
      <c r="G4644" t="inlineStr">
        <is>
          <t>Electronics</t>
        </is>
      </c>
      <c r="H4644" t="inlineStr">
        <is>
          <t>Store walk-in</t>
        </is>
      </c>
      <c r="I4644" t="inlineStr">
        <is>
          <t>Member</t>
        </is>
      </c>
      <c r="J4644" t="inlineStr">
        <is>
          <t>Ana Costa</t>
        </is>
      </c>
      <c r="K4644" s="71" t="n">
        <v>178</v>
      </c>
      <c r="L4644" s="72" t="n">
        <v>9167.24</v>
      </c>
      <c r="M4644" s="72" t="n">
        <v>1631768.72</v>
      </c>
      <c r="N4644" s="72" t="n">
        <v>163176.87</v>
      </c>
      <c r="O4644" s="72" t="n">
        <v>1468591.85</v>
      </c>
      <c r="P4644" s="72" t="n">
        <v>1457350.15</v>
      </c>
      <c r="Q4644" s="72" t="n">
        <v>11241.7</v>
      </c>
      <c r="R4644" t="inlineStr">
        <is>
          <t>Uttar Pradesh</t>
        </is>
      </c>
      <c r="S4644" s="71" t="n">
        <v>3</v>
      </c>
      <c r="T4644" t="inlineStr">
        <is>
          <t>Yes</t>
        </is>
      </c>
      <c r="U4644" s="71" t="n">
        <v>598</v>
      </c>
      <c r="V4644" s="71" t="n">
        <v>156</v>
      </c>
      <c r="W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RR104636</t>
        </is>
      </c>
      <c r="B4645" s="69" t="n">
        <v>46214</v>
      </c>
      <c r="C4645" s="70" t="n">
        <v>2026</v>
      </c>
      <c r="D4645" t="inlineStr">
        <is>
          <t>Jul</t>
        </is>
      </c>
      <c r="E4645" t="inlineStr">
        <is>
          <t>North</t>
        </is>
      </c>
      <c r="F4645" t="inlineStr">
        <is>
          <t>India</t>
        </is>
      </c>
      <c r="G4645" t="inlineStr">
        <is>
          <t>Electronics</t>
        </is>
      </c>
      <c r="H4645" t="inlineStr">
        <is>
          <t>Store walk-in</t>
        </is>
      </c>
      <c r="I4645" t="inlineStr">
        <is>
          <t>Walk-in guest</t>
        </is>
      </c>
      <c r="J4645" t="inlineStr">
        <is>
          <t>Olivia Brown</t>
        </is>
      </c>
      <c r="K4645" s="71" t="n">
        <v>36</v>
      </c>
      <c r="L4645" s="72" t="n">
        <v>9991.93</v>
      </c>
      <c r="M4645" s="72" t="n">
        <v>359709.48</v>
      </c>
      <c r="N4645" s="72" t="n">
        <v>7194.19</v>
      </c>
      <c r="O4645" s="72" t="n">
        <v>352515.29</v>
      </c>
      <c r="P4645" s="72" t="n">
        <v>293994.79</v>
      </c>
      <c r="Q4645" s="72" t="n">
        <v>58520.5</v>
      </c>
      <c r="R4645" t="inlineStr">
        <is>
          <t>Punjab</t>
        </is>
      </c>
      <c r="S4645" s="71" t="n">
        <v>0</v>
      </c>
      <c r="T4645" t="inlineStr">
        <is>
          <t>No</t>
        </is>
      </c>
      <c r="U4645" s="71" t="n">
        <v>84</v>
      </c>
      <c r="V4645" s="71" t="n">
        <v>30</v>
      </c>
      <c r="W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RR104637</t>
        </is>
      </c>
      <c r="B4646" s="69" t="n">
        <v>46215</v>
      </c>
      <c r="C4646" s="70" t="n">
        <v>2026</v>
      </c>
      <c r="D4646" t="inlineStr">
        <is>
          <t>Jul</t>
        </is>
      </c>
      <c r="E4646" t="inlineStr">
        <is>
          <t>West</t>
        </is>
      </c>
      <c r="F4646" t="inlineStr">
        <is>
          <t>India</t>
        </is>
      </c>
      <c r="G4646" t="inlineStr">
        <is>
          <t>JioMart</t>
        </is>
      </c>
      <c r="H4646" t="inlineStr">
        <is>
          <t>Home delivery</t>
        </is>
      </c>
      <c r="I4646" t="inlineStr">
        <is>
          <t>Walk-in guest</t>
        </is>
      </c>
      <c r="J4646" t="inlineStr">
        <is>
          <t>Wei Chen</t>
        </is>
      </c>
      <c r="K4646" s="71" t="n">
        <v>2741</v>
      </c>
      <c r="L4646" s="72" t="n">
        <v>446.35</v>
      </c>
      <c r="M4646" s="72" t="n">
        <v>1223445.35</v>
      </c>
      <c r="N4646" s="72" t="n">
        <v>97875.63</v>
      </c>
      <c r="O4646" s="72" t="n">
        <v>1125569.72</v>
      </c>
      <c r="P4646" s="72" t="n">
        <v>931151.64</v>
      </c>
      <c r="Q4646" s="72" t="n">
        <v>194418.08</v>
      </c>
      <c r="R4646" t="inlineStr">
        <is>
          <t>Gujarat</t>
        </is>
      </c>
      <c r="S4646" s="71" t="n">
        <v>3</v>
      </c>
      <c r="T4646" t="inlineStr">
        <is>
          <t>Yes</t>
        </is>
      </c>
      <c r="U4646" s="71" t="n">
        <v>12876</v>
      </c>
      <c r="V4646" s="71" t="n">
        <v>908</v>
      </c>
      <c r="W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RR104638</t>
        </is>
      </c>
      <c r="B4647" s="69" t="n">
        <v>46215</v>
      </c>
      <c r="C4647" s="70" t="n">
        <v>2026</v>
      </c>
      <c r="D4647" t="inlineStr">
        <is>
          <t>Jul</t>
        </is>
      </c>
      <c r="E4647" t="inlineStr">
        <is>
          <t>East</t>
        </is>
      </c>
      <c r="F4647" t="inlineStr">
        <is>
          <t>India</t>
        </is>
      </c>
      <c r="G4647" t="inlineStr">
        <is>
          <t>Grocery</t>
        </is>
      </c>
      <c r="H4647" t="inlineStr">
        <is>
          <t>Home delivery</t>
        </is>
      </c>
      <c r="I4647" t="inlineStr">
        <is>
          <t>Walk-in guest</t>
        </is>
      </c>
      <c r="J4647" t="inlineStr">
        <is>
          <t>Carlos Silva</t>
        </is>
      </c>
      <c r="K4647" s="71" t="n">
        <v>1957</v>
      </c>
      <c r="L4647" s="72" t="n">
        <v>172.79</v>
      </c>
      <c r="M4647" s="72" t="n">
        <v>338150.03</v>
      </c>
      <c r="N4647" s="72" t="n">
        <v>50722.5</v>
      </c>
      <c r="O4647" s="72" t="n">
        <v>287427.53</v>
      </c>
      <c r="P4647" s="72" t="n">
        <v>295004.53</v>
      </c>
      <c r="Q4647" s="72" t="n">
        <v>-7577</v>
      </c>
      <c r="R4647" t="inlineStr">
        <is>
          <t>Bihar</t>
        </is>
      </c>
      <c r="S4647" s="71" t="n">
        <v>3</v>
      </c>
      <c r="T4647" t="inlineStr">
        <is>
          <t>Yes</t>
        </is>
      </c>
      <c r="U4647" s="71" t="n">
        <v>1948</v>
      </c>
      <c r="V4647" s="71" t="n">
        <v>599</v>
      </c>
      <c r="W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RR104639</t>
        </is>
      </c>
      <c r="B4648" s="69" t="n">
        <v>46215</v>
      </c>
      <c r="C4648" s="70" t="n">
        <v>2026</v>
      </c>
      <c r="D4648" t="inlineStr">
        <is>
          <t>Jul</t>
        </is>
      </c>
      <c r="E4648" t="inlineStr">
        <is>
          <t>West</t>
        </is>
      </c>
      <c r="F4648" t="inlineStr">
        <is>
          <t>India</t>
        </is>
      </c>
      <c r="G4648" t="inlineStr">
        <is>
          <t>Fashion</t>
        </is>
      </c>
      <c r="H4648" t="inlineStr">
        <is>
          <t>Store walk-in</t>
        </is>
      </c>
      <c r="I4648" t="inlineStr">
        <is>
          <t>Member</t>
        </is>
      </c>
      <c r="J4648" t="inlineStr">
        <is>
          <t>Sara Rossi</t>
        </is>
      </c>
      <c r="K4648" s="71" t="n">
        <v>1450</v>
      </c>
      <c r="L4648" s="72" t="n">
        <v>752.64</v>
      </c>
      <c r="M4648" s="72" t="n">
        <v>1091328</v>
      </c>
      <c r="N4648" s="72" t="n">
        <v>21826.56</v>
      </c>
      <c r="O4648" s="72" t="n">
        <v>1069501.44</v>
      </c>
      <c r="P4648" s="72" t="n">
        <v>577872.52</v>
      </c>
      <c r="Q4648" s="72" t="n">
        <v>491628.92</v>
      </c>
      <c r="R4648" t="inlineStr">
        <is>
          <t>Maharashtra</t>
        </is>
      </c>
      <c r="S4648" s="71" t="n">
        <v>0</v>
      </c>
      <c r="T4648" t="inlineStr">
        <is>
          <t>No</t>
        </is>
      </c>
      <c r="U4648" s="71" t="n">
        <v>829</v>
      </c>
      <c r="V4648" s="71" t="n">
        <v>211</v>
      </c>
      <c r="W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RR104640</t>
        </is>
      </c>
      <c r="B4649" s="69" t="n">
        <v>46215</v>
      </c>
      <c r="C4649" s="70" t="n">
        <v>2026</v>
      </c>
      <c r="D4649" t="inlineStr">
        <is>
          <t>Jul</t>
        </is>
      </c>
      <c r="E4649" t="inlineStr">
        <is>
          <t>South</t>
        </is>
      </c>
      <c r="F4649" t="inlineStr">
        <is>
          <t>India</t>
        </is>
      </c>
      <c r="G4649" t="inlineStr">
        <is>
          <t>JioMart</t>
        </is>
      </c>
      <c r="H4649" t="inlineStr">
        <is>
          <t>Home delivery</t>
        </is>
      </c>
      <c r="I4649" t="inlineStr">
        <is>
          <t>Member</t>
        </is>
      </c>
      <c r="J4649" t="inlineStr">
        <is>
          <t>Omar Haddad</t>
        </is>
      </c>
      <c r="K4649" s="71" t="n">
        <v>4352</v>
      </c>
      <c r="L4649" s="72" t="n">
        <v>431.45</v>
      </c>
      <c r="M4649" s="72" t="n">
        <v>1877670.4</v>
      </c>
      <c r="N4649" s="72" t="n">
        <v>93883.52</v>
      </c>
      <c r="O4649" s="72" t="n">
        <v>1783786.88</v>
      </c>
      <c r="P4649" s="72" t="n">
        <v>1444803.98</v>
      </c>
      <c r="Q4649" s="72" t="n">
        <v>338982.9</v>
      </c>
      <c r="R4649" t="inlineStr">
        <is>
          <t>Karnataka</t>
        </is>
      </c>
      <c r="S4649" s="71" t="n">
        <v>5</v>
      </c>
      <c r="T4649" t="inlineStr">
        <is>
          <t>Yes</t>
        </is>
      </c>
      <c r="U4649" s="71" t="n">
        <v>7248</v>
      </c>
      <c r="V4649" s="71" t="n">
        <v>493</v>
      </c>
      <c r="W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RR104641</t>
        </is>
      </c>
      <c r="B4650" s="69" t="n">
        <v>46216</v>
      </c>
      <c r="C4650" s="70" t="n">
        <v>2026</v>
      </c>
      <c r="D4650" t="inlineStr">
        <is>
          <t>Jul</t>
        </is>
      </c>
      <c r="E4650" t="inlineStr">
        <is>
          <t>South</t>
        </is>
      </c>
      <c r="F4650" t="inlineStr">
        <is>
          <t>India</t>
        </is>
      </c>
      <c r="G4650" t="inlineStr">
        <is>
          <t>JioMart</t>
        </is>
      </c>
      <c r="H4650" t="inlineStr">
        <is>
          <t>Home delivery</t>
        </is>
      </c>
      <c r="I4650" t="inlineStr">
        <is>
          <t>Member</t>
        </is>
      </c>
      <c r="J4650" t="inlineStr">
        <is>
          <t>Yuki Sato</t>
        </is>
      </c>
      <c r="K4650" s="71" t="n">
        <v>4368</v>
      </c>
      <c r="L4650" s="72" t="n">
        <v>475.69</v>
      </c>
      <c r="M4650" s="72" t="n">
        <v>2077813.92</v>
      </c>
      <c r="N4650" s="72" t="n">
        <v>311672.09</v>
      </c>
      <c r="O4650" s="72" t="n">
        <v>1766141.83</v>
      </c>
      <c r="P4650" s="72" t="n">
        <v>1419058.98</v>
      </c>
      <c r="Q4650" s="72" t="n">
        <v>347082.85</v>
      </c>
      <c r="R4650" t="inlineStr">
        <is>
          <t>Karnataka</t>
        </is>
      </c>
      <c r="S4650" s="71" t="n">
        <v>5</v>
      </c>
      <c r="T4650" t="inlineStr">
        <is>
          <t>Yes</t>
        </is>
      </c>
      <c r="U4650" s="71" t="n">
        <v>22184</v>
      </c>
      <c r="V4650" s="71" t="n">
        <v>951</v>
      </c>
      <c r="W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RR104642</t>
        </is>
      </c>
      <c r="B4651" s="69" t="n">
        <v>46216</v>
      </c>
      <c r="C4651" s="70" t="n">
        <v>2026</v>
      </c>
      <c r="D4651" t="inlineStr">
        <is>
          <t>Jul</t>
        </is>
      </c>
      <c r="E4651" t="inlineStr">
        <is>
          <t>East</t>
        </is>
      </c>
      <c r="F4651" t="inlineStr">
        <is>
          <t>India</t>
        </is>
      </c>
      <c r="G4651" t="inlineStr">
        <is>
          <t>JioMart</t>
        </is>
      </c>
      <c r="H4651" t="inlineStr">
        <is>
          <t>Home delivery</t>
        </is>
      </c>
      <c r="I4651" t="inlineStr">
        <is>
          <t>Walk-in guest</t>
        </is>
      </c>
      <c r="J4651" t="inlineStr">
        <is>
          <t>Lucas Martin</t>
        </is>
      </c>
      <c r="K4651" s="71" t="n">
        <v>2421</v>
      </c>
      <c r="L4651" s="72" t="n">
        <v>487.67</v>
      </c>
      <c r="M4651" s="72" t="n">
        <v>1180649.07</v>
      </c>
      <c r="N4651" s="72" t="n">
        <v>118064.91</v>
      </c>
      <c r="O4651" s="72" t="n">
        <v>1062584.16</v>
      </c>
      <c r="P4651" s="72" t="n">
        <v>780984.6800000001</v>
      </c>
      <c r="Q4651" s="72" t="n">
        <v>281599.48</v>
      </c>
      <c r="R4651" t="inlineStr">
        <is>
          <t>Bihar</t>
        </is>
      </c>
      <c r="S4651" s="71" t="n">
        <v>3</v>
      </c>
      <c r="T4651" t="inlineStr">
        <is>
          <t>Yes</t>
        </is>
      </c>
      <c r="U4651" s="71" t="n">
        <v>11281</v>
      </c>
      <c r="V4651" s="71" t="n">
        <v>659</v>
      </c>
      <c r="W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RR104643</t>
        </is>
      </c>
      <c r="B4652" s="69" t="n">
        <v>46216</v>
      </c>
      <c r="C4652" s="70" t="n">
        <v>2026</v>
      </c>
      <c r="D4652" t="inlineStr">
        <is>
          <t>Jul</t>
        </is>
      </c>
      <c r="E4652" t="inlineStr">
        <is>
          <t>South</t>
        </is>
      </c>
      <c r="F4652" t="inlineStr">
        <is>
          <t>India</t>
        </is>
      </c>
      <c r="G4652" t="inlineStr">
        <is>
          <t>JioMart</t>
        </is>
      </c>
      <c r="H4652" t="inlineStr">
        <is>
          <t>Home delivery</t>
        </is>
      </c>
      <c r="I4652" t="inlineStr">
        <is>
          <t>Member</t>
        </is>
      </c>
      <c r="J4652" t="inlineStr">
        <is>
          <t>Shraddha Kulkarni</t>
        </is>
      </c>
      <c r="K4652" s="71" t="n">
        <v>847</v>
      </c>
      <c r="L4652" s="72" t="n">
        <v>447.66</v>
      </c>
      <c r="M4652" s="72" t="n">
        <v>379168.02</v>
      </c>
      <c r="N4652" s="72" t="n">
        <v>30333.44</v>
      </c>
      <c r="O4652" s="72" t="n">
        <v>348834.58</v>
      </c>
      <c r="P4652" s="72" t="n">
        <v>286402.94</v>
      </c>
      <c r="Q4652" s="72" t="n">
        <v>62431.64</v>
      </c>
      <c r="R4652" t="inlineStr">
        <is>
          <t>Kerala</t>
        </is>
      </c>
      <c r="S4652" s="71" t="n">
        <v>0</v>
      </c>
      <c r="T4652" t="inlineStr">
        <is>
          <t>No</t>
        </is>
      </c>
      <c r="U4652" s="71" t="n">
        <v>2213</v>
      </c>
      <c r="V4652" s="71" t="n">
        <v>177</v>
      </c>
      <c r="W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RR104644</t>
        </is>
      </c>
      <c r="B4653" s="69" t="n">
        <v>46216</v>
      </c>
      <c r="C4653" s="70" t="n">
        <v>2026</v>
      </c>
      <c r="D4653" t="inlineStr">
        <is>
          <t>Jul</t>
        </is>
      </c>
      <c r="E4653" t="inlineStr">
        <is>
          <t>South</t>
        </is>
      </c>
      <c r="F4653" t="inlineStr">
        <is>
          <t>India</t>
        </is>
      </c>
      <c r="G4653" t="inlineStr">
        <is>
          <t>JioMart</t>
        </is>
      </c>
      <c r="H4653" t="inlineStr">
        <is>
          <t>Home delivery</t>
        </is>
      </c>
      <c r="I4653" t="inlineStr">
        <is>
          <t>Member</t>
        </is>
      </c>
      <c r="J4653" t="inlineStr">
        <is>
          <t>Sara Rossi</t>
        </is>
      </c>
      <c r="K4653" s="71" t="n">
        <v>2319</v>
      </c>
      <c r="L4653" s="72" t="n">
        <v>438.6</v>
      </c>
      <c r="M4653" s="72" t="n">
        <v>1017113.4</v>
      </c>
      <c r="N4653" s="72" t="n">
        <v>101711.34</v>
      </c>
      <c r="O4653" s="72" t="n">
        <v>915402.0600000001</v>
      </c>
      <c r="P4653" s="72" t="n">
        <v>783286.53</v>
      </c>
      <c r="Q4653" s="72" t="n">
        <v>132115.53</v>
      </c>
      <c r="R4653" t="inlineStr">
        <is>
          <t>Tamil Nadu</t>
        </is>
      </c>
      <c r="S4653" s="71" t="n">
        <v>8</v>
      </c>
      <c r="T4653" t="inlineStr">
        <is>
          <t>Yes</t>
        </is>
      </c>
      <c r="U4653" s="71" t="n">
        <v>6617</v>
      </c>
      <c r="V4653" s="71" t="n">
        <v>265</v>
      </c>
      <c r="W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RR104645</t>
        </is>
      </c>
      <c r="B4654" s="69" t="n">
        <v>46216</v>
      </c>
      <c r="C4654" s="70" t="n">
        <v>2026</v>
      </c>
      <c r="D4654" t="inlineStr">
        <is>
          <t>Jul</t>
        </is>
      </c>
      <c r="E4654" t="inlineStr">
        <is>
          <t>South</t>
        </is>
      </c>
      <c r="F4654" t="inlineStr">
        <is>
          <t>India</t>
        </is>
      </c>
      <c r="G4654" t="inlineStr">
        <is>
          <t>Grocery</t>
        </is>
      </c>
      <c r="H4654" t="inlineStr">
        <is>
          <t>Store walk-in</t>
        </is>
      </c>
      <c r="I4654" t="inlineStr">
        <is>
          <t>Walk-in guest</t>
        </is>
      </c>
      <c r="J4654" t="inlineStr">
        <is>
          <t>Lucas Martin</t>
        </is>
      </c>
      <c r="K4654" s="71" t="n">
        <v>781</v>
      </c>
      <c r="L4654" s="72" t="n">
        <v>178.33</v>
      </c>
      <c r="M4654" s="72" t="n">
        <v>139275.73</v>
      </c>
      <c r="N4654" s="72" t="n">
        <v>13927.57</v>
      </c>
      <c r="O4654" s="72" t="n">
        <v>125348.16</v>
      </c>
      <c r="P4654" s="72" t="n">
        <v>119509.6</v>
      </c>
      <c r="Q4654" s="72" t="n">
        <v>5838.56</v>
      </c>
      <c r="R4654" t="inlineStr">
        <is>
          <t>Tamil Nadu</t>
        </is>
      </c>
      <c r="S4654" s="71" t="n">
        <v>1</v>
      </c>
      <c r="T4654" t="inlineStr">
        <is>
          <t>Yes</t>
        </is>
      </c>
      <c r="U4654" s="71" t="n">
        <v>299</v>
      </c>
      <c r="V4654" s="71" t="n">
        <v>98</v>
      </c>
      <c r="W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RR104646</t>
        </is>
      </c>
      <c r="B4655" s="69" t="n">
        <v>46216</v>
      </c>
      <c r="C4655" s="70" t="n">
        <v>2026</v>
      </c>
      <c r="D4655" t="inlineStr">
        <is>
          <t>Jul</t>
        </is>
      </c>
      <c r="E4655" t="inlineStr">
        <is>
          <t>North</t>
        </is>
      </c>
      <c r="F4655" t="inlineStr">
        <is>
          <t>India</t>
        </is>
      </c>
      <c r="G4655" t="inlineStr">
        <is>
          <t>JioMart</t>
        </is>
      </c>
      <c r="H4655" t="inlineStr">
        <is>
          <t>Home delivery</t>
        </is>
      </c>
      <c r="I4655" t="inlineStr">
        <is>
          <t>Member</t>
        </is>
      </c>
      <c r="J4655" t="inlineStr">
        <is>
          <t>Omar Haddad</t>
        </is>
      </c>
      <c r="K4655" s="71" t="n">
        <v>1732</v>
      </c>
      <c r="L4655" s="72" t="n">
        <v>494.49</v>
      </c>
      <c r="M4655" s="72" t="n">
        <v>856456.6800000001</v>
      </c>
      <c r="N4655" s="72" t="n">
        <v>85645.67</v>
      </c>
      <c r="O4655" s="72" t="n">
        <v>770811.01</v>
      </c>
      <c r="P4655" s="72" t="n">
        <v>588171.35</v>
      </c>
      <c r="Q4655" s="72" t="n">
        <v>182639.66</v>
      </c>
      <c r="R4655" t="inlineStr">
        <is>
          <t>Uttar Pradesh</t>
        </is>
      </c>
      <c r="S4655" s="71" t="n">
        <v>8</v>
      </c>
      <c r="T4655" t="inlineStr">
        <is>
          <t>Yes</t>
        </is>
      </c>
      <c r="U4655" s="71" t="n">
        <v>5971</v>
      </c>
      <c r="V4655" s="71" t="n">
        <v>423</v>
      </c>
      <c r="W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RR104647</t>
        </is>
      </c>
      <c r="B4656" s="69" t="n">
        <v>46216</v>
      </c>
      <c r="C4656" s="70" t="n">
        <v>2026</v>
      </c>
      <c r="D4656" t="inlineStr">
        <is>
          <t>Jul</t>
        </is>
      </c>
      <c r="E4656" t="inlineStr">
        <is>
          <t>East</t>
        </is>
      </c>
      <c r="F4656" t="inlineStr">
        <is>
          <t>India</t>
        </is>
      </c>
      <c r="G4656" t="inlineStr">
        <is>
          <t>Fashion</t>
        </is>
      </c>
      <c r="H4656" t="inlineStr">
        <is>
          <t>Store walk-in</t>
        </is>
      </c>
      <c r="I4656" t="inlineStr">
        <is>
          <t>Member</t>
        </is>
      </c>
      <c r="J4656" t="inlineStr">
        <is>
          <t>Lucas Martin</t>
        </is>
      </c>
      <c r="K4656" s="71" t="n">
        <v>169</v>
      </c>
      <c r="L4656" s="72" t="n">
        <v>688.63</v>
      </c>
      <c r="M4656" s="72" t="n">
        <v>116378.47</v>
      </c>
      <c r="N4656" s="72" t="n">
        <v>5818.92</v>
      </c>
      <c r="O4656" s="72" t="n">
        <v>110559.55</v>
      </c>
      <c r="P4656" s="72" t="n">
        <v>69020.3</v>
      </c>
      <c r="Q4656" s="72" t="n">
        <v>41539.25</v>
      </c>
      <c r="R4656" t="inlineStr">
        <is>
          <t>Bihar</t>
        </is>
      </c>
      <c r="S4656" s="71" t="n">
        <v>1</v>
      </c>
      <c r="T4656" t="inlineStr">
        <is>
          <t>Yes</t>
        </is>
      </c>
      <c r="U4656" s="71" t="n">
        <v>68</v>
      </c>
      <c r="V4656" s="71" t="n">
        <v>27</v>
      </c>
      <c r="W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RR104648</t>
        </is>
      </c>
      <c r="B4657" s="69" t="n">
        <v>46216</v>
      </c>
      <c r="C4657" s="70" t="n">
        <v>2026</v>
      </c>
      <c r="D4657" t="inlineStr">
        <is>
          <t>Jul</t>
        </is>
      </c>
      <c r="E4657" t="inlineStr">
        <is>
          <t>South</t>
        </is>
      </c>
      <c r="F4657" t="inlineStr">
        <is>
          <t>India</t>
        </is>
      </c>
      <c r="G4657" t="inlineStr">
        <is>
          <t>Fashion</t>
        </is>
      </c>
      <c r="H4657" t="inlineStr">
        <is>
          <t>Store walk-in</t>
        </is>
      </c>
      <c r="I4657" t="inlineStr">
        <is>
          <t>Member</t>
        </is>
      </c>
      <c r="J4657" t="inlineStr">
        <is>
          <t>Kofi Mensah</t>
        </is>
      </c>
      <c r="K4657" s="71" t="n">
        <v>1349</v>
      </c>
      <c r="L4657" s="72" t="n">
        <v>727.96</v>
      </c>
      <c r="M4657" s="72" t="n">
        <v>982018.04</v>
      </c>
      <c r="N4657" s="72" t="n">
        <v>19640.36</v>
      </c>
      <c r="O4657" s="72" t="n">
        <v>962377.6800000001</v>
      </c>
      <c r="P4657" s="72" t="n">
        <v>543131.03</v>
      </c>
      <c r="Q4657" s="72" t="n">
        <v>419246.65</v>
      </c>
      <c r="R4657" t="inlineStr">
        <is>
          <t>Tamil Nadu</t>
        </is>
      </c>
      <c r="S4657" s="71" t="n">
        <v>0</v>
      </c>
      <c r="T4657" t="inlineStr">
        <is>
          <t>No</t>
        </is>
      </c>
      <c r="U4657" s="71" t="n">
        <v>421</v>
      </c>
      <c r="V4657" s="71" t="n">
        <v>157</v>
      </c>
      <c r="W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RR104649</t>
        </is>
      </c>
      <c r="B4658" s="69" t="n">
        <v>46216</v>
      </c>
      <c r="C4658" s="70" t="n">
        <v>2026</v>
      </c>
      <c r="D4658" t="inlineStr">
        <is>
          <t>Jul</t>
        </is>
      </c>
      <c r="E4658" t="inlineStr">
        <is>
          <t>North</t>
        </is>
      </c>
      <c r="F4658" t="inlineStr">
        <is>
          <t>India</t>
        </is>
      </c>
      <c r="G4658" t="inlineStr">
        <is>
          <t>JioMart</t>
        </is>
      </c>
      <c r="H4658" t="inlineStr">
        <is>
          <t>Home delivery</t>
        </is>
      </c>
      <c r="I4658" t="inlineStr">
        <is>
          <t>Member</t>
        </is>
      </c>
      <c r="J4658" t="inlineStr">
        <is>
          <t>Ravindra Patil</t>
        </is>
      </c>
      <c r="K4658" s="71" t="n">
        <v>4997</v>
      </c>
      <c r="L4658" s="72" t="n">
        <v>437.12</v>
      </c>
      <c r="M4658" s="72" t="n">
        <v>2184288.64</v>
      </c>
      <c r="N4658" s="72" t="n">
        <v>43685.77</v>
      </c>
      <c r="O4658" s="72" t="n">
        <v>2140602.87</v>
      </c>
      <c r="P4658" s="72" t="n">
        <v>1695643.4</v>
      </c>
      <c r="Q4658" s="72" t="n">
        <v>444959.47</v>
      </c>
      <c r="R4658" t="inlineStr">
        <is>
          <t>Delhi</t>
        </is>
      </c>
      <c r="S4658" s="71" t="n">
        <v>8</v>
      </c>
      <c r="T4658" t="inlineStr">
        <is>
          <t>Yes</t>
        </is>
      </c>
      <c r="U4658" s="71" t="n">
        <v>13464</v>
      </c>
      <c r="V4658" s="71" t="n">
        <v>596</v>
      </c>
      <c r="W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RR104650</t>
        </is>
      </c>
      <c r="B4659" s="69" t="n">
        <v>46216</v>
      </c>
      <c r="C4659" s="70" t="n">
        <v>2026</v>
      </c>
      <c r="D4659" t="inlineStr">
        <is>
          <t>Jul</t>
        </is>
      </c>
      <c r="E4659" t="inlineStr">
        <is>
          <t>North</t>
        </is>
      </c>
      <c r="F4659" t="inlineStr">
        <is>
          <t>India</t>
        </is>
      </c>
      <c r="G4659" t="inlineStr">
        <is>
          <t>Grocery</t>
        </is>
      </c>
      <c r="H4659" t="inlineStr">
        <is>
          <t>Home delivery</t>
        </is>
      </c>
      <c r="I4659" t="inlineStr">
        <is>
          <t>Member</t>
        </is>
      </c>
      <c r="J4659" t="inlineStr">
        <is>
          <t>Emma Clarke</t>
        </is>
      </c>
      <c r="K4659" s="71" t="n">
        <v>3463</v>
      </c>
      <c r="L4659" s="72" t="n">
        <v>189.48</v>
      </c>
      <c r="M4659" s="72" t="n">
        <v>656169.24</v>
      </c>
      <c r="N4659" s="72" t="n">
        <v>65616.92</v>
      </c>
      <c r="O4659" s="72" t="n">
        <v>590552.3199999999</v>
      </c>
      <c r="P4659" s="72" t="n">
        <v>521047.98</v>
      </c>
      <c r="Q4659" s="72" t="n">
        <v>69504.34</v>
      </c>
      <c r="R4659" t="inlineStr">
        <is>
          <t>Uttar Pradesh</t>
        </is>
      </c>
      <c r="S4659" s="71" t="n">
        <v>0</v>
      </c>
      <c r="T4659" t="inlineStr">
        <is>
          <t>No</t>
        </is>
      </c>
      <c r="U4659" s="71" t="n">
        <v>1457</v>
      </c>
      <c r="V4659" s="71" t="n">
        <v>576</v>
      </c>
      <c r="W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RR104651</t>
        </is>
      </c>
      <c r="B4660" s="69" t="n">
        <v>46217</v>
      </c>
      <c r="C4660" s="70" t="n">
        <v>2026</v>
      </c>
      <c r="D4660" t="inlineStr">
        <is>
          <t>Jul</t>
        </is>
      </c>
      <c r="E4660" t="inlineStr">
        <is>
          <t>South</t>
        </is>
      </c>
      <c r="F4660" t="inlineStr">
        <is>
          <t>India</t>
        </is>
      </c>
      <c r="G4660" t="inlineStr">
        <is>
          <t>JioMart</t>
        </is>
      </c>
      <c r="H4660" t="inlineStr">
        <is>
          <t>Home delivery</t>
        </is>
      </c>
      <c r="I4660" t="inlineStr">
        <is>
          <t>Member</t>
        </is>
      </c>
      <c r="J4660" t="inlineStr">
        <is>
          <t>Omar Haddad</t>
        </is>
      </c>
      <c r="K4660" s="71" t="n">
        <v>978</v>
      </c>
      <c r="L4660" s="72" t="n">
        <v>433.7</v>
      </c>
      <c r="M4660" s="72" t="n">
        <v>424158.6</v>
      </c>
      <c r="N4660" s="72" t="n">
        <v>42415.86</v>
      </c>
      <c r="O4660" s="72" t="n">
        <v>381742.74</v>
      </c>
      <c r="P4660" s="72" t="n">
        <v>315878.44</v>
      </c>
      <c r="Q4660" s="72" t="n">
        <v>65864.3</v>
      </c>
      <c r="R4660" t="inlineStr">
        <is>
          <t>Karnataka</t>
        </is>
      </c>
      <c r="S4660" s="71" t="n">
        <v>2</v>
      </c>
      <c r="T4660" t="inlineStr">
        <is>
          <t>Yes</t>
        </is>
      </c>
      <c r="U4660" s="71" t="n">
        <v>2557</v>
      </c>
      <c r="V4660" s="71" t="n">
        <v>170</v>
      </c>
      <c r="W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RR104652</t>
        </is>
      </c>
      <c r="B4661" s="69" t="n">
        <v>46217</v>
      </c>
      <c r="C4661" s="70" t="n">
        <v>2026</v>
      </c>
      <c r="D4661" t="inlineStr">
        <is>
          <t>Jul</t>
        </is>
      </c>
      <c r="E4661" t="inlineStr">
        <is>
          <t>East</t>
        </is>
      </c>
      <c r="F4661" t="inlineStr">
        <is>
          <t>India</t>
        </is>
      </c>
      <c r="G4661" t="inlineStr">
        <is>
          <t>JioMart</t>
        </is>
      </c>
      <c r="H4661" t="inlineStr">
        <is>
          <t>Home delivery</t>
        </is>
      </c>
      <c r="I4661" t="inlineStr">
        <is>
          <t>Walk-in guest</t>
        </is>
      </c>
      <c r="J4661" t="inlineStr">
        <is>
          <t>Zoya Ahmed</t>
        </is>
      </c>
      <c r="K4661" s="71" t="n">
        <v>2191</v>
      </c>
      <c r="L4661" s="72" t="n">
        <v>479.78</v>
      </c>
      <c r="M4661" s="72" t="n">
        <v>1051197.98</v>
      </c>
      <c r="N4661" s="72" t="n">
        <v>105119.8</v>
      </c>
      <c r="O4661" s="72" t="n">
        <v>946078.1800000001</v>
      </c>
      <c r="P4661" s="72" t="n">
        <v>762798.1</v>
      </c>
      <c r="Q4661" s="72" t="n">
        <v>183280.08</v>
      </c>
      <c r="R4661" t="inlineStr">
        <is>
          <t>Odisha</t>
        </is>
      </c>
      <c r="S4661" s="71" t="n">
        <v>2</v>
      </c>
      <c r="T4661" t="inlineStr">
        <is>
          <t>Yes</t>
        </is>
      </c>
      <c r="U4661" s="71" t="n">
        <v>11736</v>
      </c>
      <c r="V4661" s="71" t="n">
        <v>569</v>
      </c>
      <c r="W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RR104653</t>
        </is>
      </c>
      <c r="B4662" s="69" t="n">
        <v>46217</v>
      </c>
      <c r="C4662" s="70" t="n">
        <v>2026</v>
      </c>
      <c r="D4662" t="inlineStr">
        <is>
          <t>Jul</t>
        </is>
      </c>
      <c r="E4662" t="inlineStr">
        <is>
          <t>West</t>
        </is>
      </c>
      <c r="F4662" t="inlineStr">
        <is>
          <t>India</t>
        </is>
      </c>
      <c r="G4662" t="inlineStr">
        <is>
          <t>Fashion</t>
        </is>
      </c>
      <c r="H4662" t="inlineStr">
        <is>
          <t>Click &amp; collect</t>
        </is>
      </c>
      <c r="I4662" t="inlineStr">
        <is>
          <t>Walk-in guest</t>
        </is>
      </c>
      <c r="J4662" t="inlineStr">
        <is>
          <t>Hiroshi Tanaka</t>
        </is>
      </c>
      <c r="K4662" s="71" t="n">
        <v>1109</v>
      </c>
      <c r="L4662" s="72" t="n">
        <v>682.1</v>
      </c>
      <c r="M4662" s="72" t="n">
        <v>756448.9</v>
      </c>
      <c r="N4662" s="72" t="n">
        <v>15128.98</v>
      </c>
      <c r="O4662" s="72" t="n">
        <v>741319.92</v>
      </c>
      <c r="P4662" s="72" t="n">
        <v>444927.86</v>
      </c>
      <c r="Q4662" s="72" t="n">
        <v>296392.06</v>
      </c>
      <c r="R4662" t="inlineStr">
        <is>
          <t>Maharashtra</t>
        </is>
      </c>
      <c r="S4662" s="71" t="n">
        <v>2</v>
      </c>
      <c r="T4662" t="inlineStr">
        <is>
          <t>Yes</t>
        </is>
      </c>
      <c r="U4662" s="71" t="n">
        <v>292</v>
      </c>
      <c r="V4662" s="71" t="n">
        <v>124</v>
      </c>
      <c r="W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RR104654</t>
        </is>
      </c>
      <c r="B4663" s="69" t="n">
        <v>46217</v>
      </c>
      <c r="C4663" s="70" t="n">
        <v>2026</v>
      </c>
      <c r="D4663" t="inlineStr">
        <is>
          <t>Jul</t>
        </is>
      </c>
      <c r="E4663" t="inlineStr">
        <is>
          <t>South</t>
        </is>
      </c>
      <c r="F4663" t="inlineStr">
        <is>
          <t>India</t>
        </is>
      </c>
      <c r="G4663" t="inlineStr">
        <is>
          <t>Grocery</t>
        </is>
      </c>
      <c r="H4663" t="inlineStr">
        <is>
          <t>Store walk-in</t>
        </is>
      </c>
      <c r="I4663" t="inlineStr">
        <is>
          <t>Member</t>
        </is>
      </c>
      <c r="J4663" t="inlineStr">
        <is>
          <t>Carlos Silva</t>
        </is>
      </c>
      <c r="K4663" s="71" t="n">
        <v>1031</v>
      </c>
      <c r="L4663" s="72" t="n">
        <v>203.77</v>
      </c>
      <c r="M4663" s="72" t="n">
        <v>210086.87</v>
      </c>
      <c r="N4663" s="72" t="n">
        <v>21008.69</v>
      </c>
      <c r="O4663" s="72" t="n">
        <v>189078.18</v>
      </c>
      <c r="P4663" s="72" t="n">
        <v>154150.51</v>
      </c>
      <c r="Q4663" s="72" t="n">
        <v>34927.67</v>
      </c>
      <c r="R4663" t="inlineStr">
        <is>
          <t>Karnataka</t>
        </is>
      </c>
      <c r="S4663" s="71" t="n">
        <v>2</v>
      </c>
      <c r="T4663" t="inlineStr">
        <is>
          <t>Yes</t>
        </is>
      </c>
      <c r="U4663" s="71" t="n">
        <v>305</v>
      </c>
      <c r="V4663" s="71" t="n">
        <v>121</v>
      </c>
      <c r="W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RR104655</t>
        </is>
      </c>
      <c r="B4664" s="69" t="n">
        <v>46217</v>
      </c>
      <c r="C4664" s="70" t="n">
        <v>2026</v>
      </c>
      <c r="D4664" t="inlineStr">
        <is>
          <t>Jul</t>
        </is>
      </c>
      <c r="E4664" t="inlineStr">
        <is>
          <t>South</t>
        </is>
      </c>
      <c r="F4664" t="inlineStr">
        <is>
          <t>India</t>
        </is>
      </c>
      <c r="G4664" t="inlineStr">
        <is>
          <t>Fashion</t>
        </is>
      </c>
      <c r="H4664" t="inlineStr">
        <is>
          <t>Store walk-in</t>
        </is>
      </c>
      <c r="I4664" t="inlineStr">
        <is>
          <t>Walk-in guest</t>
        </is>
      </c>
      <c r="J4664" t="inlineStr">
        <is>
          <t>Wei Chen</t>
        </is>
      </c>
      <c r="K4664" s="71" t="n">
        <v>274</v>
      </c>
      <c r="L4664" s="72" t="n">
        <v>695.16</v>
      </c>
      <c r="M4664" s="72" t="n">
        <v>190473.84</v>
      </c>
      <c r="N4664" s="72" t="n">
        <v>15237.91</v>
      </c>
      <c r="O4664" s="72" t="n">
        <v>175235.93</v>
      </c>
      <c r="P4664" s="72" t="n">
        <v>115775.43</v>
      </c>
      <c r="Q4664" s="72" t="n">
        <v>59460.5</v>
      </c>
      <c r="R4664" t="inlineStr">
        <is>
          <t>Karnataka</t>
        </is>
      </c>
      <c r="S4664" s="71" t="n">
        <v>3</v>
      </c>
      <c r="T4664" t="inlineStr">
        <is>
          <t>Yes</t>
        </is>
      </c>
      <c r="U4664" s="71" t="n">
        <v>224</v>
      </c>
      <c r="V4664" s="71" t="n">
        <v>63</v>
      </c>
      <c r="W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RR104656</t>
        </is>
      </c>
      <c r="B4665" s="69" t="n">
        <v>46217</v>
      </c>
      <c r="C4665" s="70" t="n">
        <v>2026</v>
      </c>
      <c r="D4665" t="inlineStr">
        <is>
          <t>Jul</t>
        </is>
      </c>
      <c r="E4665" t="inlineStr">
        <is>
          <t>West</t>
        </is>
      </c>
      <c r="F4665" t="inlineStr">
        <is>
          <t>India</t>
        </is>
      </c>
      <c r="G4665" t="inlineStr">
        <is>
          <t>Fashion</t>
        </is>
      </c>
      <c r="H4665" t="inlineStr">
        <is>
          <t>Store walk-in</t>
        </is>
      </c>
      <c r="I4665" t="inlineStr">
        <is>
          <t>Walk-in guest</t>
        </is>
      </c>
      <c r="J4665" t="inlineStr">
        <is>
          <t>Carlos Silva</t>
        </is>
      </c>
      <c r="K4665" s="71" t="n">
        <v>126</v>
      </c>
      <c r="L4665" s="72" t="n">
        <v>776.09</v>
      </c>
      <c r="M4665" s="72" t="n">
        <v>97787.34</v>
      </c>
      <c r="N4665" s="72" t="n">
        <v>7822.99</v>
      </c>
      <c r="O4665" s="72" t="n">
        <v>89964.35000000001</v>
      </c>
      <c r="P4665" s="72" t="n">
        <v>50596.86</v>
      </c>
      <c r="Q4665" s="72" t="n">
        <v>39367.49</v>
      </c>
      <c r="R4665" t="inlineStr">
        <is>
          <t>Goa</t>
        </is>
      </c>
      <c r="S4665" s="71" t="n">
        <v>8</v>
      </c>
      <c r="T4665" t="inlineStr">
        <is>
          <t>Yes</t>
        </is>
      </c>
      <c r="U4665" s="71" t="n">
        <v>81</v>
      </c>
      <c r="V4665" s="71" t="n">
        <v>21</v>
      </c>
      <c r="W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RR104657</t>
        </is>
      </c>
      <c r="B4666" s="69" t="n">
        <v>46217</v>
      </c>
      <c r="C4666" s="70" t="n">
        <v>2026</v>
      </c>
      <c r="D4666" t="inlineStr">
        <is>
          <t>Jul</t>
        </is>
      </c>
      <c r="E4666" t="inlineStr">
        <is>
          <t>West</t>
        </is>
      </c>
      <c r="F4666" t="inlineStr">
        <is>
          <t>India</t>
        </is>
      </c>
      <c r="G4666" t="inlineStr">
        <is>
          <t>Grocery</t>
        </is>
      </c>
      <c r="H4666" t="inlineStr">
        <is>
          <t>Store walk-in</t>
        </is>
      </c>
      <c r="I4666" t="inlineStr">
        <is>
          <t>Member</t>
        </is>
      </c>
      <c r="J4666" t="inlineStr">
        <is>
          <t>Sophie Müller</t>
        </is>
      </c>
      <c r="K4666" s="71" t="n">
        <v>3781</v>
      </c>
      <c r="L4666" s="72" t="n">
        <v>206.45</v>
      </c>
      <c r="M4666" s="72" t="n">
        <v>780587.45</v>
      </c>
      <c r="N4666" s="72" t="n">
        <v>39029.37</v>
      </c>
      <c r="O4666" s="72" t="n">
        <v>741558.08</v>
      </c>
      <c r="P4666" s="72" t="n">
        <v>573764.05</v>
      </c>
      <c r="Q4666" s="72" t="n">
        <v>167794.03</v>
      </c>
      <c r="R4666" t="inlineStr">
        <is>
          <t>Goa</t>
        </is>
      </c>
      <c r="S4666" s="71" t="n">
        <v>8</v>
      </c>
      <c r="T4666" t="inlineStr">
        <is>
          <t>Yes</t>
        </is>
      </c>
      <c r="U4666" s="71" t="n">
        <v>2468</v>
      </c>
      <c r="V4666" s="71" t="n">
        <v>856</v>
      </c>
      <c r="W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RR104658</t>
        </is>
      </c>
      <c r="B4667" s="69" t="n">
        <v>46217</v>
      </c>
      <c r="C4667" s="70" t="n">
        <v>2026</v>
      </c>
      <c r="D4667" t="inlineStr">
        <is>
          <t>Jul</t>
        </is>
      </c>
      <c r="E4667" t="inlineStr">
        <is>
          <t>South</t>
        </is>
      </c>
      <c r="F4667" t="inlineStr">
        <is>
          <t>India</t>
        </is>
      </c>
      <c r="G4667" t="inlineStr">
        <is>
          <t>Grocery</t>
        </is>
      </c>
      <c r="H4667" t="inlineStr">
        <is>
          <t>Store walk-in</t>
        </is>
      </c>
      <c r="I4667" t="inlineStr">
        <is>
          <t>Member</t>
        </is>
      </c>
      <c r="J4667" t="inlineStr">
        <is>
          <t>Wei Chen</t>
        </is>
      </c>
      <c r="K4667" s="71" t="n">
        <v>2838</v>
      </c>
      <c r="L4667" s="72" t="n">
        <v>188.02</v>
      </c>
      <c r="M4667" s="72" t="n">
        <v>533600.76</v>
      </c>
      <c r="N4667" s="72" t="n">
        <v>10672.02</v>
      </c>
      <c r="O4667" s="72" t="n">
        <v>522928.74</v>
      </c>
      <c r="P4667" s="72" t="n">
        <v>412018.46</v>
      </c>
      <c r="Q4667" s="72" t="n">
        <v>110910.28</v>
      </c>
      <c r="R4667" t="inlineStr">
        <is>
          <t>Kerala</t>
        </is>
      </c>
      <c r="S4667" s="71" t="n">
        <v>5</v>
      </c>
      <c r="T4667" t="inlineStr">
        <is>
          <t>Yes</t>
        </is>
      </c>
      <c r="U4667" s="71" t="n">
        <v>983</v>
      </c>
      <c r="V4667" s="71" t="n">
        <v>414</v>
      </c>
      <c r="W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RR104659</t>
        </is>
      </c>
      <c r="B4668" s="69" t="n">
        <v>46217</v>
      </c>
      <c r="C4668" s="70" t="n">
        <v>2026</v>
      </c>
      <c r="D4668" t="inlineStr">
        <is>
          <t>Jul</t>
        </is>
      </c>
      <c r="E4668" t="inlineStr">
        <is>
          <t>South</t>
        </is>
      </c>
      <c r="F4668" t="inlineStr">
        <is>
          <t>India</t>
        </is>
      </c>
      <c r="G4668" t="inlineStr">
        <is>
          <t>Electronics</t>
        </is>
      </c>
      <c r="H4668" t="inlineStr">
        <is>
          <t>Store walk-in</t>
        </is>
      </c>
      <c r="I4668" t="inlineStr">
        <is>
          <t>Walk-in guest</t>
        </is>
      </c>
      <c r="J4668" t="inlineStr">
        <is>
          <t>Noah Smith</t>
        </is>
      </c>
      <c r="K4668" s="71" t="n">
        <v>208</v>
      </c>
      <c r="L4668" s="72" t="n">
        <v>10163.92</v>
      </c>
      <c r="M4668" s="72" t="n">
        <v>2114095.36</v>
      </c>
      <c r="N4668" s="72" t="n">
        <v>169127.63</v>
      </c>
      <c r="O4668" s="72" t="n">
        <v>1944967.73</v>
      </c>
      <c r="P4668" s="72" t="n">
        <v>1705195.77</v>
      </c>
      <c r="Q4668" s="72" t="n">
        <v>239771.96</v>
      </c>
      <c r="R4668" t="inlineStr">
        <is>
          <t>Telangana</t>
        </is>
      </c>
      <c r="S4668" s="71" t="n">
        <v>8</v>
      </c>
      <c r="T4668" t="inlineStr">
        <is>
          <t>Yes</t>
        </is>
      </c>
      <c r="U4668" s="71" t="n">
        <v>454</v>
      </c>
      <c r="V4668" s="71" t="n">
        <v>198</v>
      </c>
      <c r="W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RR104660</t>
        </is>
      </c>
      <c r="B4669" s="69" t="n">
        <v>46217</v>
      </c>
      <c r="C4669" s="70" t="n">
        <v>2026</v>
      </c>
      <c r="D4669" t="inlineStr">
        <is>
          <t>Jul</t>
        </is>
      </c>
      <c r="E4669" t="inlineStr">
        <is>
          <t>South</t>
        </is>
      </c>
      <c r="F4669" t="inlineStr">
        <is>
          <t>India</t>
        </is>
      </c>
      <c r="G4669" t="inlineStr">
        <is>
          <t>JioMart</t>
        </is>
      </c>
      <c r="H4669" t="inlineStr">
        <is>
          <t>Home delivery</t>
        </is>
      </c>
      <c r="I4669" t="inlineStr">
        <is>
          <t>Walk-in guest</t>
        </is>
      </c>
      <c r="J4669" t="inlineStr">
        <is>
          <t>Hiroshi Tanaka</t>
        </is>
      </c>
      <c r="K4669" s="71" t="n">
        <v>4872</v>
      </c>
      <c r="L4669" s="72" t="n">
        <v>464.18</v>
      </c>
      <c r="M4669" s="72" t="n">
        <v>2261484.96</v>
      </c>
      <c r="N4669" s="72" t="n">
        <v>180918.8</v>
      </c>
      <c r="O4669" s="72" t="n">
        <v>2080566.16</v>
      </c>
      <c r="P4669" s="72" t="n">
        <v>1684667.02</v>
      </c>
      <c r="Q4669" s="72" t="n">
        <v>395899.14</v>
      </c>
      <c r="R4669" t="inlineStr">
        <is>
          <t>Telangana</t>
        </is>
      </c>
      <c r="S4669" s="71" t="n">
        <v>1</v>
      </c>
      <c r="T4669" t="inlineStr">
        <is>
          <t>Yes</t>
        </is>
      </c>
      <c r="U4669" s="71" t="n">
        <v>9009</v>
      </c>
      <c r="V4669" s="71" t="n">
        <v>566</v>
      </c>
      <c r="W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RR104661</t>
        </is>
      </c>
      <c r="B4670" s="69" t="n">
        <v>46217</v>
      </c>
      <c r="C4670" s="70" t="n">
        <v>2026</v>
      </c>
      <c r="D4670" t="inlineStr">
        <is>
          <t>Jul</t>
        </is>
      </c>
      <c r="E4670" t="inlineStr">
        <is>
          <t>North</t>
        </is>
      </c>
      <c r="F4670" t="inlineStr">
        <is>
          <t>India</t>
        </is>
      </c>
      <c r="G4670" t="inlineStr">
        <is>
          <t>Fashion</t>
        </is>
      </c>
      <c r="H4670" t="inlineStr">
        <is>
          <t>Store walk-in</t>
        </is>
      </c>
      <c r="I4670" t="inlineStr">
        <is>
          <t>Walk-in guest</t>
        </is>
      </c>
      <c r="J4670" t="inlineStr">
        <is>
          <t>Sara Rossi</t>
        </is>
      </c>
      <c r="K4670" s="71" t="n">
        <v>845</v>
      </c>
      <c r="L4670" s="72" t="n">
        <v>764.73</v>
      </c>
      <c r="M4670" s="72" t="n">
        <v>646196.85</v>
      </c>
      <c r="N4670" s="72" t="n">
        <v>51695.75</v>
      </c>
      <c r="O4670" s="72" t="n">
        <v>594501.1</v>
      </c>
      <c r="P4670" s="72" t="n">
        <v>360575.04</v>
      </c>
      <c r="Q4670" s="72" t="n">
        <v>233926.06</v>
      </c>
      <c r="R4670" t="inlineStr">
        <is>
          <t>Rajasthan</t>
        </is>
      </c>
      <c r="S4670" s="71" t="n">
        <v>5</v>
      </c>
      <c r="T4670" t="inlineStr">
        <is>
          <t>Yes</t>
        </is>
      </c>
      <c r="U4670" s="71" t="n">
        <v>470</v>
      </c>
      <c r="V4670" s="71" t="n">
        <v>122</v>
      </c>
      <c r="W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RR104662</t>
        </is>
      </c>
      <c r="B4671" s="69" t="n">
        <v>46217</v>
      </c>
      <c r="C4671" s="70" t="n">
        <v>2026</v>
      </c>
      <c r="D4671" t="inlineStr">
        <is>
          <t>Jul</t>
        </is>
      </c>
      <c r="E4671" t="inlineStr">
        <is>
          <t>West</t>
        </is>
      </c>
      <c r="F4671" t="inlineStr">
        <is>
          <t>India</t>
        </is>
      </c>
      <c r="G4671" t="inlineStr">
        <is>
          <t>Fashion</t>
        </is>
      </c>
      <c r="H4671" t="inlineStr">
        <is>
          <t>Store walk-in</t>
        </is>
      </c>
      <c r="I4671" t="inlineStr">
        <is>
          <t>Walk-in guest</t>
        </is>
      </c>
      <c r="J4671" t="inlineStr">
        <is>
          <t>Yuki Sato</t>
        </is>
      </c>
      <c r="K4671" s="71" t="n">
        <v>915</v>
      </c>
      <c r="L4671" s="72" t="n">
        <v>779.15</v>
      </c>
      <c r="M4671" s="72" t="n">
        <v>712922.25</v>
      </c>
      <c r="N4671" s="72" t="n">
        <v>35646.11</v>
      </c>
      <c r="O4671" s="72" t="n">
        <v>677276.14</v>
      </c>
      <c r="P4671" s="72" t="n">
        <v>387192.66</v>
      </c>
      <c r="Q4671" s="72" t="n">
        <v>290083.48</v>
      </c>
      <c r="R4671" t="inlineStr">
        <is>
          <t>Maharashtra</t>
        </is>
      </c>
      <c r="S4671" s="71" t="n">
        <v>2</v>
      </c>
      <c r="T4671" t="inlineStr">
        <is>
          <t>Yes</t>
        </is>
      </c>
      <c r="U4671" s="71" t="n">
        <v>582</v>
      </c>
      <c r="V4671" s="71" t="n">
        <v>223</v>
      </c>
      <c r="W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RR104663</t>
        </is>
      </c>
      <c r="B4672" s="69" t="n">
        <v>46217</v>
      </c>
      <c r="C4672" s="70" t="n">
        <v>2026</v>
      </c>
      <c r="D4672" t="inlineStr">
        <is>
          <t>Jul</t>
        </is>
      </c>
      <c r="E4672" t="inlineStr">
        <is>
          <t>West</t>
        </is>
      </c>
      <c r="F4672" t="inlineStr">
        <is>
          <t>India</t>
        </is>
      </c>
      <c r="G4672" t="inlineStr">
        <is>
          <t>Fashion</t>
        </is>
      </c>
      <c r="H4672" t="inlineStr">
        <is>
          <t>Home delivery</t>
        </is>
      </c>
      <c r="I4672" t="inlineStr">
        <is>
          <t>Member</t>
        </is>
      </c>
      <c r="J4672" t="inlineStr">
        <is>
          <t>Carlos Silva</t>
        </is>
      </c>
      <c r="K4672" s="71" t="n">
        <v>493</v>
      </c>
      <c r="L4672" s="72" t="n">
        <v>700.36</v>
      </c>
      <c r="M4672" s="72" t="n">
        <v>345277.48</v>
      </c>
      <c r="N4672" s="72" t="n">
        <v>17263.87</v>
      </c>
      <c r="O4672" s="72" t="n">
        <v>328013.61</v>
      </c>
      <c r="P4672" s="72" t="n">
        <v>195633.69</v>
      </c>
      <c r="Q4672" s="72" t="n">
        <v>132379.92</v>
      </c>
      <c r="R4672" t="inlineStr">
        <is>
          <t>Goa</t>
        </is>
      </c>
      <c r="S4672" s="71" t="n">
        <v>5</v>
      </c>
      <c r="T4672" t="inlineStr">
        <is>
          <t>Yes</t>
        </is>
      </c>
      <c r="U4672" s="71" t="n">
        <v>142</v>
      </c>
      <c r="V4672" s="71" t="n">
        <v>55</v>
      </c>
      <c r="W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RR104664</t>
        </is>
      </c>
      <c r="B4673" s="69" t="n">
        <v>46218</v>
      </c>
      <c r="C4673" s="70" t="n">
        <v>2026</v>
      </c>
      <c r="D4673" t="inlineStr">
        <is>
          <t>Jul</t>
        </is>
      </c>
      <c r="E4673" t="inlineStr">
        <is>
          <t>South</t>
        </is>
      </c>
      <c r="F4673" t="inlineStr">
        <is>
          <t>India</t>
        </is>
      </c>
      <c r="G4673" t="inlineStr">
        <is>
          <t>Grocery</t>
        </is>
      </c>
      <c r="H4673" t="inlineStr">
        <is>
          <t>Store walk-in</t>
        </is>
      </c>
      <c r="I4673" t="inlineStr">
        <is>
          <t>Walk-in guest</t>
        </is>
      </c>
      <c r="J4673" t="inlineStr">
        <is>
          <t>Yuki Sato</t>
        </is>
      </c>
      <c r="K4673" s="71" t="n">
        <v>1138</v>
      </c>
      <c r="L4673" s="72" t="n">
        <v>197.94</v>
      </c>
      <c r="M4673" s="72" t="n">
        <v>225255.72</v>
      </c>
      <c r="N4673" s="72" t="n">
        <v>11262.79</v>
      </c>
      <c r="O4673" s="72" t="n">
        <v>213992.93</v>
      </c>
      <c r="P4673" s="72" t="n">
        <v>163255.35</v>
      </c>
      <c r="Q4673" s="72" t="n">
        <v>50737.58</v>
      </c>
      <c r="R4673" t="inlineStr">
        <is>
          <t>Telangana</t>
        </is>
      </c>
      <c r="S4673" s="71" t="n">
        <v>8</v>
      </c>
      <c r="T4673" t="inlineStr">
        <is>
          <t>Yes</t>
        </is>
      </c>
      <c r="U4673" s="71" t="n">
        <v>395</v>
      </c>
      <c r="V4673" s="71" t="n">
        <v>161</v>
      </c>
      <c r="W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RR104665</t>
        </is>
      </c>
      <c r="B4674" s="69" t="n">
        <v>46218</v>
      </c>
      <c r="C4674" s="70" t="n">
        <v>2026</v>
      </c>
      <c r="D4674" t="inlineStr">
        <is>
          <t>Jul</t>
        </is>
      </c>
      <c r="E4674" t="inlineStr">
        <is>
          <t>East</t>
        </is>
      </c>
      <c r="F4674" t="inlineStr">
        <is>
          <t>India</t>
        </is>
      </c>
      <c r="G4674" t="inlineStr">
        <is>
          <t>Fashion</t>
        </is>
      </c>
      <c r="H4674" t="inlineStr">
        <is>
          <t>Store walk-in</t>
        </is>
      </c>
      <c r="I4674" t="inlineStr">
        <is>
          <t>Member</t>
        </is>
      </c>
      <c r="J4674" t="inlineStr">
        <is>
          <t>Emma Clarke</t>
        </is>
      </c>
      <c r="K4674" s="71" t="n">
        <v>1451</v>
      </c>
      <c r="L4674" s="72" t="n">
        <v>683.87</v>
      </c>
      <c r="M4674" s="72" t="n">
        <v>992295.37</v>
      </c>
      <c r="N4674" s="72" t="n">
        <v>148844.31</v>
      </c>
      <c r="O4674" s="72" t="n">
        <v>843451.0600000001</v>
      </c>
      <c r="P4674" s="72" t="n">
        <v>587380.27</v>
      </c>
      <c r="Q4674" s="72" t="n">
        <v>256070.79</v>
      </c>
      <c r="R4674" t="inlineStr">
        <is>
          <t>West Bengal</t>
        </is>
      </c>
      <c r="S4674" s="71" t="n">
        <v>2</v>
      </c>
      <c r="T4674" t="inlineStr">
        <is>
          <t>Yes</t>
        </is>
      </c>
      <c r="U4674" s="71" t="n">
        <v>523</v>
      </c>
      <c r="V4674" s="71" t="n">
        <v>163</v>
      </c>
      <c r="W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RR104666</t>
        </is>
      </c>
      <c r="B4675" s="69" t="n">
        <v>46218</v>
      </c>
      <c r="C4675" s="70" t="n">
        <v>2026</v>
      </c>
      <c r="D4675" t="inlineStr">
        <is>
          <t>Jul</t>
        </is>
      </c>
      <c r="E4675" t="inlineStr">
        <is>
          <t>South</t>
        </is>
      </c>
      <c r="F4675" t="inlineStr">
        <is>
          <t>India</t>
        </is>
      </c>
      <c r="G4675" t="inlineStr">
        <is>
          <t>Grocery</t>
        </is>
      </c>
      <c r="H4675" t="inlineStr">
        <is>
          <t>Store walk-in</t>
        </is>
      </c>
      <c r="I4675" t="inlineStr">
        <is>
          <t>Walk-in guest</t>
        </is>
      </c>
      <c r="J4675" t="inlineStr">
        <is>
          <t>Arjun Mehta</t>
        </is>
      </c>
      <c r="K4675" s="71" t="n">
        <v>1586</v>
      </c>
      <c r="L4675" s="72" t="n">
        <v>167.73</v>
      </c>
      <c r="M4675" s="72" t="n">
        <v>266019.78</v>
      </c>
      <c r="N4675" s="72" t="n">
        <v>13300.99</v>
      </c>
      <c r="O4675" s="72" t="n">
        <v>252718.79</v>
      </c>
      <c r="P4675" s="72" t="n">
        <v>227299.28</v>
      </c>
      <c r="Q4675" s="72" t="n">
        <v>25419.51</v>
      </c>
      <c r="R4675" t="inlineStr">
        <is>
          <t>Telangana</t>
        </is>
      </c>
      <c r="S4675" s="71" t="n">
        <v>0</v>
      </c>
      <c r="T4675" t="inlineStr">
        <is>
          <t>No</t>
        </is>
      </c>
      <c r="U4675" s="71" t="n">
        <v>757</v>
      </c>
      <c r="V4675" s="71" t="n">
        <v>206</v>
      </c>
      <c r="W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RR104667</t>
        </is>
      </c>
      <c r="B4676" s="69" t="n">
        <v>46218</v>
      </c>
      <c r="C4676" s="70" t="n">
        <v>2026</v>
      </c>
      <c r="D4676" t="inlineStr">
        <is>
          <t>Jul</t>
        </is>
      </c>
      <c r="E4676" t="inlineStr">
        <is>
          <t>North</t>
        </is>
      </c>
      <c r="F4676" t="inlineStr">
        <is>
          <t>India</t>
        </is>
      </c>
      <c r="G4676" t="inlineStr">
        <is>
          <t>Grocery</t>
        </is>
      </c>
      <c r="H4676" t="inlineStr">
        <is>
          <t>Store walk-in</t>
        </is>
      </c>
      <c r="I4676" t="inlineStr">
        <is>
          <t>Walk-in guest</t>
        </is>
      </c>
      <c r="J4676" t="inlineStr">
        <is>
          <t>Emma Clarke</t>
        </is>
      </c>
      <c r="K4676" s="71" t="n">
        <v>3083</v>
      </c>
      <c r="L4676" s="72" t="n">
        <v>192.85</v>
      </c>
      <c r="M4676" s="72" t="n">
        <v>594556.55</v>
      </c>
      <c r="N4676" s="72" t="n">
        <v>11891.13</v>
      </c>
      <c r="O4676" s="72" t="n">
        <v>582665.42</v>
      </c>
      <c r="P4676" s="72" t="n">
        <v>456756.31</v>
      </c>
      <c r="Q4676" s="72" t="n">
        <v>125909.11</v>
      </c>
      <c r="R4676" t="inlineStr">
        <is>
          <t>Uttar Pradesh</t>
        </is>
      </c>
      <c r="S4676" s="71" t="n">
        <v>8</v>
      </c>
      <c r="T4676" t="inlineStr">
        <is>
          <t>Yes</t>
        </is>
      </c>
      <c r="U4676" s="71" t="n">
        <v>2275</v>
      </c>
      <c r="V4676" s="71" t="n">
        <v>634</v>
      </c>
      <c r="W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RR104668</t>
        </is>
      </c>
      <c r="B4677" s="69" t="n">
        <v>46218</v>
      </c>
      <c r="C4677" s="70" t="n">
        <v>2026</v>
      </c>
      <c r="D4677" t="inlineStr">
        <is>
          <t>Jul</t>
        </is>
      </c>
      <c r="E4677" t="inlineStr">
        <is>
          <t>North</t>
        </is>
      </c>
      <c r="F4677" t="inlineStr">
        <is>
          <t>India</t>
        </is>
      </c>
      <c r="G4677" t="inlineStr">
        <is>
          <t>Fashion</t>
        </is>
      </c>
      <c r="H4677" t="inlineStr">
        <is>
          <t>Click &amp; collect</t>
        </is>
      </c>
      <c r="I4677" t="inlineStr">
        <is>
          <t>Member</t>
        </is>
      </c>
      <c r="J4677" t="inlineStr">
        <is>
          <t>Sophie Müller</t>
        </is>
      </c>
      <c r="K4677" s="71" t="n">
        <v>851</v>
      </c>
      <c r="L4677" s="72" t="n">
        <v>727.0599999999999</v>
      </c>
      <c r="M4677" s="72" t="n">
        <v>618728.0600000001</v>
      </c>
      <c r="N4677" s="72" t="n">
        <v>30936.4</v>
      </c>
      <c r="O4677" s="72" t="n">
        <v>587791.66</v>
      </c>
      <c r="P4677" s="72" t="n">
        <v>363038.38</v>
      </c>
      <c r="Q4677" s="72" t="n">
        <v>224753.28</v>
      </c>
      <c r="R4677" t="inlineStr">
        <is>
          <t>Uttar Pradesh</t>
        </is>
      </c>
      <c r="S4677" s="71" t="n">
        <v>0</v>
      </c>
      <c r="T4677" t="inlineStr">
        <is>
          <t>No</t>
        </is>
      </c>
      <c r="U4677" s="71" t="n">
        <v>640</v>
      </c>
      <c r="V4677" s="71" t="n">
        <v>172</v>
      </c>
      <c r="W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RR104669</t>
        </is>
      </c>
      <c r="B4678" s="69" t="n">
        <v>46218</v>
      </c>
      <c r="C4678" s="70" t="n">
        <v>2026</v>
      </c>
      <c r="D4678" t="inlineStr">
        <is>
          <t>Jul</t>
        </is>
      </c>
      <c r="E4678" t="inlineStr">
        <is>
          <t>North</t>
        </is>
      </c>
      <c r="F4678" t="inlineStr">
        <is>
          <t>India</t>
        </is>
      </c>
      <c r="G4678" t="inlineStr">
        <is>
          <t>Electronics</t>
        </is>
      </c>
      <c r="H4678" t="inlineStr">
        <is>
          <t>Click &amp; collect</t>
        </is>
      </c>
      <c r="I4678" t="inlineStr">
        <is>
          <t>Walk-in guest</t>
        </is>
      </c>
      <c r="J4678" t="inlineStr">
        <is>
          <t>Lucas Martin</t>
        </is>
      </c>
      <c r="K4678" s="71" t="n">
        <v>38</v>
      </c>
      <c r="L4678" s="72" t="n">
        <v>10362.58</v>
      </c>
      <c r="M4678" s="72" t="n">
        <v>393778.04</v>
      </c>
      <c r="N4678" s="72" t="n">
        <v>19688.9</v>
      </c>
      <c r="O4678" s="72" t="n">
        <v>374089.14</v>
      </c>
      <c r="P4678" s="72" t="n">
        <v>307401.28</v>
      </c>
      <c r="Q4678" s="72" t="n">
        <v>66687.86</v>
      </c>
      <c r="R4678" t="inlineStr">
        <is>
          <t>Rajasthan</t>
        </is>
      </c>
      <c r="S4678" s="71" t="n">
        <v>8</v>
      </c>
      <c r="T4678" t="inlineStr">
        <is>
          <t>Yes</t>
        </is>
      </c>
      <c r="U4678" s="71" t="n">
        <v>101</v>
      </c>
      <c r="V4678" s="71" t="n">
        <v>32</v>
      </c>
      <c r="W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RR104670</t>
        </is>
      </c>
      <c r="B4679" s="69" t="n">
        <v>46218</v>
      </c>
      <c r="C4679" s="70" t="n">
        <v>2026</v>
      </c>
      <c r="D4679" t="inlineStr">
        <is>
          <t>Jul</t>
        </is>
      </c>
      <c r="E4679" t="inlineStr">
        <is>
          <t>East</t>
        </is>
      </c>
      <c r="F4679" t="inlineStr">
        <is>
          <t>India</t>
        </is>
      </c>
      <c r="G4679" t="inlineStr">
        <is>
          <t>Electronics</t>
        </is>
      </c>
      <c r="H4679" t="inlineStr">
        <is>
          <t>Store walk-in</t>
        </is>
      </c>
      <c r="I4679" t="inlineStr">
        <is>
          <t>Member</t>
        </is>
      </c>
      <c r="J4679" t="inlineStr">
        <is>
          <t>Mei Lin</t>
        </is>
      </c>
      <c r="K4679" s="71" t="n">
        <v>202</v>
      </c>
      <c r="L4679" s="72" t="n">
        <v>8751.030000000001</v>
      </c>
      <c r="M4679" s="72" t="n">
        <v>1767708.06</v>
      </c>
      <c r="N4679" s="72" t="n">
        <v>141416.64</v>
      </c>
      <c r="O4679" s="72" t="n">
        <v>1626291.42</v>
      </c>
      <c r="P4679" s="72" t="n">
        <v>1654834.79</v>
      </c>
      <c r="Q4679" s="72" t="n">
        <v>-28543.37</v>
      </c>
      <c r="R4679" t="inlineStr">
        <is>
          <t>Bihar</t>
        </is>
      </c>
      <c r="S4679" s="71" t="n">
        <v>1</v>
      </c>
      <c r="T4679" t="inlineStr">
        <is>
          <t>Yes</t>
        </is>
      </c>
      <c r="U4679" s="71" t="n">
        <v>629</v>
      </c>
      <c r="V4679" s="71" t="n">
        <v>179</v>
      </c>
      <c r="W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RR104671</t>
        </is>
      </c>
      <c r="B4680" s="69" t="n">
        <v>46219</v>
      </c>
      <c r="C4680" s="70" t="n">
        <v>2026</v>
      </c>
      <c r="D4680" t="inlineStr">
        <is>
          <t>Jul</t>
        </is>
      </c>
      <c r="E4680" t="inlineStr">
        <is>
          <t>South</t>
        </is>
      </c>
      <c r="F4680" t="inlineStr">
        <is>
          <t>India</t>
        </is>
      </c>
      <c r="G4680" t="inlineStr">
        <is>
          <t>JioMart</t>
        </is>
      </c>
      <c r="H4680" t="inlineStr">
        <is>
          <t>Home delivery</t>
        </is>
      </c>
      <c r="I4680" t="inlineStr">
        <is>
          <t>Member</t>
        </is>
      </c>
      <c r="J4680" t="inlineStr">
        <is>
          <t>Amir Khan</t>
        </is>
      </c>
      <c r="K4680" s="71" t="n">
        <v>3724</v>
      </c>
      <c r="L4680" s="72" t="n">
        <v>465.11</v>
      </c>
      <c r="M4680" s="72" t="n">
        <v>1732069.64</v>
      </c>
      <c r="N4680" s="72" t="n">
        <v>138565.57</v>
      </c>
      <c r="O4680" s="72" t="n">
        <v>1593504.07</v>
      </c>
      <c r="P4680" s="72" t="n">
        <v>1275170.85</v>
      </c>
      <c r="Q4680" s="72" t="n">
        <v>318333.22</v>
      </c>
      <c r="R4680" t="inlineStr">
        <is>
          <t>Karnataka</t>
        </is>
      </c>
      <c r="S4680" s="71" t="n">
        <v>0</v>
      </c>
      <c r="T4680" t="inlineStr">
        <is>
          <t>No</t>
        </is>
      </c>
      <c r="U4680" s="71" t="n">
        <v>18504</v>
      </c>
      <c r="V4680" s="71" t="n">
        <v>910</v>
      </c>
      <c r="W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RR104672</t>
        </is>
      </c>
      <c r="B4681" s="69" t="n">
        <v>46219</v>
      </c>
      <c r="C4681" s="70" t="n">
        <v>2026</v>
      </c>
      <c r="D4681" t="inlineStr">
        <is>
          <t>Jul</t>
        </is>
      </c>
      <c r="E4681" t="inlineStr">
        <is>
          <t>West</t>
        </is>
      </c>
      <c r="F4681" t="inlineStr">
        <is>
          <t>India</t>
        </is>
      </c>
      <c r="G4681" t="inlineStr">
        <is>
          <t>JioMart</t>
        </is>
      </c>
      <c r="H4681" t="inlineStr">
        <is>
          <t>Home delivery</t>
        </is>
      </c>
      <c r="I4681" t="inlineStr">
        <is>
          <t>Walk-in guest</t>
        </is>
      </c>
      <c r="J4681" t="inlineStr">
        <is>
          <t>Hiroshi Tanaka</t>
        </is>
      </c>
      <c r="K4681" s="71" t="n">
        <v>4726</v>
      </c>
      <c r="L4681" s="72" t="n">
        <v>489.72</v>
      </c>
      <c r="M4681" s="72" t="n">
        <v>2314416.72</v>
      </c>
      <c r="N4681" s="72" t="n">
        <v>231441.67</v>
      </c>
      <c r="O4681" s="72" t="n">
        <v>2082975.05</v>
      </c>
      <c r="P4681" s="72" t="n">
        <v>1594264.46</v>
      </c>
      <c r="Q4681" s="72" t="n">
        <v>488710.59</v>
      </c>
      <c r="R4681" t="inlineStr">
        <is>
          <t>Goa</t>
        </is>
      </c>
      <c r="S4681" s="71" t="n">
        <v>8</v>
      </c>
      <c r="T4681" t="inlineStr">
        <is>
          <t>Yes</t>
        </is>
      </c>
      <c r="U4681" s="71" t="n">
        <v>8889</v>
      </c>
      <c r="V4681" s="71" t="n">
        <v>624</v>
      </c>
      <c r="W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RR104673</t>
        </is>
      </c>
      <c r="B4682" s="69" t="n">
        <v>46219</v>
      </c>
      <c r="C4682" s="70" t="n">
        <v>2026</v>
      </c>
      <c r="D4682" t="inlineStr">
        <is>
          <t>Jul</t>
        </is>
      </c>
      <c r="E4682" t="inlineStr">
        <is>
          <t>North</t>
        </is>
      </c>
      <c r="F4682" t="inlineStr">
        <is>
          <t>India</t>
        </is>
      </c>
      <c r="G4682" t="inlineStr">
        <is>
          <t>JioMart</t>
        </is>
      </c>
      <c r="H4682" t="inlineStr">
        <is>
          <t>Home delivery</t>
        </is>
      </c>
      <c r="I4682" t="inlineStr">
        <is>
          <t>Walk-in guest</t>
        </is>
      </c>
      <c r="J4682" t="inlineStr">
        <is>
          <t>Yuki Sato</t>
        </is>
      </c>
      <c r="K4682" s="71" t="n">
        <v>2081</v>
      </c>
      <c r="L4682" s="72" t="n">
        <v>457.13</v>
      </c>
      <c r="M4682" s="72" t="n">
        <v>951287.53</v>
      </c>
      <c r="N4682" s="72" t="n">
        <v>19025.75</v>
      </c>
      <c r="O4682" s="72" t="n">
        <v>932261.78</v>
      </c>
      <c r="P4682" s="72" t="n">
        <v>720250.29</v>
      </c>
      <c r="Q4682" s="72" t="n">
        <v>212011.49</v>
      </c>
      <c r="R4682" t="inlineStr">
        <is>
          <t>Punjab</t>
        </is>
      </c>
      <c r="S4682" s="71" t="n">
        <v>5</v>
      </c>
      <c r="T4682" t="inlineStr">
        <is>
          <t>Yes</t>
        </is>
      </c>
      <c r="U4682" s="71" t="n">
        <v>5324</v>
      </c>
      <c r="V4682" s="71" t="n">
        <v>256</v>
      </c>
      <c r="W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RR104674</t>
        </is>
      </c>
      <c r="B4683" s="69" t="n">
        <v>46219</v>
      </c>
      <c r="C4683" s="70" t="n">
        <v>2026</v>
      </c>
      <c r="D4683" t="inlineStr">
        <is>
          <t>Jul</t>
        </is>
      </c>
      <c r="E4683" t="inlineStr">
        <is>
          <t>West</t>
        </is>
      </c>
      <c r="F4683" t="inlineStr">
        <is>
          <t>India</t>
        </is>
      </c>
      <c r="G4683" t="inlineStr">
        <is>
          <t>JioMart</t>
        </is>
      </c>
      <c r="H4683" t="inlineStr">
        <is>
          <t>Home delivery</t>
        </is>
      </c>
      <c r="I4683" t="inlineStr">
        <is>
          <t>Walk-in guest</t>
        </is>
      </c>
      <c r="J4683" t="inlineStr">
        <is>
          <t>Sophie Müller</t>
        </is>
      </c>
      <c r="K4683" s="71" t="n">
        <v>1052</v>
      </c>
      <c r="L4683" s="72" t="n">
        <v>451.91</v>
      </c>
      <c r="M4683" s="72" t="n">
        <v>475409.32</v>
      </c>
      <c r="N4683" s="72" t="n">
        <v>71311.39999999999</v>
      </c>
      <c r="O4683" s="72" t="n">
        <v>404097.92</v>
      </c>
      <c r="P4683" s="72" t="n">
        <v>344519.88</v>
      </c>
      <c r="Q4683" s="72" t="n">
        <v>59578.04</v>
      </c>
      <c r="R4683" t="inlineStr">
        <is>
          <t>Gujarat</t>
        </is>
      </c>
      <c r="S4683" s="71" t="n">
        <v>5</v>
      </c>
      <c r="T4683" t="inlineStr">
        <is>
          <t>Yes</t>
        </is>
      </c>
      <c r="U4683" s="71" t="n">
        <v>5056</v>
      </c>
      <c r="V4683" s="71" t="n">
        <v>274</v>
      </c>
      <c r="W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RR104675</t>
        </is>
      </c>
      <c r="B4684" s="69" t="n">
        <v>46220</v>
      </c>
      <c r="C4684" s="70" t="n">
        <v>2026</v>
      </c>
      <c r="D4684" t="inlineStr">
        <is>
          <t>Jul</t>
        </is>
      </c>
      <c r="E4684" t="inlineStr">
        <is>
          <t>East</t>
        </is>
      </c>
      <c r="F4684" t="inlineStr">
        <is>
          <t>India</t>
        </is>
      </c>
      <c r="G4684" t="inlineStr">
        <is>
          <t>Fashion</t>
        </is>
      </c>
      <c r="H4684" t="inlineStr">
        <is>
          <t>Store walk-in</t>
        </is>
      </c>
      <c r="I4684" t="inlineStr">
        <is>
          <t>Walk-in guest</t>
        </is>
      </c>
      <c r="J4684" t="inlineStr">
        <is>
          <t>Mei Lin</t>
        </is>
      </c>
      <c r="K4684" s="71" t="n">
        <v>561</v>
      </c>
      <c r="L4684" s="72" t="n">
        <v>853.88</v>
      </c>
      <c r="M4684" s="72" t="n">
        <v>479026.68</v>
      </c>
      <c r="N4684" s="72" t="n">
        <v>47902.67</v>
      </c>
      <c r="O4684" s="72" t="n">
        <v>431124.01</v>
      </c>
      <c r="P4684" s="72" t="n">
        <v>233986.28</v>
      </c>
      <c r="Q4684" s="72" t="n">
        <v>197137.73</v>
      </c>
      <c r="R4684" t="inlineStr">
        <is>
          <t>Bihar</t>
        </is>
      </c>
      <c r="S4684" s="71" t="n">
        <v>0</v>
      </c>
      <c r="T4684" t="inlineStr">
        <is>
          <t>No</t>
        </is>
      </c>
      <c r="U4684" s="71" t="n">
        <v>304</v>
      </c>
      <c r="V4684" s="71" t="n">
        <v>97</v>
      </c>
      <c r="W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RR104676</t>
        </is>
      </c>
      <c r="B4685" s="69" t="n">
        <v>46220</v>
      </c>
      <c r="C4685" s="70" t="n">
        <v>2026</v>
      </c>
      <c r="D4685" t="inlineStr">
        <is>
          <t>Jul</t>
        </is>
      </c>
      <c r="E4685" t="inlineStr">
        <is>
          <t>East</t>
        </is>
      </c>
      <c r="F4685" t="inlineStr">
        <is>
          <t>India</t>
        </is>
      </c>
      <c r="G4685" t="inlineStr">
        <is>
          <t>Grocery</t>
        </is>
      </c>
      <c r="H4685" t="inlineStr">
        <is>
          <t>Home delivery</t>
        </is>
      </c>
      <c r="I4685" t="inlineStr">
        <is>
          <t>Member</t>
        </is>
      </c>
      <c r="J4685" t="inlineStr">
        <is>
          <t>Liam O'Brien</t>
        </is>
      </c>
      <c r="K4685" s="71" t="n">
        <v>2353</v>
      </c>
      <c r="L4685" s="72" t="n">
        <v>191.79</v>
      </c>
      <c r="M4685" s="72" t="n">
        <v>451281.87</v>
      </c>
      <c r="N4685" s="72" t="n">
        <v>45128.19</v>
      </c>
      <c r="O4685" s="72" t="n">
        <v>406153.68</v>
      </c>
      <c r="P4685" s="72" t="n">
        <v>344063.72</v>
      </c>
      <c r="Q4685" s="72" t="n">
        <v>62089.96</v>
      </c>
      <c r="R4685" t="inlineStr">
        <is>
          <t>West Bengal</t>
        </is>
      </c>
      <c r="S4685" s="71" t="n">
        <v>1</v>
      </c>
      <c r="T4685" t="inlineStr">
        <is>
          <t>Yes</t>
        </is>
      </c>
      <c r="U4685" s="71" t="n">
        <v>923</v>
      </c>
      <c r="V4685" s="71" t="n">
        <v>376</v>
      </c>
      <c r="W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RR104677</t>
        </is>
      </c>
      <c r="B4686" s="69" t="n">
        <v>46220</v>
      </c>
      <c r="C4686" s="70" t="n">
        <v>2026</v>
      </c>
      <c r="D4686" t="inlineStr">
        <is>
          <t>Jul</t>
        </is>
      </c>
      <c r="E4686" t="inlineStr">
        <is>
          <t>South</t>
        </is>
      </c>
      <c r="F4686" t="inlineStr">
        <is>
          <t>India</t>
        </is>
      </c>
      <c r="G4686" t="inlineStr">
        <is>
          <t>JioMart</t>
        </is>
      </c>
      <c r="H4686" t="inlineStr">
        <is>
          <t>Home delivery</t>
        </is>
      </c>
      <c r="I4686" t="inlineStr">
        <is>
          <t>Walk-in guest</t>
        </is>
      </c>
      <c r="J4686" t="inlineStr">
        <is>
          <t>Shraddha Kulkarni</t>
        </is>
      </c>
      <c r="K4686" s="71" t="n">
        <v>855</v>
      </c>
      <c r="L4686" s="72" t="n">
        <v>450.53</v>
      </c>
      <c r="M4686" s="72" t="n">
        <v>385203.15</v>
      </c>
      <c r="N4686" s="72" t="n">
        <v>38520.32</v>
      </c>
      <c r="O4686" s="72" t="n">
        <v>346682.83</v>
      </c>
      <c r="P4686" s="72" t="n">
        <v>283763.03</v>
      </c>
      <c r="Q4686" s="72" t="n">
        <v>62919.8</v>
      </c>
      <c r="R4686" t="inlineStr">
        <is>
          <t>Kerala</t>
        </is>
      </c>
      <c r="S4686" s="71" t="n">
        <v>8</v>
      </c>
      <c r="T4686" t="inlineStr">
        <is>
          <t>Yes</t>
        </is>
      </c>
      <c r="U4686" s="71" t="n">
        <v>1701</v>
      </c>
      <c r="V4686" s="71" t="n">
        <v>127</v>
      </c>
      <c r="W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RR104678</t>
        </is>
      </c>
      <c r="B4687" s="69" t="n">
        <v>46220</v>
      </c>
      <c r="C4687" s="70" t="n">
        <v>2026</v>
      </c>
      <c r="D4687" t="inlineStr">
        <is>
          <t>Jul</t>
        </is>
      </c>
      <c r="E4687" t="inlineStr">
        <is>
          <t>North</t>
        </is>
      </c>
      <c r="F4687" t="inlineStr">
        <is>
          <t>India</t>
        </is>
      </c>
      <c r="G4687" t="inlineStr">
        <is>
          <t>Grocery</t>
        </is>
      </c>
      <c r="H4687" t="inlineStr">
        <is>
          <t>Store walk-in</t>
        </is>
      </c>
      <c r="I4687" t="inlineStr">
        <is>
          <t>Walk-in guest</t>
        </is>
      </c>
      <c r="J4687" t="inlineStr">
        <is>
          <t>Noah Smith</t>
        </is>
      </c>
      <c r="K4687" s="71" t="n">
        <v>2833</v>
      </c>
      <c r="L4687" s="72" t="n">
        <v>187.37</v>
      </c>
      <c r="M4687" s="72" t="n">
        <v>530819.21</v>
      </c>
      <c r="N4687" s="72" t="n">
        <v>42465.54</v>
      </c>
      <c r="O4687" s="72" t="n">
        <v>488353.67</v>
      </c>
      <c r="P4687" s="72" t="n">
        <v>424337.55</v>
      </c>
      <c r="Q4687" s="72" t="n">
        <v>64016.12</v>
      </c>
      <c r="R4687" t="inlineStr">
        <is>
          <t>Punjab</t>
        </is>
      </c>
      <c r="S4687" s="71" t="n">
        <v>2</v>
      </c>
      <c r="T4687" t="inlineStr">
        <is>
          <t>Yes</t>
        </is>
      </c>
      <c r="U4687" s="71" t="n">
        <v>1016</v>
      </c>
      <c r="V4687" s="71" t="n">
        <v>362</v>
      </c>
      <c r="W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RR104679</t>
        </is>
      </c>
      <c r="B4688" s="69" t="n">
        <v>46220</v>
      </c>
      <c r="C4688" s="70" t="n">
        <v>2026</v>
      </c>
      <c r="D4688" t="inlineStr">
        <is>
          <t>Jul</t>
        </is>
      </c>
      <c r="E4688" t="inlineStr">
        <is>
          <t>West</t>
        </is>
      </c>
      <c r="F4688" t="inlineStr">
        <is>
          <t>India</t>
        </is>
      </c>
      <c r="G4688" t="inlineStr">
        <is>
          <t>JioMart</t>
        </is>
      </c>
      <c r="H4688" t="inlineStr">
        <is>
          <t>Home delivery</t>
        </is>
      </c>
      <c r="I4688" t="inlineStr">
        <is>
          <t>Member</t>
        </is>
      </c>
      <c r="J4688" t="inlineStr">
        <is>
          <t>Wei Chen</t>
        </is>
      </c>
      <c r="K4688" s="71" t="n">
        <v>2196</v>
      </c>
      <c r="L4688" s="72" t="n">
        <v>507.71</v>
      </c>
      <c r="M4688" s="72" t="n">
        <v>1114931.16</v>
      </c>
      <c r="N4688" s="72" t="n">
        <v>22298.62</v>
      </c>
      <c r="O4688" s="72" t="n">
        <v>1092632.54</v>
      </c>
      <c r="P4688" s="72" t="n">
        <v>723878.61</v>
      </c>
      <c r="Q4688" s="72" t="n">
        <v>368753.93</v>
      </c>
      <c r="R4688" t="inlineStr">
        <is>
          <t>Gujarat</t>
        </is>
      </c>
      <c r="S4688" s="71" t="n">
        <v>0</v>
      </c>
      <c r="T4688" t="inlineStr">
        <is>
          <t>No</t>
        </is>
      </c>
      <c r="U4688" s="71" t="n">
        <v>4031</v>
      </c>
      <c r="V4688" s="71" t="n">
        <v>252</v>
      </c>
      <c r="W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RR104680</t>
        </is>
      </c>
      <c r="B4689" s="69" t="n">
        <v>46220</v>
      </c>
      <c r="C4689" s="70" t="n">
        <v>2026</v>
      </c>
      <c r="D4689" t="inlineStr">
        <is>
          <t>Jul</t>
        </is>
      </c>
      <c r="E4689" t="inlineStr">
        <is>
          <t>South</t>
        </is>
      </c>
      <c r="F4689" t="inlineStr">
        <is>
          <t>India</t>
        </is>
      </c>
      <c r="G4689" t="inlineStr">
        <is>
          <t>Fashion</t>
        </is>
      </c>
      <c r="H4689" t="inlineStr">
        <is>
          <t>Store walk-in</t>
        </is>
      </c>
      <c r="I4689" t="inlineStr">
        <is>
          <t>Walk-in guest</t>
        </is>
      </c>
      <c r="J4689" t="inlineStr">
        <is>
          <t>Sophie Müller</t>
        </is>
      </c>
      <c r="K4689" s="71" t="n">
        <v>835</v>
      </c>
      <c r="L4689" s="72" t="n">
        <v>694.33</v>
      </c>
      <c r="M4689" s="72" t="n">
        <v>579765.55</v>
      </c>
      <c r="N4689" s="72" t="n">
        <v>11595.31</v>
      </c>
      <c r="O4689" s="72" t="n">
        <v>568170.24</v>
      </c>
      <c r="P4689" s="72" t="n">
        <v>346043.1</v>
      </c>
      <c r="Q4689" s="72" t="n">
        <v>222127.14</v>
      </c>
      <c r="R4689" t="inlineStr">
        <is>
          <t>Telangana</t>
        </is>
      </c>
      <c r="S4689" s="71" t="n">
        <v>3</v>
      </c>
      <c r="T4689" t="inlineStr">
        <is>
          <t>Yes</t>
        </is>
      </c>
      <c r="U4689" s="71" t="n">
        <v>354</v>
      </c>
      <c r="V4689" s="71" t="n">
        <v>101</v>
      </c>
      <c r="W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RR104681</t>
        </is>
      </c>
      <c r="B4690" s="69" t="n">
        <v>46220</v>
      </c>
      <c r="C4690" s="70" t="n">
        <v>2026</v>
      </c>
      <c r="D4690" t="inlineStr">
        <is>
          <t>Jul</t>
        </is>
      </c>
      <c r="E4690" t="inlineStr">
        <is>
          <t>North</t>
        </is>
      </c>
      <c r="F4690" t="inlineStr">
        <is>
          <t>India</t>
        </is>
      </c>
      <c r="G4690" t="inlineStr">
        <is>
          <t>Grocery</t>
        </is>
      </c>
      <c r="H4690" t="inlineStr">
        <is>
          <t>Click &amp; collect</t>
        </is>
      </c>
      <c r="I4690" t="inlineStr">
        <is>
          <t>Member</t>
        </is>
      </c>
      <c r="J4690" t="inlineStr">
        <is>
          <t>Ana Costa</t>
        </is>
      </c>
      <c r="K4690" s="71" t="n">
        <v>1875</v>
      </c>
      <c r="L4690" s="72" t="n">
        <v>204.16</v>
      </c>
      <c r="M4690" s="72" t="n">
        <v>382800</v>
      </c>
      <c r="N4690" s="72" t="n">
        <v>19140</v>
      </c>
      <c r="O4690" s="72" t="n">
        <v>363660</v>
      </c>
      <c r="P4690" s="72" t="n">
        <v>282031.01</v>
      </c>
      <c r="Q4690" s="72" t="n">
        <v>81628.99000000001</v>
      </c>
      <c r="R4690" t="inlineStr">
        <is>
          <t>Rajasthan</t>
        </is>
      </c>
      <c r="S4690" s="71" t="n">
        <v>2</v>
      </c>
      <c r="T4690" t="inlineStr">
        <is>
          <t>Yes</t>
        </is>
      </c>
      <c r="U4690" s="71" t="n">
        <v>611</v>
      </c>
      <c r="V4690" s="71" t="n">
        <v>230</v>
      </c>
      <c r="W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RR104682</t>
        </is>
      </c>
      <c r="B4691" s="69" t="n">
        <v>46220</v>
      </c>
      <c r="C4691" s="70" t="n">
        <v>2026</v>
      </c>
      <c r="D4691" t="inlineStr">
        <is>
          <t>Jul</t>
        </is>
      </c>
      <c r="E4691" t="inlineStr">
        <is>
          <t>South</t>
        </is>
      </c>
      <c r="F4691" t="inlineStr">
        <is>
          <t>India</t>
        </is>
      </c>
      <c r="G4691" t="inlineStr">
        <is>
          <t>Grocery</t>
        </is>
      </c>
      <c r="H4691" t="inlineStr">
        <is>
          <t>Store walk-in</t>
        </is>
      </c>
      <c r="I4691" t="inlineStr">
        <is>
          <t>Walk-in guest</t>
        </is>
      </c>
      <c r="J4691" t="inlineStr">
        <is>
          <t>Olivia Brown</t>
        </is>
      </c>
      <c r="K4691" s="71" t="n">
        <v>2866</v>
      </c>
      <c r="L4691" s="72" t="n">
        <v>177.87</v>
      </c>
      <c r="M4691" s="72" t="n">
        <v>509775.42</v>
      </c>
      <c r="N4691" s="72" t="n">
        <v>10195.51</v>
      </c>
      <c r="O4691" s="72" t="n">
        <v>499579.91</v>
      </c>
      <c r="P4691" s="72" t="n">
        <v>406743.44</v>
      </c>
      <c r="Q4691" s="72" t="n">
        <v>92836.47</v>
      </c>
      <c r="R4691" t="inlineStr">
        <is>
          <t>Tamil Nadu</t>
        </is>
      </c>
      <c r="S4691" s="71" t="n">
        <v>1</v>
      </c>
      <c r="T4691" t="inlineStr">
        <is>
          <t>Yes</t>
        </is>
      </c>
      <c r="U4691" s="71" t="n">
        <v>1277</v>
      </c>
      <c r="V4691" s="71" t="n">
        <v>393</v>
      </c>
      <c r="W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RR104683</t>
        </is>
      </c>
      <c r="B4692" s="69" t="n">
        <v>46220</v>
      </c>
      <c r="C4692" s="70" t="n">
        <v>2026</v>
      </c>
      <c r="D4692" t="inlineStr">
        <is>
          <t>Jul</t>
        </is>
      </c>
      <c r="E4692" t="inlineStr">
        <is>
          <t>North</t>
        </is>
      </c>
      <c r="F4692" t="inlineStr">
        <is>
          <t>India</t>
        </is>
      </c>
      <c r="G4692" t="inlineStr">
        <is>
          <t>Grocery</t>
        </is>
      </c>
      <c r="H4692" t="inlineStr">
        <is>
          <t>Store walk-in</t>
        </is>
      </c>
      <c r="I4692" t="inlineStr">
        <is>
          <t>Walk-in guest</t>
        </is>
      </c>
      <c r="J4692" t="inlineStr">
        <is>
          <t>Hiroshi Tanaka</t>
        </is>
      </c>
      <c r="K4692" s="71" t="n">
        <v>1253</v>
      </c>
      <c r="L4692" s="72" t="n">
        <v>203.69</v>
      </c>
      <c r="M4692" s="72" t="n">
        <v>255223.57</v>
      </c>
      <c r="N4692" s="72" t="n">
        <v>25522.36</v>
      </c>
      <c r="O4692" s="72" t="n">
        <v>229701.21</v>
      </c>
      <c r="P4692" s="72" t="n">
        <v>186689.76</v>
      </c>
      <c r="Q4692" s="72" t="n">
        <v>43011.45</v>
      </c>
      <c r="R4692" t="inlineStr">
        <is>
          <t>Delhi</t>
        </is>
      </c>
      <c r="S4692" s="71" t="n">
        <v>0</v>
      </c>
      <c r="T4692" t="inlineStr">
        <is>
          <t>No</t>
        </is>
      </c>
      <c r="U4692" s="71" t="n">
        <v>531</v>
      </c>
      <c r="V4692" s="71" t="n">
        <v>150</v>
      </c>
      <c r="W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RR104684</t>
        </is>
      </c>
      <c r="B4693" s="69" t="n">
        <v>46220</v>
      </c>
      <c r="C4693" s="70" t="n">
        <v>2026</v>
      </c>
      <c r="D4693" t="inlineStr">
        <is>
          <t>Jul</t>
        </is>
      </c>
      <c r="E4693" t="inlineStr">
        <is>
          <t>South</t>
        </is>
      </c>
      <c r="F4693" t="inlineStr">
        <is>
          <t>India</t>
        </is>
      </c>
      <c r="G4693" t="inlineStr">
        <is>
          <t>JioMart</t>
        </is>
      </c>
      <c r="H4693" t="inlineStr">
        <is>
          <t>Home delivery</t>
        </is>
      </c>
      <c r="I4693" t="inlineStr">
        <is>
          <t>Member</t>
        </is>
      </c>
      <c r="J4693" t="inlineStr">
        <is>
          <t>Mei Lin</t>
        </is>
      </c>
      <c r="K4693" s="71" t="n">
        <v>3133</v>
      </c>
      <c r="L4693" s="72" t="n">
        <v>423.25</v>
      </c>
      <c r="M4693" s="72" t="n">
        <v>1326042.25</v>
      </c>
      <c r="N4693" s="72" t="n">
        <v>132604.23</v>
      </c>
      <c r="O4693" s="72" t="n">
        <v>1193438.02</v>
      </c>
      <c r="P4693" s="72" t="n">
        <v>1038338.52</v>
      </c>
      <c r="Q4693" s="72" t="n">
        <v>155099.5</v>
      </c>
      <c r="R4693" t="inlineStr">
        <is>
          <t>Kerala</t>
        </is>
      </c>
      <c r="S4693" s="71" t="n">
        <v>1</v>
      </c>
      <c r="T4693" t="inlineStr">
        <is>
          <t>Yes</t>
        </is>
      </c>
      <c r="U4693" s="71" t="n">
        <v>6583</v>
      </c>
      <c r="V4693" s="71" t="n">
        <v>368</v>
      </c>
      <c r="W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RR104685</t>
        </is>
      </c>
      <c r="B4694" s="69" t="n">
        <v>46220</v>
      </c>
      <c r="C4694" s="70" t="n">
        <v>2026</v>
      </c>
      <c r="D4694" t="inlineStr">
        <is>
          <t>Jul</t>
        </is>
      </c>
      <c r="E4694" t="inlineStr">
        <is>
          <t>West</t>
        </is>
      </c>
      <c r="F4694" t="inlineStr">
        <is>
          <t>India</t>
        </is>
      </c>
      <c r="G4694" t="inlineStr">
        <is>
          <t>Fashion</t>
        </is>
      </c>
      <c r="H4694" t="inlineStr">
        <is>
          <t>Store walk-in</t>
        </is>
      </c>
      <c r="I4694" t="inlineStr">
        <is>
          <t>Walk-in guest</t>
        </is>
      </c>
      <c r="J4694" t="inlineStr">
        <is>
          <t>Sara Rossi</t>
        </is>
      </c>
      <c r="K4694" s="71" t="n">
        <v>1369</v>
      </c>
      <c r="L4694" s="72" t="n">
        <v>765.45</v>
      </c>
      <c r="M4694" s="72" t="n">
        <v>1047901.05</v>
      </c>
      <c r="N4694" s="72" t="n">
        <v>20958.02</v>
      </c>
      <c r="O4694" s="72" t="n">
        <v>1026943.03</v>
      </c>
      <c r="P4694" s="72" t="n">
        <v>586378.99</v>
      </c>
      <c r="Q4694" s="72" t="n">
        <v>440564.04</v>
      </c>
      <c r="R4694" t="inlineStr">
        <is>
          <t>Gujarat</t>
        </is>
      </c>
      <c r="S4694" s="71" t="n">
        <v>2</v>
      </c>
      <c r="T4694" t="inlineStr">
        <is>
          <t>Yes</t>
        </is>
      </c>
      <c r="U4694" s="71" t="n">
        <v>647</v>
      </c>
      <c r="V4694" s="71" t="n">
        <v>271</v>
      </c>
      <c r="W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RR104686</t>
        </is>
      </c>
      <c r="B4695" s="69" t="n">
        <v>46220</v>
      </c>
      <c r="C4695" s="70" t="n">
        <v>2026</v>
      </c>
      <c r="D4695" t="inlineStr">
        <is>
          <t>Jul</t>
        </is>
      </c>
      <c r="E4695" t="inlineStr">
        <is>
          <t>North</t>
        </is>
      </c>
      <c r="F4695" t="inlineStr">
        <is>
          <t>India</t>
        </is>
      </c>
      <c r="G4695" t="inlineStr">
        <is>
          <t>Fashion</t>
        </is>
      </c>
      <c r="H4695" t="inlineStr">
        <is>
          <t>Store walk-in</t>
        </is>
      </c>
      <c r="I4695" t="inlineStr">
        <is>
          <t>Walk-in guest</t>
        </is>
      </c>
      <c r="J4695" t="inlineStr">
        <is>
          <t>Sara Rossi</t>
        </is>
      </c>
      <c r="K4695" s="71" t="n">
        <v>468</v>
      </c>
      <c r="L4695" s="72" t="n">
        <v>712.6</v>
      </c>
      <c r="M4695" s="72" t="n">
        <v>333496.8</v>
      </c>
      <c r="N4695" s="72" t="n">
        <v>26679.74</v>
      </c>
      <c r="O4695" s="72" t="n">
        <v>306817.06</v>
      </c>
      <c r="P4695" s="72" t="n">
        <v>188625.6</v>
      </c>
      <c r="Q4695" s="72" t="n">
        <v>118191.46</v>
      </c>
      <c r="R4695" t="inlineStr">
        <is>
          <t>Rajasthan</t>
        </is>
      </c>
      <c r="S4695" s="71" t="n">
        <v>2</v>
      </c>
      <c r="T4695" t="inlineStr">
        <is>
          <t>Yes</t>
        </is>
      </c>
      <c r="U4695" s="71" t="n">
        <v>148</v>
      </c>
      <c r="V4695" s="71" t="n">
        <v>66</v>
      </c>
      <c r="W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RR104687</t>
        </is>
      </c>
      <c r="B4696" s="69" t="n">
        <v>46220</v>
      </c>
      <c r="C4696" s="70" t="n">
        <v>2026</v>
      </c>
      <c r="D4696" t="inlineStr">
        <is>
          <t>Jul</t>
        </is>
      </c>
      <c r="E4696" t="inlineStr">
        <is>
          <t>West</t>
        </is>
      </c>
      <c r="F4696" t="inlineStr">
        <is>
          <t>India</t>
        </is>
      </c>
      <c r="G4696" t="inlineStr">
        <is>
          <t>JioMart</t>
        </is>
      </c>
      <c r="H4696" t="inlineStr">
        <is>
          <t>Home delivery</t>
        </is>
      </c>
      <c r="I4696" t="inlineStr">
        <is>
          <t>Walk-in guest</t>
        </is>
      </c>
      <c r="J4696" t="inlineStr">
        <is>
          <t>Sophie Müller</t>
        </is>
      </c>
      <c r="K4696" s="71" t="n">
        <v>1809</v>
      </c>
      <c r="L4696" s="72" t="n">
        <v>438.03</v>
      </c>
      <c r="M4696" s="72" t="n">
        <v>792396.27</v>
      </c>
      <c r="N4696" s="72" t="n">
        <v>39619.81</v>
      </c>
      <c r="O4696" s="72" t="n">
        <v>752776.46</v>
      </c>
      <c r="P4696" s="72" t="n">
        <v>629528.1899999999</v>
      </c>
      <c r="Q4696" s="72" t="n">
        <v>123248.27</v>
      </c>
      <c r="R4696" t="inlineStr">
        <is>
          <t>Maharashtra</t>
        </is>
      </c>
      <c r="S4696" s="71" t="n">
        <v>5</v>
      </c>
      <c r="T4696" t="inlineStr">
        <is>
          <t>Yes</t>
        </is>
      </c>
      <c r="U4696" s="71" t="n">
        <v>4358</v>
      </c>
      <c r="V4696" s="71" t="n">
        <v>289</v>
      </c>
      <c r="W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RR104688</t>
        </is>
      </c>
      <c r="B4697" s="69" t="n">
        <v>46220</v>
      </c>
      <c r="C4697" s="70" t="n">
        <v>2026</v>
      </c>
      <c r="D4697" t="inlineStr">
        <is>
          <t>Jul</t>
        </is>
      </c>
      <c r="E4697" t="inlineStr">
        <is>
          <t>South</t>
        </is>
      </c>
      <c r="F4697" t="inlineStr">
        <is>
          <t>India</t>
        </is>
      </c>
      <c r="G4697" t="inlineStr">
        <is>
          <t>JioMart</t>
        </is>
      </c>
      <c r="H4697" t="inlineStr">
        <is>
          <t>Home delivery</t>
        </is>
      </c>
      <c r="I4697" t="inlineStr">
        <is>
          <t>Walk-in guest</t>
        </is>
      </c>
      <c r="J4697" t="inlineStr">
        <is>
          <t>Yuki Sato</t>
        </is>
      </c>
      <c r="K4697" s="71" t="n">
        <v>4731</v>
      </c>
      <c r="L4697" s="72" t="n">
        <v>498.43</v>
      </c>
      <c r="M4697" s="72" t="n">
        <v>2358072.33</v>
      </c>
      <c r="N4697" s="72" t="n">
        <v>117903.62</v>
      </c>
      <c r="O4697" s="72" t="n">
        <v>2240168.71</v>
      </c>
      <c r="P4697" s="72" t="n">
        <v>1573693.13</v>
      </c>
      <c r="Q4697" s="72" t="n">
        <v>666475.58</v>
      </c>
      <c r="R4697" t="inlineStr">
        <is>
          <t>Karnataka</t>
        </is>
      </c>
      <c r="S4697" s="71" t="n">
        <v>0</v>
      </c>
      <c r="T4697" t="inlineStr">
        <is>
          <t>No</t>
        </is>
      </c>
      <c r="U4697" s="71" t="n">
        <v>9972</v>
      </c>
      <c r="V4697" s="71" t="n">
        <v>774</v>
      </c>
      <c r="W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RR104689</t>
        </is>
      </c>
      <c r="B4698" s="69" t="n">
        <v>46220</v>
      </c>
      <c r="C4698" s="70" t="n">
        <v>2026</v>
      </c>
      <c r="D4698" t="inlineStr">
        <is>
          <t>Jul</t>
        </is>
      </c>
      <c r="E4698" t="inlineStr">
        <is>
          <t>North</t>
        </is>
      </c>
      <c r="F4698" t="inlineStr">
        <is>
          <t>India</t>
        </is>
      </c>
      <c r="G4698" t="inlineStr">
        <is>
          <t>JioMart</t>
        </is>
      </c>
      <c r="H4698" t="inlineStr">
        <is>
          <t>Home delivery</t>
        </is>
      </c>
      <c r="I4698" t="inlineStr">
        <is>
          <t>Walk-in guest</t>
        </is>
      </c>
      <c r="J4698" t="inlineStr">
        <is>
          <t>Noah Smith</t>
        </is>
      </c>
      <c r="K4698" s="71" t="n">
        <v>4437</v>
      </c>
      <c r="L4698" s="72" t="n">
        <v>436.17</v>
      </c>
      <c r="M4698" s="72" t="n">
        <v>1935286.29</v>
      </c>
      <c r="N4698" s="72" t="n">
        <v>154822.9</v>
      </c>
      <c r="O4698" s="72" t="n">
        <v>1780463.39</v>
      </c>
      <c r="P4698" s="72" t="n">
        <v>1506684.74</v>
      </c>
      <c r="Q4698" s="72" t="n">
        <v>273778.65</v>
      </c>
      <c r="R4698" t="inlineStr">
        <is>
          <t>Uttar Pradesh</t>
        </is>
      </c>
      <c r="S4698" s="71" t="n">
        <v>0</v>
      </c>
      <c r="T4698" t="inlineStr">
        <is>
          <t>No</t>
        </is>
      </c>
      <c r="U4698" s="71" t="n">
        <v>9676</v>
      </c>
      <c r="V4698" s="71" t="n">
        <v>587</v>
      </c>
      <c r="W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RR104690</t>
        </is>
      </c>
      <c r="B4699" s="69" t="n">
        <v>46220</v>
      </c>
      <c r="C4699" s="70" t="n">
        <v>2026</v>
      </c>
      <c r="D4699" t="inlineStr">
        <is>
          <t>Jul</t>
        </is>
      </c>
      <c r="E4699" t="inlineStr">
        <is>
          <t>South</t>
        </is>
      </c>
      <c r="F4699" t="inlineStr">
        <is>
          <t>India</t>
        </is>
      </c>
      <c r="G4699" t="inlineStr">
        <is>
          <t>Fashion</t>
        </is>
      </c>
      <c r="H4699" t="inlineStr">
        <is>
          <t>Store walk-in</t>
        </is>
      </c>
      <c r="I4699" t="inlineStr">
        <is>
          <t>Member</t>
        </is>
      </c>
      <c r="J4699" t="inlineStr">
        <is>
          <t>Yuki Sato</t>
        </is>
      </c>
      <c r="K4699" s="71" t="n">
        <v>441</v>
      </c>
      <c r="L4699" s="72" t="n">
        <v>692.66</v>
      </c>
      <c r="M4699" s="72" t="n">
        <v>305463.06</v>
      </c>
      <c r="N4699" s="72" t="n">
        <v>30546.31</v>
      </c>
      <c r="O4699" s="72" t="n">
        <v>274916.75</v>
      </c>
      <c r="P4699" s="72" t="n">
        <v>185911.61</v>
      </c>
      <c r="Q4699" s="72" t="n">
        <v>89005.14</v>
      </c>
      <c r="R4699" t="inlineStr">
        <is>
          <t>Karnataka</t>
        </is>
      </c>
      <c r="S4699" s="71" t="n">
        <v>3</v>
      </c>
      <c r="T4699" t="inlineStr">
        <is>
          <t>Yes</t>
        </is>
      </c>
      <c r="U4699" s="71" t="n">
        <v>315</v>
      </c>
      <c r="V4699" s="71" t="n">
        <v>141</v>
      </c>
      <c r="W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RR104691</t>
        </is>
      </c>
      <c r="B4700" s="69" t="n">
        <v>46221</v>
      </c>
      <c r="C4700" s="70" t="n">
        <v>2026</v>
      </c>
      <c r="D4700" t="inlineStr">
        <is>
          <t>Jul</t>
        </is>
      </c>
      <c r="E4700" t="inlineStr">
        <is>
          <t>West</t>
        </is>
      </c>
      <c r="F4700" t="inlineStr">
        <is>
          <t>India</t>
        </is>
      </c>
      <c r="G4700" t="inlineStr">
        <is>
          <t>Electronics</t>
        </is>
      </c>
      <c r="H4700" t="inlineStr">
        <is>
          <t>Store walk-in</t>
        </is>
      </c>
      <c r="I4700" t="inlineStr">
        <is>
          <t>Walk-in guest</t>
        </is>
      </c>
      <c r="J4700" t="inlineStr">
        <is>
          <t>Amir Khan</t>
        </is>
      </c>
      <c r="K4700" s="71" t="n">
        <v>83</v>
      </c>
      <c r="L4700" s="72" t="n">
        <v>8799.68</v>
      </c>
      <c r="M4700" s="72" t="n">
        <v>730373.4399999999</v>
      </c>
      <c r="N4700" s="72" t="n">
        <v>58429.88</v>
      </c>
      <c r="O4700" s="72" t="n">
        <v>671943.5600000001</v>
      </c>
      <c r="P4700" s="72" t="n">
        <v>695594.53</v>
      </c>
      <c r="Q4700" s="72" t="n">
        <v>-23650.97</v>
      </c>
      <c r="R4700" t="inlineStr">
        <is>
          <t>Goa</t>
        </is>
      </c>
      <c r="S4700" s="71" t="n">
        <v>2</v>
      </c>
      <c r="T4700" t="inlineStr">
        <is>
          <t>Yes</t>
        </is>
      </c>
      <c r="U4700" s="71" t="n">
        <v>276</v>
      </c>
      <c r="V4700" s="71" t="n">
        <v>82</v>
      </c>
      <c r="W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RR104692</t>
        </is>
      </c>
      <c r="B4701" s="69" t="n">
        <v>46221</v>
      </c>
      <c r="C4701" s="70" t="n">
        <v>2026</v>
      </c>
      <c r="D4701" t="inlineStr">
        <is>
          <t>Jul</t>
        </is>
      </c>
      <c r="E4701" t="inlineStr">
        <is>
          <t>East</t>
        </is>
      </c>
      <c r="F4701" t="inlineStr">
        <is>
          <t>India</t>
        </is>
      </c>
      <c r="G4701" t="inlineStr">
        <is>
          <t>Electronics</t>
        </is>
      </c>
      <c r="H4701" t="inlineStr">
        <is>
          <t>Store walk-in</t>
        </is>
      </c>
      <c r="I4701" t="inlineStr">
        <is>
          <t>Walk-in guest</t>
        </is>
      </c>
      <c r="J4701" t="inlineStr">
        <is>
          <t>Carlos Silva</t>
        </is>
      </c>
      <c r="K4701" s="71" t="n">
        <v>226</v>
      </c>
      <c r="L4701" s="72" t="n">
        <v>9239.049999999999</v>
      </c>
      <c r="M4701" s="72" t="n">
        <v>2088025.3</v>
      </c>
      <c r="N4701" s="72" t="n">
        <v>208802.53</v>
      </c>
      <c r="O4701" s="72" t="n">
        <v>1879222.77</v>
      </c>
      <c r="P4701" s="72" t="n">
        <v>1820683.39</v>
      </c>
      <c r="Q4701" s="72" t="n">
        <v>58539.38</v>
      </c>
      <c r="R4701" t="inlineStr">
        <is>
          <t>Bihar</t>
        </is>
      </c>
      <c r="S4701" s="71" t="n">
        <v>0</v>
      </c>
      <c r="T4701" t="inlineStr">
        <is>
          <t>No</t>
        </is>
      </c>
      <c r="U4701" s="71" t="n">
        <v>454</v>
      </c>
      <c r="V4701" s="71" t="n">
        <v>166</v>
      </c>
      <c r="W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RR104693</t>
        </is>
      </c>
      <c r="B4702" s="69" t="n">
        <v>46221</v>
      </c>
      <c r="C4702" s="70" t="n">
        <v>2026</v>
      </c>
      <c r="D4702" t="inlineStr">
        <is>
          <t>Jul</t>
        </is>
      </c>
      <c r="E4702" t="inlineStr">
        <is>
          <t>West</t>
        </is>
      </c>
      <c r="F4702" t="inlineStr">
        <is>
          <t>India</t>
        </is>
      </c>
      <c r="G4702" t="inlineStr">
        <is>
          <t>JioMart</t>
        </is>
      </c>
      <c r="H4702" t="inlineStr">
        <is>
          <t>Home delivery</t>
        </is>
      </c>
      <c r="I4702" t="inlineStr">
        <is>
          <t>Walk-in guest</t>
        </is>
      </c>
      <c r="J4702" t="inlineStr">
        <is>
          <t>Lucas Martin</t>
        </is>
      </c>
      <c r="K4702" s="71" t="n">
        <v>2206</v>
      </c>
      <c r="L4702" s="72" t="n">
        <v>420.2</v>
      </c>
      <c r="M4702" s="72" t="n">
        <v>926961.2</v>
      </c>
      <c r="N4702" s="72" t="n">
        <v>46348.06</v>
      </c>
      <c r="O4702" s="72" t="n">
        <v>880613.14</v>
      </c>
      <c r="P4702" s="72" t="n">
        <v>760422.22</v>
      </c>
      <c r="Q4702" s="72" t="n">
        <v>120190.92</v>
      </c>
      <c r="R4702" t="inlineStr">
        <is>
          <t>Gujarat</t>
        </is>
      </c>
      <c r="S4702" s="71" t="n">
        <v>2</v>
      </c>
      <c r="T4702" t="inlineStr">
        <is>
          <t>Yes</t>
        </is>
      </c>
      <c r="U4702" s="71" t="n">
        <v>4180</v>
      </c>
      <c r="V4702" s="71" t="n">
        <v>304</v>
      </c>
      <c r="W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RR104694</t>
        </is>
      </c>
      <c r="B4703" s="69" t="n">
        <v>46221</v>
      </c>
      <c r="C4703" s="70" t="n">
        <v>2026</v>
      </c>
      <c r="D4703" t="inlineStr">
        <is>
          <t>Jul</t>
        </is>
      </c>
      <c r="E4703" t="inlineStr">
        <is>
          <t>North</t>
        </is>
      </c>
      <c r="F4703" t="inlineStr">
        <is>
          <t>India</t>
        </is>
      </c>
      <c r="G4703" t="inlineStr">
        <is>
          <t>JioMart</t>
        </is>
      </c>
      <c r="H4703" t="inlineStr">
        <is>
          <t>Home delivery</t>
        </is>
      </c>
      <c r="I4703" t="inlineStr">
        <is>
          <t>Member</t>
        </is>
      </c>
      <c r="J4703" t="inlineStr">
        <is>
          <t>Yuki Sato</t>
        </is>
      </c>
      <c r="K4703" s="71" t="n">
        <v>946</v>
      </c>
      <c r="L4703" s="72" t="n">
        <v>409.16</v>
      </c>
      <c r="M4703" s="72" t="n">
        <v>387065.36</v>
      </c>
      <c r="N4703" s="72" t="n">
        <v>38706.54</v>
      </c>
      <c r="O4703" s="72" t="n">
        <v>348358.82</v>
      </c>
      <c r="P4703" s="72" t="n">
        <v>321919.61</v>
      </c>
      <c r="Q4703" s="72" t="n">
        <v>26439.21</v>
      </c>
      <c r="R4703" t="inlineStr">
        <is>
          <t>Rajasthan</t>
        </is>
      </c>
      <c r="S4703" s="71" t="n">
        <v>5</v>
      </c>
      <c r="T4703" t="inlineStr">
        <is>
          <t>Yes</t>
        </is>
      </c>
      <c r="U4703" s="71" t="n">
        <v>2665</v>
      </c>
      <c r="V4703" s="71" t="n">
        <v>184</v>
      </c>
      <c r="W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RR104695</t>
        </is>
      </c>
      <c r="B4704" s="69" t="n">
        <v>46221</v>
      </c>
      <c r="C4704" s="70" t="n">
        <v>2026</v>
      </c>
      <c r="D4704" t="inlineStr">
        <is>
          <t>Jul</t>
        </is>
      </c>
      <c r="E4704" t="inlineStr">
        <is>
          <t>West</t>
        </is>
      </c>
      <c r="F4704" t="inlineStr">
        <is>
          <t>India</t>
        </is>
      </c>
      <c r="G4704" t="inlineStr">
        <is>
          <t>Fashion</t>
        </is>
      </c>
      <c r="H4704" t="inlineStr">
        <is>
          <t>Click &amp; collect</t>
        </is>
      </c>
      <c r="I4704" t="inlineStr">
        <is>
          <t>Walk-in guest</t>
        </is>
      </c>
      <c r="J4704" t="inlineStr">
        <is>
          <t>Olivia Brown</t>
        </is>
      </c>
      <c r="K4704" s="71" t="n">
        <v>766</v>
      </c>
      <c r="L4704" s="72" t="n">
        <v>712.54</v>
      </c>
      <c r="M4704" s="72" t="n">
        <v>545805.64</v>
      </c>
      <c r="N4704" s="72" t="n">
        <v>27290.28</v>
      </c>
      <c r="O4704" s="72" t="n">
        <v>518515.36</v>
      </c>
      <c r="P4704" s="72" t="n">
        <v>320750.02</v>
      </c>
      <c r="Q4704" s="72" t="n">
        <v>197765.34</v>
      </c>
      <c r="R4704" t="inlineStr">
        <is>
          <t>Goa</t>
        </is>
      </c>
      <c r="S4704" s="71" t="n">
        <v>2</v>
      </c>
      <c r="T4704" t="inlineStr">
        <is>
          <t>Yes</t>
        </is>
      </c>
      <c r="U4704" s="71" t="n">
        <v>258</v>
      </c>
      <c r="V4704" s="71" t="n">
        <v>99</v>
      </c>
      <c r="W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RR104696</t>
        </is>
      </c>
      <c r="B4705" s="69" t="n">
        <v>46221</v>
      </c>
      <c r="C4705" s="70" t="n">
        <v>2026</v>
      </c>
      <c r="D4705" t="inlineStr">
        <is>
          <t>Jul</t>
        </is>
      </c>
      <c r="E4705" t="inlineStr">
        <is>
          <t>West</t>
        </is>
      </c>
      <c r="F4705" t="inlineStr">
        <is>
          <t>India</t>
        </is>
      </c>
      <c r="G4705" t="inlineStr">
        <is>
          <t>Grocery</t>
        </is>
      </c>
      <c r="H4705" t="inlineStr">
        <is>
          <t>Store walk-in</t>
        </is>
      </c>
      <c r="I4705" t="inlineStr">
        <is>
          <t>Walk-in guest</t>
        </is>
      </c>
      <c r="J4705" t="inlineStr">
        <is>
          <t>Ruhi Shaikh</t>
        </is>
      </c>
      <c r="K4705" s="71" t="n">
        <v>3192</v>
      </c>
      <c r="L4705" s="72" t="n">
        <v>173.47</v>
      </c>
      <c r="M4705" s="72" t="n">
        <v>553716.24</v>
      </c>
      <c r="N4705" s="72" t="n">
        <v>11074.32</v>
      </c>
      <c r="O4705" s="72" t="n">
        <v>542641.92</v>
      </c>
      <c r="P4705" s="72" t="n">
        <v>479618.55</v>
      </c>
      <c r="Q4705" s="72" t="n">
        <v>63023.37</v>
      </c>
      <c r="R4705" t="inlineStr">
        <is>
          <t>Gujarat</t>
        </is>
      </c>
      <c r="S4705" s="71" t="n">
        <v>1</v>
      </c>
      <c r="T4705" t="inlineStr">
        <is>
          <t>Yes</t>
        </is>
      </c>
      <c r="U4705" s="71" t="n">
        <v>3183</v>
      </c>
      <c r="V4705" s="71" t="n">
        <v>870</v>
      </c>
      <c r="W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RR104697</t>
        </is>
      </c>
      <c r="B4706" s="69" t="n">
        <v>46221</v>
      </c>
      <c r="C4706" s="70" t="n">
        <v>2026</v>
      </c>
      <c r="D4706" t="inlineStr">
        <is>
          <t>Jul</t>
        </is>
      </c>
      <c r="E4706" t="inlineStr">
        <is>
          <t>North</t>
        </is>
      </c>
      <c r="F4706" t="inlineStr">
        <is>
          <t>India</t>
        </is>
      </c>
      <c r="G4706" t="inlineStr">
        <is>
          <t>Grocery</t>
        </is>
      </c>
      <c r="H4706" t="inlineStr">
        <is>
          <t>Store walk-in</t>
        </is>
      </c>
      <c r="I4706" t="inlineStr">
        <is>
          <t>Member</t>
        </is>
      </c>
      <c r="J4706" t="inlineStr">
        <is>
          <t>Aisha Bello</t>
        </is>
      </c>
      <c r="K4706" s="71" t="n">
        <v>1497</v>
      </c>
      <c r="L4706" s="72" t="n">
        <v>194.2</v>
      </c>
      <c r="M4706" s="72" t="n">
        <v>290717.4</v>
      </c>
      <c r="N4706" s="72" t="n">
        <v>43607.61</v>
      </c>
      <c r="O4706" s="72" t="n">
        <v>247109.79</v>
      </c>
      <c r="P4706" s="72" t="n">
        <v>226098.71</v>
      </c>
      <c r="Q4706" s="72" t="n">
        <v>21011.08</v>
      </c>
      <c r="R4706" t="inlineStr">
        <is>
          <t>Punjab</t>
        </is>
      </c>
      <c r="S4706" s="71" t="n">
        <v>8</v>
      </c>
      <c r="T4706" t="inlineStr">
        <is>
          <t>Yes</t>
        </is>
      </c>
      <c r="U4706" s="71" t="n">
        <v>825</v>
      </c>
      <c r="V4706" s="71" t="n">
        <v>238</v>
      </c>
      <c r="W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RR104698</t>
        </is>
      </c>
      <c r="B4707" s="69" t="n">
        <v>46221</v>
      </c>
      <c r="C4707" s="70" t="n">
        <v>2026</v>
      </c>
      <c r="D4707" t="inlineStr">
        <is>
          <t>Jul</t>
        </is>
      </c>
      <c r="E4707" t="inlineStr">
        <is>
          <t>West</t>
        </is>
      </c>
      <c r="F4707" t="inlineStr">
        <is>
          <t>India</t>
        </is>
      </c>
      <c r="G4707" t="inlineStr">
        <is>
          <t>Electronics</t>
        </is>
      </c>
      <c r="H4707" t="inlineStr">
        <is>
          <t>Store walk-in</t>
        </is>
      </c>
      <c r="I4707" t="inlineStr">
        <is>
          <t>Walk-in guest</t>
        </is>
      </c>
      <c r="J4707" t="inlineStr">
        <is>
          <t>Hiroshi Tanaka</t>
        </is>
      </c>
      <c r="K4707" s="71" t="n">
        <v>199</v>
      </c>
      <c r="L4707" s="72" t="n">
        <v>10436.57</v>
      </c>
      <c r="M4707" s="72" t="n">
        <v>2076877.43</v>
      </c>
      <c r="N4707" s="72" t="n">
        <v>41537.55</v>
      </c>
      <c r="O4707" s="72" t="n">
        <v>2035339.88</v>
      </c>
      <c r="P4707" s="72" t="n">
        <v>1594995.7</v>
      </c>
      <c r="Q4707" s="72" t="n">
        <v>440344.18</v>
      </c>
      <c r="R4707" t="inlineStr">
        <is>
          <t>Gujarat</t>
        </is>
      </c>
      <c r="S4707" s="71" t="n">
        <v>0</v>
      </c>
      <c r="T4707" t="inlineStr">
        <is>
          <t>No</t>
        </is>
      </c>
      <c r="U4707" s="71" t="n">
        <v>352</v>
      </c>
      <c r="V4707" s="71" t="n">
        <v>157</v>
      </c>
      <c r="W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RR104699</t>
        </is>
      </c>
      <c r="B4708" s="69" t="n">
        <v>46221</v>
      </c>
      <c r="C4708" s="70" t="n">
        <v>2026</v>
      </c>
      <c r="D4708" t="inlineStr">
        <is>
          <t>Jul</t>
        </is>
      </c>
      <c r="E4708" t="inlineStr">
        <is>
          <t>South</t>
        </is>
      </c>
      <c r="F4708" t="inlineStr">
        <is>
          <t>India</t>
        </is>
      </c>
      <c r="G4708" t="inlineStr">
        <is>
          <t>JioMart</t>
        </is>
      </c>
      <c r="H4708" t="inlineStr">
        <is>
          <t>Home delivery</t>
        </is>
      </c>
      <c r="I4708" t="inlineStr">
        <is>
          <t>Member</t>
        </is>
      </c>
      <c r="J4708" t="inlineStr">
        <is>
          <t>Wei Chen</t>
        </is>
      </c>
      <c r="K4708" s="71" t="n">
        <v>1554</v>
      </c>
      <c r="L4708" s="72" t="n">
        <v>497.99</v>
      </c>
      <c r="M4708" s="72" t="n">
        <v>773876.46</v>
      </c>
      <c r="N4708" s="72" t="n">
        <v>38693.82</v>
      </c>
      <c r="O4708" s="72" t="n">
        <v>735182.64</v>
      </c>
      <c r="P4708" s="72" t="n">
        <v>511107.46</v>
      </c>
      <c r="Q4708" s="72" t="n">
        <v>224075.18</v>
      </c>
      <c r="R4708" t="inlineStr">
        <is>
          <t>Telangana</t>
        </is>
      </c>
      <c r="S4708" s="71" t="n">
        <v>3</v>
      </c>
      <c r="T4708" t="inlineStr">
        <is>
          <t>Yes</t>
        </is>
      </c>
      <c r="U4708" s="71" t="n">
        <v>5947</v>
      </c>
      <c r="V4708" s="71" t="n">
        <v>401</v>
      </c>
      <c r="W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RR104700</t>
        </is>
      </c>
      <c r="B4709" s="69" t="n">
        <v>46221</v>
      </c>
      <c r="C4709" s="70" t="n">
        <v>2026</v>
      </c>
      <c r="D4709" t="inlineStr">
        <is>
          <t>Jul</t>
        </is>
      </c>
      <c r="E4709" t="inlineStr">
        <is>
          <t>West</t>
        </is>
      </c>
      <c r="F4709" t="inlineStr">
        <is>
          <t>India</t>
        </is>
      </c>
      <c r="G4709" t="inlineStr">
        <is>
          <t>JioMart</t>
        </is>
      </c>
      <c r="H4709" t="inlineStr">
        <is>
          <t>Home delivery</t>
        </is>
      </c>
      <c r="I4709" t="inlineStr">
        <is>
          <t>Walk-in guest</t>
        </is>
      </c>
      <c r="J4709" t="inlineStr">
        <is>
          <t>Emma Clarke</t>
        </is>
      </c>
      <c r="K4709" s="71" t="n">
        <v>2969</v>
      </c>
      <c r="L4709" s="72" t="n">
        <v>438.14</v>
      </c>
      <c r="M4709" s="72" t="n">
        <v>1300837.66</v>
      </c>
      <c r="N4709" s="72" t="n">
        <v>65041.88</v>
      </c>
      <c r="O4709" s="72" t="n">
        <v>1235795.78</v>
      </c>
      <c r="P4709" s="72" t="n">
        <v>972955.29</v>
      </c>
      <c r="Q4709" s="72" t="n">
        <v>262840.49</v>
      </c>
      <c r="R4709" t="inlineStr">
        <is>
          <t>Maharashtra</t>
        </is>
      </c>
      <c r="S4709" s="71" t="n">
        <v>8</v>
      </c>
      <c r="T4709" t="inlineStr">
        <is>
          <t>Yes</t>
        </is>
      </c>
      <c r="U4709" s="71" t="n">
        <v>7896</v>
      </c>
      <c r="V4709" s="71" t="n">
        <v>510</v>
      </c>
      <c r="W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RR104701</t>
        </is>
      </c>
      <c r="B4710" s="69" t="n">
        <v>46221</v>
      </c>
      <c r="C4710" s="70" t="n">
        <v>2026</v>
      </c>
      <c r="D4710" t="inlineStr">
        <is>
          <t>Jul</t>
        </is>
      </c>
      <c r="E4710" t="inlineStr">
        <is>
          <t>South</t>
        </is>
      </c>
      <c r="F4710" t="inlineStr">
        <is>
          <t>India</t>
        </is>
      </c>
      <c r="G4710" t="inlineStr">
        <is>
          <t>Grocery</t>
        </is>
      </c>
      <c r="H4710" t="inlineStr">
        <is>
          <t>Click &amp; collect</t>
        </is>
      </c>
      <c r="I4710" t="inlineStr">
        <is>
          <t>Member</t>
        </is>
      </c>
      <c r="J4710" t="inlineStr">
        <is>
          <t>Lucas Martin</t>
        </is>
      </c>
      <c r="K4710" s="71" t="n">
        <v>3450</v>
      </c>
      <c r="L4710" s="72" t="n">
        <v>177.85</v>
      </c>
      <c r="M4710" s="72" t="n">
        <v>613582.5</v>
      </c>
      <c r="N4710" s="72" t="n">
        <v>12271.65</v>
      </c>
      <c r="O4710" s="72" t="n">
        <v>601310.85</v>
      </c>
      <c r="P4710" s="72" t="n">
        <v>492213.79</v>
      </c>
      <c r="Q4710" s="72" t="n">
        <v>109097.06</v>
      </c>
      <c r="R4710" t="inlineStr">
        <is>
          <t>Kerala</t>
        </is>
      </c>
      <c r="S4710" s="71" t="n">
        <v>5</v>
      </c>
      <c r="T4710" t="inlineStr">
        <is>
          <t>Yes</t>
        </is>
      </c>
      <c r="U4710" s="71" t="n">
        <v>2594</v>
      </c>
      <c r="V4710" s="71" t="n">
        <v>719</v>
      </c>
      <c r="W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RR104702</t>
        </is>
      </c>
      <c r="B4711" s="69" t="n">
        <v>46222</v>
      </c>
      <c r="C4711" s="70" t="n">
        <v>2026</v>
      </c>
      <c r="D4711" t="inlineStr">
        <is>
          <t>Jul</t>
        </is>
      </c>
      <c r="E4711" t="inlineStr">
        <is>
          <t>East</t>
        </is>
      </c>
      <c r="F4711" t="inlineStr">
        <is>
          <t>India</t>
        </is>
      </c>
      <c r="G4711" t="inlineStr">
        <is>
          <t>Fashion</t>
        </is>
      </c>
      <c r="H4711" t="inlineStr">
        <is>
          <t>Store walk-in</t>
        </is>
      </c>
      <c r="I4711" t="inlineStr">
        <is>
          <t>Member</t>
        </is>
      </c>
      <c r="J4711" t="inlineStr">
        <is>
          <t>Mei Lin</t>
        </is>
      </c>
      <c r="K4711" s="71" t="n">
        <v>580</v>
      </c>
      <c r="L4711" s="72" t="n">
        <v>819.91</v>
      </c>
      <c r="M4711" s="72" t="n">
        <v>475547.8</v>
      </c>
      <c r="N4711" s="72" t="n">
        <v>71332.17</v>
      </c>
      <c r="O4711" s="72" t="n">
        <v>404215.63</v>
      </c>
      <c r="P4711" s="72" t="n">
        <v>247684.1</v>
      </c>
      <c r="Q4711" s="72" t="n">
        <v>156531.53</v>
      </c>
      <c r="R4711" t="inlineStr">
        <is>
          <t>Bihar</t>
        </is>
      </c>
      <c r="S4711" s="71" t="n">
        <v>5</v>
      </c>
      <c r="T4711" t="inlineStr">
        <is>
          <t>Yes</t>
        </is>
      </c>
      <c r="U4711" s="71" t="n">
        <v>366</v>
      </c>
      <c r="V4711" s="71" t="n">
        <v>130</v>
      </c>
      <c r="W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RR104703</t>
        </is>
      </c>
      <c r="B4712" s="69" t="n">
        <v>46222</v>
      </c>
      <c r="C4712" s="70" t="n">
        <v>2026</v>
      </c>
      <c r="D4712" t="inlineStr">
        <is>
          <t>Jul</t>
        </is>
      </c>
      <c r="E4712" t="inlineStr">
        <is>
          <t>West</t>
        </is>
      </c>
      <c r="F4712" t="inlineStr">
        <is>
          <t>India</t>
        </is>
      </c>
      <c r="G4712" t="inlineStr">
        <is>
          <t>Electronics</t>
        </is>
      </c>
      <c r="H4712" t="inlineStr">
        <is>
          <t>Store walk-in</t>
        </is>
      </c>
      <c r="I4712" t="inlineStr">
        <is>
          <t>Member</t>
        </is>
      </c>
      <c r="J4712" t="inlineStr">
        <is>
          <t>Priya Nair</t>
        </is>
      </c>
      <c r="K4712" s="71" t="n">
        <v>84</v>
      </c>
      <c r="L4712" s="72" t="n">
        <v>10575.38</v>
      </c>
      <c r="M4712" s="72" t="n">
        <v>888331.92</v>
      </c>
      <c r="N4712" s="72" t="n">
        <v>88833.19</v>
      </c>
      <c r="O4712" s="72" t="n">
        <v>799498.73</v>
      </c>
      <c r="P4712" s="72" t="n">
        <v>691215.02</v>
      </c>
      <c r="Q4712" s="72" t="n">
        <v>108283.71</v>
      </c>
      <c r="R4712" t="inlineStr">
        <is>
          <t>Maharashtra</t>
        </is>
      </c>
      <c r="S4712" s="71" t="n">
        <v>0</v>
      </c>
      <c r="T4712" t="inlineStr">
        <is>
          <t>No</t>
        </is>
      </c>
      <c r="U4712" s="71" t="n">
        <v>183</v>
      </c>
      <c r="V4712" s="71" t="n">
        <v>79</v>
      </c>
      <c r="W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RR104704</t>
        </is>
      </c>
      <c r="B4713" s="69" t="n">
        <v>46222</v>
      </c>
      <c r="C4713" s="70" t="n">
        <v>2026</v>
      </c>
      <c r="D4713" t="inlineStr">
        <is>
          <t>Jul</t>
        </is>
      </c>
      <c r="E4713" t="inlineStr">
        <is>
          <t>North</t>
        </is>
      </c>
      <c r="F4713" t="inlineStr">
        <is>
          <t>India</t>
        </is>
      </c>
      <c r="G4713" t="inlineStr">
        <is>
          <t>JioMart</t>
        </is>
      </c>
      <c r="H4713" t="inlineStr">
        <is>
          <t>Home delivery</t>
        </is>
      </c>
      <c r="I4713" t="inlineStr">
        <is>
          <t>Walk-in guest</t>
        </is>
      </c>
      <c r="J4713" t="inlineStr">
        <is>
          <t>Zoya Ahmed</t>
        </is>
      </c>
      <c r="K4713" s="71" t="n">
        <v>4700</v>
      </c>
      <c r="L4713" s="72" t="n">
        <v>504.41</v>
      </c>
      <c r="M4713" s="72" t="n">
        <v>2370727</v>
      </c>
      <c r="N4713" s="72" t="n">
        <v>237072.7</v>
      </c>
      <c r="O4713" s="72" t="n">
        <v>2133654.3</v>
      </c>
      <c r="P4713" s="72" t="n">
        <v>1626749.24</v>
      </c>
      <c r="Q4713" s="72" t="n">
        <v>506905.06</v>
      </c>
      <c r="R4713" t="inlineStr">
        <is>
          <t>Delhi</t>
        </is>
      </c>
      <c r="S4713" s="71" t="n">
        <v>0</v>
      </c>
      <c r="T4713" t="inlineStr">
        <is>
          <t>No</t>
        </is>
      </c>
      <c r="U4713" s="71" t="n">
        <v>8672</v>
      </c>
      <c r="V4713" s="71" t="n">
        <v>678</v>
      </c>
      <c r="W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RR104705</t>
        </is>
      </c>
      <c r="B4714" s="69" t="n">
        <v>46222</v>
      </c>
      <c r="C4714" s="70" t="n">
        <v>2026</v>
      </c>
      <c r="D4714" t="inlineStr">
        <is>
          <t>Jul</t>
        </is>
      </c>
      <c r="E4714" t="inlineStr">
        <is>
          <t>North</t>
        </is>
      </c>
      <c r="F4714" t="inlineStr">
        <is>
          <t>India</t>
        </is>
      </c>
      <c r="G4714" t="inlineStr">
        <is>
          <t>Grocery</t>
        </is>
      </c>
      <c r="H4714" t="inlineStr">
        <is>
          <t>Store walk-in</t>
        </is>
      </c>
      <c r="I4714" t="inlineStr">
        <is>
          <t>Member</t>
        </is>
      </c>
      <c r="J4714" t="inlineStr">
        <is>
          <t>Ravindra Patil</t>
        </is>
      </c>
      <c r="K4714" s="71" t="n">
        <v>3668</v>
      </c>
      <c r="L4714" s="72" t="n">
        <v>188.63</v>
      </c>
      <c r="M4714" s="72" t="n">
        <v>691894.84</v>
      </c>
      <c r="N4714" s="72" t="n">
        <v>69189.48</v>
      </c>
      <c r="O4714" s="72" t="n">
        <v>622705.36</v>
      </c>
      <c r="P4714" s="72" t="n">
        <v>524499.1</v>
      </c>
      <c r="Q4714" s="72" t="n">
        <v>98206.25999999999</v>
      </c>
      <c r="R4714" t="inlineStr">
        <is>
          <t>Rajasthan</t>
        </is>
      </c>
      <c r="S4714" s="71" t="n">
        <v>1</v>
      </c>
      <c r="T4714" t="inlineStr">
        <is>
          <t>Yes</t>
        </is>
      </c>
      <c r="U4714" s="71" t="n">
        <v>1294</v>
      </c>
      <c r="V4714" s="71" t="n">
        <v>456</v>
      </c>
      <c r="W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RR104706</t>
        </is>
      </c>
      <c r="B4715" s="69" t="n">
        <v>46222</v>
      </c>
      <c r="C4715" s="70" t="n">
        <v>2026</v>
      </c>
      <c r="D4715" t="inlineStr">
        <is>
          <t>Jul</t>
        </is>
      </c>
      <c r="E4715" t="inlineStr">
        <is>
          <t>North</t>
        </is>
      </c>
      <c r="F4715" t="inlineStr">
        <is>
          <t>India</t>
        </is>
      </c>
      <c r="G4715" t="inlineStr">
        <is>
          <t>Grocery</t>
        </is>
      </c>
      <c r="H4715" t="inlineStr">
        <is>
          <t>Click &amp; collect</t>
        </is>
      </c>
      <c r="I4715" t="inlineStr">
        <is>
          <t>Member</t>
        </is>
      </c>
      <c r="J4715" t="inlineStr">
        <is>
          <t>Sara Rossi</t>
        </is>
      </c>
      <c r="K4715" s="71" t="n">
        <v>2015</v>
      </c>
      <c r="L4715" s="72" t="n">
        <v>205.83</v>
      </c>
      <c r="M4715" s="72" t="n">
        <v>414747.45</v>
      </c>
      <c r="N4715" s="72" t="n">
        <v>8294.950000000001</v>
      </c>
      <c r="O4715" s="72" t="n">
        <v>406452.5</v>
      </c>
      <c r="P4715" s="72" t="n">
        <v>295331.26</v>
      </c>
      <c r="Q4715" s="72" t="n">
        <v>111121.24</v>
      </c>
      <c r="R4715" t="inlineStr">
        <is>
          <t>Rajasthan</t>
        </is>
      </c>
      <c r="S4715" s="71" t="n">
        <v>8</v>
      </c>
      <c r="T4715" t="inlineStr">
        <is>
          <t>Yes</t>
        </is>
      </c>
      <c r="U4715" s="71" t="n">
        <v>840</v>
      </c>
      <c r="V4715" s="71" t="n">
        <v>286</v>
      </c>
      <c r="W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RR104707</t>
        </is>
      </c>
      <c r="B4716" s="69" t="n">
        <v>46222</v>
      </c>
      <c r="C4716" s="70" t="n">
        <v>2026</v>
      </c>
      <c r="D4716" t="inlineStr">
        <is>
          <t>Jul</t>
        </is>
      </c>
      <c r="E4716" t="inlineStr">
        <is>
          <t>West</t>
        </is>
      </c>
      <c r="F4716" t="inlineStr">
        <is>
          <t>India</t>
        </is>
      </c>
      <c r="G4716" t="inlineStr">
        <is>
          <t>Grocery</t>
        </is>
      </c>
      <c r="H4716" t="inlineStr">
        <is>
          <t>Click &amp; collect</t>
        </is>
      </c>
      <c r="I4716" t="inlineStr">
        <is>
          <t>Walk-in guest</t>
        </is>
      </c>
      <c r="J4716" t="inlineStr">
        <is>
          <t>Wei Chen</t>
        </is>
      </c>
      <c r="K4716" s="71" t="n">
        <v>540</v>
      </c>
      <c r="L4716" s="72" t="n">
        <v>171.6</v>
      </c>
      <c r="M4716" s="72" t="n">
        <v>92664</v>
      </c>
      <c r="N4716" s="72" t="n">
        <v>13899.6</v>
      </c>
      <c r="O4716" s="72" t="n">
        <v>78764.39999999999</v>
      </c>
      <c r="P4716" s="72" t="n">
        <v>82016.34</v>
      </c>
      <c r="Q4716" s="72" t="n">
        <v>-3251.94</v>
      </c>
      <c r="R4716" t="inlineStr">
        <is>
          <t>Maharashtra</t>
        </is>
      </c>
      <c r="S4716" s="71" t="n">
        <v>0</v>
      </c>
      <c r="T4716" t="inlineStr">
        <is>
          <t>No</t>
        </is>
      </c>
      <c r="U4716" s="71" t="n">
        <v>262</v>
      </c>
      <c r="V4716" s="71" t="n">
        <v>101</v>
      </c>
      <c r="W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RR104708</t>
        </is>
      </c>
      <c r="B4717" s="69" t="n">
        <v>46222</v>
      </c>
      <c r="C4717" s="70" t="n">
        <v>2026</v>
      </c>
      <c r="D4717" t="inlineStr">
        <is>
          <t>Jul</t>
        </is>
      </c>
      <c r="E4717" t="inlineStr">
        <is>
          <t>South</t>
        </is>
      </c>
      <c r="F4717" t="inlineStr">
        <is>
          <t>India</t>
        </is>
      </c>
      <c r="G4717" t="inlineStr">
        <is>
          <t>Grocery</t>
        </is>
      </c>
      <c r="H4717" t="inlineStr">
        <is>
          <t>Click &amp; collect</t>
        </is>
      </c>
      <c r="I4717" t="inlineStr">
        <is>
          <t>Member</t>
        </is>
      </c>
      <c r="J4717" t="inlineStr">
        <is>
          <t>Olivia Brown</t>
        </is>
      </c>
      <c r="K4717" s="71" t="n">
        <v>1027</v>
      </c>
      <c r="L4717" s="72" t="n">
        <v>197.79</v>
      </c>
      <c r="M4717" s="72" t="n">
        <v>203130.33</v>
      </c>
      <c r="N4717" s="72" t="n">
        <v>30469.55</v>
      </c>
      <c r="O4717" s="72" t="n">
        <v>172660.78</v>
      </c>
      <c r="P4717" s="72" t="n">
        <v>147507.69</v>
      </c>
      <c r="Q4717" s="72" t="n">
        <v>25153.09</v>
      </c>
      <c r="R4717" t="inlineStr">
        <is>
          <t>Telangana</t>
        </is>
      </c>
      <c r="S4717" s="71" t="n">
        <v>8</v>
      </c>
      <c r="T4717" t="inlineStr">
        <is>
          <t>Yes</t>
        </is>
      </c>
      <c r="U4717" s="71" t="n">
        <v>537</v>
      </c>
      <c r="V4717" s="71" t="n">
        <v>170</v>
      </c>
      <c r="W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RR104709</t>
        </is>
      </c>
      <c r="B4718" s="69" t="n">
        <v>46222</v>
      </c>
      <c r="C4718" s="70" t="n">
        <v>2026</v>
      </c>
      <c r="D4718" t="inlineStr">
        <is>
          <t>Jul</t>
        </is>
      </c>
      <c r="E4718" t="inlineStr">
        <is>
          <t>West</t>
        </is>
      </c>
      <c r="F4718" t="inlineStr">
        <is>
          <t>India</t>
        </is>
      </c>
      <c r="G4718" t="inlineStr">
        <is>
          <t>JioMart</t>
        </is>
      </c>
      <c r="H4718" t="inlineStr">
        <is>
          <t>Home delivery</t>
        </is>
      </c>
      <c r="I4718" t="inlineStr">
        <is>
          <t>Member</t>
        </is>
      </c>
      <c r="J4718" t="inlineStr">
        <is>
          <t>Kofi Mensah</t>
        </is>
      </c>
      <c r="K4718" s="71" t="n">
        <v>1290</v>
      </c>
      <c r="L4718" s="72" t="n">
        <v>505.28</v>
      </c>
      <c r="M4718" s="72" t="n">
        <v>651811.2</v>
      </c>
      <c r="N4718" s="72" t="n">
        <v>52144.9</v>
      </c>
      <c r="O4718" s="72" t="n">
        <v>599666.3</v>
      </c>
      <c r="P4718" s="72" t="n">
        <v>438892.69</v>
      </c>
      <c r="Q4718" s="72" t="n">
        <v>160773.61</v>
      </c>
      <c r="R4718" t="inlineStr">
        <is>
          <t>Maharashtra</t>
        </is>
      </c>
      <c r="S4718" s="71" t="n">
        <v>2</v>
      </c>
      <c r="T4718" t="inlineStr">
        <is>
          <t>Yes</t>
        </is>
      </c>
      <c r="U4718" s="71" t="n">
        <v>6307</v>
      </c>
      <c r="V4718" s="71" t="n">
        <v>259</v>
      </c>
      <c r="W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RR104710</t>
        </is>
      </c>
      <c r="B4719" s="69" t="n">
        <v>46222</v>
      </c>
      <c r="C4719" s="70" t="n">
        <v>2026</v>
      </c>
      <c r="D4719" t="inlineStr">
        <is>
          <t>Jul</t>
        </is>
      </c>
      <c r="E4719" t="inlineStr">
        <is>
          <t>North</t>
        </is>
      </c>
      <c r="F4719" t="inlineStr">
        <is>
          <t>India</t>
        </is>
      </c>
      <c r="G4719" t="inlineStr">
        <is>
          <t>JioMart</t>
        </is>
      </c>
      <c r="H4719" t="inlineStr">
        <is>
          <t>Home delivery</t>
        </is>
      </c>
      <c r="I4719" t="inlineStr">
        <is>
          <t>Member</t>
        </is>
      </c>
      <c r="J4719" t="inlineStr">
        <is>
          <t>Sara Rossi</t>
        </is>
      </c>
      <c r="K4719" s="71" t="n">
        <v>3307</v>
      </c>
      <c r="L4719" s="72" t="n">
        <v>414.49</v>
      </c>
      <c r="M4719" s="72" t="n">
        <v>1370718.43</v>
      </c>
      <c r="N4719" s="72" t="n">
        <v>137071.84</v>
      </c>
      <c r="O4719" s="72" t="n">
        <v>1233646.59</v>
      </c>
      <c r="P4719" s="72" t="n">
        <v>1153683.9</v>
      </c>
      <c r="Q4719" s="72" t="n">
        <v>79962.69</v>
      </c>
      <c r="R4719" t="inlineStr">
        <is>
          <t>Punjab</t>
        </is>
      </c>
      <c r="S4719" s="71" t="n">
        <v>0</v>
      </c>
      <c r="T4719" t="inlineStr">
        <is>
          <t>No</t>
        </is>
      </c>
      <c r="U4719" s="71" t="n">
        <v>14543</v>
      </c>
      <c r="V4719" s="71" t="n">
        <v>871</v>
      </c>
      <c r="W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RR104711</t>
        </is>
      </c>
      <c r="B4720" s="69" t="n">
        <v>46223</v>
      </c>
      <c r="C4720" s="70" t="n">
        <v>2026</v>
      </c>
      <c r="D4720" t="inlineStr">
        <is>
          <t>Jul</t>
        </is>
      </c>
      <c r="E4720" t="inlineStr">
        <is>
          <t>West</t>
        </is>
      </c>
      <c r="F4720" t="inlineStr">
        <is>
          <t>India</t>
        </is>
      </c>
      <c r="G4720" t="inlineStr">
        <is>
          <t>Fashion</t>
        </is>
      </c>
      <c r="H4720" t="inlineStr">
        <is>
          <t>Store walk-in</t>
        </is>
      </c>
      <c r="I4720" t="inlineStr">
        <is>
          <t>Walk-in guest</t>
        </is>
      </c>
      <c r="J4720" t="inlineStr">
        <is>
          <t>Emma Clarke</t>
        </is>
      </c>
      <c r="K4720" s="71" t="n">
        <v>1152</v>
      </c>
      <c r="L4720" s="72" t="n">
        <v>692.5599999999999</v>
      </c>
      <c r="M4720" s="72" t="n">
        <v>797829.12</v>
      </c>
      <c r="N4720" s="72" t="n">
        <v>119674.37</v>
      </c>
      <c r="O4720" s="72" t="n">
        <v>678154.75</v>
      </c>
      <c r="P4720" s="72" t="n">
        <v>480412.05</v>
      </c>
      <c r="Q4720" s="72" t="n">
        <v>197742.7</v>
      </c>
      <c r="R4720" t="inlineStr">
        <is>
          <t>Goa</t>
        </is>
      </c>
      <c r="S4720" s="71" t="n">
        <v>3</v>
      </c>
      <c r="T4720" t="inlineStr">
        <is>
          <t>Yes</t>
        </is>
      </c>
      <c r="U4720" s="71" t="n">
        <v>875</v>
      </c>
      <c r="V4720" s="71" t="n">
        <v>293</v>
      </c>
      <c r="W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RR104712</t>
        </is>
      </c>
      <c r="B4721" s="69" t="n">
        <v>46223</v>
      </c>
      <c r="C4721" s="70" t="n">
        <v>2026</v>
      </c>
      <c r="D4721" t="inlineStr">
        <is>
          <t>Jul</t>
        </is>
      </c>
      <c r="E4721" t="inlineStr">
        <is>
          <t>West</t>
        </is>
      </c>
      <c r="F4721" t="inlineStr">
        <is>
          <t>India</t>
        </is>
      </c>
      <c r="G4721" t="inlineStr">
        <is>
          <t>Electronics</t>
        </is>
      </c>
      <c r="H4721" t="inlineStr">
        <is>
          <t>Store walk-in</t>
        </is>
      </c>
      <c r="I4721" t="inlineStr">
        <is>
          <t>Member</t>
        </is>
      </c>
      <c r="J4721" t="inlineStr">
        <is>
          <t>Shraddha Kulkarni</t>
        </is>
      </c>
      <c r="K4721" s="71" t="n">
        <v>183</v>
      </c>
      <c r="L4721" s="72" t="n">
        <v>8585.799999999999</v>
      </c>
      <c r="M4721" s="72" t="n">
        <v>1571201.4</v>
      </c>
      <c r="N4721" s="72" t="n">
        <v>157120.14</v>
      </c>
      <c r="O4721" s="72" t="n">
        <v>1414081.26</v>
      </c>
      <c r="P4721" s="72" t="n">
        <v>1514315.15</v>
      </c>
      <c r="Q4721" s="72" t="n">
        <v>-100233.89</v>
      </c>
      <c r="R4721" t="inlineStr">
        <is>
          <t>Gujarat</t>
        </is>
      </c>
      <c r="S4721" s="71" t="n">
        <v>3</v>
      </c>
      <c r="T4721" t="inlineStr">
        <is>
          <t>Yes</t>
        </is>
      </c>
      <c r="U4721" s="71" t="n">
        <v>640</v>
      </c>
      <c r="V4721" s="71" t="n">
        <v>163</v>
      </c>
      <c r="W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RR104713</t>
        </is>
      </c>
      <c r="B4722" s="69" t="n">
        <v>46223</v>
      </c>
      <c r="C4722" s="70" t="n">
        <v>2026</v>
      </c>
      <c r="D4722" t="inlineStr">
        <is>
          <t>Jul</t>
        </is>
      </c>
      <c r="E4722" t="inlineStr">
        <is>
          <t>East</t>
        </is>
      </c>
      <c r="F4722" t="inlineStr">
        <is>
          <t>India</t>
        </is>
      </c>
      <c r="G4722" t="inlineStr">
        <is>
          <t>Electronics</t>
        </is>
      </c>
      <c r="H4722" t="inlineStr">
        <is>
          <t>Store walk-in</t>
        </is>
      </c>
      <c r="I4722" t="inlineStr">
        <is>
          <t>Member</t>
        </is>
      </c>
      <c r="J4722" t="inlineStr">
        <is>
          <t>Emma Clarke</t>
        </is>
      </c>
      <c r="K4722" s="71" t="n">
        <v>50</v>
      </c>
      <c r="L4722" s="72" t="n">
        <v>10701.99</v>
      </c>
      <c r="M4722" s="72" t="n">
        <v>535099.5</v>
      </c>
      <c r="N4722" s="72" t="n">
        <v>26754.98</v>
      </c>
      <c r="O4722" s="72" t="n">
        <v>508344.52</v>
      </c>
      <c r="P4722" s="72" t="n">
        <v>408693.69</v>
      </c>
      <c r="Q4722" s="72" t="n">
        <v>99650.83</v>
      </c>
      <c r="R4722" t="inlineStr">
        <is>
          <t>Odisha</t>
        </is>
      </c>
      <c r="S4722" s="71" t="n">
        <v>2</v>
      </c>
      <c r="T4722" t="inlineStr">
        <is>
          <t>Yes</t>
        </is>
      </c>
      <c r="U4722" s="71" t="n">
        <v>171</v>
      </c>
      <c r="V4722" s="71" t="n">
        <v>48</v>
      </c>
      <c r="W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RR104714</t>
        </is>
      </c>
      <c r="B4723" s="69" t="n">
        <v>46223</v>
      </c>
      <c r="C4723" s="70" t="n">
        <v>2026</v>
      </c>
      <c r="D4723" t="inlineStr">
        <is>
          <t>Jul</t>
        </is>
      </c>
      <c r="E4723" t="inlineStr">
        <is>
          <t>North</t>
        </is>
      </c>
      <c r="F4723" t="inlineStr">
        <is>
          <t>India</t>
        </is>
      </c>
      <c r="G4723" t="inlineStr">
        <is>
          <t>Grocery</t>
        </is>
      </c>
      <c r="H4723" t="inlineStr">
        <is>
          <t>Click &amp; collect</t>
        </is>
      </c>
      <c r="I4723" t="inlineStr">
        <is>
          <t>Walk-in guest</t>
        </is>
      </c>
      <c r="J4723" t="inlineStr">
        <is>
          <t>Kofi Mensah</t>
        </is>
      </c>
      <c r="K4723" s="71" t="n">
        <v>2136</v>
      </c>
      <c r="L4723" s="72" t="n">
        <v>191.1</v>
      </c>
      <c r="M4723" s="72" t="n">
        <v>408189.6</v>
      </c>
      <c r="N4723" s="72" t="n">
        <v>20409.48</v>
      </c>
      <c r="O4723" s="72" t="n">
        <v>387780.12</v>
      </c>
      <c r="P4723" s="72" t="n">
        <v>319195.79</v>
      </c>
      <c r="Q4723" s="72" t="n">
        <v>68584.33</v>
      </c>
      <c r="R4723" t="inlineStr">
        <is>
          <t>Uttar Pradesh</t>
        </is>
      </c>
      <c r="S4723" s="71" t="n">
        <v>1</v>
      </c>
      <c r="T4723" t="inlineStr">
        <is>
          <t>Yes</t>
        </is>
      </c>
      <c r="U4723" s="71" t="n">
        <v>1535</v>
      </c>
      <c r="V4723" s="71" t="n">
        <v>421</v>
      </c>
      <c r="W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RR104715</t>
        </is>
      </c>
      <c r="B4724" s="69" t="n">
        <v>46223</v>
      </c>
      <c r="C4724" s="70" t="n">
        <v>2026</v>
      </c>
      <c r="D4724" t="inlineStr">
        <is>
          <t>Jul</t>
        </is>
      </c>
      <c r="E4724" t="inlineStr">
        <is>
          <t>East</t>
        </is>
      </c>
      <c r="F4724" t="inlineStr">
        <is>
          <t>India</t>
        </is>
      </c>
      <c r="G4724" t="inlineStr">
        <is>
          <t>Fashion</t>
        </is>
      </c>
      <c r="H4724" t="inlineStr">
        <is>
          <t>Click &amp; collect</t>
        </is>
      </c>
      <c r="I4724" t="inlineStr">
        <is>
          <t>Member</t>
        </is>
      </c>
      <c r="J4724" t="inlineStr">
        <is>
          <t>Liam O'Brien</t>
        </is>
      </c>
      <c r="K4724" s="71" t="n">
        <v>641</v>
      </c>
      <c r="L4724" s="72" t="n">
        <v>791.6</v>
      </c>
      <c r="M4724" s="72" t="n">
        <v>507415.6</v>
      </c>
      <c r="N4724" s="72" t="n">
        <v>10148.31</v>
      </c>
      <c r="O4724" s="72" t="n">
        <v>497267.29</v>
      </c>
      <c r="P4724" s="72" t="n">
        <v>259075.73</v>
      </c>
      <c r="Q4724" s="72" t="n">
        <v>238191.56</v>
      </c>
      <c r="R4724" t="inlineStr">
        <is>
          <t>Odisha</t>
        </is>
      </c>
      <c r="S4724" s="71" t="n">
        <v>5</v>
      </c>
      <c r="T4724" t="inlineStr">
        <is>
          <t>Yes</t>
        </is>
      </c>
      <c r="U4724" s="71" t="n">
        <v>212</v>
      </c>
      <c r="V4724" s="71" t="n">
        <v>90</v>
      </c>
      <c r="W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RR104716</t>
        </is>
      </c>
      <c r="B4725" s="69" t="n">
        <v>46223</v>
      </c>
      <c r="C4725" s="70" t="n">
        <v>2026</v>
      </c>
      <c r="D4725" t="inlineStr">
        <is>
          <t>Jul</t>
        </is>
      </c>
      <c r="E4725" t="inlineStr">
        <is>
          <t>North</t>
        </is>
      </c>
      <c r="F4725" t="inlineStr">
        <is>
          <t>India</t>
        </is>
      </c>
      <c r="G4725" t="inlineStr">
        <is>
          <t>Fashion</t>
        </is>
      </c>
      <c r="H4725" t="inlineStr">
        <is>
          <t>Store walk-in</t>
        </is>
      </c>
      <c r="I4725" t="inlineStr">
        <is>
          <t>Member</t>
        </is>
      </c>
      <c r="J4725" t="inlineStr">
        <is>
          <t>Omar Haddad</t>
        </is>
      </c>
      <c r="K4725" s="71" t="n">
        <v>607</v>
      </c>
      <c r="L4725" s="72" t="n">
        <v>709.37</v>
      </c>
      <c r="M4725" s="72" t="n">
        <v>430587.59</v>
      </c>
      <c r="N4725" s="72" t="n">
        <v>43058.76</v>
      </c>
      <c r="O4725" s="72" t="n">
        <v>387528.83</v>
      </c>
      <c r="P4725" s="72" t="n">
        <v>242763.57</v>
      </c>
      <c r="Q4725" s="72" t="n">
        <v>144765.26</v>
      </c>
      <c r="R4725" t="inlineStr">
        <is>
          <t>Uttar Pradesh</t>
        </is>
      </c>
      <c r="S4725" s="71" t="n">
        <v>0</v>
      </c>
      <c r="T4725" t="inlineStr">
        <is>
          <t>No</t>
        </is>
      </c>
      <c r="U4725" s="71" t="n">
        <v>333</v>
      </c>
      <c r="V4725" s="71" t="n">
        <v>98</v>
      </c>
      <c r="W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RR104717</t>
        </is>
      </c>
      <c r="B4726" s="69" t="n">
        <v>46223</v>
      </c>
      <c r="C4726" s="70" t="n">
        <v>2026</v>
      </c>
      <c r="D4726" t="inlineStr">
        <is>
          <t>Jul</t>
        </is>
      </c>
      <c r="E4726" t="inlineStr">
        <is>
          <t>North</t>
        </is>
      </c>
      <c r="F4726" t="inlineStr">
        <is>
          <t>India</t>
        </is>
      </c>
      <c r="G4726" t="inlineStr">
        <is>
          <t>Grocery</t>
        </is>
      </c>
      <c r="H4726" t="inlineStr">
        <is>
          <t>Store walk-in</t>
        </is>
      </c>
      <c r="I4726" t="inlineStr">
        <is>
          <t>Member</t>
        </is>
      </c>
      <c r="J4726" t="inlineStr">
        <is>
          <t>Carlos Silva</t>
        </is>
      </c>
      <c r="K4726" s="71" t="n">
        <v>3107</v>
      </c>
      <c r="L4726" s="72" t="n">
        <v>171.1</v>
      </c>
      <c r="M4726" s="72" t="n">
        <v>531607.7</v>
      </c>
      <c r="N4726" s="72" t="n">
        <v>10632.15</v>
      </c>
      <c r="O4726" s="72" t="n">
        <v>520975.55</v>
      </c>
      <c r="P4726" s="72" t="n">
        <v>466091.99</v>
      </c>
      <c r="Q4726" s="72" t="n">
        <v>54883.56</v>
      </c>
      <c r="R4726" t="inlineStr">
        <is>
          <t>Rajasthan</t>
        </is>
      </c>
      <c r="S4726" s="71" t="n">
        <v>3</v>
      </c>
      <c r="T4726" t="inlineStr">
        <is>
          <t>Yes</t>
        </is>
      </c>
      <c r="U4726" s="71" t="n">
        <v>1961</v>
      </c>
      <c r="V4726" s="71" t="n">
        <v>625</v>
      </c>
      <c r="W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RR104718</t>
        </is>
      </c>
      <c r="B4727" s="69" t="n">
        <v>46223</v>
      </c>
      <c r="C4727" s="70" t="n">
        <v>2026</v>
      </c>
      <c r="D4727" t="inlineStr">
        <is>
          <t>Jul</t>
        </is>
      </c>
      <c r="E4727" t="inlineStr">
        <is>
          <t>West</t>
        </is>
      </c>
      <c r="F4727" t="inlineStr">
        <is>
          <t>India</t>
        </is>
      </c>
      <c r="G4727" t="inlineStr">
        <is>
          <t>Electronics</t>
        </is>
      </c>
      <c r="H4727" t="inlineStr">
        <is>
          <t>Store walk-in</t>
        </is>
      </c>
      <c r="I4727" t="inlineStr">
        <is>
          <t>Member</t>
        </is>
      </c>
      <c r="J4727" t="inlineStr">
        <is>
          <t>Aisha Bello</t>
        </is>
      </c>
      <c r="K4727" s="71" t="n">
        <v>160</v>
      </c>
      <c r="L4727" s="72" t="n">
        <v>8765.18</v>
      </c>
      <c r="M4727" s="72" t="n">
        <v>1402428.8</v>
      </c>
      <c r="N4727" s="72" t="n">
        <v>70121.44</v>
      </c>
      <c r="O4727" s="72" t="n">
        <v>1332307.36</v>
      </c>
      <c r="P4727" s="72" t="n">
        <v>1261479.88</v>
      </c>
      <c r="Q4727" s="72" t="n">
        <v>70827.48</v>
      </c>
      <c r="R4727" t="inlineStr">
        <is>
          <t>Goa</t>
        </is>
      </c>
      <c r="S4727" s="71" t="n">
        <v>1</v>
      </c>
      <c r="T4727" t="inlineStr">
        <is>
          <t>Yes</t>
        </is>
      </c>
      <c r="U4727" s="71" t="n">
        <v>367</v>
      </c>
      <c r="V4727" s="71" t="n">
        <v>158</v>
      </c>
      <c r="W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RR104719</t>
        </is>
      </c>
      <c r="B4728" s="69" t="n">
        <v>46223</v>
      </c>
      <c r="C4728" s="70" t="n">
        <v>2026</v>
      </c>
      <c r="D4728" t="inlineStr">
        <is>
          <t>Jul</t>
        </is>
      </c>
      <c r="E4728" t="inlineStr">
        <is>
          <t>West</t>
        </is>
      </c>
      <c r="F4728" t="inlineStr">
        <is>
          <t>India</t>
        </is>
      </c>
      <c r="G4728" t="inlineStr">
        <is>
          <t>Grocery</t>
        </is>
      </c>
      <c r="H4728" t="inlineStr">
        <is>
          <t>Store walk-in</t>
        </is>
      </c>
      <c r="I4728" t="inlineStr">
        <is>
          <t>Walk-in guest</t>
        </is>
      </c>
      <c r="J4728" t="inlineStr">
        <is>
          <t>Priya Nair</t>
        </is>
      </c>
      <c r="K4728" s="71" t="n">
        <v>4392</v>
      </c>
      <c r="L4728" s="72" t="n">
        <v>165.85</v>
      </c>
      <c r="M4728" s="72" t="n">
        <v>728413.2</v>
      </c>
      <c r="N4728" s="72" t="n">
        <v>36420.66</v>
      </c>
      <c r="O4728" s="72" t="n">
        <v>691992.54</v>
      </c>
      <c r="P4728" s="72" t="n">
        <v>667651.8100000001</v>
      </c>
      <c r="Q4728" s="72" t="n">
        <v>24340.73</v>
      </c>
      <c r="R4728" t="inlineStr">
        <is>
          <t>Maharashtra</t>
        </is>
      </c>
      <c r="S4728" s="71" t="n">
        <v>0</v>
      </c>
      <c r="T4728" t="inlineStr">
        <is>
          <t>No</t>
        </is>
      </c>
      <c r="U4728" s="71" t="n">
        <v>3838</v>
      </c>
      <c r="V4728" s="71" t="n">
        <v>1404</v>
      </c>
      <c r="W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RR104720</t>
        </is>
      </c>
      <c r="B4729" s="69" t="n">
        <v>46224</v>
      </c>
      <c r="C4729" s="70" t="n">
        <v>2026</v>
      </c>
      <c r="D4729" t="inlineStr">
        <is>
          <t>Jul</t>
        </is>
      </c>
      <c r="E4729" t="inlineStr">
        <is>
          <t>East</t>
        </is>
      </c>
      <c r="F4729" t="inlineStr">
        <is>
          <t>India</t>
        </is>
      </c>
      <c r="G4729" t="inlineStr">
        <is>
          <t>JioMart</t>
        </is>
      </c>
      <c r="H4729" t="inlineStr">
        <is>
          <t>Home delivery</t>
        </is>
      </c>
      <c r="I4729" t="inlineStr">
        <is>
          <t>Walk-in guest</t>
        </is>
      </c>
      <c r="J4729" t="inlineStr">
        <is>
          <t>Yuki Sato</t>
        </is>
      </c>
      <c r="K4729" s="71" t="n">
        <v>1923</v>
      </c>
      <c r="L4729" s="72" t="n">
        <v>491.31</v>
      </c>
      <c r="M4729" s="72" t="n">
        <v>944789.13</v>
      </c>
      <c r="N4729" s="72" t="n">
        <v>141718.37</v>
      </c>
      <c r="O4729" s="72" t="n">
        <v>803070.76</v>
      </c>
      <c r="P4729" s="72" t="n">
        <v>650726.8199999999</v>
      </c>
      <c r="Q4729" s="72" t="n">
        <v>152343.94</v>
      </c>
      <c r="R4729" t="inlineStr">
        <is>
          <t>West Bengal</t>
        </is>
      </c>
      <c r="S4729" s="71" t="n">
        <v>2</v>
      </c>
      <c r="T4729" t="inlineStr">
        <is>
          <t>Yes</t>
        </is>
      </c>
      <c r="U4729" s="71" t="n">
        <v>6663</v>
      </c>
      <c r="V4729" s="71" t="n">
        <v>440</v>
      </c>
      <c r="W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RR104721</t>
        </is>
      </c>
      <c r="B4730" s="69" t="n">
        <v>46224</v>
      </c>
      <c r="C4730" s="70" t="n">
        <v>2026</v>
      </c>
      <c r="D4730" t="inlineStr">
        <is>
          <t>Jul</t>
        </is>
      </c>
      <c r="E4730" t="inlineStr">
        <is>
          <t>West</t>
        </is>
      </c>
      <c r="F4730" t="inlineStr">
        <is>
          <t>India</t>
        </is>
      </c>
      <c r="G4730" t="inlineStr">
        <is>
          <t>Grocery</t>
        </is>
      </c>
      <c r="H4730" t="inlineStr">
        <is>
          <t>Store walk-in</t>
        </is>
      </c>
      <c r="I4730" t="inlineStr">
        <is>
          <t>Member</t>
        </is>
      </c>
      <c r="J4730" t="inlineStr">
        <is>
          <t>Arjun Mehta</t>
        </is>
      </c>
      <c r="K4730" s="71" t="n">
        <v>3024</v>
      </c>
      <c r="L4730" s="72" t="n">
        <v>198.2</v>
      </c>
      <c r="M4730" s="72" t="n">
        <v>599356.8</v>
      </c>
      <c r="N4730" s="72" t="n">
        <v>89903.52</v>
      </c>
      <c r="O4730" s="72" t="n">
        <v>509453.28</v>
      </c>
      <c r="P4730" s="72" t="n">
        <v>454815.01</v>
      </c>
      <c r="Q4730" s="72" t="n">
        <v>54638.27</v>
      </c>
      <c r="R4730" t="inlineStr">
        <is>
          <t>Maharashtra</t>
        </is>
      </c>
      <c r="S4730" s="71" t="n">
        <v>2</v>
      </c>
      <c r="T4730" t="inlineStr">
        <is>
          <t>Yes</t>
        </is>
      </c>
      <c r="U4730" s="71" t="n">
        <v>1825</v>
      </c>
      <c r="V4730" s="71" t="n">
        <v>733</v>
      </c>
      <c r="W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RR104722</t>
        </is>
      </c>
      <c r="B4731" s="69" t="n">
        <v>46224</v>
      </c>
      <c r="C4731" s="70" t="n">
        <v>2026</v>
      </c>
      <c r="D4731" t="inlineStr">
        <is>
          <t>Jul</t>
        </is>
      </c>
      <c r="E4731" t="inlineStr">
        <is>
          <t>North</t>
        </is>
      </c>
      <c r="F4731" t="inlineStr">
        <is>
          <t>India</t>
        </is>
      </c>
      <c r="G4731" t="inlineStr">
        <is>
          <t>JioMart</t>
        </is>
      </c>
      <c r="H4731" t="inlineStr">
        <is>
          <t>Home delivery</t>
        </is>
      </c>
      <c r="I4731" t="inlineStr">
        <is>
          <t>Walk-in guest</t>
        </is>
      </c>
      <c r="J4731" t="inlineStr">
        <is>
          <t>Hiroshi Tanaka</t>
        </is>
      </c>
      <c r="K4731" s="71" t="n">
        <v>4164</v>
      </c>
      <c r="L4731" s="72" t="n">
        <v>462.69</v>
      </c>
      <c r="M4731" s="72" t="n">
        <v>1926641.16</v>
      </c>
      <c r="N4731" s="72" t="n">
        <v>96332.06</v>
      </c>
      <c r="O4731" s="72" t="n">
        <v>1830309.1</v>
      </c>
      <c r="P4731" s="72" t="n">
        <v>1400184.3</v>
      </c>
      <c r="Q4731" s="72" t="n">
        <v>430124.8</v>
      </c>
      <c r="R4731" t="inlineStr">
        <is>
          <t>Rajasthan</t>
        </is>
      </c>
      <c r="S4731" s="71" t="n">
        <v>5</v>
      </c>
      <c r="T4731" t="inlineStr">
        <is>
          <t>Yes</t>
        </is>
      </c>
      <c r="U4731" s="71" t="n">
        <v>15345</v>
      </c>
      <c r="V4731" s="71" t="n">
        <v>1062</v>
      </c>
      <c r="W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RR104723</t>
        </is>
      </c>
      <c r="B4732" s="69" t="n">
        <v>46224</v>
      </c>
      <c r="C4732" s="70" t="n">
        <v>2026</v>
      </c>
      <c r="D4732" t="inlineStr">
        <is>
          <t>Jul</t>
        </is>
      </c>
      <c r="E4732" t="inlineStr">
        <is>
          <t>North</t>
        </is>
      </c>
      <c r="F4732" t="inlineStr">
        <is>
          <t>India</t>
        </is>
      </c>
      <c r="G4732" t="inlineStr">
        <is>
          <t>JioMart</t>
        </is>
      </c>
      <c r="H4732" t="inlineStr">
        <is>
          <t>Home delivery</t>
        </is>
      </c>
      <c r="I4732" t="inlineStr">
        <is>
          <t>Member</t>
        </is>
      </c>
      <c r="J4732" t="inlineStr">
        <is>
          <t>Olivia Brown</t>
        </is>
      </c>
      <c r="K4732" s="71" t="n">
        <v>4990</v>
      </c>
      <c r="L4732" s="72" t="n">
        <v>479.69</v>
      </c>
      <c r="M4732" s="72" t="n">
        <v>2393653.1</v>
      </c>
      <c r="N4732" s="72" t="n">
        <v>191492.25</v>
      </c>
      <c r="O4732" s="72" t="n">
        <v>2202160.85</v>
      </c>
      <c r="P4732" s="72" t="n">
        <v>1629211.66</v>
      </c>
      <c r="Q4732" s="72" t="n">
        <v>572949.1899999999</v>
      </c>
      <c r="R4732" t="inlineStr">
        <is>
          <t>Uttar Pradesh</t>
        </is>
      </c>
      <c r="S4732" s="71" t="n">
        <v>1</v>
      </c>
      <c r="T4732" t="inlineStr">
        <is>
          <t>Yes</t>
        </is>
      </c>
      <c r="U4732" s="71" t="n">
        <v>14045</v>
      </c>
      <c r="V4732" s="71" t="n">
        <v>595</v>
      </c>
      <c r="W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RR104724</t>
        </is>
      </c>
      <c r="B4733" s="69" t="n">
        <v>46224</v>
      </c>
      <c r="C4733" s="70" t="n">
        <v>2026</v>
      </c>
      <c r="D4733" t="inlineStr">
        <is>
          <t>Jul</t>
        </is>
      </c>
      <c r="E4733" t="inlineStr">
        <is>
          <t>East</t>
        </is>
      </c>
      <c r="F4733" t="inlineStr">
        <is>
          <t>India</t>
        </is>
      </c>
      <c r="G4733" t="inlineStr">
        <is>
          <t>Grocery</t>
        </is>
      </c>
      <c r="H4733" t="inlineStr">
        <is>
          <t>Store walk-in</t>
        </is>
      </c>
      <c r="I4733" t="inlineStr">
        <is>
          <t>Member</t>
        </is>
      </c>
      <c r="J4733" t="inlineStr">
        <is>
          <t>Olivia Brown</t>
        </is>
      </c>
      <c r="K4733" s="71" t="n">
        <v>3580</v>
      </c>
      <c r="L4733" s="72" t="n">
        <v>171.93</v>
      </c>
      <c r="M4733" s="72" t="n">
        <v>615509.4</v>
      </c>
      <c r="N4733" s="72" t="n">
        <v>49240.75</v>
      </c>
      <c r="O4733" s="72" t="n">
        <v>566268.65</v>
      </c>
      <c r="P4733" s="72" t="n">
        <v>534718.8199999999</v>
      </c>
      <c r="Q4733" s="72" t="n">
        <v>31549.83</v>
      </c>
      <c r="R4733" t="inlineStr">
        <is>
          <t>West Bengal</t>
        </is>
      </c>
      <c r="S4733" s="71" t="n">
        <v>0</v>
      </c>
      <c r="T4733" t="inlineStr">
        <is>
          <t>No</t>
        </is>
      </c>
      <c r="U4733" s="71" t="n">
        <v>3070</v>
      </c>
      <c r="V4733" s="71" t="n">
        <v>805</v>
      </c>
      <c r="W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RR104725</t>
        </is>
      </c>
      <c r="B4734" s="69" t="n">
        <v>46224</v>
      </c>
      <c r="C4734" s="70" t="n">
        <v>2026</v>
      </c>
      <c r="D4734" t="inlineStr">
        <is>
          <t>Jul</t>
        </is>
      </c>
      <c r="E4734" t="inlineStr">
        <is>
          <t>South</t>
        </is>
      </c>
      <c r="F4734" t="inlineStr">
        <is>
          <t>India</t>
        </is>
      </c>
      <c r="G4734" t="inlineStr">
        <is>
          <t>JioMart</t>
        </is>
      </c>
      <c r="H4734" t="inlineStr">
        <is>
          <t>Home delivery</t>
        </is>
      </c>
      <c r="I4734" t="inlineStr">
        <is>
          <t>Walk-in guest</t>
        </is>
      </c>
      <c r="J4734" t="inlineStr">
        <is>
          <t>Fatima Al-Saud</t>
        </is>
      </c>
      <c r="K4734" s="71" t="n">
        <v>1736</v>
      </c>
      <c r="L4734" s="72" t="n">
        <v>502.16</v>
      </c>
      <c r="M4734" s="72" t="n">
        <v>871749.76</v>
      </c>
      <c r="N4734" s="72" t="n">
        <v>43587.49</v>
      </c>
      <c r="O4734" s="72" t="n">
        <v>828162.27</v>
      </c>
      <c r="P4734" s="72" t="n">
        <v>598068.62</v>
      </c>
      <c r="Q4734" s="72" t="n">
        <v>230093.65</v>
      </c>
      <c r="R4734" t="inlineStr">
        <is>
          <t>Telangana</t>
        </is>
      </c>
      <c r="S4734" s="71" t="n">
        <v>5</v>
      </c>
      <c r="T4734" t="inlineStr">
        <is>
          <t>Yes</t>
        </is>
      </c>
      <c r="U4734" s="71" t="n">
        <v>4483</v>
      </c>
      <c r="V4734" s="71" t="n">
        <v>205</v>
      </c>
      <c r="W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RR104726</t>
        </is>
      </c>
      <c r="B4735" s="69" t="n">
        <v>46224</v>
      </c>
      <c r="C4735" s="70" t="n">
        <v>2026</v>
      </c>
      <c r="D4735" t="inlineStr">
        <is>
          <t>Jul</t>
        </is>
      </c>
      <c r="E4735" t="inlineStr">
        <is>
          <t>West</t>
        </is>
      </c>
      <c r="F4735" t="inlineStr">
        <is>
          <t>India</t>
        </is>
      </c>
      <c r="G4735" t="inlineStr">
        <is>
          <t>Grocery</t>
        </is>
      </c>
      <c r="H4735" t="inlineStr">
        <is>
          <t>Store walk-in</t>
        </is>
      </c>
      <c r="I4735" t="inlineStr">
        <is>
          <t>Member</t>
        </is>
      </c>
      <c r="J4735" t="inlineStr">
        <is>
          <t>Hiroshi Tanaka</t>
        </is>
      </c>
      <c r="K4735" s="71" t="n">
        <v>1118</v>
      </c>
      <c r="L4735" s="72" t="n">
        <v>168.8</v>
      </c>
      <c r="M4735" s="72" t="n">
        <v>188718.4</v>
      </c>
      <c r="N4735" s="72" t="n">
        <v>15097.47</v>
      </c>
      <c r="O4735" s="72" t="n">
        <v>173620.93</v>
      </c>
      <c r="P4735" s="72" t="n">
        <v>160371.7</v>
      </c>
      <c r="Q4735" s="72" t="n">
        <v>13249.23</v>
      </c>
      <c r="R4735" t="inlineStr">
        <is>
          <t>Goa</t>
        </is>
      </c>
      <c r="S4735" s="71" t="n">
        <v>1</v>
      </c>
      <c r="T4735" t="inlineStr">
        <is>
          <t>Yes</t>
        </is>
      </c>
      <c r="U4735" s="71" t="n">
        <v>685</v>
      </c>
      <c r="V4735" s="71" t="n">
        <v>201</v>
      </c>
      <c r="W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RR104727</t>
        </is>
      </c>
      <c r="B4736" s="69" t="n">
        <v>46224</v>
      </c>
      <c r="C4736" s="70" t="n">
        <v>2026</v>
      </c>
      <c r="D4736" t="inlineStr">
        <is>
          <t>Jul</t>
        </is>
      </c>
      <c r="E4736" t="inlineStr">
        <is>
          <t>North</t>
        </is>
      </c>
      <c r="F4736" t="inlineStr">
        <is>
          <t>India</t>
        </is>
      </c>
      <c r="G4736" t="inlineStr">
        <is>
          <t>Fashion</t>
        </is>
      </c>
      <c r="H4736" t="inlineStr">
        <is>
          <t>Store walk-in</t>
        </is>
      </c>
      <c r="I4736" t="inlineStr">
        <is>
          <t>Member</t>
        </is>
      </c>
      <c r="J4736" t="inlineStr">
        <is>
          <t>Ana Costa</t>
        </is>
      </c>
      <c r="K4736" s="71" t="n">
        <v>160</v>
      </c>
      <c r="L4736" s="72" t="n">
        <v>817.26</v>
      </c>
      <c r="M4736" s="72" t="n">
        <v>130761.6</v>
      </c>
      <c r="N4736" s="72" t="n">
        <v>2615.23</v>
      </c>
      <c r="O4736" s="72" t="n">
        <v>128146.37</v>
      </c>
      <c r="P4736" s="72" t="n">
        <v>67520.06</v>
      </c>
      <c r="Q4736" s="72" t="n">
        <v>60626.31</v>
      </c>
      <c r="R4736" t="inlineStr">
        <is>
          <t>Delhi</t>
        </is>
      </c>
      <c r="S4736" s="71" t="n">
        <v>0</v>
      </c>
      <c r="T4736" t="inlineStr">
        <is>
          <t>No</t>
        </is>
      </c>
      <c r="U4736" s="71" t="n">
        <v>74</v>
      </c>
      <c r="V4736" s="71" t="n">
        <v>21</v>
      </c>
      <c r="W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RR104728</t>
        </is>
      </c>
      <c r="B4737" s="69" t="n">
        <v>46224</v>
      </c>
      <c r="C4737" s="70" t="n">
        <v>2026</v>
      </c>
      <c r="D4737" t="inlineStr">
        <is>
          <t>Jul</t>
        </is>
      </c>
      <c r="E4737" t="inlineStr">
        <is>
          <t>South</t>
        </is>
      </c>
      <c r="F4737" t="inlineStr">
        <is>
          <t>India</t>
        </is>
      </c>
      <c r="G4737" t="inlineStr">
        <is>
          <t>Grocery</t>
        </is>
      </c>
      <c r="H4737" t="inlineStr">
        <is>
          <t>Store walk-in</t>
        </is>
      </c>
      <c r="I4737" t="inlineStr">
        <is>
          <t>Walk-in guest</t>
        </is>
      </c>
      <c r="J4737" t="inlineStr">
        <is>
          <t>Amir Khan</t>
        </is>
      </c>
      <c r="K4737" s="71" t="n">
        <v>862</v>
      </c>
      <c r="L4737" s="72" t="n">
        <v>190.72</v>
      </c>
      <c r="M4737" s="72" t="n">
        <v>164400.64</v>
      </c>
      <c r="N4737" s="72" t="n">
        <v>3288.01</v>
      </c>
      <c r="O4737" s="72" t="n">
        <v>161112.63</v>
      </c>
      <c r="P4737" s="72" t="n">
        <v>126941.23</v>
      </c>
      <c r="Q4737" s="72" t="n">
        <v>34171.4</v>
      </c>
      <c r="R4737" t="inlineStr">
        <is>
          <t>Telangana</t>
        </is>
      </c>
      <c r="S4737" s="71" t="n">
        <v>0</v>
      </c>
      <c r="T4737" t="inlineStr">
        <is>
          <t>No</t>
        </is>
      </c>
      <c r="U4737" s="71" t="n">
        <v>484</v>
      </c>
      <c r="V4737" s="71" t="n">
        <v>168</v>
      </c>
      <c r="W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RR104729</t>
        </is>
      </c>
      <c r="B4738" s="69" t="n">
        <v>46224</v>
      </c>
      <c r="C4738" s="70" t="n">
        <v>2026</v>
      </c>
      <c r="D4738" t="inlineStr">
        <is>
          <t>Jul</t>
        </is>
      </c>
      <c r="E4738" t="inlineStr">
        <is>
          <t>West</t>
        </is>
      </c>
      <c r="F4738" t="inlineStr">
        <is>
          <t>India</t>
        </is>
      </c>
      <c r="G4738" t="inlineStr">
        <is>
          <t>JioMart</t>
        </is>
      </c>
      <c r="H4738" t="inlineStr">
        <is>
          <t>Home delivery</t>
        </is>
      </c>
      <c r="I4738" t="inlineStr">
        <is>
          <t>Member</t>
        </is>
      </c>
      <c r="J4738" t="inlineStr">
        <is>
          <t>Kofi Mensah</t>
        </is>
      </c>
      <c r="K4738" s="71" t="n">
        <v>4997</v>
      </c>
      <c r="L4738" s="72" t="n">
        <v>413.96</v>
      </c>
      <c r="M4738" s="72" t="n">
        <v>2068558.12</v>
      </c>
      <c r="N4738" s="72" t="n">
        <v>103427.91</v>
      </c>
      <c r="O4738" s="72" t="n">
        <v>1965130.21</v>
      </c>
      <c r="P4738" s="72" t="n">
        <v>1671654.58</v>
      </c>
      <c r="Q4738" s="72" t="n">
        <v>293475.63</v>
      </c>
      <c r="R4738" t="inlineStr">
        <is>
          <t>Gujarat</t>
        </is>
      </c>
      <c r="S4738" s="71" t="n">
        <v>1</v>
      </c>
      <c r="T4738" t="inlineStr">
        <is>
          <t>Yes</t>
        </is>
      </c>
      <c r="U4738" s="71" t="n">
        <v>10002</v>
      </c>
      <c r="V4738" s="71" t="n">
        <v>767</v>
      </c>
      <c r="W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RR104730</t>
        </is>
      </c>
      <c r="B4739" s="69" t="n">
        <v>46224</v>
      </c>
      <c r="C4739" s="70" t="n">
        <v>2026</v>
      </c>
      <c r="D4739" t="inlineStr">
        <is>
          <t>Jul</t>
        </is>
      </c>
      <c r="E4739" t="inlineStr">
        <is>
          <t>South</t>
        </is>
      </c>
      <c r="F4739" t="inlineStr">
        <is>
          <t>India</t>
        </is>
      </c>
      <c r="G4739" t="inlineStr">
        <is>
          <t>Grocery</t>
        </is>
      </c>
      <c r="H4739" t="inlineStr">
        <is>
          <t>Store walk-in</t>
        </is>
      </c>
      <c r="I4739" t="inlineStr">
        <is>
          <t>Member</t>
        </is>
      </c>
      <c r="J4739" t="inlineStr">
        <is>
          <t>Shraddha Kulkarni</t>
        </is>
      </c>
      <c r="K4739" s="71" t="n">
        <v>3608</v>
      </c>
      <c r="L4739" s="72" t="n">
        <v>193.94</v>
      </c>
      <c r="M4739" s="72" t="n">
        <v>699735.52</v>
      </c>
      <c r="N4739" s="72" t="n">
        <v>69973.55</v>
      </c>
      <c r="O4739" s="72" t="n">
        <v>629761.97</v>
      </c>
      <c r="P4739" s="72" t="n">
        <v>528417.16</v>
      </c>
      <c r="Q4739" s="72" t="n">
        <v>101344.81</v>
      </c>
      <c r="R4739" t="inlineStr">
        <is>
          <t>Tamil Nadu</t>
        </is>
      </c>
      <c r="S4739" s="71" t="n">
        <v>1</v>
      </c>
      <c r="T4739" t="inlineStr">
        <is>
          <t>Yes</t>
        </is>
      </c>
      <c r="U4739" s="71" t="n">
        <v>1256</v>
      </c>
      <c r="V4739" s="71" t="n">
        <v>428</v>
      </c>
      <c r="W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RR104731</t>
        </is>
      </c>
      <c r="B4740" s="69" t="n">
        <v>46225</v>
      </c>
      <c r="C4740" s="70" t="n">
        <v>2026</v>
      </c>
      <c r="D4740" t="inlineStr">
        <is>
          <t>Jul</t>
        </is>
      </c>
      <c r="E4740" t="inlineStr">
        <is>
          <t>West</t>
        </is>
      </c>
      <c r="F4740" t="inlineStr">
        <is>
          <t>India</t>
        </is>
      </c>
      <c r="G4740" t="inlineStr">
        <is>
          <t>Fashion</t>
        </is>
      </c>
      <c r="H4740" t="inlineStr">
        <is>
          <t>Click &amp; collect</t>
        </is>
      </c>
      <c r="I4740" t="inlineStr">
        <is>
          <t>Member</t>
        </is>
      </c>
      <c r="J4740" t="inlineStr">
        <is>
          <t>Sophie Müller</t>
        </is>
      </c>
      <c r="K4740" s="71" t="n">
        <v>1473</v>
      </c>
      <c r="L4740" s="72" t="n">
        <v>729.8200000000001</v>
      </c>
      <c r="M4740" s="72" t="n">
        <v>1075024.86</v>
      </c>
      <c r="N4740" s="72" t="n">
        <v>53751.24</v>
      </c>
      <c r="O4740" s="72" t="n">
        <v>1021273.62</v>
      </c>
      <c r="P4740" s="72" t="n">
        <v>594041.36</v>
      </c>
      <c r="Q4740" s="72" t="n">
        <v>427232.26</v>
      </c>
      <c r="R4740" t="inlineStr">
        <is>
          <t>Goa</t>
        </is>
      </c>
      <c r="S4740" s="71" t="n">
        <v>3</v>
      </c>
      <c r="T4740" t="inlineStr">
        <is>
          <t>Yes</t>
        </is>
      </c>
      <c r="U4740" s="71" t="n">
        <v>1034</v>
      </c>
      <c r="V4740" s="71" t="n">
        <v>267</v>
      </c>
      <c r="W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RR104732</t>
        </is>
      </c>
      <c r="B4741" s="69" t="n">
        <v>46225</v>
      </c>
      <c r="C4741" s="70" t="n">
        <v>2026</v>
      </c>
      <c r="D4741" t="inlineStr">
        <is>
          <t>Jul</t>
        </is>
      </c>
      <c r="E4741" t="inlineStr">
        <is>
          <t>South</t>
        </is>
      </c>
      <c r="F4741" t="inlineStr">
        <is>
          <t>India</t>
        </is>
      </c>
      <c r="G4741" t="inlineStr">
        <is>
          <t>Fashion</t>
        </is>
      </c>
      <c r="H4741" t="inlineStr">
        <is>
          <t>Store walk-in</t>
        </is>
      </c>
      <c r="I4741" t="inlineStr">
        <is>
          <t>Member</t>
        </is>
      </c>
      <c r="J4741" t="inlineStr">
        <is>
          <t>Wei Chen</t>
        </is>
      </c>
      <c r="K4741" s="71" t="n">
        <v>1176</v>
      </c>
      <c r="L4741" s="72" t="n">
        <v>739.47</v>
      </c>
      <c r="M4741" s="72" t="n">
        <v>869616.72</v>
      </c>
      <c r="N4741" s="72" t="n">
        <v>130442.51</v>
      </c>
      <c r="O4741" s="72" t="n">
        <v>739174.21</v>
      </c>
      <c r="P4741" s="72" t="n">
        <v>479305.65</v>
      </c>
      <c r="Q4741" s="72" t="n">
        <v>259868.56</v>
      </c>
      <c r="R4741" t="inlineStr">
        <is>
          <t>Karnataka</t>
        </is>
      </c>
      <c r="S4741" s="71" t="n">
        <v>2</v>
      </c>
      <c r="T4741" t="inlineStr">
        <is>
          <t>Yes</t>
        </is>
      </c>
      <c r="U4741" s="71" t="n">
        <v>558</v>
      </c>
      <c r="V4741" s="71" t="n">
        <v>205</v>
      </c>
      <c r="W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RR104733</t>
        </is>
      </c>
      <c r="B4742" s="69" t="n">
        <v>46225</v>
      </c>
      <c r="C4742" s="70" t="n">
        <v>2026</v>
      </c>
      <c r="D4742" t="inlineStr">
        <is>
          <t>Jul</t>
        </is>
      </c>
      <c r="E4742" t="inlineStr">
        <is>
          <t>North</t>
        </is>
      </c>
      <c r="F4742" t="inlineStr">
        <is>
          <t>India</t>
        </is>
      </c>
      <c r="G4742" t="inlineStr">
        <is>
          <t>Grocery</t>
        </is>
      </c>
      <c r="H4742" t="inlineStr">
        <is>
          <t>Store walk-in</t>
        </is>
      </c>
      <c r="I4742" t="inlineStr">
        <is>
          <t>Member</t>
        </is>
      </c>
      <c r="J4742" t="inlineStr">
        <is>
          <t>Ravindra Patil</t>
        </is>
      </c>
      <c r="K4742" s="71" t="n">
        <v>3293</v>
      </c>
      <c r="L4742" s="72" t="n">
        <v>165.58</v>
      </c>
      <c r="M4742" s="72" t="n">
        <v>545254.9399999999</v>
      </c>
      <c r="N4742" s="72" t="n">
        <v>81788.24000000001</v>
      </c>
      <c r="O4742" s="72" t="n">
        <v>463466.7</v>
      </c>
      <c r="P4742" s="72" t="n">
        <v>467913.31</v>
      </c>
      <c r="Q4742" s="72" t="n">
        <v>-4446.61</v>
      </c>
      <c r="R4742" t="inlineStr">
        <is>
          <t>Punjab</t>
        </is>
      </c>
      <c r="S4742" s="71" t="n">
        <v>8</v>
      </c>
      <c r="T4742" t="inlineStr">
        <is>
          <t>Yes</t>
        </is>
      </c>
      <c r="U4742" s="71" t="n">
        <v>925</v>
      </c>
      <c r="V4742" s="71" t="n">
        <v>381</v>
      </c>
      <c r="W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RR104734</t>
        </is>
      </c>
      <c r="B4743" s="69" t="n">
        <v>46225</v>
      </c>
      <c r="C4743" s="70" t="n">
        <v>2026</v>
      </c>
      <c r="D4743" t="inlineStr">
        <is>
          <t>Jul</t>
        </is>
      </c>
      <c r="E4743" t="inlineStr">
        <is>
          <t>North</t>
        </is>
      </c>
      <c r="F4743" t="inlineStr">
        <is>
          <t>India</t>
        </is>
      </c>
      <c r="G4743" t="inlineStr">
        <is>
          <t>Electronics</t>
        </is>
      </c>
      <c r="H4743" t="inlineStr">
        <is>
          <t>Store walk-in</t>
        </is>
      </c>
      <c r="I4743" t="inlineStr">
        <is>
          <t>Member</t>
        </is>
      </c>
      <c r="J4743" t="inlineStr">
        <is>
          <t>Noah Smith</t>
        </is>
      </c>
      <c r="K4743" s="71" t="n">
        <v>169</v>
      </c>
      <c r="L4743" s="72" t="n">
        <v>10707.44</v>
      </c>
      <c r="M4743" s="72" t="n">
        <v>1809557.36</v>
      </c>
      <c r="N4743" s="72" t="n">
        <v>144764.59</v>
      </c>
      <c r="O4743" s="72" t="n">
        <v>1664792.77</v>
      </c>
      <c r="P4743" s="72" t="n">
        <v>1411686.21</v>
      </c>
      <c r="Q4743" s="72" t="n">
        <v>253106.56</v>
      </c>
      <c r="R4743" t="inlineStr">
        <is>
          <t>Punjab</t>
        </is>
      </c>
      <c r="S4743" s="71" t="n">
        <v>5</v>
      </c>
      <c r="T4743" t="inlineStr">
        <is>
          <t>Yes</t>
        </is>
      </c>
      <c r="U4743" s="71" t="n">
        <v>378</v>
      </c>
      <c r="V4743" s="71" t="n">
        <v>131</v>
      </c>
      <c r="W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RR104735</t>
        </is>
      </c>
      <c r="B4744" s="69" t="n">
        <v>46225</v>
      </c>
      <c r="C4744" s="70" t="n">
        <v>2026</v>
      </c>
      <c r="D4744" t="inlineStr">
        <is>
          <t>Jul</t>
        </is>
      </c>
      <c r="E4744" t="inlineStr">
        <is>
          <t>North</t>
        </is>
      </c>
      <c r="F4744" t="inlineStr">
        <is>
          <t>India</t>
        </is>
      </c>
      <c r="G4744" t="inlineStr">
        <is>
          <t>Grocery</t>
        </is>
      </c>
      <c r="H4744" t="inlineStr">
        <is>
          <t>Home delivery</t>
        </is>
      </c>
      <c r="I4744" t="inlineStr">
        <is>
          <t>Walk-in guest</t>
        </is>
      </c>
      <c r="J4744" t="inlineStr">
        <is>
          <t>Omar Haddad</t>
        </is>
      </c>
      <c r="K4744" s="71" t="n">
        <v>3900</v>
      </c>
      <c r="L4744" s="72" t="n">
        <v>175.42</v>
      </c>
      <c r="M4744" s="72" t="n">
        <v>684138</v>
      </c>
      <c r="N4744" s="72" t="n">
        <v>68413.8</v>
      </c>
      <c r="O4744" s="72" t="n">
        <v>615724.2</v>
      </c>
      <c r="P4744" s="72" t="n">
        <v>556196.45</v>
      </c>
      <c r="Q4744" s="72" t="n">
        <v>59527.75</v>
      </c>
      <c r="R4744" t="inlineStr">
        <is>
          <t>Uttar Pradesh</t>
        </is>
      </c>
      <c r="S4744" s="71" t="n">
        <v>0</v>
      </c>
      <c r="T4744" t="inlineStr">
        <is>
          <t>No</t>
        </is>
      </c>
      <c r="U4744" s="71" t="n">
        <v>3667</v>
      </c>
      <c r="V4744" s="71" t="n">
        <v>1281</v>
      </c>
      <c r="W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RR104736</t>
        </is>
      </c>
      <c r="B4745" s="69" t="n">
        <v>46225</v>
      </c>
      <c r="C4745" s="70" t="n">
        <v>2026</v>
      </c>
      <c r="D4745" t="inlineStr">
        <is>
          <t>Jul</t>
        </is>
      </c>
      <c r="E4745" t="inlineStr">
        <is>
          <t>South</t>
        </is>
      </c>
      <c r="F4745" t="inlineStr">
        <is>
          <t>India</t>
        </is>
      </c>
      <c r="G4745" t="inlineStr">
        <is>
          <t>Fashion</t>
        </is>
      </c>
      <c r="H4745" t="inlineStr">
        <is>
          <t>Store walk-in</t>
        </is>
      </c>
      <c r="I4745" t="inlineStr">
        <is>
          <t>Member</t>
        </is>
      </c>
      <c r="J4745" t="inlineStr">
        <is>
          <t>Noah Smith</t>
        </is>
      </c>
      <c r="K4745" s="71" t="n">
        <v>202</v>
      </c>
      <c r="L4745" s="72" t="n">
        <v>761.96</v>
      </c>
      <c r="M4745" s="72" t="n">
        <v>153915.92</v>
      </c>
      <c r="N4745" s="72" t="n">
        <v>15391.59</v>
      </c>
      <c r="O4745" s="72" t="n">
        <v>138524.33</v>
      </c>
      <c r="P4745" s="72" t="n">
        <v>84612.08</v>
      </c>
      <c r="Q4745" s="72" t="n">
        <v>53912.25</v>
      </c>
      <c r="R4745" t="inlineStr">
        <is>
          <t>Tamil Nadu</t>
        </is>
      </c>
      <c r="S4745" s="71" t="n">
        <v>8</v>
      </c>
      <c r="T4745" t="inlineStr">
        <is>
          <t>Yes</t>
        </is>
      </c>
      <c r="U4745" s="71" t="n">
        <v>234</v>
      </c>
      <c r="V4745" s="71" t="n">
        <v>59</v>
      </c>
      <c r="W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RR104737</t>
        </is>
      </c>
      <c r="B4746" s="69" t="n">
        <v>46226</v>
      </c>
      <c r="C4746" s="70" t="n">
        <v>2026</v>
      </c>
      <c r="D4746" t="inlineStr">
        <is>
          <t>Jul</t>
        </is>
      </c>
      <c r="E4746" t="inlineStr">
        <is>
          <t>South</t>
        </is>
      </c>
      <c r="F4746" t="inlineStr">
        <is>
          <t>India</t>
        </is>
      </c>
      <c r="G4746" t="inlineStr">
        <is>
          <t>Fashion</t>
        </is>
      </c>
      <c r="H4746" t="inlineStr">
        <is>
          <t>Store walk-in</t>
        </is>
      </c>
      <c r="I4746" t="inlineStr">
        <is>
          <t>Walk-in guest</t>
        </is>
      </c>
      <c r="J4746" t="inlineStr">
        <is>
          <t>Zoya Ahmed</t>
        </is>
      </c>
      <c r="K4746" s="71" t="n">
        <v>582</v>
      </c>
      <c r="L4746" s="72" t="n">
        <v>792.9299999999999</v>
      </c>
      <c r="M4746" s="72" t="n">
        <v>461485.26</v>
      </c>
      <c r="N4746" s="72" t="n">
        <v>36918.82</v>
      </c>
      <c r="O4746" s="72" t="n">
        <v>424566.44</v>
      </c>
      <c r="P4746" s="72" t="n">
        <v>232584.09</v>
      </c>
      <c r="Q4746" s="72" t="n">
        <v>191982.35</v>
      </c>
      <c r="R4746" t="inlineStr">
        <is>
          <t>Kerala</t>
        </is>
      </c>
      <c r="S4746" s="71" t="n">
        <v>8</v>
      </c>
      <c r="T4746" t="inlineStr">
        <is>
          <t>Yes</t>
        </is>
      </c>
      <c r="U4746" s="71" t="n">
        <v>381</v>
      </c>
      <c r="V4746" s="71" t="n">
        <v>124</v>
      </c>
      <c r="W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RR104738</t>
        </is>
      </c>
      <c r="B4747" s="69" t="n">
        <v>46226</v>
      </c>
      <c r="C4747" s="70" t="n">
        <v>2026</v>
      </c>
      <c r="D4747" t="inlineStr">
        <is>
          <t>Jul</t>
        </is>
      </c>
      <c r="E4747" t="inlineStr">
        <is>
          <t>West</t>
        </is>
      </c>
      <c r="F4747" t="inlineStr">
        <is>
          <t>India</t>
        </is>
      </c>
      <c r="G4747" t="inlineStr">
        <is>
          <t>Grocery</t>
        </is>
      </c>
      <c r="H4747" t="inlineStr">
        <is>
          <t>Click &amp; collect</t>
        </is>
      </c>
      <c r="I4747" t="inlineStr">
        <is>
          <t>Walk-in guest</t>
        </is>
      </c>
      <c r="J4747" t="inlineStr">
        <is>
          <t>Liam O'Brien</t>
        </is>
      </c>
      <c r="K4747" s="71" t="n">
        <v>3204</v>
      </c>
      <c r="L4747" s="72" t="n">
        <v>174.94</v>
      </c>
      <c r="M4747" s="72" t="n">
        <v>560507.76</v>
      </c>
      <c r="N4747" s="72" t="n">
        <v>56050.78</v>
      </c>
      <c r="O4747" s="72" t="n">
        <v>504456.98</v>
      </c>
      <c r="P4747" s="72" t="n">
        <v>463911.15</v>
      </c>
      <c r="Q4747" s="72" t="n">
        <v>40545.83</v>
      </c>
      <c r="R4747" t="inlineStr">
        <is>
          <t>Maharashtra</t>
        </is>
      </c>
      <c r="S4747" s="71" t="n">
        <v>5</v>
      </c>
      <c r="T4747" t="inlineStr">
        <is>
          <t>Yes</t>
        </is>
      </c>
      <c r="U4747" s="71" t="n">
        <v>1244</v>
      </c>
      <c r="V4747" s="71" t="n">
        <v>500</v>
      </c>
      <c r="W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RR104739</t>
        </is>
      </c>
      <c r="B4748" s="69" t="n">
        <v>46226</v>
      </c>
      <c r="C4748" s="70" t="n">
        <v>2026</v>
      </c>
      <c r="D4748" t="inlineStr">
        <is>
          <t>Jul</t>
        </is>
      </c>
      <c r="E4748" t="inlineStr">
        <is>
          <t>South</t>
        </is>
      </c>
      <c r="F4748" t="inlineStr">
        <is>
          <t>India</t>
        </is>
      </c>
      <c r="G4748" t="inlineStr">
        <is>
          <t>Grocery</t>
        </is>
      </c>
      <c r="H4748" t="inlineStr">
        <is>
          <t>Store walk-in</t>
        </is>
      </c>
      <c r="I4748" t="inlineStr">
        <is>
          <t>Member</t>
        </is>
      </c>
      <c r="J4748" t="inlineStr">
        <is>
          <t>Mei Lin</t>
        </is>
      </c>
      <c r="K4748" s="71" t="n">
        <v>1859</v>
      </c>
      <c r="L4748" s="72" t="n">
        <v>197.72</v>
      </c>
      <c r="M4748" s="72" t="n">
        <v>367561.48</v>
      </c>
      <c r="N4748" s="72" t="n">
        <v>55134.22</v>
      </c>
      <c r="O4748" s="72" t="n">
        <v>312427.26</v>
      </c>
      <c r="P4748" s="72" t="n">
        <v>284780</v>
      </c>
      <c r="Q4748" s="72" t="n">
        <v>27647.26</v>
      </c>
      <c r="R4748" t="inlineStr">
        <is>
          <t>Karnataka</t>
        </is>
      </c>
      <c r="S4748" s="71" t="n">
        <v>3</v>
      </c>
      <c r="T4748" t="inlineStr">
        <is>
          <t>Yes</t>
        </is>
      </c>
      <c r="U4748" s="71" t="n">
        <v>2251</v>
      </c>
      <c r="V4748" s="71" t="n">
        <v>565</v>
      </c>
      <c r="W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RR104740</t>
        </is>
      </c>
      <c r="B4749" s="69" t="n">
        <v>46226</v>
      </c>
      <c r="C4749" s="70" t="n">
        <v>2026</v>
      </c>
      <c r="D4749" t="inlineStr">
        <is>
          <t>Jul</t>
        </is>
      </c>
      <c r="E4749" t="inlineStr">
        <is>
          <t>North</t>
        </is>
      </c>
      <c r="F4749" t="inlineStr">
        <is>
          <t>India</t>
        </is>
      </c>
      <c r="G4749" t="inlineStr">
        <is>
          <t>Electronics</t>
        </is>
      </c>
      <c r="H4749" t="inlineStr">
        <is>
          <t>Store walk-in</t>
        </is>
      </c>
      <c r="I4749" t="inlineStr">
        <is>
          <t>Walk-in guest</t>
        </is>
      </c>
      <c r="J4749" t="inlineStr">
        <is>
          <t>Wei Chen</t>
        </is>
      </c>
      <c r="K4749" s="71" t="n">
        <v>101</v>
      </c>
      <c r="L4749" s="72" t="n">
        <v>9461.370000000001</v>
      </c>
      <c r="M4749" s="72" t="n">
        <v>955598.37</v>
      </c>
      <c r="N4749" s="72" t="n">
        <v>47779.92</v>
      </c>
      <c r="O4749" s="72" t="n">
        <v>907818.45</v>
      </c>
      <c r="P4749" s="72" t="n">
        <v>808567.03</v>
      </c>
      <c r="Q4749" s="72" t="n">
        <v>99251.42</v>
      </c>
      <c r="R4749" t="inlineStr">
        <is>
          <t>Rajasthan</t>
        </is>
      </c>
      <c r="S4749" s="71" t="n">
        <v>2</v>
      </c>
      <c r="T4749" t="inlineStr">
        <is>
          <t>Yes</t>
        </is>
      </c>
      <c r="U4749" s="71" t="n">
        <v>277</v>
      </c>
      <c r="V4749" s="71" t="n">
        <v>95</v>
      </c>
      <c r="W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RR104741</t>
        </is>
      </c>
      <c r="B4750" s="69" t="n">
        <v>46227</v>
      </c>
      <c r="C4750" s="70" t="n">
        <v>2026</v>
      </c>
      <c r="D4750" t="inlineStr">
        <is>
          <t>Jul</t>
        </is>
      </c>
      <c r="E4750" t="inlineStr">
        <is>
          <t>West</t>
        </is>
      </c>
      <c r="F4750" t="inlineStr">
        <is>
          <t>India</t>
        </is>
      </c>
      <c r="G4750" t="inlineStr">
        <is>
          <t>Grocery</t>
        </is>
      </c>
      <c r="H4750" t="inlineStr">
        <is>
          <t>Store walk-in</t>
        </is>
      </c>
      <c r="I4750" t="inlineStr">
        <is>
          <t>Walk-in guest</t>
        </is>
      </c>
      <c r="J4750" t="inlineStr">
        <is>
          <t>Priya Nair</t>
        </is>
      </c>
      <c r="K4750" s="71" t="n">
        <v>2234</v>
      </c>
      <c r="L4750" s="72" t="n">
        <v>192.09</v>
      </c>
      <c r="M4750" s="72" t="n">
        <v>429129.06</v>
      </c>
      <c r="N4750" s="72" t="n">
        <v>21456.45</v>
      </c>
      <c r="O4750" s="72" t="n">
        <v>407672.61</v>
      </c>
      <c r="P4750" s="72" t="n">
        <v>318462.84</v>
      </c>
      <c r="Q4750" s="72" t="n">
        <v>89209.77</v>
      </c>
      <c r="R4750" t="inlineStr">
        <is>
          <t>Gujarat</t>
        </is>
      </c>
      <c r="S4750" s="71" t="n">
        <v>5</v>
      </c>
      <c r="T4750" t="inlineStr">
        <is>
          <t>Yes</t>
        </is>
      </c>
      <c r="U4750" s="71" t="n">
        <v>1098</v>
      </c>
      <c r="V4750" s="71" t="n">
        <v>488</v>
      </c>
      <c r="W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RR104742</t>
        </is>
      </c>
      <c r="B4751" s="69" t="n">
        <v>46227</v>
      </c>
      <c r="C4751" s="70" t="n">
        <v>2026</v>
      </c>
      <c r="D4751" t="inlineStr">
        <is>
          <t>Jul</t>
        </is>
      </c>
      <c r="E4751" t="inlineStr">
        <is>
          <t>West</t>
        </is>
      </c>
      <c r="F4751" t="inlineStr">
        <is>
          <t>India</t>
        </is>
      </c>
      <c r="G4751" t="inlineStr">
        <is>
          <t>Electronics</t>
        </is>
      </c>
      <c r="H4751" t="inlineStr">
        <is>
          <t>Store walk-in</t>
        </is>
      </c>
      <c r="I4751" t="inlineStr">
        <is>
          <t>Member</t>
        </is>
      </c>
      <c r="J4751" t="inlineStr">
        <is>
          <t>Amir Khan</t>
        </is>
      </c>
      <c r="K4751" s="71" t="n">
        <v>41</v>
      </c>
      <c r="L4751" s="72" t="n">
        <v>9210.309999999999</v>
      </c>
      <c r="M4751" s="72" t="n">
        <v>377622.71</v>
      </c>
      <c r="N4751" s="72" t="n">
        <v>30209.82</v>
      </c>
      <c r="O4751" s="72" t="n">
        <v>347412.89</v>
      </c>
      <c r="P4751" s="72" t="n">
        <v>336582.29</v>
      </c>
      <c r="Q4751" s="72" t="n">
        <v>10830.6</v>
      </c>
      <c r="R4751" t="inlineStr">
        <is>
          <t>Goa</t>
        </is>
      </c>
      <c r="S4751" s="71" t="n">
        <v>5</v>
      </c>
      <c r="T4751" t="inlineStr">
        <is>
          <t>Yes</t>
        </is>
      </c>
      <c r="U4751" s="71" t="n">
        <v>119</v>
      </c>
      <c r="V4751" s="71" t="n">
        <v>31</v>
      </c>
      <c r="W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RR104743</t>
        </is>
      </c>
      <c r="B4752" s="69" t="n">
        <v>46227</v>
      </c>
      <c r="C4752" s="70" t="n">
        <v>2026</v>
      </c>
      <c r="D4752" t="inlineStr">
        <is>
          <t>Jul</t>
        </is>
      </c>
      <c r="E4752" t="inlineStr">
        <is>
          <t>West</t>
        </is>
      </c>
      <c r="F4752" t="inlineStr">
        <is>
          <t>India</t>
        </is>
      </c>
      <c r="G4752" t="inlineStr">
        <is>
          <t>JioMart</t>
        </is>
      </c>
      <c r="H4752" t="inlineStr">
        <is>
          <t>Home delivery</t>
        </is>
      </c>
      <c r="I4752" t="inlineStr">
        <is>
          <t>Member</t>
        </is>
      </c>
      <c r="J4752" t="inlineStr">
        <is>
          <t>Kofi Mensah</t>
        </is>
      </c>
      <c r="K4752" s="71" t="n">
        <v>4134</v>
      </c>
      <c r="L4752" s="72" t="n">
        <v>442.11</v>
      </c>
      <c r="M4752" s="72" t="n">
        <v>1827682.74</v>
      </c>
      <c r="N4752" s="72" t="n">
        <v>274152.41</v>
      </c>
      <c r="O4752" s="72" t="n">
        <v>1553530.33</v>
      </c>
      <c r="P4752" s="72" t="n">
        <v>1431656.1</v>
      </c>
      <c r="Q4752" s="72" t="n">
        <v>121874.23</v>
      </c>
      <c r="R4752" t="inlineStr">
        <is>
          <t>Maharashtra</t>
        </is>
      </c>
      <c r="S4752" s="71" t="n">
        <v>0</v>
      </c>
      <c r="T4752" t="inlineStr">
        <is>
          <t>No</t>
        </is>
      </c>
      <c r="U4752" s="71" t="n">
        <v>26443</v>
      </c>
      <c r="V4752" s="71" t="n">
        <v>1296</v>
      </c>
      <c r="W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RR104744</t>
        </is>
      </c>
      <c r="B4753" s="69" t="n">
        <v>46227</v>
      </c>
      <c r="C4753" s="70" t="n">
        <v>2026</v>
      </c>
      <c r="D4753" t="inlineStr">
        <is>
          <t>Jul</t>
        </is>
      </c>
      <c r="E4753" t="inlineStr">
        <is>
          <t>East</t>
        </is>
      </c>
      <c r="F4753" t="inlineStr">
        <is>
          <t>India</t>
        </is>
      </c>
      <c r="G4753" t="inlineStr">
        <is>
          <t>Grocery</t>
        </is>
      </c>
      <c r="H4753" t="inlineStr">
        <is>
          <t>Store walk-in</t>
        </is>
      </c>
      <c r="I4753" t="inlineStr">
        <is>
          <t>Member</t>
        </is>
      </c>
      <c r="J4753" t="inlineStr">
        <is>
          <t>Emma Clarke</t>
        </is>
      </c>
      <c r="K4753" s="71" t="n">
        <v>4646</v>
      </c>
      <c r="L4753" s="72" t="n">
        <v>191.18</v>
      </c>
      <c r="M4753" s="72" t="n">
        <v>888222.28</v>
      </c>
      <c r="N4753" s="72" t="n">
        <v>44411.11</v>
      </c>
      <c r="O4753" s="72" t="n">
        <v>843811.17</v>
      </c>
      <c r="P4753" s="72" t="n">
        <v>679053.98</v>
      </c>
      <c r="Q4753" s="72" t="n">
        <v>164757.19</v>
      </c>
      <c r="R4753" t="inlineStr">
        <is>
          <t>Bihar</t>
        </is>
      </c>
      <c r="S4753" s="71" t="n">
        <v>5</v>
      </c>
      <c r="T4753" t="inlineStr">
        <is>
          <t>Yes</t>
        </is>
      </c>
      <c r="U4753" s="71" t="n">
        <v>2495</v>
      </c>
      <c r="V4753" s="71" t="n">
        <v>999</v>
      </c>
      <c r="W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RR104745</t>
        </is>
      </c>
      <c r="B4754" s="69" t="n">
        <v>46227</v>
      </c>
      <c r="C4754" s="70" t="n">
        <v>2026</v>
      </c>
      <c r="D4754" t="inlineStr">
        <is>
          <t>Jul</t>
        </is>
      </c>
      <c r="E4754" t="inlineStr">
        <is>
          <t>South</t>
        </is>
      </c>
      <c r="F4754" t="inlineStr">
        <is>
          <t>India</t>
        </is>
      </c>
      <c r="G4754" t="inlineStr">
        <is>
          <t>Fashion</t>
        </is>
      </c>
      <c r="H4754" t="inlineStr">
        <is>
          <t>Store walk-in</t>
        </is>
      </c>
      <c r="I4754" t="inlineStr">
        <is>
          <t>Walk-in guest</t>
        </is>
      </c>
      <c r="J4754" t="inlineStr">
        <is>
          <t>Lucas Martin</t>
        </is>
      </c>
      <c r="K4754" s="71" t="n">
        <v>948</v>
      </c>
      <c r="L4754" s="72" t="n">
        <v>684.02</v>
      </c>
      <c r="M4754" s="72" t="n">
        <v>648450.96</v>
      </c>
      <c r="N4754" s="72" t="n">
        <v>12969.02</v>
      </c>
      <c r="O4754" s="72" t="n">
        <v>635481.9399999999</v>
      </c>
      <c r="P4754" s="72" t="n">
        <v>393883.5</v>
      </c>
      <c r="Q4754" s="72" t="n">
        <v>241598.44</v>
      </c>
      <c r="R4754" t="inlineStr">
        <is>
          <t>Tamil Nadu</t>
        </is>
      </c>
      <c r="S4754" s="71" t="n">
        <v>8</v>
      </c>
      <c r="T4754" t="inlineStr">
        <is>
          <t>Yes</t>
        </is>
      </c>
      <c r="U4754" s="71" t="n">
        <v>425</v>
      </c>
      <c r="V4754" s="71" t="n">
        <v>109</v>
      </c>
      <c r="W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RR104746</t>
        </is>
      </c>
      <c r="B4755" s="69" t="n">
        <v>46227</v>
      </c>
      <c r="C4755" s="70" t="n">
        <v>2026</v>
      </c>
      <c r="D4755" t="inlineStr">
        <is>
          <t>Jul</t>
        </is>
      </c>
      <c r="E4755" t="inlineStr">
        <is>
          <t>North</t>
        </is>
      </c>
      <c r="F4755" t="inlineStr">
        <is>
          <t>India</t>
        </is>
      </c>
      <c r="G4755" t="inlineStr">
        <is>
          <t>JioMart</t>
        </is>
      </c>
      <c r="H4755" t="inlineStr">
        <is>
          <t>Home delivery</t>
        </is>
      </c>
      <c r="I4755" t="inlineStr">
        <is>
          <t>Walk-in guest</t>
        </is>
      </c>
      <c r="J4755" t="inlineStr">
        <is>
          <t>Kofi Mensah</t>
        </is>
      </c>
      <c r="K4755" s="71" t="n">
        <v>2550</v>
      </c>
      <c r="L4755" s="72" t="n">
        <v>432.32</v>
      </c>
      <c r="M4755" s="72" t="n">
        <v>1102416</v>
      </c>
      <c r="N4755" s="72" t="n">
        <v>55120.8</v>
      </c>
      <c r="O4755" s="72" t="n">
        <v>1047295.2</v>
      </c>
      <c r="P4755" s="72" t="n">
        <v>871321.6</v>
      </c>
      <c r="Q4755" s="72" t="n">
        <v>175973.6</v>
      </c>
      <c r="R4755" t="inlineStr">
        <is>
          <t>Punjab</t>
        </is>
      </c>
      <c r="S4755" s="71" t="n">
        <v>2</v>
      </c>
      <c r="T4755" t="inlineStr">
        <is>
          <t>Yes</t>
        </is>
      </c>
      <c r="U4755" s="71" t="n">
        <v>6665</v>
      </c>
      <c r="V4755" s="71" t="n">
        <v>430</v>
      </c>
      <c r="W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RR104747</t>
        </is>
      </c>
      <c r="B4756" s="69" t="n">
        <v>46227</v>
      </c>
      <c r="C4756" s="70" t="n">
        <v>2026</v>
      </c>
      <c r="D4756" t="inlineStr">
        <is>
          <t>Jul</t>
        </is>
      </c>
      <c r="E4756" t="inlineStr">
        <is>
          <t>South</t>
        </is>
      </c>
      <c r="F4756" t="inlineStr">
        <is>
          <t>India</t>
        </is>
      </c>
      <c r="G4756" t="inlineStr">
        <is>
          <t>Grocery</t>
        </is>
      </c>
      <c r="H4756" t="inlineStr">
        <is>
          <t>Click &amp; collect</t>
        </is>
      </c>
      <c r="I4756" t="inlineStr">
        <is>
          <t>Walk-in guest</t>
        </is>
      </c>
      <c r="J4756" t="inlineStr">
        <is>
          <t>Sara Rossi</t>
        </is>
      </c>
      <c r="K4756" s="71" t="n">
        <v>4420</v>
      </c>
      <c r="L4756" s="72" t="n">
        <v>202.41</v>
      </c>
      <c r="M4756" s="72" t="n">
        <v>894652.2</v>
      </c>
      <c r="N4756" s="72" t="n">
        <v>17893.04</v>
      </c>
      <c r="O4756" s="72" t="n">
        <v>876759.16</v>
      </c>
      <c r="P4756" s="72" t="n">
        <v>665473.26</v>
      </c>
      <c r="Q4756" s="72" t="n">
        <v>211285.9</v>
      </c>
      <c r="R4756" t="inlineStr">
        <is>
          <t>Kerala</t>
        </is>
      </c>
      <c r="S4756" s="71" t="n">
        <v>5</v>
      </c>
      <c r="T4756" t="inlineStr">
        <is>
          <t>Yes</t>
        </is>
      </c>
      <c r="U4756" s="71" t="n">
        <v>4195</v>
      </c>
      <c r="V4756" s="71" t="n">
        <v>1310</v>
      </c>
      <c r="W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RR104748</t>
        </is>
      </c>
      <c r="B4757" s="69" t="n">
        <v>46227</v>
      </c>
      <c r="C4757" s="70" t="n">
        <v>2026</v>
      </c>
      <c r="D4757" t="inlineStr">
        <is>
          <t>Jul</t>
        </is>
      </c>
      <c r="E4757" t="inlineStr">
        <is>
          <t>West</t>
        </is>
      </c>
      <c r="F4757" t="inlineStr">
        <is>
          <t>India</t>
        </is>
      </c>
      <c r="G4757" t="inlineStr">
        <is>
          <t>Grocery</t>
        </is>
      </c>
      <c r="H4757" t="inlineStr">
        <is>
          <t>Store walk-in</t>
        </is>
      </c>
      <c r="I4757" t="inlineStr">
        <is>
          <t>Walk-in guest</t>
        </is>
      </c>
      <c r="J4757" t="inlineStr">
        <is>
          <t>Ravindra Patil</t>
        </is>
      </c>
      <c r="K4757" s="71" t="n">
        <v>3625</v>
      </c>
      <c r="L4757" s="72" t="n">
        <v>196.33</v>
      </c>
      <c r="M4757" s="72" t="n">
        <v>711696.25</v>
      </c>
      <c r="N4757" s="72" t="n">
        <v>14233.93</v>
      </c>
      <c r="O4757" s="72" t="n">
        <v>697462.3199999999</v>
      </c>
      <c r="P4757" s="72" t="n">
        <v>543491.89</v>
      </c>
      <c r="Q4757" s="72" t="n">
        <v>153970.43</v>
      </c>
      <c r="R4757" t="inlineStr">
        <is>
          <t>Maharashtra</t>
        </is>
      </c>
      <c r="S4757" s="71" t="n">
        <v>8</v>
      </c>
      <c r="T4757" t="inlineStr">
        <is>
          <t>Yes</t>
        </is>
      </c>
      <c r="U4757" s="71" t="n">
        <v>2121</v>
      </c>
      <c r="V4757" s="71" t="n">
        <v>593</v>
      </c>
      <c r="W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RR104749</t>
        </is>
      </c>
      <c r="B4758" s="69" t="n">
        <v>46227</v>
      </c>
      <c r="C4758" s="70" t="n">
        <v>2026</v>
      </c>
      <c r="D4758" t="inlineStr">
        <is>
          <t>Jul</t>
        </is>
      </c>
      <c r="E4758" t="inlineStr">
        <is>
          <t>North</t>
        </is>
      </c>
      <c r="F4758" t="inlineStr">
        <is>
          <t>India</t>
        </is>
      </c>
      <c r="G4758" t="inlineStr">
        <is>
          <t>Grocery</t>
        </is>
      </c>
      <c r="H4758" t="inlineStr">
        <is>
          <t>Store walk-in</t>
        </is>
      </c>
      <c r="I4758" t="inlineStr">
        <is>
          <t>Member</t>
        </is>
      </c>
      <c r="J4758" t="inlineStr">
        <is>
          <t>Shraddha Kulkarni</t>
        </is>
      </c>
      <c r="K4758" s="71" t="n">
        <v>1011</v>
      </c>
      <c r="L4758" s="72" t="n">
        <v>189.01</v>
      </c>
      <c r="M4758" s="72" t="n">
        <v>191089.11</v>
      </c>
      <c r="N4758" s="72" t="n">
        <v>9554.459999999999</v>
      </c>
      <c r="O4758" s="72" t="n">
        <v>181534.65</v>
      </c>
      <c r="P4758" s="72" t="n">
        <v>147033.34</v>
      </c>
      <c r="Q4758" s="72" t="n">
        <v>34501.31</v>
      </c>
      <c r="R4758" t="inlineStr">
        <is>
          <t>Delhi</t>
        </is>
      </c>
      <c r="S4758" s="71" t="n">
        <v>8</v>
      </c>
      <c r="T4758" t="inlineStr">
        <is>
          <t>Yes</t>
        </is>
      </c>
      <c r="U4758" s="71" t="n">
        <v>345</v>
      </c>
      <c r="V4758" s="71" t="n">
        <v>141</v>
      </c>
      <c r="W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RR104750</t>
        </is>
      </c>
      <c r="B4759" s="69" t="n">
        <v>46228</v>
      </c>
      <c r="C4759" s="70" t="n">
        <v>2026</v>
      </c>
      <c r="D4759" t="inlineStr">
        <is>
          <t>Jul</t>
        </is>
      </c>
      <c r="E4759" t="inlineStr">
        <is>
          <t>West</t>
        </is>
      </c>
      <c r="F4759" t="inlineStr">
        <is>
          <t>India</t>
        </is>
      </c>
      <c r="G4759" t="inlineStr">
        <is>
          <t>Fashion</t>
        </is>
      </c>
      <c r="H4759" t="inlineStr">
        <is>
          <t>Store walk-in</t>
        </is>
      </c>
      <c r="I4759" t="inlineStr">
        <is>
          <t>Member</t>
        </is>
      </c>
      <c r="J4759" t="inlineStr">
        <is>
          <t>Wei Chen</t>
        </is>
      </c>
      <c r="K4759" s="71" t="n">
        <v>563</v>
      </c>
      <c r="L4759" s="72" t="n">
        <v>811.73</v>
      </c>
      <c r="M4759" s="72" t="n">
        <v>457003.99</v>
      </c>
      <c r="N4759" s="72" t="n">
        <v>22850.2</v>
      </c>
      <c r="O4759" s="72" t="n">
        <v>434153.79</v>
      </c>
      <c r="P4759" s="72" t="n">
        <v>237672.42</v>
      </c>
      <c r="Q4759" s="72" t="n">
        <v>196481.37</v>
      </c>
      <c r="R4759" t="inlineStr">
        <is>
          <t>Maharashtra</t>
        </is>
      </c>
      <c r="S4759" s="71" t="n">
        <v>8</v>
      </c>
      <c r="T4759" t="inlineStr">
        <is>
          <t>Yes</t>
        </is>
      </c>
      <c r="U4759" s="71" t="n">
        <v>231</v>
      </c>
      <c r="V4759" s="71" t="n">
        <v>75</v>
      </c>
      <c r="W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RR104751</t>
        </is>
      </c>
      <c r="B4760" s="69" t="n">
        <v>46228</v>
      </c>
      <c r="C4760" s="70" t="n">
        <v>2026</v>
      </c>
      <c r="D4760" t="inlineStr">
        <is>
          <t>Jul</t>
        </is>
      </c>
      <c r="E4760" t="inlineStr">
        <is>
          <t>West</t>
        </is>
      </c>
      <c r="F4760" t="inlineStr">
        <is>
          <t>India</t>
        </is>
      </c>
      <c r="G4760" t="inlineStr">
        <is>
          <t>Grocery</t>
        </is>
      </c>
      <c r="H4760" t="inlineStr">
        <is>
          <t>Click &amp; collect</t>
        </is>
      </c>
      <c r="I4760" t="inlineStr">
        <is>
          <t>Member</t>
        </is>
      </c>
      <c r="J4760" t="inlineStr">
        <is>
          <t>Zoya Ahmed</t>
        </is>
      </c>
      <c r="K4760" s="71" t="n">
        <v>1252</v>
      </c>
      <c r="L4760" s="72" t="n">
        <v>185.6</v>
      </c>
      <c r="M4760" s="72" t="n">
        <v>232371.2</v>
      </c>
      <c r="N4760" s="72" t="n">
        <v>34855.68</v>
      </c>
      <c r="O4760" s="72" t="n">
        <v>197515.52</v>
      </c>
      <c r="P4760" s="72" t="n">
        <v>182086.51</v>
      </c>
      <c r="Q4760" s="72" t="n">
        <v>15429.01</v>
      </c>
      <c r="R4760" t="inlineStr">
        <is>
          <t>Maharashtra</t>
        </is>
      </c>
      <c r="S4760" s="71" t="n">
        <v>3</v>
      </c>
      <c r="T4760" t="inlineStr">
        <is>
          <t>Yes</t>
        </is>
      </c>
      <c r="U4760" s="71" t="n">
        <v>743</v>
      </c>
      <c r="V4760" s="71" t="n">
        <v>191</v>
      </c>
      <c r="W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RR104752</t>
        </is>
      </c>
      <c r="B4761" s="69" t="n">
        <v>46228</v>
      </c>
      <c r="C4761" s="70" t="n">
        <v>2026</v>
      </c>
      <c r="D4761" t="inlineStr">
        <is>
          <t>Jul</t>
        </is>
      </c>
      <c r="E4761" t="inlineStr">
        <is>
          <t>West</t>
        </is>
      </c>
      <c r="F4761" t="inlineStr">
        <is>
          <t>India</t>
        </is>
      </c>
      <c r="G4761" t="inlineStr">
        <is>
          <t>JioMart</t>
        </is>
      </c>
      <c r="H4761" t="inlineStr">
        <is>
          <t>Home delivery</t>
        </is>
      </c>
      <c r="I4761" t="inlineStr">
        <is>
          <t>Walk-in guest</t>
        </is>
      </c>
      <c r="J4761" t="inlineStr">
        <is>
          <t>Fatima Al-Saud</t>
        </is>
      </c>
      <c r="K4761" s="71" t="n">
        <v>3131</v>
      </c>
      <c r="L4761" s="72" t="n">
        <v>425.08</v>
      </c>
      <c r="M4761" s="72" t="n">
        <v>1330925.48</v>
      </c>
      <c r="N4761" s="72" t="n">
        <v>106474.04</v>
      </c>
      <c r="O4761" s="72" t="n">
        <v>1224451.44</v>
      </c>
      <c r="P4761" s="72" t="n">
        <v>1022822.1</v>
      </c>
      <c r="Q4761" s="72" t="n">
        <v>201629.34</v>
      </c>
      <c r="R4761" t="inlineStr">
        <is>
          <t>Goa</t>
        </is>
      </c>
      <c r="S4761" s="71" t="n">
        <v>0</v>
      </c>
      <c r="T4761" t="inlineStr">
        <is>
          <t>No</t>
        </is>
      </c>
      <c r="U4761" s="71" t="n">
        <v>9935</v>
      </c>
      <c r="V4761" s="71" t="n">
        <v>614</v>
      </c>
      <c r="W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RR104753</t>
        </is>
      </c>
      <c r="B4762" s="69" t="n">
        <v>46228</v>
      </c>
      <c r="C4762" s="70" t="n">
        <v>2026</v>
      </c>
      <c r="D4762" t="inlineStr">
        <is>
          <t>Jul</t>
        </is>
      </c>
      <c r="E4762" t="inlineStr">
        <is>
          <t>East</t>
        </is>
      </c>
      <c r="F4762" t="inlineStr">
        <is>
          <t>India</t>
        </is>
      </c>
      <c r="G4762" t="inlineStr">
        <is>
          <t>JioMart</t>
        </is>
      </c>
      <c r="H4762" t="inlineStr">
        <is>
          <t>Home delivery</t>
        </is>
      </c>
      <c r="I4762" t="inlineStr">
        <is>
          <t>Walk-in guest</t>
        </is>
      </c>
      <c r="J4762" t="inlineStr">
        <is>
          <t>Sara Rossi</t>
        </is>
      </c>
      <c r="K4762" s="71" t="n">
        <v>3972</v>
      </c>
      <c r="L4762" s="72" t="n">
        <v>416.11</v>
      </c>
      <c r="M4762" s="72" t="n">
        <v>1652788.92</v>
      </c>
      <c r="N4762" s="72" t="n">
        <v>247918.34</v>
      </c>
      <c r="O4762" s="72" t="n">
        <v>1404870.58</v>
      </c>
      <c r="P4762" s="72" t="n">
        <v>1297073.81</v>
      </c>
      <c r="Q4762" s="72" t="n">
        <v>107796.77</v>
      </c>
      <c r="R4762" t="inlineStr">
        <is>
          <t>Odisha</t>
        </is>
      </c>
      <c r="S4762" s="71" t="n">
        <v>5</v>
      </c>
      <c r="T4762" t="inlineStr">
        <is>
          <t>Yes</t>
        </is>
      </c>
      <c r="U4762" s="71" t="n">
        <v>10458</v>
      </c>
      <c r="V4762" s="71" t="n">
        <v>729</v>
      </c>
      <c r="W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RR104754</t>
        </is>
      </c>
      <c r="B4763" s="69" t="n">
        <v>46228</v>
      </c>
      <c r="C4763" s="70" t="n">
        <v>2026</v>
      </c>
      <c r="D4763" t="inlineStr">
        <is>
          <t>Jul</t>
        </is>
      </c>
      <c r="E4763" t="inlineStr">
        <is>
          <t>West</t>
        </is>
      </c>
      <c r="F4763" t="inlineStr">
        <is>
          <t>India</t>
        </is>
      </c>
      <c r="G4763" t="inlineStr">
        <is>
          <t>Grocery</t>
        </is>
      </c>
      <c r="H4763" t="inlineStr">
        <is>
          <t>Store walk-in</t>
        </is>
      </c>
      <c r="I4763" t="inlineStr">
        <is>
          <t>Walk-in guest</t>
        </is>
      </c>
      <c r="J4763" t="inlineStr">
        <is>
          <t>Priya Nair</t>
        </is>
      </c>
      <c r="K4763" s="71" t="n">
        <v>3275</v>
      </c>
      <c r="L4763" s="72" t="n">
        <v>178.91</v>
      </c>
      <c r="M4763" s="72" t="n">
        <v>585930.25</v>
      </c>
      <c r="N4763" s="72" t="n">
        <v>87889.53999999999</v>
      </c>
      <c r="O4763" s="72" t="n">
        <v>498040.71</v>
      </c>
      <c r="P4763" s="72" t="n">
        <v>496547.49</v>
      </c>
      <c r="Q4763" s="72" t="n">
        <v>1493.22</v>
      </c>
      <c r="R4763" t="inlineStr">
        <is>
          <t>Gujarat</t>
        </is>
      </c>
      <c r="S4763" s="71" t="n">
        <v>2</v>
      </c>
      <c r="T4763" t="inlineStr">
        <is>
          <t>Yes</t>
        </is>
      </c>
      <c r="U4763" s="71" t="n">
        <v>890</v>
      </c>
      <c r="V4763" s="71" t="n">
        <v>399</v>
      </c>
      <c r="W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RR104755</t>
        </is>
      </c>
      <c r="B4764" s="69" t="n">
        <v>46228</v>
      </c>
      <c r="C4764" s="70" t="n">
        <v>2026</v>
      </c>
      <c r="D4764" t="inlineStr">
        <is>
          <t>Jul</t>
        </is>
      </c>
      <c r="E4764" t="inlineStr">
        <is>
          <t>North</t>
        </is>
      </c>
      <c r="F4764" t="inlineStr">
        <is>
          <t>India</t>
        </is>
      </c>
      <c r="G4764" t="inlineStr">
        <is>
          <t>Grocery</t>
        </is>
      </c>
      <c r="H4764" t="inlineStr">
        <is>
          <t>Store walk-in</t>
        </is>
      </c>
      <c r="I4764" t="inlineStr">
        <is>
          <t>Member</t>
        </is>
      </c>
      <c r="J4764" t="inlineStr">
        <is>
          <t>Amir Khan</t>
        </is>
      </c>
      <c r="K4764" s="71" t="n">
        <v>1253</v>
      </c>
      <c r="L4764" s="72" t="n">
        <v>169.62</v>
      </c>
      <c r="M4764" s="72" t="n">
        <v>212533.86</v>
      </c>
      <c r="N4764" s="72" t="n">
        <v>31880.08</v>
      </c>
      <c r="O4764" s="72" t="n">
        <v>180653.78</v>
      </c>
      <c r="P4764" s="72" t="n">
        <v>191263.88</v>
      </c>
      <c r="Q4764" s="72" t="n">
        <v>-10610.1</v>
      </c>
      <c r="R4764" t="inlineStr">
        <is>
          <t>Delhi</t>
        </is>
      </c>
      <c r="S4764" s="71" t="n">
        <v>1</v>
      </c>
      <c r="T4764" t="inlineStr">
        <is>
          <t>Yes</t>
        </is>
      </c>
      <c r="U4764" s="71" t="n">
        <v>663</v>
      </c>
      <c r="V4764" s="71" t="n">
        <v>188</v>
      </c>
      <c r="W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RR104756</t>
        </is>
      </c>
      <c r="B4765" s="69" t="n">
        <v>46228</v>
      </c>
      <c r="C4765" s="70" t="n">
        <v>2026</v>
      </c>
      <c r="D4765" t="inlineStr">
        <is>
          <t>Jul</t>
        </is>
      </c>
      <c r="E4765" t="inlineStr">
        <is>
          <t>South</t>
        </is>
      </c>
      <c r="F4765" t="inlineStr">
        <is>
          <t>India</t>
        </is>
      </c>
      <c r="G4765" t="inlineStr">
        <is>
          <t>Grocery</t>
        </is>
      </c>
      <c r="H4765" t="inlineStr">
        <is>
          <t>Store walk-in</t>
        </is>
      </c>
      <c r="I4765" t="inlineStr">
        <is>
          <t>Member</t>
        </is>
      </c>
      <c r="J4765" t="inlineStr">
        <is>
          <t>Olivia Brown</t>
        </is>
      </c>
      <c r="K4765" s="71" t="n">
        <v>4657</v>
      </c>
      <c r="L4765" s="72" t="n">
        <v>196.54</v>
      </c>
      <c r="M4765" s="72" t="n">
        <v>915286.78</v>
      </c>
      <c r="N4765" s="72" t="n">
        <v>45764.34</v>
      </c>
      <c r="O4765" s="72" t="n">
        <v>869522.4399999999</v>
      </c>
      <c r="P4765" s="72" t="n">
        <v>674978.24</v>
      </c>
      <c r="Q4765" s="72" t="n">
        <v>194544.2</v>
      </c>
      <c r="R4765" t="inlineStr">
        <is>
          <t>Telangana</t>
        </is>
      </c>
      <c r="S4765" s="71" t="n">
        <v>1</v>
      </c>
      <c r="T4765" t="inlineStr">
        <is>
          <t>Yes</t>
        </is>
      </c>
      <c r="U4765" s="71" t="n">
        <v>1264</v>
      </c>
      <c r="V4765" s="71" t="n">
        <v>519</v>
      </c>
      <c r="W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RR104757</t>
        </is>
      </c>
      <c r="B4766" s="69" t="n">
        <v>46228</v>
      </c>
      <c r="C4766" s="70" t="n">
        <v>2026</v>
      </c>
      <c r="D4766" t="inlineStr">
        <is>
          <t>Jul</t>
        </is>
      </c>
      <c r="E4766" t="inlineStr">
        <is>
          <t>North</t>
        </is>
      </c>
      <c r="F4766" t="inlineStr">
        <is>
          <t>India</t>
        </is>
      </c>
      <c r="G4766" t="inlineStr">
        <is>
          <t>Fashion</t>
        </is>
      </c>
      <c r="H4766" t="inlineStr">
        <is>
          <t>Store walk-in</t>
        </is>
      </c>
      <c r="I4766" t="inlineStr">
        <is>
          <t>Member</t>
        </is>
      </c>
      <c r="J4766" t="inlineStr">
        <is>
          <t>Noah Smith</t>
        </is>
      </c>
      <c r="K4766" s="71" t="n">
        <v>257</v>
      </c>
      <c r="L4766" s="72" t="n">
        <v>796.76</v>
      </c>
      <c r="M4766" s="72" t="n">
        <v>204767.32</v>
      </c>
      <c r="N4766" s="72" t="n">
        <v>4095.35</v>
      </c>
      <c r="O4766" s="72" t="n">
        <v>200671.97</v>
      </c>
      <c r="P4766" s="72" t="n">
        <v>103327.53</v>
      </c>
      <c r="Q4766" s="72" t="n">
        <v>97344.44</v>
      </c>
      <c r="R4766" t="inlineStr">
        <is>
          <t>Rajasthan</t>
        </is>
      </c>
      <c r="S4766" s="71" t="n">
        <v>8</v>
      </c>
      <c r="T4766" t="inlineStr">
        <is>
          <t>Yes</t>
        </is>
      </c>
      <c r="U4766" s="71" t="n">
        <v>231</v>
      </c>
      <c r="V4766" s="71" t="n">
        <v>76</v>
      </c>
      <c r="W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RR104758</t>
        </is>
      </c>
      <c r="B4767" s="69" t="n">
        <v>46228</v>
      </c>
      <c r="C4767" s="70" t="n">
        <v>2026</v>
      </c>
      <c r="D4767" t="inlineStr">
        <is>
          <t>Jul</t>
        </is>
      </c>
      <c r="E4767" t="inlineStr">
        <is>
          <t>West</t>
        </is>
      </c>
      <c r="F4767" t="inlineStr">
        <is>
          <t>India</t>
        </is>
      </c>
      <c r="G4767" t="inlineStr">
        <is>
          <t>Fashion</t>
        </is>
      </c>
      <c r="H4767" t="inlineStr">
        <is>
          <t>Click &amp; collect</t>
        </is>
      </c>
      <c r="I4767" t="inlineStr">
        <is>
          <t>Member</t>
        </is>
      </c>
      <c r="J4767" t="inlineStr">
        <is>
          <t>Amir Khan</t>
        </is>
      </c>
      <c r="K4767" s="71" t="n">
        <v>1564</v>
      </c>
      <c r="L4767" s="72" t="n">
        <v>757.8099999999999</v>
      </c>
      <c r="M4767" s="72" t="n">
        <v>1185214.84</v>
      </c>
      <c r="N4767" s="72" t="n">
        <v>59260.74</v>
      </c>
      <c r="O4767" s="72" t="n">
        <v>1125954.1</v>
      </c>
      <c r="P4767" s="72" t="n">
        <v>638992.5699999999</v>
      </c>
      <c r="Q4767" s="72" t="n">
        <v>486961.53</v>
      </c>
      <c r="R4767" t="inlineStr">
        <is>
          <t>Goa</t>
        </is>
      </c>
      <c r="S4767" s="71" t="n">
        <v>5</v>
      </c>
      <c r="T4767" t="inlineStr">
        <is>
          <t>Yes</t>
        </is>
      </c>
      <c r="U4767" s="71" t="n">
        <v>450</v>
      </c>
      <c r="V4767" s="71" t="n">
        <v>180</v>
      </c>
      <c r="W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RR104759</t>
        </is>
      </c>
      <c r="B4768" s="69" t="n">
        <v>46228</v>
      </c>
      <c r="C4768" s="70" t="n">
        <v>2026</v>
      </c>
      <c r="D4768" t="inlineStr">
        <is>
          <t>Jul</t>
        </is>
      </c>
      <c r="E4768" t="inlineStr">
        <is>
          <t>North</t>
        </is>
      </c>
      <c r="F4768" t="inlineStr">
        <is>
          <t>India</t>
        </is>
      </c>
      <c r="G4768" t="inlineStr">
        <is>
          <t>JioMart</t>
        </is>
      </c>
      <c r="H4768" t="inlineStr">
        <is>
          <t>Home delivery</t>
        </is>
      </c>
      <c r="I4768" t="inlineStr">
        <is>
          <t>Walk-in guest</t>
        </is>
      </c>
      <c r="J4768" t="inlineStr">
        <is>
          <t>Priya Nair</t>
        </is>
      </c>
      <c r="K4768" s="71" t="n">
        <v>3511</v>
      </c>
      <c r="L4768" s="72" t="n">
        <v>465.97</v>
      </c>
      <c r="M4768" s="72" t="n">
        <v>1636020.67</v>
      </c>
      <c r="N4768" s="72" t="n">
        <v>32720.41</v>
      </c>
      <c r="O4768" s="72" t="n">
        <v>1603300.26</v>
      </c>
      <c r="P4768" s="72" t="n">
        <v>1149971.67</v>
      </c>
      <c r="Q4768" s="72" t="n">
        <v>453328.59</v>
      </c>
      <c r="R4768" t="inlineStr">
        <is>
          <t>Punjab</t>
        </is>
      </c>
      <c r="S4768" s="71" t="n">
        <v>2</v>
      </c>
      <c r="T4768" t="inlineStr">
        <is>
          <t>Yes</t>
        </is>
      </c>
      <c r="U4768" s="71" t="n">
        <v>8290</v>
      </c>
      <c r="V4768" s="71" t="n">
        <v>495</v>
      </c>
      <c r="W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RR104760</t>
        </is>
      </c>
      <c r="B4769" s="69" t="n">
        <v>46228</v>
      </c>
      <c r="C4769" s="70" t="n">
        <v>2026</v>
      </c>
      <c r="D4769" t="inlineStr">
        <is>
          <t>Jul</t>
        </is>
      </c>
      <c r="E4769" t="inlineStr">
        <is>
          <t>West</t>
        </is>
      </c>
      <c r="F4769" t="inlineStr">
        <is>
          <t>India</t>
        </is>
      </c>
      <c r="G4769" t="inlineStr">
        <is>
          <t>JioMart</t>
        </is>
      </c>
      <c r="H4769" t="inlineStr">
        <is>
          <t>Home delivery</t>
        </is>
      </c>
      <c r="I4769" t="inlineStr">
        <is>
          <t>Walk-in guest</t>
        </is>
      </c>
      <c r="J4769" t="inlineStr">
        <is>
          <t>Shraddha Kulkarni</t>
        </is>
      </c>
      <c r="K4769" s="71" t="n">
        <v>4378</v>
      </c>
      <c r="L4769" s="72" t="n">
        <v>483.97</v>
      </c>
      <c r="M4769" s="72" t="n">
        <v>2118820.66</v>
      </c>
      <c r="N4769" s="72" t="n">
        <v>211882.07</v>
      </c>
      <c r="O4769" s="72" t="n">
        <v>1906938.59</v>
      </c>
      <c r="P4769" s="72" t="n">
        <v>1425064.95</v>
      </c>
      <c r="Q4769" s="72" t="n">
        <v>481873.64</v>
      </c>
      <c r="R4769" t="inlineStr">
        <is>
          <t>Gujarat</t>
        </is>
      </c>
      <c r="S4769" s="71" t="n">
        <v>0</v>
      </c>
      <c r="T4769" t="inlineStr">
        <is>
          <t>No</t>
        </is>
      </c>
      <c r="U4769" s="71" t="n">
        <v>14173</v>
      </c>
      <c r="V4769" s="71" t="n">
        <v>609</v>
      </c>
      <c r="W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RR104761</t>
        </is>
      </c>
      <c r="B4770" s="69" t="n">
        <v>46229</v>
      </c>
      <c r="C4770" s="70" t="n">
        <v>2026</v>
      </c>
      <c r="D4770" t="inlineStr">
        <is>
          <t>Jul</t>
        </is>
      </c>
      <c r="E4770" t="inlineStr">
        <is>
          <t>North</t>
        </is>
      </c>
      <c r="F4770" t="inlineStr">
        <is>
          <t>India</t>
        </is>
      </c>
      <c r="G4770" t="inlineStr">
        <is>
          <t>Grocery</t>
        </is>
      </c>
      <c r="H4770" t="inlineStr">
        <is>
          <t>Store walk-in</t>
        </is>
      </c>
      <c r="I4770" t="inlineStr">
        <is>
          <t>Member</t>
        </is>
      </c>
      <c r="J4770" t="inlineStr">
        <is>
          <t>Priya Nair</t>
        </is>
      </c>
      <c r="K4770" s="71" t="n">
        <v>3047</v>
      </c>
      <c r="L4770" s="72" t="n">
        <v>206.13</v>
      </c>
      <c r="M4770" s="72" t="n">
        <v>628078.11</v>
      </c>
      <c r="N4770" s="72" t="n">
        <v>31403.91</v>
      </c>
      <c r="O4770" s="72" t="n">
        <v>596674.2</v>
      </c>
      <c r="P4770" s="72" t="n">
        <v>454731.79</v>
      </c>
      <c r="Q4770" s="72" t="n">
        <v>141942.41</v>
      </c>
      <c r="R4770" t="inlineStr">
        <is>
          <t>Uttar Pradesh</t>
        </is>
      </c>
      <c r="S4770" s="71" t="n">
        <v>1</v>
      </c>
      <c r="T4770" t="inlineStr">
        <is>
          <t>Yes</t>
        </is>
      </c>
      <c r="U4770" s="71" t="n">
        <v>2240</v>
      </c>
      <c r="V4770" s="71" t="n">
        <v>586</v>
      </c>
      <c r="W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RR104762</t>
        </is>
      </c>
      <c r="B4771" s="69" t="n">
        <v>46229</v>
      </c>
      <c r="C4771" s="70" t="n">
        <v>2026</v>
      </c>
      <c r="D4771" t="inlineStr">
        <is>
          <t>Jul</t>
        </is>
      </c>
      <c r="E4771" t="inlineStr">
        <is>
          <t>South</t>
        </is>
      </c>
      <c r="F4771" t="inlineStr">
        <is>
          <t>India</t>
        </is>
      </c>
      <c r="G4771" t="inlineStr">
        <is>
          <t>JioMart</t>
        </is>
      </c>
      <c r="H4771" t="inlineStr">
        <is>
          <t>Home delivery</t>
        </is>
      </c>
      <c r="I4771" t="inlineStr">
        <is>
          <t>Walk-in guest</t>
        </is>
      </c>
      <c r="J4771" t="inlineStr">
        <is>
          <t>Omar Haddad</t>
        </is>
      </c>
      <c r="K4771" s="71" t="n">
        <v>3227</v>
      </c>
      <c r="L4771" s="72" t="n">
        <v>441.64</v>
      </c>
      <c r="M4771" s="72" t="n">
        <v>1425172.28</v>
      </c>
      <c r="N4771" s="72" t="n">
        <v>142517.23</v>
      </c>
      <c r="O4771" s="72" t="n">
        <v>1282655.05</v>
      </c>
      <c r="P4771" s="72" t="n">
        <v>1094789.48</v>
      </c>
      <c r="Q4771" s="72" t="n">
        <v>187865.57</v>
      </c>
      <c r="R4771" t="inlineStr">
        <is>
          <t>Karnataka</t>
        </is>
      </c>
      <c r="S4771" s="71" t="n">
        <v>2</v>
      </c>
      <c r="T4771" t="inlineStr">
        <is>
          <t>Yes</t>
        </is>
      </c>
      <c r="U4771" s="71" t="n">
        <v>7693</v>
      </c>
      <c r="V4771" s="71" t="n">
        <v>443</v>
      </c>
      <c r="W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RR104763</t>
        </is>
      </c>
      <c r="B4772" s="69" t="n">
        <v>46229</v>
      </c>
      <c r="C4772" s="70" t="n">
        <v>2026</v>
      </c>
      <c r="D4772" t="inlineStr">
        <is>
          <t>Jul</t>
        </is>
      </c>
      <c r="E4772" t="inlineStr">
        <is>
          <t>South</t>
        </is>
      </c>
      <c r="F4772" t="inlineStr">
        <is>
          <t>India</t>
        </is>
      </c>
      <c r="G4772" t="inlineStr">
        <is>
          <t>Grocery</t>
        </is>
      </c>
      <c r="H4772" t="inlineStr">
        <is>
          <t>Store walk-in</t>
        </is>
      </c>
      <c r="I4772" t="inlineStr">
        <is>
          <t>Walk-in guest</t>
        </is>
      </c>
      <c r="J4772" t="inlineStr">
        <is>
          <t>Arjun Mehta</t>
        </is>
      </c>
      <c r="K4772" s="71" t="n">
        <v>1594</v>
      </c>
      <c r="L4772" s="72" t="n">
        <v>178.5</v>
      </c>
      <c r="M4772" s="72" t="n">
        <v>284529</v>
      </c>
      <c r="N4772" s="72" t="n">
        <v>5690.58</v>
      </c>
      <c r="O4772" s="72" t="n">
        <v>278838.42</v>
      </c>
      <c r="P4772" s="72" t="n">
        <v>240732.63</v>
      </c>
      <c r="Q4772" s="72" t="n">
        <v>38105.79</v>
      </c>
      <c r="R4772" t="inlineStr">
        <is>
          <t>Karnataka</t>
        </is>
      </c>
      <c r="S4772" s="71" t="n">
        <v>3</v>
      </c>
      <c r="T4772" t="inlineStr">
        <is>
          <t>Yes</t>
        </is>
      </c>
      <c r="U4772" s="71" t="n">
        <v>609</v>
      </c>
      <c r="V4772" s="71" t="n">
        <v>178</v>
      </c>
      <c r="W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RR104764</t>
        </is>
      </c>
      <c r="B4773" s="69" t="n">
        <v>46229</v>
      </c>
      <c r="C4773" s="70" t="n">
        <v>2026</v>
      </c>
      <c r="D4773" t="inlineStr">
        <is>
          <t>Jul</t>
        </is>
      </c>
      <c r="E4773" t="inlineStr">
        <is>
          <t>South</t>
        </is>
      </c>
      <c r="F4773" t="inlineStr">
        <is>
          <t>India</t>
        </is>
      </c>
      <c r="G4773" t="inlineStr">
        <is>
          <t>Electronics</t>
        </is>
      </c>
      <c r="H4773" t="inlineStr">
        <is>
          <t>Click &amp; collect</t>
        </is>
      </c>
      <c r="I4773" t="inlineStr">
        <is>
          <t>Member</t>
        </is>
      </c>
      <c r="J4773" t="inlineStr">
        <is>
          <t>Priya Nair</t>
        </is>
      </c>
      <c r="K4773" s="71" t="n">
        <v>186</v>
      </c>
      <c r="L4773" s="72" t="n">
        <v>9589.889999999999</v>
      </c>
      <c r="M4773" s="72" t="n">
        <v>1783719.54</v>
      </c>
      <c r="N4773" s="72" t="n">
        <v>89185.98</v>
      </c>
      <c r="O4773" s="72" t="n">
        <v>1694533.56</v>
      </c>
      <c r="P4773" s="72" t="n">
        <v>1546545.42</v>
      </c>
      <c r="Q4773" s="72" t="n">
        <v>147988.14</v>
      </c>
      <c r="R4773" t="inlineStr">
        <is>
          <t>Tamil Nadu</t>
        </is>
      </c>
      <c r="S4773" s="71" t="n">
        <v>3</v>
      </c>
      <c r="T4773" t="inlineStr">
        <is>
          <t>Yes</t>
        </is>
      </c>
      <c r="U4773" s="71" t="n">
        <v>590</v>
      </c>
      <c r="V4773" s="71" t="n">
        <v>166</v>
      </c>
      <c r="W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RR104765</t>
        </is>
      </c>
      <c r="B4774" s="69" t="n">
        <v>46229</v>
      </c>
      <c r="C4774" s="70" t="n">
        <v>2026</v>
      </c>
      <c r="D4774" t="inlineStr">
        <is>
          <t>Jul</t>
        </is>
      </c>
      <c r="E4774" t="inlineStr">
        <is>
          <t>North</t>
        </is>
      </c>
      <c r="F4774" t="inlineStr">
        <is>
          <t>India</t>
        </is>
      </c>
      <c r="G4774" t="inlineStr">
        <is>
          <t>Grocery</t>
        </is>
      </c>
      <c r="H4774" t="inlineStr">
        <is>
          <t>Store walk-in</t>
        </is>
      </c>
      <c r="I4774" t="inlineStr">
        <is>
          <t>Member</t>
        </is>
      </c>
      <c r="J4774" t="inlineStr">
        <is>
          <t>Mei Lin</t>
        </is>
      </c>
      <c r="K4774" s="71" t="n">
        <v>2068</v>
      </c>
      <c r="L4774" s="72" t="n">
        <v>199.2</v>
      </c>
      <c r="M4774" s="72" t="n">
        <v>411945.6</v>
      </c>
      <c r="N4774" s="72" t="n">
        <v>32955.65</v>
      </c>
      <c r="O4774" s="72" t="n">
        <v>378989.95</v>
      </c>
      <c r="P4774" s="72" t="n">
        <v>308717.2</v>
      </c>
      <c r="Q4774" s="72" t="n">
        <v>70272.75</v>
      </c>
      <c r="R4774" t="inlineStr">
        <is>
          <t>Rajasthan</t>
        </is>
      </c>
      <c r="S4774" s="71" t="n">
        <v>3</v>
      </c>
      <c r="T4774" t="inlineStr">
        <is>
          <t>Yes</t>
        </is>
      </c>
      <c r="U4774" s="71" t="n">
        <v>823</v>
      </c>
      <c r="V4774" s="71" t="n">
        <v>317</v>
      </c>
      <c r="W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RR104766</t>
        </is>
      </c>
      <c r="B4775" s="69" t="n">
        <v>46229</v>
      </c>
      <c r="C4775" s="70" t="n">
        <v>2026</v>
      </c>
      <c r="D4775" t="inlineStr">
        <is>
          <t>Jul</t>
        </is>
      </c>
      <c r="E4775" t="inlineStr">
        <is>
          <t>West</t>
        </is>
      </c>
      <c r="F4775" t="inlineStr">
        <is>
          <t>India</t>
        </is>
      </c>
      <c r="G4775" t="inlineStr">
        <is>
          <t>Grocery</t>
        </is>
      </c>
      <c r="H4775" t="inlineStr">
        <is>
          <t>Store walk-in</t>
        </is>
      </c>
      <c r="I4775" t="inlineStr">
        <is>
          <t>Member</t>
        </is>
      </c>
      <c r="J4775" t="inlineStr">
        <is>
          <t>Ana Costa</t>
        </is>
      </c>
      <c r="K4775" s="71" t="n">
        <v>1798</v>
      </c>
      <c r="L4775" s="72" t="n">
        <v>167.43</v>
      </c>
      <c r="M4775" s="72" t="n">
        <v>301039.14</v>
      </c>
      <c r="N4775" s="72" t="n">
        <v>24083.13</v>
      </c>
      <c r="O4775" s="72" t="n">
        <v>276956.01</v>
      </c>
      <c r="P4775" s="72" t="n">
        <v>260100.18</v>
      </c>
      <c r="Q4775" s="72" t="n">
        <v>16855.83</v>
      </c>
      <c r="R4775" t="inlineStr">
        <is>
          <t>Maharashtra</t>
        </is>
      </c>
      <c r="S4775" s="71" t="n">
        <v>3</v>
      </c>
      <c r="T4775" t="inlineStr">
        <is>
          <t>Yes</t>
        </is>
      </c>
      <c r="U4775" s="71" t="n">
        <v>1746</v>
      </c>
      <c r="V4775" s="71" t="n">
        <v>477</v>
      </c>
      <c r="W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RR104767</t>
        </is>
      </c>
      <c r="B4776" s="69" t="n">
        <v>46229</v>
      </c>
      <c r="C4776" s="70" t="n">
        <v>2026</v>
      </c>
      <c r="D4776" t="inlineStr">
        <is>
          <t>Jul</t>
        </is>
      </c>
      <c r="E4776" t="inlineStr">
        <is>
          <t>South</t>
        </is>
      </c>
      <c r="F4776" t="inlineStr">
        <is>
          <t>India</t>
        </is>
      </c>
      <c r="G4776" t="inlineStr">
        <is>
          <t>Grocery</t>
        </is>
      </c>
      <c r="H4776" t="inlineStr">
        <is>
          <t>Store walk-in</t>
        </is>
      </c>
      <c r="I4776" t="inlineStr">
        <is>
          <t>Member</t>
        </is>
      </c>
      <c r="J4776" t="inlineStr">
        <is>
          <t>Carlos Silva</t>
        </is>
      </c>
      <c r="K4776" s="71" t="n">
        <v>2942</v>
      </c>
      <c r="L4776" s="72" t="n">
        <v>174.98</v>
      </c>
      <c r="M4776" s="72" t="n">
        <v>514791.16</v>
      </c>
      <c r="N4776" s="72" t="n">
        <v>25739.56</v>
      </c>
      <c r="O4776" s="72" t="n">
        <v>489051.6</v>
      </c>
      <c r="P4776" s="72" t="n">
        <v>418792.08</v>
      </c>
      <c r="Q4776" s="72" t="n">
        <v>70259.52</v>
      </c>
      <c r="R4776" t="inlineStr">
        <is>
          <t>Tamil Nadu</t>
        </is>
      </c>
      <c r="S4776" s="71" t="n">
        <v>2</v>
      </c>
      <c r="T4776" t="inlineStr">
        <is>
          <t>Yes</t>
        </is>
      </c>
      <c r="U4776" s="71" t="n">
        <v>1450</v>
      </c>
      <c r="V4776" s="71" t="n">
        <v>469</v>
      </c>
      <c r="W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RR104768</t>
        </is>
      </c>
      <c r="B4777" s="69" t="n">
        <v>46229</v>
      </c>
      <c r="C4777" s="70" t="n">
        <v>2026</v>
      </c>
      <c r="D4777" t="inlineStr">
        <is>
          <t>Jul</t>
        </is>
      </c>
      <c r="E4777" t="inlineStr">
        <is>
          <t>West</t>
        </is>
      </c>
      <c r="F4777" t="inlineStr">
        <is>
          <t>India</t>
        </is>
      </c>
      <c r="G4777" t="inlineStr">
        <is>
          <t>Grocery</t>
        </is>
      </c>
      <c r="H4777" t="inlineStr">
        <is>
          <t>Store walk-in</t>
        </is>
      </c>
      <c r="I4777" t="inlineStr">
        <is>
          <t>Walk-in guest</t>
        </is>
      </c>
      <c r="J4777" t="inlineStr">
        <is>
          <t>Omar Haddad</t>
        </is>
      </c>
      <c r="K4777" s="71" t="n">
        <v>2103</v>
      </c>
      <c r="L4777" s="72" t="n">
        <v>182.19</v>
      </c>
      <c r="M4777" s="72" t="n">
        <v>383145.57</v>
      </c>
      <c r="N4777" s="72" t="n">
        <v>38314.56</v>
      </c>
      <c r="O4777" s="72" t="n">
        <v>344831.01</v>
      </c>
      <c r="P4777" s="72" t="n">
        <v>313588.67</v>
      </c>
      <c r="Q4777" s="72" t="n">
        <v>31242.34</v>
      </c>
      <c r="R4777" t="inlineStr">
        <is>
          <t>Maharashtra</t>
        </is>
      </c>
      <c r="S4777" s="71" t="n">
        <v>3</v>
      </c>
      <c r="T4777" t="inlineStr">
        <is>
          <t>Yes</t>
        </is>
      </c>
      <c r="U4777" s="71" t="n">
        <v>1111</v>
      </c>
      <c r="V4777" s="71" t="n">
        <v>448</v>
      </c>
      <c r="W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RR104769</t>
        </is>
      </c>
      <c r="B4778" s="69" t="n">
        <v>46229</v>
      </c>
      <c r="C4778" s="70" t="n">
        <v>2026</v>
      </c>
      <c r="D4778" t="inlineStr">
        <is>
          <t>Jul</t>
        </is>
      </c>
      <c r="E4778" t="inlineStr">
        <is>
          <t>West</t>
        </is>
      </c>
      <c r="F4778" t="inlineStr">
        <is>
          <t>India</t>
        </is>
      </c>
      <c r="G4778" t="inlineStr">
        <is>
          <t>JioMart</t>
        </is>
      </c>
      <c r="H4778" t="inlineStr">
        <is>
          <t>Home delivery</t>
        </is>
      </c>
      <c r="I4778" t="inlineStr">
        <is>
          <t>Walk-in guest</t>
        </is>
      </c>
      <c r="J4778" t="inlineStr">
        <is>
          <t>Omar Haddad</t>
        </is>
      </c>
      <c r="K4778" s="71" t="n">
        <v>3544</v>
      </c>
      <c r="L4778" s="72" t="n">
        <v>442.23</v>
      </c>
      <c r="M4778" s="72" t="n">
        <v>1567263.12</v>
      </c>
      <c r="N4778" s="72" t="n">
        <v>156726.31</v>
      </c>
      <c r="O4778" s="72" t="n">
        <v>1410536.81</v>
      </c>
      <c r="P4778" s="72" t="n">
        <v>1149014.23</v>
      </c>
      <c r="Q4778" s="72" t="n">
        <v>261522.58</v>
      </c>
      <c r="R4778" t="inlineStr">
        <is>
          <t>Goa</t>
        </is>
      </c>
      <c r="S4778" s="71" t="n">
        <v>0</v>
      </c>
      <c r="T4778" t="inlineStr">
        <is>
          <t>No</t>
        </is>
      </c>
      <c r="U4778" s="71" t="n">
        <v>10775</v>
      </c>
      <c r="V4778" s="71" t="n">
        <v>479</v>
      </c>
      <c r="W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RR104770</t>
        </is>
      </c>
      <c r="B4779" s="69" t="n">
        <v>46229</v>
      </c>
      <c r="C4779" s="70" t="n">
        <v>2026</v>
      </c>
      <c r="D4779" t="inlineStr">
        <is>
          <t>Jul</t>
        </is>
      </c>
      <c r="E4779" t="inlineStr">
        <is>
          <t>North</t>
        </is>
      </c>
      <c r="F4779" t="inlineStr">
        <is>
          <t>India</t>
        </is>
      </c>
      <c r="G4779" t="inlineStr">
        <is>
          <t>Fashion</t>
        </is>
      </c>
      <c r="H4779" t="inlineStr">
        <is>
          <t>Click &amp; collect</t>
        </is>
      </c>
      <c r="I4779" t="inlineStr">
        <is>
          <t>Walk-in guest</t>
        </is>
      </c>
      <c r="J4779" t="inlineStr">
        <is>
          <t>Priya Nair</t>
        </is>
      </c>
      <c r="K4779" s="71" t="n">
        <v>1236</v>
      </c>
      <c r="L4779" s="72" t="n">
        <v>771.7</v>
      </c>
      <c r="M4779" s="72" t="n">
        <v>953821.2</v>
      </c>
      <c r="N4779" s="72" t="n">
        <v>19076.42</v>
      </c>
      <c r="O4779" s="72" t="n">
        <v>934744.78</v>
      </c>
      <c r="P4779" s="72" t="n">
        <v>529285.65</v>
      </c>
      <c r="Q4779" s="72" t="n">
        <v>405459.13</v>
      </c>
      <c r="R4779" t="inlineStr">
        <is>
          <t>Uttar Pradesh</t>
        </is>
      </c>
      <c r="S4779" s="71" t="n">
        <v>2</v>
      </c>
      <c r="T4779" t="inlineStr">
        <is>
          <t>Yes</t>
        </is>
      </c>
      <c r="U4779" s="71" t="n">
        <v>532</v>
      </c>
      <c r="V4779" s="71" t="n">
        <v>171</v>
      </c>
      <c r="W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RR104771</t>
        </is>
      </c>
      <c r="B4780" s="69" t="n">
        <v>46230</v>
      </c>
      <c r="C4780" s="70" t="n">
        <v>2026</v>
      </c>
      <c r="D4780" t="inlineStr">
        <is>
          <t>Jul</t>
        </is>
      </c>
      <c r="E4780" t="inlineStr">
        <is>
          <t>South</t>
        </is>
      </c>
      <c r="F4780" t="inlineStr">
        <is>
          <t>India</t>
        </is>
      </c>
      <c r="G4780" t="inlineStr">
        <is>
          <t>JioMart</t>
        </is>
      </c>
      <c r="H4780" t="inlineStr">
        <is>
          <t>Home delivery</t>
        </is>
      </c>
      <c r="I4780" t="inlineStr">
        <is>
          <t>Member</t>
        </is>
      </c>
      <c r="J4780" t="inlineStr">
        <is>
          <t>Yuki Sato</t>
        </is>
      </c>
      <c r="K4780" s="71" t="n">
        <v>1338</v>
      </c>
      <c r="L4780" s="72" t="n">
        <v>499.49</v>
      </c>
      <c r="M4780" s="72" t="n">
        <v>668317.62</v>
      </c>
      <c r="N4780" s="72" t="n">
        <v>33415.88</v>
      </c>
      <c r="O4780" s="72" t="n">
        <v>634901.74</v>
      </c>
      <c r="P4780" s="72" t="n">
        <v>434094.86</v>
      </c>
      <c r="Q4780" s="72" t="n">
        <v>200806.88</v>
      </c>
      <c r="R4780" t="inlineStr">
        <is>
          <t>Telangana</t>
        </is>
      </c>
      <c r="S4780" s="71" t="n">
        <v>5</v>
      </c>
      <c r="T4780" t="inlineStr">
        <is>
          <t>Yes</t>
        </is>
      </c>
      <c r="U4780" s="71" t="n">
        <v>2398</v>
      </c>
      <c r="V4780" s="71" t="n">
        <v>176</v>
      </c>
      <c r="W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RR104772</t>
        </is>
      </c>
      <c r="B4781" s="69" t="n">
        <v>46230</v>
      </c>
      <c r="C4781" s="70" t="n">
        <v>2026</v>
      </c>
      <c r="D4781" t="inlineStr">
        <is>
          <t>Jul</t>
        </is>
      </c>
      <c r="E4781" t="inlineStr">
        <is>
          <t>South</t>
        </is>
      </c>
      <c r="F4781" t="inlineStr">
        <is>
          <t>India</t>
        </is>
      </c>
      <c r="G4781" t="inlineStr">
        <is>
          <t>Grocery</t>
        </is>
      </c>
      <c r="H4781" t="inlineStr">
        <is>
          <t>Store walk-in</t>
        </is>
      </c>
      <c r="I4781" t="inlineStr">
        <is>
          <t>Walk-in guest</t>
        </is>
      </c>
      <c r="J4781" t="inlineStr">
        <is>
          <t>Arjun Mehta</t>
        </is>
      </c>
      <c r="K4781" s="71" t="n">
        <v>3450</v>
      </c>
      <c r="L4781" s="72" t="n">
        <v>177.04</v>
      </c>
      <c r="M4781" s="72" t="n">
        <v>610788</v>
      </c>
      <c r="N4781" s="72" t="n">
        <v>30539.4</v>
      </c>
      <c r="O4781" s="72" t="n">
        <v>580248.6</v>
      </c>
      <c r="P4781" s="72" t="n">
        <v>505624.22</v>
      </c>
      <c r="Q4781" s="72" t="n">
        <v>74624.38</v>
      </c>
      <c r="R4781" t="inlineStr">
        <is>
          <t>Karnataka</t>
        </is>
      </c>
      <c r="S4781" s="71" t="n">
        <v>2</v>
      </c>
      <c r="T4781" t="inlineStr">
        <is>
          <t>Yes</t>
        </is>
      </c>
      <c r="U4781" s="71" t="n">
        <v>3600</v>
      </c>
      <c r="V4781" s="71" t="n">
        <v>940</v>
      </c>
      <c r="W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RR104773</t>
        </is>
      </c>
      <c r="B4782" s="69" t="n">
        <v>46230</v>
      </c>
      <c r="C4782" s="70" t="n">
        <v>2026</v>
      </c>
      <c r="D4782" t="inlineStr">
        <is>
          <t>Jul</t>
        </is>
      </c>
      <c r="E4782" t="inlineStr">
        <is>
          <t>South</t>
        </is>
      </c>
      <c r="F4782" t="inlineStr">
        <is>
          <t>India</t>
        </is>
      </c>
      <c r="G4782" t="inlineStr">
        <is>
          <t>Grocery</t>
        </is>
      </c>
      <c r="H4782" t="inlineStr">
        <is>
          <t>Click &amp; collect</t>
        </is>
      </c>
      <c r="I4782" t="inlineStr">
        <is>
          <t>Walk-in guest</t>
        </is>
      </c>
      <c r="J4782" t="inlineStr">
        <is>
          <t>Priya Nair</t>
        </is>
      </c>
      <c r="K4782" s="71" t="n">
        <v>4184</v>
      </c>
      <c r="L4782" s="72" t="n">
        <v>191.04</v>
      </c>
      <c r="M4782" s="72" t="n">
        <v>799311.36</v>
      </c>
      <c r="N4782" s="72" t="n">
        <v>79931.14</v>
      </c>
      <c r="O4782" s="72" t="n">
        <v>719380.22</v>
      </c>
      <c r="P4782" s="72" t="n">
        <v>596063.8199999999</v>
      </c>
      <c r="Q4782" s="72" t="n">
        <v>123316.4</v>
      </c>
      <c r="R4782" t="inlineStr">
        <is>
          <t>Telangana</t>
        </is>
      </c>
      <c r="S4782" s="71" t="n">
        <v>3</v>
      </c>
      <c r="T4782" t="inlineStr">
        <is>
          <t>Yes</t>
        </is>
      </c>
      <c r="U4782" s="71" t="n">
        <v>2658</v>
      </c>
      <c r="V4782" s="71" t="n">
        <v>858</v>
      </c>
      <c r="W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RR104774</t>
        </is>
      </c>
      <c r="B4783" s="69" t="n">
        <v>46230</v>
      </c>
      <c r="C4783" s="70" t="n">
        <v>2026</v>
      </c>
      <c r="D4783" t="inlineStr">
        <is>
          <t>Jul</t>
        </is>
      </c>
      <c r="E4783" t="inlineStr">
        <is>
          <t>North</t>
        </is>
      </c>
      <c r="F4783" t="inlineStr">
        <is>
          <t>India</t>
        </is>
      </c>
      <c r="G4783" t="inlineStr">
        <is>
          <t>Grocery</t>
        </is>
      </c>
      <c r="H4783" t="inlineStr">
        <is>
          <t>Store walk-in</t>
        </is>
      </c>
      <c r="I4783" t="inlineStr">
        <is>
          <t>Member</t>
        </is>
      </c>
      <c r="J4783" t="inlineStr">
        <is>
          <t>Sara Rossi</t>
        </is>
      </c>
      <c r="K4783" s="71" t="n">
        <v>1838</v>
      </c>
      <c r="L4783" s="72" t="n">
        <v>174.27</v>
      </c>
      <c r="M4783" s="72" t="n">
        <v>320308.26</v>
      </c>
      <c r="N4783" s="72" t="n">
        <v>32030.83</v>
      </c>
      <c r="O4783" s="72" t="n">
        <v>288277.43</v>
      </c>
      <c r="P4783" s="72" t="n">
        <v>280072.31</v>
      </c>
      <c r="Q4783" s="72" t="n">
        <v>8205.120000000001</v>
      </c>
      <c r="R4783" t="inlineStr">
        <is>
          <t>Punjab</t>
        </is>
      </c>
      <c r="S4783" s="71" t="n">
        <v>1</v>
      </c>
      <c r="T4783" t="inlineStr">
        <is>
          <t>Yes</t>
        </is>
      </c>
      <c r="U4783" s="71" t="n">
        <v>877</v>
      </c>
      <c r="V4783" s="71" t="n">
        <v>301</v>
      </c>
      <c r="W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RR104775</t>
        </is>
      </c>
      <c r="B4784" s="69" t="n">
        <v>46230</v>
      </c>
      <c r="C4784" s="70" t="n">
        <v>2026</v>
      </c>
      <c r="D4784" t="inlineStr">
        <is>
          <t>Jul</t>
        </is>
      </c>
      <c r="E4784" t="inlineStr">
        <is>
          <t>West</t>
        </is>
      </c>
      <c r="F4784" t="inlineStr">
        <is>
          <t>India</t>
        </is>
      </c>
      <c r="G4784" t="inlineStr">
        <is>
          <t>Fashion</t>
        </is>
      </c>
      <c r="H4784" t="inlineStr">
        <is>
          <t>Store walk-in</t>
        </is>
      </c>
      <c r="I4784" t="inlineStr">
        <is>
          <t>Walk-in guest</t>
        </is>
      </c>
      <c r="J4784" t="inlineStr">
        <is>
          <t>Carlos Silva</t>
        </is>
      </c>
      <c r="K4784" s="71" t="n">
        <v>1221</v>
      </c>
      <c r="L4784" s="72" t="n">
        <v>708.3099999999999</v>
      </c>
      <c r="M4784" s="72" t="n">
        <v>864846.51</v>
      </c>
      <c r="N4784" s="72" t="n">
        <v>86484.64999999999</v>
      </c>
      <c r="O4784" s="72" t="n">
        <v>778361.86</v>
      </c>
      <c r="P4784" s="72" t="n">
        <v>486600.65</v>
      </c>
      <c r="Q4784" s="72" t="n">
        <v>291761.21</v>
      </c>
      <c r="R4784" t="inlineStr">
        <is>
          <t>Maharashtra</t>
        </is>
      </c>
      <c r="S4784" s="71" t="n">
        <v>0</v>
      </c>
      <c r="T4784" t="inlineStr">
        <is>
          <t>No</t>
        </is>
      </c>
      <c r="U4784" s="71" t="n">
        <v>825</v>
      </c>
      <c r="V4784" s="71" t="n">
        <v>213</v>
      </c>
      <c r="W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RR104776</t>
        </is>
      </c>
      <c r="B4785" s="69" t="n">
        <v>46230</v>
      </c>
      <c r="C4785" s="70" t="n">
        <v>2026</v>
      </c>
      <c r="D4785" t="inlineStr">
        <is>
          <t>Jul</t>
        </is>
      </c>
      <c r="E4785" t="inlineStr">
        <is>
          <t>East</t>
        </is>
      </c>
      <c r="F4785" t="inlineStr">
        <is>
          <t>India</t>
        </is>
      </c>
      <c r="G4785" t="inlineStr">
        <is>
          <t>Grocery</t>
        </is>
      </c>
      <c r="H4785" t="inlineStr">
        <is>
          <t>Store walk-in</t>
        </is>
      </c>
      <c r="I4785" t="inlineStr">
        <is>
          <t>Walk-in guest</t>
        </is>
      </c>
      <c r="J4785" t="inlineStr">
        <is>
          <t>Ana Costa</t>
        </is>
      </c>
      <c r="K4785" s="71" t="n">
        <v>4787</v>
      </c>
      <c r="L4785" s="72" t="n">
        <v>188.73</v>
      </c>
      <c r="M4785" s="72" t="n">
        <v>903450.51</v>
      </c>
      <c r="N4785" s="72" t="n">
        <v>135517.58</v>
      </c>
      <c r="O4785" s="72" t="n">
        <v>767932.9300000001</v>
      </c>
      <c r="P4785" s="72" t="n">
        <v>679262.77</v>
      </c>
      <c r="Q4785" s="72" t="n">
        <v>88670.16</v>
      </c>
      <c r="R4785" t="inlineStr">
        <is>
          <t>Bihar</t>
        </is>
      </c>
      <c r="S4785" s="71" t="n">
        <v>3</v>
      </c>
      <c r="T4785" t="inlineStr">
        <is>
          <t>Yes</t>
        </is>
      </c>
      <c r="U4785" s="71" t="n">
        <v>3099</v>
      </c>
      <c r="V4785" s="71" t="n">
        <v>968</v>
      </c>
      <c r="W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RR104777</t>
        </is>
      </c>
      <c r="B4786" s="69" t="n">
        <v>46230</v>
      </c>
      <c r="C4786" s="70" t="n">
        <v>2026</v>
      </c>
      <c r="D4786" t="inlineStr">
        <is>
          <t>Jul</t>
        </is>
      </c>
      <c r="E4786" t="inlineStr">
        <is>
          <t>West</t>
        </is>
      </c>
      <c r="F4786" t="inlineStr">
        <is>
          <t>India</t>
        </is>
      </c>
      <c r="G4786" t="inlineStr">
        <is>
          <t>Fashion</t>
        </is>
      </c>
      <c r="H4786" t="inlineStr">
        <is>
          <t>Store walk-in</t>
        </is>
      </c>
      <c r="I4786" t="inlineStr">
        <is>
          <t>Member</t>
        </is>
      </c>
      <c r="J4786" t="inlineStr">
        <is>
          <t>Kofi Mensah</t>
        </is>
      </c>
      <c r="K4786" s="71" t="n">
        <v>256</v>
      </c>
      <c r="L4786" s="72" t="n">
        <v>702.48</v>
      </c>
      <c r="M4786" s="72" t="n">
        <v>179834.88</v>
      </c>
      <c r="N4786" s="72" t="n">
        <v>17983.49</v>
      </c>
      <c r="O4786" s="72" t="n">
        <v>161851.39</v>
      </c>
      <c r="P4786" s="72" t="n">
        <v>106552.14</v>
      </c>
      <c r="Q4786" s="72" t="n">
        <v>55299.25</v>
      </c>
      <c r="R4786" t="inlineStr">
        <is>
          <t>Goa</t>
        </is>
      </c>
      <c r="S4786" s="71" t="n">
        <v>0</v>
      </c>
      <c r="T4786" t="inlineStr">
        <is>
          <t>No</t>
        </is>
      </c>
      <c r="U4786" s="71" t="n">
        <v>99</v>
      </c>
      <c r="V4786" s="71" t="n">
        <v>32</v>
      </c>
      <c r="W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RR104778</t>
        </is>
      </c>
      <c r="B4787" s="69" t="n">
        <v>46230</v>
      </c>
      <c r="C4787" s="70" t="n">
        <v>2026</v>
      </c>
      <c r="D4787" t="inlineStr">
        <is>
          <t>Jul</t>
        </is>
      </c>
      <c r="E4787" t="inlineStr">
        <is>
          <t>West</t>
        </is>
      </c>
      <c r="F4787" t="inlineStr">
        <is>
          <t>India</t>
        </is>
      </c>
      <c r="G4787" t="inlineStr">
        <is>
          <t>JioMart</t>
        </is>
      </c>
      <c r="H4787" t="inlineStr">
        <is>
          <t>Home delivery</t>
        </is>
      </c>
      <c r="I4787" t="inlineStr">
        <is>
          <t>Walk-in guest</t>
        </is>
      </c>
      <c r="J4787" t="inlineStr">
        <is>
          <t>Yuki Sato</t>
        </is>
      </c>
      <c r="K4787" s="71" t="n">
        <v>2942</v>
      </c>
      <c r="L4787" s="72" t="n">
        <v>426.21</v>
      </c>
      <c r="M4787" s="72" t="n">
        <v>1253909.82</v>
      </c>
      <c r="N4787" s="72" t="n">
        <v>25078.2</v>
      </c>
      <c r="O4787" s="72" t="n">
        <v>1228831.62</v>
      </c>
      <c r="P4787" s="72" t="n">
        <v>992677.37</v>
      </c>
      <c r="Q4787" s="72" t="n">
        <v>236154.25</v>
      </c>
      <c r="R4787" t="inlineStr">
        <is>
          <t>Maharashtra</t>
        </is>
      </c>
      <c r="S4787" s="71" t="n">
        <v>0</v>
      </c>
      <c r="T4787" t="inlineStr">
        <is>
          <t>No</t>
        </is>
      </c>
      <c r="U4787" s="71" t="n">
        <v>6452</v>
      </c>
      <c r="V4787" s="71" t="n">
        <v>417</v>
      </c>
      <c r="W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RR104779</t>
        </is>
      </c>
      <c r="B4788" s="69" t="n">
        <v>46230</v>
      </c>
      <c r="C4788" s="70" t="n">
        <v>2026</v>
      </c>
      <c r="D4788" t="inlineStr">
        <is>
          <t>Jul</t>
        </is>
      </c>
      <c r="E4788" t="inlineStr">
        <is>
          <t>South</t>
        </is>
      </c>
      <c r="F4788" t="inlineStr">
        <is>
          <t>India</t>
        </is>
      </c>
      <c r="G4788" t="inlineStr">
        <is>
          <t>JioMart</t>
        </is>
      </c>
      <c r="H4788" t="inlineStr">
        <is>
          <t>Home delivery</t>
        </is>
      </c>
      <c r="I4788" t="inlineStr">
        <is>
          <t>Walk-in guest</t>
        </is>
      </c>
      <c r="J4788" t="inlineStr">
        <is>
          <t>Priya Nair</t>
        </is>
      </c>
      <c r="K4788" s="71" t="n">
        <v>4698</v>
      </c>
      <c r="L4788" s="72" t="n">
        <v>466.46</v>
      </c>
      <c r="M4788" s="72" t="n">
        <v>2191429.08</v>
      </c>
      <c r="N4788" s="72" t="n">
        <v>328714.36</v>
      </c>
      <c r="O4788" s="72" t="n">
        <v>1862714.72</v>
      </c>
      <c r="P4788" s="72" t="n">
        <v>1635165.72</v>
      </c>
      <c r="Q4788" s="72" t="n">
        <v>227549</v>
      </c>
      <c r="R4788" t="inlineStr">
        <is>
          <t>Tamil Nadu</t>
        </is>
      </c>
      <c r="S4788" s="71" t="n">
        <v>0</v>
      </c>
      <c r="T4788" t="inlineStr">
        <is>
          <t>No</t>
        </is>
      </c>
      <c r="U4788" s="71" t="n">
        <v>13686</v>
      </c>
      <c r="V4788" s="71" t="n">
        <v>925</v>
      </c>
      <c r="W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RR104780</t>
        </is>
      </c>
      <c r="B4789" s="69" t="n">
        <v>46230</v>
      </c>
      <c r="C4789" s="70" t="n">
        <v>2026</v>
      </c>
      <c r="D4789" t="inlineStr">
        <is>
          <t>Jul</t>
        </is>
      </c>
      <c r="E4789" t="inlineStr">
        <is>
          <t>West</t>
        </is>
      </c>
      <c r="F4789" t="inlineStr">
        <is>
          <t>India</t>
        </is>
      </c>
      <c r="G4789" t="inlineStr">
        <is>
          <t>Grocery</t>
        </is>
      </c>
      <c r="H4789" t="inlineStr">
        <is>
          <t>Store walk-in</t>
        </is>
      </c>
      <c r="I4789" t="inlineStr">
        <is>
          <t>Member</t>
        </is>
      </c>
      <c r="J4789" t="inlineStr">
        <is>
          <t>Shraddha Kulkarni</t>
        </is>
      </c>
      <c r="K4789" s="71" t="n">
        <v>4581</v>
      </c>
      <c r="L4789" s="72" t="n">
        <v>190.96</v>
      </c>
      <c r="M4789" s="72" t="n">
        <v>874787.76</v>
      </c>
      <c r="N4789" s="72" t="n">
        <v>87478.78</v>
      </c>
      <c r="O4789" s="72" t="n">
        <v>787308.98</v>
      </c>
      <c r="P4789" s="72" t="n">
        <v>691789.55</v>
      </c>
      <c r="Q4789" s="72" t="n">
        <v>95519.42999999999</v>
      </c>
      <c r="R4789" t="inlineStr">
        <is>
          <t>Goa</t>
        </is>
      </c>
      <c r="S4789" s="71" t="n">
        <v>8</v>
      </c>
      <c r="T4789" t="inlineStr">
        <is>
          <t>Yes</t>
        </is>
      </c>
      <c r="U4789" s="71" t="n">
        <v>1767</v>
      </c>
      <c r="V4789" s="71" t="n">
        <v>672</v>
      </c>
      <c r="W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RR104781</t>
        </is>
      </c>
      <c r="B4790" s="69" t="n">
        <v>46230</v>
      </c>
      <c r="C4790" s="70" t="n">
        <v>2026</v>
      </c>
      <c r="D4790" t="inlineStr">
        <is>
          <t>Jul</t>
        </is>
      </c>
      <c r="E4790" t="inlineStr">
        <is>
          <t>South</t>
        </is>
      </c>
      <c r="F4790" t="inlineStr">
        <is>
          <t>India</t>
        </is>
      </c>
      <c r="G4790" t="inlineStr">
        <is>
          <t>JioMart</t>
        </is>
      </c>
      <c r="H4790" t="inlineStr">
        <is>
          <t>Home delivery</t>
        </is>
      </c>
      <c r="I4790" t="inlineStr">
        <is>
          <t>Walk-in guest</t>
        </is>
      </c>
      <c r="J4790" t="inlineStr">
        <is>
          <t>Kofi Mensah</t>
        </is>
      </c>
      <c r="K4790" s="71" t="n">
        <v>3115</v>
      </c>
      <c r="L4790" s="72" t="n">
        <v>494</v>
      </c>
      <c r="M4790" s="72" t="n">
        <v>1538810</v>
      </c>
      <c r="N4790" s="72" t="n">
        <v>230821.5</v>
      </c>
      <c r="O4790" s="72" t="n">
        <v>1307988.5</v>
      </c>
      <c r="P4790" s="72" t="n">
        <v>1072470.52</v>
      </c>
      <c r="Q4790" s="72" t="n">
        <v>235517.98</v>
      </c>
      <c r="R4790" t="inlineStr">
        <is>
          <t>Telangana</t>
        </is>
      </c>
      <c r="S4790" s="71" t="n">
        <v>5</v>
      </c>
      <c r="T4790" t="inlineStr">
        <is>
          <t>Yes</t>
        </is>
      </c>
      <c r="U4790" s="71" t="n">
        <v>7533</v>
      </c>
      <c r="V4790" s="71" t="n">
        <v>407</v>
      </c>
      <c r="W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RR104782</t>
        </is>
      </c>
      <c r="B4791" s="69" t="n">
        <v>46231</v>
      </c>
      <c r="C4791" s="70" t="n">
        <v>2026</v>
      </c>
      <c r="D4791" t="inlineStr">
        <is>
          <t>Jul</t>
        </is>
      </c>
      <c r="E4791" t="inlineStr">
        <is>
          <t>North</t>
        </is>
      </c>
      <c r="F4791" t="inlineStr">
        <is>
          <t>India</t>
        </is>
      </c>
      <c r="G4791" t="inlineStr">
        <is>
          <t>Fashion</t>
        </is>
      </c>
      <c r="H4791" t="inlineStr">
        <is>
          <t>Store walk-in</t>
        </is>
      </c>
      <c r="I4791" t="inlineStr">
        <is>
          <t>Walk-in guest</t>
        </is>
      </c>
      <c r="J4791" t="inlineStr">
        <is>
          <t>Aisha Bello</t>
        </is>
      </c>
      <c r="K4791" s="71" t="n">
        <v>1467</v>
      </c>
      <c r="L4791" s="72" t="n">
        <v>828.0700000000001</v>
      </c>
      <c r="M4791" s="72" t="n">
        <v>1214778.69</v>
      </c>
      <c r="N4791" s="72" t="n">
        <v>121477.87</v>
      </c>
      <c r="O4791" s="72" t="n">
        <v>1093300.82</v>
      </c>
      <c r="P4791" s="72" t="n">
        <v>601231.28</v>
      </c>
      <c r="Q4791" s="72" t="n">
        <v>492069.54</v>
      </c>
      <c r="R4791" t="inlineStr">
        <is>
          <t>Rajasthan</t>
        </is>
      </c>
      <c r="S4791" s="71" t="n">
        <v>0</v>
      </c>
      <c r="T4791" t="inlineStr">
        <is>
          <t>No</t>
        </is>
      </c>
      <c r="U4791" s="71" t="n">
        <v>939</v>
      </c>
      <c r="V4791" s="71" t="n">
        <v>334</v>
      </c>
      <c r="W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RR104783</t>
        </is>
      </c>
      <c r="B4792" s="69" t="n">
        <v>46231</v>
      </c>
      <c r="C4792" s="70" t="n">
        <v>2026</v>
      </c>
      <c r="D4792" t="inlineStr">
        <is>
          <t>Jul</t>
        </is>
      </c>
      <c r="E4792" t="inlineStr">
        <is>
          <t>North</t>
        </is>
      </c>
      <c r="F4792" t="inlineStr">
        <is>
          <t>India</t>
        </is>
      </c>
      <c r="G4792" t="inlineStr">
        <is>
          <t>Grocery</t>
        </is>
      </c>
      <c r="H4792" t="inlineStr">
        <is>
          <t>Click &amp; collect</t>
        </is>
      </c>
      <c r="I4792" t="inlineStr">
        <is>
          <t>Walk-in guest</t>
        </is>
      </c>
      <c r="J4792" t="inlineStr">
        <is>
          <t>Noah Smith</t>
        </is>
      </c>
      <c r="K4792" s="71" t="n">
        <v>1666</v>
      </c>
      <c r="L4792" s="72" t="n">
        <v>175.19</v>
      </c>
      <c r="M4792" s="72" t="n">
        <v>291866.54</v>
      </c>
      <c r="N4792" s="72" t="n">
        <v>14593.33</v>
      </c>
      <c r="O4792" s="72" t="n">
        <v>277273.21</v>
      </c>
      <c r="P4792" s="72" t="n">
        <v>245068.77</v>
      </c>
      <c r="Q4792" s="72" t="n">
        <v>32204.44</v>
      </c>
      <c r="R4792" t="inlineStr">
        <is>
          <t>Delhi</t>
        </is>
      </c>
      <c r="S4792" s="71" t="n">
        <v>3</v>
      </c>
      <c r="T4792" t="inlineStr">
        <is>
          <t>Yes</t>
        </is>
      </c>
      <c r="U4792" s="71" t="n">
        <v>839</v>
      </c>
      <c r="V4792" s="71" t="n">
        <v>364</v>
      </c>
      <c r="W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RR104784</t>
        </is>
      </c>
      <c r="B4793" s="69" t="n">
        <v>46231</v>
      </c>
      <c r="C4793" s="70" t="n">
        <v>2026</v>
      </c>
      <c r="D4793" t="inlineStr">
        <is>
          <t>Jul</t>
        </is>
      </c>
      <c r="E4793" t="inlineStr">
        <is>
          <t>North</t>
        </is>
      </c>
      <c r="F4793" t="inlineStr">
        <is>
          <t>India</t>
        </is>
      </c>
      <c r="G4793" t="inlineStr">
        <is>
          <t>Fashion</t>
        </is>
      </c>
      <c r="H4793" t="inlineStr">
        <is>
          <t>Store walk-in</t>
        </is>
      </c>
      <c r="I4793" t="inlineStr">
        <is>
          <t>Member</t>
        </is>
      </c>
      <c r="J4793" t="inlineStr">
        <is>
          <t>Ruhi Shaikh</t>
        </is>
      </c>
      <c r="K4793" s="71" t="n">
        <v>1416</v>
      </c>
      <c r="L4793" s="72" t="n">
        <v>692.22</v>
      </c>
      <c r="M4793" s="72" t="n">
        <v>980183.52</v>
      </c>
      <c r="N4793" s="72" t="n">
        <v>78414.67999999999</v>
      </c>
      <c r="O4793" s="72" t="n">
        <v>901768.84</v>
      </c>
      <c r="P4793" s="72" t="n">
        <v>569815.85</v>
      </c>
      <c r="Q4793" s="72" t="n">
        <v>331952.99</v>
      </c>
      <c r="R4793" t="inlineStr">
        <is>
          <t>Rajasthan</t>
        </is>
      </c>
      <c r="S4793" s="71" t="n">
        <v>8</v>
      </c>
      <c r="T4793" t="inlineStr">
        <is>
          <t>Yes</t>
        </is>
      </c>
      <c r="U4793" s="71" t="n">
        <v>800</v>
      </c>
      <c r="V4793" s="71" t="n">
        <v>261</v>
      </c>
      <c r="W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RR104785</t>
        </is>
      </c>
      <c r="B4794" s="69" t="n">
        <v>46231</v>
      </c>
      <c r="C4794" s="70" t="n">
        <v>2026</v>
      </c>
      <c r="D4794" t="inlineStr">
        <is>
          <t>Jul</t>
        </is>
      </c>
      <c r="E4794" t="inlineStr">
        <is>
          <t>East</t>
        </is>
      </c>
      <c r="F4794" t="inlineStr">
        <is>
          <t>India</t>
        </is>
      </c>
      <c r="G4794" t="inlineStr">
        <is>
          <t>Grocery</t>
        </is>
      </c>
      <c r="H4794" t="inlineStr">
        <is>
          <t>Store walk-in</t>
        </is>
      </c>
      <c r="I4794" t="inlineStr">
        <is>
          <t>Walk-in guest</t>
        </is>
      </c>
      <c r="J4794" t="inlineStr">
        <is>
          <t>Mei Lin</t>
        </is>
      </c>
      <c r="K4794" s="71" t="n">
        <v>3691</v>
      </c>
      <c r="L4794" s="72" t="n">
        <v>189.96</v>
      </c>
      <c r="M4794" s="72" t="n">
        <v>701142.36</v>
      </c>
      <c r="N4794" s="72" t="n">
        <v>70114.24000000001</v>
      </c>
      <c r="O4794" s="72" t="n">
        <v>631028.12</v>
      </c>
      <c r="P4794" s="72" t="n">
        <v>555842.21</v>
      </c>
      <c r="Q4794" s="72" t="n">
        <v>75185.91</v>
      </c>
      <c r="R4794" t="inlineStr">
        <is>
          <t>West Bengal</t>
        </is>
      </c>
      <c r="S4794" s="71" t="n">
        <v>1</v>
      </c>
      <c r="T4794" t="inlineStr">
        <is>
          <t>Yes</t>
        </is>
      </c>
      <c r="U4794" s="71" t="n">
        <v>3915</v>
      </c>
      <c r="V4794" s="71" t="n">
        <v>1108</v>
      </c>
      <c r="W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RR104786</t>
        </is>
      </c>
      <c r="B4795" s="69" t="n">
        <v>46231</v>
      </c>
      <c r="C4795" s="70" t="n">
        <v>2026</v>
      </c>
      <c r="D4795" t="inlineStr">
        <is>
          <t>Jul</t>
        </is>
      </c>
      <c r="E4795" t="inlineStr">
        <is>
          <t>North</t>
        </is>
      </c>
      <c r="F4795" t="inlineStr">
        <is>
          <t>India</t>
        </is>
      </c>
      <c r="G4795" t="inlineStr">
        <is>
          <t>Electronics</t>
        </is>
      </c>
      <c r="H4795" t="inlineStr">
        <is>
          <t>Store walk-in</t>
        </is>
      </c>
      <c r="I4795" t="inlineStr">
        <is>
          <t>Walk-in guest</t>
        </is>
      </c>
      <c r="J4795" t="inlineStr">
        <is>
          <t>Wei Chen</t>
        </is>
      </c>
      <c r="K4795" s="71" t="n">
        <v>219</v>
      </c>
      <c r="L4795" s="72" t="n">
        <v>10020.97</v>
      </c>
      <c r="M4795" s="72" t="n">
        <v>2194592.43</v>
      </c>
      <c r="N4795" s="72" t="n">
        <v>219459.24</v>
      </c>
      <c r="O4795" s="72" t="n">
        <v>1975133.19</v>
      </c>
      <c r="P4795" s="72" t="n">
        <v>1816735.64</v>
      </c>
      <c r="Q4795" s="72" t="n">
        <v>158397.55</v>
      </c>
      <c r="R4795" t="inlineStr">
        <is>
          <t>Rajasthan</t>
        </is>
      </c>
      <c r="S4795" s="71" t="n">
        <v>8</v>
      </c>
      <c r="T4795" t="inlineStr">
        <is>
          <t>Yes</t>
        </is>
      </c>
      <c r="U4795" s="71" t="n">
        <v>564</v>
      </c>
      <c r="V4795" s="71" t="n">
        <v>174</v>
      </c>
      <c r="W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RR104787</t>
        </is>
      </c>
      <c r="B4796" s="69" t="n">
        <v>46231</v>
      </c>
      <c r="C4796" s="70" t="n">
        <v>2026</v>
      </c>
      <c r="D4796" t="inlineStr">
        <is>
          <t>Jul</t>
        </is>
      </c>
      <c r="E4796" t="inlineStr">
        <is>
          <t>East</t>
        </is>
      </c>
      <c r="F4796" t="inlineStr">
        <is>
          <t>India</t>
        </is>
      </c>
      <c r="G4796" t="inlineStr">
        <is>
          <t>Grocery</t>
        </is>
      </c>
      <c r="H4796" t="inlineStr">
        <is>
          <t>Click &amp; collect</t>
        </is>
      </c>
      <c r="I4796" t="inlineStr">
        <is>
          <t>Walk-in guest</t>
        </is>
      </c>
      <c r="J4796" t="inlineStr">
        <is>
          <t>Arjun Mehta</t>
        </is>
      </c>
      <c r="K4796" s="71" t="n">
        <v>2579</v>
      </c>
      <c r="L4796" s="72" t="n">
        <v>192.23</v>
      </c>
      <c r="M4796" s="72" t="n">
        <v>495761.17</v>
      </c>
      <c r="N4796" s="72" t="n">
        <v>39660.89</v>
      </c>
      <c r="O4796" s="72" t="n">
        <v>456100.28</v>
      </c>
      <c r="P4796" s="72" t="n">
        <v>376633.19</v>
      </c>
      <c r="Q4796" s="72" t="n">
        <v>79467.09</v>
      </c>
      <c r="R4796" t="inlineStr">
        <is>
          <t>West Bengal</t>
        </is>
      </c>
      <c r="S4796" s="71" t="n">
        <v>2</v>
      </c>
      <c r="T4796" t="inlineStr">
        <is>
          <t>Yes</t>
        </is>
      </c>
      <c r="U4796" s="71" t="n">
        <v>1129</v>
      </c>
      <c r="V4796" s="71" t="n">
        <v>396</v>
      </c>
      <c r="W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RR104788</t>
        </is>
      </c>
      <c r="B4797" s="69" t="n">
        <v>46231</v>
      </c>
      <c r="C4797" s="70" t="n">
        <v>2026</v>
      </c>
      <c r="D4797" t="inlineStr">
        <is>
          <t>Jul</t>
        </is>
      </c>
      <c r="E4797" t="inlineStr">
        <is>
          <t>North</t>
        </is>
      </c>
      <c r="F4797" t="inlineStr">
        <is>
          <t>India</t>
        </is>
      </c>
      <c r="G4797" t="inlineStr">
        <is>
          <t>Grocery</t>
        </is>
      </c>
      <c r="H4797" t="inlineStr">
        <is>
          <t>Store walk-in</t>
        </is>
      </c>
      <c r="I4797" t="inlineStr">
        <is>
          <t>Walk-in guest</t>
        </is>
      </c>
      <c r="J4797" t="inlineStr">
        <is>
          <t>Olivia Brown</t>
        </is>
      </c>
      <c r="K4797" s="71" t="n">
        <v>2758</v>
      </c>
      <c r="L4797" s="72" t="n">
        <v>168.58</v>
      </c>
      <c r="M4797" s="72" t="n">
        <v>464943.64</v>
      </c>
      <c r="N4797" s="72" t="n">
        <v>9298.870000000001</v>
      </c>
      <c r="O4797" s="72" t="n">
        <v>455644.77</v>
      </c>
      <c r="P4797" s="72" t="n">
        <v>404669.96</v>
      </c>
      <c r="Q4797" s="72" t="n">
        <v>50974.81</v>
      </c>
      <c r="R4797" t="inlineStr">
        <is>
          <t>Punjab</t>
        </is>
      </c>
      <c r="S4797" s="71" t="n">
        <v>2</v>
      </c>
      <c r="T4797" t="inlineStr">
        <is>
          <t>Yes</t>
        </is>
      </c>
      <c r="U4797" s="71" t="n">
        <v>1308</v>
      </c>
      <c r="V4797" s="71" t="n">
        <v>526</v>
      </c>
      <c r="W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RR104789</t>
        </is>
      </c>
      <c r="B4798" s="69" t="n">
        <v>46231</v>
      </c>
      <c r="C4798" s="70" t="n">
        <v>2026</v>
      </c>
      <c r="D4798" t="inlineStr">
        <is>
          <t>Jul</t>
        </is>
      </c>
      <c r="E4798" t="inlineStr">
        <is>
          <t>West</t>
        </is>
      </c>
      <c r="F4798" t="inlineStr">
        <is>
          <t>India</t>
        </is>
      </c>
      <c r="G4798" t="inlineStr">
        <is>
          <t>JioMart</t>
        </is>
      </c>
      <c r="H4798" t="inlineStr">
        <is>
          <t>Home delivery</t>
        </is>
      </c>
      <c r="I4798" t="inlineStr">
        <is>
          <t>Member</t>
        </is>
      </c>
      <c r="J4798" t="inlineStr">
        <is>
          <t>Aisha Bello</t>
        </is>
      </c>
      <c r="K4798" s="71" t="n">
        <v>1843</v>
      </c>
      <c r="L4798" s="72" t="n">
        <v>503.58</v>
      </c>
      <c r="M4798" s="72" t="n">
        <v>928097.9399999999</v>
      </c>
      <c r="N4798" s="72" t="n">
        <v>92809.78999999999</v>
      </c>
      <c r="O4798" s="72" t="n">
        <v>835288.15</v>
      </c>
      <c r="P4798" s="72" t="n">
        <v>621233.41</v>
      </c>
      <c r="Q4798" s="72" t="n">
        <v>214054.74</v>
      </c>
      <c r="R4798" t="inlineStr">
        <is>
          <t>Gujarat</t>
        </is>
      </c>
      <c r="S4798" s="71" t="n">
        <v>1</v>
      </c>
      <c r="T4798" t="inlineStr">
        <is>
          <t>Yes</t>
        </is>
      </c>
      <c r="U4798" s="71" t="n">
        <v>3109</v>
      </c>
      <c r="V4798" s="71" t="n">
        <v>219</v>
      </c>
      <c r="W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RR104790</t>
        </is>
      </c>
      <c r="B4799" s="69" t="n">
        <v>46235</v>
      </c>
      <c r="C4799" s="70" t="n">
        <v>2026</v>
      </c>
      <c r="D4799" t="inlineStr">
        <is>
          <t>Aug</t>
        </is>
      </c>
      <c r="E4799" t="inlineStr">
        <is>
          <t>West</t>
        </is>
      </c>
      <c r="F4799" t="inlineStr">
        <is>
          <t>India</t>
        </is>
      </c>
      <c r="G4799" t="inlineStr">
        <is>
          <t>Grocery</t>
        </is>
      </c>
      <c r="H4799" t="inlineStr">
        <is>
          <t>Store walk-in</t>
        </is>
      </c>
      <c r="I4799" t="inlineStr">
        <is>
          <t>Walk-in guest</t>
        </is>
      </c>
      <c r="J4799" t="inlineStr">
        <is>
          <t>Mei Lin</t>
        </is>
      </c>
      <c r="K4799" s="71" t="n">
        <v>1903</v>
      </c>
      <c r="L4799" s="72" t="n">
        <v>207.98</v>
      </c>
      <c r="M4799" s="72" t="n">
        <v>395785.94</v>
      </c>
      <c r="N4799" s="72" t="n">
        <v>59367.89</v>
      </c>
      <c r="O4799" s="72" t="n">
        <v>336418.05</v>
      </c>
      <c r="P4799" s="72" t="n">
        <v>287174.51</v>
      </c>
      <c r="Q4799" s="72" t="n">
        <v>49243.54</v>
      </c>
      <c r="R4799" t="inlineStr">
        <is>
          <t>Maharashtra</t>
        </is>
      </c>
      <c r="S4799" s="71" t="n">
        <v>8</v>
      </c>
      <c r="T4799" t="inlineStr">
        <is>
          <t>Yes</t>
        </is>
      </c>
      <c r="U4799" s="71" t="n">
        <v>1118</v>
      </c>
      <c r="V4799" s="71" t="n">
        <v>354</v>
      </c>
      <c r="W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RR104791</t>
        </is>
      </c>
      <c r="B4800" s="69" t="n">
        <v>46235</v>
      </c>
      <c r="C4800" s="70" t="n">
        <v>2026</v>
      </c>
      <c r="D4800" t="inlineStr">
        <is>
          <t>Aug</t>
        </is>
      </c>
      <c r="E4800" t="inlineStr">
        <is>
          <t>North</t>
        </is>
      </c>
      <c r="F4800" t="inlineStr">
        <is>
          <t>India</t>
        </is>
      </c>
      <c r="G4800" t="inlineStr">
        <is>
          <t>Grocery</t>
        </is>
      </c>
      <c r="H4800" t="inlineStr">
        <is>
          <t>Store walk-in</t>
        </is>
      </c>
      <c r="I4800" t="inlineStr">
        <is>
          <t>Member</t>
        </is>
      </c>
      <c r="J4800" t="inlineStr">
        <is>
          <t>Omar Haddad</t>
        </is>
      </c>
      <c r="K4800" s="71" t="n">
        <v>4275</v>
      </c>
      <c r="L4800" s="72" t="n">
        <v>174.82</v>
      </c>
      <c r="M4800" s="72" t="n">
        <v>747355.5</v>
      </c>
      <c r="N4800" s="72" t="n">
        <v>74735.55</v>
      </c>
      <c r="O4800" s="72" t="n">
        <v>672619.95</v>
      </c>
      <c r="P4800" s="72" t="n">
        <v>634392.4300000001</v>
      </c>
      <c r="Q4800" s="72" t="n">
        <v>38227.52</v>
      </c>
      <c r="R4800" t="inlineStr">
        <is>
          <t>Uttar Pradesh</t>
        </is>
      </c>
      <c r="S4800" s="71" t="n">
        <v>0</v>
      </c>
      <c r="T4800" t="inlineStr">
        <is>
          <t>No</t>
        </is>
      </c>
      <c r="U4800" s="71" t="n">
        <v>3173</v>
      </c>
      <c r="V4800" s="71" t="n">
        <v>927</v>
      </c>
      <c r="W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RR104792</t>
        </is>
      </c>
      <c r="B4801" s="69" t="n">
        <v>46235</v>
      </c>
      <c r="C4801" s="70" t="n">
        <v>2026</v>
      </c>
      <c r="D4801" t="inlineStr">
        <is>
          <t>Aug</t>
        </is>
      </c>
      <c r="E4801" t="inlineStr">
        <is>
          <t>South</t>
        </is>
      </c>
      <c r="F4801" t="inlineStr">
        <is>
          <t>India</t>
        </is>
      </c>
      <c r="G4801" t="inlineStr">
        <is>
          <t>Fashion</t>
        </is>
      </c>
      <c r="H4801" t="inlineStr">
        <is>
          <t>Store walk-in</t>
        </is>
      </c>
      <c r="I4801" t="inlineStr">
        <is>
          <t>Walk-in guest</t>
        </is>
      </c>
      <c r="J4801" t="inlineStr">
        <is>
          <t>Carlos Silva</t>
        </is>
      </c>
      <c r="K4801" s="71" t="n">
        <v>481</v>
      </c>
      <c r="L4801" s="72" t="n">
        <v>782.53</v>
      </c>
      <c r="M4801" s="72" t="n">
        <v>376396.93</v>
      </c>
      <c r="N4801" s="72" t="n">
        <v>37639.69</v>
      </c>
      <c r="O4801" s="72" t="n">
        <v>338757.24</v>
      </c>
      <c r="P4801" s="72" t="n">
        <v>200000.28</v>
      </c>
      <c r="Q4801" s="72" t="n">
        <v>138756.96</v>
      </c>
      <c r="R4801" t="inlineStr">
        <is>
          <t>Karnataka</t>
        </is>
      </c>
      <c r="S4801" s="71" t="n">
        <v>3</v>
      </c>
      <c r="T4801" t="inlineStr">
        <is>
          <t>Yes</t>
        </is>
      </c>
      <c r="U4801" s="71" t="n">
        <v>291</v>
      </c>
      <c r="V4801" s="71" t="n">
        <v>77</v>
      </c>
      <c r="W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RR104793</t>
        </is>
      </c>
      <c r="B4802" s="69" t="n">
        <v>46235</v>
      </c>
      <c r="C4802" s="70" t="n">
        <v>2026</v>
      </c>
      <c r="D4802" t="inlineStr">
        <is>
          <t>Aug</t>
        </is>
      </c>
      <c r="E4802" t="inlineStr">
        <is>
          <t>West</t>
        </is>
      </c>
      <c r="F4802" t="inlineStr">
        <is>
          <t>India</t>
        </is>
      </c>
      <c r="G4802" t="inlineStr">
        <is>
          <t>Fashion</t>
        </is>
      </c>
      <c r="H4802" t="inlineStr">
        <is>
          <t>Store walk-in</t>
        </is>
      </c>
      <c r="I4802" t="inlineStr">
        <is>
          <t>Member</t>
        </is>
      </c>
      <c r="J4802" t="inlineStr">
        <is>
          <t>Ruhi Shaikh</t>
        </is>
      </c>
      <c r="K4802" s="71" t="n">
        <v>1577</v>
      </c>
      <c r="L4802" s="72" t="n">
        <v>821.65</v>
      </c>
      <c r="M4802" s="72" t="n">
        <v>1295742.05</v>
      </c>
      <c r="N4802" s="72" t="n">
        <v>103659.36</v>
      </c>
      <c r="O4802" s="72" t="n">
        <v>1192082.69</v>
      </c>
      <c r="P4802" s="72" t="n">
        <v>672455.11</v>
      </c>
      <c r="Q4802" s="72" t="n">
        <v>519627.58</v>
      </c>
      <c r="R4802" t="inlineStr">
        <is>
          <t>Maharashtra</t>
        </is>
      </c>
      <c r="S4802" s="71" t="n">
        <v>5</v>
      </c>
      <c r="T4802" t="inlineStr">
        <is>
          <t>Yes</t>
        </is>
      </c>
      <c r="U4802" s="71" t="n">
        <v>1061</v>
      </c>
      <c r="V4802" s="71" t="n">
        <v>379</v>
      </c>
      <c r="W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RR104794</t>
        </is>
      </c>
      <c r="B4803" s="69" t="n">
        <v>46235</v>
      </c>
      <c r="C4803" s="70" t="n">
        <v>2026</v>
      </c>
      <c r="D4803" t="inlineStr">
        <is>
          <t>Aug</t>
        </is>
      </c>
      <c r="E4803" t="inlineStr">
        <is>
          <t>East</t>
        </is>
      </c>
      <c r="F4803" t="inlineStr">
        <is>
          <t>India</t>
        </is>
      </c>
      <c r="G4803" t="inlineStr">
        <is>
          <t>Fashion</t>
        </is>
      </c>
      <c r="H4803" t="inlineStr">
        <is>
          <t>Store walk-in</t>
        </is>
      </c>
      <c r="I4803" t="inlineStr">
        <is>
          <t>Member</t>
        </is>
      </c>
      <c r="J4803" t="inlineStr">
        <is>
          <t>Sara Rossi</t>
        </is>
      </c>
      <c r="K4803" s="71" t="n">
        <v>1015</v>
      </c>
      <c r="L4803" s="72" t="n">
        <v>737.22</v>
      </c>
      <c r="M4803" s="72" t="n">
        <v>748278.3</v>
      </c>
      <c r="N4803" s="72" t="n">
        <v>112241.75</v>
      </c>
      <c r="O4803" s="72" t="n">
        <v>636036.55</v>
      </c>
      <c r="P4803" s="72" t="n">
        <v>405594.24</v>
      </c>
      <c r="Q4803" s="72" t="n">
        <v>230442.31</v>
      </c>
      <c r="R4803" t="inlineStr">
        <is>
          <t>Odisha</t>
        </is>
      </c>
      <c r="S4803" s="71" t="n">
        <v>2</v>
      </c>
      <c r="T4803" t="inlineStr">
        <is>
          <t>Yes</t>
        </is>
      </c>
      <c r="U4803" s="71" t="n">
        <v>384</v>
      </c>
      <c r="V4803" s="71" t="n">
        <v>136</v>
      </c>
      <c r="W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RR104795</t>
        </is>
      </c>
      <c r="B4804" s="69" t="n">
        <v>46235</v>
      </c>
      <c r="C4804" s="70" t="n">
        <v>2026</v>
      </c>
      <c r="D4804" t="inlineStr">
        <is>
          <t>Aug</t>
        </is>
      </c>
      <c r="E4804" t="inlineStr">
        <is>
          <t>South</t>
        </is>
      </c>
      <c r="F4804" t="inlineStr">
        <is>
          <t>India</t>
        </is>
      </c>
      <c r="G4804" t="inlineStr">
        <is>
          <t>Grocery</t>
        </is>
      </c>
      <c r="H4804" t="inlineStr">
        <is>
          <t>Store walk-in</t>
        </is>
      </c>
      <c r="I4804" t="inlineStr">
        <is>
          <t>Walk-in guest</t>
        </is>
      </c>
      <c r="J4804" t="inlineStr">
        <is>
          <t>Arjun Mehta</t>
        </is>
      </c>
      <c r="K4804" s="71" t="n">
        <v>1159</v>
      </c>
      <c r="L4804" s="72" t="n">
        <v>187.74</v>
      </c>
      <c r="M4804" s="72" t="n">
        <v>217590.66</v>
      </c>
      <c r="N4804" s="72" t="n">
        <v>10879.53</v>
      </c>
      <c r="O4804" s="72" t="n">
        <v>206711.13</v>
      </c>
      <c r="P4804" s="72" t="n">
        <v>175196.41</v>
      </c>
      <c r="Q4804" s="72" t="n">
        <v>31514.72</v>
      </c>
      <c r="R4804" t="inlineStr">
        <is>
          <t>Kerala</t>
        </is>
      </c>
      <c r="S4804" s="71" t="n">
        <v>5</v>
      </c>
      <c r="T4804" t="inlineStr">
        <is>
          <t>Yes</t>
        </is>
      </c>
      <c r="U4804" s="71" t="n">
        <v>803</v>
      </c>
      <c r="V4804" s="71" t="n">
        <v>326</v>
      </c>
      <c r="W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RR104796</t>
        </is>
      </c>
      <c r="B4805" s="69" t="n">
        <v>46235</v>
      </c>
      <c r="C4805" s="70" t="n">
        <v>2026</v>
      </c>
      <c r="D4805" t="inlineStr">
        <is>
          <t>Aug</t>
        </is>
      </c>
      <c r="E4805" t="inlineStr">
        <is>
          <t>East</t>
        </is>
      </c>
      <c r="F4805" t="inlineStr">
        <is>
          <t>India</t>
        </is>
      </c>
      <c r="G4805" t="inlineStr">
        <is>
          <t>Fashion</t>
        </is>
      </c>
      <c r="H4805" t="inlineStr">
        <is>
          <t>Store walk-in</t>
        </is>
      </c>
      <c r="I4805" t="inlineStr">
        <is>
          <t>Member</t>
        </is>
      </c>
      <c r="J4805" t="inlineStr">
        <is>
          <t>Shraddha Kulkarni</t>
        </is>
      </c>
      <c r="K4805" s="71" t="n">
        <v>764</v>
      </c>
      <c r="L4805" s="72" t="n">
        <v>719.61</v>
      </c>
      <c r="M4805" s="72" t="n">
        <v>549782.04</v>
      </c>
      <c r="N4805" s="72" t="n">
        <v>27489.1</v>
      </c>
      <c r="O4805" s="72" t="n">
        <v>522292.94</v>
      </c>
      <c r="P4805" s="72" t="n">
        <v>310785.88</v>
      </c>
      <c r="Q4805" s="72" t="n">
        <v>211507.06</v>
      </c>
      <c r="R4805" t="inlineStr">
        <is>
          <t>Odisha</t>
        </is>
      </c>
      <c r="S4805" s="71" t="n">
        <v>5</v>
      </c>
      <c r="T4805" t="inlineStr">
        <is>
          <t>Yes</t>
        </is>
      </c>
      <c r="U4805" s="71" t="n">
        <v>283</v>
      </c>
      <c r="V4805" s="71" t="n">
        <v>123</v>
      </c>
      <c r="W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RR104797</t>
        </is>
      </c>
      <c r="B4806" s="69" t="n">
        <v>46235</v>
      </c>
      <c r="C4806" s="70" t="n">
        <v>2026</v>
      </c>
      <c r="D4806" t="inlineStr">
        <is>
          <t>Aug</t>
        </is>
      </c>
      <c r="E4806" t="inlineStr">
        <is>
          <t>North</t>
        </is>
      </c>
      <c r="F4806" t="inlineStr">
        <is>
          <t>India</t>
        </is>
      </c>
      <c r="G4806" t="inlineStr">
        <is>
          <t>JioMart</t>
        </is>
      </c>
      <c r="H4806" t="inlineStr">
        <is>
          <t>Home delivery</t>
        </is>
      </c>
      <c r="I4806" t="inlineStr">
        <is>
          <t>Member</t>
        </is>
      </c>
      <c r="J4806" t="inlineStr">
        <is>
          <t>Shraddha Kulkarni</t>
        </is>
      </c>
      <c r="K4806" s="71" t="n">
        <v>1352</v>
      </c>
      <c r="L4806" s="72" t="n">
        <v>464.13</v>
      </c>
      <c r="M4806" s="72" t="n">
        <v>627503.76</v>
      </c>
      <c r="N4806" s="72" t="n">
        <v>50200.3</v>
      </c>
      <c r="O4806" s="72" t="n">
        <v>577303.46</v>
      </c>
      <c r="P4806" s="72" t="n">
        <v>451200.04</v>
      </c>
      <c r="Q4806" s="72" t="n">
        <v>126103.42</v>
      </c>
      <c r="R4806" t="inlineStr">
        <is>
          <t>Delhi</t>
        </is>
      </c>
      <c r="S4806" s="71" t="n">
        <v>1</v>
      </c>
      <c r="T4806" t="inlineStr">
        <is>
          <t>Yes</t>
        </is>
      </c>
      <c r="U4806" s="71" t="n">
        <v>2525</v>
      </c>
      <c r="V4806" s="71" t="n">
        <v>196</v>
      </c>
      <c r="W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RR104798</t>
        </is>
      </c>
      <c r="B4807" s="69" t="n">
        <v>46235</v>
      </c>
      <c r="C4807" s="70" t="n">
        <v>2026</v>
      </c>
      <c r="D4807" t="inlineStr">
        <is>
          <t>Aug</t>
        </is>
      </c>
      <c r="E4807" t="inlineStr">
        <is>
          <t>North</t>
        </is>
      </c>
      <c r="F4807" t="inlineStr">
        <is>
          <t>India</t>
        </is>
      </c>
      <c r="G4807" t="inlineStr">
        <is>
          <t>Grocery</t>
        </is>
      </c>
      <c r="H4807" t="inlineStr">
        <is>
          <t>Store walk-in</t>
        </is>
      </c>
      <c r="I4807" t="inlineStr">
        <is>
          <t>Walk-in guest</t>
        </is>
      </c>
      <c r="J4807" t="inlineStr">
        <is>
          <t>Priya Nair</t>
        </is>
      </c>
      <c r="K4807" s="71" t="n">
        <v>3840</v>
      </c>
      <c r="L4807" s="72" t="n">
        <v>176.64</v>
      </c>
      <c r="M4807" s="72" t="n">
        <v>678297.6</v>
      </c>
      <c r="N4807" s="72" t="n">
        <v>33914.88</v>
      </c>
      <c r="O4807" s="72" t="n">
        <v>644382.72</v>
      </c>
      <c r="P4807" s="72" t="n">
        <v>555812.4</v>
      </c>
      <c r="Q4807" s="72" t="n">
        <v>88570.32000000001</v>
      </c>
      <c r="R4807" t="inlineStr">
        <is>
          <t>Rajasthan</t>
        </is>
      </c>
      <c r="S4807" s="71" t="n">
        <v>0</v>
      </c>
      <c r="T4807" t="inlineStr">
        <is>
          <t>No</t>
        </is>
      </c>
      <c r="U4807" s="71" t="n">
        <v>1658</v>
      </c>
      <c r="V4807" s="71" t="n">
        <v>453</v>
      </c>
      <c r="W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RR104799</t>
        </is>
      </c>
      <c r="B4808" s="69" t="n">
        <v>46236</v>
      </c>
      <c r="C4808" s="70" t="n">
        <v>2026</v>
      </c>
      <c r="D4808" t="inlineStr">
        <is>
          <t>Aug</t>
        </is>
      </c>
      <c r="E4808" t="inlineStr">
        <is>
          <t>South</t>
        </is>
      </c>
      <c r="F4808" t="inlineStr">
        <is>
          <t>India</t>
        </is>
      </c>
      <c r="G4808" t="inlineStr">
        <is>
          <t>Fashion</t>
        </is>
      </c>
      <c r="H4808" t="inlineStr">
        <is>
          <t>Home delivery</t>
        </is>
      </c>
      <c r="I4808" t="inlineStr">
        <is>
          <t>Member</t>
        </is>
      </c>
      <c r="J4808" t="inlineStr">
        <is>
          <t>Ana Costa</t>
        </is>
      </c>
      <c r="K4808" s="71" t="n">
        <v>1429</v>
      </c>
      <c r="L4808" s="72" t="n">
        <v>815.23</v>
      </c>
      <c r="M4808" s="72" t="n">
        <v>1164963.67</v>
      </c>
      <c r="N4808" s="72" t="n">
        <v>58248.18</v>
      </c>
      <c r="O4808" s="72" t="n">
        <v>1106715.49</v>
      </c>
      <c r="P4808" s="72" t="n">
        <v>589586.22</v>
      </c>
      <c r="Q4808" s="72" t="n">
        <v>517129.27</v>
      </c>
      <c r="R4808" t="inlineStr">
        <is>
          <t>Kerala</t>
        </is>
      </c>
      <c r="S4808" s="71" t="n">
        <v>0</v>
      </c>
      <c r="T4808" t="inlineStr">
        <is>
          <t>No</t>
        </is>
      </c>
      <c r="U4808" s="71" t="n">
        <v>426</v>
      </c>
      <c r="V4808" s="71" t="n">
        <v>177</v>
      </c>
      <c r="W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RR104800</t>
        </is>
      </c>
      <c r="B4809" s="69" t="n">
        <v>46236</v>
      </c>
      <c r="C4809" s="70" t="n">
        <v>2026</v>
      </c>
      <c r="D4809" t="inlineStr">
        <is>
          <t>Aug</t>
        </is>
      </c>
      <c r="E4809" t="inlineStr">
        <is>
          <t>North</t>
        </is>
      </c>
      <c r="F4809" t="inlineStr">
        <is>
          <t>India</t>
        </is>
      </c>
      <c r="G4809" t="inlineStr">
        <is>
          <t>JioMart</t>
        </is>
      </c>
      <c r="H4809" t="inlineStr">
        <is>
          <t>Home delivery</t>
        </is>
      </c>
      <c r="I4809" t="inlineStr">
        <is>
          <t>Member</t>
        </is>
      </c>
      <c r="J4809" t="inlineStr">
        <is>
          <t>Fatima Al-Saud</t>
        </is>
      </c>
      <c r="K4809" s="71" t="n">
        <v>4636</v>
      </c>
      <c r="L4809" s="72" t="n">
        <v>423.19</v>
      </c>
      <c r="M4809" s="72" t="n">
        <v>1961908.84</v>
      </c>
      <c r="N4809" s="72" t="n">
        <v>156952.71</v>
      </c>
      <c r="O4809" s="72" t="n">
        <v>1804956.13</v>
      </c>
      <c r="P4809" s="72" t="n">
        <v>1554057.67</v>
      </c>
      <c r="Q4809" s="72" t="n">
        <v>250898.46</v>
      </c>
      <c r="R4809" t="inlineStr">
        <is>
          <t>Delhi</t>
        </is>
      </c>
      <c r="S4809" s="71" t="n">
        <v>1</v>
      </c>
      <c r="T4809" t="inlineStr">
        <is>
          <t>Yes</t>
        </is>
      </c>
      <c r="U4809" s="71" t="n">
        <v>13991</v>
      </c>
      <c r="V4809" s="71" t="n">
        <v>703</v>
      </c>
      <c r="W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RR104801</t>
        </is>
      </c>
      <c r="B4810" s="69" t="n">
        <v>46236</v>
      </c>
      <c r="C4810" s="70" t="n">
        <v>2026</v>
      </c>
      <c r="D4810" t="inlineStr">
        <is>
          <t>Aug</t>
        </is>
      </c>
      <c r="E4810" t="inlineStr">
        <is>
          <t>South</t>
        </is>
      </c>
      <c r="F4810" t="inlineStr">
        <is>
          <t>India</t>
        </is>
      </c>
      <c r="G4810" t="inlineStr">
        <is>
          <t>JioMart</t>
        </is>
      </c>
      <c r="H4810" t="inlineStr">
        <is>
          <t>Home delivery</t>
        </is>
      </c>
      <c r="I4810" t="inlineStr">
        <is>
          <t>Walk-in guest</t>
        </is>
      </c>
      <c r="J4810" t="inlineStr">
        <is>
          <t>Lucas Martin</t>
        </is>
      </c>
      <c r="K4810" s="71" t="n">
        <v>1297</v>
      </c>
      <c r="L4810" s="72" t="n">
        <v>427.08</v>
      </c>
      <c r="M4810" s="72" t="n">
        <v>553922.76</v>
      </c>
      <c r="N4810" s="72" t="n">
        <v>27696.14</v>
      </c>
      <c r="O4810" s="72" t="n">
        <v>526226.62</v>
      </c>
      <c r="P4810" s="72" t="n">
        <v>427956.55</v>
      </c>
      <c r="Q4810" s="72" t="n">
        <v>98270.07000000001</v>
      </c>
      <c r="R4810" t="inlineStr">
        <is>
          <t>Kerala</t>
        </is>
      </c>
      <c r="S4810" s="71" t="n">
        <v>2</v>
      </c>
      <c r="T4810" t="inlineStr">
        <is>
          <t>Yes</t>
        </is>
      </c>
      <c r="U4810" s="71" t="n">
        <v>5386</v>
      </c>
      <c r="V4810" s="71" t="n">
        <v>327</v>
      </c>
      <c r="W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RR104802</t>
        </is>
      </c>
      <c r="B4811" s="69" t="n">
        <v>46236</v>
      </c>
      <c r="C4811" s="70" t="n">
        <v>2026</v>
      </c>
      <c r="D4811" t="inlineStr">
        <is>
          <t>Aug</t>
        </is>
      </c>
      <c r="E4811" t="inlineStr">
        <is>
          <t>West</t>
        </is>
      </c>
      <c r="F4811" t="inlineStr">
        <is>
          <t>India</t>
        </is>
      </c>
      <c r="G4811" t="inlineStr">
        <is>
          <t>JioMart</t>
        </is>
      </c>
      <c r="H4811" t="inlineStr">
        <is>
          <t>Home delivery</t>
        </is>
      </c>
      <c r="I4811" t="inlineStr">
        <is>
          <t>Member</t>
        </is>
      </c>
      <c r="J4811" t="inlineStr">
        <is>
          <t>Liam O'Brien</t>
        </is>
      </c>
      <c r="K4811" s="71" t="n">
        <v>3095</v>
      </c>
      <c r="L4811" s="72" t="n">
        <v>476.65</v>
      </c>
      <c r="M4811" s="72" t="n">
        <v>1475231.75</v>
      </c>
      <c r="N4811" s="72" t="n">
        <v>147523.18</v>
      </c>
      <c r="O4811" s="72" t="n">
        <v>1327708.57</v>
      </c>
      <c r="P4811" s="72" t="n">
        <v>1064643.04</v>
      </c>
      <c r="Q4811" s="72" t="n">
        <v>263065.53</v>
      </c>
      <c r="R4811" t="inlineStr">
        <is>
          <t>Maharashtra</t>
        </is>
      </c>
      <c r="S4811" s="71" t="n">
        <v>0</v>
      </c>
      <c r="T4811" t="inlineStr">
        <is>
          <t>No</t>
        </is>
      </c>
      <c r="U4811" s="71" t="n">
        <v>11927</v>
      </c>
      <c r="V4811" s="71" t="n">
        <v>816</v>
      </c>
      <c r="W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RR104803</t>
        </is>
      </c>
      <c r="B4812" s="69" t="n">
        <v>46236</v>
      </c>
      <c r="C4812" s="70" t="n">
        <v>2026</v>
      </c>
      <c r="D4812" t="inlineStr">
        <is>
          <t>Aug</t>
        </is>
      </c>
      <c r="E4812" t="inlineStr">
        <is>
          <t>East</t>
        </is>
      </c>
      <c r="F4812" t="inlineStr">
        <is>
          <t>India</t>
        </is>
      </c>
      <c r="G4812" t="inlineStr">
        <is>
          <t>Grocery</t>
        </is>
      </c>
      <c r="H4812" t="inlineStr">
        <is>
          <t>Click &amp; collect</t>
        </is>
      </c>
      <c r="I4812" t="inlineStr">
        <is>
          <t>Walk-in guest</t>
        </is>
      </c>
      <c r="J4812" t="inlineStr">
        <is>
          <t>Noah Smith</t>
        </is>
      </c>
      <c r="K4812" s="71" t="n">
        <v>4214</v>
      </c>
      <c r="L4812" s="72" t="n">
        <v>193.47</v>
      </c>
      <c r="M4812" s="72" t="n">
        <v>815282.58</v>
      </c>
      <c r="N4812" s="72" t="n">
        <v>122292.39</v>
      </c>
      <c r="O4812" s="72" t="n">
        <v>692990.1899999999</v>
      </c>
      <c r="P4812" s="72" t="n">
        <v>611056.17</v>
      </c>
      <c r="Q4812" s="72" t="n">
        <v>81934.02</v>
      </c>
      <c r="R4812" t="inlineStr">
        <is>
          <t>West Bengal</t>
        </is>
      </c>
      <c r="S4812" s="71" t="n">
        <v>3</v>
      </c>
      <c r="T4812" t="inlineStr">
        <is>
          <t>Yes</t>
        </is>
      </c>
      <c r="U4812" s="71" t="n">
        <v>1915</v>
      </c>
      <c r="V4812" s="71" t="n">
        <v>627</v>
      </c>
      <c r="W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RR104804</t>
        </is>
      </c>
      <c r="B4813" s="69" t="n">
        <v>46236</v>
      </c>
      <c r="C4813" s="70" t="n">
        <v>2026</v>
      </c>
      <c r="D4813" t="inlineStr">
        <is>
          <t>Aug</t>
        </is>
      </c>
      <c r="E4813" t="inlineStr">
        <is>
          <t>West</t>
        </is>
      </c>
      <c r="F4813" t="inlineStr">
        <is>
          <t>India</t>
        </is>
      </c>
      <c r="G4813" t="inlineStr">
        <is>
          <t>Grocery</t>
        </is>
      </c>
      <c r="H4813" t="inlineStr">
        <is>
          <t>Store walk-in</t>
        </is>
      </c>
      <c r="I4813" t="inlineStr">
        <is>
          <t>Walk-in guest</t>
        </is>
      </c>
      <c r="J4813" t="inlineStr">
        <is>
          <t>Yuki Sato</t>
        </is>
      </c>
      <c r="K4813" s="71" t="n">
        <v>2622</v>
      </c>
      <c r="L4813" s="72" t="n">
        <v>184.82</v>
      </c>
      <c r="M4813" s="72" t="n">
        <v>484598.04</v>
      </c>
      <c r="N4813" s="72" t="n">
        <v>48459.8</v>
      </c>
      <c r="O4813" s="72" t="n">
        <v>436138.24</v>
      </c>
      <c r="P4813" s="72" t="n">
        <v>378264.06</v>
      </c>
      <c r="Q4813" s="72" t="n">
        <v>57874.18</v>
      </c>
      <c r="R4813" t="inlineStr">
        <is>
          <t>Goa</t>
        </is>
      </c>
      <c r="S4813" s="71" t="n">
        <v>0</v>
      </c>
      <c r="T4813" t="inlineStr">
        <is>
          <t>No</t>
        </is>
      </c>
      <c r="U4813" s="71" t="n">
        <v>1130</v>
      </c>
      <c r="V4813" s="71" t="n">
        <v>425</v>
      </c>
      <c r="W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RR104805</t>
        </is>
      </c>
      <c r="B4814" s="69" t="n">
        <v>46236</v>
      </c>
      <c r="C4814" s="70" t="n">
        <v>2026</v>
      </c>
      <c r="D4814" t="inlineStr">
        <is>
          <t>Aug</t>
        </is>
      </c>
      <c r="E4814" t="inlineStr">
        <is>
          <t>West</t>
        </is>
      </c>
      <c r="F4814" t="inlineStr">
        <is>
          <t>India</t>
        </is>
      </c>
      <c r="G4814" t="inlineStr">
        <is>
          <t>Electronics</t>
        </is>
      </c>
      <c r="H4814" t="inlineStr">
        <is>
          <t>Home delivery</t>
        </is>
      </c>
      <c r="I4814" t="inlineStr">
        <is>
          <t>Member</t>
        </is>
      </c>
      <c r="J4814" t="inlineStr">
        <is>
          <t>Aisha Bello</t>
        </is>
      </c>
      <c r="K4814" s="71" t="n">
        <v>222</v>
      </c>
      <c r="L4814" s="72" t="n">
        <v>9078.18</v>
      </c>
      <c r="M4814" s="72" t="n">
        <v>2015355.96</v>
      </c>
      <c r="N4814" s="72" t="n">
        <v>302303.39</v>
      </c>
      <c r="O4814" s="72" t="n">
        <v>1713052.57</v>
      </c>
      <c r="P4814" s="72" t="n">
        <v>1784734.73</v>
      </c>
      <c r="Q4814" s="72" t="n">
        <v>-71682.16</v>
      </c>
      <c r="R4814" t="inlineStr">
        <is>
          <t>Maharashtra</t>
        </is>
      </c>
      <c r="S4814" s="71" t="n">
        <v>2</v>
      </c>
      <c r="T4814" t="inlineStr">
        <is>
          <t>Yes</t>
        </is>
      </c>
      <c r="U4814" s="71" t="n">
        <v>400</v>
      </c>
      <c r="V4814" s="71" t="n">
        <v>166</v>
      </c>
      <c r="W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RR104806</t>
        </is>
      </c>
      <c r="B4815" s="69" t="n">
        <v>46236</v>
      </c>
      <c r="C4815" s="70" t="n">
        <v>2026</v>
      </c>
      <c r="D4815" t="inlineStr">
        <is>
          <t>Aug</t>
        </is>
      </c>
      <c r="E4815" t="inlineStr">
        <is>
          <t>North</t>
        </is>
      </c>
      <c r="F4815" t="inlineStr">
        <is>
          <t>India</t>
        </is>
      </c>
      <c r="G4815" t="inlineStr">
        <is>
          <t>Grocery</t>
        </is>
      </c>
      <c r="H4815" t="inlineStr">
        <is>
          <t>Store walk-in</t>
        </is>
      </c>
      <c r="I4815" t="inlineStr">
        <is>
          <t>Walk-in guest</t>
        </is>
      </c>
      <c r="J4815" t="inlineStr">
        <is>
          <t>Ravindra Patil</t>
        </is>
      </c>
      <c r="K4815" s="71" t="n">
        <v>2922</v>
      </c>
      <c r="L4815" s="72" t="n">
        <v>193.1</v>
      </c>
      <c r="M4815" s="72" t="n">
        <v>564238.2</v>
      </c>
      <c r="N4815" s="72" t="n">
        <v>56423.82</v>
      </c>
      <c r="O4815" s="72" t="n">
        <v>507814.38</v>
      </c>
      <c r="P4815" s="72" t="n">
        <v>418094.3</v>
      </c>
      <c r="Q4815" s="72" t="n">
        <v>89720.08</v>
      </c>
      <c r="R4815" t="inlineStr">
        <is>
          <t>Rajasthan</t>
        </is>
      </c>
      <c r="S4815" s="71" t="n">
        <v>5</v>
      </c>
      <c r="T4815" t="inlineStr">
        <is>
          <t>Yes</t>
        </is>
      </c>
      <c r="U4815" s="71" t="n">
        <v>924</v>
      </c>
      <c r="V4815" s="71" t="n">
        <v>333</v>
      </c>
      <c r="W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RR104807</t>
        </is>
      </c>
      <c r="B4816" s="69" t="n">
        <v>46236</v>
      </c>
      <c r="C4816" s="70" t="n">
        <v>2026</v>
      </c>
      <c r="D4816" t="inlineStr">
        <is>
          <t>Aug</t>
        </is>
      </c>
      <c r="E4816" t="inlineStr">
        <is>
          <t>South</t>
        </is>
      </c>
      <c r="F4816" t="inlineStr">
        <is>
          <t>India</t>
        </is>
      </c>
      <c r="G4816" t="inlineStr">
        <is>
          <t>Grocery</t>
        </is>
      </c>
      <c r="H4816" t="inlineStr">
        <is>
          <t>Store walk-in</t>
        </is>
      </c>
      <c r="I4816" t="inlineStr">
        <is>
          <t>Walk-in guest</t>
        </is>
      </c>
      <c r="J4816" t="inlineStr">
        <is>
          <t>Ravindra Patil</t>
        </is>
      </c>
      <c r="K4816" s="71" t="n">
        <v>557</v>
      </c>
      <c r="L4816" s="72" t="n">
        <v>177.22</v>
      </c>
      <c r="M4816" s="72" t="n">
        <v>98711.53999999999</v>
      </c>
      <c r="N4816" s="72" t="n">
        <v>7896.92</v>
      </c>
      <c r="O4816" s="72" t="n">
        <v>90814.62</v>
      </c>
      <c r="P4816" s="72" t="n">
        <v>81256.53999999999</v>
      </c>
      <c r="Q4816" s="72" t="n">
        <v>9558.08</v>
      </c>
      <c r="R4816" t="inlineStr">
        <is>
          <t>Karnataka</t>
        </is>
      </c>
      <c r="S4816" s="71" t="n">
        <v>3</v>
      </c>
      <c r="T4816" t="inlineStr">
        <is>
          <t>Yes</t>
        </is>
      </c>
      <c r="U4816" s="71" t="n">
        <v>220</v>
      </c>
      <c r="V4816" s="71" t="n">
        <v>97</v>
      </c>
      <c r="W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RR104808</t>
        </is>
      </c>
      <c r="B4817" s="69" t="n">
        <v>46236</v>
      </c>
      <c r="C4817" s="70" t="n">
        <v>2026</v>
      </c>
      <c r="D4817" t="inlineStr">
        <is>
          <t>Aug</t>
        </is>
      </c>
      <c r="E4817" t="inlineStr">
        <is>
          <t>North</t>
        </is>
      </c>
      <c r="F4817" t="inlineStr">
        <is>
          <t>India</t>
        </is>
      </c>
      <c r="G4817" t="inlineStr">
        <is>
          <t>Grocery</t>
        </is>
      </c>
      <c r="H4817" t="inlineStr">
        <is>
          <t>Store walk-in</t>
        </is>
      </c>
      <c r="I4817" t="inlineStr">
        <is>
          <t>Member</t>
        </is>
      </c>
      <c r="J4817" t="inlineStr">
        <is>
          <t>Wei Chen</t>
        </is>
      </c>
      <c r="K4817" s="71" t="n">
        <v>3397</v>
      </c>
      <c r="L4817" s="72" t="n">
        <v>169.84</v>
      </c>
      <c r="M4817" s="72" t="n">
        <v>576946.48</v>
      </c>
      <c r="N4817" s="72" t="n">
        <v>28847.32</v>
      </c>
      <c r="O4817" s="72" t="n">
        <v>548099.16</v>
      </c>
      <c r="P4817" s="72" t="n">
        <v>511337.74</v>
      </c>
      <c r="Q4817" s="72" t="n">
        <v>36761.42</v>
      </c>
      <c r="R4817" t="inlineStr">
        <is>
          <t>Punjab</t>
        </is>
      </c>
      <c r="S4817" s="71" t="n">
        <v>1</v>
      </c>
      <c r="T4817" t="inlineStr">
        <is>
          <t>Yes</t>
        </is>
      </c>
      <c r="U4817" s="71" t="n">
        <v>2526</v>
      </c>
      <c r="V4817" s="71" t="n">
        <v>828</v>
      </c>
      <c r="W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RR104809</t>
        </is>
      </c>
      <c r="B4818" s="69" t="n">
        <v>46237</v>
      </c>
      <c r="C4818" s="70" t="n">
        <v>2026</v>
      </c>
      <c r="D4818" t="inlineStr">
        <is>
          <t>Aug</t>
        </is>
      </c>
      <c r="E4818" t="inlineStr">
        <is>
          <t>North</t>
        </is>
      </c>
      <c r="F4818" t="inlineStr">
        <is>
          <t>India</t>
        </is>
      </c>
      <c r="G4818" t="inlineStr">
        <is>
          <t>Fashion</t>
        </is>
      </c>
      <c r="H4818" t="inlineStr">
        <is>
          <t>Click &amp; collect</t>
        </is>
      </c>
      <c r="I4818" t="inlineStr">
        <is>
          <t>Member</t>
        </is>
      </c>
      <c r="J4818" t="inlineStr">
        <is>
          <t>Aisha Bello</t>
        </is>
      </c>
      <c r="K4818" s="71" t="n">
        <v>830</v>
      </c>
      <c r="L4818" s="72" t="n">
        <v>701.61</v>
      </c>
      <c r="M4818" s="72" t="n">
        <v>582336.3</v>
      </c>
      <c r="N4818" s="72" t="n">
        <v>29116.82</v>
      </c>
      <c r="O4818" s="72" t="n">
        <v>553219.48</v>
      </c>
      <c r="P4818" s="72" t="n">
        <v>345562.37</v>
      </c>
      <c r="Q4818" s="72" t="n">
        <v>207657.11</v>
      </c>
      <c r="R4818" t="inlineStr">
        <is>
          <t>Rajasthan</t>
        </is>
      </c>
      <c r="S4818" s="71" t="n">
        <v>2</v>
      </c>
      <c r="T4818" t="inlineStr">
        <is>
          <t>Yes</t>
        </is>
      </c>
      <c r="U4818" s="71" t="n">
        <v>289</v>
      </c>
      <c r="V4818" s="71" t="n">
        <v>95</v>
      </c>
      <c r="W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RR104810</t>
        </is>
      </c>
      <c r="B4819" s="69" t="n">
        <v>46237</v>
      </c>
      <c r="C4819" s="70" t="n">
        <v>2026</v>
      </c>
      <c r="D4819" t="inlineStr">
        <is>
          <t>Aug</t>
        </is>
      </c>
      <c r="E4819" t="inlineStr">
        <is>
          <t>North</t>
        </is>
      </c>
      <c r="F4819" t="inlineStr">
        <is>
          <t>India</t>
        </is>
      </c>
      <c r="G4819" t="inlineStr">
        <is>
          <t>Fashion</t>
        </is>
      </c>
      <c r="H4819" t="inlineStr">
        <is>
          <t>Store walk-in</t>
        </is>
      </c>
      <c r="I4819" t="inlineStr">
        <is>
          <t>Walk-in guest</t>
        </is>
      </c>
      <c r="J4819" t="inlineStr">
        <is>
          <t>Lucas Martin</t>
        </is>
      </c>
      <c r="K4819" s="71" t="n">
        <v>319</v>
      </c>
      <c r="L4819" s="72" t="n">
        <v>731.3099999999999</v>
      </c>
      <c r="M4819" s="72" t="n">
        <v>233287.89</v>
      </c>
      <c r="N4819" s="72" t="n">
        <v>18663.03</v>
      </c>
      <c r="O4819" s="72" t="n">
        <v>214624.86</v>
      </c>
      <c r="P4819" s="72" t="n">
        <v>136825.86</v>
      </c>
      <c r="Q4819" s="72" t="n">
        <v>77799</v>
      </c>
      <c r="R4819" t="inlineStr">
        <is>
          <t>Uttar Pradesh</t>
        </is>
      </c>
      <c r="S4819" s="71" t="n">
        <v>3</v>
      </c>
      <c r="T4819" t="inlineStr">
        <is>
          <t>Yes</t>
        </is>
      </c>
      <c r="U4819" s="71" t="n">
        <v>130</v>
      </c>
      <c r="V4819" s="71" t="n">
        <v>44</v>
      </c>
      <c r="W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RR104811</t>
        </is>
      </c>
      <c r="B4820" s="69" t="n">
        <v>46237</v>
      </c>
      <c r="C4820" s="70" t="n">
        <v>2026</v>
      </c>
      <c r="D4820" t="inlineStr">
        <is>
          <t>Aug</t>
        </is>
      </c>
      <c r="E4820" t="inlineStr">
        <is>
          <t>East</t>
        </is>
      </c>
      <c r="F4820" t="inlineStr">
        <is>
          <t>India</t>
        </is>
      </c>
      <c r="G4820" t="inlineStr">
        <is>
          <t>JioMart</t>
        </is>
      </c>
      <c r="H4820" t="inlineStr">
        <is>
          <t>Home delivery</t>
        </is>
      </c>
      <c r="I4820" t="inlineStr">
        <is>
          <t>Member</t>
        </is>
      </c>
      <c r="J4820" t="inlineStr">
        <is>
          <t>Sophie Müller</t>
        </is>
      </c>
      <c r="K4820" s="71" t="n">
        <v>3485</v>
      </c>
      <c r="L4820" s="72" t="n">
        <v>456.16</v>
      </c>
      <c r="M4820" s="72" t="n">
        <v>1589717.6</v>
      </c>
      <c r="N4820" s="72" t="n">
        <v>31794.35</v>
      </c>
      <c r="O4820" s="72" t="n">
        <v>1557923.25</v>
      </c>
      <c r="P4820" s="72" t="n">
        <v>1176663.96</v>
      </c>
      <c r="Q4820" s="72" t="n">
        <v>381259.29</v>
      </c>
      <c r="R4820" t="inlineStr">
        <is>
          <t>West Bengal</t>
        </is>
      </c>
      <c r="S4820" s="71" t="n">
        <v>2</v>
      </c>
      <c r="T4820" t="inlineStr">
        <is>
          <t>Yes</t>
        </is>
      </c>
      <c r="U4820" s="71" t="n">
        <v>16970</v>
      </c>
      <c r="V4820" s="71" t="n">
        <v>872</v>
      </c>
      <c r="W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RR104812</t>
        </is>
      </c>
      <c r="B4821" s="69" t="n">
        <v>46237</v>
      </c>
      <c r="C4821" s="70" t="n">
        <v>2026</v>
      </c>
      <c r="D4821" t="inlineStr">
        <is>
          <t>Aug</t>
        </is>
      </c>
      <c r="E4821" t="inlineStr">
        <is>
          <t>North</t>
        </is>
      </c>
      <c r="F4821" t="inlineStr">
        <is>
          <t>India</t>
        </is>
      </c>
      <c r="G4821" t="inlineStr">
        <is>
          <t>JioMart</t>
        </is>
      </c>
      <c r="H4821" t="inlineStr">
        <is>
          <t>Home delivery</t>
        </is>
      </c>
      <c r="I4821" t="inlineStr">
        <is>
          <t>Walk-in guest</t>
        </is>
      </c>
      <c r="J4821" t="inlineStr">
        <is>
          <t>Liam O'Brien</t>
        </is>
      </c>
      <c r="K4821" s="71" t="n">
        <v>3212</v>
      </c>
      <c r="L4821" s="72" t="n">
        <v>467.45</v>
      </c>
      <c r="M4821" s="72" t="n">
        <v>1501449.4</v>
      </c>
      <c r="N4821" s="72" t="n">
        <v>75072.47</v>
      </c>
      <c r="O4821" s="72" t="n">
        <v>1426376.93</v>
      </c>
      <c r="P4821" s="72" t="n">
        <v>1053449.24</v>
      </c>
      <c r="Q4821" s="72" t="n">
        <v>372927.69</v>
      </c>
      <c r="R4821" t="inlineStr">
        <is>
          <t>Uttar Pradesh</t>
        </is>
      </c>
      <c r="S4821" s="71" t="n">
        <v>8</v>
      </c>
      <c r="T4821" t="inlineStr">
        <is>
          <t>Yes</t>
        </is>
      </c>
      <c r="U4821" s="71" t="n">
        <v>16871</v>
      </c>
      <c r="V4821" s="71" t="n">
        <v>795</v>
      </c>
      <c r="W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RR104813</t>
        </is>
      </c>
      <c r="B4822" s="69" t="n">
        <v>46237</v>
      </c>
      <c r="C4822" s="70" t="n">
        <v>2026</v>
      </c>
      <c r="D4822" t="inlineStr">
        <is>
          <t>Aug</t>
        </is>
      </c>
      <c r="E4822" t="inlineStr">
        <is>
          <t>South</t>
        </is>
      </c>
      <c r="F4822" t="inlineStr">
        <is>
          <t>India</t>
        </is>
      </c>
      <c r="G4822" t="inlineStr">
        <is>
          <t>Electronics</t>
        </is>
      </c>
      <c r="H4822" t="inlineStr">
        <is>
          <t>Store walk-in</t>
        </is>
      </c>
      <c r="I4822" t="inlineStr">
        <is>
          <t>Member</t>
        </is>
      </c>
      <c r="J4822" t="inlineStr">
        <is>
          <t>Wei Chen</t>
        </is>
      </c>
      <c r="K4822" s="71" t="n">
        <v>85</v>
      </c>
      <c r="L4822" s="72" t="n">
        <v>9526.42</v>
      </c>
      <c r="M4822" s="72" t="n">
        <v>809745.7</v>
      </c>
      <c r="N4822" s="72" t="n">
        <v>40487.29</v>
      </c>
      <c r="O4822" s="72" t="n">
        <v>769258.41</v>
      </c>
      <c r="P4822" s="72" t="n">
        <v>695170.51</v>
      </c>
      <c r="Q4822" s="72" t="n">
        <v>74087.89999999999</v>
      </c>
      <c r="R4822" t="inlineStr">
        <is>
          <t>Karnataka</t>
        </is>
      </c>
      <c r="S4822" s="71" t="n">
        <v>5</v>
      </c>
      <c r="T4822" t="inlineStr">
        <is>
          <t>Yes</t>
        </is>
      </c>
      <c r="U4822" s="71" t="n">
        <v>262</v>
      </c>
      <c r="V4822" s="71" t="n">
        <v>75</v>
      </c>
      <c r="W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RR104814</t>
        </is>
      </c>
      <c r="B4823" s="69" t="n">
        <v>46237</v>
      </c>
      <c r="C4823" s="70" t="n">
        <v>2026</v>
      </c>
      <c r="D4823" t="inlineStr">
        <is>
          <t>Aug</t>
        </is>
      </c>
      <c r="E4823" t="inlineStr">
        <is>
          <t>South</t>
        </is>
      </c>
      <c r="F4823" t="inlineStr">
        <is>
          <t>India</t>
        </is>
      </c>
      <c r="G4823" t="inlineStr">
        <is>
          <t>Fashion</t>
        </is>
      </c>
      <c r="H4823" t="inlineStr">
        <is>
          <t>Store walk-in</t>
        </is>
      </c>
      <c r="I4823" t="inlineStr">
        <is>
          <t>Walk-in guest</t>
        </is>
      </c>
      <c r="J4823" t="inlineStr">
        <is>
          <t>Ravindra Patil</t>
        </is>
      </c>
      <c r="K4823" s="71" t="n">
        <v>1367</v>
      </c>
      <c r="L4823" s="72" t="n">
        <v>752.55</v>
      </c>
      <c r="M4823" s="72" t="n">
        <v>1028735.85</v>
      </c>
      <c r="N4823" s="72" t="n">
        <v>51436.79</v>
      </c>
      <c r="O4823" s="72" t="n">
        <v>977299.0600000001</v>
      </c>
      <c r="P4823" s="72" t="n">
        <v>572448.75</v>
      </c>
      <c r="Q4823" s="72" t="n">
        <v>404850.31</v>
      </c>
      <c r="R4823" t="inlineStr">
        <is>
          <t>Kerala</t>
        </is>
      </c>
      <c r="S4823" s="71" t="n">
        <v>3</v>
      </c>
      <c r="T4823" t="inlineStr">
        <is>
          <t>Yes</t>
        </is>
      </c>
      <c r="U4823" s="71" t="n">
        <v>582</v>
      </c>
      <c r="V4823" s="71" t="n">
        <v>183</v>
      </c>
      <c r="W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RR104815</t>
        </is>
      </c>
      <c r="B4824" s="69" t="n">
        <v>46237</v>
      </c>
      <c r="C4824" s="70" t="n">
        <v>2026</v>
      </c>
      <c r="D4824" t="inlineStr">
        <is>
          <t>Aug</t>
        </is>
      </c>
      <c r="E4824" t="inlineStr">
        <is>
          <t>North</t>
        </is>
      </c>
      <c r="F4824" t="inlineStr">
        <is>
          <t>India</t>
        </is>
      </c>
      <c r="G4824" t="inlineStr">
        <is>
          <t>JioMart</t>
        </is>
      </c>
      <c r="H4824" t="inlineStr">
        <is>
          <t>Home delivery</t>
        </is>
      </c>
      <c r="I4824" t="inlineStr">
        <is>
          <t>Member</t>
        </is>
      </c>
      <c r="J4824" t="inlineStr">
        <is>
          <t>Yuki Sato</t>
        </is>
      </c>
      <c r="K4824" s="71" t="n">
        <v>1036</v>
      </c>
      <c r="L4824" s="72" t="n">
        <v>467.7</v>
      </c>
      <c r="M4824" s="72" t="n">
        <v>484537.2</v>
      </c>
      <c r="N4824" s="72" t="n">
        <v>9690.74</v>
      </c>
      <c r="O4824" s="72" t="n">
        <v>474846.46</v>
      </c>
      <c r="P4824" s="72" t="n">
        <v>352333.02</v>
      </c>
      <c r="Q4824" s="72" t="n">
        <v>122513.44</v>
      </c>
      <c r="R4824" t="inlineStr">
        <is>
          <t>Rajasthan</t>
        </is>
      </c>
      <c r="S4824" s="71" t="n">
        <v>2</v>
      </c>
      <c r="T4824" t="inlineStr">
        <is>
          <t>Yes</t>
        </is>
      </c>
      <c r="U4824" s="71" t="n">
        <v>3593</v>
      </c>
      <c r="V4824" s="71" t="n">
        <v>246</v>
      </c>
      <c r="W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RR104816</t>
        </is>
      </c>
      <c r="B4825" s="69" t="n">
        <v>46237</v>
      </c>
      <c r="C4825" s="70" t="n">
        <v>2026</v>
      </c>
      <c r="D4825" t="inlineStr">
        <is>
          <t>Aug</t>
        </is>
      </c>
      <c r="E4825" t="inlineStr">
        <is>
          <t>West</t>
        </is>
      </c>
      <c r="F4825" t="inlineStr">
        <is>
          <t>India</t>
        </is>
      </c>
      <c r="G4825" t="inlineStr">
        <is>
          <t>Grocery</t>
        </is>
      </c>
      <c r="H4825" t="inlineStr">
        <is>
          <t>Store walk-in</t>
        </is>
      </c>
      <c r="I4825" t="inlineStr">
        <is>
          <t>Member</t>
        </is>
      </c>
      <c r="J4825" t="inlineStr">
        <is>
          <t>Carlos Silva</t>
        </is>
      </c>
      <c r="K4825" s="71" t="n">
        <v>3004</v>
      </c>
      <c r="L4825" s="72" t="n">
        <v>181.92</v>
      </c>
      <c r="M4825" s="72" t="n">
        <v>546487.6800000001</v>
      </c>
      <c r="N4825" s="72" t="n">
        <v>10929.75</v>
      </c>
      <c r="O4825" s="72" t="n">
        <v>535557.9300000001</v>
      </c>
      <c r="P4825" s="72" t="n">
        <v>459870.16</v>
      </c>
      <c r="Q4825" s="72" t="n">
        <v>75687.77</v>
      </c>
      <c r="R4825" t="inlineStr">
        <is>
          <t>Maharashtra</t>
        </is>
      </c>
      <c r="S4825" s="71" t="n">
        <v>3</v>
      </c>
      <c r="T4825" t="inlineStr">
        <is>
          <t>Yes</t>
        </is>
      </c>
      <c r="U4825" s="71" t="n">
        <v>1282</v>
      </c>
      <c r="V4825" s="71" t="n">
        <v>552</v>
      </c>
      <c r="W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RR104817</t>
        </is>
      </c>
      <c r="B4826" s="69" t="n">
        <v>46237</v>
      </c>
      <c r="C4826" s="70" t="n">
        <v>2026</v>
      </c>
      <c r="D4826" t="inlineStr">
        <is>
          <t>Aug</t>
        </is>
      </c>
      <c r="E4826" t="inlineStr">
        <is>
          <t>West</t>
        </is>
      </c>
      <c r="F4826" t="inlineStr">
        <is>
          <t>India</t>
        </is>
      </c>
      <c r="G4826" t="inlineStr">
        <is>
          <t>Grocery</t>
        </is>
      </c>
      <c r="H4826" t="inlineStr">
        <is>
          <t>Store walk-in</t>
        </is>
      </c>
      <c r="I4826" t="inlineStr">
        <is>
          <t>Walk-in guest</t>
        </is>
      </c>
      <c r="J4826" t="inlineStr">
        <is>
          <t>Arjun Mehta</t>
        </is>
      </c>
      <c r="K4826" s="71" t="n">
        <v>698</v>
      </c>
      <c r="L4826" s="72" t="n">
        <v>166.73</v>
      </c>
      <c r="M4826" s="72" t="n">
        <v>116377.54</v>
      </c>
      <c r="N4826" s="72" t="n">
        <v>2327.55</v>
      </c>
      <c r="O4826" s="72" t="n">
        <v>114049.99</v>
      </c>
      <c r="P4826" s="72" t="n">
        <v>100861.7</v>
      </c>
      <c r="Q4826" s="72" t="n">
        <v>13188.29</v>
      </c>
      <c r="R4826" t="inlineStr">
        <is>
          <t>Goa</t>
        </is>
      </c>
      <c r="S4826" s="71" t="n">
        <v>5</v>
      </c>
      <c r="T4826" t="inlineStr">
        <is>
          <t>Yes</t>
        </is>
      </c>
      <c r="U4826" s="71" t="n">
        <v>377</v>
      </c>
      <c r="V4826" s="71" t="n">
        <v>128</v>
      </c>
      <c r="W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RR104818</t>
        </is>
      </c>
      <c r="B4827" s="69" t="n">
        <v>46237</v>
      </c>
      <c r="C4827" s="70" t="n">
        <v>2026</v>
      </c>
      <c r="D4827" t="inlineStr">
        <is>
          <t>Aug</t>
        </is>
      </c>
      <c r="E4827" t="inlineStr">
        <is>
          <t>South</t>
        </is>
      </c>
      <c r="F4827" t="inlineStr">
        <is>
          <t>India</t>
        </is>
      </c>
      <c r="G4827" t="inlineStr">
        <is>
          <t>Electronics</t>
        </is>
      </c>
      <c r="H4827" t="inlineStr">
        <is>
          <t>Store walk-in</t>
        </is>
      </c>
      <c r="I4827" t="inlineStr">
        <is>
          <t>Member</t>
        </is>
      </c>
      <c r="J4827" t="inlineStr">
        <is>
          <t>Omar Haddad</t>
        </is>
      </c>
      <c r="K4827" s="71" t="n">
        <v>25</v>
      </c>
      <c r="L4827" s="72" t="n">
        <v>10614.79</v>
      </c>
      <c r="M4827" s="72" t="n">
        <v>265369.75</v>
      </c>
      <c r="N4827" s="72" t="n">
        <v>21229.58</v>
      </c>
      <c r="O4827" s="72" t="n">
        <v>244140.17</v>
      </c>
      <c r="P4827" s="72" t="n">
        <v>196324.53</v>
      </c>
      <c r="Q4827" s="72" t="n">
        <v>47815.64</v>
      </c>
      <c r="R4827" t="inlineStr">
        <is>
          <t>Tamil Nadu</t>
        </is>
      </c>
      <c r="S4827" s="71" t="n">
        <v>0</v>
      </c>
      <c r="T4827" t="inlineStr">
        <is>
          <t>No</t>
        </is>
      </c>
      <c r="U4827" s="71" t="n">
        <v>64</v>
      </c>
      <c r="V4827" s="71" t="n">
        <v>19</v>
      </c>
      <c r="W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RR104819</t>
        </is>
      </c>
      <c r="B4828" s="69" t="n">
        <v>46238</v>
      </c>
      <c r="C4828" s="70" t="n">
        <v>2026</v>
      </c>
      <c r="D4828" t="inlineStr">
        <is>
          <t>Aug</t>
        </is>
      </c>
      <c r="E4828" t="inlineStr">
        <is>
          <t>East</t>
        </is>
      </c>
      <c r="F4828" t="inlineStr">
        <is>
          <t>India</t>
        </is>
      </c>
      <c r="G4828" t="inlineStr">
        <is>
          <t>Electronics</t>
        </is>
      </c>
      <c r="H4828" t="inlineStr">
        <is>
          <t>Click &amp; collect</t>
        </is>
      </c>
      <c r="I4828" t="inlineStr">
        <is>
          <t>Walk-in guest</t>
        </is>
      </c>
      <c r="J4828" t="inlineStr">
        <is>
          <t>Kofi Mensah</t>
        </is>
      </c>
      <c r="K4828" s="71" t="n">
        <v>93</v>
      </c>
      <c r="L4828" s="72" t="n">
        <v>9713.059999999999</v>
      </c>
      <c r="M4828" s="72" t="n">
        <v>903314.58</v>
      </c>
      <c r="N4828" s="72" t="n">
        <v>45165.73</v>
      </c>
      <c r="O4828" s="72" t="n">
        <v>858148.85</v>
      </c>
      <c r="P4828" s="72" t="n">
        <v>758682.05</v>
      </c>
      <c r="Q4828" s="72" t="n">
        <v>99466.8</v>
      </c>
      <c r="R4828" t="inlineStr">
        <is>
          <t>Odisha</t>
        </is>
      </c>
      <c r="S4828" s="71" t="n">
        <v>1</v>
      </c>
      <c r="T4828" t="inlineStr">
        <is>
          <t>Yes</t>
        </is>
      </c>
      <c r="U4828" s="71" t="n">
        <v>259</v>
      </c>
      <c r="V4828" s="71" t="n">
        <v>82</v>
      </c>
      <c r="W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RR104820</t>
        </is>
      </c>
      <c r="B4829" s="69" t="n">
        <v>46238</v>
      </c>
      <c r="C4829" s="70" t="n">
        <v>2026</v>
      </c>
      <c r="D4829" t="inlineStr">
        <is>
          <t>Aug</t>
        </is>
      </c>
      <c r="E4829" t="inlineStr">
        <is>
          <t>East</t>
        </is>
      </c>
      <c r="F4829" t="inlineStr">
        <is>
          <t>India</t>
        </is>
      </c>
      <c r="G4829" t="inlineStr">
        <is>
          <t>Grocery</t>
        </is>
      </c>
      <c r="H4829" t="inlineStr">
        <is>
          <t>Store walk-in</t>
        </is>
      </c>
      <c r="I4829" t="inlineStr">
        <is>
          <t>Walk-in guest</t>
        </is>
      </c>
      <c r="J4829" t="inlineStr">
        <is>
          <t>Omar Haddad</t>
        </is>
      </c>
      <c r="K4829" s="71" t="n">
        <v>2281</v>
      </c>
      <c r="L4829" s="72" t="n">
        <v>191.52</v>
      </c>
      <c r="M4829" s="72" t="n">
        <v>436857.12</v>
      </c>
      <c r="N4829" s="72" t="n">
        <v>43685.71</v>
      </c>
      <c r="O4829" s="72" t="n">
        <v>393171.41</v>
      </c>
      <c r="P4829" s="72" t="n">
        <v>337800.51</v>
      </c>
      <c r="Q4829" s="72" t="n">
        <v>55370.9</v>
      </c>
      <c r="R4829" t="inlineStr">
        <is>
          <t>Odisha</t>
        </is>
      </c>
      <c r="S4829" s="71" t="n">
        <v>3</v>
      </c>
      <c r="T4829" t="inlineStr">
        <is>
          <t>Yes</t>
        </is>
      </c>
      <c r="U4829" s="71" t="n">
        <v>2580</v>
      </c>
      <c r="V4829" s="71" t="n">
        <v>756</v>
      </c>
      <c r="W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RR104821</t>
        </is>
      </c>
      <c r="B4830" s="69" t="n">
        <v>46238</v>
      </c>
      <c r="C4830" s="70" t="n">
        <v>2026</v>
      </c>
      <c r="D4830" t="inlineStr">
        <is>
          <t>Aug</t>
        </is>
      </c>
      <c r="E4830" t="inlineStr">
        <is>
          <t>West</t>
        </is>
      </c>
      <c r="F4830" t="inlineStr">
        <is>
          <t>India</t>
        </is>
      </c>
      <c r="G4830" t="inlineStr">
        <is>
          <t>JioMart</t>
        </is>
      </c>
      <c r="H4830" t="inlineStr">
        <is>
          <t>Home delivery</t>
        </is>
      </c>
      <c r="I4830" t="inlineStr">
        <is>
          <t>Member</t>
        </is>
      </c>
      <c r="J4830" t="inlineStr">
        <is>
          <t>Ana Costa</t>
        </is>
      </c>
      <c r="K4830" s="71" t="n">
        <v>785</v>
      </c>
      <c r="L4830" s="72" t="n">
        <v>512.89</v>
      </c>
      <c r="M4830" s="72" t="n">
        <v>402618.65</v>
      </c>
      <c r="N4830" s="72" t="n">
        <v>60392.8</v>
      </c>
      <c r="O4830" s="72" t="n">
        <v>342225.85</v>
      </c>
      <c r="P4830" s="72" t="n">
        <v>253475.39</v>
      </c>
      <c r="Q4830" s="72" t="n">
        <v>88750.46000000001</v>
      </c>
      <c r="R4830" t="inlineStr">
        <is>
          <t>Gujarat</t>
        </is>
      </c>
      <c r="S4830" s="71" t="n">
        <v>2</v>
      </c>
      <c r="T4830" t="inlineStr">
        <is>
          <t>Yes</t>
        </is>
      </c>
      <c r="U4830" s="71" t="n">
        <v>2334</v>
      </c>
      <c r="V4830" s="71" t="n">
        <v>115</v>
      </c>
      <c r="W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RR104822</t>
        </is>
      </c>
      <c r="B4831" s="69" t="n">
        <v>46238</v>
      </c>
      <c r="C4831" s="70" t="n">
        <v>2026</v>
      </c>
      <c r="D4831" t="inlineStr">
        <is>
          <t>Aug</t>
        </is>
      </c>
      <c r="E4831" t="inlineStr">
        <is>
          <t>South</t>
        </is>
      </c>
      <c r="F4831" t="inlineStr">
        <is>
          <t>India</t>
        </is>
      </c>
      <c r="G4831" t="inlineStr">
        <is>
          <t>Grocery</t>
        </is>
      </c>
      <c r="H4831" t="inlineStr">
        <is>
          <t>Click &amp; collect</t>
        </is>
      </c>
      <c r="I4831" t="inlineStr">
        <is>
          <t>Member</t>
        </is>
      </c>
      <c r="J4831" t="inlineStr">
        <is>
          <t>Mei Lin</t>
        </is>
      </c>
      <c r="K4831" s="71" t="n">
        <v>1711</v>
      </c>
      <c r="L4831" s="72" t="n">
        <v>188.88</v>
      </c>
      <c r="M4831" s="72" t="n">
        <v>323173.68</v>
      </c>
      <c r="N4831" s="72" t="n">
        <v>6463.47</v>
      </c>
      <c r="O4831" s="72" t="n">
        <v>316710.21</v>
      </c>
      <c r="P4831" s="72" t="n">
        <v>261731.25</v>
      </c>
      <c r="Q4831" s="72" t="n">
        <v>54978.96</v>
      </c>
      <c r="R4831" t="inlineStr">
        <is>
          <t>Telangana</t>
        </is>
      </c>
      <c r="S4831" s="71" t="n">
        <v>0</v>
      </c>
      <c r="T4831" t="inlineStr">
        <is>
          <t>No</t>
        </is>
      </c>
      <c r="U4831" s="71" t="n">
        <v>1082</v>
      </c>
      <c r="V4831" s="71" t="n">
        <v>417</v>
      </c>
      <c r="W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RR104823</t>
        </is>
      </c>
      <c r="B4832" s="69" t="n">
        <v>46238</v>
      </c>
      <c r="C4832" s="70" t="n">
        <v>2026</v>
      </c>
      <c r="D4832" t="inlineStr">
        <is>
          <t>Aug</t>
        </is>
      </c>
      <c r="E4832" t="inlineStr">
        <is>
          <t>West</t>
        </is>
      </c>
      <c r="F4832" t="inlineStr">
        <is>
          <t>India</t>
        </is>
      </c>
      <c r="G4832" t="inlineStr">
        <is>
          <t>Fashion</t>
        </is>
      </c>
      <c r="H4832" t="inlineStr">
        <is>
          <t>Store walk-in</t>
        </is>
      </c>
      <c r="I4832" t="inlineStr">
        <is>
          <t>Walk-in guest</t>
        </is>
      </c>
      <c r="J4832" t="inlineStr">
        <is>
          <t>Aisha Bello</t>
        </is>
      </c>
      <c r="K4832" s="71" t="n">
        <v>1022</v>
      </c>
      <c r="L4832" s="72" t="n">
        <v>800.4299999999999</v>
      </c>
      <c r="M4832" s="72" t="n">
        <v>818039.46</v>
      </c>
      <c r="N4832" s="72" t="n">
        <v>81803.95</v>
      </c>
      <c r="O4832" s="72" t="n">
        <v>736235.51</v>
      </c>
      <c r="P4832" s="72" t="n">
        <v>433630.22</v>
      </c>
      <c r="Q4832" s="72" t="n">
        <v>302605.29</v>
      </c>
      <c r="R4832" t="inlineStr">
        <is>
          <t>Gujarat</t>
        </is>
      </c>
      <c r="S4832" s="71" t="n">
        <v>0</v>
      </c>
      <c r="T4832" t="inlineStr">
        <is>
          <t>No</t>
        </is>
      </c>
      <c r="U4832" s="71" t="n">
        <v>737</v>
      </c>
      <c r="V4832" s="71" t="n">
        <v>250</v>
      </c>
      <c r="W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RR104824</t>
        </is>
      </c>
      <c r="B4833" s="69" t="n">
        <v>46239</v>
      </c>
      <c r="C4833" s="70" t="n">
        <v>2026</v>
      </c>
      <c r="D4833" t="inlineStr">
        <is>
          <t>Aug</t>
        </is>
      </c>
      <c r="E4833" t="inlineStr">
        <is>
          <t>South</t>
        </is>
      </c>
      <c r="F4833" t="inlineStr">
        <is>
          <t>India</t>
        </is>
      </c>
      <c r="G4833" t="inlineStr">
        <is>
          <t>Fashion</t>
        </is>
      </c>
      <c r="H4833" t="inlineStr">
        <is>
          <t>Click &amp; collect</t>
        </is>
      </c>
      <c r="I4833" t="inlineStr">
        <is>
          <t>Member</t>
        </is>
      </c>
      <c r="J4833" t="inlineStr">
        <is>
          <t>Hiroshi Tanaka</t>
        </is>
      </c>
      <c r="K4833" s="71" t="n">
        <v>1463</v>
      </c>
      <c r="L4833" s="72" t="n">
        <v>709.9</v>
      </c>
      <c r="M4833" s="72" t="n">
        <v>1038583.7</v>
      </c>
      <c r="N4833" s="72" t="n">
        <v>20771.67</v>
      </c>
      <c r="O4833" s="72" t="n">
        <v>1017812.03</v>
      </c>
      <c r="P4833" s="72" t="n">
        <v>607245.99</v>
      </c>
      <c r="Q4833" s="72" t="n">
        <v>410566.04</v>
      </c>
      <c r="R4833" t="inlineStr">
        <is>
          <t>Karnataka</t>
        </is>
      </c>
      <c r="S4833" s="71" t="n">
        <v>3</v>
      </c>
      <c r="T4833" t="inlineStr">
        <is>
          <t>Yes</t>
        </is>
      </c>
      <c r="U4833" s="71" t="n">
        <v>609</v>
      </c>
      <c r="V4833" s="71" t="n">
        <v>186</v>
      </c>
      <c r="W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RR104825</t>
        </is>
      </c>
      <c r="B4834" s="69" t="n">
        <v>46239</v>
      </c>
      <c r="C4834" s="70" t="n">
        <v>2026</v>
      </c>
      <c r="D4834" t="inlineStr">
        <is>
          <t>Aug</t>
        </is>
      </c>
      <c r="E4834" t="inlineStr">
        <is>
          <t>West</t>
        </is>
      </c>
      <c r="F4834" t="inlineStr">
        <is>
          <t>India</t>
        </is>
      </c>
      <c r="G4834" t="inlineStr">
        <is>
          <t>JioMart</t>
        </is>
      </c>
      <c r="H4834" t="inlineStr">
        <is>
          <t>Home delivery</t>
        </is>
      </c>
      <c r="I4834" t="inlineStr">
        <is>
          <t>Member</t>
        </is>
      </c>
      <c r="J4834" t="inlineStr">
        <is>
          <t>Sophie Müller</t>
        </is>
      </c>
      <c r="K4834" s="71" t="n">
        <v>885</v>
      </c>
      <c r="L4834" s="72" t="n">
        <v>419.5</v>
      </c>
      <c r="M4834" s="72" t="n">
        <v>371257.5</v>
      </c>
      <c r="N4834" s="72" t="n">
        <v>37125.75</v>
      </c>
      <c r="O4834" s="72" t="n">
        <v>334131.75</v>
      </c>
      <c r="P4834" s="72" t="n">
        <v>305884.48</v>
      </c>
      <c r="Q4834" s="72" t="n">
        <v>28247.27</v>
      </c>
      <c r="R4834" t="inlineStr">
        <is>
          <t>Gujarat</t>
        </is>
      </c>
      <c r="S4834" s="71" t="n">
        <v>8</v>
      </c>
      <c r="T4834" t="inlineStr">
        <is>
          <t>Yes</t>
        </is>
      </c>
      <c r="U4834" s="71" t="n">
        <v>3522</v>
      </c>
      <c r="V4834" s="71" t="n">
        <v>210</v>
      </c>
      <c r="W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RR104826</t>
        </is>
      </c>
      <c r="B4835" s="69" t="n">
        <v>46239</v>
      </c>
      <c r="C4835" s="70" t="n">
        <v>2026</v>
      </c>
      <c r="D4835" t="inlineStr">
        <is>
          <t>Aug</t>
        </is>
      </c>
      <c r="E4835" t="inlineStr">
        <is>
          <t>West</t>
        </is>
      </c>
      <c r="F4835" t="inlineStr">
        <is>
          <t>India</t>
        </is>
      </c>
      <c r="G4835" t="inlineStr">
        <is>
          <t>Fashion</t>
        </is>
      </c>
      <c r="H4835" t="inlineStr">
        <is>
          <t>Store walk-in</t>
        </is>
      </c>
      <c r="I4835" t="inlineStr">
        <is>
          <t>Member</t>
        </is>
      </c>
      <c r="J4835" t="inlineStr">
        <is>
          <t>Amir Khan</t>
        </is>
      </c>
      <c r="K4835" s="71" t="n">
        <v>713</v>
      </c>
      <c r="L4835" s="72" t="n">
        <v>816.6</v>
      </c>
      <c r="M4835" s="72" t="n">
        <v>582235.8</v>
      </c>
      <c r="N4835" s="72" t="n">
        <v>11644.72</v>
      </c>
      <c r="O4835" s="72" t="n">
        <v>570591.08</v>
      </c>
      <c r="P4835" s="72" t="n">
        <v>291037.34</v>
      </c>
      <c r="Q4835" s="72" t="n">
        <v>279553.74</v>
      </c>
      <c r="R4835" t="inlineStr">
        <is>
          <t>Goa</t>
        </is>
      </c>
      <c r="S4835" s="71" t="n">
        <v>2</v>
      </c>
      <c r="T4835" t="inlineStr">
        <is>
          <t>Yes</t>
        </is>
      </c>
      <c r="U4835" s="71" t="n">
        <v>479</v>
      </c>
      <c r="V4835" s="71" t="n">
        <v>209</v>
      </c>
      <c r="W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RR104827</t>
        </is>
      </c>
      <c r="B4836" s="69" t="n">
        <v>46239</v>
      </c>
      <c r="C4836" s="70" t="n">
        <v>2026</v>
      </c>
      <c r="D4836" t="inlineStr">
        <is>
          <t>Aug</t>
        </is>
      </c>
      <c r="E4836" t="inlineStr">
        <is>
          <t>North</t>
        </is>
      </c>
      <c r="F4836" t="inlineStr">
        <is>
          <t>India</t>
        </is>
      </c>
      <c r="G4836" t="inlineStr">
        <is>
          <t>Grocery</t>
        </is>
      </c>
      <c r="H4836" t="inlineStr">
        <is>
          <t>Home delivery</t>
        </is>
      </c>
      <c r="I4836" t="inlineStr">
        <is>
          <t>Walk-in guest</t>
        </is>
      </c>
      <c r="J4836" t="inlineStr">
        <is>
          <t>Arjun Mehta</t>
        </is>
      </c>
      <c r="K4836" s="71" t="n">
        <v>4753</v>
      </c>
      <c r="L4836" s="72" t="n">
        <v>170.49</v>
      </c>
      <c r="M4836" s="72" t="n">
        <v>810338.97</v>
      </c>
      <c r="N4836" s="72" t="n">
        <v>64827.12</v>
      </c>
      <c r="O4836" s="72" t="n">
        <v>745511.85</v>
      </c>
      <c r="P4836" s="72" t="n">
        <v>683132.25</v>
      </c>
      <c r="Q4836" s="72" t="n">
        <v>62379.6</v>
      </c>
      <c r="R4836" t="inlineStr">
        <is>
          <t>Delhi</t>
        </is>
      </c>
      <c r="S4836" s="71" t="n">
        <v>2</v>
      </c>
      <c r="T4836" t="inlineStr">
        <is>
          <t>Yes</t>
        </is>
      </c>
      <c r="U4836" s="71" t="n">
        <v>2131</v>
      </c>
      <c r="V4836" s="71" t="n">
        <v>687</v>
      </c>
      <c r="W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RR104828</t>
        </is>
      </c>
      <c r="B4837" s="69" t="n">
        <v>46239</v>
      </c>
      <c r="C4837" s="70" t="n">
        <v>2026</v>
      </c>
      <c r="D4837" t="inlineStr">
        <is>
          <t>Aug</t>
        </is>
      </c>
      <c r="E4837" t="inlineStr">
        <is>
          <t>West</t>
        </is>
      </c>
      <c r="F4837" t="inlineStr">
        <is>
          <t>India</t>
        </is>
      </c>
      <c r="G4837" t="inlineStr">
        <is>
          <t>Grocery</t>
        </is>
      </c>
      <c r="H4837" t="inlineStr">
        <is>
          <t>Store walk-in</t>
        </is>
      </c>
      <c r="I4837" t="inlineStr">
        <is>
          <t>Walk-in guest</t>
        </is>
      </c>
      <c r="J4837" t="inlineStr">
        <is>
          <t>Ruhi Shaikh</t>
        </is>
      </c>
      <c r="K4837" s="71" t="n">
        <v>2075</v>
      </c>
      <c r="L4837" s="72" t="n">
        <v>191.49</v>
      </c>
      <c r="M4837" s="72" t="n">
        <v>397341.75</v>
      </c>
      <c r="N4837" s="72" t="n">
        <v>19867.09</v>
      </c>
      <c r="O4837" s="72" t="n">
        <v>377474.66</v>
      </c>
      <c r="P4837" s="72" t="n">
        <v>308987.77</v>
      </c>
      <c r="Q4837" s="72" t="n">
        <v>68486.89</v>
      </c>
      <c r="R4837" t="inlineStr">
        <is>
          <t>Goa</t>
        </is>
      </c>
      <c r="S4837" s="71" t="n">
        <v>0</v>
      </c>
      <c r="T4837" t="inlineStr">
        <is>
          <t>No</t>
        </is>
      </c>
      <c r="U4837" s="71" t="n">
        <v>2146</v>
      </c>
      <c r="V4837" s="71" t="n">
        <v>684</v>
      </c>
      <c r="W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RR104829</t>
        </is>
      </c>
      <c r="B4838" s="69" t="n">
        <v>46239</v>
      </c>
      <c r="C4838" s="70" t="n">
        <v>2026</v>
      </c>
      <c r="D4838" t="inlineStr">
        <is>
          <t>Aug</t>
        </is>
      </c>
      <c r="E4838" t="inlineStr">
        <is>
          <t>South</t>
        </is>
      </c>
      <c r="F4838" t="inlineStr">
        <is>
          <t>India</t>
        </is>
      </c>
      <c r="G4838" t="inlineStr">
        <is>
          <t>Grocery</t>
        </is>
      </c>
      <c r="H4838" t="inlineStr">
        <is>
          <t>Click &amp; collect</t>
        </is>
      </c>
      <c r="I4838" t="inlineStr">
        <is>
          <t>Member</t>
        </is>
      </c>
      <c r="J4838" t="inlineStr">
        <is>
          <t>Liam O'Brien</t>
        </is>
      </c>
      <c r="K4838" s="71" t="n">
        <v>2725</v>
      </c>
      <c r="L4838" s="72" t="n">
        <v>201.01</v>
      </c>
      <c r="M4838" s="72" t="n">
        <v>547752.25</v>
      </c>
      <c r="N4838" s="72" t="n">
        <v>82162.84</v>
      </c>
      <c r="O4838" s="72" t="n">
        <v>465589.41</v>
      </c>
      <c r="P4838" s="72" t="n">
        <v>412501.25</v>
      </c>
      <c r="Q4838" s="72" t="n">
        <v>53088.16</v>
      </c>
      <c r="R4838" t="inlineStr">
        <is>
          <t>Kerala</t>
        </is>
      </c>
      <c r="S4838" s="71" t="n">
        <v>2</v>
      </c>
      <c r="T4838" t="inlineStr">
        <is>
          <t>Yes</t>
        </is>
      </c>
      <c r="U4838" s="71" t="n">
        <v>1826</v>
      </c>
      <c r="V4838" s="71" t="n">
        <v>549</v>
      </c>
      <c r="W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RR104830</t>
        </is>
      </c>
      <c r="B4839" s="69" t="n">
        <v>46239</v>
      </c>
      <c r="C4839" s="70" t="n">
        <v>2026</v>
      </c>
      <c r="D4839" t="inlineStr">
        <is>
          <t>Aug</t>
        </is>
      </c>
      <c r="E4839" t="inlineStr">
        <is>
          <t>South</t>
        </is>
      </c>
      <c r="F4839" t="inlineStr">
        <is>
          <t>India</t>
        </is>
      </c>
      <c r="G4839" t="inlineStr">
        <is>
          <t>Fashion</t>
        </is>
      </c>
      <c r="H4839" t="inlineStr">
        <is>
          <t>Store walk-in</t>
        </is>
      </c>
      <c r="I4839" t="inlineStr">
        <is>
          <t>Member</t>
        </is>
      </c>
      <c r="J4839" t="inlineStr">
        <is>
          <t>Mei Lin</t>
        </is>
      </c>
      <c r="K4839" s="71" t="n">
        <v>1258</v>
      </c>
      <c r="L4839" s="72" t="n">
        <v>689.95</v>
      </c>
      <c r="M4839" s="72" t="n">
        <v>867957.1</v>
      </c>
      <c r="N4839" s="72" t="n">
        <v>17359.14</v>
      </c>
      <c r="O4839" s="72" t="n">
        <v>850597.96</v>
      </c>
      <c r="P4839" s="72" t="n">
        <v>521026.06</v>
      </c>
      <c r="Q4839" s="72" t="n">
        <v>329571.9</v>
      </c>
      <c r="R4839" t="inlineStr">
        <is>
          <t>Tamil Nadu</t>
        </is>
      </c>
      <c r="S4839" s="71" t="n">
        <v>0</v>
      </c>
      <c r="T4839" t="inlineStr">
        <is>
          <t>No</t>
        </is>
      </c>
      <c r="U4839" s="71" t="n">
        <v>610</v>
      </c>
      <c r="V4839" s="71" t="n">
        <v>253</v>
      </c>
      <c r="W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RR104831</t>
        </is>
      </c>
      <c r="B4840" s="69" t="n">
        <v>46240</v>
      </c>
      <c r="C4840" s="70" t="n">
        <v>2026</v>
      </c>
      <c r="D4840" t="inlineStr">
        <is>
          <t>Aug</t>
        </is>
      </c>
      <c r="E4840" t="inlineStr">
        <is>
          <t>West</t>
        </is>
      </c>
      <c r="F4840" t="inlineStr">
        <is>
          <t>India</t>
        </is>
      </c>
      <c r="G4840" t="inlineStr">
        <is>
          <t>Electronics</t>
        </is>
      </c>
      <c r="H4840" t="inlineStr">
        <is>
          <t>Store walk-in</t>
        </is>
      </c>
      <c r="I4840" t="inlineStr">
        <is>
          <t>Walk-in guest</t>
        </is>
      </c>
      <c r="J4840" t="inlineStr">
        <is>
          <t>Yuki Sato</t>
        </is>
      </c>
      <c r="K4840" s="71" t="n">
        <v>165</v>
      </c>
      <c r="L4840" s="72" t="n">
        <v>10669.48</v>
      </c>
      <c r="M4840" s="72" t="n">
        <v>1760464.2</v>
      </c>
      <c r="N4840" s="72" t="n">
        <v>176046.42</v>
      </c>
      <c r="O4840" s="72" t="n">
        <v>1584417.78</v>
      </c>
      <c r="P4840" s="72" t="n">
        <v>1395364.97</v>
      </c>
      <c r="Q4840" s="72" t="n">
        <v>189052.81</v>
      </c>
      <c r="R4840" t="inlineStr">
        <is>
          <t>Gujarat</t>
        </is>
      </c>
      <c r="S4840" s="71" t="n">
        <v>8</v>
      </c>
      <c r="T4840" t="inlineStr">
        <is>
          <t>Yes</t>
        </is>
      </c>
      <c r="U4840" s="71" t="n">
        <v>348</v>
      </c>
      <c r="V4840" s="71" t="n">
        <v>153</v>
      </c>
      <c r="W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RR104832</t>
        </is>
      </c>
      <c r="B4841" s="69" t="n">
        <v>46240</v>
      </c>
      <c r="C4841" s="70" t="n">
        <v>2026</v>
      </c>
      <c r="D4841" t="inlineStr">
        <is>
          <t>Aug</t>
        </is>
      </c>
      <c r="E4841" t="inlineStr">
        <is>
          <t>North</t>
        </is>
      </c>
      <c r="F4841" t="inlineStr">
        <is>
          <t>India</t>
        </is>
      </c>
      <c r="G4841" t="inlineStr">
        <is>
          <t>JioMart</t>
        </is>
      </c>
      <c r="H4841" t="inlineStr">
        <is>
          <t>Home delivery</t>
        </is>
      </c>
      <c r="I4841" t="inlineStr">
        <is>
          <t>Member</t>
        </is>
      </c>
      <c r="J4841" t="inlineStr">
        <is>
          <t>Ruhi Shaikh</t>
        </is>
      </c>
      <c r="K4841" s="71" t="n">
        <v>2039</v>
      </c>
      <c r="L4841" s="72" t="n">
        <v>431.97</v>
      </c>
      <c r="M4841" s="72" t="n">
        <v>880786.83</v>
      </c>
      <c r="N4841" s="72" t="n">
        <v>88078.67999999999</v>
      </c>
      <c r="O4841" s="72" t="n">
        <v>792708.15</v>
      </c>
      <c r="P4841" s="72" t="n">
        <v>687936.98</v>
      </c>
      <c r="Q4841" s="72" t="n">
        <v>104771.17</v>
      </c>
      <c r="R4841" t="inlineStr">
        <is>
          <t>Rajasthan</t>
        </is>
      </c>
      <c r="S4841" s="71" t="n">
        <v>8</v>
      </c>
      <c r="T4841" t="inlineStr">
        <is>
          <t>Yes</t>
        </is>
      </c>
      <c r="U4841" s="71" t="n">
        <v>9211</v>
      </c>
      <c r="V4841" s="71" t="n">
        <v>455</v>
      </c>
      <c r="W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RR104833</t>
        </is>
      </c>
      <c r="B4842" s="69" t="n">
        <v>46240</v>
      </c>
      <c r="C4842" s="70" t="n">
        <v>2026</v>
      </c>
      <c r="D4842" t="inlineStr">
        <is>
          <t>Aug</t>
        </is>
      </c>
      <c r="E4842" t="inlineStr">
        <is>
          <t>South</t>
        </is>
      </c>
      <c r="F4842" t="inlineStr">
        <is>
          <t>India</t>
        </is>
      </c>
      <c r="G4842" t="inlineStr">
        <is>
          <t>JioMart</t>
        </is>
      </c>
      <c r="H4842" t="inlineStr">
        <is>
          <t>Home delivery</t>
        </is>
      </c>
      <c r="I4842" t="inlineStr">
        <is>
          <t>Member</t>
        </is>
      </c>
      <c r="J4842" t="inlineStr">
        <is>
          <t>Olivia Brown</t>
        </is>
      </c>
      <c r="K4842" s="71" t="n">
        <v>3895</v>
      </c>
      <c r="L4842" s="72" t="n">
        <v>409.74</v>
      </c>
      <c r="M4842" s="72" t="n">
        <v>1595937.3</v>
      </c>
      <c r="N4842" s="72" t="n">
        <v>159593.73</v>
      </c>
      <c r="O4842" s="72" t="n">
        <v>1436343.57</v>
      </c>
      <c r="P4842" s="72" t="n">
        <v>1355584.47</v>
      </c>
      <c r="Q4842" s="72" t="n">
        <v>80759.10000000001</v>
      </c>
      <c r="R4842" t="inlineStr">
        <is>
          <t>Tamil Nadu</t>
        </is>
      </c>
      <c r="S4842" s="71" t="n">
        <v>2</v>
      </c>
      <c r="T4842" t="inlineStr">
        <is>
          <t>Yes</t>
        </is>
      </c>
      <c r="U4842" s="71" t="n">
        <v>11444</v>
      </c>
      <c r="V4842" s="71" t="n">
        <v>888</v>
      </c>
      <c r="W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RR104834</t>
        </is>
      </c>
      <c r="B4843" s="69" t="n">
        <v>46240</v>
      </c>
      <c r="C4843" s="70" t="n">
        <v>2026</v>
      </c>
      <c r="D4843" t="inlineStr">
        <is>
          <t>Aug</t>
        </is>
      </c>
      <c r="E4843" t="inlineStr">
        <is>
          <t>South</t>
        </is>
      </c>
      <c r="F4843" t="inlineStr">
        <is>
          <t>India</t>
        </is>
      </c>
      <c r="G4843" t="inlineStr">
        <is>
          <t>Grocery</t>
        </is>
      </c>
      <c r="H4843" t="inlineStr">
        <is>
          <t>Home delivery</t>
        </is>
      </c>
      <c r="I4843" t="inlineStr">
        <is>
          <t>Walk-in guest</t>
        </is>
      </c>
      <c r="J4843" t="inlineStr">
        <is>
          <t>Mei Lin</t>
        </is>
      </c>
      <c r="K4843" s="71" t="n">
        <v>3015</v>
      </c>
      <c r="L4843" s="72" t="n">
        <v>206.69</v>
      </c>
      <c r="M4843" s="72" t="n">
        <v>623170.35</v>
      </c>
      <c r="N4843" s="72" t="n">
        <v>49853.63</v>
      </c>
      <c r="O4843" s="72" t="n">
        <v>573316.72</v>
      </c>
      <c r="P4843" s="72" t="n">
        <v>442985.32</v>
      </c>
      <c r="Q4843" s="72" t="n">
        <v>130331.4</v>
      </c>
      <c r="R4843" t="inlineStr">
        <is>
          <t>Kerala</t>
        </is>
      </c>
      <c r="S4843" s="71" t="n">
        <v>2</v>
      </c>
      <c r="T4843" t="inlineStr">
        <is>
          <t>Yes</t>
        </is>
      </c>
      <c r="U4843" s="71" t="n">
        <v>2254</v>
      </c>
      <c r="V4843" s="71" t="n">
        <v>829</v>
      </c>
      <c r="W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RR104835</t>
        </is>
      </c>
      <c r="B4844" s="69" t="n">
        <v>46240</v>
      </c>
      <c r="C4844" s="70" t="n">
        <v>2026</v>
      </c>
      <c r="D4844" t="inlineStr">
        <is>
          <t>Aug</t>
        </is>
      </c>
      <c r="E4844" t="inlineStr">
        <is>
          <t>North</t>
        </is>
      </c>
      <c r="F4844" t="inlineStr">
        <is>
          <t>India</t>
        </is>
      </c>
      <c r="G4844" t="inlineStr">
        <is>
          <t>Electronics</t>
        </is>
      </c>
      <c r="H4844" t="inlineStr">
        <is>
          <t>Store walk-in</t>
        </is>
      </c>
      <c r="I4844" t="inlineStr">
        <is>
          <t>Member</t>
        </is>
      </c>
      <c r="J4844" t="inlineStr">
        <is>
          <t>Aisha Bello</t>
        </is>
      </c>
      <c r="K4844" s="71" t="n">
        <v>165</v>
      </c>
      <c r="L4844" s="72" t="n">
        <v>9451.719999999999</v>
      </c>
      <c r="M4844" s="72" t="n">
        <v>1559533.8</v>
      </c>
      <c r="N4844" s="72" t="n">
        <v>77976.69</v>
      </c>
      <c r="O4844" s="72" t="n">
        <v>1481557.11</v>
      </c>
      <c r="P4844" s="72" t="n">
        <v>1375076.88</v>
      </c>
      <c r="Q4844" s="72" t="n">
        <v>106480.23</v>
      </c>
      <c r="R4844" t="inlineStr">
        <is>
          <t>Punjab</t>
        </is>
      </c>
      <c r="S4844" s="71" t="n">
        <v>8</v>
      </c>
      <c r="T4844" t="inlineStr">
        <is>
          <t>Yes</t>
        </is>
      </c>
      <c r="U4844" s="71" t="n">
        <v>324</v>
      </c>
      <c r="V4844" s="71" t="n">
        <v>120</v>
      </c>
      <c r="W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RR104836</t>
        </is>
      </c>
      <c r="B4845" s="69" t="n">
        <v>46240</v>
      </c>
      <c r="C4845" s="70" t="n">
        <v>2026</v>
      </c>
      <c r="D4845" t="inlineStr">
        <is>
          <t>Aug</t>
        </is>
      </c>
      <c r="E4845" t="inlineStr">
        <is>
          <t>West</t>
        </is>
      </c>
      <c r="F4845" t="inlineStr">
        <is>
          <t>India</t>
        </is>
      </c>
      <c r="G4845" t="inlineStr">
        <is>
          <t>Grocery</t>
        </is>
      </c>
      <c r="H4845" t="inlineStr">
        <is>
          <t>Store walk-in</t>
        </is>
      </c>
      <c r="I4845" t="inlineStr">
        <is>
          <t>Member</t>
        </is>
      </c>
      <c r="J4845" t="inlineStr">
        <is>
          <t>Priya Nair</t>
        </is>
      </c>
      <c r="K4845" s="71" t="n">
        <v>4808</v>
      </c>
      <c r="L4845" s="72" t="n">
        <v>175.9</v>
      </c>
      <c r="M4845" s="72" t="n">
        <v>845727.2</v>
      </c>
      <c r="N4845" s="72" t="n">
        <v>16914.54</v>
      </c>
      <c r="O4845" s="72" t="n">
        <v>828812.66</v>
      </c>
      <c r="P4845" s="72" t="n">
        <v>682516.9</v>
      </c>
      <c r="Q4845" s="72" t="n">
        <v>146295.76</v>
      </c>
      <c r="R4845" t="inlineStr">
        <is>
          <t>Goa</t>
        </is>
      </c>
      <c r="S4845" s="71" t="n">
        <v>3</v>
      </c>
      <c r="T4845" t="inlineStr">
        <is>
          <t>Yes</t>
        </is>
      </c>
      <c r="U4845" s="71" t="n">
        <v>1701</v>
      </c>
      <c r="V4845" s="71" t="n">
        <v>748</v>
      </c>
      <c r="W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RR104837</t>
        </is>
      </c>
      <c r="B4846" s="69" t="n">
        <v>46241</v>
      </c>
      <c r="C4846" s="70" t="n">
        <v>2026</v>
      </c>
      <c r="D4846" t="inlineStr">
        <is>
          <t>Aug</t>
        </is>
      </c>
      <c r="E4846" t="inlineStr">
        <is>
          <t>West</t>
        </is>
      </c>
      <c r="F4846" t="inlineStr">
        <is>
          <t>India</t>
        </is>
      </c>
      <c r="G4846" t="inlineStr">
        <is>
          <t>JioMart</t>
        </is>
      </c>
      <c r="H4846" t="inlineStr">
        <is>
          <t>Home delivery</t>
        </is>
      </c>
      <c r="I4846" t="inlineStr">
        <is>
          <t>Walk-in guest</t>
        </is>
      </c>
      <c r="J4846" t="inlineStr">
        <is>
          <t>Fatima Al-Saud</t>
        </is>
      </c>
      <c r="K4846" s="71" t="n">
        <v>1075</v>
      </c>
      <c r="L4846" s="72" t="n">
        <v>504.39</v>
      </c>
      <c r="M4846" s="72" t="n">
        <v>542219.25</v>
      </c>
      <c r="N4846" s="72" t="n">
        <v>81332.89</v>
      </c>
      <c r="O4846" s="72" t="n">
        <v>460886.36</v>
      </c>
      <c r="P4846" s="72" t="n">
        <v>354289.38</v>
      </c>
      <c r="Q4846" s="72" t="n">
        <v>106596.98</v>
      </c>
      <c r="R4846" t="inlineStr">
        <is>
          <t>Gujarat</t>
        </is>
      </c>
      <c r="S4846" s="71" t="n">
        <v>5</v>
      </c>
      <c r="T4846" t="inlineStr">
        <is>
          <t>Yes</t>
        </is>
      </c>
      <c r="U4846" s="71" t="n">
        <v>1866</v>
      </c>
      <c r="V4846" s="71" t="n">
        <v>125</v>
      </c>
      <c r="W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RR104838</t>
        </is>
      </c>
      <c r="B4847" s="69" t="n">
        <v>46241</v>
      </c>
      <c r="C4847" s="70" t="n">
        <v>2026</v>
      </c>
      <c r="D4847" t="inlineStr">
        <is>
          <t>Aug</t>
        </is>
      </c>
      <c r="E4847" t="inlineStr">
        <is>
          <t>West</t>
        </is>
      </c>
      <c r="F4847" t="inlineStr">
        <is>
          <t>India</t>
        </is>
      </c>
      <c r="G4847" t="inlineStr">
        <is>
          <t>Fashion</t>
        </is>
      </c>
      <c r="H4847" t="inlineStr">
        <is>
          <t>Store walk-in</t>
        </is>
      </c>
      <c r="I4847" t="inlineStr">
        <is>
          <t>Member</t>
        </is>
      </c>
      <c r="J4847" t="inlineStr">
        <is>
          <t>Sara Rossi</t>
        </is>
      </c>
      <c r="K4847" s="71" t="n">
        <v>355</v>
      </c>
      <c r="L4847" s="72" t="n">
        <v>851.24</v>
      </c>
      <c r="M4847" s="72" t="n">
        <v>302190.2</v>
      </c>
      <c r="N4847" s="72" t="n">
        <v>30219.02</v>
      </c>
      <c r="O4847" s="72" t="n">
        <v>271971.18</v>
      </c>
      <c r="P4847" s="72" t="n">
        <v>145189.36</v>
      </c>
      <c r="Q4847" s="72" t="n">
        <v>126781.82</v>
      </c>
      <c r="R4847" t="inlineStr">
        <is>
          <t>Gujarat</t>
        </is>
      </c>
      <c r="S4847" s="71" t="n">
        <v>2</v>
      </c>
      <c r="T4847" t="inlineStr">
        <is>
          <t>Yes</t>
        </is>
      </c>
      <c r="U4847" s="71" t="n">
        <v>215</v>
      </c>
      <c r="V4847" s="71" t="n">
        <v>75</v>
      </c>
      <c r="W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RR104839</t>
        </is>
      </c>
      <c r="B4848" s="69" t="n">
        <v>46241</v>
      </c>
      <c r="C4848" s="70" t="n">
        <v>2026</v>
      </c>
      <c r="D4848" t="inlineStr">
        <is>
          <t>Aug</t>
        </is>
      </c>
      <c r="E4848" t="inlineStr">
        <is>
          <t>North</t>
        </is>
      </c>
      <c r="F4848" t="inlineStr">
        <is>
          <t>India</t>
        </is>
      </c>
      <c r="G4848" t="inlineStr">
        <is>
          <t>Grocery</t>
        </is>
      </c>
      <c r="H4848" t="inlineStr">
        <is>
          <t>Store walk-in</t>
        </is>
      </c>
      <c r="I4848" t="inlineStr">
        <is>
          <t>Walk-in guest</t>
        </is>
      </c>
      <c r="J4848" t="inlineStr">
        <is>
          <t>Wei Chen</t>
        </is>
      </c>
      <c r="K4848" s="71" t="n">
        <v>4013</v>
      </c>
      <c r="L4848" s="72" t="n">
        <v>192.84</v>
      </c>
      <c r="M4848" s="72" t="n">
        <v>773866.92</v>
      </c>
      <c r="N4848" s="72" t="n">
        <v>61909.35</v>
      </c>
      <c r="O4848" s="72" t="n">
        <v>711957.5699999999</v>
      </c>
      <c r="P4848" s="72" t="n">
        <v>568744.55</v>
      </c>
      <c r="Q4848" s="72" t="n">
        <v>143213.02</v>
      </c>
      <c r="R4848" t="inlineStr">
        <is>
          <t>Punjab</t>
        </is>
      </c>
      <c r="S4848" s="71" t="n">
        <v>1</v>
      </c>
      <c r="T4848" t="inlineStr">
        <is>
          <t>Yes</t>
        </is>
      </c>
      <c r="U4848" s="71" t="n">
        <v>3127</v>
      </c>
      <c r="V4848" s="71" t="n">
        <v>786</v>
      </c>
      <c r="W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RR104840</t>
        </is>
      </c>
      <c r="B4849" s="69" t="n">
        <v>46241</v>
      </c>
      <c r="C4849" s="70" t="n">
        <v>2026</v>
      </c>
      <c r="D4849" t="inlineStr">
        <is>
          <t>Aug</t>
        </is>
      </c>
      <c r="E4849" t="inlineStr">
        <is>
          <t>North</t>
        </is>
      </c>
      <c r="F4849" t="inlineStr">
        <is>
          <t>India</t>
        </is>
      </c>
      <c r="G4849" t="inlineStr">
        <is>
          <t>Fashion</t>
        </is>
      </c>
      <c r="H4849" t="inlineStr">
        <is>
          <t>Store walk-in</t>
        </is>
      </c>
      <c r="I4849" t="inlineStr">
        <is>
          <t>Member</t>
        </is>
      </c>
      <c r="J4849" t="inlineStr">
        <is>
          <t>Hiroshi Tanaka</t>
        </is>
      </c>
      <c r="K4849" s="71" t="n">
        <v>903</v>
      </c>
      <c r="L4849" s="72" t="n">
        <v>722.24</v>
      </c>
      <c r="M4849" s="72" t="n">
        <v>652182.72</v>
      </c>
      <c r="N4849" s="72" t="n">
        <v>32609.14</v>
      </c>
      <c r="O4849" s="72" t="n">
        <v>619573.58</v>
      </c>
      <c r="P4849" s="72" t="n">
        <v>369803.02</v>
      </c>
      <c r="Q4849" s="72" t="n">
        <v>249770.56</v>
      </c>
      <c r="R4849" t="inlineStr">
        <is>
          <t>Uttar Pradesh</t>
        </is>
      </c>
      <c r="S4849" s="71" t="n">
        <v>2</v>
      </c>
      <c r="T4849" t="inlineStr">
        <is>
          <t>Yes</t>
        </is>
      </c>
      <c r="U4849" s="71" t="n">
        <v>338</v>
      </c>
      <c r="V4849" s="71" t="n">
        <v>140</v>
      </c>
      <c r="W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RR104841</t>
        </is>
      </c>
      <c r="B4850" s="69" t="n">
        <v>46241</v>
      </c>
      <c r="C4850" s="70" t="n">
        <v>2026</v>
      </c>
      <c r="D4850" t="inlineStr">
        <is>
          <t>Aug</t>
        </is>
      </c>
      <c r="E4850" t="inlineStr">
        <is>
          <t>South</t>
        </is>
      </c>
      <c r="F4850" t="inlineStr">
        <is>
          <t>India</t>
        </is>
      </c>
      <c r="G4850" t="inlineStr">
        <is>
          <t>Electronics</t>
        </is>
      </c>
      <c r="H4850" t="inlineStr">
        <is>
          <t>Store walk-in</t>
        </is>
      </c>
      <c r="I4850" t="inlineStr">
        <is>
          <t>Member</t>
        </is>
      </c>
      <c r="J4850" t="inlineStr">
        <is>
          <t>Fatima Al-Saud</t>
        </is>
      </c>
      <c r="K4850" s="71" t="n">
        <v>122</v>
      </c>
      <c r="L4850" s="72" t="n">
        <v>8530.530000000001</v>
      </c>
      <c r="M4850" s="72" t="n">
        <v>1040724.66</v>
      </c>
      <c r="N4850" s="72" t="n">
        <v>52036.23</v>
      </c>
      <c r="O4850" s="72" t="n">
        <v>988688.4300000001</v>
      </c>
      <c r="P4850" s="72" t="n">
        <v>963649.39</v>
      </c>
      <c r="Q4850" s="72" t="n">
        <v>25039.04</v>
      </c>
      <c r="R4850" t="inlineStr">
        <is>
          <t>Telangana</t>
        </is>
      </c>
      <c r="S4850" s="71" t="n">
        <v>3</v>
      </c>
      <c r="T4850" t="inlineStr">
        <is>
          <t>Yes</t>
        </is>
      </c>
      <c r="U4850" s="71" t="n">
        <v>252</v>
      </c>
      <c r="V4850" s="71" t="n">
        <v>98</v>
      </c>
      <c r="W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RR104842</t>
        </is>
      </c>
      <c r="B4851" s="69" t="n">
        <v>46241</v>
      </c>
      <c r="C4851" s="70" t="n">
        <v>2026</v>
      </c>
      <c r="D4851" t="inlineStr">
        <is>
          <t>Aug</t>
        </is>
      </c>
      <c r="E4851" t="inlineStr">
        <is>
          <t>West</t>
        </is>
      </c>
      <c r="F4851" t="inlineStr">
        <is>
          <t>India</t>
        </is>
      </c>
      <c r="G4851" t="inlineStr">
        <is>
          <t>Grocery</t>
        </is>
      </c>
      <c r="H4851" t="inlineStr">
        <is>
          <t>Store walk-in</t>
        </is>
      </c>
      <c r="I4851" t="inlineStr">
        <is>
          <t>Member</t>
        </is>
      </c>
      <c r="J4851" t="inlineStr">
        <is>
          <t>Aisha Bello</t>
        </is>
      </c>
      <c r="K4851" s="71" t="n">
        <v>653</v>
      </c>
      <c r="L4851" s="72" t="n">
        <v>173.5</v>
      </c>
      <c r="M4851" s="72" t="n">
        <v>113295.5</v>
      </c>
      <c r="N4851" s="72" t="n">
        <v>5664.78</v>
      </c>
      <c r="O4851" s="72" t="n">
        <v>107630.72</v>
      </c>
      <c r="P4851" s="72" t="n">
        <v>94385.99000000001</v>
      </c>
      <c r="Q4851" s="72" t="n">
        <v>13244.73</v>
      </c>
      <c r="R4851" t="inlineStr">
        <is>
          <t>Gujarat</t>
        </is>
      </c>
      <c r="S4851" s="71" t="n">
        <v>2</v>
      </c>
      <c r="T4851" t="inlineStr">
        <is>
          <t>Yes</t>
        </is>
      </c>
      <c r="U4851" s="71" t="n">
        <v>360</v>
      </c>
      <c r="V4851" s="71" t="n">
        <v>158</v>
      </c>
      <c r="W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RR104843</t>
        </is>
      </c>
      <c r="B4852" s="69" t="n">
        <v>46241</v>
      </c>
      <c r="C4852" s="70" t="n">
        <v>2026</v>
      </c>
      <c r="D4852" t="inlineStr">
        <is>
          <t>Aug</t>
        </is>
      </c>
      <c r="E4852" t="inlineStr">
        <is>
          <t>North</t>
        </is>
      </c>
      <c r="F4852" t="inlineStr">
        <is>
          <t>India</t>
        </is>
      </c>
      <c r="G4852" t="inlineStr">
        <is>
          <t>Grocery</t>
        </is>
      </c>
      <c r="H4852" t="inlineStr">
        <is>
          <t>Store walk-in</t>
        </is>
      </c>
      <c r="I4852" t="inlineStr">
        <is>
          <t>Member</t>
        </is>
      </c>
      <c r="J4852" t="inlineStr">
        <is>
          <t>Emma Clarke</t>
        </is>
      </c>
      <c r="K4852" s="71" t="n">
        <v>3111</v>
      </c>
      <c r="L4852" s="72" t="n">
        <v>202.32</v>
      </c>
      <c r="M4852" s="72" t="n">
        <v>629417.52</v>
      </c>
      <c r="N4852" s="72" t="n">
        <v>50353.4</v>
      </c>
      <c r="O4852" s="72" t="n">
        <v>579064.12</v>
      </c>
      <c r="P4852" s="72" t="n">
        <v>463847.65</v>
      </c>
      <c r="Q4852" s="72" t="n">
        <v>115216.47</v>
      </c>
      <c r="R4852" t="inlineStr">
        <is>
          <t>Delhi</t>
        </is>
      </c>
      <c r="S4852" s="71" t="n">
        <v>1</v>
      </c>
      <c r="T4852" t="inlineStr">
        <is>
          <t>Yes</t>
        </is>
      </c>
      <c r="U4852" s="71" t="n">
        <v>1072</v>
      </c>
      <c r="V4852" s="71" t="n">
        <v>364</v>
      </c>
      <c r="W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RR104844</t>
        </is>
      </c>
      <c r="B4853" s="69" t="n">
        <v>46241</v>
      </c>
      <c r="C4853" s="70" t="n">
        <v>2026</v>
      </c>
      <c r="D4853" t="inlineStr">
        <is>
          <t>Aug</t>
        </is>
      </c>
      <c r="E4853" t="inlineStr">
        <is>
          <t>North</t>
        </is>
      </c>
      <c r="F4853" t="inlineStr">
        <is>
          <t>India</t>
        </is>
      </c>
      <c r="G4853" t="inlineStr">
        <is>
          <t>Grocery</t>
        </is>
      </c>
      <c r="H4853" t="inlineStr">
        <is>
          <t>Click &amp; collect</t>
        </is>
      </c>
      <c r="I4853" t="inlineStr">
        <is>
          <t>Member</t>
        </is>
      </c>
      <c r="J4853" t="inlineStr">
        <is>
          <t>Liam O'Brien</t>
        </is>
      </c>
      <c r="K4853" s="71" t="n">
        <v>3658</v>
      </c>
      <c r="L4853" s="72" t="n">
        <v>170.77</v>
      </c>
      <c r="M4853" s="72" t="n">
        <v>624676.66</v>
      </c>
      <c r="N4853" s="72" t="n">
        <v>93701.5</v>
      </c>
      <c r="O4853" s="72" t="n">
        <v>530975.16</v>
      </c>
      <c r="P4853" s="72" t="n">
        <v>553455.14</v>
      </c>
      <c r="Q4853" s="72" t="n">
        <v>-22479.98</v>
      </c>
      <c r="R4853" t="inlineStr">
        <is>
          <t>Delhi</t>
        </is>
      </c>
      <c r="S4853" s="71" t="n">
        <v>2</v>
      </c>
      <c r="T4853" t="inlineStr">
        <is>
          <t>Yes</t>
        </is>
      </c>
      <c r="U4853" s="71" t="n">
        <v>4374</v>
      </c>
      <c r="V4853" s="71" t="n">
        <v>1097</v>
      </c>
      <c r="W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RR104845</t>
        </is>
      </c>
      <c r="B4854" s="69" t="n">
        <v>46241</v>
      </c>
      <c r="C4854" s="70" t="n">
        <v>2026</v>
      </c>
      <c r="D4854" t="inlineStr">
        <is>
          <t>Aug</t>
        </is>
      </c>
      <c r="E4854" t="inlineStr">
        <is>
          <t>West</t>
        </is>
      </c>
      <c r="F4854" t="inlineStr">
        <is>
          <t>India</t>
        </is>
      </c>
      <c r="G4854" t="inlineStr">
        <is>
          <t>Electronics</t>
        </is>
      </c>
      <c r="H4854" t="inlineStr">
        <is>
          <t>Store walk-in</t>
        </is>
      </c>
      <c r="I4854" t="inlineStr">
        <is>
          <t>Member</t>
        </is>
      </c>
      <c r="J4854" t="inlineStr">
        <is>
          <t>Hiroshi Tanaka</t>
        </is>
      </c>
      <c r="K4854" s="71" t="n">
        <v>223</v>
      </c>
      <c r="L4854" s="72" t="n">
        <v>10731.48</v>
      </c>
      <c r="M4854" s="72" t="n">
        <v>2393120.04</v>
      </c>
      <c r="N4854" s="72" t="n">
        <v>358968.01</v>
      </c>
      <c r="O4854" s="72" t="n">
        <v>2034152.03</v>
      </c>
      <c r="P4854" s="72" t="n">
        <v>1790665.19</v>
      </c>
      <c r="Q4854" s="72" t="n">
        <v>243486.84</v>
      </c>
      <c r="R4854" t="inlineStr">
        <is>
          <t>Goa</t>
        </is>
      </c>
      <c r="S4854" s="71" t="n">
        <v>3</v>
      </c>
      <c r="T4854" t="inlineStr">
        <is>
          <t>Yes</t>
        </is>
      </c>
      <c r="U4854" s="71" t="n">
        <v>699</v>
      </c>
      <c r="V4854" s="71" t="n">
        <v>197</v>
      </c>
      <c r="W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RR104846</t>
        </is>
      </c>
      <c r="B4855" s="69" t="n">
        <v>46241</v>
      </c>
      <c r="C4855" s="70" t="n">
        <v>2026</v>
      </c>
      <c r="D4855" t="inlineStr">
        <is>
          <t>Aug</t>
        </is>
      </c>
      <c r="E4855" t="inlineStr">
        <is>
          <t>East</t>
        </is>
      </c>
      <c r="F4855" t="inlineStr">
        <is>
          <t>India</t>
        </is>
      </c>
      <c r="G4855" t="inlineStr">
        <is>
          <t>Grocery</t>
        </is>
      </c>
      <c r="H4855" t="inlineStr">
        <is>
          <t>Store walk-in</t>
        </is>
      </c>
      <c r="I4855" t="inlineStr">
        <is>
          <t>Member</t>
        </is>
      </c>
      <c r="J4855" t="inlineStr">
        <is>
          <t>Sara Rossi</t>
        </is>
      </c>
      <c r="K4855" s="71" t="n">
        <v>4061</v>
      </c>
      <c r="L4855" s="72" t="n">
        <v>183.38</v>
      </c>
      <c r="M4855" s="72" t="n">
        <v>744706.1800000001</v>
      </c>
      <c r="N4855" s="72" t="n">
        <v>14894.12</v>
      </c>
      <c r="O4855" s="72" t="n">
        <v>729812.0600000001</v>
      </c>
      <c r="P4855" s="72" t="n">
        <v>576210.84</v>
      </c>
      <c r="Q4855" s="72" t="n">
        <v>153601.22</v>
      </c>
      <c r="R4855" t="inlineStr">
        <is>
          <t>Bihar</t>
        </is>
      </c>
      <c r="S4855" s="71" t="n">
        <v>2</v>
      </c>
      <c r="T4855" t="inlineStr">
        <is>
          <t>Yes</t>
        </is>
      </c>
      <c r="U4855" s="71" t="n">
        <v>2443</v>
      </c>
      <c r="V4855" s="71" t="n">
        <v>759</v>
      </c>
      <c r="W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RR104847</t>
        </is>
      </c>
      <c r="B4856" s="69" t="n">
        <v>46241</v>
      </c>
      <c r="C4856" s="70" t="n">
        <v>2026</v>
      </c>
      <c r="D4856" t="inlineStr">
        <is>
          <t>Aug</t>
        </is>
      </c>
      <c r="E4856" t="inlineStr">
        <is>
          <t>North</t>
        </is>
      </c>
      <c r="F4856" t="inlineStr">
        <is>
          <t>India</t>
        </is>
      </c>
      <c r="G4856" t="inlineStr">
        <is>
          <t>Grocery</t>
        </is>
      </c>
      <c r="H4856" t="inlineStr">
        <is>
          <t>Store walk-in</t>
        </is>
      </c>
      <c r="I4856" t="inlineStr">
        <is>
          <t>Member</t>
        </is>
      </c>
      <c r="J4856" t="inlineStr">
        <is>
          <t>Fatima Al-Saud</t>
        </is>
      </c>
      <c r="K4856" s="71" t="n">
        <v>4032</v>
      </c>
      <c r="L4856" s="72" t="n">
        <v>172.4</v>
      </c>
      <c r="M4856" s="72" t="n">
        <v>695116.8</v>
      </c>
      <c r="N4856" s="72" t="n">
        <v>104267.52</v>
      </c>
      <c r="O4856" s="72" t="n">
        <v>590849.28</v>
      </c>
      <c r="P4856" s="72" t="n">
        <v>604315.58</v>
      </c>
      <c r="Q4856" s="72" t="n">
        <v>-13466.3</v>
      </c>
      <c r="R4856" t="inlineStr">
        <is>
          <t>Rajasthan</t>
        </is>
      </c>
      <c r="S4856" s="71" t="n">
        <v>8</v>
      </c>
      <c r="T4856" t="inlineStr">
        <is>
          <t>Yes</t>
        </is>
      </c>
      <c r="U4856" s="71" t="n">
        <v>2602</v>
      </c>
      <c r="V4856" s="71" t="n">
        <v>907</v>
      </c>
      <c r="W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RR104848</t>
        </is>
      </c>
      <c r="B4857" s="69" t="n">
        <v>46242</v>
      </c>
      <c r="C4857" s="70" t="n">
        <v>2026</v>
      </c>
      <c r="D4857" t="inlineStr">
        <is>
          <t>Aug</t>
        </is>
      </c>
      <c r="E4857" t="inlineStr">
        <is>
          <t>North</t>
        </is>
      </c>
      <c r="F4857" t="inlineStr">
        <is>
          <t>India</t>
        </is>
      </c>
      <c r="G4857" t="inlineStr">
        <is>
          <t>Grocery</t>
        </is>
      </c>
      <c r="H4857" t="inlineStr">
        <is>
          <t>Home delivery</t>
        </is>
      </c>
      <c r="I4857" t="inlineStr">
        <is>
          <t>Member</t>
        </is>
      </c>
      <c r="J4857" t="inlineStr">
        <is>
          <t>Zoya Ahmed</t>
        </is>
      </c>
      <c r="K4857" s="71" t="n">
        <v>4270</v>
      </c>
      <c r="L4857" s="72" t="n">
        <v>181.33</v>
      </c>
      <c r="M4857" s="72" t="n">
        <v>774279.1</v>
      </c>
      <c r="N4857" s="72" t="n">
        <v>116141.86</v>
      </c>
      <c r="O4857" s="72" t="n">
        <v>658137.24</v>
      </c>
      <c r="P4857" s="72" t="n">
        <v>633218.11</v>
      </c>
      <c r="Q4857" s="72" t="n">
        <v>24919.13</v>
      </c>
      <c r="R4857" t="inlineStr">
        <is>
          <t>Rajasthan</t>
        </is>
      </c>
      <c r="S4857" s="71" t="n">
        <v>3</v>
      </c>
      <c r="T4857" t="inlineStr">
        <is>
          <t>Yes</t>
        </is>
      </c>
      <c r="U4857" s="71" t="n">
        <v>3399</v>
      </c>
      <c r="V4857" s="71" t="n">
        <v>1035</v>
      </c>
      <c r="W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RR104849</t>
        </is>
      </c>
      <c r="B4858" s="69" t="n">
        <v>46242</v>
      </c>
      <c r="C4858" s="70" t="n">
        <v>2026</v>
      </c>
      <c r="D4858" t="inlineStr">
        <is>
          <t>Aug</t>
        </is>
      </c>
      <c r="E4858" t="inlineStr">
        <is>
          <t>South</t>
        </is>
      </c>
      <c r="F4858" t="inlineStr">
        <is>
          <t>India</t>
        </is>
      </c>
      <c r="G4858" t="inlineStr">
        <is>
          <t>JioMart</t>
        </is>
      </c>
      <c r="H4858" t="inlineStr">
        <is>
          <t>Home delivery</t>
        </is>
      </c>
      <c r="I4858" t="inlineStr">
        <is>
          <t>Walk-in guest</t>
        </is>
      </c>
      <c r="J4858" t="inlineStr">
        <is>
          <t>Mei Lin</t>
        </is>
      </c>
      <c r="K4858" s="71" t="n">
        <v>543</v>
      </c>
      <c r="L4858" s="72" t="n">
        <v>477.49</v>
      </c>
      <c r="M4858" s="72" t="n">
        <v>259277.07</v>
      </c>
      <c r="N4858" s="72" t="n">
        <v>5185.54</v>
      </c>
      <c r="O4858" s="72" t="n">
        <v>254091.53</v>
      </c>
      <c r="P4858" s="72" t="n">
        <v>180209.3</v>
      </c>
      <c r="Q4858" s="72" t="n">
        <v>73882.23</v>
      </c>
      <c r="R4858" t="inlineStr">
        <is>
          <t>Telangana</t>
        </is>
      </c>
      <c r="S4858" s="71" t="n">
        <v>3</v>
      </c>
      <c r="T4858" t="inlineStr">
        <is>
          <t>Yes</t>
        </is>
      </c>
      <c r="U4858" s="71" t="n">
        <v>2479</v>
      </c>
      <c r="V4858" s="71" t="n">
        <v>137</v>
      </c>
      <c r="W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RR104850</t>
        </is>
      </c>
      <c r="B4859" s="69" t="n">
        <v>46242</v>
      </c>
      <c r="C4859" s="70" t="n">
        <v>2026</v>
      </c>
      <c r="D4859" t="inlineStr">
        <is>
          <t>Aug</t>
        </is>
      </c>
      <c r="E4859" t="inlineStr">
        <is>
          <t>South</t>
        </is>
      </c>
      <c r="F4859" t="inlineStr">
        <is>
          <t>India</t>
        </is>
      </c>
      <c r="G4859" t="inlineStr">
        <is>
          <t>Grocery</t>
        </is>
      </c>
      <c r="H4859" t="inlineStr">
        <is>
          <t>Store walk-in</t>
        </is>
      </c>
      <c r="I4859" t="inlineStr">
        <is>
          <t>Member</t>
        </is>
      </c>
      <c r="J4859" t="inlineStr">
        <is>
          <t>Priya Nair</t>
        </is>
      </c>
      <c r="K4859" s="71" t="n">
        <v>4193</v>
      </c>
      <c r="L4859" s="72" t="n">
        <v>198.63</v>
      </c>
      <c r="M4859" s="72" t="n">
        <v>832855.59</v>
      </c>
      <c r="N4859" s="72" t="n">
        <v>66628.45</v>
      </c>
      <c r="O4859" s="72" t="n">
        <v>766227.14</v>
      </c>
      <c r="P4859" s="72" t="n">
        <v>619279.72</v>
      </c>
      <c r="Q4859" s="72" t="n">
        <v>146947.42</v>
      </c>
      <c r="R4859" t="inlineStr">
        <is>
          <t>Karnataka</t>
        </is>
      </c>
      <c r="S4859" s="71" t="n">
        <v>8</v>
      </c>
      <c r="T4859" t="inlineStr">
        <is>
          <t>Yes</t>
        </is>
      </c>
      <c r="U4859" s="71" t="n">
        <v>4587</v>
      </c>
      <c r="V4859" s="71" t="n">
        <v>1340</v>
      </c>
      <c r="W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RR104851</t>
        </is>
      </c>
      <c r="B4860" s="69" t="n">
        <v>46242</v>
      </c>
      <c r="C4860" s="70" t="n">
        <v>2026</v>
      </c>
      <c r="D4860" t="inlineStr">
        <is>
          <t>Aug</t>
        </is>
      </c>
      <c r="E4860" t="inlineStr">
        <is>
          <t>South</t>
        </is>
      </c>
      <c r="F4860" t="inlineStr">
        <is>
          <t>India</t>
        </is>
      </c>
      <c r="G4860" t="inlineStr">
        <is>
          <t>Grocery</t>
        </is>
      </c>
      <c r="H4860" t="inlineStr">
        <is>
          <t>Store walk-in</t>
        </is>
      </c>
      <c r="I4860" t="inlineStr">
        <is>
          <t>Walk-in guest</t>
        </is>
      </c>
      <c r="J4860" t="inlineStr">
        <is>
          <t>Ruhi Shaikh</t>
        </is>
      </c>
      <c r="K4860" s="71" t="n">
        <v>1787</v>
      </c>
      <c r="L4860" s="72" t="n">
        <v>179.91</v>
      </c>
      <c r="M4860" s="72" t="n">
        <v>321499.17</v>
      </c>
      <c r="N4860" s="72" t="n">
        <v>25719.93</v>
      </c>
      <c r="O4860" s="72" t="n">
        <v>295779.24</v>
      </c>
      <c r="P4860" s="72" t="n">
        <v>269486.84</v>
      </c>
      <c r="Q4860" s="72" t="n">
        <v>26292.4</v>
      </c>
      <c r="R4860" t="inlineStr">
        <is>
          <t>Kerala</t>
        </is>
      </c>
      <c r="S4860" s="71" t="n">
        <v>8</v>
      </c>
      <c r="T4860" t="inlineStr">
        <is>
          <t>Yes</t>
        </is>
      </c>
      <c r="U4860" s="71" t="n">
        <v>1680</v>
      </c>
      <c r="V4860" s="71" t="n">
        <v>476</v>
      </c>
      <c r="W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RR104852</t>
        </is>
      </c>
      <c r="B4861" s="69" t="n">
        <v>46242</v>
      </c>
      <c r="C4861" s="70" t="n">
        <v>2026</v>
      </c>
      <c r="D4861" t="inlineStr">
        <is>
          <t>Aug</t>
        </is>
      </c>
      <c r="E4861" t="inlineStr">
        <is>
          <t>East</t>
        </is>
      </c>
      <c r="F4861" t="inlineStr">
        <is>
          <t>India</t>
        </is>
      </c>
      <c r="G4861" t="inlineStr">
        <is>
          <t>JioMart</t>
        </is>
      </c>
      <c r="H4861" t="inlineStr">
        <is>
          <t>Home delivery</t>
        </is>
      </c>
      <c r="I4861" t="inlineStr">
        <is>
          <t>Member</t>
        </is>
      </c>
      <c r="J4861" t="inlineStr">
        <is>
          <t>Sara Rossi</t>
        </is>
      </c>
      <c r="K4861" s="71" t="n">
        <v>2242</v>
      </c>
      <c r="L4861" s="72" t="n">
        <v>414.27</v>
      </c>
      <c r="M4861" s="72" t="n">
        <v>928793.34</v>
      </c>
      <c r="N4861" s="72" t="n">
        <v>18575.87</v>
      </c>
      <c r="O4861" s="72" t="n">
        <v>910217.47</v>
      </c>
      <c r="P4861" s="72" t="n">
        <v>764337.9</v>
      </c>
      <c r="Q4861" s="72" t="n">
        <v>145879.57</v>
      </c>
      <c r="R4861" t="inlineStr">
        <is>
          <t>Odisha</t>
        </is>
      </c>
      <c r="S4861" s="71" t="n">
        <v>8</v>
      </c>
      <c r="T4861" t="inlineStr">
        <is>
          <t>Yes</t>
        </is>
      </c>
      <c r="U4861" s="71" t="n">
        <v>9805</v>
      </c>
      <c r="V4861" s="71" t="n">
        <v>540</v>
      </c>
      <c r="W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RR104853</t>
        </is>
      </c>
      <c r="B4862" s="69" t="n">
        <v>46242</v>
      </c>
      <c r="C4862" s="70" t="n">
        <v>2026</v>
      </c>
      <c r="D4862" t="inlineStr">
        <is>
          <t>Aug</t>
        </is>
      </c>
      <c r="E4862" t="inlineStr">
        <is>
          <t>West</t>
        </is>
      </c>
      <c r="F4862" t="inlineStr">
        <is>
          <t>India</t>
        </is>
      </c>
      <c r="G4862" t="inlineStr">
        <is>
          <t>JioMart</t>
        </is>
      </c>
      <c r="H4862" t="inlineStr">
        <is>
          <t>Home delivery</t>
        </is>
      </c>
      <c r="I4862" t="inlineStr">
        <is>
          <t>Member</t>
        </is>
      </c>
      <c r="J4862" t="inlineStr">
        <is>
          <t>Ana Costa</t>
        </is>
      </c>
      <c r="K4862" s="71" t="n">
        <v>4295</v>
      </c>
      <c r="L4862" s="72" t="n">
        <v>480.89</v>
      </c>
      <c r="M4862" s="72" t="n">
        <v>2065422.55</v>
      </c>
      <c r="N4862" s="72" t="n">
        <v>309813.38</v>
      </c>
      <c r="O4862" s="72" t="n">
        <v>1755609.17</v>
      </c>
      <c r="P4862" s="72" t="n">
        <v>1472309.36</v>
      </c>
      <c r="Q4862" s="72" t="n">
        <v>283299.81</v>
      </c>
      <c r="R4862" t="inlineStr">
        <is>
          <t>Maharashtra</t>
        </is>
      </c>
      <c r="S4862" s="71" t="n">
        <v>0</v>
      </c>
      <c r="T4862" t="inlineStr">
        <is>
          <t>No</t>
        </is>
      </c>
      <c r="U4862" s="71" t="n">
        <v>7034</v>
      </c>
      <c r="V4862" s="71" t="n">
        <v>507</v>
      </c>
      <c r="W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RR104854</t>
        </is>
      </c>
      <c r="B4863" s="69" t="n">
        <v>46242</v>
      </c>
      <c r="C4863" s="70" t="n">
        <v>2026</v>
      </c>
      <c r="D4863" t="inlineStr">
        <is>
          <t>Aug</t>
        </is>
      </c>
      <c r="E4863" t="inlineStr">
        <is>
          <t>West</t>
        </is>
      </c>
      <c r="F4863" t="inlineStr">
        <is>
          <t>India</t>
        </is>
      </c>
      <c r="G4863" t="inlineStr">
        <is>
          <t>Grocery</t>
        </is>
      </c>
      <c r="H4863" t="inlineStr">
        <is>
          <t>Store walk-in</t>
        </is>
      </c>
      <c r="I4863" t="inlineStr">
        <is>
          <t>Member</t>
        </is>
      </c>
      <c r="J4863" t="inlineStr">
        <is>
          <t>Kofi Mensah</t>
        </is>
      </c>
      <c r="K4863" s="71" t="n">
        <v>4716</v>
      </c>
      <c r="L4863" s="72" t="n">
        <v>201.38</v>
      </c>
      <c r="M4863" s="72" t="n">
        <v>949708.08</v>
      </c>
      <c r="N4863" s="72" t="n">
        <v>47485.4</v>
      </c>
      <c r="O4863" s="72" t="n">
        <v>902222.6800000001</v>
      </c>
      <c r="P4863" s="72" t="n">
        <v>706228.17</v>
      </c>
      <c r="Q4863" s="72" t="n">
        <v>195994.51</v>
      </c>
      <c r="R4863" t="inlineStr">
        <is>
          <t>Maharashtra</t>
        </is>
      </c>
      <c r="S4863" s="71" t="n">
        <v>1</v>
      </c>
      <c r="T4863" t="inlineStr">
        <is>
          <t>Yes</t>
        </is>
      </c>
      <c r="U4863" s="71" t="n">
        <v>4186</v>
      </c>
      <c r="V4863" s="71" t="n">
        <v>1546</v>
      </c>
      <c r="W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RR104855</t>
        </is>
      </c>
      <c r="B4864" s="69" t="n">
        <v>46242</v>
      </c>
      <c r="C4864" s="70" t="n">
        <v>2026</v>
      </c>
      <c r="D4864" t="inlineStr">
        <is>
          <t>Aug</t>
        </is>
      </c>
      <c r="E4864" t="inlineStr">
        <is>
          <t>South</t>
        </is>
      </c>
      <c r="F4864" t="inlineStr">
        <is>
          <t>India</t>
        </is>
      </c>
      <c r="G4864" t="inlineStr">
        <is>
          <t>Fashion</t>
        </is>
      </c>
      <c r="H4864" t="inlineStr">
        <is>
          <t>Click &amp; collect</t>
        </is>
      </c>
      <c r="I4864" t="inlineStr">
        <is>
          <t>Member</t>
        </is>
      </c>
      <c r="J4864" t="inlineStr">
        <is>
          <t>Emma Clarke</t>
        </is>
      </c>
      <c r="K4864" s="71" t="n">
        <v>470</v>
      </c>
      <c r="L4864" s="72" t="n">
        <v>789.87</v>
      </c>
      <c r="M4864" s="72" t="n">
        <v>371238.9</v>
      </c>
      <c r="N4864" s="72" t="n">
        <v>29699.11</v>
      </c>
      <c r="O4864" s="72" t="n">
        <v>341539.79</v>
      </c>
      <c r="P4864" s="72" t="n">
        <v>189720.32</v>
      </c>
      <c r="Q4864" s="72" t="n">
        <v>151819.47</v>
      </c>
      <c r="R4864" t="inlineStr">
        <is>
          <t>Tamil Nadu</t>
        </is>
      </c>
      <c r="S4864" s="71" t="n">
        <v>3</v>
      </c>
      <c r="T4864" t="inlineStr">
        <is>
          <t>Yes</t>
        </is>
      </c>
      <c r="U4864" s="71" t="n">
        <v>361</v>
      </c>
      <c r="V4864" s="71" t="n">
        <v>135</v>
      </c>
      <c r="W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RR104856</t>
        </is>
      </c>
      <c r="B4865" s="69" t="n">
        <v>46242</v>
      </c>
      <c r="C4865" s="70" t="n">
        <v>2026</v>
      </c>
      <c r="D4865" t="inlineStr">
        <is>
          <t>Aug</t>
        </is>
      </c>
      <c r="E4865" t="inlineStr">
        <is>
          <t>South</t>
        </is>
      </c>
      <c r="F4865" t="inlineStr">
        <is>
          <t>India</t>
        </is>
      </c>
      <c r="G4865" t="inlineStr">
        <is>
          <t>JioMart</t>
        </is>
      </c>
      <c r="H4865" t="inlineStr">
        <is>
          <t>Home delivery</t>
        </is>
      </c>
      <c r="I4865" t="inlineStr">
        <is>
          <t>Member</t>
        </is>
      </c>
      <c r="J4865" t="inlineStr">
        <is>
          <t>Arjun Mehta</t>
        </is>
      </c>
      <c r="K4865" s="71" t="n">
        <v>4980</v>
      </c>
      <c r="L4865" s="72" t="n">
        <v>473.21</v>
      </c>
      <c r="M4865" s="72" t="n">
        <v>2356585.8</v>
      </c>
      <c r="N4865" s="72" t="n">
        <v>117829.29</v>
      </c>
      <c r="O4865" s="72" t="n">
        <v>2238756.51</v>
      </c>
      <c r="P4865" s="72" t="n">
        <v>1684493.66</v>
      </c>
      <c r="Q4865" s="72" t="n">
        <v>554262.85</v>
      </c>
      <c r="R4865" t="inlineStr">
        <is>
          <t>Tamil Nadu</t>
        </is>
      </c>
      <c r="S4865" s="71" t="n">
        <v>8</v>
      </c>
      <c r="T4865" t="inlineStr">
        <is>
          <t>Yes</t>
        </is>
      </c>
      <c r="U4865" s="71" t="n">
        <v>10827</v>
      </c>
      <c r="V4865" s="71" t="n">
        <v>596</v>
      </c>
      <c r="W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RR104857</t>
        </is>
      </c>
      <c r="B4866" s="69" t="n">
        <v>46242</v>
      </c>
      <c r="C4866" s="70" t="n">
        <v>2026</v>
      </c>
      <c r="D4866" t="inlineStr">
        <is>
          <t>Aug</t>
        </is>
      </c>
      <c r="E4866" t="inlineStr">
        <is>
          <t>West</t>
        </is>
      </c>
      <c r="F4866" t="inlineStr">
        <is>
          <t>India</t>
        </is>
      </c>
      <c r="G4866" t="inlineStr">
        <is>
          <t>Fashion</t>
        </is>
      </c>
      <c r="H4866" t="inlineStr">
        <is>
          <t>Store walk-in</t>
        </is>
      </c>
      <c r="I4866" t="inlineStr">
        <is>
          <t>Member</t>
        </is>
      </c>
      <c r="J4866" t="inlineStr">
        <is>
          <t>Aisha Bello</t>
        </is>
      </c>
      <c r="K4866" s="71" t="n">
        <v>910</v>
      </c>
      <c r="L4866" s="72" t="n">
        <v>720.05</v>
      </c>
      <c r="M4866" s="72" t="n">
        <v>655245.5</v>
      </c>
      <c r="N4866" s="72" t="n">
        <v>52419.64</v>
      </c>
      <c r="O4866" s="72" t="n">
        <v>602825.86</v>
      </c>
      <c r="P4866" s="72" t="n">
        <v>386073.93</v>
      </c>
      <c r="Q4866" s="72" t="n">
        <v>216751.93</v>
      </c>
      <c r="R4866" t="inlineStr">
        <is>
          <t>Gujarat</t>
        </is>
      </c>
      <c r="S4866" s="71" t="n">
        <v>3</v>
      </c>
      <c r="T4866" t="inlineStr">
        <is>
          <t>Yes</t>
        </is>
      </c>
      <c r="U4866" s="71" t="n">
        <v>844</v>
      </c>
      <c r="V4866" s="71" t="n">
        <v>225</v>
      </c>
      <c r="W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RR104858</t>
        </is>
      </c>
      <c r="B4867" s="69" t="n">
        <v>46242</v>
      </c>
      <c r="C4867" s="70" t="n">
        <v>2026</v>
      </c>
      <c r="D4867" t="inlineStr">
        <is>
          <t>Aug</t>
        </is>
      </c>
      <c r="E4867" t="inlineStr">
        <is>
          <t>South</t>
        </is>
      </c>
      <c r="F4867" t="inlineStr">
        <is>
          <t>India</t>
        </is>
      </c>
      <c r="G4867" t="inlineStr">
        <is>
          <t>Fashion</t>
        </is>
      </c>
      <c r="H4867" t="inlineStr">
        <is>
          <t>Store walk-in</t>
        </is>
      </c>
      <c r="I4867" t="inlineStr">
        <is>
          <t>Walk-in guest</t>
        </is>
      </c>
      <c r="J4867" t="inlineStr">
        <is>
          <t>Aisha Bello</t>
        </is>
      </c>
      <c r="K4867" s="71" t="n">
        <v>734</v>
      </c>
      <c r="L4867" s="72" t="n">
        <v>693.2</v>
      </c>
      <c r="M4867" s="72" t="n">
        <v>508808.8</v>
      </c>
      <c r="N4867" s="72" t="n">
        <v>25440.44</v>
      </c>
      <c r="O4867" s="72" t="n">
        <v>483368.36</v>
      </c>
      <c r="P4867" s="72" t="n">
        <v>304884.61</v>
      </c>
      <c r="Q4867" s="72" t="n">
        <v>178483.75</v>
      </c>
      <c r="R4867" t="inlineStr">
        <is>
          <t>Karnataka</t>
        </is>
      </c>
      <c r="S4867" s="71" t="n">
        <v>2</v>
      </c>
      <c r="T4867" t="inlineStr">
        <is>
          <t>Yes</t>
        </is>
      </c>
      <c r="U4867" s="71" t="n">
        <v>387</v>
      </c>
      <c r="V4867" s="71" t="n">
        <v>146</v>
      </c>
      <c r="W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RR104859</t>
        </is>
      </c>
      <c r="B4868" s="69" t="n">
        <v>46243</v>
      </c>
      <c r="C4868" s="70" t="n">
        <v>2026</v>
      </c>
      <c r="D4868" t="inlineStr">
        <is>
          <t>Aug</t>
        </is>
      </c>
      <c r="E4868" t="inlineStr">
        <is>
          <t>South</t>
        </is>
      </c>
      <c r="F4868" t="inlineStr">
        <is>
          <t>India</t>
        </is>
      </c>
      <c r="G4868" t="inlineStr">
        <is>
          <t>Fashion</t>
        </is>
      </c>
      <c r="H4868" t="inlineStr">
        <is>
          <t>Store walk-in</t>
        </is>
      </c>
      <c r="I4868" t="inlineStr">
        <is>
          <t>Member</t>
        </is>
      </c>
      <c r="J4868" t="inlineStr">
        <is>
          <t>Ruhi Shaikh</t>
        </is>
      </c>
      <c r="K4868" s="71" t="n">
        <v>1553</v>
      </c>
      <c r="L4868" s="72" t="n">
        <v>838.63</v>
      </c>
      <c r="M4868" s="72" t="n">
        <v>1302392.39</v>
      </c>
      <c r="N4868" s="72" t="n">
        <v>26047.85</v>
      </c>
      <c r="O4868" s="72" t="n">
        <v>1276344.54</v>
      </c>
      <c r="P4868" s="72" t="n">
        <v>663586.88</v>
      </c>
      <c r="Q4868" s="72" t="n">
        <v>612757.66</v>
      </c>
      <c r="R4868" t="inlineStr">
        <is>
          <t>Telangana</t>
        </is>
      </c>
      <c r="S4868" s="71" t="n">
        <v>0</v>
      </c>
      <c r="T4868" t="inlineStr">
        <is>
          <t>No</t>
        </is>
      </c>
      <c r="U4868" s="71" t="n">
        <v>915</v>
      </c>
      <c r="V4868" s="71" t="n">
        <v>357</v>
      </c>
      <c r="W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RR104860</t>
        </is>
      </c>
      <c r="B4869" s="69" t="n">
        <v>46243</v>
      </c>
      <c r="C4869" s="70" t="n">
        <v>2026</v>
      </c>
      <c r="D4869" t="inlineStr">
        <is>
          <t>Aug</t>
        </is>
      </c>
      <c r="E4869" t="inlineStr">
        <is>
          <t>North</t>
        </is>
      </c>
      <c r="F4869" t="inlineStr">
        <is>
          <t>India</t>
        </is>
      </c>
      <c r="G4869" t="inlineStr">
        <is>
          <t>Fashion</t>
        </is>
      </c>
      <c r="H4869" t="inlineStr">
        <is>
          <t>Click &amp; collect</t>
        </is>
      </c>
      <c r="I4869" t="inlineStr">
        <is>
          <t>Walk-in guest</t>
        </is>
      </c>
      <c r="J4869" t="inlineStr">
        <is>
          <t>Mei Lin</t>
        </is>
      </c>
      <c r="K4869" s="71" t="n">
        <v>412</v>
      </c>
      <c r="L4869" s="72" t="n">
        <v>854.4</v>
      </c>
      <c r="M4869" s="72" t="n">
        <v>352012.8</v>
      </c>
      <c r="N4869" s="72" t="n">
        <v>52801.92</v>
      </c>
      <c r="O4869" s="72" t="n">
        <v>299210.88</v>
      </c>
      <c r="P4869" s="72" t="n">
        <v>168216.65</v>
      </c>
      <c r="Q4869" s="72" t="n">
        <v>130994.23</v>
      </c>
      <c r="R4869" t="inlineStr">
        <is>
          <t>Uttar Pradesh</t>
        </is>
      </c>
      <c r="S4869" s="71" t="n">
        <v>3</v>
      </c>
      <c r="T4869" t="inlineStr">
        <is>
          <t>Yes</t>
        </is>
      </c>
      <c r="U4869" s="71" t="n">
        <v>227</v>
      </c>
      <c r="V4869" s="71" t="n">
        <v>75</v>
      </c>
      <c r="W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RR104861</t>
        </is>
      </c>
      <c r="B4870" s="69" t="n">
        <v>46243</v>
      </c>
      <c r="C4870" s="70" t="n">
        <v>2026</v>
      </c>
      <c r="D4870" t="inlineStr">
        <is>
          <t>Aug</t>
        </is>
      </c>
      <c r="E4870" t="inlineStr">
        <is>
          <t>North</t>
        </is>
      </c>
      <c r="F4870" t="inlineStr">
        <is>
          <t>India</t>
        </is>
      </c>
      <c r="G4870" t="inlineStr">
        <is>
          <t>JioMart</t>
        </is>
      </c>
      <c r="H4870" t="inlineStr">
        <is>
          <t>Home delivery</t>
        </is>
      </c>
      <c r="I4870" t="inlineStr">
        <is>
          <t>Walk-in guest</t>
        </is>
      </c>
      <c r="J4870" t="inlineStr">
        <is>
          <t>Liam O'Brien</t>
        </is>
      </c>
      <c r="K4870" s="71" t="n">
        <v>3853</v>
      </c>
      <c r="L4870" s="72" t="n">
        <v>431.45</v>
      </c>
      <c r="M4870" s="72" t="n">
        <v>1662376.85</v>
      </c>
      <c r="N4870" s="72" t="n">
        <v>132990.15</v>
      </c>
      <c r="O4870" s="72" t="n">
        <v>1529386.7</v>
      </c>
      <c r="P4870" s="72" t="n">
        <v>1284241.25</v>
      </c>
      <c r="Q4870" s="72" t="n">
        <v>245145.45</v>
      </c>
      <c r="R4870" t="inlineStr">
        <is>
          <t>Delhi</t>
        </is>
      </c>
      <c r="S4870" s="71" t="n">
        <v>5</v>
      </c>
      <c r="T4870" t="inlineStr">
        <is>
          <t>Yes</t>
        </is>
      </c>
      <c r="U4870" s="71" t="n">
        <v>18383</v>
      </c>
      <c r="V4870" s="71" t="n">
        <v>764</v>
      </c>
      <c r="W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RR104862</t>
        </is>
      </c>
      <c r="B4871" s="69" t="n">
        <v>46243</v>
      </c>
      <c r="C4871" s="70" t="n">
        <v>2026</v>
      </c>
      <c r="D4871" t="inlineStr">
        <is>
          <t>Aug</t>
        </is>
      </c>
      <c r="E4871" t="inlineStr">
        <is>
          <t>West</t>
        </is>
      </c>
      <c r="F4871" t="inlineStr">
        <is>
          <t>India</t>
        </is>
      </c>
      <c r="G4871" t="inlineStr">
        <is>
          <t>Electronics</t>
        </is>
      </c>
      <c r="H4871" t="inlineStr">
        <is>
          <t>Store walk-in</t>
        </is>
      </c>
      <c r="I4871" t="inlineStr">
        <is>
          <t>Walk-in guest</t>
        </is>
      </c>
      <c r="J4871" t="inlineStr">
        <is>
          <t>Hiroshi Tanaka</t>
        </is>
      </c>
      <c r="K4871" s="71" t="n">
        <v>64</v>
      </c>
      <c r="L4871" s="72" t="n">
        <v>9181.139999999999</v>
      </c>
      <c r="M4871" s="72" t="n">
        <v>587592.96</v>
      </c>
      <c r="N4871" s="72" t="n">
        <v>11751.86</v>
      </c>
      <c r="O4871" s="72" t="n">
        <v>575841.1</v>
      </c>
      <c r="P4871" s="72" t="n">
        <v>533416.33</v>
      </c>
      <c r="Q4871" s="72" t="n">
        <v>42424.77</v>
      </c>
      <c r="R4871" t="inlineStr">
        <is>
          <t>Maharashtra</t>
        </is>
      </c>
      <c r="S4871" s="71" t="n">
        <v>8</v>
      </c>
      <c r="T4871" t="inlineStr">
        <is>
          <t>Yes</t>
        </is>
      </c>
      <c r="U4871" s="71" t="n">
        <v>200</v>
      </c>
      <c r="V4871" s="71" t="n">
        <v>54</v>
      </c>
      <c r="W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RR104863</t>
        </is>
      </c>
      <c r="B4872" s="69" t="n">
        <v>46243</v>
      </c>
      <c r="C4872" s="70" t="n">
        <v>2026</v>
      </c>
      <c r="D4872" t="inlineStr">
        <is>
          <t>Aug</t>
        </is>
      </c>
      <c r="E4872" t="inlineStr">
        <is>
          <t>North</t>
        </is>
      </c>
      <c r="F4872" t="inlineStr">
        <is>
          <t>India</t>
        </is>
      </c>
      <c r="G4872" t="inlineStr">
        <is>
          <t>Fashion</t>
        </is>
      </c>
      <c r="H4872" t="inlineStr">
        <is>
          <t>Store walk-in</t>
        </is>
      </c>
      <c r="I4872" t="inlineStr">
        <is>
          <t>Member</t>
        </is>
      </c>
      <c r="J4872" t="inlineStr">
        <is>
          <t>Yuki Sato</t>
        </is>
      </c>
      <c r="K4872" s="71" t="n">
        <v>1310</v>
      </c>
      <c r="L4872" s="72" t="n">
        <v>782.02</v>
      </c>
      <c r="M4872" s="72" t="n">
        <v>1024446.2</v>
      </c>
      <c r="N4872" s="72" t="n">
        <v>51222.31</v>
      </c>
      <c r="O4872" s="72" t="n">
        <v>973223.89</v>
      </c>
      <c r="P4872" s="72" t="n">
        <v>524869.13</v>
      </c>
      <c r="Q4872" s="72" t="n">
        <v>448354.76</v>
      </c>
      <c r="R4872" t="inlineStr">
        <is>
          <t>Rajasthan</t>
        </is>
      </c>
      <c r="S4872" s="71" t="n">
        <v>2</v>
      </c>
      <c r="T4872" t="inlineStr">
        <is>
          <t>Yes</t>
        </is>
      </c>
      <c r="U4872" s="71" t="n">
        <v>563</v>
      </c>
      <c r="V4872" s="71" t="n">
        <v>172</v>
      </c>
      <c r="W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RR104864</t>
        </is>
      </c>
      <c r="B4873" s="69" t="n">
        <v>46243</v>
      </c>
      <c r="C4873" s="70" t="n">
        <v>2026</v>
      </c>
      <c r="D4873" t="inlineStr">
        <is>
          <t>Aug</t>
        </is>
      </c>
      <c r="E4873" t="inlineStr">
        <is>
          <t>West</t>
        </is>
      </c>
      <c r="F4873" t="inlineStr">
        <is>
          <t>India</t>
        </is>
      </c>
      <c r="G4873" t="inlineStr">
        <is>
          <t>Grocery</t>
        </is>
      </c>
      <c r="H4873" t="inlineStr">
        <is>
          <t>Store walk-in</t>
        </is>
      </c>
      <c r="I4873" t="inlineStr">
        <is>
          <t>Walk-in guest</t>
        </is>
      </c>
      <c r="J4873" t="inlineStr">
        <is>
          <t>Ravindra Patil</t>
        </is>
      </c>
      <c r="K4873" s="71" t="n">
        <v>3696</v>
      </c>
      <c r="L4873" s="72" t="n">
        <v>171.44</v>
      </c>
      <c r="M4873" s="72" t="n">
        <v>633642.24</v>
      </c>
      <c r="N4873" s="72" t="n">
        <v>31682.11</v>
      </c>
      <c r="O4873" s="72" t="n">
        <v>601960.13</v>
      </c>
      <c r="P4873" s="72" t="n">
        <v>541158.85</v>
      </c>
      <c r="Q4873" s="72" t="n">
        <v>60801.28</v>
      </c>
      <c r="R4873" t="inlineStr">
        <is>
          <t>Gujarat</t>
        </is>
      </c>
      <c r="S4873" s="71" t="n">
        <v>8</v>
      </c>
      <c r="T4873" t="inlineStr">
        <is>
          <t>Yes</t>
        </is>
      </c>
      <c r="U4873" s="71" t="n">
        <v>3391</v>
      </c>
      <c r="V4873" s="71" t="n">
        <v>1051</v>
      </c>
      <c r="W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RR104865</t>
        </is>
      </c>
      <c r="B4874" s="69" t="n">
        <v>46243</v>
      </c>
      <c r="C4874" s="70" t="n">
        <v>2026</v>
      </c>
      <c r="D4874" t="inlineStr">
        <is>
          <t>Aug</t>
        </is>
      </c>
      <c r="E4874" t="inlineStr">
        <is>
          <t>West</t>
        </is>
      </c>
      <c r="F4874" t="inlineStr">
        <is>
          <t>India</t>
        </is>
      </c>
      <c r="G4874" t="inlineStr">
        <is>
          <t>Fashion</t>
        </is>
      </c>
      <c r="H4874" t="inlineStr">
        <is>
          <t>Store walk-in</t>
        </is>
      </c>
      <c r="I4874" t="inlineStr">
        <is>
          <t>Walk-in guest</t>
        </is>
      </c>
      <c r="J4874" t="inlineStr">
        <is>
          <t>Carlos Silva</t>
        </is>
      </c>
      <c r="K4874" s="71" t="n">
        <v>873</v>
      </c>
      <c r="L4874" s="72" t="n">
        <v>702.33</v>
      </c>
      <c r="M4874" s="72" t="n">
        <v>613134.09</v>
      </c>
      <c r="N4874" s="72" t="n">
        <v>12262.68</v>
      </c>
      <c r="O4874" s="72" t="n">
        <v>600871.41</v>
      </c>
      <c r="P4874" s="72" t="n">
        <v>350318.06</v>
      </c>
      <c r="Q4874" s="72" t="n">
        <v>250553.35</v>
      </c>
      <c r="R4874" t="inlineStr">
        <is>
          <t>Gujarat</t>
        </is>
      </c>
      <c r="S4874" s="71" t="n">
        <v>2</v>
      </c>
      <c r="T4874" t="inlineStr">
        <is>
          <t>Yes</t>
        </is>
      </c>
      <c r="U4874" s="71" t="n">
        <v>945</v>
      </c>
      <c r="V4874" s="71" t="n">
        <v>242</v>
      </c>
      <c r="W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RR104866</t>
        </is>
      </c>
      <c r="B4875" s="69" t="n">
        <v>46244</v>
      </c>
      <c r="C4875" s="70" t="n">
        <v>2026</v>
      </c>
      <c r="D4875" t="inlineStr">
        <is>
          <t>Aug</t>
        </is>
      </c>
      <c r="E4875" t="inlineStr">
        <is>
          <t>West</t>
        </is>
      </c>
      <c r="F4875" t="inlineStr">
        <is>
          <t>India</t>
        </is>
      </c>
      <c r="G4875" t="inlineStr">
        <is>
          <t>Grocery</t>
        </is>
      </c>
      <c r="H4875" t="inlineStr">
        <is>
          <t>Store walk-in</t>
        </is>
      </c>
      <c r="I4875" t="inlineStr">
        <is>
          <t>Member</t>
        </is>
      </c>
      <c r="J4875" t="inlineStr">
        <is>
          <t>Fatima Al-Saud</t>
        </is>
      </c>
      <c r="K4875" s="71" t="n">
        <v>3881</v>
      </c>
      <c r="L4875" s="72" t="n">
        <v>170.32</v>
      </c>
      <c r="M4875" s="72" t="n">
        <v>661011.92</v>
      </c>
      <c r="N4875" s="72" t="n">
        <v>33050.6</v>
      </c>
      <c r="O4875" s="72" t="n">
        <v>627961.3199999999</v>
      </c>
      <c r="P4875" s="72" t="n">
        <v>579667.22</v>
      </c>
      <c r="Q4875" s="72" t="n">
        <v>48294.1</v>
      </c>
      <c r="R4875" t="inlineStr">
        <is>
          <t>Maharashtra</t>
        </is>
      </c>
      <c r="S4875" s="71" t="n">
        <v>1</v>
      </c>
      <c r="T4875" t="inlineStr">
        <is>
          <t>Yes</t>
        </is>
      </c>
      <c r="U4875" s="71" t="n">
        <v>1441</v>
      </c>
      <c r="V4875" s="71" t="n">
        <v>465</v>
      </c>
      <c r="W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RR104867</t>
        </is>
      </c>
      <c r="B4876" s="69" t="n">
        <v>46244</v>
      </c>
      <c r="C4876" s="70" t="n">
        <v>2026</v>
      </c>
      <c r="D4876" t="inlineStr">
        <is>
          <t>Aug</t>
        </is>
      </c>
      <c r="E4876" t="inlineStr">
        <is>
          <t>North</t>
        </is>
      </c>
      <c r="F4876" t="inlineStr">
        <is>
          <t>India</t>
        </is>
      </c>
      <c r="G4876" t="inlineStr">
        <is>
          <t>JioMart</t>
        </is>
      </c>
      <c r="H4876" t="inlineStr">
        <is>
          <t>Home delivery</t>
        </is>
      </c>
      <c r="I4876" t="inlineStr">
        <is>
          <t>Walk-in guest</t>
        </is>
      </c>
      <c r="J4876" t="inlineStr">
        <is>
          <t>Ravindra Patil</t>
        </is>
      </c>
      <c r="K4876" s="71" t="n">
        <v>3945</v>
      </c>
      <c r="L4876" s="72" t="n">
        <v>439.15</v>
      </c>
      <c r="M4876" s="72" t="n">
        <v>1732446.75</v>
      </c>
      <c r="N4876" s="72" t="n">
        <v>173244.68</v>
      </c>
      <c r="O4876" s="72" t="n">
        <v>1559202.07</v>
      </c>
      <c r="P4876" s="72" t="n">
        <v>1357464.85</v>
      </c>
      <c r="Q4876" s="72" t="n">
        <v>201737.22</v>
      </c>
      <c r="R4876" t="inlineStr">
        <is>
          <t>Uttar Pradesh</t>
        </is>
      </c>
      <c r="S4876" s="71" t="n">
        <v>5</v>
      </c>
      <c r="T4876" t="inlineStr">
        <is>
          <t>Yes</t>
        </is>
      </c>
      <c r="U4876" s="71" t="n">
        <v>7903</v>
      </c>
      <c r="V4876" s="71" t="n">
        <v>531</v>
      </c>
      <c r="W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RR104868</t>
        </is>
      </c>
      <c r="B4877" s="69" t="n">
        <v>46244</v>
      </c>
      <c r="C4877" s="70" t="n">
        <v>2026</v>
      </c>
      <c r="D4877" t="inlineStr">
        <is>
          <t>Aug</t>
        </is>
      </c>
      <c r="E4877" t="inlineStr">
        <is>
          <t>South</t>
        </is>
      </c>
      <c r="F4877" t="inlineStr">
        <is>
          <t>India</t>
        </is>
      </c>
      <c r="G4877" t="inlineStr">
        <is>
          <t>Grocery</t>
        </is>
      </c>
      <c r="H4877" t="inlineStr">
        <is>
          <t>Home delivery</t>
        </is>
      </c>
      <c r="I4877" t="inlineStr">
        <is>
          <t>Member</t>
        </is>
      </c>
      <c r="J4877" t="inlineStr">
        <is>
          <t>Aisha Bello</t>
        </is>
      </c>
      <c r="K4877" s="71" t="n">
        <v>2719</v>
      </c>
      <c r="L4877" s="72" t="n">
        <v>166.47</v>
      </c>
      <c r="M4877" s="72" t="n">
        <v>452631.93</v>
      </c>
      <c r="N4877" s="72" t="n">
        <v>36210.55</v>
      </c>
      <c r="O4877" s="72" t="n">
        <v>416421.38</v>
      </c>
      <c r="P4877" s="72" t="n">
        <v>393906.63</v>
      </c>
      <c r="Q4877" s="72" t="n">
        <v>22514.75</v>
      </c>
      <c r="R4877" t="inlineStr">
        <is>
          <t>Kerala</t>
        </is>
      </c>
      <c r="S4877" s="71" t="n">
        <v>8</v>
      </c>
      <c r="T4877" t="inlineStr">
        <is>
          <t>Yes</t>
        </is>
      </c>
      <c r="U4877" s="71" t="n">
        <v>805</v>
      </c>
      <c r="V4877" s="71" t="n">
        <v>331</v>
      </c>
      <c r="W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RR104869</t>
        </is>
      </c>
      <c r="B4878" s="69" t="n">
        <v>46244</v>
      </c>
      <c r="C4878" s="70" t="n">
        <v>2026</v>
      </c>
      <c r="D4878" t="inlineStr">
        <is>
          <t>Aug</t>
        </is>
      </c>
      <c r="E4878" t="inlineStr">
        <is>
          <t>South</t>
        </is>
      </c>
      <c r="F4878" t="inlineStr">
        <is>
          <t>India</t>
        </is>
      </c>
      <c r="G4878" t="inlineStr">
        <is>
          <t>Fashion</t>
        </is>
      </c>
      <c r="H4878" t="inlineStr">
        <is>
          <t>Store walk-in</t>
        </is>
      </c>
      <c r="I4878" t="inlineStr">
        <is>
          <t>Member</t>
        </is>
      </c>
      <c r="J4878" t="inlineStr">
        <is>
          <t>Priya Nair</t>
        </is>
      </c>
      <c r="K4878" s="71" t="n">
        <v>1476</v>
      </c>
      <c r="L4878" s="72" t="n">
        <v>730.54</v>
      </c>
      <c r="M4878" s="72" t="n">
        <v>1078277.04</v>
      </c>
      <c r="N4878" s="72" t="n">
        <v>53913.85</v>
      </c>
      <c r="O4878" s="72" t="n">
        <v>1024363.19</v>
      </c>
      <c r="P4878" s="72" t="n">
        <v>586411.53</v>
      </c>
      <c r="Q4878" s="72" t="n">
        <v>437951.66</v>
      </c>
      <c r="R4878" t="inlineStr">
        <is>
          <t>Kerala</t>
        </is>
      </c>
      <c r="S4878" s="71" t="n">
        <v>0</v>
      </c>
      <c r="T4878" t="inlineStr">
        <is>
          <t>No</t>
        </is>
      </c>
      <c r="U4878" s="71" t="n">
        <v>1442</v>
      </c>
      <c r="V4878" s="71" t="n">
        <v>461</v>
      </c>
      <c r="W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RR104870</t>
        </is>
      </c>
      <c r="B4879" s="69" t="n">
        <v>46244</v>
      </c>
      <c r="C4879" s="70" t="n">
        <v>2026</v>
      </c>
      <c r="D4879" t="inlineStr">
        <is>
          <t>Aug</t>
        </is>
      </c>
      <c r="E4879" t="inlineStr">
        <is>
          <t>North</t>
        </is>
      </c>
      <c r="F4879" t="inlineStr">
        <is>
          <t>India</t>
        </is>
      </c>
      <c r="G4879" t="inlineStr">
        <is>
          <t>Fashion</t>
        </is>
      </c>
      <c r="H4879" t="inlineStr">
        <is>
          <t>Click &amp; collect</t>
        </is>
      </c>
      <c r="I4879" t="inlineStr">
        <is>
          <t>Walk-in guest</t>
        </is>
      </c>
      <c r="J4879" t="inlineStr">
        <is>
          <t>Emma Clarke</t>
        </is>
      </c>
      <c r="K4879" s="71" t="n">
        <v>781</v>
      </c>
      <c r="L4879" s="72" t="n">
        <v>676.92</v>
      </c>
      <c r="M4879" s="72" t="n">
        <v>528674.52</v>
      </c>
      <c r="N4879" s="72" t="n">
        <v>10573.49</v>
      </c>
      <c r="O4879" s="72" t="n">
        <v>518101.03</v>
      </c>
      <c r="P4879" s="72" t="n">
        <v>326408.25</v>
      </c>
      <c r="Q4879" s="72" t="n">
        <v>191692.78</v>
      </c>
      <c r="R4879" t="inlineStr">
        <is>
          <t>Delhi</t>
        </is>
      </c>
      <c r="S4879" s="71" t="n">
        <v>2</v>
      </c>
      <c r="T4879" t="inlineStr">
        <is>
          <t>Yes</t>
        </is>
      </c>
      <c r="U4879" s="71" t="n">
        <v>325</v>
      </c>
      <c r="V4879" s="71" t="n">
        <v>90</v>
      </c>
      <c r="W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RR104871</t>
        </is>
      </c>
      <c r="B4880" s="69" t="n">
        <v>46244</v>
      </c>
      <c r="C4880" s="70" t="n">
        <v>2026</v>
      </c>
      <c r="D4880" t="inlineStr">
        <is>
          <t>Aug</t>
        </is>
      </c>
      <c r="E4880" t="inlineStr">
        <is>
          <t>South</t>
        </is>
      </c>
      <c r="F4880" t="inlineStr">
        <is>
          <t>India</t>
        </is>
      </c>
      <c r="G4880" t="inlineStr">
        <is>
          <t>JioMart</t>
        </is>
      </c>
      <c r="H4880" t="inlineStr">
        <is>
          <t>Home delivery</t>
        </is>
      </c>
      <c r="I4880" t="inlineStr">
        <is>
          <t>Member</t>
        </is>
      </c>
      <c r="J4880" t="inlineStr">
        <is>
          <t>Carlos Silva</t>
        </is>
      </c>
      <c r="K4880" s="71" t="n">
        <v>817</v>
      </c>
      <c r="L4880" s="72" t="n">
        <v>456.14</v>
      </c>
      <c r="M4880" s="72" t="n">
        <v>372666.38</v>
      </c>
      <c r="N4880" s="72" t="n">
        <v>18633.32</v>
      </c>
      <c r="O4880" s="72" t="n">
        <v>354033.06</v>
      </c>
      <c r="P4880" s="72" t="n">
        <v>275302.98</v>
      </c>
      <c r="Q4880" s="72" t="n">
        <v>78730.08</v>
      </c>
      <c r="R4880" t="inlineStr">
        <is>
          <t>Tamil Nadu</t>
        </is>
      </c>
      <c r="S4880" s="71" t="n">
        <v>3</v>
      </c>
      <c r="T4880" t="inlineStr">
        <is>
          <t>Yes</t>
        </is>
      </c>
      <c r="U4880" s="71" t="n">
        <v>3322</v>
      </c>
      <c r="V4880" s="71" t="n">
        <v>136</v>
      </c>
      <c r="W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RR104872</t>
        </is>
      </c>
      <c r="B4881" s="69" t="n">
        <v>46244</v>
      </c>
      <c r="C4881" s="70" t="n">
        <v>2026</v>
      </c>
      <c r="D4881" t="inlineStr">
        <is>
          <t>Aug</t>
        </is>
      </c>
      <c r="E4881" t="inlineStr">
        <is>
          <t>West</t>
        </is>
      </c>
      <c r="F4881" t="inlineStr">
        <is>
          <t>India</t>
        </is>
      </c>
      <c r="G4881" t="inlineStr">
        <is>
          <t>Fashion</t>
        </is>
      </c>
      <c r="H4881" t="inlineStr">
        <is>
          <t>Store walk-in</t>
        </is>
      </c>
      <c r="I4881" t="inlineStr">
        <is>
          <t>Member</t>
        </is>
      </c>
      <c r="J4881" t="inlineStr">
        <is>
          <t>Ana Costa</t>
        </is>
      </c>
      <c r="K4881" s="71" t="n">
        <v>735</v>
      </c>
      <c r="L4881" s="72" t="n">
        <v>761.9400000000001</v>
      </c>
      <c r="M4881" s="72" t="n">
        <v>560025.9</v>
      </c>
      <c r="N4881" s="72" t="n">
        <v>56002.59</v>
      </c>
      <c r="O4881" s="72" t="n">
        <v>504023.31</v>
      </c>
      <c r="P4881" s="72" t="n">
        <v>295222.6</v>
      </c>
      <c r="Q4881" s="72" t="n">
        <v>208800.71</v>
      </c>
      <c r="R4881" t="inlineStr">
        <is>
          <t>Maharashtra</t>
        </is>
      </c>
      <c r="S4881" s="71" t="n">
        <v>5</v>
      </c>
      <c r="T4881" t="inlineStr">
        <is>
          <t>Yes</t>
        </is>
      </c>
      <c r="U4881" s="71" t="n">
        <v>413</v>
      </c>
      <c r="V4881" s="71" t="n">
        <v>125</v>
      </c>
      <c r="W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RR104873</t>
        </is>
      </c>
      <c r="B4882" s="69" t="n">
        <v>46244</v>
      </c>
      <c r="C4882" s="70" t="n">
        <v>2026</v>
      </c>
      <c r="D4882" t="inlineStr">
        <is>
          <t>Aug</t>
        </is>
      </c>
      <c r="E4882" t="inlineStr">
        <is>
          <t>South</t>
        </is>
      </c>
      <c r="F4882" t="inlineStr">
        <is>
          <t>India</t>
        </is>
      </c>
      <c r="G4882" t="inlineStr">
        <is>
          <t>JioMart</t>
        </is>
      </c>
      <c r="H4882" t="inlineStr">
        <is>
          <t>Home delivery</t>
        </is>
      </c>
      <c r="I4882" t="inlineStr">
        <is>
          <t>Walk-in guest</t>
        </is>
      </c>
      <c r="J4882" t="inlineStr">
        <is>
          <t>Shraddha Kulkarni</t>
        </is>
      </c>
      <c r="K4882" s="71" t="n">
        <v>4869</v>
      </c>
      <c r="L4882" s="72" t="n">
        <v>420.73</v>
      </c>
      <c r="M4882" s="72" t="n">
        <v>2048534.37</v>
      </c>
      <c r="N4882" s="72" t="n">
        <v>307280.16</v>
      </c>
      <c r="O4882" s="72" t="n">
        <v>1741254.21</v>
      </c>
      <c r="P4882" s="72" t="n">
        <v>1685904.94</v>
      </c>
      <c r="Q4882" s="72" t="n">
        <v>55349.27</v>
      </c>
      <c r="R4882" t="inlineStr">
        <is>
          <t>Kerala</t>
        </is>
      </c>
      <c r="S4882" s="71" t="n">
        <v>3</v>
      </c>
      <c r="T4882" t="inlineStr">
        <is>
          <t>Yes</t>
        </is>
      </c>
      <c r="U4882" s="71" t="n">
        <v>28115</v>
      </c>
      <c r="V4882" s="71" t="n">
        <v>1291</v>
      </c>
      <c r="W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RR104874</t>
        </is>
      </c>
      <c r="B4883" s="69" t="n">
        <v>46244</v>
      </c>
      <c r="C4883" s="70" t="n">
        <v>2026</v>
      </c>
      <c r="D4883" t="inlineStr">
        <is>
          <t>Aug</t>
        </is>
      </c>
      <c r="E4883" t="inlineStr">
        <is>
          <t>North</t>
        </is>
      </c>
      <c r="F4883" t="inlineStr">
        <is>
          <t>India</t>
        </is>
      </c>
      <c r="G4883" t="inlineStr">
        <is>
          <t>JioMart</t>
        </is>
      </c>
      <c r="H4883" t="inlineStr">
        <is>
          <t>Home delivery</t>
        </is>
      </c>
      <c r="I4883" t="inlineStr">
        <is>
          <t>Member</t>
        </is>
      </c>
      <c r="J4883" t="inlineStr">
        <is>
          <t>Wei Chen</t>
        </is>
      </c>
      <c r="K4883" s="71" t="n">
        <v>1076</v>
      </c>
      <c r="L4883" s="72" t="n">
        <v>446.71</v>
      </c>
      <c r="M4883" s="72" t="n">
        <v>480659.96</v>
      </c>
      <c r="N4883" s="72" t="n">
        <v>38452.8</v>
      </c>
      <c r="O4883" s="72" t="n">
        <v>442207.16</v>
      </c>
      <c r="P4883" s="72" t="n">
        <v>371296.08</v>
      </c>
      <c r="Q4883" s="72" t="n">
        <v>70911.08</v>
      </c>
      <c r="R4883" t="inlineStr">
        <is>
          <t>Delhi</t>
        </is>
      </c>
      <c r="S4883" s="71" t="n">
        <v>1</v>
      </c>
      <c r="T4883" t="inlineStr">
        <is>
          <t>Yes</t>
        </is>
      </c>
      <c r="U4883" s="71" t="n">
        <v>2732</v>
      </c>
      <c r="V4883" s="71" t="n">
        <v>172</v>
      </c>
      <c r="W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RR104875</t>
        </is>
      </c>
      <c r="B4884" s="69" t="n">
        <v>46244</v>
      </c>
      <c r="C4884" s="70" t="n">
        <v>2026</v>
      </c>
      <c r="D4884" t="inlineStr">
        <is>
          <t>Aug</t>
        </is>
      </c>
      <c r="E4884" t="inlineStr">
        <is>
          <t>North</t>
        </is>
      </c>
      <c r="F4884" t="inlineStr">
        <is>
          <t>India</t>
        </is>
      </c>
      <c r="G4884" t="inlineStr">
        <is>
          <t>Grocery</t>
        </is>
      </c>
      <c r="H4884" t="inlineStr">
        <is>
          <t>Store walk-in</t>
        </is>
      </c>
      <c r="I4884" t="inlineStr">
        <is>
          <t>Member</t>
        </is>
      </c>
      <c r="J4884" t="inlineStr">
        <is>
          <t>Zoya Ahmed</t>
        </is>
      </c>
      <c r="K4884" s="71" t="n">
        <v>2371</v>
      </c>
      <c r="L4884" s="72" t="n">
        <v>172.52</v>
      </c>
      <c r="M4884" s="72" t="n">
        <v>409044.92</v>
      </c>
      <c r="N4884" s="72" t="n">
        <v>61356.74</v>
      </c>
      <c r="O4884" s="72" t="n">
        <v>347688.18</v>
      </c>
      <c r="P4884" s="72" t="n">
        <v>358195.65</v>
      </c>
      <c r="Q4884" s="72" t="n">
        <v>-10507.47</v>
      </c>
      <c r="R4884" t="inlineStr">
        <is>
          <t>Uttar Pradesh</t>
        </is>
      </c>
      <c r="S4884" s="71" t="n">
        <v>2</v>
      </c>
      <c r="T4884" t="inlineStr">
        <is>
          <t>Yes</t>
        </is>
      </c>
      <c r="U4884" s="71" t="n">
        <v>915</v>
      </c>
      <c r="V4884" s="71" t="n">
        <v>264</v>
      </c>
      <c r="W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RR104876</t>
        </is>
      </c>
      <c r="B4885" s="69" t="n">
        <v>46244</v>
      </c>
      <c r="C4885" s="70" t="n">
        <v>2026</v>
      </c>
      <c r="D4885" t="inlineStr">
        <is>
          <t>Aug</t>
        </is>
      </c>
      <c r="E4885" t="inlineStr">
        <is>
          <t>West</t>
        </is>
      </c>
      <c r="F4885" t="inlineStr">
        <is>
          <t>India</t>
        </is>
      </c>
      <c r="G4885" t="inlineStr">
        <is>
          <t>Fashion</t>
        </is>
      </c>
      <c r="H4885" t="inlineStr">
        <is>
          <t>Store walk-in</t>
        </is>
      </c>
      <c r="I4885" t="inlineStr">
        <is>
          <t>Member</t>
        </is>
      </c>
      <c r="J4885" t="inlineStr">
        <is>
          <t>Fatima Al-Saud</t>
        </is>
      </c>
      <c r="K4885" s="71" t="n">
        <v>459</v>
      </c>
      <c r="L4885" s="72" t="n">
        <v>782.66</v>
      </c>
      <c r="M4885" s="72" t="n">
        <v>359240.94</v>
      </c>
      <c r="N4885" s="72" t="n">
        <v>7184.82</v>
      </c>
      <c r="O4885" s="72" t="n">
        <v>352056.12</v>
      </c>
      <c r="P4885" s="72" t="n">
        <v>196513.05</v>
      </c>
      <c r="Q4885" s="72" t="n">
        <v>155543.07</v>
      </c>
      <c r="R4885" t="inlineStr">
        <is>
          <t>Goa</t>
        </is>
      </c>
      <c r="S4885" s="71" t="n">
        <v>3</v>
      </c>
      <c r="T4885" t="inlineStr">
        <is>
          <t>Yes</t>
        </is>
      </c>
      <c r="U4885" s="71" t="n">
        <v>257</v>
      </c>
      <c r="V4885" s="71" t="n">
        <v>69</v>
      </c>
      <c r="W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RR104877</t>
        </is>
      </c>
      <c r="B4886" s="69" t="n">
        <v>46244</v>
      </c>
      <c r="C4886" s="70" t="n">
        <v>2026</v>
      </c>
      <c r="D4886" t="inlineStr">
        <is>
          <t>Aug</t>
        </is>
      </c>
      <c r="E4886" t="inlineStr">
        <is>
          <t>East</t>
        </is>
      </c>
      <c r="F4886" t="inlineStr">
        <is>
          <t>India</t>
        </is>
      </c>
      <c r="G4886" t="inlineStr">
        <is>
          <t>JioMart</t>
        </is>
      </c>
      <c r="H4886" t="inlineStr">
        <is>
          <t>Home delivery</t>
        </is>
      </c>
      <c r="I4886" t="inlineStr">
        <is>
          <t>Walk-in guest</t>
        </is>
      </c>
      <c r="J4886" t="inlineStr">
        <is>
          <t>Shraddha Kulkarni</t>
        </is>
      </c>
      <c r="K4886" s="71" t="n">
        <v>1169</v>
      </c>
      <c r="L4886" s="72" t="n">
        <v>518.8</v>
      </c>
      <c r="M4886" s="72" t="n">
        <v>606477.2</v>
      </c>
      <c r="N4886" s="72" t="n">
        <v>48518.18</v>
      </c>
      <c r="O4886" s="72" t="n">
        <v>557959.02</v>
      </c>
      <c r="P4886" s="72" t="n">
        <v>381279.87</v>
      </c>
      <c r="Q4886" s="72" t="n">
        <v>176679.15</v>
      </c>
      <c r="R4886" t="inlineStr">
        <is>
          <t>Bihar</t>
        </is>
      </c>
      <c r="S4886" s="71" t="n">
        <v>2</v>
      </c>
      <c r="T4886" t="inlineStr">
        <is>
          <t>Yes</t>
        </is>
      </c>
      <c r="U4886" s="71" t="n">
        <v>6942</v>
      </c>
      <c r="V4886" s="71" t="n">
        <v>289</v>
      </c>
      <c r="W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RR104878</t>
        </is>
      </c>
      <c r="B4887" s="69" t="n">
        <v>46244</v>
      </c>
      <c r="C4887" s="70" t="n">
        <v>2026</v>
      </c>
      <c r="D4887" t="inlineStr">
        <is>
          <t>Aug</t>
        </is>
      </c>
      <c r="E4887" t="inlineStr">
        <is>
          <t>South</t>
        </is>
      </c>
      <c r="F4887" t="inlineStr">
        <is>
          <t>India</t>
        </is>
      </c>
      <c r="G4887" t="inlineStr">
        <is>
          <t>Electronics</t>
        </is>
      </c>
      <c r="H4887" t="inlineStr">
        <is>
          <t>Store walk-in</t>
        </is>
      </c>
      <c r="I4887" t="inlineStr">
        <is>
          <t>Walk-in guest</t>
        </is>
      </c>
      <c r="J4887" t="inlineStr">
        <is>
          <t>Wei Chen</t>
        </is>
      </c>
      <c r="K4887" s="71" t="n">
        <v>178</v>
      </c>
      <c r="L4887" s="72" t="n">
        <v>10681.71</v>
      </c>
      <c r="M4887" s="72" t="n">
        <v>1901344.38</v>
      </c>
      <c r="N4887" s="72" t="n">
        <v>95067.22</v>
      </c>
      <c r="O4887" s="72" t="n">
        <v>1806277.16</v>
      </c>
      <c r="P4887" s="72" t="n">
        <v>1452486.35</v>
      </c>
      <c r="Q4887" s="72" t="n">
        <v>353790.81</v>
      </c>
      <c r="R4887" t="inlineStr">
        <is>
          <t>Telangana</t>
        </is>
      </c>
      <c r="S4887" s="71" t="n">
        <v>1</v>
      </c>
      <c r="T4887" t="inlineStr">
        <is>
          <t>Yes</t>
        </is>
      </c>
      <c r="U4887" s="71" t="n">
        <v>561</v>
      </c>
      <c r="V4887" s="71" t="n">
        <v>143</v>
      </c>
      <c r="W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RR104879</t>
        </is>
      </c>
      <c r="B4888" s="69" t="n">
        <v>46245</v>
      </c>
      <c r="C4888" s="70" t="n">
        <v>2026</v>
      </c>
      <c r="D4888" t="inlineStr">
        <is>
          <t>Aug</t>
        </is>
      </c>
      <c r="E4888" t="inlineStr">
        <is>
          <t>North</t>
        </is>
      </c>
      <c r="F4888" t="inlineStr">
        <is>
          <t>India</t>
        </is>
      </c>
      <c r="G4888" t="inlineStr">
        <is>
          <t>Fashion</t>
        </is>
      </c>
      <c r="H4888" t="inlineStr">
        <is>
          <t>Store walk-in</t>
        </is>
      </c>
      <c r="I4888" t="inlineStr">
        <is>
          <t>Member</t>
        </is>
      </c>
      <c r="J4888" t="inlineStr">
        <is>
          <t>Noah Smith</t>
        </is>
      </c>
      <c r="K4888" s="71" t="n">
        <v>1244</v>
      </c>
      <c r="L4888" s="72" t="n">
        <v>800.38</v>
      </c>
      <c r="M4888" s="72" t="n">
        <v>995672.72</v>
      </c>
      <c r="N4888" s="72" t="n">
        <v>19913.45</v>
      </c>
      <c r="O4888" s="72" t="n">
        <v>975759.27</v>
      </c>
      <c r="P4888" s="72" t="n">
        <v>495847.03</v>
      </c>
      <c r="Q4888" s="72" t="n">
        <v>479912.24</v>
      </c>
      <c r="R4888" t="inlineStr">
        <is>
          <t>Delhi</t>
        </is>
      </c>
      <c r="S4888" s="71" t="n">
        <v>3</v>
      </c>
      <c r="T4888" t="inlineStr">
        <is>
          <t>Yes</t>
        </is>
      </c>
      <c r="U4888" s="71" t="n">
        <v>425</v>
      </c>
      <c r="V4888" s="71" t="n">
        <v>158</v>
      </c>
      <c r="W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RR104880</t>
        </is>
      </c>
      <c r="B4889" s="69" t="n">
        <v>46245</v>
      </c>
      <c r="C4889" s="70" t="n">
        <v>2026</v>
      </c>
      <c r="D4889" t="inlineStr">
        <is>
          <t>Aug</t>
        </is>
      </c>
      <c r="E4889" t="inlineStr">
        <is>
          <t>North</t>
        </is>
      </c>
      <c r="F4889" t="inlineStr">
        <is>
          <t>India</t>
        </is>
      </c>
      <c r="G4889" t="inlineStr">
        <is>
          <t>Grocery</t>
        </is>
      </c>
      <c r="H4889" t="inlineStr">
        <is>
          <t>Store walk-in</t>
        </is>
      </c>
      <c r="I4889" t="inlineStr">
        <is>
          <t>Member</t>
        </is>
      </c>
      <c r="J4889" t="inlineStr">
        <is>
          <t>Ravindra Patil</t>
        </is>
      </c>
      <c r="K4889" s="71" t="n">
        <v>4104</v>
      </c>
      <c r="L4889" s="72" t="n">
        <v>205.78</v>
      </c>
      <c r="M4889" s="72" t="n">
        <v>844521.12</v>
      </c>
      <c r="N4889" s="72" t="n">
        <v>84452.11</v>
      </c>
      <c r="O4889" s="72" t="n">
        <v>760069.01</v>
      </c>
      <c r="P4889" s="72" t="n">
        <v>593009.86</v>
      </c>
      <c r="Q4889" s="72" t="n">
        <v>167059.15</v>
      </c>
      <c r="R4889" t="inlineStr">
        <is>
          <t>Delhi</t>
        </is>
      </c>
      <c r="S4889" s="71" t="n">
        <v>2</v>
      </c>
      <c r="T4889" t="inlineStr">
        <is>
          <t>Yes</t>
        </is>
      </c>
      <c r="U4889" s="71" t="n">
        <v>1831</v>
      </c>
      <c r="V4889" s="71" t="n">
        <v>592</v>
      </c>
      <c r="W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RR104881</t>
        </is>
      </c>
      <c r="B4890" s="69" t="n">
        <v>46245</v>
      </c>
      <c r="C4890" s="70" t="n">
        <v>2026</v>
      </c>
      <c r="D4890" t="inlineStr">
        <is>
          <t>Aug</t>
        </is>
      </c>
      <c r="E4890" t="inlineStr">
        <is>
          <t>West</t>
        </is>
      </c>
      <c r="F4890" t="inlineStr">
        <is>
          <t>India</t>
        </is>
      </c>
      <c r="G4890" t="inlineStr">
        <is>
          <t>Electronics</t>
        </is>
      </c>
      <c r="H4890" t="inlineStr">
        <is>
          <t>Store walk-in</t>
        </is>
      </c>
      <c r="I4890" t="inlineStr">
        <is>
          <t>Member</t>
        </is>
      </c>
      <c r="J4890" t="inlineStr">
        <is>
          <t>Ravindra Patil</t>
        </is>
      </c>
      <c r="K4890" s="71" t="n">
        <v>196</v>
      </c>
      <c r="L4890" s="72" t="n">
        <v>10304.66</v>
      </c>
      <c r="M4890" s="72" t="n">
        <v>2019713.36</v>
      </c>
      <c r="N4890" s="72" t="n">
        <v>100985.67</v>
      </c>
      <c r="O4890" s="72" t="n">
        <v>1918727.69</v>
      </c>
      <c r="P4890" s="72" t="n">
        <v>1574301.12</v>
      </c>
      <c r="Q4890" s="72" t="n">
        <v>344426.57</v>
      </c>
      <c r="R4890" t="inlineStr">
        <is>
          <t>Maharashtra</t>
        </is>
      </c>
      <c r="S4890" s="71" t="n">
        <v>0</v>
      </c>
      <c r="T4890" t="inlineStr">
        <is>
          <t>No</t>
        </is>
      </c>
      <c r="U4890" s="71" t="n">
        <v>587</v>
      </c>
      <c r="V4890" s="71" t="n">
        <v>183</v>
      </c>
      <c r="W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RR104882</t>
        </is>
      </c>
      <c r="B4891" s="69" t="n">
        <v>46245</v>
      </c>
      <c r="C4891" s="70" t="n">
        <v>2026</v>
      </c>
      <c r="D4891" t="inlineStr">
        <is>
          <t>Aug</t>
        </is>
      </c>
      <c r="E4891" t="inlineStr">
        <is>
          <t>West</t>
        </is>
      </c>
      <c r="F4891" t="inlineStr">
        <is>
          <t>India</t>
        </is>
      </c>
      <c r="G4891" t="inlineStr">
        <is>
          <t>Electronics</t>
        </is>
      </c>
      <c r="H4891" t="inlineStr">
        <is>
          <t>Store walk-in</t>
        </is>
      </c>
      <c r="I4891" t="inlineStr">
        <is>
          <t>Walk-in guest</t>
        </is>
      </c>
      <c r="J4891" t="inlineStr">
        <is>
          <t>Shraddha Kulkarni</t>
        </is>
      </c>
      <c r="K4891" s="71" t="n">
        <v>173</v>
      </c>
      <c r="L4891" s="72" t="n">
        <v>9810.530000000001</v>
      </c>
      <c r="M4891" s="72" t="n">
        <v>1697221.69</v>
      </c>
      <c r="N4891" s="72" t="n">
        <v>254583.25</v>
      </c>
      <c r="O4891" s="72" t="n">
        <v>1442638.44</v>
      </c>
      <c r="P4891" s="72" t="n">
        <v>1405817.19</v>
      </c>
      <c r="Q4891" s="72" t="n">
        <v>36821.25</v>
      </c>
      <c r="R4891" t="inlineStr">
        <is>
          <t>Goa</t>
        </is>
      </c>
      <c r="S4891" s="71" t="n">
        <v>2</v>
      </c>
      <c r="T4891" t="inlineStr">
        <is>
          <t>Yes</t>
        </is>
      </c>
      <c r="U4891" s="71" t="n">
        <v>478</v>
      </c>
      <c r="V4891" s="71" t="n">
        <v>146</v>
      </c>
      <c r="W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RR104883</t>
        </is>
      </c>
      <c r="B4892" s="69" t="n">
        <v>46245</v>
      </c>
      <c r="C4892" s="70" t="n">
        <v>2026</v>
      </c>
      <c r="D4892" t="inlineStr">
        <is>
          <t>Aug</t>
        </is>
      </c>
      <c r="E4892" t="inlineStr">
        <is>
          <t>East</t>
        </is>
      </c>
      <c r="F4892" t="inlineStr">
        <is>
          <t>India</t>
        </is>
      </c>
      <c r="G4892" t="inlineStr">
        <is>
          <t>Fashion</t>
        </is>
      </c>
      <c r="H4892" t="inlineStr">
        <is>
          <t>Store walk-in</t>
        </is>
      </c>
      <c r="I4892" t="inlineStr">
        <is>
          <t>Walk-in guest</t>
        </is>
      </c>
      <c r="J4892" t="inlineStr">
        <is>
          <t>Ana Costa</t>
        </is>
      </c>
      <c r="K4892" s="71" t="n">
        <v>232</v>
      </c>
      <c r="L4892" s="72" t="n">
        <v>779.16</v>
      </c>
      <c r="M4892" s="72" t="n">
        <v>180765.12</v>
      </c>
      <c r="N4892" s="72" t="n">
        <v>3615.3</v>
      </c>
      <c r="O4892" s="72" t="n">
        <v>177149.82</v>
      </c>
      <c r="P4892" s="72" t="n">
        <v>95016.92999999999</v>
      </c>
      <c r="Q4892" s="72" t="n">
        <v>82132.89</v>
      </c>
      <c r="R4892" t="inlineStr">
        <is>
          <t>Bihar</t>
        </is>
      </c>
      <c r="S4892" s="71" t="n">
        <v>1</v>
      </c>
      <c r="T4892" t="inlineStr">
        <is>
          <t>Yes</t>
        </is>
      </c>
      <c r="U4892" s="71" t="n">
        <v>223</v>
      </c>
      <c r="V4892" s="71" t="n">
        <v>68</v>
      </c>
      <c r="W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RR104884</t>
        </is>
      </c>
      <c r="B4893" s="69" t="n">
        <v>46245</v>
      </c>
      <c r="C4893" s="70" t="n">
        <v>2026</v>
      </c>
      <c r="D4893" t="inlineStr">
        <is>
          <t>Aug</t>
        </is>
      </c>
      <c r="E4893" t="inlineStr">
        <is>
          <t>North</t>
        </is>
      </c>
      <c r="F4893" t="inlineStr">
        <is>
          <t>India</t>
        </is>
      </c>
      <c r="G4893" t="inlineStr">
        <is>
          <t>Fashion</t>
        </is>
      </c>
      <c r="H4893" t="inlineStr">
        <is>
          <t>Store walk-in</t>
        </is>
      </c>
      <c r="I4893" t="inlineStr">
        <is>
          <t>Walk-in guest</t>
        </is>
      </c>
      <c r="J4893" t="inlineStr">
        <is>
          <t>Ravindra Patil</t>
        </is>
      </c>
      <c r="K4893" s="71" t="n">
        <v>1133</v>
      </c>
      <c r="L4893" s="72" t="n">
        <v>723.9299999999999</v>
      </c>
      <c r="M4893" s="72" t="n">
        <v>820212.6899999999</v>
      </c>
      <c r="N4893" s="72" t="n">
        <v>123031.9</v>
      </c>
      <c r="O4893" s="72" t="n">
        <v>697180.79</v>
      </c>
      <c r="P4893" s="72" t="n">
        <v>478790.68</v>
      </c>
      <c r="Q4893" s="72" t="n">
        <v>218390.11</v>
      </c>
      <c r="R4893" t="inlineStr">
        <is>
          <t>Punjab</t>
        </is>
      </c>
      <c r="S4893" s="71" t="n">
        <v>3</v>
      </c>
      <c r="T4893" t="inlineStr">
        <is>
          <t>Yes</t>
        </is>
      </c>
      <c r="U4893" s="71" t="n">
        <v>370</v>
      </c>
      <c r="V4893" s="71" t="n">
        <v>130</v>
      </c>
      <c r="W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RR104885</t>
        </is>
      </c>
      <c r="B4894" s="69" t="n">
        <v>46245</v>
      </c>
      <c r="C4894" s="70" t="n">
        <v>2026</v>
      </c>
      <c r="D4894" t="inlineStr">
        <is>
          <t>Aug</t>
        </is>
      </c>
      <c r="E4894" t="inlineStr">
        <is>
          <t>South</t>
        </is>
      </c>
      <c r="F4894" t="inlineStr">
        <is>
          <t>India</t>
        </is>
      </c>
      <c r="G4894" t="inlineStr">
        <is>
          <t>Electronics</t>
        </is>
      </c>
      <c r="H4894" t="inlineStr">
        <is>
          <t>Home delivery</t>
        </is>
      </c>
      <c r="I4894" t="inlineStr">
        <is>
          <t>Member</t>
        </is>
      </c>
      <c r="J4894" t="inlineStr">
        <is>
          <t>Noah Smith</t>
        </is>
      </c>
      <c r="K4894" s="71" t="n">
        <v>33</v>
      </c>
      <c r="L4894" s="72" t="n">
        <v>8883.24</v>
      </c>
      <c r="M4894" s="72" t="n">
        <v>293146.92</v>
      </c>
      <c r="N4894" s="72" t="n">
        <v>14657.35</v>
      </c>
      <c r="O4894" s="72" t="n">
        <v>278489.57</v>
      </c>
      <c r="P4894" s="72" t="n">
        <v>274596.01</v>
      </c>
      <c r="Q4894" s="72" t="n">
        <v>3893.56</v>
      </c>
      <c r="R4894" t="inlineStr">
        <is>
          <t>Kerala</t>
        </is>
      </c>
      <c r="S4894" s="71" t="n">
        <v>2</v>
      </c>
      <c r="T4894" t="inlineStr">
        <is>
          <t>Yes</t>
        </is>
      </c>
      <c r="U4894" s="71" t="n">
        <v>92</v>
      </c>
      <c r="V4894" s="71" t="n">
        <v>27</v>
      </c>
      <c r="W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RR104886</t>
        </is>
      </c>
      <c r="B4895" s="69" t="n">
        <v>46245</v>
      </c>
      <c r="C4895" s="70" t="n">
        <v>2026</v>
      </c>
      <c r="D4895" t="inlineStr">
        <is>
          <t>Aug</t>
        </is>
      </c>
      <c r="E4895" t="inlineStr">
        <is>
          <t>East</t>
        </is>
      </c>
      <c r="F4895" t="inlineStr">
        <is>
          <t>India</t>
        </is>
      </c>
      <c r="G4895" t="inlineStr">
        <is>
          <t>Fashion</t>
        </is>
      </c>
      <c r="H4895" t="inlineStr">
        <is>
          <t>Store walk-in</t>
        </is>
      </c>
      <c r="I4895" t="inlineStr">
        <is>
          <t>Member</t>
        </is>
      </c>
      <c r="J4895" t="inlineStr">
        <is>
          <t>Yuki Sato</t>
        </is>
      </c>
      <c r="K4895" s="71" t="n">
        <v>790</v>
      </c>
      <c r="L4895" s="72" t="n">
        <v>696.03</v>
      </c>
      <c r="M4895" s="72" t="n">
        <v>549863.7</v>
      </c>
      <c r="N4895" s="72" t="n">
        <v>54986.37</v>
      </c>
      <c r="O4895" s="72" t="n">
        <v>494877.33</v>
      </c>
      <c r="P4895" s="72" t="n">
        <v>325137.4</v>
      </c>
      <c r="Q4895" s="72" t="n">
        <v>169739.93</v>
      </c>
      <c r="R4895" t="inlineStr">
        <is>
          <t>Odisha</t>
        </is>
      </c>
      <c r="S4895" s="71" t="n">
        <v>0</v>
      </c>
      <c r="T4895" t="inlineStr">
        <is>
          <t>No</t>
        </is>
      </c>
      <c r="U4895" s="71" t="n">
        <v>584</v>
      </c>
      <c r="V4895" s="71" t="n">
        <v>177</v>
      </c>
      <c r="W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RR104887</t>
        </is>
      </c>
      <c r="B4896" s="69" t="n">
        <v>46245</v>
      </c>
      <c r="C4896" s="70" t="n">
        <v>2026</v>
      </c>
      <c r="D4896" t="inlineStr">
        <is>
          <t>Aug</t>
        </is>
      </c>
      <c r="E4896" t="inlineStr">
        <is>
          <t>North</t>
        </is>
      </c>
      <c r="F4896" t="inlineStr">
        <is>
          <t>India</t>
        </is>
      </c>
      <c r="G4896" t="inlineStr">
        <is>
          <t>Grocery</t>
        </is>
      </c>
      <c r="H4896" t="inlineStr">
        <is>
          <t>Store walk-in</t>
        </is>
      </c>
      <c r="I4896" t="inlineStr">
        <is>
          <t>Member</t>
        </is>
      </c>
      <c r="J4896" t="inlineStr">
        <is>
          <t>Sophie Müller</t>
        </is>
      </c>
      <c r="K4896" s="71" t="n">
        <v>3244</v>
      </c>
      <c r="L4896" s="72" t="n">
        <v>193.07</v>
      </c>
      <c r="M4896" s="72" t="n">
        <v>626319.08</v>
      </c>
      <c r="N4896" s="72" t="n">
        <v>12526.38</v>
      </c>
      <c r="O4896" s="72" t="n">
        <v>613792.7</v>
      </c>
      <c r="P4896" s="72" t="n">
        <v>473692.17</v>
      </c>
      <c r="Q4896" s="72" t="n">
        <v>140100.53</v>
      </c>
      <c r="R4896" t="inlineStr">
        <is>
          <t>Punjab</t>
        </is>
      </c>
      <c r="S4896" s="71" t="n">
        <v>3</v>
      </c>
      <c r="T4896" t="inlineStr">
        <is>
          <t>Yes</t>
        </is>
      </c>
      <c r="U4896" s="71" t="n">
        <v>1385</v>
      </c>
      <c r="V4896" s="71" t="n">
        <v>383</v>
      </c>
      <c r="W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RR104888</t>
        </is>
      </c>
      <c r="B4897" s="69" t="n">
        <v>46245</v>
      </c>
      <c r="C4897" s="70" t="n">
        <v>2026</v>
      </c>
      <c r="D4897" t="inlineStr">
        <is>
          <t>Aug</t>
        </is>
      </c>
      <c r="E4897" t="inlineStr">
        <is>
          <t>North</t>
        </is>
      </c>
      <c r="F4897" t="inlineStr">
        <is>
          <t>India</t>
        </is>
      </c>
      <c r="G4897" t="inlineStr">
        <is>
          <t>JioMart</t>
        </is>
      </c>
      <c r="H4897" t="inlineStr">
        <is>
          <t>Home delivery</t>
        </is>
      </c>
      <c r="I4897" t="inlineStr">
        <is>
          <t>Member</t>
        </is>
      </c>
      <c r="J4897" t="inlineStr">
        <is>
          <t>Liam O'Brien</t>
        </is>
      </c>
      <c r="K4897" s="71" t="n">
        <v>4910</v>
      </c>
      <c r="L4897" s="72" t="n">
        <v>454.93</v>
      </c>
      <c r="M4897" s="72" t="n">
        <v>2233706.3</v>
      </c>
      <c r="N4897" s="72" t="n">
        <v>44674.13</v>
      </c>
      <c r="O4897" s="72" t="n">
        <v>2189032.17</v>
      </c>
      <c r="P4897" s="72" t="n">
        <v>1660543.34</v>
      </c>
      <c r="Q4897" s="72" t="n">
        <v>528488.83</v>
      </c>
      <c r="R4897" t="inlineStr">
        <is>
          <t>Uttar Pradesh</t>
        </is>
      </c>
      <c r="S4897" s="71" t="n">
        <v>1</v>
      </c>
      <c r="T4897" t="inlineStr">
        <is>
          <t>Yes</t>
        </is>
      </c>
      <c r="U4897" s="71" t="n">
        <v>12524</v>
      </c>
      <c r="V4897" s="71" t="n">
        <v>909</v>
      </c>
      <c r="W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RR104889</t>
        </is>
      </c>
      <c r="B4898" s="69" t="n">
        <v>46245</v>
      </c>
      <c r="C4898" s="70" t="n">
        <v>2026</v>
      </c>
      <c r="D4898" t="inlineStr">
        <is>
          <t>Aug</t>
        </is>
      </c>
      <c r="E4898" t="inlineStr">
        <is>
          <t>East</t>
        </is>
      </c>
      <c r="F4898" t="inlineStr">
        <is>
          <t>India</t>
        </is>
      </c>
      <c r="G4898" t="inlineStr">
        <is>
          <t>Grocery</t>
        </is>
      </c>
      <c r="H4898" t="inlineStr">
        <is>
          <t>Store walk-in</t>
        </is>
      </c>
      <c r="I4898" t="inlineStr">
        <is>
          <t>Walk-in guest</t>
        </is>
      </c>
      <c r="J4898" t="inlineStr">
        <is>
          <t>Emma Clarke</t>
        </is>
      </c>
      <c r="K4898" s="71" t="n">
        <v>2151</v>
      </c>
      <c r="L4898" s="72" t="n">
        <v>184.51</v>
      </c>
      <c r="M4898" s="72" t="n">
        <v>396881.01</v>
      </c>
      <c r="N4898" s="72" t="n">
        <v>7937.62</v>
      </c>
      <c r="O4898" s="72" t="n">
        <v>388943.39</v>
      </c>
      <c r="P4898" s="72" t="n">
        <v>324082.91</v>
      </c>
      <c r="Q4898" s="72" t="n">
        <v>64860.48</v>
      </c>
      <c r="R4898" t="inlineStr">
        <is>
          <t>Bihar</t>
        </is>
      </c>
      <c r="S4898" s="71" t="n">
        <v>3</v>
      </c>
      <c r="T4898" t="inlineStr">
        <is>
          <t>Yes</t>
        </is>
      </c>
      <c r="U4898" s="71" t="n">
        <v>1177</v>
      </c>
      <c r="V4898" s="71" t="n">
        <v>426</v>
      </c>
      <c r="W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RR104890</t>
        </is>
      </c>
      <c r="B4899" s="69" t="n">
        <v>46245</v>
      </c>
      <c r="C4899" s="70" t="n">
        <v>2026</v>
      </c>
      <c r="D4899" t="inlineStr">
        <is>
          <t>Aug</t>
        </is>
      </c>
      <c r="E4899" t="inlineStr">
        <is>
          <t>North</t>
        </is>
      </c>
      <c r="F4899" t="inlineStr">
        <is>
          <t>India</t>
        </is>
      </c>
      <c r="G4899" t="inlineStr">
        <is>
          <t>Grocery</t>
        </is>
      </c>
      <c r="H4899" t="inlineStr">
        <is>
          <t>Store walk-in</t>
        </is>
      </c>
      <c r="I4899" t="inlineStr">
        <is>
          <t>Walk-in guest</t>
        </is>
      </c>
      <c r="J4899" t="inlineStr">
        <is>
          <t>Noah Smith</t>
        </is>
      </c>
      <c r="K4899" s="71" t="n">
        <v>636</v>
      </c>
      <c r="L4899" s="72" t="n">
        <v>189.06</v>
      </c>
      <c r="M4899" s="72" t="n">
        <v>120242.16</v>
      </c>
      <c r="N4899" s="72" t="n">
        <v>2404.84</v>
      </c>
      <c r="O4899" s="72" t="n">
        <v>117837.32</v>
      </c>
      <c r="P4899" s="72" t="n">
        <v>95781.64999999999</v>
      </c>
      <c r="Q4899" s="72" t="n">
        <v>22055.67</v>
      </c>
      <c r="R4899" t="inlineStr">
        <is>
          <t>Punjab</t>
        </is>
      </c>
      <c r="S4899" s="71" t="n">
        <v>1</v>
      </c>
      <c r="T4899" t="inlineStr">
        <is>
          <t>Yes</t>
        </is>
      </c>
      <c r="U4899" s="71" t="n">
        <v>201</v>
      </c>
      <c r="V4899" s="71" t="n">
        <v>71</v>
      </c>
      <c r="W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RR104891</t>
        </is>
      </c>
      <c r="B4900" s="69" t="n">
        <v>46245</v>
      </c>
      <c r="C4900" s="70" t="n">
        <v>2026</v>
      </c>
      <c r="D4900" t="inlineStr">
        <is>
          <t>Aug</t>
        </is>
      </c>
      <c r="E4900" t="inlineStr">
        <is>
          <t>West</t>
        </is>
      </c>
      <c r="F4900" t="inlineStr">
        <is>
          <t>India</t>
        </is>
      </c>
      <c r="G4900" t="inlineStr">
        <is>
          <t>Grocery</t>
        </is>
      </c>
      <c r="H4900" t="inlineStr">
        <is>
          <t>Store walk-in</t>
        </is>
      </c>
      <c r="I4900" t="inlineStr">
        <is>
          <t>Member</t>
        </is>
      </c>
      <c r="J4900" t="inlineStr">
        <is>
          <t>Amir Khan</t>
        </is>
      </c>
      <c r="K4900" s="71" t="n">
        <v>2784</v>
      </c>
      <c r="L4900" s="72" t="n">
        <v>208.14</v>
      </c>
      <c r="M4900" s="72" t="n">
        <v>579461.76</v>
      </c>
      <c r="N4900" s="72" t="n">
        <v>28973.09</v>
      </c>
      <c r="O4900" s="72" t="n">
        <v>550488.67</v>
      </c>
      <c r="P4900" s="72" t="n">
        <v>425674.29</v>
      </c>
      <c r="Q4900" s="72" t="n">
        <v>124814.38</v>
      </c>
      <c r="R4900" t="inlineStr">
        <is>
          <t>Goa</t>
        </is>
      </c>
      <c r="S4900" s="71" t="n">
        <v>1</v>
      </c>
      <c r="T4900" t="inlineStr">
        <is>
          <t>Yes</t>
        </is>
      </c>
      <c r="U4900" s="71" t="n">
        <v>1077</v>
      </c>
      <c r="V4900" s="71" t="n">
        <v>340</v>
      </c>
      <c r="W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RR104892</t>
        </is>
      </c>
      <c r="B4901" s="69" t="n">
        <v>46245</v>
      </c>
      <c r="C4901" s="70" t="n">
        <v>2026</v>
      </c>
      <c r="D4901" t="inlineStr">
        <is>
          <t>Aug</t>
        </is>
      </c>
      <c r="E4901" t="inlineStr">
        <is>
          <t>North</t>
        </is>
      </c>
      <c r="F4901" t="inlineStr">
        <is>
          <t>India</t>
        </is>
      </c>
      <c r="G4901" t="inlineStr">
        <is>
          <t>Grocery</t>
        </is>
      </c>
      <c r="H4901" t="inlineStr">
        <is>
          <t>Store walk-in</t>
        </is>
      </c>
      <c r="I4901" t="inlineStr">
        <is>
          <t>Walk-in guest</t>
        </is>
      </c>
      <c r="J4901" t="inlineStr">
        <is>
          <t>Hiroshi Tanaka</t>
        </is>
      </c>
      <c r="K4901" s="71" t="n">
        <v>2552</v>
      </c>
      <c r="L4901" s="72" t="n">
        <v>187.49</v>
      </c>
      <c r="M4901" s="72" t="n">
        <v>478474.48</v>
      </c>
      <c r="N4901" s="72" t="n">
        <v>71771.17</v>
      </c>
      <c r="O4901" s="72" t="n">
        <v>406703.31</v>
      </c>
      <c r="P4901" s="72" t="n">
        <v>391704.45</v>
      </c>
      <c r="Q4901" s="72" t="n">
        <v>14998.86</v>
      </c>
      <c r="R4901" t="inlineStr">
        <is>
          <t>Punjab</t>
        </is>
      </c>
      <c r="S4901" s="71" t="n">
        <v>2</v>
      </c>
      <c r="T4901" t="inlineStr">
        <is>
          <t>Yes</t>
        </is>
      </c>
      <c r="U4901" s="71" t="n">
        <v>1015</v>
      </c>
      <c r="V4901" s="71" t="n">
        <v>295</v>
      </c>
      <c r="W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RR104893</t>
        </is>
      </c>
      <c r="B4902" s="69" t="n">
        <v>46246</v>
      </c>
      <c r="C4902" s="70" t="n">
        <v>2026</v>
      </c>
      <c r="D4902" t="inlineStr">
        <is>
          <t>Aug</t>
        </is>
      </c>
      <c r="E4902" t="inlineStr">
        <is>
          <t>South</t>
        </is>
      </c>
      <c r="F4902" t="inlineStr">
        <is>
          <t>India</t>
        </is>
      </c>
      <c r="G4902" t="inlineStr">
        <is>
          <t>JioMart</t>
        </is>
      </c>
      <c r="H4902" t="inlineStr">
        <is>
          <t>Home delivery</t>
        </is>
      </c>
      <c r="I4902" t="inlineStr">
        <is>
          <t>Member</t>
        </is>
      </c>
      <c r="J4902" t="inlineStr">
        <is>
          <t>Sophie Müller</t>
        </is>
      </c>
      <c r="K4902" s="71" t="n">
        <v>3403</v>
      </c>
      <c r="L4902" s="72" t="n">
        <v>452.52</v>
      </c>
      <c r="M4902" s="72" t="n">
        <v>1539925.56</v>
      </c>
      <c r="N4902" s="72" t="n">
        <v>230988.83</v>
      </c>
      <c r="O4902" s="72" t="n">
        <v>1308936.73</v>
      </c>
      <c r="P4902" s="72" t="n">
        <v>1175146.11</v>
      </c>
      <c r="Q4902" s="72" t="n">
        <v>133790.62</v>
      </c>
      <c r="R4902" t="inlineStr">
        <is>
          <t>Karnataka</t>
        </is>
      </c>
      <c r="S4902" s="71" t="n">
        <v>5</v>
      </c>
      <c r="T4902" t="inlineStr">
        <is>
          <t>Yes</t>
        </is>
      </c>
      <c r="U4902" s="71" t="n">
        <v>6731</v>
      </c>
      <c r="V4902" s="71" t="n">
        <v>389</v>
      </c>
      <c r="W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RR104894</t>
        </is>
      </c>
      <c r="B4903" s="69" t="n">
        <v>46246</v>
      </c>
      <c r="C4903" s="70" t="n">
        <v>2026</v>
      </c>
      <c r="D4903" t="inlineStr">
        <is>
          <t>Aug</t>
        </is>
      </c>
      <c r="E4903" t="inlineStr">
        <is>
          <t>South</t>
        </is>
      </c>
      <c r="F4903" t="inlineStr">
        <is>
          <t>India</t>
        </is>
      </c>
      <c r="G4903" t="inlineStr">
        <is>
          <t>Fashion</t>
        </is>
      </c>
      <c r="H4903" t="inlineStr">
        <is>
          <t>Store walk-in</t>
        </is>
      </c>
      <c r="I4903" t="inlineStr">
        <is>
          <t>Member</t>
        </is>
      </c>
      <c r="J4903" t="inlineStr">
        <is>
          <t>Aisha Bello</t>
        </is>
      </c>
      <c r="K4903" s="71" t="n">
        <v>272</v>
      </c>
      <c r="L4903" s="72" t="n">
        <v>709.01</v>
      </c>
      <c r="M4903" s="72" t="n">
        <v>192850.72</v>
      </c>
      <c r="N4903" s="72" t="n">
        <v>19285.07</v>
      </c>
      <c r="O4903" s="72" t="n">
        <v>173565.65</v>
      </c>
      <c r="P4903" s="72" t="n">
        <v>113308.75</v>
      </c>
      <c r="Q4903" s="72" t="n">
        <v>60256.9</v>
      </c>
      <c r="R4903" t="inlineStr">
        <is>
          <t>Tamil Nadu</t>
        </is>
      </c>
      <c r="S4903" s="71" t="n">
        <v>2</v>
      </c>
      <c r="T4903" t="inlineStr">
        <is>
          <t>Yes</t>
        </is>
      </c>
      <c r="U4903" s="71" t="n">
        <v>103</v>
      </c>
      <c r="V4903" s="71" t="n">
        <v>36</v>
      </c>
      <c r="W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RR104895</t>
        </is>
      </c>
      <c r="B4904" s="69" t="n">
        <v>46246</v>
      </c>
      <c r="C4904" s="70" t="n">
        <v>2026</v>
      </c>
      <c r="D4904" t="inlineStr">
        <is>
          <t>Aug</t>
        </is>
      </c>
      <c r="E4904" t="inlineStr">
        <is>
          <t>East</t>
        </is>
      </c>
      <c r="F4904" t="inlineStr">
        <is>
          <t>India</t>
        </is>
      </c>
      <c r="G4904" t="inlineStr">
        <is>
          <t>JioMart</t>
        </is>
      </c>
      <c r="H4904" t="inlineStr">
        <is>
          <t>Home delivery</t>
        </is>
      </c>
      <c r="I4904" t="inlineStr">
        <is>
          <t>Member</t>
        </is>
      </c>
      <c r="J4904" t="inlineStr">
        <is>
          <t>Ana Costa</t>
        </is>
      </c>
      <c r="K4904" s="71" t="n">
        <v>4614</v>
      </c>
      <c r="L4904" s="72" t="n">
        <v>491.13</v>
      </c>
      <c r="M4904" s="72" t="n">
        <v>2266073.82</v>
      </c>
      <c r="N4904" s="72" t="n">
        <v>339911.07</v>
      </c>
      <c r="O4904" s="72" t="n">
        <v>1926162.75</v>
      </c>
      <c r="P4904" s="72" t="n">
        <v>1566134.64</v>
      </c>
      <c r="Q4904" s="72" t="n">
        <v>360028.11</v>
      </c>
      <c r="R4904" t="inlineStr">
        <is>
          <t>West Bengal</t>
        </is>
      </c>
      <c r="S4904" s="71" t="n">
        <v>5</v>
      </c>
      <c r="T4904" t="inlineStr">
        <is>
          <t>Yes</t>
        </is>
      </c>
      <c r="U4904" s="71" t="n">
        <v>14117</v>
      </c>
      <c r="V4904" s="71" t="n">
        <v>989</v>
      </c>
      <c r="W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RR104896</t>
        </is>
      </c>
      <c r="B4905" s="69" t="n">
        <v>46246</v>
      </c>
      <c r="C4905" s="70" t="n">
        <v>2026</v>
      </c>
      <c r="D4905" t="inlineStr">
        <is>
          <t>Aug</t>
        </is>
      </c>
      <c r="E4905" t="inlineStr">
        <is>
          <t>South</t>
        </is>
      </c>
      <c r="F4905" t="inlineStr">
        <is>
          <t>India</t>
        </is>
      </c>
      <c r="G4905" t="inlineStr">
        <is>
          <t>Fashion</t>
        </is>
      </c>
      <c r="H4905" t="inlineStr">
        <is>
          <t>Store walk-in</t>
        </is>
      </c>
      <c r="I4905" t="inlineStr">
        <is>
          <t>Walk-in guest</t>
        </is>
      </c>
      <c r="J4905" t="inlineStr">
        <is>
          <t>Zoya Ahmed</t>
        </is>
      </c>
      <c r="K4905" s="71" t="n">
        <v>1571</v>
      </c>
      <c r="L4905" s="72" t="n">
        <v>768.59</v>
      </c>
      <c r="M4905" s="72" t="n">
        <v>1207454.89</v>
      </c>
      <c r="N4905" s="72" t="n">
        <v>181118.23</v>
      </c>
      <c r="O4905" s="72" t="n">
        <v>1026336.66</v>
      </c>
      <c r="P4905" s="72" t="n">
        <v>648514.41</v>
      </c>
      <c r="Q4905" s="72" t="n">
        <v>377822.25</v>
      </c>
      <c r="R4905" t="inlineStr">
        <is>
          <t>Karnataka</t>
        </is>
      </c>
      <c r="S4905" s="71" t="n">
        <v>8</v>
      </c>
      <c r="T4905" t="inlineStr">
        <is>
          <t>Yes</t>
        </is>
      </c>
      <c r="U4905" s="71" t="n">
        <v>1197</v>
      </c>
      <c r="V4905" s="71" t="n">
        <v>361</v>
      </c>
      <c r="W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RR104897</t>
        </is>
      </c>
      <c r="B4906" s="69" t="n">
        <v>46246</v>
      </c>
      <c r="C4906" s="70" t="n">
        <v>2026</v>
      </c>
      <c r="D4906" t="inlineStr">
        <is>
          <t>Aug</t>
        </is>
      </c>
      <c r="E4906" t="inlineStr">
        <is>
          <t>North</t>
        </is>
      </c>
      <c r="F4906" t="inlineStr">
        <is>
          <t>India</t>
        </is>
      </c>
      <c r="G4906" t="inlineStr">
        <is>
          <t>JioMart</t>
        </is>
      </c>
      <c r="H4906" t="inlineStr">
        <is>
          <t>Home delivery</t>
        </is>
      </c>
      <c r="I4906" t="inlineStr">
        <is>
          <t>Member</t>
        </is>
      </c>
      <c r="J4906" t="inlineStr">
        <is>
          <t>Liam O'Brien</t>
        </is>
      </c>
      <c r="K4906" s="71" t="n">
        <v>2055</v>
      </c>
      <c r="L4906" s="72" t="n">
        <v>467.9</v>
      </c>
      <c r="M4906" s="72" t="n">
        <v>961534.5</v>
      </c>
      <c r="N4906" s="72" t="n">
        <v>96153.45</v>
      </c>
      <c r="O4906" s="72" t="n">
        <v>865381.05</v>
      </c>
      <c r="P4906" s="72" t="n">
        <v>677460.8</v>
      </c>
      <c r="Q4906" s="72" t="n">
        <v>187920.25</v>
      </c>
      <c r="R4906" t="inlineStr">
        <is>
          <t>Punjab</t>
        </is>
      </c>
      <c r="S4906" s="71" t="n">
        <v>0</v>
      </c>
      <c r="T4906" t="inlineStr">
        <is>
          <t>No</t>
        </is>
      </c>
      <c r="U4906" s="71" t="n">
        <v>4370</v>
      </c>
      <c r="V4906" s="71" t="n">
        <v>252</v>
      </c>
      <c r="W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RR104898</t>
        </is>
      </c>
      <c r="B4907" s="69" t="n">
        <v>46246</v>
      </c>
      <c r="C4907" s="70" t="n">
        <v>2026</v>
      </c>
      <c r="D4907" t="inlineStr">
        <is>
          <t>Aug</t>
        </is>
      </c>
      <c r="E4907" t="inlineStr">
        <is>
          <t>East</t>
        </is>
      </c>
      <c r="F4907" t="inlineStr">
        <is>
          <t>India</t>
        </is>
      </c>
      <c r="G4907" t="inlineStr">
        <is>
          <t>Grocery</t>
        </is>
      </c>
      <c r="H4907" t="inlineStr">
        <is>
          <t>Store walk-in</t>
        </is>
      </c>
      <c r="I4907" t="inlineStr">
        <is>
          <t>Member</t>
        </is>
      </c>
      <c r="J4907" t="inlineStr">
        <is>
          <t>Yuki Sato</t>
        </is>
      </c>
      <c r="K4907" s="71" t="n">
        <v>2286</v>
      </c>
      <c r="L4907" s="72" t="n">
        <v>185.58</v>
      </c>
      <c r="M4907" s="72" t="n">
        <v>424235.88</v>
      </c>
      <c r="N4907" s="72" t="n">
        <v>42423.59</v>
      </c>
      <c r="O4907" s="72" t="n">
        <v>381812.29</v>
      </c>
      <c r="P4907" s="72" t="n">
        <v>344705.52</v>
      </c>
      <c r="Q4907" s="72" t="n">
        <v>37106.77</v>
      </c>
      <c r="R4907" t="inlineStr">
        <is>
          <t>Bihar</t>
        </is>
      </c>
      <c r="S4907" s="71" t="n">
        <v>5</v>
      </c>
      <c r="T4907" t="inlineStr">
        <is>
          <t>Yes</t>
        </is>
      </c>
      <c r="U4907" s="71" t="n">
        <v>847</v>
      </c>
      <c r="V4907" s="71" t="n">
        <v>311</v>
      </c>
      <c r="W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RR104899</t>
        </is>
      </c>
      <c r="B4908" s="69" t="n">
        <v>46246</v>
      </c>
      <c r="C4908" s="70" t="n">
        <v>2026</v>
      </c>
      <c r="D4908" t="inlineStr">
        <is>
          <t>Aug</t>
        </is>
      </c>
      <c r="E4908" t="inlineStr">
        <is>
          <t>North</t>
        </is>
      </c>
      <c r="F4908" t="inlineStr">
        <is>
          <t>India</t>
        </is>
      </c>
      <c r="G4908" t="inlineStr">
        <is>
          <t>Electronics</t>
        </is>
      </c>
      <c r="H4908" t="inlineStr">
        <is>
          <t>Store walk-in</t>
        </is>
      </c>
      <c r="I4908" t="inlineStr">
        <is>
          <t>Member</t>
        </is>
      </c>
      <c r="J4908" t="inlineStr">
        <is>
          <t>Sophie Müller</t>
        </is>
      </c>
      <c r="K4908" s="71" t="n">
        <v>118</v>
      </c>
      <c r="L4908" s="72" t="n">
        <v>9162.040000000001</v>
      </c>
      <c r="M4908" s="72" t="n">
        <v>1081120.72</v>
      </c>
      <c r="N4908" s="72" t="n">
        <v>54056.04</v>
      </c>
      <c r="O4908" s="72" t="n">
        <v>1027064.68</v>
      </c>
      <c r="P4908" s="72" t="n">
        <v>991249.79</v>
      </c>
      <c r="Q4908" s="72" t="n">
        <v>35814.89</v>
      </c>
      <c r="R4908" t="inlineStr">
        <is>
          <t>Punjab</t>
        </is>
      </c>
      <c r="S4908" s="71" t="n">
        <v>0</v>
      </c>
      <c r="T4908" t="inlineStr">
        <is>
          <t>No</t>
        </is>
      </c>
      <c r="U4908" s="71" t="n">
        <v>287</v>
      </c>
      <c r="V4908" s="71" t="n">
        <v>95</v>
      </c>
      <c r="W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RR104900</t>
        </is>
      </c>
      <c r="B4909" s="69" t="n">
        <v>46246</v>
      </c>
      <c r="C4909" s="70" t="n">
        <v>2026</v>
      </c>
      <c r="D4909" t="inlineStr">
        <is>
          <t>Aug</t>
        </is>
      </c>
      <c r="E4909" t="inlineStr">
        <is>
          <t>South</t>
        </is>
      </c>
      <c r="F4909" t="inlineStr">
        <is>
          <t>India</t>
        </is>
      </c>
      <c r="G4909" t="inlineStr">
        <is>
          <t>Grocery</t>
        </is>
      </c>
      <c r="H4909" t="inlineStr">
        <is>
          <t>Store walk-in</t>
        </is>
      </c>
      <c r="I4909" t="inlineStr">
        <is>
          <t>Walk-in guest</t>
        </is>
      </c>
      <c r="J4909" t="inlineStr">
        <is>
          <t>Mei Lin</t>
        </is>
      </c>
      <c r="K4909" s="71" t="n">
        <v>3712</v>
      </c>
      <c r="L4909" s="72" t="n">
        <v>169.91</v>
      </c>
      <c r="M4909" s="72" t="n">
        <v>630705.92</v>
      </c>
      <c r="N4909" s="72" t="n">
        <v>31535.3</v>
      </c>
      <c r="O4909" s="72" t="n">
        <v>599170.62</v>
      </c>
      <c r="P4909" s="72" t="n">
        <v>531491.11</v>
      </c>
      <c r="Q4909" s="72" t="n">
        <v>67679.50999999999</v>
      </c>
      <c r="R4909" t="inlineStr">
        <is>
          <t>Kerala</t>
        </is>
      </c>
      <c r="S4909" s="71" t="n">
        <v>5</v>
      </c>
      <c r="T4909" t="inlineStr">
        <is>
          <t>Yes</t>
        </is>
      </c>
      <c r="U4909" s="71" t="n">
        <v>1193</v>
      </c>
      <c r="V4909" s="71" t="n">
        <v>414</v>
      </c>
      <c r="W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RR104901</t>
        </is>
      </c>
      <c r="B4910" s="69" t="n">
        <v>46247</v>
      </c>
      <c r="C4910" s="70" t="n">
        <v>2026</v>
      </c>
      <c r="D4910" t="inlineStr">
        <is>
          <t>Aug</t>
        </is>
      </c>
      <c r="E4910" t="inlineStr">
        <is>
          <t>North</t>
        </is>
      </c>
      <c r="F4910" t="inlineStr">
        <is>
          <t>India</t>
        </is>
      </c>
      <c r="G4910" t="inlineStr">
        <is>
          <t>Electronics</t>
        </is>
      </c>
      <c r="H4910" t="inlineStr">
        <is>
          <t>Store walk-in</t>
        </is>
      </c>
      <c r="I4910" t="inlineStr">
        <is>
          <t>Member</t>
        </is>
      </c>
      <c r="J4910" t="inlineStr">
        <is>
          <t>Hiroshi Tanaka</t>
        </is>
      </c>
      <c r="K4910" s="71" t="n">
        <v>157</v>
      </c>
      <c r="L4910" s="72" t="n">
        <v>9769.09</v>
      </c>
      <c r="M4910" s="72" t="n">
        <v>1533747.13</v>
      </c>
      <c r="N4910" s="72" t="n">
        <v>230062.07</v>
      </c>
      <c r="O4910" s="72" t="n">
        <v>1303685.06</v>
      </c>
      <c r="P4910" s="72" t="n">
        <v>1235178.26</v>
      </c>
      <c r="Q4910" s="72" t="n">
        <v>68506.8</v>
      </c>
      <c r="R4910" t="inlineStr">
        <is>
          <t>Delhi</t>
        </is>
      </c>
      <c r="S4910" s="71" t="n">
        <v>3</v>
      </c>
      <c r="T4910" t="inlineStr">
        <is>
          <t>Yes</t>
        </is>
      </c>
      <c r="U4910" s="71" t="n">
        <v>557</v>
      </c>
      <c r="V4910" s="71" t="n">
        <v>157</v>
      </c>
      <c r="W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RR104902</t>
        </is>
      </c>
      <c r="B4911" s="69" t="n">
        <v>46247</v>
      </c>
      <c r="C4911" s="70" t="n">
        <v>2026</v>
      </c>
      <c r="D4911" t="inlineStr">
        <is>
          <t>Aug</t>
        </is>
      </c>
      <c r="E4911" t="inlineStr">
        <is>
          <t>North</t>
        </is>
      </c>
      <c r="F4911" t="inlineStr">
        <is>
          <t>India</t>
        </is>
      </c>
      <c r="G4911" t="inlineStr">
        <is>
          <t>JioMart</t>
        </is>
      </c>
      <c r="H4911" t="inlineStr">
        <is>
          <t>Home delivery</t>
        </is>
      </c>
      <c r="I4911" t="inlineStr">
        <is>
          <t>Walk-in guest</t>
        </is>
      </c>
      <c r="J4911" t="inlineStr">
        <is>
          <t>Hiroshi Tanaka</t>
        </is>
      </c>
      <c r="K4911" s="71" t="n">
        <v>3694</v>
      </c>
      <c r="L4911" s="72" t="n">
        <v>493.11</v>
      </c>
      <c r="M4911" s="72" t="n">
        <v>1821548.34</v>
      </c>
      <c r="N4911" s="72" t="n">
        <v>182154.83</v>
      </c>
      <c r="O4911" s="72" t="n">
        <v>1639393.51</v>
      </c>
      <c r="P4911" s="72" t="n">
        <v>1286717.86</v>
      </c>
      <c r="Q4911" s="72" t="n">
        <v>352675.65</v>
      </c>
      <c r="R4911" t="inlineStr">
        <is>
          <t>Rajasthan</t>
        </is>
      </c>
      <c r="S4911" s="71" t="n">
        <v>8</v>
      </c>
      <c r="T4911" t="inlineStr">
        <is>
          <t>Yes</t>
        </is>
      </c>
      <c r="U4911" s="71" t="n">
        <v>8950</v>
      </c>
      <c r="V4911" s="71" t="n">
        <v>492</v>
      </c>
      <c r="W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RR104903</t>
        </is>
      </c>
      <c r="B4912" s="69" t="n">
        <v>46247</v>
      </c>
      <c r="C4912" s="70" t="n">
        <v>2026</v>
      </c>
      <c r="D4912" t="inlineStr">
        <is>
          <t>Aug</t>
        </is>
      </c>
      <c r="E4912" t="inlineStr">
        <is>
          <t>East</t>
        </is>
      </c>
      <c r="F4912" t="inlineStr">
        <is>
          <t>India</t>
        </is>
      </c>
      <c r="G4912" t="inlineStr">
        <is>
          <t>Grocery</t>
        </is>
      </c>
      <c r="H4912" t="inlineStr">
        <is>
          <t>Store walk-in</t>
        </is>
      </c>
      <c r="I4912" t="inlineStr">
        <is>
          <t>Member</t>
        </is>
      </c>
      <c r="J4912" t="inlineStr">
        <is>
          <t>Ravindra Patil</t>
        </is>
      </c>
      <c r="K4912" s="71" t="n">
        <v>748</v>
      </c>
      <c r="L4912" s="72" t="n">
        <v>187.98</v>
      </c>
      <c r="M4912" s="72" t="n">
        <v>140609.04</v>
      </c>
      <c r="N4912" s="72" t="n">
        <v>2812.18</v>
      </c>
      <c r="O4912" s="72" t="n">
        <v>137796.86</v>
      </c>
      <c r="P4912" s="72" t="n">
        <v>107979.91</v>
      </c>
      <c r="Q4912" s="72" t="n">
        <v>29816.95</v>
      </c>
      <c r="R4912" t="inlineStr">
        <is>
          <t>West Bengal</t>
        </is>
      </c>
      <c r="S4912" s="71" t="n">
        <v>1</v>
      </c>
      <c r="T4912" t="inlineStr">
        <is>
          <t>Yes</t>
        </is>
      </c>
      <c r="U4912" s="71" t="n">
        <v>562</v>
      </c>
      <c r="V4912" s="71" t="n">
        <v>168</v>
      </c>
      <c r="W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RR104904</t>
        </is>
      </c>
      <c r="B4913" s="69" t="n">
        <v>46248</v>
      </c>
      <c r="C4913" s="70" t="n">
        <v>2026</v>
      </c>
      <c r="D4913" t="inlineStr">
        <is>
          <t>Aug</t>
        </is>
      </c>
      <c r="E4913" t="inlineStr">
        <is>
          <t>East</t>
        </is>
      </c>
      <c r="F4913" t="inlineStr">
        <is>
          <t>India</t>
        </is>
      </c>
      <c r="G4913" t="inlineStr">
        <is>
          <t>Grocery</t>
        </is>
      </c>
      <c r="H4913" t="inlineStr">
        <is>
          <t>Store walk-in</t>
        </is>
      </c>
      <c r="I4913" t="inlineStr">
        <is>
          <t>Member</t>
        </is>
      </c>
      <c r="J4913" t="inlineStr">
        <is>
          <t>Shraddha Kulkarni</t>
        </is>
      </c>
      <c r="K4913" s="71" t="n">
        <v>2675</v>
      </c>
      <c r="L4913" s="72" t="n">
        <v>187.92</v>
      </c>
      <c r="M4913" s="72" t="n">
        <v>502686</v>
      </c>
      <c r="N4913" s="72" t="n">
        <v>75402.89999999999</v>
      </c>
      <c r="O4913" s="72" t="n">
        <v>427283.1</v>
      </c>
      <c r="P4913" s="72" t="n">
        <v>382240.98</v>
      </c>
      <c r="Q4913" s="72" t="n">
        <v>45042.12</v>
      </c>
      <c r="R4913" t="inlineStr">
        <is>
          <t>West Bengal</t>
        </is>
      </c>
      <c r="S4913" s="71" t="n">
        <v>8</v>
      </c>
      <c r="T4913" t="inlineStr">
        <is>
          <t>Yes</t>
        </is>
      </c>
      <c r="U4913" s="71" t="n">
        <v>1411</v>
      </c>
      <c r="V4913" s="71" t="n">
        <v>360</v>
      </c>
      <c r="W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RR104905</t>
        </is>
      </c>
      <c r="B4914" s="69" t="n">
        <v>46248</v>
      </c>
      <c r="C4914" s="70" t="n">
        <v>2026</v>
      </c>
      <c r="D4914" t="inlineStr">
        <is>
          <t>Aug</t>
        </is>
      </c>
      <c r="E4914" t="inlineStr">
        <is>
          <t>South</t>
        </is>
      </c>
      <c r="F4914" t="inlineStr">
        <is>
          <t>India</t>
        </is>
      </c>
      <c r="G4914" t="inlineStr">
        <is>
          <t>Electronics</t>
        </is>
      </c>
      <c r="H4914" t="inlineStr">
        <is>
          <t>Store walk-in</t>
        </is>
      </c>
      <c r="I4914" t="inlineStr">
        <is>
          <t>Member</t>
        </is>
      </c>
      <c r="J4914" t="inlineStr">
        <is>
          <t>Lucas Martin</t>
        </is>
      </c>
      <c r="K4914" s="71" t="n">
        <v>44</v>
      </c>
      <c r="L4914" s="72" t="n">
        <v>9733.1</v>
      </c>
      <c r="M4914" s="72" t="n">
        <v>428256.4</v>
      </c>
      <c r="N4914" s="72" t="n">
        <v>21412.82</v>
      </c>
      <c r="O4914" s="72" t="n">
        <v>406843.58</v>
      </c>
      <c r="P4914" s="72" t="n">
        <v>369528.21</v>
      </c>
      <c r="Q4914" s="72" t="n">
        <v>37315.37</v>
      </c>
      <c r="R4914" t="inlineStr">
        <is>
          <t>Telangana</t>
        </is>
      </c>
      <c r="S4914" s="71" t="n">
        <v>2</v>
      </c>
      <c r="T4914" t="inlineStr">
        <is>
          <t>Yes</t>
        </is>
      </c>
      <c r="U4914" s="71" t="n">
        <v>107</v>
      </c>
      <c r="V4914" s="71" t="n">
        <v>40</v>
      </c>
      <c r="W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RR104906</t>
        </is>
      </c>
      <c r="B4915" s="69" t="n">
        <v>46249</v>
      </c>
      <c r="C4915" s="70" t="n">
        <v>2026</v>
      </c>
      <c r="D4915" t="inlineStr">
        <is>
          <t>Aug</t>
        </is>
      </c>
      <c r="E4915" t="inlineStr">
        <is>
          <t>North</t>
        </is>
      </c>
      <c r="F4915" t="inlineStr">
        <is>
          <t>India</t>
        </is>
      </c>
      <c r="G4915" t="inlineStr">
        <is>
          <t>Grocery</t>
        </is>
      </c>
      <c r="H4915" t="inlineStr">
        <is>
          <t>Store walk-in</t>
        </is>
      </c>
      <c r="I4915" t="inlineStr">
        <is>
          <t>Walk-in guest</t>
        </is>
      </c>
      <c r="J4915" t="inlineStr">
        <is>
          <t>Mei Lin</t>
        </is>
      </c>
      <c r="K4915" s="71" t="n">
        <v>891</v>
      </c>
      <c r="L4915" s="72" t="n">
        <v>187.63</v>
      </c>
      <c r="M4915" s="72" t="n">
        <v>167178.33</v>
      </c>
      <c r="N4915" s="72" t="n">
        <v>3343.57</v>
      </c>
      <c r="O4915" s="72" t="n">
        <v>163834.76</v>
      </c>
      <c r="P4915" s="72" t="n">
        <v>132800.02</v>
      </c>
      <c r="Q4915" s="72" t="n">
        <v>31034.74</v>
      </c>
      <c r="R4915" t="inlineStr">
        <is>
          <t>Rajasthan</t>
        </is>
      </c>
      <c r="S4915" s="71" t="n">
        <v>3</v>
      </c>
      <c r="T4915" t="inlineStr">
        <is>
          <t>Yes</t>
        </is>
      </c>
      <c r="U4915" s="71" t="n">
        <v>378</v>
      </c>
      <c r="V4915" s="71" t="n">
        <v>144</v>
      </c>
      <c r="W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RR104907</t>
        </is>
      </c>
      <c r="B4916" s="69" t="n">
        <v>46249</v>
      </c>
      <c r="C4916" s="70" t="n">
        <v>2026</v>
      </c>
      <c r="D4916" t="inlineStr">
        <is>
          <t>Aug</t>
        </is>
      </c>
      <c r="E4916" t="inlineStr">
        <is>
          <t>West</t>
        </is>
      </c>
      <c r="F4916" t="inlineStr">
        <is>
          <t>India</t>
        </is>
      </c>
      <c r="G4916" t="inlineStr">
        <is>
          <t>Electronics</t>
        </is>
      </c>
      <c r="H4916" t="inlineStr">
        <is>
          <t>Click &amp; collect</t>
        </is>
      </c>
      <c r="I4916" t="inlineStr">
        <is>
          <t>Member</t>
        </is>
      </c>
      <c r="J4916" t="inlineStr">
        <is>
          <t>Hiroshi Tanaka</t>
        </is>
      </c>
      <c r="K4916" s="71" t="n">
        <v>228</v>
      </c>
      <c r="L4916" s="72" t="n">
        <v>10604.66</v>
      </c>
      <c r="M4916" s="72" t="n">
        <v>2417862.48</v>
      </c>
      <c r="N4916" s="72" t="n">
        <v>241786.25</v>
      </c>
      <c r="O4916" s="72" t="n">
        <v>2176076.23</v>
      </c>
      <c r="P4916" s="72" t="n">
        <v>1936774.12</v>
      </c>
      <c r="Q4916" s="72" t="n">
        <v>239302.11</v>
      </c>
      <c r="R4916" t="inlineStr">
        <is>
          <t>Gujarat</t>
        </is>
      </c>
      <c r="S4916" s="71" t="n">
        <v>1</v>
      </c>
      <c r="T4916" t="inlineStr">
        <is>
          <t>Yes</t>
        </is>
      </c>
      <c r="U4916" s="71" t="n">
        <v>663</v>
      </c>
      <c r="V4916" s="71" t="n">
        <v>190</v>
      </c>
      <c r="W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RR104908</t>
        </is>
      </c>
      <c r="B4917" s="69" t="n">
        <v>46249</v>
      </c>
      <c r="C4917" s="70" t="n">
        <v>2026</v>
      </c>
      <c r="D4917" t="inlineStr">
        <is>
          <t>Aug</t>
        </is>
      </c>
      <c r="E4917" t="inlineStr">
        <is>
          <t>South</t>
        </is>
      </c>
      <c r="F4917" t="inlineStr">
        <is>
          <t>India</t>
        </is>
      </c>
      <c r="G4917" t="inlineStr">
        <is>
          <t>Grocery</t>
        </is>
      </c>
      <c r="H4917" t="inlineStr">
        <is>
          <t>Store walk-in</t>
        </is>
      </c>
      <c r="I4917" t="inlineStr">
        <is>
          <t>Walk-in guest</t>
        </is>
      </c>
      <c r="J4917" t="inlineStr">
        <is>
          <t>Omar Haddad</t>
        </is>
      </c>
      <c r="K4917" s="71" t="n">
        <v>3858</v>
      </c>
      <c r="L4917" s="72" t="n">
        <v>185.92</v>
      </c>
      <c r="M4917" s="72" t="n">
        <v>717279.36</v>
      </c>
      <c r="N4917" s="72" t="n">
        <v>57382.35</v>
      </c>
      <c r="O4917" s="72" t="n">
        <v>659897.01</v>
      </c>
      <c r="P4917" s="72" t="n">
        <v>581574</v>
      </c>
      <c r="Q4917" s="72" t="n">
        <v>78323.00999999999</v>
      </c>
      <c r="R4917" t="inlineStr">
        <is>
          <t>Karnataka</t>
        </is>
      </c>
      <c r="S4917" s="71" t="n">
        <v>0</v>
      </c>
      <c r="T4917" t="inlineStr">
        <is>
          <t>No</t>
        </is>
      </c>
      <c r="U4917" s="71" t="n">
        <v>2556</v>
      </c>
      <c r="V4917" s="71" t="n">
        <v>658</v>
      </c>
      <c r="W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RR104909</t>
        </is>
      </c>
      <c r="B4918" s="69" t="n">
        <v>46249</v>
      </c>
      <c r="C4918" s="70" t="n">
        <v>2026</v>
      </c>
      <c r="D4918" t="inlineStr">
        <is>
          <t>Aug</t>
        </is>
      </c>
      <c r="E4918" t="inlineStr">
        <is>
          <t>South</t>
        </is>
      </c>
      <c r="F4918" t="inlineStr">
        <is>
          <t>India</t>
        </is>
      </c>
      <c r="G4918" t="inlineStr">
        <is>
          <t>Fashion</t>
        </is>
      </c>
      <c r="H4918" t="inlineStr">
        <is>
          <t>Home delivery</t>
        </is>
      </c>
      <c r="I4918" t="inlineStr">
        <is>
          <t>Member</t>
        </is>
      </c>
      <c r="J4918" t="inlineStr">
        <is>
          <t>Mei Lin</t>
        </is>
      </c>
      <c r="K4918" s="71" t="n">
        <v>516</v>
      </c>
      <c r="L4918" s="72" t="n">
        <v>822.14</v>
      </c>
      <c r="M4918" s="72" t="n">
        <v>424224.24</v>
      </c>
      <c r="N4918" s="72" t="n">
        <v>8484.48</v>
      </c>
      <c r="O4918" s="72" t="n">
        <v>415739.76</v>
      </c>
      <c r="P4918" s="72" t="n">
        <v>209769.02</v>
      </c>
      <c r="Q4918" s="72" t="n">
        <v>205970.74</v>
      </c>
      <c r="R4918" t="inlineStr">
        <is>
          <t>Kerala</t>
        </is>
      </c>
      <c r="S4918" s="71" t="n">
        <v>1</v>
      </c>
      <c r="T4918" t="inlineStr">
        <is>
          <t>Yes</t>
        </is>
      </c>
      <c r="U4918" s="71" t="n">
        <v>157</v>
      </c>
      <c r="V4918" s="71" t="n">
        <v>66</v>
      </c>
      <c r="W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RR104910</t>
        </is>
      </c>
      <c r="B4919" s="69" t="n">
        <v>46249</v>
      </c>
      <c r="C4919" s="70" t="n">
        <v>2026</v>
      </c>
      <c r="D4919" t="inlineStr">
        <is>
          <t>Aug</t>
        </is>
      </c>
      <c r="E4919" t="inlineStr">
        <is>
          <t>North</t>
        </is>
      </c>
      <c r="F4919" t="inlineStr">
        <is>
          <t>India</t>
        </is>
      </c>
      <c r="G4919" t="inlineStr">
        <is>
          <t>JioMart</t>
        </is>
      </c>
      <c r="H4919" t="inlineStr">
        <is>
          <t>Home delivery</t>
        </is>
      </c>
      <c r="I4919" t="inlineStr">
        <is>
          <t>Member</t>
        </is>
      </c>
      <c r="J4919" t="inlineStr">
        <is>
          <t>Yuki Sato</t>
        </is>
      </c>
      <c r="K4919" s="71" t="n">
        <v>2148</v>
      </c>
      <c r="L4919" s="72" t="n">
        <v>473.91</v>
      </c>
      <c r="M4919" s="72" t="n">
        <v>1017958.68</v>
      </c>
      <c r="N4919" s="72" t="n">
        <v>81436.69</v>
      </c>
      <c r="O4919" s="72" t="n">
        <v>936521.99</v>
      </c>
      <c r="P4919" s="72" t="n">
        <v>744544.37</v>
      </c>
      <c r="Q4919" s="72" t="n">
        <v>191977.62</v>
      </c>
      <c r="R4919" t="inlineStr">
        <is>
          <t>Punjab</t>
        </is>
      </c>
      <c r="S4919" s="71" t="n">
        <v>0</v>
      </c>
      <c r="T4919" t="inlineStr">
        <is>
          <t>No</t>
        </is>
      </c>
      <c r="U4919" s="71" t="n">
        <v>10869</v>
      </c>
      <c r="V4919" s="71" t="n">
        <v>439</v>
      </c>
      <c r="W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RR104911</t>
        </is>
      </c>
      <c r="B4920" s="69" t="n">
        <v>46249</v>
      </c>
      <c r="C4920" s="70" t="n">
        <v>2026</v>
      </c>
      <c r="D4920" t="inlineStr">
        <is>
          <t>Aug</t>
        </is>
      </c>
      <c r="E4920" t="inlineStr">
        <is>
          <t>South</t>
        </is>
      </c>
      <c r="F4920" t="inlineStr">
        <is>
          <t>India</t>
        </is>
      </c>
      <c r="G4920" t="inlineStr">
        <is>
          <t>Electronics</t>
        </is>
      </c>
      <c r="H4920" t="inlineStr">
        <is>
          <t>Home delivery</t>
        </is>
      </c>
      <c r="I4920" t="inlineStr">
        <is>
          <t>Walk-in guest</t>
        </is>
      </c>
      <c r="J4920" t="inlineStr">
        <is>
          <t>Fatima Al-Saud</t>
        </is>
      </c>
      <c r="K4920" s="71" t="n">
        <v>195</v>
      </c>
      <c r="L4920" s="72" t="n">
        <v>8943.190000000001</v>
      </c>
      <c r="M4920" s="72" t="n">
        <v>1743922.05</v>
      </c>
      <c r="N4920" s="72" t="n">
        <v>174392.21</v>
      </c>
      <c r="O4920" s="72" t="n">
        <v>1569529.84</v>
      </c>
      <c r="P4920" s="72" t="n">
        <v>1624021.38</v>
      </c>
      <c r="Q4920" s="72" t="n">
        <v>-54491.54</v>
      </c>
      <c r="R4920" t="inlineStr">
        <is>
          <t>Karnataka</t>
        </is>
      </c>
      <c r="S4920" s="71" t="n">
        <v>3</v>
      </c>
      <c r="T4920" t="inlineStr">
        <is>
          <t>Yes</t>
        </is>
      </c>
      <c r="U4920" s="71" t="n">
        <v>596</v>
      </c>
      <c r="V4920" s="71" t="n">
        <v>160</v>
      </c>
      <c r="W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RR104912</t>
        </is>
      </c>
      <c r="B4921" s="69" t="n">
        <v>46249</v>
      </c>
      <c r="C4921" s="70" t="n">
        <v>2026</v>
      </c>
      <c r="D4921" t="inlineStr">
        <is>
          <t>Aug</t>
        </is>
      </c>
      <c r="E4921" t="inlineStr">
        <is>
          <t>South</t>
        </is>
      </c>
      <c r="F4921" t="inlineStr">
        <is>
          <t>India</t>
        </is>
      </c>
      <c r="G4921" t="inlineStr">
        <is>
          <t>Grocery</t>
        </is>
      </c>
      <c r="H4921" t="inlineStr">
        <is>
          <t>Store walk-in</t>
        </is>
      </c>
      <c r="I4921" t="inlineStr">
        <is>
          <t>Member</t>
        </is>
      </c>
      <c r="J4921" t="inlineStr">
        <is>
          <t>Sophie Müller</t>
        </is>
      </c>
      <c r="K4921" s="71" t="n">
        <v>455</v>
      </c>
      <c r="L4921" s="72" t="n">
        <v>170.45</v>
      </c>
      <c r="M4921" s="72" t="n">
        <v>77554.75</v>
      </c>
      <c r="N4921" s="72" t="n">
        <v>1551.1</v>
      </c>
      <c r="O4921" s="72" t="n">
        <v>76003.64999999999</v>
      </c>
      <c r="P4921" s="72" t="n">
        <v>67533.88</v>
      </c>
      <c r="Q4921" s="72" t="n">
        <v>8469.77</v>
      </c>
      <c r="R4921" t="inlineStr">
        <is>
          <t>Kerala</t>
        </is>
      </c>
      <c r="S4921" s="71" t="n">
        <v>1</v>
      </c>
      <c r="T4921" t="inlineStr">
        <is>
          <t>Yes</t>
        </is>
      </c>
      <c r="U4921" s="71" t="n">
        <v>139</v>
      </c>
      <c r="V4921" s="71" t="n">
        <v>56</v>
      </c>
      <c r="W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RR104913</t>
        </is>
      </c>
      <c r="B4922" s="69" t="n">
        <v>46250</v>
      </c>
      <c r="C4922" s="70" t="n">
        <v>2026</v>
      </c>
      <c r="D4922" t="inlineStr">
        <is>
          <t>Aug</t>
        </is>
      </c>
      <c r="E4922" t="inlineStr">
        <is>
          <t>North</t>
        </is>
      </c>
      <c r="F4922" t="inlineStr">
        <is>
          <t>India</t>
        </is>
      </c>
      <c r="G4922" t="inlineStr">
        <is>
          <t>JioMart</t>
        </is>
      </c>
      <c r="H4922" t="inlineStr">
        <is>
          <t>Home delivery</t>
        </is>
      </c>
      <c r="I4922" t="inlineStr">
        <is>
          <t>Member</t>
        </is>
      </c>
      <c r="J4922" t="inlineStr">
        <is>
          <t>Priya Nair</t>
        </is>
      </c>
      <c r="K4922" s="71" t="n">
        <v>567</v>
      </c>
      <c r="L4922" s="72" t="n">
        <v>411.36</v>
      </c>
      <c r="M4922" s="72" t="n">
        <v>233241.12</v>
      </c>
      <c r="N4922" s="72" t="n">
        <v>23324.11</v>
      </c>
      <c r="O4922" s="72" t="n">
        <v>209917.01</v>
      </c>
      <c r="P4922" s="72" t="n">
        <v>197069.32</v>
      </c>
      <c r="Q4922" s="72" t="n">
        <v>12847.69</v>
      </c>
      <c r="R4922" t="inlineStr">
        <is>
          <t>Uttar Pradesh</t>
        </is>
      </c>
      <c r="S4922" s="71" t="n">
        <v>1</v>
      </c>
      <c r="T4922" t="inlineStr">
        <is>
          <t>Yes</t>
        </is>
      </c>
      <c r="U4922" s="71" t="n">
        <v>1235</v>
      </c>
      <c r="V4922" s="71" t="n">
        <v>76</v>
      </c>
      <c r="W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RR104914</t>
        </is>
      </c>
      <c r="B4923" s="69" t="n">
        <v>46250</v>
      </c>
      <c r="C4923" s="70" t="n">
        <v>2026</v>
      </c>
      <c r="D4923" t="inlineStr">
        <is>
          <t>Aug</t>
        </is>
      </c>
      <c r="E4923" t="inlineStr">
        <is>
          <t>North</t>
        </is>
      </c>
      <c r="F4923" t="inlineStr">
        <is>
          <t>India</t>
        </is>
      </c>
      <c r="G4923" t="inlineStr">
        <is>
          <t>Grocery</t>
        </is>
      </c>
      <c r="H4923" t="inlineStr">
        <is>
          <t>Home delivery</t>
        </is>
      </c>
      <c r="I4923" t="inlineStr">
        <is>
          <t>Walk-in guest</t>
        </is>
      </c>
      <c r="J4923" t="inlineStr">
        <is>
          <t>Hiroshi Tanaka</t>
        </is>
      </c>
      <c r="K4923" s="71" t="n">
        <v>3699</v>
      </c>
      <c r="L4923" s="72" t="n">
        <v>166.33</v>
      </c>
      <c r="M4923" s="72" t="n">
        <v>615254.67</v>
      </c>
      <c r="N4923" s="72" t="n">
        <v>61525.47</v>
      </c>
      <c r="O4923" s="72" t="n">
        <v>553729.2</v>
      </c>
      <c r="P4923" s="72" t="n">
        <v>528292.3100000001</v>
      </c>
      <c r="Q4923" s="72" t="n">
        <v>25436.89</v>
      </c>
      <c r="R4923" t="inlineStr">
        <is>
          <t>Delhi</t>
        </is>
      </c>
      <c r="S4923" s="71" t="n">
        <v>1</v>
      </c>
      <c r="T4923" t="inlineStr">
        <is>
          <t>Yes</t>
        </is>
      </c>
      <c r="U4923" s="71" t="n">
        <v>1958</v>
      </c>
      <c r="V4923" s="71" t="n">
        <v>491</v>
      </c>
      <c r="W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RR104915</t>
        </is>
      </c>
      <c r="B4924" s="69" t="n">
        <v>46250</v>
      </c>
      <c r="C4924" s="70" t="n">
        <v>2026</v>
      </c>
      <c r="D4924" t="inlineStr">
        <is>
          <t>Aug</t>
        </is>
      </c>
      <c r="E4924" t="inlineStr">
        <is>
          <t>West</t>
        </is>
      </c>
      <c r="F4924" t="inlineStr">
        <is>
          <t>India</t>
        </is>
      </c>
      <c r="G4924" t="inlineStr">
        <is>
          <t>JioMart</t>
        </is>
      </c>
      <c r="H4924" t="inlineStr">
        <is>
          <t>Home delivery</t>
        </is>
      </c>
      <c r="I4924" t="inlineStr">
        <is>
          <t>Walk-in guest</t>
        </is>
      </c>
      <c r="J4924" t="inlineStr">
        <is>
          <t>Ana Costa</t>
        </is>
      </c>
      <c r="K4924" s="71" t="n">
        <v>3454</v>
      </c>
      <c r="L4924" s="72" t="n">
        <v>435.82</v>
      </c>
      <c r="M4924" s="72" t="n">
        <v>1505322.28</v>
      </c>
      <c r="N4924" s="72" t="n">
        <v>75266.11</v>
      </c>
      <c r="O4924" s="72" t="n">
        <v>1430056.17</v>
      </c>
      <c r="P4924" s="72" t="n">
        <v>1126618.01</v>
      </c>
      <c r="Q4924" s="72" t="n">
        <v>303438.16</v>
      </c>
      <c r="R4924" t="inlineStr">
        <is>
          <t>Maharashtra</t>
        </is>
      </c>
      <c r="S4924" s="71" t="n">
        <v>3</v>
      </c>
      <c r="T4924" t="inlineStr">
        <is>
          <t>Yes</t>
        </is>
      </c>
      <c r="U4924" s="71" t="n">
        <v>7444</v>
      </c>
      <c r="V4924" s="71" t="n">
        <v>553</v>
      </c>
      <c r="W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RR104916</t>
        </is>
      </c>
      <c r="B4925" s="69" t="n">
        <v>46250</v>
      </c>
      <c r="C4925" s="70" t="n">
        <v>2026</v>
      </c>
      <c r="D4925" t="inlineStr">
        <is>
          <t>Aug</t>
        </is>
      </c>
      <c r="E4925" t="inlineStr">
        <is>
          <t>West</t>
        </is>
      </c>
      <c r="F4925" t="inlineStr">
        <is>
          <t>India</t>
        </is>
      </c>
      <c r="G4925" t="inlineStr">
        <is>
          <t>JioMart</t>
        </is>
      </c>
      <c r="H4925" t="inlineStr">
        <is>
          <t>Home delivery</t>
        </is>
      </c>
      <c r="I4925" t="inlineStr">
        <is>
          <t>Walk-in guest</t>
        </is>
      </c>
      <c r="J4925" t="inlineStr">
        <is>
          <t>Carlos Silva</t>
        </is>
      </c>
      <c r="K4925" s="71" t="n">
        <v>932</v>
      </c>
      <c r="L4925" s="72" t="n">
        <v>419.94</v>
      </c>
      <c r="M4925" s="72" t="n">
        <v>391384.08</v>
      </c>
      <c r="N4925" s="72" t="n">
        <v>31310.73</v>
      </c>
      <c r="O4925" s="72" t="n">
        <v>360073.35</v>
      </c>
      <c r="P4925" s="72" t="n">
        <v>317053.69</v>
      </c>
      <c r="Q4925" s="72" t="n">
        <v>43019.66</v>
      </c>
      <c r="R4925" t="inlineStr">
        <is>
          <t>Goa</t>
        </is>
      </c>
      <c r="S4925" s="71" t="n">
        <v>1</v>
      </c>
      <c r="T4925" t="inlineStr">
        <is>
          <t>Yes</t>
        </is>
      </c>
      <c r="U4925" s="71" t="n">
        <v>2631</v>
      </c>
      <c r="V4925" s="71" t="n">
        <v>111</v>
      </c>
      <c r="W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RR104917</t>
        </is>
      </c>
      <c r="B4926" s="69" t="n">
        <v>46250</v>
      </c>
      <c r="C4926" s="70" t="n">
        <v>2026</v>
      </c>
      <c r="D4926" t="inlineStr">
        <is>
          <t>Aug</t>
        </is>
      </c>
      <c r="E4926" t="inlineStr">
        <is>
          <t>East</t>
        </is>
      </c>
      <c r="F4926" t="inlineStr">
        <is>
          <t>India</t>
        </is>
      </c>
      <c r="G4926" t="inlineStr">
        <is>
          <t>Electronics</t>
        </is>
      </c>
      <c r="H4926" t="inlineStr">
        <is>
          <t>Store walk-in</t>
        </is>
      </c>
      <c r="I4926" t="inlineStr">
        <is>
          <t>Member</t>
        </is>
      </c>
      <c r="J4926" t="inlineStr">
        <is>
          <t>Emma Clarke</t>
        </is>
      </c>
      <c r="K4926" s="71" t="n">
        <v>224</v>
      </c>
      <c r="L4926" s="72" t="n">
        <v>9809.68</v>
      </c>
      <c r="M4926" s="72" t="n">
        <v>2197368.32</v>
      </c>
      <c r="N4926" s="72" t="n">
        <v>175789.47</v>
      </c>
      <c r="O4926" s="72" t="n">
        <v>2021578.85</v>
      </c>
      <c r="P4926" s="72" t="n">
        <v>1829528.41</v>
      </c>
      <c r="Q4926" s="72" t="n">
        <v>192050.44</v>
      </c>
      <c r="R4926" t="inlineStr">
        <is>
          <t>Bihar</t>
        </is>
      </c>
      <c r="S4926" s="71" t="n">
        <v>3</v>
      </c>
      <c r="T4926" t="inlineStr">
        <is>
          <t>Yes</t>
        </is>
      </c>
      <c r="U4926" s="71" t="n">
        <v>494</v>
      </c>
      <c r="V4926" s="71" t="n">
        <v>180</v>
      </c>
      <c r="W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RR104918</t>
        </is>
      </c>
      <c r="B4927" s="69" t="n">
        <v>46250</v>
      </c>
      <c r="C4927" s="70" t="n">
        <v>2026</v>
      </c>
      <c r="D4927" t="inlineStr">
        <is>
          <t>Aug</t>
        </is>
      </c>
      <c r="E4927" t="inlineStr">
        <is>
          <t>South</t>
        </is>
      </c>
      <c r="F4927" t="inlineStr">
        <is>
          <t>India</t>
        </is>
      </c>
      <c r="G4927" t="inlineStr">
        <is>
          <t>Grocery</t>
        </is>
      </c>
      <c r="H4927" t="inlineStr">
        <is>
          <t>Store walk-in</t>
        </is>
      </c>
      <c r="I4927" t="inlineStr">
        <is>
          <t>Member</t>
        </is>
      </c>
      <c r="J4927" t="inlineStr">
        <is>
          <t>Fatima Al-Saud</t>
        </is>
      </c>
      <c r="K4927" s="71" t="n">
        <v>1129</v>
      </c>
      <c r="L4927" s="72" t="n">
        <v>165.99</v>
      </c>
      <c r="M4927" s="72" t="n">
        <v>187402.71</v>
      </c>
      <c r="N4927" s="72" t="n">
        <v>18740.27</v>
      </c>
      <c r="O4927" s="72" t="n">
        <v>168662.44</v>
      </c>
      <c r="P4927" s="72" t="n">
        <v>168893.3</v>
      </c>
      <c r="Q4927" s="72" t="n">
        <v>-230.86</v>
      </c>
      <c r="R4927" t="inlineStr">
        <is>
          <t>Telangana</t>
        </is>
      </c>
      <c r="S4927" s="71" t="n">
        <v>8</v>
      </c>
      <c r="T4927" t="inlineStr">
        <is>
          <t>Yes</t>
        </is>
      </c>
      <c r="U4927" s="71" t="n">
        <v>1390</v>
      </c>
      <c r="V4927" s="71" t="n">
        <v>351</v>
      </c>
      <c r="W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RR104919</t>
        </is>
      </c>
      <c r="B4928" s="69" t="n">
        <v>46250</v>
      </c>
      <c r="C4928" s="70" t="n">
        <v>2026</v>
      </c>
      <c r="D4928" t="inlineStr">
        <is>
          <t>Aug</t>
        </is>
      </c>
      <c r="E4928" t="inlineStr">
        <is>
          <t>West</t>
        </is>
      </c>
      <c r="F4928" t="inlineStr">
        <is>
          <t>India</t>
        </is>
      </c>
      <c r="G4928" t="inlineStr">
        <is>
          <t>Electronics</t>
        </is>
      </c>
      <c r="H4928" t="inlineStr">
        <is>
          <t>Home delivery</t>
        </is>
      </c>
      <c r="I4928" t="inlineStr">
        <is>
          <t>Walk-in guest</t>
        </is>
      </c>
      <c r="J4928" t="inlineStr">
        <is>
          <t>Mei Lin</t>
        </is>
      </c>
      <c r="K4928" s="71" t="n">
        <v>55</v>
      </c>
      <c r="L4928" s="72" t="n">
        <v>9451.9</v>
      </c>
      <c r="M4928" s="72" t="n">
        <v>519854.5</v>
      </c>
      <c r="N4928" s="72" t="n">
        <v>25992.73</v>
      </c>
      <c r="O4928" s="72" t="n">
        <v>493861.77</v>
      </c>
      <c r="P4928" s="72" t="n">
        <v>451138.24</v>
      </c>
      <c r="Q4928" s="72" t="n">
        <v>42723.53</v>
      </c>
      <c r="R4928" t="inlineStr">
        <is>
          <t>Goa</t>
        </is>
      </c>
      <c r="S4928" s="71" t="n">
        <v>1</v>
      </c>
      <c r="T4928" t="inlineStr">
        <is>
          <t>Yes</t>
        </is>
      </c>
      <c r="U4928" s="71" t="n">
        <v>127</v>
      </c>
      <c r="V4928" s="71" t="n">
        <v>53</v>
      </c>
      <c r="W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RR104920</t>
        </is>
      </c>
      <c r="B4929" s="69" t="n">
        <v>46251</v>
      </c>
      <c r="C4929" s="70" t="n">
        <v>2026</v>
      </c>
      <c r="D4929" t="inlineStr">
        <is>
          <t>Aug</t>
        </is>
      </c>
      <c r="E4929" t="inlineStr">
        <is>
          <t>North</t>
        </is>
      </c>
      <c r="F4929" t="inlineStr">
        <is>
          <t>India</t>
        </is>
      </c>
      <c r="G4929" t="inlineStr">
        <is>
          <t>Electronics</t>
        </is>
      </c>
      <c r="H4929" t="inlineStr">
        <is>
          <t>Click &amp; collect</t>
        </is>
      </c>
      <c r="I4929" t="inlineStr">
        <is>
          <t>Member</t>
        </is>
      </c>
      <c r="J4929" t="inlineStr">
        <is>
          <t>Kofi Mensah</t>
        </is>
      </c>
      <c r="K4929" s="71" t="n">
        <v>206</v>
      </c>
      <c r="L4929" s="72" t="n">
        <v>10598.7</v>
      </c>
      <c r="M4929" s="72" t="n">
        <v>2183332.2</v>
      </c>
      <c r="N4929" s="72" t="n">
        <v>327499.83</v>
      </c>
      <c r="O4929" s="72" t="n">
        <v>1855832.37</v>
      </c>
      <c r="P4929" s="72" t="n">
        <v>1737777.27</v>
      </c>
      <c r="Q4929" s="72" t="n">
        <v>118055.1</v>
      </c>
      <c r="R4929" t="inlineStr">
        <is>
          <t>Delhi</t>
        </is>
      </c>
      <c r="S4929" s="71" t="n">
        <v>5</v>
      </c>
      <c r="T4929" t="inlineStr">
        <is>
          <t>Yes</t>
        </is>
      </c>
      <c r="U4929" s="71" t="n">
        <v>584</v>
      </c>
      <c r="V4929" s="71" t="n">
        <v>169</v>
      </c>
      <c r="W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RR104921</t>
        </is>
      </c>
      <c r="B4930" s="69" t="n">
        <v>46251</v>
      </c>
      <c r="C4930" s="70" t="n">
        <v>2026</v>
      </c>
      <c r="D4930" t="inlineStr">
        <is>
          <t>Aug</t>
        </is>
      </c>
      <c r="E4930" t="inlineStr">
        <is>
          <t>West</t>
        </is>
      </c>
      <c r="F4930" t="inlineStr">
        <is>
          <t>India</t>
        </is>
      </c>
      <c r="G4930" t="inlineStr">
        <is>
          <t>Grocery</t>
        </is>
      </c>
      <c r="H4930" t="inlineStr">
        <is>
          <t>Store walk-in</t>
        </is>
      </c>
      <c r="I4930" t="inlineStr">
        <is>
          <t>Member</t>
        </is>
      </c>
      <c r="J4930" t="inlineStr">
        <is>
          <t>Emma Clarke</t>
        </is>
      </c>
      <c r="K4930" s="71" t="n">
        <v>2083</v>
      </c>
      <c r="L4930" s="72" t="n">
        <v>201.88</v>
      </c>
      <c r="M4930" s="72" t="n">
        <v>420516.04</v>
      </c>
      <c r="N4930" s="72" t="n">
        <v>33641.28</v>
      </c>
      <c r="O4930" s="72" t="n">
        <v>386874.76</v>
      </c>
      <c r="P4930" s="72" t="n">
        <v>306711</v>
      </c>
      <c r="Q4930" s="72" t="n">
        <v>80163.75999999999</v>
      </c>
      <c r="R4930" t="inlineStr">
        <is>
          <t>Goa</t>
        </is>
      </c>
      <c r="S4930" s="71" t="n">
        <v>8</v>
      </c>
      <c r="T4930" t="inlineStr">
        <is>
          <t>Yes</t>
        </is>
      </c>
      <c r="U4930" s="71" t="n">
        <v>858</v>
      </c>
      <c r="V4930" s="71" t="n">
        <v>363</v>
      </c>
      <c r="W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RR104922</t>
        </is>
      </c>
      <c r="B4931" s="69" t="n">
        <v>46251</v>
      </c>
      <c r="C4931" s="70" t="n">
        <v>2026</v>
      </c>
      <c r="D4931" t="inlineStr">
        <is>
          <t>Aug</t>
        </is>
      </c>
      <c r="E4931" t="inlineStr">
        <is>
          <t>South</t>
        </is>
      </c>
      <c r="F4931" t="inlineStr">
        <is>
          <t>India</t>
        </is>
      </c>
      <c r="G4931" t="inlineStr">
        <is>
          <t>JioMart</t>
        </is>
      </c>
      <c r="H4931" t="inlineStr">
        <is>
          <t>Home delivery</t>
        </is>
      </c>
      <c r="I4931" t="inlineStr">
        <is>
          <t>Member</t>
        </is>
      </c>
      <c r="J4931" t="inlineStr">
        <is>
          <t>Mei Lin</t>
        </is>
      </c>
      <c r="K4931" s="71" t="n">
        <v>936</v>
      </c>
      <c r="L4931" s="72" t="n">
        <v>416.8</v>
      </c>
      <c r="M4931" s="72" t="n">
        <v>390124.8</v>
      </c>
      <c r="N4931" s="72" t="n">
        <v>58518.72</v>
      </c>
      <c r="O4931" s="72" t="n">
        <v>331606.08</v>
      </c>
      <c r="P4931" s="72" t="n">
        <v>304475.52</v>
      </c>
      <c r="Q4931" s="72" t="n">
        <v>27130.56</v>
      </c>
      <c r="R4931" t="inlineStr">
        <is>
          <t>Tamil Nadu</t>
        </is>
      </c>
      <c r="S4931" s="71" t="n">
        <v>3</v>
      </c>
      <c r="T4931" t="inlineStr">
        <is>
          <t>Yes</t>
        </is>
      </c>
      <c r="U4931" s="71" t="n">
        <v>3248</v>
      </c>
      <c r="V4931" s="71" t="n">
        <v>172</v>
      </c>
      <c r="W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RR104923</t>
        </is>
      </c>
      <c r="B4932" s="69" t="n">
        <v>46251</v>
      </c>
      <c r="C4932" s="70" t="n">
        <v>2026</v>
      </c>
      <c r="D4932" t="inlineStr">
        <is>
          <t>Aug</t>
        </is>
      </c>
      <c r="E4932" t="inlineStr">
        <is>
          <t>North</t>
        </is>
      </c>
      <c r="F4932" t="inlineStr">
        <is>
          <t>India</t>
        </is>
      </c>
      <c r="G4932" t="inlineStr">
        <is>
          <t>Grocery</t>
        </is>
      </c>
      <c r="H4932" t="inlineStr">
        <is>
          <t>Store walk-in</t>
        </is>
      </c>
      <c r="I4932" t="inlineStr">
        <is>
          <t>Walk-in guest</t>
        </is>
      </c>
      <c r="J4932" t="inlineStr">
        <is>
          <t>Lucas Martin</t>
        </is>
      </c>
      <c r="K4932" s="71" t="n">
        <v>4218</v>
      </c>
      <c r="L4932" s="72" t="n">
        <v>188.9</v>
      </c>
      <c r="M4932" s="72" t="n">
        <v>796780.2</v>
      </c>
      <c r="N4932" s="72" t="n">
        <v>63742.42</v>
      </c>
      <c r="O4932" s="72" t="n">
        <v>733037.78</v>
      </c>
      <c r="P4932" s="72" t="n">
        <v>604868.9399999999</v>
      </c>
      <c r="Q4932" s="72" t="n">
        <v>128168.84</v>
      </c>
      <c r="R4932" t="inlineStr">
        <is>
          <t>Punjab</t>
        </is>
      </c>
      <c r="S4932" s="71" t="n">
        <v>1</v>
      </c>
      <c r="T4932" t="inlineStr">
        <is>
          <t>Yes</t>
        </is>
      </c>
      <c r="U4932" s="71" t="n">
        <v>2896</v>
      </c>
      <c r="V4932" s="71" t="n">
        <v>1269</v>
      </c>
      <c r="W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RR104924</t>
        </is>
      </c>
      <c r="B4933" s="69" t="n">
        <v>46251</v>
      </c>
      <c r="C4933" s="70" t="n">
        <v>2026</v>
      </c>
      <c r="D4933" t="inlineStr">
        <is>
          <t>Aug</t>
        </is>
      </c>
      <c r="E4933" t="inlineStr">
        <is>
          <t>North</t>
        </is>
      </c>
      <c r="F4933" t="inlineStr">
        <is>
          <t>India</t>
        </is>
      </c>
      <c r="G4933" t="inlineStr">
        <is>
          <t>JioMart</t>
        </is>
      </c>
      <c r="H4933" t="inlineStr">
        <is>
          <t>Home delivery</t>
        </is>
      </c>
      <c r="I4933" t="inlineStr">
        <is>
          <t>Walk-in guest</t>
        </is>
      </c>
      <c r="J4933" t="inlineStr">
        <is>
          <t>Priya Nair</t>
        </is>
      </c>
      <c r="K4933" s="71" t="n">
        <v>805</v>
      </c>
      <c r="L4933" s="72" t="n">
        <v>465.75</v>
      </c>
      <c r="M4933" s="72" t="n">
        <v>374928.75</v>
      </c>
      <c r="N4933" s="72" t="n">
        <v>37492.88</v>
      </c>
      <c r="O4933" s="72" t="n">
        <v>337435.87</v>
      </c>
      <c r="P4933" s="72" t="n">
        <v>269353.34</v>
      </c>
      <c r="Q4933" s="72" t="n">
        <v>68082.53</v>
      </c>
      <c r="R4933" t="inlineStr">
        <is>
          <t>Uttar Pradesh</t>
        </is>
      </c>
      <c r="S4933" s="71" t="n">
        <v>0</v>
      </c>
      <c r="T4933" t="inlineStr">
        <is>
          <t>No</t>
        </is>
      </c>
      <c r="U4933" s="71" t="n">
        <v>2081</v>
      </c>
      <c r="V4933" s="71" t="n">
        <v>116</v>
      </c>
      <c r="W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RR104925</t>
        </is>
      </c>
      <c r="B4934" s="69" t="n">
        <v>46251</v>
      </c>
      <c r="C4934" s="70" t="n">
        <v>2026</v>
      </c>
      <c r="D4934" t="inlineStr">
        <is>
          <t>Aug</t>
        </is>
      </c>
      <c r="E4934" t="inlineStr">
        <is>
          <t>North</t>
        </is>
      </c>
      <c r="F4934" t="inlineStr">
        <is>
          <t>India</t>
        </is>
      </c>
      <c r="G4934" t="inlineStr">
        <is>
          <t>Fashion</t>
        </is>
      </c>
      <c r="H4934" t="inlineStr">
        <is>
          <t>Store walk-in</t>
        </is>
      </c>
      <c r="I4934" t="inlineStr">
        <is>
          <t>Member</t>
        </is>
      </c>
      <c r="J4934" t="inlineStr">
        <is>
          <t>Liam O'Brien</t>
        </is>
      </c>
      <c r="K4934" s="71" t="n">
        <v>911</v>
      </c>
      <c r="L4934" s="72" t="n">
        <v>701.2</v>
      </c>
      <c r="M4934" s="72" t="n">
        <v>638793.2</v>
      </c>
      <c r="N4934" s="72" t="n">
        <v>63879.32</v>
      </c>
      <c r="O4934" s="72" t="n">
        <v>574913.88</v>
      </c>
      <c r="P4934" s="72" t="n">
        <v>365496.34</v>
      </c>
      <c r="Q4934" s="72" t="n">
        <v>209417.54</v>
      </c>
      <c r="R4934" t="inlineStr">
        <is>
          <t>Rajasthan</t>
        </is>
      </c>
      <c r="S4934" s="71" t="n">
        <v>3</v>
      </c>
      <c r="T4934" t="inlineStr">
        <is>
          <t>Yes</t>
        </is>
      </c>
      <c r="U4934" s="71" t="n">
        <v>679</v>
      </c>
      <c r="V4934" s="71" t="n">
        <v>300</v>
      </c>
      <c r="W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RR104926</t>
        </is>
      </c>
      <c r="B4935" s="69" t="n">
        <v>46251</v>
      </c>
      <c r="C4935" s="70" t="n">
        <v>2026</v>
      </c>
      <c r="D4935" t="inlineStr">
        <is>
          <t>Aug</t>
        </is>
      </c>
      <c r="E4935" t="inlineStr">
        <is>
          <t>North</t>
        </is>
      </c>
      <c r="F4935" t="inlineStr">
        <is>
          <t>India</t>
        </is>
      </c>
      <c r="G4935" t="inlineStr">
        <is>
          <t>JioMart</t>
        </is>
      </c>
      <c r="H4935" t="inlineStr">
        <is>
          <t>Home delivery</t>
        </is>
      </c>
      <c r="I4935" t="inlineStr">
        <is>
          <t>Member</t>
        </is>
      </c>
      <c r="J4935" t="inlineStr">
        <is>
          <t>Kofi Mensah</t>
        </is>
      </c>
      <c r="K4935" s="71" t="n">
        <v>1544</v>
      </c>
      <c r="L4935" s="72" t="n">
        <v>432.46</v>
      </c>
      <c r="M4935" s="72" t="n">
        <v>667718.24</v>
      </c>
      <c r="N4935" s="72" t="n">
        <v>53417.46</v>
      </c>
      <c r="O4935" s="72" t="n">
        <v>614300.78</v>
      </c>
      <c r="P4935" s="72" t="n">
        <v>511618.3</v>
      </c>
      <c r="Q4935" s="72" t="n">
        <v>102682.48</v>
      </c>
      <c r="R4935" t="inlineStr">
        <is>
          <t>Uttar Pradesh</t>
        </is>
      </c>
      <c r="S4935" s="71" t="n">
        <v>8</v>
      </c>
      <c r="T4935" t="inlineStr">
        <is>
          <t>Yes</t>
        </is>
      </c>
      <c r="U4935" s="71" t="n">
        <v>3738</v>
      </c>
      <c r="V4935" s="71" t="n">
        <v>176</v>
      </c>
      <c r="W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RR104927</t>
        </is>
      </c>
      <c r="B4936" s="69" t="n">
        <v>46251</v>
      </c>
      <c r="C4936" s="70" t="n">
        <v>2026</v>
      </c>
      <c r="D4936" t="inlineStr">
        <is>
          <t>Aug</t>
        </is>
      </c>
      <c r="E4936" t="inlineStr">
        <is>
          <t>North</t>
        </is>
      </c>
      <c r="F4936" t="inlineStr">
        <is>
          <t>India</t>
        </is>
      </c>
      <c r="G4936" t="inlineStr">
        <is>
          <t>Fashion</t>
        </is>
      </c>
      <c r="H4936" t="inlineStr">
        <is>
          <t>Store walk-in</t>
        </is>
      </c>
      <c r="I4936" t="inlineStr">
        <is>
          <t>Walk-in guest</t>
        </is>
      </c>
      <c r="J4936" t="inlineStr">
        <is>
          <t>Zoya Ahmed</t>
        </is>
      </c>
      <c r="K4936" s="71" t="n">
        <v>740</v>
      </c>
      <c r="L4936" s="72" t="n">
        <v>710.35</v>
      </c>
      <c r="M4936" s="72" t="n">
        <v>525659</v>
      </c>
      <c r="N4936" s="72" t="n">
        <v>78848.85000000001</v>
      </c>
      <c r="O4936" s="72" t="n">
        <v>446810.15</v>
      </c>
      <c r="P4936" s="72" t="n">
        <v>312890.91</v>
      </c>
      <c r="Q4936" s="72" t="n">
        <v>133919.24</v>
      </c>
      <c r="R4936" t="inlineStr">
        <is>
          <t>Rajasthan</t>
        </is>
      </c>
      <c r="S4936" s="71" t="n">
        <v>2</v>
      </c>
      <c r="T4936" t="inlineStr">
        <is>
          <t>Yes</t>
        </is>
      </c>
      <c r="U4936" s="71" t="n">
        <v>270</v>
      </c>
      <c r="V4936" s="71" t="n">
        <v>87</v>
      </c>
      <c r="W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RR104928</t>
        </is>
      </c>
      <c r="B4937" s="69" t="n">
        <v>46252</v>
      </c>
      <c r="C4937" s="70" t="n">
        <v>2026</v>
      </c>
      <c r="D4937" t="inlineStr">
        <is>
          <t>Aug</t>
        </is>
      </c>
      <c r="E4937" t="inlineStr">
        <is>
          <t>East</t>
        </is>
      </c>
      <c r="F4937" t="inlineStr">
        <is>
          <t>India</t>
        </is>
      </c>
      <c r="G4937" t="inlineStr">
        <is>
          <t>JioMart</t>
        </is>
      </c>
      <c r="H4937" t="inlineStr">
        <is>
          <t>Home delivery</t>
        </is>
      </c>
      <c r="I4937" t="inlineStr">
        <is>
          <t>Walk-in guest</t>
        </is>
      </c>
      <c r="J4937" t="inlineStr">
        <is>
          <t>Noah Smith</t>
        </is>
      </c>
      <c r="K4937" s="71" t="n">
        <v>3887</v>
      </c>
      <c r="L4937" s="72" t="n">
        <v>493.24</v>
      </c>
      <c r="M4937" s="72" t="n">
        <v>1917223.88</v>
      </c>
      <c r="N4937" s="72" t="n">
        <v>95861.19</v>
      </c>
      <c r="O4937" s="72" t="n">
        <v>1821362.69</v>
      </c>
      <c r="P4937" s="72" t="n">
        <v>1350306.94</v>
      </c>
      <c r="Q4937" s="72" t="n">
        <v>471055.75</v>
      </c>
      <c r="R4937" t="inlineStr">
        <is>
          <t>Bihar</t>
        </is>
      </c>
      <c r="S4937" s="71" t="n">
        <v>3</v>
      </c>
      <c r="T4937" t="inlineStr">
        <is>
          <t>Yes</t>
        </is>
      </c>
      <c r="U4937" s="71" t="n">
        <v>16120</v>
      </c>
      <c r="V4937" s="71" t="n">
        <v>842</v>
      </c>
      <c r="W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RR104929</t>
        </is>
      </c>
      <c r="B4938" s="69" t="n">
        <v>46252</v>
      </c>
      <c r="C4938" s="70" t="n">
        <v>2026</v>
      </c>
      <c r="D4938" t="inlineStr">
        <is>
          <t>Aug</t>
        </is>
      </c>
      <c r="E4938" t="inlineStr">
        <is>
          <t>West</t>
        </is>
      </c>
      <c r="F4938" t="inlineStr">
        <is>
          <t>India</t>
        </is>
      </c>
      <c r="G4938" t="inlineStr">
        <is>
          <t>Electronics</t>
        </is>
      </c>
      <c r="H4938" t="inlineStr">
        <is>
          <t>Store walk-in</t>
        </is>
      </c>
      <c r="I4938" t="inlineStr">
        <is>
          <t>Member</t>
        </is>
      </c>
      <c r="J4938" t="inlineStr">
        <is>
          <t>Amir Khan</t>
        </is>
      </c>
      <c r="K4938" s="71" t="n">
        <v>106</v>
      </c>
      <c r="L4938" s="72" t="n">
        <v>8702.059999999999</v>
      </c>
      <c r="M4938" s="72" t="n">
        <v>922418.36</v>
      </c>
      <c r="N4938" s="72" t="n">
        <v>138362.75</v>
      </c>
      <c r="O4938" s="72" t="n">
        <v>784055.61</v>
      </c>
      <c r="P4938" s="72" t="n">
        <v>853155.05</v>
      </c>
      <c r="Q4938" s="72" t="n">
        <v>-69099.44</v>
      </c>
      <c r="R4938" t="inlineStr">
        <is>
          <t>Goa</t>
        </is>
      </c>
      <c r="S4938" s="71" t="n">
        <v>3</v>
      </c>
      <c r="T4938" t="inlineStr">
        <is>
          <t>Yes</t>
        </is>
      </c>
      <c r="U4938" s="71" t="n">
        <v>271</v>
      </c>
      <c r="V4938" s="71" t="n">
        <v>83</v>
      </c>
      <c r="W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RR104930</t>
        </is>
      </c>
      <c r="B4939" s="69" t="n">
        <v>46252</v>
      </c>
      <c r="C4939" s="70" t="n">
        <v>2026</v>
      </c>
      <c r="D4939" t="inlineStr">
        <is>
          <t>Aug</t>
        </is>
      </c>
      <c r="E4939" t="inlineStr">
        <is>
          <t>North</t>
        </is>
      </c>
      <c r="F4939" t="inlineStr">
        <is>
          <t>India</t>
        </is>
      </c>
      <c r="G4939" t="inlineStr">
        <is>
          <t>Electronics</t>
        </is>
      </c>
      <c r="H4939" t="inlineStr">
        <is>
          <t>Store walk-in</t>
        </is>
      </c>
      <c r="I4939" t="inlineStr">
        <is>
          <t>Member</t>
        </is>
      </c>
      <c r="J4939" t="inlineStr">
        <is>
          <t>Yuki Sato</t>
        </is>
      </c>
      <c r="K4939" s="71" t="n">
        <v>189</v>
      </c>
      <c r="L4939" s="72" t="n">
        <v>8819.73</v>
      </c>
      <c r="M4939" s="72" t="n">
        <v>1666928.97</v>
      </c>
      <c r="N4939" s="72" t="n">
        <v>166692.9</v>
      </c>
      <c r="O4939" s="72" t="n">
        <v>1500236.07</v>
      </c>
      <c r="P4939" s="72" t="n">
        <v>1549959.01</v>
      </c>
      <c r="Q4939" s="72" t="n">
        <v>-49722.94</v>
      </c>
      <c r="R4939" t="inlineStr">
        <is>
          <t>Punjab</t>
        </is>
      </c>
      <c r="S4939" s="71" t="n">
        <v>5</v>
      </c>
      <c r="T4939" t="inlineStr">
        <is>
          <t>Yes</t>
        </is>
      </c>
      <c r="U4939" s="71" t="n">
        <v>451</v>
      </c>
      <c r="V4939" s="71" t="n">
        <v>188</v>
      </c>
      <c r="W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RR104931</t>
        </is>
      </c>
      <c r="B4940" s="69" t="n">
        <v>46252</v>
      </c>
      <c r="C4940" s="70" t="n">
        <v>2026</v>
      </c>
      <c r="D4940" t="inlineStr">
        <is>
          <t>Aug</t>
        </is>
      </c>
      <c r="E4940" t="inlineStr">
        <is>
          <t>South</t>
        </is>
      </c>
      <c r="F4940" t="inlineStr">
        <is>
          <t>India</t>
        </is>
      </c>
      <c r="G4940" t="inlineStr">
        <is>
          <t>Grocery</t>
        </is>
      </c>
      <c r="H4940" t="inlineStr">
        <is>
          <t>Store walk-in</t>
        </is>
      </c>
      <c r="I4940" t="inlineStr">
        <is>
          <t>Walk-in guest</t>
        </is>
      </c>
      <c r="J4940" t="inlineStr">
        <is>
          <t>Ana Costa</t>
        </is>
      </c>
      <c r="K4940" s="71" t="n">
        <v>1375</v>
      </c>
      <c r="L4940" s="72" t="n">
        <v>186.82</v>
      </c>
      <c r="M4940" s="72" t="n">
        <v>256877.5</v>
      </c>
      <c r="N4940" s="72" t="n">
        <v>12843.88</v>
      </c>
      <c r="O4940" s="72" t="n">
        <v>244033.62</v>
      </c>
      <c r="P4940" s="72" t="n">
        <v>204705.85</v>
      </c>
      <c r="Q4940" s="72" t="n">
        <v>39327.77</v>
      </c>
      <c r="R4940" t="inlineStr">
        <is>
          <t>Tamil Nadu</t>
        </is>
      </c>
      <c r="S4940" s="71" t="n">
        <v>1</v>
      </c>
      <c r="T4940" t="inlineStr">
        <is>
          <t>Yes</t>
        </is>
      </c>
      <c r="U4940" s="71" t="n">
        <v>510</v>
      </c>
      <c r="V4940" s="71" t="n">
        <v>173</v>
      </c>
      <c r="W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RR104932</t>
        </is>
      </c>
      <c r="B4941" s="69" t="n">
        <v>46252</v>
      </c>
      <c r="C4941" s="70" t="n">
        <v>2026</v>
      </c>
      <c r="D4941" t="inlineStr">
        <is>
          <t>Aug</t>
        </is>
      </c>
      <c r="E4941" t="inlineStr">
        <is>
          <t>South</t>
        </is>
      </c>
      <c r="F4941" t="inlineStr">
        <is>
          <t>India</t>
        </is>
      </c>
      <c r="G4941" t="inlineStr">
        <is>
          <t>JioMart</t>
        </is>
      </c>
      <c r="H4941" t="inlineStr">
        <is>
          <t>Home delivery</t>
        </is>
      </c>
      <c r="I4941" t="inlineStr">
        <is>
          <t>Walk-in guest</t>
        </is>
      </c>
      <c r="J4941" t="inlineStr">
        <is>
          <t>Arjun Mehta</t>
        </is>
      </c>
      <c r="K4941" s="71" t="n">
        <v>1931</v>
      </c>
      <c r="L4941" s="72" t="n">
        <v>466.04</v>
      </c>
      <c r="M4941" s="72" t="n">
        <v>899923.24</v>
      </c>
      <c r="N4941" s="72" t="n">
        <v>89992.32000000001</v>
      </c>
      <c r="O4941" s="72" t="n">
        <v>809930.92</v>
      </c>
      <c r="P4941" s="72" t="n">
        <v>664720.14</v>
      </c>
      <c r="Q4941" s="72" t="n">
        <v>145210.78</v>
      </c>
      <c r="R4941" t="inlineStr">
        <is>
          <t>Tamil Nadu</t>
        </is>
      </c>
      <c r="S4941" s="71" t="n">
        <v>0</v>
      </c>
      <c r="T4941" t="inlineStr">
        <is>
          <t>No</t>
        </is>
      </c>
      <c r="U4941" s="71" t="n">
        <v>4555</v>
      </c>
      <c r="V4941" s="71" t="n">
        <v>355</v>
      </c>
      <c r="W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RR104933</t>
        </is>
      </c>
      <c r="B4942" s="69" t="n">
        <v>46252</v>
      </c>
      <c r="C4942" s="70" t="n">
        <v>2026</v>
      </c>
      <c r="D4942" t="inlineStr">
        <is>
          <t>Aug</t>
        </is>
      </c>
      <c r="E4942" t="inlineStr">
        <is>
          <t>North</t>
        </is>
      </c>
      <c r="F4942" t="inlineStr">
        <is>
          <t>India</t>
        </is>
      </c>
      <c r="G4942" t="inlineStr">
        <is>
          <t>Grocery</t>
        </is>
      </c>
      <c r="H4942" t="inlineStr">
        <is>
          <t>Store walk-in</t>
        </is>
      </c>
      <c r="I4942" t="inlineStr">
        <is>
          <t>Member</t>
        </is>
      </c>
      <c r="J4942" t="inlineStr">
        <is>
          <t>Hiroshi Tanaka</t>
        </is>
      </c>
      <c r="K4942" s="71" t="n">
        <v>4064</v>
      </c>
      <c r="L4942" s="72" t="n">
        <v>188.18</v>
      </c>
      <c r="M4942" s="72" t="n">
        <v>764763.52</v>
      </c>
      <c r="N4942" s="72" t="n">
        <v>15295.27</v>
      </c>
      <c r="O4942" s="72" t="n">
        <v>749468.25</v>
      </c>
      <c r="P4942" s="72" t="n">
        <v>585737.3100000001</v>
      </c>
      <c r="Q4942" s="72" t="n">
        <v>163730.94</v>
      </c>
      <c r="R4942" t="inlineStr">
        <is>
          <t>Delhi</t>
        </is>
      </c>
      <c r="S4942" s="71" t="n">
        <v>2</v>
      </c>
      <c r="T4942" t="inlineStr">
        <is>
          <t>Yes</t>
        </is>
      </c>
      <c r="U4942" s="71" t="n">
        <v>1231</v>
      </c>
      <c r="V4942" s="71" t="n">
        <v>550</v>
      </c>
      <c r="W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RR104934</t>
        </is>
      </c>
      <c r="B4943" s="69" t="n">
        <v>46252</v>
      </c>
      <c r="C4943" s="70" t="n">
        <v>2026</v>
      </c>
      <c r="D4943" t="inlineStr">
        <is>
          <t>Aug</t>
        </is>
      </c>
      <c r="E4943" t="inlineStr">
        <is>
          <t>North</t>
        </is>
      </c>
      <c r="F4943" t="inlineStr">
        <is>
          <t>India</t>
        </is>
      </c>
      <c r="G4943" t="inlineStr">
        <is>
          <t>Fashion</t>
        </is>
      </c>
      <c r="H4943" t="inlineStr">
        <is>
          <t>Store walk-in</t>
        </is>
      </c>
      <c r="I4943" t="inlineStr">
        <is>
          <t>Walk-in guest</t>
        </is>
      </c>
      <c r="J4943" t="inlineStr">
        <is>
          <t>Aisha Bello</t>
        </is>
      </c>
      <c r="K4943" s="71" t="n">
        <v>1242</v>
      </c>
      <c r="L4943" s="72" t="n">
        <v>716.47</v>
      </c>
      <c r="M4943" s="72" t="n">
        <v>889855.74</v>
      </c>
      <c r="N4943" s="72" t="n">
        <v>88985.57000000001</v>
      </c>
      <c r="O4943" s="72" t="n">
        <v>800870.17</v>
      </c>
      <c r="P4943" s="72" t="n">
        <v>518773.08</v>
      </c>
      <c r="Q4943" s="72" t="n">
        <v>282097.09</v>
      </c>
      <c r="R4943" t="inlineStr">
        <is>
          <t>Uttar Pradesh</t>
        </is>
      </c>
      <c r="S4943" s="71" t="n">
        <v>5</v>
      </c>
      <c r="T4943" t="inlineStr">
        <is>
          <t>Yes</t>
        </is>
      </c>
      <c r="U4943" s="71" t="n">
        <v>470</v>
      </c>
      <c r="V4943" s="71" t="n">
        <v>196</v>
      </c>
      <c r="W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RR104935</t>
        </is>
      </c>
      <c r="B4944" s="69" t="n">
        <v>46252</v>
      </c>
      <c r="C4944" s="70" t="n">
        <v>2026</v>
      </c>
      <c r="D4944" t="inlineStr">
        <is>
          <t>Aug</t>
        </is>
      </c>
      <c r="E4944" t="inlineStr">
        <is>
          <t>West</t>
        </is>
      </c>
      <c r="F4944" t="inlineStr">
        <is>
          <t>India</t>
        </is>
      </c>
      <c r="G4944" t="inlineStr">
        <is>
          <t>Grocery</t>
        </is>
      </c>
      <c r="H4944" t="inlineStr">
        <is>
          <t>Click &amp; collect</t>
        </is>
      </c>
      <c r="I4944" t="inlineStr">
        <is>
          <t>Member</t>
        </is>
      </c>
      <c r="J4944" t="inlineStr">
        <is>
          <t>Sophie Müller</t>
        </is>
      </c>
      <c r="K4944" s="71" t="n">
        <v>2897</v>
      </c>
      <c r="L4944" s="72" t="n">
        <v>169.69</v>
      </c>
      <c r="M4944" s="72" t="n">
        <v>491591.93</v>
      </c>
      <c r="N4944" s="72" t="n">
        <v>24579.6</v>
      </c>
      <c r="O4944" s="72" t="n">
        <v>467012.33</v>
      </c>
      <c r="P4944" s="72" t="n">
        <v>441652.34</v>
      </c>
      <c r="Q4944" s="72" t="n">
        <v>25359.99</v>
      </c>
      <c r="R4944" t="inlineStr">
        <is>
          <t>Maharashtra</t>
        </is>
      </c>
      <c r="S4944" s="71" t="n">
        <v>0</v>
      </c>
      <c r="T4944" t="inlineStr">
        <is>
          <t>No</t>
        </is>
      </c>
      <c r="U4944" s="71" t="n">
        <v>1923</v>
      </c>
      <c r="V4944" s="71" t="n">
        <v>600</v>
      </c>
      <c r="W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RR104936</t>
        </is>
      </c>
      <c r="B4945" s="69" t="n">
        <v>46252</v>
      </c>
      <c r="C4945" s="70" t="n">
        <v>2026</v>
      </c>
      <c r="D4945" t="inlineStr">
        <is>
          <t>Aug</t>
        </is>
      </c>
      <c r="E4945" t="inlineStr">
        <is>
          <t>North</t>
        </is>
      </c>
      <c r="F4945" t="inlineStr">
        <is>
          <t>India</t>
        </is>
      </c>
      <c r="G4945" t="inlineStr">
        <is>
          <t>JioMart</t>
        </is>
      </c>
      <c r="H4945" t="inlineStr">
        <is>
          <t>Home delivery</t>
        </is>
      </c>
      <c r="I4945" t="inlineStr">
        <is>
          <t>Walk-in guest</t>
        </is>
      </c>
      <c r="J4945" t="inlineStr">
        <is>
          <t>Omar Haddad</t>
        </is>
      </c>
      <c r="K4945" s="71" t="n">
        <v>601</v>
      </c>
      <c r="L4945" s="72" t="n">
        <v>462.52</v>
      </c>
      <c r="M4945" s="72" t="n">
        <v>277974.52</v>
      </c>
      <c r="N4945" s="72" t="n">
        <v>41696.18</v>
      </c>
      <c r="O4945" s="72" t="n">
        <v>236278.34</v>
      </c>
      <c r="P4945" s="72" t="n">
        <v>201637.19</v>
      </c>
      <c r="Q4945" s="72" t="n">
        <v>34641.15</v>
      </c>
      <c r="R4945" t="inlineStr">
        <is>
          <t>Delhi</t>
        </is>
      </c>
      <c r="S4945" s="71" t="n">
        <v>8</v>
      </c>
      <c r="T4945" t="inlineStr">
        <is>
          <t>Yes</t>
        </is>
      </c>
      <c r="U4945" s="71" t="n">
        <v>2761</v>
      </c>
      <c r="V4945" s="71" t="n">
        <v>136</v>
      </c>
      <c r="W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RR104937</t>
        </is>
      </c>
      <c r="B4946" s="69" t="n">
        <v>46253</v>
      </c>
      <c r="C4946" s="70" t="n">
        <v>2026</v>
      </c>
      <c r="D4946" t="inlineStr">
        <is>
          <t>Aug</t>
        </is>
      </c>
      <c r="E4946" t="inlineStr">
        <is>
          <t>North</t>
        </is>
      </c>
      <c r="F4946" t="inlineStr">
        <is>
          <t>India</t>
        </is>
      </c>
      <c r="G4946" t="inlineStr">
        <is>
          <t>JioMart</t>
        </is>
      </c>
      <c r="H4946" t="inlineStr">
        <is>
          <t>Home delivery</t>
        </is>
      </c>
      <c r="I4946" t="inlineStr">
        <is>
          <t>Walk-in guest</t>
        </is>
      </c>
      <c r="J4946" t="inlineStr">
        <is>
          <t>Sophie Müller</t>
        </is>
      </c>
      <c r="K4946" s="71" t="n">
        <v>2601</v>
      </c>
      <c r="L4946" s="72" t="n">
        <v>476.49</v>
      </c>
      <c r="M4946" s="72" t="n">
        <v>1239350.49</v>
      </c>
      <c r="N4946" s="72" t="n">
        <v>99148.03999999999</v>
      </c>
      <c r="O4946" s="72" t="n">
        <v>1140202.45</v>
      </c>
      <c r="P4946" s="72" t="n">
        <v>888168.75</v>
      </c>
      <c r="Q4946" s="72" t="n">
        <v>252033.7</v>
      </c>
      <c r="R4946" t="inlineStr">
        <is>
          <t>Punjab</t>
        </is>
      </c>
      <c r="S4946" s="71" t="n">
        <v>5</v>
      </c>
      <c r="T4946" t="inlineStr">
        <is>
          <t>Yes</t>
        </is>
      </c>
      <c r="U4946" s="71" t="n">
        <v>9967</v>
      </c>
      <c r="V4946" s="71" t="n">
        <v>646</v>
      </c>
      <c r="W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RR104938</t>
        </is>
      </c>
      <c r="B4947" s="69" t="n">
        <v>46253</v>
      </c>
      <c r="C4947" s="70" t="n">
        <v>2026</v>
      </c>
      <c r="D4947" t="inlineStr">
        <is>
          <t>Aug</t>
        </is>
      </c>
      <c r="E4947" t="inlineStr">
        <is>
          <t>East</t>
        </is>
      </c>
      <c r="F4947" t="inlineStr">
        <is>
          <t>India</t>
        </is>
      </c>
      <c r="G4947" t="inlineStr">
        <is>
          <t>Grocery</t>
        </is>
      </c>
      <c r="H4947" t="inlineStr">
        <is>
          <t>Store walk-in</t>
        </is>
      </c>
      <c r="I4947" t="inlineStr">
        <is>
          <t>Walk-in guest</t>
        </is>
      </c>
      <c r="J4947" t="inlineStr">
        <is>
          <t>Fatima Al-Saud</t>
        </is>
      </c>
      <c r="K4947" s="71" t="n">
        <v>3969</v>
      </c>
      <c r="L4947" s="72" t="n">
        <v>205.27</v>
      </c>
      <c r="M4947" s="72" t="n">
        <v>814716.63</v>
      </c>
      <c r="N4947" s="72" t="n">
        <v>40735.83</v>
      </c>
      <c r="O4947" s="72" t="n">
        <v>773980.8</v>
      </c>
      <c r="P4947" s="72" t="n">
        <v>591611.1899999999</v>
      </c>
      <c r="Q4947" s="72" t="n">
        <v>182369.61</v>
      </c>
      <c r="R4947" t="inlineStr">
        <is>
          <t>West Bengal</t>
        </is>
      </c>
      <c r="S4947" s="71" t="n">
        <v>1</v>
      </c>
      <c r="T4947" t="inlineStr">
        <is>
          <t>Yes</t>
        </is>
      </c>
      <c r="U4947" s="71" t="n">
        <v>2119</v>
      </c>
      <c r="V4947" s="71" t="n">
        <v>756</v>
      </c>
      <c r="W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RR104939</t>
        </is>
      </c>
      <c r="B4948" s="69" t="n">
        <v>46253</v>
      </c>
      <c r="C4948" s="70" t="n">
        <v>2026</v>
      </c>
      <c r="D4948" t="inlineStr">
        <is>
          <t>Aug</t>
        </is>
      </c>
      <c r="E4948" t="inlineStr">
        <is>
          <t>West</t>
        </is>
      </c>
      <c r="F4948" t="inlineStr">
        <is>
          <t>India</t>
        </is>
      </c>
      <c r="G4948" t="inlineStr">
        <is>
          <t>Grocery</t>
        </is>
      </c>
      <c r="H4948" t="inlineStr">
        <is>
          <t>Home delivery</t>
        </is>
      </c>
      <c r="I4948" t="inlineStr">
        <is>
          <t>Member</t>
        </is>
      </c>
      <c r="J4948" t="inlineStr">
        <is>
          <t>Shraddha Kulkarni</t>
        </is>
      </c>
      <c r="K4948" s="71" t="n">
        <v>2260</v>
      </c>
      <c r="L4948" s="72" t="n">
        <v>196.99</v>
      </c>
      <c r="M4948" s="72" t="n">
        <v>445197.4</v>
      </c>
      <c r="N4948" s="72" t="n">
        <v>66779.61</v>
      </c>
      <c r="O4948" s="72" t="n">
        <v>378417.79</v>
      </c>
      <c r="P4948" s="72" t="n">
        <v>339827.68</v>
      </c>
      <c r="Q4948" s="72" t="n">
        <v>38590.11</v>
      </c>
      <c r="R4948" t="inlineStr">
        <is>
          <t>Gujarat</t>
        </is>
      </c>
      <c r="S4948" s="71" t="n">
        <v>2</v>
      </c>
      <c r="T4948" t="inlineStr">
        <is>
          <t>Yes</t>
        </is>
      </c>
      <c r="U4948" s="71" t="n">
        <v>1187</v>
      </c>
      <c r="V4948" s="71" t="n">
        <v>323</v>
      </c>
      <c r="W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RR104940</t>
        </is>
      </c>
      <c r="B4949" s="69" t="n">
        <v>46253</v>
      </c>
      <c r="C4949" s="70" t="n">
        <v>2026</v>
      </c>
      <c r="D4949" t="inlineStr">
        <is>
          <t>Aug</t>
        </is>
      </c>
      <c r="E4949" t="inlineStr">
        <is>
          <t>North</t>
        </is>
      </c>
      <c r="F4949" t="inlineStr">
        <is>
          <t>India</t>
        </is>
      </c>
      <c r="G4949" t="inlineStr">
        <is>
          <t>Fashion</t>
        </is>
      </c>
      <c r="H4949" t="inlineStr">
        <is>
          <t>Store walk-in</t>
        </is>
      </c>
      <c r="I4949" t="inlineStr">
        <is>
          <t>Member</t>
        </is>
      </c>
      <c r="J4949" t="inlineStr">
        <is>
          <t>Hiroshi Tanaka</t>
        </is>
      </c>
      <c r="K4949" s="71" t="n">
        <v>1391</v>
      </c>
      <c r="L4949" s="72" t="n">
        <v>791.5700000000001</v>
      </c>
      <c r="M4949" s="72" t="n">
        <v>1101073.87</v>
      </c>
      <c r="N4949" s="72" t="n">
        <v>88085.91</v>
      </c>
      <c r="O4949" s="72" t="n">
        <v>1012987.96</v>
      </c>
      <c r="P4949" s="72" t="n">
        <v>562220.6</v>
      </c>
      <c r="Q4949" s="72" t="n">
        <v>450767.36</v>
      </c>
      <c r="R4949" t="inlineStr">
        <is>
          <t>Rajasthan</t>
        </is>
      </c>
      <c r="S4949" s="71" t="n">
        <v>3</v>
      </c>
      <c r="T4949" t="inlineStr">
        <is>
          <t>Yes</t>
        </is>
      </c>
      <c r="U4949" s="71" t="n">
        <v>696</v>
      </c>
      <c r="V4949" s="71" t="n">
        <v>223</v>
      </c>
      <c r="W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RR104941</t>
        </is>
      </c>
      <c r="B4950" s="69" t="n">
        <v>46253</v>
      </c>
      <c r="C4950" s="70" t="n">
        <v>2026</v>
      </c>
      <c r="D4950" t="inlineStr">
        <is>
          <t>Aug</t>
        </is>
      </c>
      <c r="E4950" t="inlineStr">
        <is>
          <t>West</t>
        </is>
      </c>
      <c r="F4950" t="inlineStr">
        <is>
          <t>India</t>
        </is>
      </c>
      <c r="G4950" t="inlineStr">
        <is>
          <t>Grocery</t>
        </is>
      </c>
      <c r="H4950" t="inlineStr">
        <is>
          <t>Store walk-in</t>
        </is>
      </c>
      <c r="I4950" t="inlineStr">
        <is>
          <t>Member</t>
        </is>
      </c>
      <c r="J4950" t="inlineStr">
        <is>
          <t>Zoya Ahmed</t>
        </is>
      </c>
      <c r="K4950" s="71" t="n">
        <v>3017</v>
      </c>
      <c r="L4950" s="72" t="n">
        <v>192.46</v>
      </c>
      <c r="M4950" s="72" t="n">
        <v>580651.8199999999</v>
      </c>
      <c r="N4950" s="72" t="n">
        <v>46452.15</v>
      </c>
      <c r="O4950" s="72" t="n">
        <v>534199.67</v>
      </c>
      <c r="P4950" s="72" t="n">
        <v>444109.55</v>
      </c>
      <c r="Q4950" s="72" t="n">
        <v>90090.12</v>
      </c>
      <c r="R4950" t="inlineStr">
        <is>
          <t>Maharashtra</t>
        </is>
      </c>
      <c r="S4950" s="71" t="n">
        <v>3</v>
      </c>
      <c r="T4950" t="inlineStr">
        <is>
          <t>Yes</t>
        </is>
      </c>
      <c r="U4950" s="71" t="n">
        <v>1204</v>
      </c>
      <c r="V4950" s="71" t="n">
        <v>422</v>
      </c>
      <c r="W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RR104942</t>
        </is>
      </c>
      <c r="B4951" s="69" t="n">
        <v>46253</v>
      </c>
      <c r="C4951" s="70" t="n">
        <v>2026</v>
      </c>
      <c r="D4951" t="inlineStr">
        <is>
          <t>Aug</t>
        </is>
      </c>
      <c r="E4951" t="inlineStr">
        <is>
          <t>West</t>
        </is>
      </c>
      <c r="F4951" t="inlineStr">
        <is>
          <t>India</t>
        </is>
      </c>
      <c r="G4951" t="inlineStr">
        <is>
          <t>Grocery</t>
        </is>
      </c>
      <c r="H4951" t="inlineStr">
        <is>
          <t>Click &amp; collect</t>
        </is>
      </c>
      <c r="I4951" t="inlineStr">
        <is>
          <t>Member</t>
        </is>
      </c>
      <c r="J4951" t="inlineStr">
        <is>
          <t>Mei Lin</t>
        </is>
      </c>
      <c r="K4951" s="71" t="n">
        <v>1502</v>
      </c>
      <c r="L4951" s="72" t="n">
        <v>177.63</v>
      </c>
      <c r="M4951" s="72" t="n">
        <v>266800.26</v>
      </c>
      <c r="N4951" s="72" t="n">
        <v>13340.01</v>
      </c>
      <c r="O4951" s="72" t="n">
        <v>253460.25</v>
      </c>
      <c r="P4951" s="72" t="n">
        <v>220267.14</v>
      </c>
      <c r="Q4951" s="72" t="n">
        <v>33193.11</v>
      </c>
      <c r="R4951" t="inlineStr">
        <is>
          <t>Gujarat</t>
        </is>
      </c>
      <c r="S4951" s="71" t="n">
        <v>1</v>
      </c>
      <c r="T4951" t="inlineStr">
        <is>
          <t>Yes</t>
        </is>
      </c>
      <c r="U4951" s="71" t="n">
        <v>575</v>
      </c>
      <c r="V4951" s="71" t="n">
        <v>168</v>
      </c>
      <c r="W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RR104943</t>
        </is>
      </c>
      <c r="B4952" s="69" t="n">
        <v>46253</v>
      </c>
      <c r="C4952" s="70" t="n">
        <v>2026</v>
      </c>
      <c r="D4952" t="inlineStr">
        <is>
          <t>Aug</t>
        </is>
      </c>
      <c r="E4952" t="inlineStr">
        <is>
          <t>North</t>
        </is>
      </c>
      <c r="F4952" t="inlineStr">
        <is>
          <t>India</t>
        </is>
      </c>
      <c r="G4952" t="inlineStr">
        <is>
          <t>JioMart</t>
        </is>
      </c>
      <c r="H4952" t="inlineStr">
        <is>
          <t>Home delivery</t>
        </is>
      </c>
      <c r="I4952" t="inlineStr">
        <is>
          <t>Walk-in guest</t>
        </is>
      </c>
      <c r="J4952" t="inlineStr">
        <is>
          <t>Zoya Ahmed</t>
        </is>
      </c>
      <c r="K4952" s="71" t="n">
        <v>2075</v>
      </c>
      <c r="L4952" s="72" t="n">
        <v>502.56</v>
      </c>
      <c r="M4952" s="72" t="n">
        <v>1042812</v>
      </c>
      <c r="N4952" s="72" t="n">
        <v>83424.96000000001</v>
      </c>
      <c r="O4952" s="72" t="n">
        <v>959387.04</v>
      </c>
      <c r="P4952" s="72" t="n">
        <v>686602.13</v>
      </c>
      <c r="Q4952" s="72" t="n">
        <v>272784.91</v>
      </c>
      <c r="R4952" t="inlineStr">
        <is>
          <t>Delhi</t>
        </is>
      </c>
      <c r="S4952" s="71" t="n">
        <v>5</v>
      </c>
      <c r="T4952" t="inlineStr">
        <is>
          <t>Yes</t>
        </is>
      </c>
      <c r="U4952" s="71" t="n">
        <v>3192</v>
      </c>
      <c r="V4952" s="71" t="n">
        <v>232</v>
      </c>
      <c r="W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RR104944</t>
        </is>
      </c>
      <c r="B4953" s="69" t="n">
        <v>46254</v>
      </c>
      <c r="C4953" s="70" t="n">
        <v>2026</v>
      </c>
      <c r="D4953" t="inlineStr">
        <is>
          <t>Aug</t>
        </is>
      </c>
      <c r="E4953" t="inlineStr">
        <is>
          <t>South</t>
        </is>
      </c>
      <c r="F4953" t="inlineStr">
        <is>
          <t>India</t>
        </is>
      </c>
      <c r="G4953" t="inlineStr">
        <is>
          <t>Grocery</t>
        </is>
      </c>
      <c r="H4953" t="inlineStr">
        <is>
          <t>Store walk-in</t>
        </is>
      </c>
      <c r="I4953" t="inlineStr">
        <is>
          <t>Member</t>
        </is>
      </c>
      <c r="J4953" t="inlineStr">
        <is>
          <t>Fatima Al-Saud</t>
        </is>
      </c>
      <c r="K4953" s="71" t="n">
        <v>4757</v>
      </c>
      <c r="L4953" s="72" t="n">
        <v>195.66</v>
      </c>
      <c r="M4953" s="72" t="n">
        <v>930754.62</v>
      </c>
      <c r="N4953" s="72" t="n">
        <v>93075.46000000001</v>
      </c>
      <c r="O4953" s="72" t="n">
        <v>837679.16</v>
      </c>
      <c r="P4953" s="72" t="n">
        <v>727412.8</v>
      </c>
      <c r="Q4953" s="72" t="n">
        <v>110266.36</v>
      </c>
      <c r="R4953" t="inlineStr">
        <is>
          <t>Telangana</t>
        </is>
      </c>
      <c r="S4953" s="71" t="n">
        <v>3</v>
      </c>
      <c r="T4953" t="inlineStr">
        <is>
          <t>Yes</t>
        </is>
      </c>
      <c r="U4953" s="71" t="n">
        <v>1985</v>
      </c>
      <c r="V4953" s="71" t="n">
        <v>703</v>
      </c>
      <c r="W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RR104945</t>
        </is>
      </c>
      <c r="B4954" s="69" t="n">
        <v>46254</v>
      </c>
      <c r="C4954" s="70" t="n">
        <v>2026</v>
      </c>
      <c r="D4954" t="inlineStr">
        <is>
          <t>Aug</t>
        </is>
      </c>
      <c r="E4954" t="inlineStr">
        <is>
          <t>South</t>
        </is>
      </c>
      <c r="F4954" t="inlineStr">
        <is>
          <t>India</t>
        </is>
      </c>
      <c r="G4954" t="inlineStr">
        <is>
          <t>Fashion</t>
        </is>
      </c>
      <c r="H4954" t="inlineStr">
        <is>
          <t>Store walk-in</t>
        </is>
      </c>
      <c r="I4954" t="inlineStr">
        <is>
          <t>Member</t>
        </is>
      </c>
      <c r="J4954" t="inlineStr">
        <is>
          <t>Wei Chen</t>
        </is>
      </c>
      <c r="K4954" s="71" t="n">
        <v>1564</v>
      </c>
      <c r="L4954" s="72" t="n">
        <v>767.75</v>
      </c>
      <c r="M4954" s="72" t="n">
        <v>1200761</v>
      </c>
      <c r="N4954" s="72" t="n">
        <v>180114.15</v>
      </c>
      <c r="O4954" s="72" t="n">
        <v>1020646.85</v>
      </c>
      <c r="P4954" s="72" t="n">
        <v>626313.58</v>
      </c>
      <c r="Q4954" s="72" t="n">
        <v>394333.27</v>
      </c>
      <c r="R4954" t="inlineStr">
        <is>
          <t>Tamil Nadu</t>
        </is>
      </c>
      <c r="S4954" s="71" t="n">
        <v>8</v>
      </c>
      <c r="T4954" t="inlineStr">
        <is>
          <t>Yes</t>
        </is>
      </c>
      <c r="U4954" s="71" t="n">
        <v>755</v>
      </c>
      <c r="V4954" s="71" t="n">
        <v>332</v>
      </c>
      <c r="W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RR104946</t>
        </is>
      </c>
      <c r="B4955" s="69" t="n">
        <v>46254</v>
      </c>
      <c r="C4955" s="70" t="n">
        <v>2026</v>
      </c>
      <c r="D4955" t="inlineStr">
        <is>
          <t>Aug</t>
        </is>
      </c>
      <c r="E4955" t="inlineStr">
        <is>
          <t>West</t>
        </is>
      </c>
      <c r="F4955" t="inlineStr">
        <is>
          <t>India</t>
        </is>
      </c>
      <c r="G4955" t="inlineStr">
        <is>
          <t>JioMart</t>
        </is>
      </c>
      <c r="H4955" t="inlineStr">
        <is>
          <t>Home delivery</t>
        </is>
      </c>
      <c r="I4955" t="inlineStr">
        <is>
          <t>Walk-in guest</t>
        </is>
      </c>
      <c r="J4955" t="inlineStr">
        <is>
          <t>Sara Rossi</t>
        </is>
      </c>
      <c r="K4955" s="71" t="n">
        <v>839</v>
      </c>
      <c r="L4955" s="72" t="n">
        <v>493.04</v>
      </c>
      <c r="M4955" s="72" t="n">
        <v>413660.56</v>
      </c>
      <c r="N4955" s="72" t="n">
        <v>62049.08</v>
      </c>
      <c r="O4955" s="72" t="n">
        <v>351611.48</v>
      </c>
      <c r="P4955" s="72" t="n">
        <v>277094.85</v>
      </c>
      <c r="Q4955" s="72" t="n">
        <v>74516.63</v>
      </c>
      <c r="R4955" t="inlineStr">
        <is>
          <t>Gujarat</t>
        </is>
      </c>
      <c r="S4955" s="71" t="n">
        <v>1</v>
      </c>
      <c r="T4955" t="inlineStr">
        <is>
          <t>Yes</t>
        </is>
      </c>
      <c r="U4955" s="71" t="n">
        <v>2197</v>
      </c>
      <c r="V4955" s="71" t="n">
        <v>144</v>
      </c>
      <c r="W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RR104947</t>
        </is>
      </c>
      <c r="B4956" s="69" t="n">
        <v>46254</v>
      </c>
      <c r="C4956" s="70" t="n">
        <v>2026</v>
      </c>
      <c r="D4956" t="inlineStr">
        <is>
          <t>Aug</t>
        </is>
      </c>
      <c r="E4956" t="inlineStr">
        <is>
          <t>West</t>
        </is>
      </c>
      <c r="F4956" t="inlineStr">
        <is>
          <t>India</t>
        </is>
      </c>
      <c r="G4956" t="inlineStr">
        <is>
          <t>Electronics</t>
        </is>
      </c>
      <c r="H4956" t="inlineStr">
        <is>
          <t>Store walk-in</t>
        </is>
      </c>
      <c r="I4956" t="inlineStr">
        <is>
          <t>Walk-in guest</t>
        </is>
      </c>
      <c r="J4956" t="inlineStr">
        <is>
          <t>Shraddha Kulkarni</t>
        </is>
      </c>
      <c r="K4956" s="71" t="n">
        <v>141</v>
      </c>
      <c r="L4956" s="72" t="n">
        <v>9404.5</v>
      </c>
      <c r="M4956" s="72" t="n">
        <v>1326034.5</v>
      </c>
      <c r="N4956" s="72" t="n">
        <v>106082.76</v>
      </c>
      <c r="O4956" s="72" t="n">
        <v>1219951.74</v>
      </c>
      <c r="P4956" s="72" t="n">
        <v>1113253.19</v>
      </c>
      <c r="Q4956" s="72" t="n">
        <v>106698.55</v>
      </c>
      <c r="R4956" t="inlineStr">
        <is>
          <t>Gujarat</t>
        </is>
      </c>
      <c r="S4956" s="71" t="n">
        <v>3</v>
      </c>
      <c r="T4956" t="inlineStr">
        <is>
          <t>Yes</t>
        </is>
      </c>
      <c r="U4956" s="71" t="n">
        <v>276</v>
      </c>
      <c r="V4956" s="71" t="n">
        <v>109</v>
      </c>
      <c r="W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RR104948</t>
        </is>
      </c>
      <c r="B4957" s="69" t="n">
        <v>46254</v>
      </c>
      <c r="C4957" s="70" t="n">
        <v>2026</v>
      </c>
      <c r="D4957" t="inlineStr">
        <is>
          <t>Aug</t>
        </is>
      </c>
      <c r="E4957" t="inlineStr">
        <is>
          <t>North</t>
        </is>
      </c>
      <c r="F4957" t="inlineStr">
        <is>
          <t>India</t>
        </is>
      </c>
      <c r="G4957" t="inlineStr">
        <is>
          <t>Electronics</t>
        </is>
      </c>
      <c r="H4957" t="inlineStr">
        <is>
          <t>Store walk-in</t>
        </is>
      </c>
      <c r="I4957" t="inlineStr">
        <is>
          <t>Walk-in guest</t>
        </is>
      </c>
      <c r="J4957" t="inlineStr">
        <is>
          <t>Emma Clarke</t>
        </is>
      </c>
      <c r="K4957" s="71" t="n">
        <v>189</v>
      </c>
      <c r="L4957" s="72" t="n">
        <v>10500.67</v>
      </c>
      <c r="M4957" s="72" t="n">
        <v>1984626.63</v>
      </c>
      <c r="N4957" s="72" t="n">
        <v>297693.99</v>
      </c>
      <c r="O4957" s="72" t="n">
        <v>1686932.64</v>
      </c>
      <c r="P4957" s="72" t="n">
        <v>1482608.99</v>
      </c>
      <c r="Q4957" s="72" t="n">
        <v>204323.65</v>
      </c>
      <c r="R4957" t="inlineStr">
        <is>
          <t>Uttar Pradesh</t>
        </is>
      </c>
      <c r="S4957" s="71" t="n">
        <v>3</v>
      </c>
      <c r="T4957" t="inlineStr">
        <is>
          <t>Yes</t>
        </is>
      </c>
      <c r="U4957" s="71" t="n">
        <v>493</v>
      </c>
      <c r="V4957" s="71" t="n">
        <v>157</v>
      </c>
      <c r="W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RR104949</t>
        </is>
      </c>
      <c r="B4958" s="69" t="n">
        <v>46254</v>
      </c>
      <c r="C4958" s="70" t="n">
        <v>2026</v>
      </c>
      <c r="D4958" t="inlineStr">
        <is>
          <t>Aug</t>
        </is>
      </c>
      <c r="E4958" t="inlineStr">
        <is>
          <t>South</t>
        </is>
      </c>
      <c r="F4958" t="inlineStr">
        <is>
          <t>India</t>
        </is>
      </c>
      <c r="G4958" t="inlineStr">
        <is>
          <t>Grocery</t>
        </is>
      </c>
      <c r="H4958" t="inlineStr">
        <is>
          <t>Store walk-in</t>
        </is>
      </c>
      <c r="I4958" t="inlineStr">
        <is>
          <t>Walk-in guest</t>
        </is>
      </c>
      <c r="J4958" t="inlineStr">
        <is>
          <t>Sara Rossi</t>
        </is>
      </c>
      <c r="K4958" s="71" t="n">
        <v>1496</v>
      </c>
      <c r="L4958" s="72" t="n">
        <v>205.54</v>
      </c>
      <c r="M4958" s="72" t="n">
        <v>307487.84</v>
      </c>
      <c r="N4958" s="72" t="n">
        <v>15374.39</v>
      </c>
      <c r="O4958" s="72" t="n">
        <v>292113.45</v>
      </c>
      <c r="P4958" s="72" t="n">
        <v>212588.12</v>
      </c>
      <c r="Q4958" s="72" t="n">
        <v>79525.33</v>
      </c>
      <c r="R4958" t="inlineStr">
        <is>
          <t>Telangana</t>
        </is>
      </c>
      <c r="S4958" s="71" t="n">
        <v>2</v>
      </c>
      <c r="T4958" t="inlineStr">
        <is>
          <t>Yes</t>
        </is>
      </c>
      <c r="U4958" s="71" t="n">
        <v>509</v>
      </c>
      <c r="V4958" s="71" t="n">
        <v>175</v>
      </c>
      <c r="W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RR104950</t>
        </is>
      </c>
      <c r="B4959" s="69" t="n">
        <v>46254</v>
      </c>
      <c r="C4959" s="70" t="n">
        <v>2026</v>
      </c>
      <c r="D4959" t="inlineStr">
        <is>
          <t>Aug</t>
        </is>
      </c>
      <c r="E4959" t="inlineStr">
        <is>
          <t>North</t>
        </is>
      </c>
      <c r="F4959" t="inlineStr">
        <is>
          <t>India</t>
        </is>
      </c>
      <c r="G4959" t="inlineStr">
        <is>
          <t>JioMart</t>
        </is>
      </c>
      <c r="H4959" t="inlineStr">
        <is>
          <t>Home delivery</t>
        </is>
      </c>
      <c r="I4959" t="inlineStr">
        <is>
          <t>Walk-in guest</t>
        </is>
      </c>
      <c r="J4959" t="inlineStr">
        <is>
          <t>Aisha Bello</t>
        </is>
      </c>
      <c r="K4959" s="71" t="n">
        <v>1674</v>
      </c>
      <c r="L4959" s="72" t="n">
        <v>463.96</v>
      </c>
      <c r="M4959" s="72" t="n">
        <v>776669.04</v>
      </c>
      <c r="N4959" s="72" t="n">
        <v>77666.89999999999</v>
      </c>
      <c r="O4959" s="72" t="n">
        <v>699002.14</v>
      </c>
      <c r="P4959" s="72" t="n">
        <v>554458.54</v>
      </c>
      <c r="Q4959" s="72" t="n">
        <v>144543.6</v>
      </c>
      <c r="R4959" t="inlineStr">
        <is>
          <t>Delhi</t>
        </is>
      </c>
      <c r="S4959" s="71" t="n">
        <v>8</v>
      </c>
      <c r="T4959" t="inlineStr">
        <is>
          <t>Yes</t>
        </is>
      </c>
      <c r="U4959" s="71" t="n">
        <v>6637</v>
      </c>
      <c r="V4959" s="71" t="n">
        <v>288</v>
      </c>
      <c r="W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RR104951</t>
        </is>
      </c>
      <c r="B4960" s="69" t="n">
        <v>46255</v>
      </c>
      <c r="C4960" s="70" t="n">
        <v>2026</v>
      </c>
      <c r="D4960" t="inlineStr">
        <is>
          <t>Aug</t>
        </is>
      </c>
      <c r="E4960" t="inlineStr">
        <is>
          <t>South</t>
        </is>
      </c>
      <c r="F4960" t="inlineStr">
        <is>
          <t>India</t>
        </is>
      </c>
      <c r="G4960" t="inlineStr">
        <is>
          <t>JioMart</t>
        </is>
      </c>
      <c r="H4960" t="inlineStr">
        <is>
          <t>Home delivery</t>
        </is>
      </c>
      <c r="I4960" t="inlineStr">
        <is>
          <t>Walk-in guest</t>
        </is>
      </c>
      <c r="J4960" t="inlineStr">
        <is>
          <t>Amir Khan</t>
        </is>
      </c>
      <c r="K4960" s="71" t="n">
        <v>4989</v>
      </c>
      <c r="L4960" s="72" t="n">
        <v>500.26</v>
      </c>
      <c r="M4960" s="72" t="n">
        <v>2495797.14</v>
      </c>
      <c r="N4960" s="72" t="n">
        <v>49915.94</v>
      </c>
      <c r="O4960" s="72" t="n">
        <v>2445881.2</v>
      </c>
      <c r="P4960" s="72" t="n">
        <v>1669021.54</v>
      </c>
      <c r="Q4960" s="72" t="n">
        <v>776859.66</v>
      </c>
      <c r="R4960" t="inlineStr">
        <is>
          <t>Kerala</t>
        </is>
      </c>
      <c r="S4960" s="71" t="n">
        <v>5</v>
      </c>
      <c r="T4960" t="inlineStr">
        <is>
          <t>Yes</t>
        </is>
      </c>
      <c r="U4960" s="71" t="n">
        <v>19275</v>
      </c>
      <c r="V4960" s="71" t="n">
        <v>1291</v>
      </c>
      <c r="W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RR104952</t>
        </is>
      </c>
      <c r="B4961" s="69" t="n">
        <v>46255</v>
      </c>
      <c r="C4961" s="70" t="n">
        <v>2026</v>
      </c>
      <c r="D4961" t="inlineStr">
        <is>
          <t>Aug</t>
        </is>
      </c>
      <c r="E4961" t="inlineStr">
        <is>
          <t>South</t>
        </is>
      </c>
      <c r="F4961" t="inlineStr">
        <is>
          <t>India</t>
        </is>
      </c>
      <c r="G4961" t="inlineStr">
        <is>
          <t>Grocery</t>
        </is>
      </c>
      <c r="H4961" t="inlineStr">
        <is>
          <t>Store walk-in</t>
        </is>
      </c>
      <c r="I4961" t="inlineStr">
        <is>
          <t>Member</t>
        </is>
      </c>
      <c r="J4961" t="inlineStr">
        <is>
          <t>Emma Clarke</t>
        </is>
      </c>
      <c r="K4961" s="71" t="n">
        <v>3887</v>
      </c>
      <c r="L4961" s="72" t="n">
        <v>193.77</v>
      </c>
      <c r="M4961" s="72" t="n">
        <v>753183.99</v>
      </c>
      <c r="N4961" s="72" t="n">
        <v>112977.6</v>
      </c>
      <c r="O4961" s="72" t="n">
        <v>640206.39</v>
      </c>
      <c r="P4961" s="72" t="n">
        <v>553611.13</v>
      </c>
      <c r="Q4961" s="72" t="n">
        <v>86595.25999999999</v>
      </c>
      <c r="R4961" t="inlineStr">
        <is>
          <t>Telangana</t>
        </is>
      </c>
      <c r="S4961" s="71" t="n">
        <v>1</v>
      </c>
      <c r="T4961" t="inlineStr">
        <is>
          <t>Yes</t>
        </is>
      </c>
      <c r="U4961" s="71" t="n">
        <v>1573</v>
      </c>
      <c r="V4961" s="71" t="n">
        <v>571</v>
      </c>
      <c r="W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RR104953</t>
        </is>
      </c>
      <c r="B4962" s="69" t="n">
        <v>46255</v>
      </c>
      <c r="C4962" s="70" t="n">
        <v>2026</v>
      </c>
      <c r="D4962" t="inlineStr">
        <is>
          <t>Aug</t>
        </is>
      </c>
      <c r="E4962" t="inlineStr">
        <is>
          <t>West</t>
        </is>
      </c>
      <c r="F4962" t="inlineStr">
        <is>
          <t>India</t>
        </is>
      </c>
      <c r="G4962" t="inlineStr">
        <is>
          <t>Fashion</t>
        </is>
      </c>
      <c r="H4962" t="inlineStr">
        <is>
          <t>Store walk-in</t>
        </is>
      </c>
      <c r="I4962" t="inlineStr">
        <is>
          <t>Member</t>
        </is>
      </c>
      <c r="J4962" t="inlineStr">
        <is>
          <t>Zoya Ahmed</t>
        </is>
      </c>
      <c r="K4962" s="71" t="n">
        <v>547</v>
      </c>
      <c r="L4962" s="72" t="n">
        <v>838.3099999999999</v>
      </c>
      <c r="M4962" s="72" t="n">
        <v>458555.57</v>
      </c>
      <c r="N4962" s="72" t="n">
        <v>68783.34</v>
      </c>
      <c r="O4962" s="72" t="n">
        <v>389772.23</v>
      </c>
      <c r="P4962" s="72" t="n">
        <v>218127.64</v>
      </c>
      <c r="Q4962" s="72" t="n">
        <v>171644.59</v>
      </c>
      <c r="R4962" t="inlineStr">
        <is>
          <t>Goa</t>
        </is>
      </c>
      <c r="S4962" s="71" t="n">
        <v>5</v>
      </c>
      <c r="T4962" t="inlineStr">
        <is>
          <t>Yes</t>
        </is>
      </c>
      <c r="U4962" s="71" t="n">
        <v>182</v>
      </c>
      <c r="V4962" s="71" t="n">
        <v>75</v>
      </c>
      <c r="W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RR104954</t>
        </is>
      </c>
      <c r="B4963" s="69" t="n">
        <v>46255</v>
      </c>
      <c r="C4963" s="70" t="n">
        <v>2026</v>
      </c>
      <c r="D4963" t="inlineStr">
        <is>
          <t>Aug</t>
        </is>
      </c>
      <c r="E4963" t="inlineStr">
        <is>
          <t>South</t>
        </is>
      </c>
      <c r="F4963" t="inlineStr">
        <is>
          <t>India</t>
        </is>
      </c>
      <c r="G4963" t="inlineStr">
        <is>
          <t>Electronics</t>
        </is>
      </c>
      <c r="H4963" t="inlineStr">
        <is>
          <t>Click &amp; collect</t>
        </is>
      </c>
      <c r="I4963" t="inlineStr">
        <is>
          <t>Walk-in guest</t>
        </is>
      </c>
      <c r="J4963" t="inlineStr">
        <is>
          <t>Fatima Al-Saud</t>
        </is>
      </c>
      <c r="K4963" s="71" t="n">
        <v>109</v>
      </c>
      <c r="L4963" s="72" t="n">
        <v>10283.25</v>
      </c>
      <c r="M4963" s="72" t="n">
        <v>1120874.25</v>
      </c>
      <c r="N4963" s="72" t="n">
        <v>56043.71</v>
      </c>
      <c r="O4963" s="72" t="n">
        <v>1064830.54</v>
      </c>
      <c r="P4963" s="72" t="n">
        <v>877734.0699999999</v>
      </c>
      <c r="Q4963" s="72" t="n">
        <v>187096.47</v>
      </c>
      <c r="R4963" t="inlineStr">
        <is>
          <t>Tamil Nadu</t>
        </is>
      </c>
      <c r="S4963" s="71" t="n">
        <v>0</v>
      </c>
      <c r="T4963" t="inlineStr">
        <is>
          <t>No</t>
        </is>
      </c>
      <c r="U4963" s="71" t="n">
        <v>342</v>
      </c>
      <c r="V4963" s="71" t="n">
        <v>95</v>
      </c>
      <c r="W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RR104955</t>
        </is>
      </c>
      <c r="B4964" s="69" t="n">
        <v>46255</v>
      </c>
      <c r="C4964" s="70" t="n">
        <v>2026</v>
      </c>
      <c r="D4964" t="inlineStr">
        <is>
          <t>Aug</t>
        </is>
      </c>
      <c r="E4964" t="inlineStr">
        <is>
          <t>South</t>
        </is>
      </c>
      <c r="F4964" t="inlineStr">
        <is>
          <t>India</t>
        </is>
      </c>
      <c r="G4964" t="inlineStr">
        <is>
          <t>Grocery</t>
        </is>
      </c>
      <c r="H4964" t="inlineStr">
        <is>
          <t>Store walk-in</t>
        </is>
      </c>
      <c r="I4964" t="inlineStr">
        <is>
          <t>Member</t>
        </is>
      </c>
      <c r="J4964" t="inlineStr">
        <is>
          <t>Arjun Mehta</t>
        </is>
      </c>
      <c r="K4964" s="71" t="n">
        <v>1258</v>
      </c>
      <c r="L4964" s="72" t="n">
        <v>190.29</v>
      </c>
      <c r="M4964" s="72" t="n">
        <v>239384.82</v>
      </c>
      <c r="N4964" s="72" t="n">
        <v>4787.7</v>
      </c>
      <c r="O4964" s="72" t="n">
        <v>234597.12</v>
      </c>
      <c r="P4964" s="72" t="n">
        <v>182479.94</v>
      </c>
      <c r="Q4964" s="72" t="n">
        <v>52117.18</v>
      </c>
      <c r="R4964" t="inlineStr">
        <is>
          <t>Kerala</t>
        </is>
      </c>
      <c r="S4964" s="71" t="n">
        <v>5</v>
      </c>
      <c r="T4964" t="inlineStr">
        <is>
          <t>Yes</t>
        </is>
      </c>
      <c r="U4964" s="71" t="n">
        <v>442</v>
      </c>
      <c r="V4964" s="71" t="n">
        <v>173</v>
      </c>
      <c r="W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RR104956</t>
        </is>
      </c>
      <c r="B4965" s="69" t="n">
        <v>46255</v>
      </c>
      <c r="C4965" s="70" t="n">
        <v>2026</v>
      </c>
      <c r="D4965" t="inlineStr">
        <is>
          <t>Aug</t>
        </is>
      </c>
      <c r="E4965" t="inlineStr">
        <is>
          <t>North</t>
        </is>
      </c>
      <c r="F4965" t="inlineStr">
        <is>
          <t>India</t>
        </is>
      </c>
      <c r="G4965" t="inlineStr">
        <is>
          <t>Grocery</t>
        </is>
      </c>
      <c r="H4965" t="inlineStr">
        <is>
          <t>Click &amp; collect</t>
        </is>
      </c>
      <c r="I4965" t="inlineStr">
        <is>
          <t>Member</t>
        </is>
      </c>
      <c r="J4965" t="inlineStr">
        <is>
          <t>Amir Khan</t>
        </is>
      </c>
      <c r="K4965" s="71" t="n">
        <v>1316</v>
      </c>
      <c r="L4965" s="72" t="n">
        <v>166.36</v>
      </c>
      <c r="M4965" s="72" t="n">
        <v>218929.76</v>
      </c>
      <c r="N4965" s="72" t="n">
        <v>21892.98</v>
      </c>
      <c r="O4965" s="72" t="n">
        <v>197036.78</v>
      </c>
      <c r="P4965" s="72" t="n">
        <v>191980.82</v>
      </c>
      <c r="Q4965" s="72" t="n">
        <v>5055.96</v>
      </c>
      <c r="R4965" t="inlineStr">
        <is>
          <t>Punjab</t>
        </is>
      </c>
      <c r="S4965" s="71" t="n">
        <v>8</v>
      </c>
      <c r="T4965" t="inlineStr">
        <is>
          <t>Yes</t>
        </is>
      </c>
      <c r="U4965" s="71" t="n">
        <v>734</v>
      </c>
      <c r="V4965" s="71" t="n">
        <v>240</v>
      </c>
      <c r="W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RR104957</t>
        </is>
      </c>
      <c r="B4966" s="69" t="n">
        <v>46256</v>
      </c>
      <c r="C4966" s="70" t="n">
        <v>2026</v>
      </c>
      <c r="D4966" t="inlineStr">
        <is>
          <t>Aug</t>
        </is>
      </c>
      <c r="E4966" t="inlineStr">
        <is>
          <t>South</t>
        </is>
      </c>
      <c r="F4966" t="inlineStr">
        <is>
          <t>India</t>
        </is>
      </c>
      <c r="G4966" t="inlineStr">
        <is>
          <t>Fashion</t>
        </is>
      </c>
      <c r="H4966" t="inlineStr">
        <is>
          <t>Home delivery</t>
        </is>
      </c>
      <c r="I4966" t="inlineStr">
        <is>
          <t>Walk-in guest</t>
        </is>
      </c>
      <c r="J4966" t="inlineStr">
        <is>
          <t>Shraddha Kulkarni</t>
        </is>
      </c>
      <c r="K4966" s="71" t="n">
        <v>299</v>
      </c>
      <c r="L4966" s="72" t="n">
        <v>756</v>
      </c>
      <c r="M4966" s="72" t="n">
        <v>226044</v>
      </c>
      <c r="N4966" s="72" t="n">
        <v>4520.88</v>
      </c>
      <c r="O4966" s="72" t="n">
        <v>221523.12</v>
      </c>
      <c r="P4966" s="72" t="n">
        <v>127861.78</v>
      </c>
      <c r="Q4966" s="72" t="n">
        <v>93661.34</v>
      </c>
      <c r="R4966" t="inlineStr">
        <is>
          <t>Telangana</t>
        </is>
      </c>
      <c r="S4966" s="71" t="n">
        <v>5</v>
      </c>
      <c r="T4966" t="inlineStr">
        <is>
          <t>Yes</t>
        </is>
      </c>
      <c r="U4966" s="71" t="n">
        <v>157</v>
      </c>
      <c r="V4966" s="71" t="n">
        <v>44</v>
      </c>
      <c r="W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RR104958</t>
        </is>
      </c>
      <c r="B4967" s="69" t="n">
        <v>46256</v>
      </c>
      <c r="C4967" s="70" t="n">
        <v>2026</v>
      </c>
      <c r="D4967" t="inlineStr">
        <is>
          <t>Aug</t>
        </is>
      </c>
      <c r="E4967" t="inlineStr">
        <is>
          <t>South</t>
        </is>
      </c>
      <c r="F4967" t="inlineStr">
        <is>
          <t>India</t>
        </is>
      </c>
      <c r="G4967" t="inlineStr">
        <is>
          <t>JioMart</t>
        </is>
      </c>
      <c r="H4967" t="inlineStr">
        <is>
          <t>Home delivery</t>
        </is>
      </c>
      <c r="I4967" t="inlineStr">
        <is>
          <t>Walk-in guest</t>
        </is>
      </c>
      <c r="J4967" t="inlineStr">
        <is>
          <t>Aisha Bello</t>
        </is>
      </c>
      <c r="K4967" s="71" t="n">
        <v>2681</v>
      </c>
      <c r="L4967" s="72" t="n">
        <v>444.59</v>
      </c>
      <c r="M4967" s="72" t="n">
        <v>1191945.79</v>
      </c>
      <c r="N4967" s="72" t="n">
        <v>59597.29</v>
      </c>
      <c r="O4967" s="72" t="n">
        <v>1132348.5</v>
      </c>
      <c r="P4967" s="72" t="n">
        <v>866604.21</v>
      </c>
      <c r="Q4967" s="72" t="n">
        <v>265744.29</v>
      </c>
      <c r="R4967" t="inlineStr">
        <is>
          <t>Telangana</t>
        </is>
      </c>
      <c r="S4967" s="71" t="n">
        <v>2</v>
      </c>
      <c r="T4967" t="inlineStr">
        <is>
          <t>Yes</t>
        </is>
      </c>
      <c r="U4967" s="71" t="n">
        <v>7431</v>
      </c>
      <c r="V4967" s="71" t="n">
        <v>433</v>
      </c>
      <c r="W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RR104959</t>
        </is>
      </c>
      <c r="B4968" s="69" t="n">
        <v>46256</v>
      </c>
      <c r="C4968" s="70" t="n">
        <v>2026</v>
      </c>
      <c r="D4968" t="inlineStr">
        <is>
          <t>Aug</t>
        </is>
      </c>
      <c r="E4968" t="inlineStr">
        <is>
          <t>West</t>
        </is>
      </c>
      <c r="F4968" t="inlineStr">
        <is>
          <t>India</t>
        </is>
      </c>
      <c r="G4968" t="inlineStr">
        <is>
          <t>Grocery</t>
        </is>
      </c>
      <c r="H4968" t="inlineStr">
        <is>
          <t>Store walk-in</t>
        </is>
      </c>
      <c r="I4968" t="inlineStr">
        <is>
          <t>Walk-in guest</t>
        </is>
      </c>
      <c r="J4968" t="inlineStr">
        <is>
          <t>Zoya Ahmed</t>
        </is>
      </c>
      <c r="K4968" s="71" t="n">
        <v>486</v>
      </c>
      <c r="L4968" s="72" t="n">
        <v>199.55</v>
      </c>
      <c r="M4968" s="72" t="n">
        <v>96981.3</v>
      </c>
      <c r="N4968" s="72" t="n">
        <v>14547.19</v>
      </c>
      <c r="O4968" s="72" t="n">
        <v>82434.11</v>
      </c>
      <c r="P4968" s="72" t="n">
        <v>71828.42</v>
      </c>
      <c r="Q4968" s="72" t="n">
        <v>10605.69</v>
      </c>
      <c r="R4968" t="inlineStr">
        <is>
          <t>Goa</t>
        </is>
      </c>
      <c r="S4968" s="71" t="n">
        <v>8</v>
      </c>
      <c r="T4968" t="inlineStr">
        <is>
          <t>Yes</t>
        </is>
      </c>
      <c r="U4968" s="71" t="n">
        <v>214</v>
      </c>
      <c r="V4968" s="71" t="n">
        <v>73</v>
      </c>
      <c r="W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RR104960</t>
        </is>
      </c>
      <c r="B4969" s="69" t="n">
        <v>46256</v>
      </c>
      <c r="C4969" s="70" t="n">
        <v>2026</v>
      </c>
      <c r="D4969" t="inlineStr">
        <is>
          <t>Aug</t>
        </is>
      </c>
      <c r="E4969" t="inlineStr">
        <is>
          <t>West</t>
        </is>
      </c>
      <c r="F4969" t="inlineStr">
        <is>
          <t>India</t>
        </is>
      </c>
      <c r="G4969" t="inlineStr">
        <is>
          <t>Grocery</t>
        </is>
      </c>
      <c r="H4969" t="inlineStr">
        <is>
          <t>Store walk-in</t>
        </is>
      </c>
      <c r="I4969" t="inlineStr">
        <is>
          <t>Member</t>
        </is>
      </c>
      <c r="J4969" t="inlineStr">
        <is>
          <t>Liam O'Brien</t>
        </is>
      </c>
      <c r="K4969" s="71" t="n">
        <v>2482</v>
      </c>
      <c r="L4969" s="72" t="n">
        <v>190.53</v>
      </c>
      <c r="M4969" s="72" t="n">
        <v>472895.46</v>
      </c>
      <c r="N4969" s="72" t="n">
        <v>70934.32000000001</v>
      </c>
      <c r="O4969" s="72" t="n">
        <v>401961.14</v>
      </c>
      <c r="P4969" s="72" t="n">
        <v>368556.87</v>
      </c>
      <c r="Q4969" s="72" t="n">
        <v>33404.27</v>
      </c>
      <c r="R4969" t="inlineStr">
        <is>
          <t>Gujarat</t>
        </is>
      </c>
      <c r="S4969" s="71" t="n">
        <v>3</v>
      </c>
      <c r="T4969" t="inlineStr">
        <is>
          <t>Yes</t>
        </is>
      </c>
      <c r="U4969" s="71" t="n">
        <v>914</v>
      </c>
      <c r="V4969" s="71" t="n">
        <v>344</v>
      </c>
      <c r="W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RR104961</t>
        </is>
      </c>
      <c r="B4970" s="69" t="n">
        <v>46256</v>
      </c>
      <c r="C4970" s="70" t="n">
        <v>2026</v>
      </c>
      <c r="D4970" t="inlineStr">
        <is>
          <t>Aug</t>
        </is>
      </c>
      <c r="E4970" t="inlineStr">
        <is>
          <t>East</t>
        </is>
      </c>
      <c r="F4970" t="inlineStr">
        <is>
          <t>India</t>
        </is>
      </c>
      <c r="G4970" t="inlineStr">
        <is>
          <t>Electronics</t>
        </is>
      </c>
      <c r="H4970" t="inlineStr">
        <is>
          <t>Store walk-in</t>
        </is>
      </c>
      <c r="I4970" t="inlineStr">
        <is>
          <t>Member</t>
        </is>
      </c>
      <c r="J4970" t="inlineStr">
        <is>
          <t>Kofi Mensah</t>
        </is>
      </c>
      <c r="K4970" s="71" t="n">
        <v>81</v>
      </c>
      <c r="L4970" s="72" t="n">
        <v>8941.059999999999</v>
      </c>
      <c r="M4970" s="72" t="n">
        <v>724225.86</v>
      </c>
      <c r="N4970" s="72" t="n">
        <v>14484.52</v>
      </c>
      <c r="O4970" s="72" t="n">
        <v>709741.34</v>
      </c>
      <c r="P4970" s="72" t="n">
        <v>650994.99</v>
      </c>
      <c r="Q4970" s="72" t="n">
        <v>58746.35</v>
      </c>
      <c r="R4970" t="inlineStr">
        <is>
          <t>West Bengal</t>
        </is>
      </c>
      <c r="S4970" s="71" t="n">
        <v>8</v>
      </c>
      <c r="T4970" t="inlineStr">
        <is>
          <t>Yes</t>
        </is>
      </c>
      <c r="U4970" s="71" t="n">
        <v>287</v>
      </c>
      <c r="V4970" s="71" t="n">
        <v>76</v>
      </c>
      <c r="W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RR104962</t>
        </is>
      </c>
      <c r="B4971" s="69" t="n">
        <v>46256</v>
      </c>
      <c r="C4971" s="70" t="n">
        <v>2026</v>
      </c>
      <c r="D4971" t="inlineStr">
        <is>
          <t>Aug</t>
        </is>
      </c>
      <c r="E4971" t="inlineStr">
        <is>
          <t>South</t>
        </is>
      </c>
      <c r="F4971" t="inlineStr">
        <is>
          <t>India</t>
        </is>
      </c>
      <c r="G4971" t="inlineStr">
        <is>
          <t>Grocery</t>
        </is>
      </c>
      <c r="H4971" t="inlineStr">
        <is>
          <t>Store walk-in</t>
        </is>
      </c>
      <c r="I4971" t="inlineStr">
        <is>
          <t>Walk-in guest</t>
        </is>
      </c>
      <c r="J4971" t="inlineStr">
        <is>
          <t>Sara Rossi</t>
        </is>
      </c>
      <c r="K4971" s="71" t="n">
        <v>4324</v>
      </c>
      <c r="L4971" s="72" t="n">
        <v>204.47</v>
      </c>
      <c r="M4971" s="72" t="n">
        <v>884128.28</v>
      </c>
      <c r="N4971" s="72" t="n">
        <v>17682.57</v>
      </c>
      <c r="O4971" s="72" t="n">
        <v>866445.71</v>
      </c>
      <c r="P4971" s="72" t="n">
        <v>656478.86</v>
      </c>
      <c r="Q4971" s="72" t="n">
        <v>209966.85</v>
      </c>
      <c r="R4971" t="inlineStr">
        <is>
          <t>Tamil Nadu</t>
        </is>
      </c>
      <c r="S4971" s="71" t="n">
        <v>3</v>
      </c>
      <c r="T4971" t="inlineStr">
        <is>
          <t>Yes</t>
        </is>
      </c>
      <c r="U4971" s="71" t="n">
        <v>3112</v>
      </c>
      <c r="V4971" s="71" t="n">
        <v>796</v>
      </c>
      <c r="W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RR104963</t>
        </is>
      </c>
      <c r="B4972" s="69" t="n">
        <v>46256</v>
      </c>
      <c r="C4972" s="70" t="n">
        <v>2026</v>
      </c>
      <c r="D4972" t="inlineStr">
        <is>
          <t>Aug</t>
        </is>
      </c>
      <c r="E4972" t="inlineStr">
        <is>
          <t>North</t>
        </is>
      </c>
      <c r="F4972" t="inlineStr">
        <is>
          <t>India</t>
        </is>
      </c>
      <c r="G4972" t="inlineStr">
        <is>
          <t>Electronics</t>
        </is>
      </c>
      <c r="H4972" t="inlineStr">
        <is>
          <t>Home delivery</t>
        </is>
      </c>
      <c r="I4972" t="inlineStr">
        <is>
          <t>Walk-in guest</t>
        </is>
      </c>
      <c r="J4972" t="inlineStr">
        <is>
          <t>Amir Khan</t>
        </is>
      </c>
      <c r="K4972" s="71" t="n">
        <v>149</v>
      </c>
      <c r="L4972" s="72" t="n">
        <v>10005.24</v>
      </c>
      <c r="M4972" s="72" t="n">
        <v>1490780.76</v>
      </c>
      <c r="N4972" s="72" t="n">
        <v>74539.03999999999</v>
      </c>
      <c r="O4972" s="72" t="n">
        <v>1416241.72</v>
      </c>
      <c r="P4972" s="72" t="n">
        <v>1178957.56</v>
      </c>
      <c r="Q4972" s="72" t="n">
        <v>237284.16</v>
      </c>
      <c r="R4972" t="inlineStr">
        <is>
          <t>Rajasthan</t>
        </is>
      </c>
      <c r="S4972" s="71" t="n">
        <v>8</v>
      </c>
      <c r="T4972" t="inlineStr">
        <is>
          <t>Yes</t>
        </is>
      </c>
      <c r="U4972" s="71" t="n">
        <v>510</v>
      </c>
      <c r="V4972" s="71" t="n">
        <v>149</v>
      </c>
      <c r="W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RR104964</t>
        </is>
      </c>
      <c r="B4973" s="69" t="n">
        <v>46257</v>
      </c>
      <c r="C4973" s="70" t="n">
        <v>2026</v>
      </c>
      <c r="D4973" t="inlineStr">
        <is>
          <t>Aug</t>
        </is>
      </c>
      <c r="E4973" t="inlineStr">
        <is>
          <t>West</t>
        </is>
      </c>
      <c r="F4973" t="inlineStr">
        <is>
          <t>India</t>
        </is>
      </c>
      <c r="G4973" t="inlineStr">
        <is>
          <t>Fashion</t>
        </is>
      </c>
      <c r="H4973" t="inlineStr">
        <is>
          <t>Store walk-in</t>
        </is>
      </c>
      <c r="I4973" t="inlineStr">
        <is>
          <t>Member</t>
        </is>
      </c>
      <c r="J4973" t="inlineStr">
        <is>
          <t>Zoya Ahmed</t>
        </is>
      </c>
      <c r="K4973" s="71" t="n">
        <v>762</v>
      </c>
      <c r="L4973" s="72" t="n">
        <v>823.42</v>
      </c>
      <c r="M4973" s="72" t="n">
        <v>627446.04</v>
      </c>
      <c r="N4973" s="72" t="n">
        <v>94116.91</v>
      </c>
      <c r="O4973" s="72" t="n">
        <v>533329.13</v>
      </c>
      <c r="P4973" s="72" t="n">
        <v>324285.87</v>
      </c>
      <c r="Q4973" s="72" t="n">
        <v>209043.26</v>
      </c>
      <c r="R4973" t="inlineStr">
        <is>
          <t>Maharashtra</t>
        </is>
      </c>
      <c r="S4973" s="71" t="n">
        <v>5</v>
      </c>
      <c r="T4973" t="inlineStr">
        <is>
          <t>Yes</t>
        </is>
      </c>
      <c r="U4973" s="71" t="n">
        <v>254</v>
      </c>
      <c r="V4973" s="71" t="n">
        <v>107</v>
      </c>
      <c r="W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RR104965</t>
        </is>
      </c>
      <c r="B4974" s="69" t="n">
        <v>46257</v>
      </c>
      <c r="C4974" s="70" t="n">
        <v>2026</v>
      </c>
      <c r="D4974" t="inlineStr">
        <is>
          <t>Aug</t>
        </is>
      </c>
      <c r="E4974" t="inlineStr">
        <is>
          <t>North</t>
        </is>
      </c>
      <c r="F4974" t="inlineStr">
        <is>
          <t>India</t>
        </is>
      </c>
      <c r="G4974" t="inlineStr">
        <is>
          <t>Electronics</t>
        </is>
      </c>
      <c r="H4974" t="inlineStr">
        <is>
          <t>Store walk-in</t>
        </is>
      </c>
      <c r="I4974" t="inlineStr">
        <is>
          <t>Walk-in guest</t>
        </is>
      </c>
      <c r="J4974" t="inlineStr">
        <is>
          <t>Amir Khan</t>
        </is>
      </c>
      <c r="K4974" s="71" t="n">
        <v>100</v>
      </c>
      <c r="L4974" s="72" t="n">
        <v>8951.059999999999</v>
      </c>
      <c r="M4974" s="72" t="n">
        <v>895106</v>
      </c>
      <c r="N4974" s="72" t="n">
        <v>89510.60000000001</v>
      </c>
      <c r="O4974" s="72" t="n">
        <v>805595.4</v>
      </c>
      <c r="P4974" s="72" t="n">
        <v>800090.59</v>
      </c>
      <c r="Q4974" s="72" t="n">
        <v>5504.81</v>
      </c>
      <c r="R4974" t="inlineStr">
        <is>
          <t>Delhi</t>
        </is>
      </c>
      <c r="S4974" s="71" t="n">
        <v>1</v>
      </c>
      <c r="T4974" t="inlineStr">
        <is>
          <t>Yes</t>
        </is>
      </c>
      <c r="U4974" s="71" t="n">
        <v>203</v>
      </c>
      <c r="V4974" s="71" t="n">
        <v>76</v>
      </c>
      <c r="W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RR104966</t>
        </is>
      </c>
      <c r="B4975" s="69" t="n">
        <v>46257</v>
      </c>
      <c r="C4975" s="70" t="n">
        <v>2026</v>
      </c>
      <c r="D4975" t="inlineStr">
        <is>
          <t>Aug</t>
        </is>
      </c>
      <c r="E4975" t="inlineStr">
        <is>
          <t>South</t>
        </is>
      </c>
      <c r="F4975" t="inlineStr">
        <is>
          <t>India</t>
        </is>
      </c>
      <c r="G4975" t="inlineStr">
        <is>
          <t>Electronics</t>
        </is>
      </c>
      <c r="H4975" t="inlineStr">
        <is>
          <t>Store walk-in</t>
        </is>
      </c>
      <c r="I4975" t="inlineStr">
        <is>
          <t>Member</t>
        </is>
      </c>
      <c r="J4975" t="inlineStr">
        <is>
          <t>Yuki Sato</t>
        </is>
      </c>
      <c r="K4975" s="71" t="n">
        <v>33</v>
      </c>
      <c r="L4975" s="72" t="n">
        <v>9188.08</v>
      </c>
      <c r="M4975" s="72" t="n">
        <v>303206.64</v>
      </c>
      <c r="N4975" s="72" t="n">
        <v>15160.33</v>
      </c>
      <c r="O4975" s="72" t="n">
        <v>288046.31</v>
      </c>
      <c r="P4975" s="72" t="n">
        <v>278018.56</v>
      </c>
      <c r="Q4975" s="72" t="n">
        <v>10027.75</v>
      </c>
      <c r="R4975" t="inlineStr">
        <is>
          <t>Kerala</t>
        </is>
      </c>
      <c r="S4975" s="71" t="n">
        <v>0</v>
      </c>
      <c r="T4975" t="inlineStr">
        <is>
          <t>No</t>
        </is>
      </c>
      <c r="U4975" s="71" t="n">
        <v>80</v>
      </c>
      <c r="V4975" s="71" t="n">
        <v>31</v>
      </c>
      <c r="W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RR104967</t>
        </is>
      </c>
      <c r="B4976" s="69" t="n">
        <v>46257</v>
      </c>
      <c r="C4976" s="70" t="n">
        <v>2026</v>
      </c>
      <c r="D4976" t="inlineStr">
        <is>
          <t>Aug</t>
        </is>
      </c>
      <c r="E4976" t="inlineStr">
        <is>
          <t>South</t>
        </is>
      </c>
      <c r="F4976" t="inlineStr">
        <is>
          <t>India</t>
        </is>
      </c>
      <c r="G4976" t="inlineStr">
        <is>
          <t>JioMart</t>
        </is>
      </c>
      <c r="H4976" t="inlineStr">
        <is>
          <t>Home delivery</t>
        </is>
      </c>
      <c r="I4976" t="inlineStr">
        <is>
          <t>Walk-in guest</t>
        </is>
      </c>
      <c r="J4976" t="inlineStr">
        <is>
          <t>Lucas Martin</t>
        </is>
      </c>
      <c r="K4976" s="71" t="n">
        <v>4212</v>
      </c>
      <c r="L4976" s="72" t="n">
        <v>486.4</v>
      </c>
      <c r="M4976" s="72" t="n">
        <v>2048716.8</v>
      </c>
      <c r="N4976" s="72" t="n">
        <v>40974.34</v>
      </c>
      <c r="O4976" s="72" t="n">
        <v>2007742.46</v>
      </c>
      <c r="P4976" s="72" t="n">
        <v>1459326.14</v>
      </c>
      <c r="Q4976" s="72" t="n">
        <v>548416.3199999999</v>
      </c>
      <c r="R4976" t="inlineStr">
        <is>
          <t>Karnataka</t>
        </is>
      </c>
      <c r="S4976" s="71" t="n">
        <v>1</v>
      </c>
      <c r="T4976" t="inlineStr">
        <is>
          <t>Yes</t>
        </is>
      </c>
      <c r="U4976" s="71" t="n">
        <v>11277</v>
      </c>
      <c r="V4976" s="71" t="n">
        <v>515</v>
      </c>
      <c r="W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RR104968</t>
        </is>
      </c>
      <c r="B4977" s="69" t="n">
        <v>46257</v>
      </c>
      <c r="C4977" s="70" t="n">
        <v>2026</v>
      </c>
      <c r="D4977" t="inlineStr">
        <is>
          <t>Aug</t>
        </is>
      </c>
      <c r="E4977" t="inlineStr">
        <is>
          <t>South</t>
        </is>
      </c>
      <c r="F4977" t="inlineStr">
        <is>
          <t>India</t>
        </is>
      </c>
      <c r="G4977" t="inlineStr">
        <is>
          <t>Grocery</t>
        </is>
      </c>
      <c r="H4977" t="inlineStr">
        <is>
          <t>Store walk-in</t>
        </is>
      </c>
      <c r="I4977" t="inlineStr">
        <is>
          <t>Walk-in guest</t>
        </is>
      </c>
      <c r="J4977" t="inlineStr">
        <is>
          <t>Yuki Sato</t>
        </is>
      </c>
      <c r="K4977" s="71" t="n">
        <v>4478</v>
      </c>
      <c r="L4977" s="72" t="n">
        <v>195.84</v>
      </c>
      <c r="M4977" s="72" t="n">
        <v>876971.52</v>
      </c>
      <c r="N4977" s="72" t="n">
        <v>131545.73</v>
      </c>
      <c r="O4977" s="72" t="n">
        <v>745425.79</v>
      </c>
      <c r="P4977" s="72" t="n">
        <v>641233.12</v>
      </c>
      <c r="Q4977" s="72" t="n">
        <v>104192.67</v>
      </c>
      <c r="R4977" t="inlineStr">
        <is>
          <t>Telangana</t>
        </is>
      </c>
      <c r="S4977" s="71" t="n">
        <v>2</v>
      </c>
      <c r="T4977" t="inlineStr">
        <is>
          <t>Yes</t>
        </is>
      </c>
      <c r="U4977" s="71" t="n">
        <v>3689</v>
      </c>
      <c r="V4977" s="71" t="n">
        <v>1266</v>
      </c>
      <c r="W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RR104969</t>
        </is>
      </c>
      <c r="B4978" s="69" t="n">
        <v>46257</v>
      </c>
      <c r="C4978" s="70" t="n">
        <v>2026</v>
      </c>
      <c r="D4978" t="inlineStr">
        <is>
          <t>Aug</t>
        </is>
      </c>
      <c r="E4978" t="inlineStr">
        <is>
          <t>South</t>
        </is>
      </c>
      <c r="F4978" t="inlineStr">
        <is>
          <t>India</t>
        </is>
      </c>
      <c r="G4978" t="inlineStr">
        <is>
          <t>Grocery</t>
        </is>
      </c>
      <c r="H4978" t="inlineStr">
        <is>
          <t>Store walk-in</t>
        </is>
      </c>
      <c r="I4978" t="inlineStr">
        <is>
          <t>Member</t>
        </is>
      </c>
      <c r="J4978" t="inlineStr">
        <is>
          <t>Priya Nair</t>
        </is>
      </c>
      <c r="K4978" s="71" t="n">
        <v>4430</v>
      </c>
      <c r="L4978" s="72" t="n">
        <v>166.6</v>
      </c>
      <c r="M4978" s="72" t="n">
        <v>738038</v>
      </c>
      <c r="N4978" s="72" t="n">
        <v>14760.76</v>
      </c>
      <c r="O4978" s="72" t="n">
        <v>723277.24</v>
      </c>
      <c r="P4978" s="72" t="n">
        <v>649748.55</v>
      </c>
      <c r="Q4978" s="72" t="n">
        <v>73528.69</v>
      </c>
      <c r="R4978" t="inlineStr">
        <is>
          <t>Karnataka</t>
        </is>
      </c>
      <c r="S4978" s="71" t="n">
        <v>3</v>
      </c>
      <c r="T4978" t="inlineStr">
        <is>
          <t>Yes</t>
        </is>
      </c>
      <c r="U4978" s="71" t="n">
        <v>1508</v>
      </c>
      <c r="V4978" s="71" t="n">
        <v>674</v>
      </c>
      <c r="W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RR104970</t>
        </is>
      </c>
      <c r="B4979" s="69" t="n">
        <v>46258</v>
      </c>
      <c r="C4979" s="70" t="n">
        <v>2026</v>
      </c>
      <c r="D4979" t="inlineStr">
        <is>
          <t>Aug</t>
        </is>
      </c>
      <c r="E4979" t="inlineStr">
        <is>
          <t>South</t>
        </is>
      </c>
      <c r="F4979" t="inlineStr">
        <is>
          <t>India</t>
        </is>
      </c>
      <c r="G4979" t="inlineStr">
        <is>
          <t>JioMart</t>
        </is>
      </c>
      <c r="H4979" t="inlineStr">
        <is>
          <t>Home delivery</t>
        </is>
      </c>
      <c r="I4979" t="inlineStr">
        <is>
          <t>Member</t>
        </is>
      </c>
      <c r="J4979" t="inlineStr">
        <is>
          <t>Carlos Silva</t>
        </is>
      </c>
      <c r="K4979" s="71" t="n">
        <v>3552</v>
      </c>
      <c r="L4979" s="72" t="n">
        <v>466.59</v>
      </c>
      <c r="M4979" s="72" t="n">
        <v>1657327.68</v>
      </c>
      <c r="N4979" s="72" t="n">
        <v>132586.21</v>
      </c>
      <c r="O4979" s="72" t="n">
        <v>1524741.47</v>
      </c>
      <c r="P4979" s="72" t="n">
        <v>1187014.25</v>
      </c>
      <c r="Q4979" s="72" t="n">
        <v>337727.22</v>
      </c>
      <c r="R4979" t="inlineStr">
        <is>
          <t>Tamil Nadu</t>
        </is>
      </c>
      <c r="S4979" s="71" t="n">
        <v>5</v>
      </c>
      <c r="T4979" t="inlineStr">
        <is>
          <t>Yes</t>
        </is>
      </c>
      <c r="U4979" s="71" t="n">
        <v>7066</v>
      </c>
      <c r="V4979" s="71" t="n">
        <v>502</v>
      </c>
      <c r="W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RR104971</t>
        </is>
      </c>
      <c r="B4980" s="69" t="n">
        <v>46258</v>
      </c>
      <c r="C4980" s="70" t="n">
        <v>2026</v>
      </c>
      <c r="D4980" t="inlineStr">
        <is>
          <t>Aug</t>
        </is>
      </c>
      <c r="E4980" t="inlineStr">
        <is>
          <t>South</t>
        </is>
      </c>
      <c r="F4980" t="inlineStr">
        <is>
          <t>India</t>
        </is>
      </c>
      <c r="G4980" t="inlineStr">
        <is>
          <t>Grocery</t>
        </is>
      </c>
      <c r="H4980" t="inlineStr">
        <is>
          <t>Home delivery</t>
        </is>
      </c>
      <c r="I4980" t="inlineStr">
        <is>
          <t>Member</t>
        </is>
      </c>
      <c r="J4980" t="inlineStr">
        <is>
          <t>Lucas Martin</t>
        </is>
      </c>
      <c r="K4980" s="71" t="n">
        <v>4691</v>
      </c>
      <c r="L4980" s="72" t="n">
        <v>196.67</v>
      </c>
      <c r="M4980" s="72" t="n">
        <v>922578.97</v>
      </c>
      <c r="N4980" s="72" t="n">
        <v>46128.95</v>
      </c>
      <c r="O4980" s="72" t="n">
        <v>876450.02</v>
      </c>
      <c r="P4980" s="72" t="n">
        <v>716120.98</v>
      </c>
      <c r="Q4980" s="72" t="n">
        <v>160329.04</v>
      </c>
      <c r="R4980" t="inlineStr">
        <is>
          <t>Kerala</t>
        </is>
      </c>
      <c r="S4980" s="71" t="n">
        <v>3</v>
      </c>
      <c r="T4980" t="inlineStr">
        <is>
          <t>Yes</t>
        </is>
      </c>
      <c r="U4980" s="71" t="n">
        <v>1906</v>
      </c>
      <c r="V4980" s="71" t="n">
        <v>637</v>
      </c>
      <c r="W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RR104972</t>
        </is>
      </c>
      <c r="B4981" s="69" t="n">
        <v>46258</v>
      </c>
      <c r="C4981" s="70" t="n">
        <v>2026</v>
      </c>
      <c r="D4981" t="inlineStr">
        <is>
          <t>Aug</t>
        </is>
      </c>
      <c r="E4981" t="inlineStr">
        <is>
          <t>North</t>
        </is>
      </c>
      <c r="F4981" t="inlineStr">
        <is>
          <t>India</t>
        </is>
      </c>
      <c r="G4981" t="inlineStr">
        <is>
          <t>Grocery</t>
        </is>
      </c>
      <c r="H4981" t="inlineStr">
        <is>
          <t>Store walk-in</t>
        </is>
      </c>
      <c r="I4981" t="inlineStr">
        <is>
          <t>Walk-in guest</t>
        </is>
      </c>
      <c r="J4981" t="inlineStr">
        <is>
          <t>Priya Nair</t>
        </is>
      </c>
      <c r="K4981" s="71" t="n">
        <v>1435</v>
      </c>
      <c r="L4981" s="72" t="n">
        <v>169.27</v>
      </c>
      <c r="M4981" s="72" t="n">
        <v>242902.45</v>
      </c>
      <c r="N4981" s="72" t="n">
        <v>36435.37</v>
      </c>
      <c r="O4981" s="72" t="n">
        <v>206467.08</v>
      </c>
      <c r="P4981" s="72" t="n">
        <v>205643.43</v>
      </c>
      <c r="Q4981" s="72" t="n">
        <v>823.65</v>
      </c>
      <c r="R4981" t="inlineStr">
        <is>
          <t>Uttar Pradesh</t>
        </is>
      </c>
      <c r="S4981" s="71" t="n">
        <v>0</v>
      </c>
      <c r="T4981" t="inlineStr">
        <is>
          <t>No</t>
        </is>
      </c>
      <c r="U4981" s="71" t="n">
        <v>454</v>
      </c>
      <c r="V4981" s="71" t="n">
        <v>179</v>
      </c>
      <c r="W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RR104973</t>
        </is>
      </c>
      <c r="B4982" s="69" t="n">
        <v>46258</v>
      </c>
      <c r="C4982" s="70" t="n">
        <v>2026</v>
      </c>
      <c r="D4982" t="inlineStr">
        <is>
          <t>Aug</t>
        </is>
      </c>
      <c r="E4982" t="inlineStr">
        <is>
          <t>East</t>
        </is>
      </c>
      <c r="F4982" t="inlineStr">
        <is>
          <t>India</t>
        </is>
      </c>
      <c r="G4982" t="inlineStr">
        <is>
          <t>Grocery</t>
        </is>
      </c>
      <c r="H4982" t="inlineStr">
        <is>
          <t>Store walk-in</t>
        </is>
      </c>
      <c r="I4982" t="inlineStr">
        <is>
          <t>Member</t>
        </is>
      </c>
      <c r="J4982" t="inlineStr">
        <is>
          <t>Liam O'Brien</t>
        </is>
      </c>
      <c r="K4982" s="71" t="n">
        <v>3430</v>
      </c>
      <c r="L4982" s="72" t="n">
        <v>195.22</v>
      </c>
      <c r="M4982" s="72" t="n">
        <v>669604.6</v>
      </c>
      <c r="N4982" s="72" t="n">
        <v>66960.46000000001</v>
      </c>
      <c r="O4982" s="72" t="n">
        <v>602644.14</v>
      </c>
      <c r="P4982" s="72" t="n">
        <v>496395.15</v>
      </c>
      <c r="Q4982" s="72" t="n">
        <v>106248.99</v>
      </c>
      <c r="R4982" t="inlineStr">
        <is>
          <t>West Bengal</t>
        </is>
      </c>
      <c r="S4982" s="71" t="n">
        <v>2</v>
      </c>
      <c r="T4982" t="inlineStr">
        <is>
          <t>Yes</t>
        </is>
      </c>
      <c r="U4982" s="71" t="n">
        <v>1853</v>
      </c>
      <c r="V4982" s="71" t="n">
        <v>547</v>
      </c>
      <c r="W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RR104974</t>
        </is>
      </c>
      <c r="B4983" s="69" t="n">
        <v>46258</v>
      </c>
      <c r="C4983" s="70" t="n">
        <v>2026</v>
      </c>
      <c r="D4983" t="inlineStr">
        <is>
          <t>Aug</t>
        </is>
      </c>
      <c r="E4983" t="inlineStr">
        <is>
          <t>North</t>
        </is>
      </c>
      <c r="F4983" t="inlineStr">
        <is>
          <t>India</t>
        </is>
      </c>
      <c r="G4983" t="inlineStr">
        <is>
          <t>Fashion</t>
        </is>
      </c>
      <c r="H4983" t="inlineStr">
        <is>
          <t>Store walk-in</t>
        </is>
      </c>
      <c r="I4983" t="inlineStr">
        <is>
          <t>Walk-in guest</t>
        </is>
      </c>
      <c r="J4983" t="inlineStr">
        <is>
          <t>Shraddha Kulkarni</t>
        </is>
      </c>
      <c r="K4983" s="71" t="n">
        <v>1326</v>
      </c>
      <c r="L4983" s="72" t="n">
        <v>808.39</v>
      </c>
      <c r="M4983" s="72" t="n">
        <v>1071925.14</v>
      </c>
      <c r="N4983" s="72" t="n">
        <v>85754.00999999999</v>
      </c>
      <c r="O4983" s="72" t="n">
        <v>986171.13</v>
      </c>
      <c r="P4983" s="72" t="n">
        <v>531677.1899999999</v>
      </c>
      <c r="Q4983" s="72" t="n">
        <v>454493.94</v>
      </c>
      <c r="R4983" t="inlineStr">
        <is>
          <t>Rajasthan</t>
        </is>
      </c>
      <c r="S4983" s="71" t="n">
        <v>2</v>
      </c>
      <c r="T4983" t="inlineStr">
        <is>
          <t>Yes</t>
        </is>
      </c>
      <c r="U4983" s="71" t="n">
        <v>610</v>
      </c>
      <c r="V4983" s="71" t="n">
        <v>182</v>
      </c>
      <c r="W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RR104975</t>
        </is>
      </c>
      <c r="B4984" s="69" t="n">
        <v>46259</v>
      </c>
      <c r="C4984" s="70" t="n">
        <v>2026</v>
      </c>
      <c r="D4984" t="inlineStr">
        <is>
          <t>Aug</t>
        </is>
      </c>
      <c r="E4984" t="inlineStr">
        <is>
          <t>West</t>
        </is>
      </c>
      <c r="F4984" t="inlineStr">
        <is>
          <t>India</t>
        </is>
      </c>
      <c r="G4984" t="inlineStr">
        <is>
          <t>Fashion</t>
        </is>
      </c>
      <c r="H4984" t="inlineStr">
        <is>
          <t>Store walk-in</t>
        </is>
      </c>
      <c r="I4984" t="inlineStr">
        <is>
          <t>Member</t>
        </is>
      </c>
      <c r="J4984" t="inlineStr">
        <is>
          <t>Ravindra Patil</t>
        </is>
      </c>
      <c r="K4984" s="71" t="n">
        <v>1035</v>
      </c>
      <c r="L4984" s="72" t="n">
        <v>836.73</v>
      </c>
      <c r="M4984" s="72" t="n">
        <v>866015.55</v>
      </c>
      <c r="N4984" s="72" t="n">
        <v>69281.24000000001</v>
      </c>
      <c r="O4984" s="72" t="n">
        <v>796734.3100000001</v>
      </c>
      <c r="P4984" s="72" t="n">
        <v>428755.11</v>
      </c>
      <c r="Q4984" s="72" t="n">
        <v>367979.2</v>
      </c>
      <c r="R4984" t="inlineStr">
        <is>
          <t>Gujarat</t>
        </is>
      </c>
      <c r="S4984" s="71" t="n">
        <v>3</v>
      </c>
      <c r="T4984" t="inlineStr">
        <is>
          <t>Yes</t>
        </is>
      </c>
      <c r="U4984" s="71" t="n">
        <v>535</v>
      </c>
      <c r="V4984" s="71" t="n">
        <v>145</v>
      </c>
      <c r="W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RR104976</t>
        </is>
      </c>
      <c r="B4985" s="69" t="n">
        <v>46259</v>
      </c>
      <c r="C4985" s="70" t="n">
        <v>2026</v>
      </c>
      <c r="D4985" t="inlineStr">
        <is>
          <t>Aug</t>
        </is>
      </c>
      <c r="E4985" t="inlineStr">
        <is>
          <t>West</t>
        </is>
      </c>
      <c r="F4985" t="inlineStr">
        <is>
          <t>India</t>
        </is>
      </c>
      <c r="G4985" t="inlineStr">
        <is>
          <t>JioMart</t>
        </is>
      </c>
      <c r="H4985" t="inlineStr">
        <is>
          <t>Home delivery</t>
        </is>
      </c>
      <c r="I4985" t="inlineStr">
        <is>
          <t>Member</t>
        </is>
      </c>
      <c r="J4985" t="inlineStr">
        <is>
          <t>Lucas Martin</t>
        </is>
      </c>
      <c r="K4985" s="71" t="n">
        <v>2374</v>
      </c>
      <c r="L4985" s="72" t="n">
        <v>517.75</v>
      </c>
      <c r="M4985" s="72" t="n">
        <v>1229138.5</v>
      </c>
      <c r="N4985" s="72" t="n">
        <v>98331.08</v>
      </c>
      <c r="O4985" s="72" t="n">
        <v>1130807.42</v>
      </c>
      <c r="P4985" s="72" t="n">
        <v>829492.58</v>
      </c>
      <c r="Q4985" s="72" t="n">
        <v>301314.84</v>
      </c>
      <c r="R4985" t="inlineStr">
        <is>
          <t>Goa</t>
        </is>
      </c>
      <c r="S4985" s="71" t="n">
        <v>0</v>
      </c>
      <c r="T4985" t="inlineStr">
        <is>
          <t>No</t>
        </is>
      </c>
      <c r="U4985" s="71" t="n">
        <v>4294</v>
      </c>
      <c r="V4985" s="71" t="n">
        <v>325</v>
      </c>
      <c r="W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RR104977</t>
        </is>
      </c>
      <c r="B4986" s="69" t="n">
        <v>46259</v>
      </c>
      <c r="C4986" s="70" t="n">
        <v>2026</v>
      </c>
      <c r="D4986" t="inlineStr">
        <is>
          <t>Aug</t>
        </is>
      </c>
      <c r="E4986" t="inlineStr">
        <is>
          <t>North</t>
        </is>
      </c>
      <c r="F4986" t="inlineStr">
        <is>
          <t>India</t>
        </is>
      </c>
      <c r="G4986" t="inlineStr">
        <is>
          <t>JioMart</t>
        </is>
      </c>
      <c r="H4986" t="inlineStr">
        <is>
          <t>Home delivery</t>
        </is>
      </c>
      <c r="I4986" t="inlineStr">
        <is>
          <t>Walk-in guest</t>
        </is>
      </c>
      <c r="J4986" t="inlineStr">
        <is>
          <t>Ana Costa</t>
        </is>
      </c>
      <c r="K4986" s="71" t="n">
        <v>623</v>
      </c>
      <c r="L4986" s="72" t="n">
        <v>488.24</v>
      </c>
      <c r="M4986" s="72" t="n">
        <v>304173.52</v>
      </c>
      <c r="N4986" s="72" t="n">
        <v>24333.88</v>
      </c>
      <c r="O4986" s="72" t="n">
        <v>279839.64</v>
      </c>
      <c r="P4986" s="72" t="n">
        <v>210755.62</v>
      </c>
      <c r="Q4986" s="72" t="n">
        <v>69084.02</v>
      </c>
      <c r="R4986" t="inlineStr">
        <is>
          <t>Rajasthan</t>
        </is>
      </c>
      <c r="S4986" s="71" t="n">
        <v>0</v>
      </c>
      <c r="T4986" t="inlineStr">
        <is>
          <t>No</t>
        </is>
      </c>
      <c r="U4986" s="71" t="n">
        <v>2256</v>
      </c>
      <c r="V4986" s="71" t="n">
        <v>146</v>
      </c>
      <c r="W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RR104978</t>
        </is>
      </c>
      <c r="B4987" s="69" t="n">
        <v>46259</v>
      </c>
      <c r="C4987" s="70" t="n">
        <v>2026</v>
      </c>
      <c r="D4987" t="inlineStr">
        <is>
          <t>Aug</t>
        </is>
      </c>
      <c r="E4987" t="inlineStr">
        <is>
          <t>South</t>
        </is>
      </c>
      <c r="F4987" t="inlineStr">
        <is>
          <t>India</t>
        </is>
      </c>
      <c r="G4987" t="inlineStr">
        <is>
          <t>Fashion</t>
        </is>
      </c>
      <c r="H4987" t="inlineStr">
        <is>
          <t>Store walk-in</t>
        </is>
      </c>
      <c r="I4987" t="inlineStr">
        <is>
          <t>Walk-in guest</t>
        </is>
      </c>
      <c r="J4987" t="inlineStr">
        <is>
          <t>Shraddha Kulkarni</t>
        </is>
      </c>
      <c r="K4987" s="71" t="n">
        <v>647</v>
      </c>
      <c r="L4987" s="72" t="n">
        <v>826.28</v>
      </c>
      <c r="M4987" s="72" t="n">
        <v>534603.16</v>
      </c>
      <c r="N4987" s="72" t="n">
        <v>10692.06</v>
      </c>
      <c r="O4987" s="72" t="n">
        <v>523911.1</v>
      </c>
      <c r="P4987" s="72" t="n">
        <v>271567.35</v>
      </c>
      <c r="Q4987" s="72" t="n">
        <v>252343.75</v>
      </c>
      <c r="R4987" t="inlineStr">
        <is>
          <t>Tamil Nadu</t>
        </is>
      </c>
      <c r="S4987" s="71" t="n">
        <v>3</v>
      </c>
      <c r="T4987" t="inlineStr">
        <is>
          <t>Yes</t>
        </is>
      </c>
      <c r="U4987" s="71" t="n">
        <v>419</v>
      </c>
      <c r="V4987" s="71" t="n">
        <v>108</v>
      </c>
      <c r="W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RR104979</t>
        </is>
      </c>
      <c r="B4988" s="69" t="n">
        <v>46259</v>
      </c>
      <c r="C4988" s="70" t="n">
        <v>2026</v>
      </c>
      <c r="D4988" t="inlineStr">
        <is>
          <t>Aug</t>
        </is>
      </c>
      <c r="E4988" t="inlineStr">
        <is>
          <t>East</t>
        </is>
      </c>
      <c r="F4988" t="inlineStr">
        <is>
          <t>India</t>
        </is>
      </c>
      <c r="G4988" t="inlineStr">
        <is>
          <t>Grocery</t>
        </is>
      </c>
      <c r="H4988" t="inlineStr">
        <is>
          <t>Click &amp; collect</t>
        </is>
      </c>
      <c r="I4988" t="inlineStr">
        <is>
          <t>Member</t>
        </is>
      </c>
      <c r="J4988" t="inlineStr">
        <is>
          <t>Fatima Al-Saud</t>
        </is>
      </c>
      <c r="K4988" s="71" t="n">
        <v>2001</v>
      </c>
      <c r="L4988" s="72" t="n">
        <v>172.62</v>
      </c>
      <c r="M4988" s="72" t="n">
        <v>345412.62</v>
      </c>
      <c r="N4988" s="72" t="n">
        <v>27633.01</v>
      </c>
      <c r="O4988" s="72" t="n">
        <v>317779.61</v>
      </c>
      <c r="P4988" s="72" t="n">
        <v>303104.59</v>
      </c>
      <c r="Q4988" s="72" t="n">
        <v>14675.02</v>
      </c>
      <c r="R4988" t="inlineStr">
        <is>
          <t>Bihar</t>
        </is>
      </c>
      <c r="S4988" s="71" t="n">
        <v>3</v>
      </c>
      <c r="T4988" t="inlineStr">
        <is>
          <t>Yes</t>
        </is>
      </c>
      <c r="U4988" s="71" t="n">
        <v>686</v>
      </c>
      <c r="V4988" s="71" t="n">
        <v>241</v>
      </c>
      <c r="W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RR104980</t>
        </is>
      </c>
      <c r="B4989" s="69" t="n">
        <v>46259</v>
      </c>
      <c r="C4989" s="70" t="n">
        <v>2026</v>
      </c>
      <c r="D4989" t="inlineStr">
        <is>
          <t>Aug</t>
        </is>
      </c>
      <c r="E4989" t="inlineStr">
        <is>
          <t>East</t>
        </is>
      </c>
      <c r="F4989" t="inlineStr">
        <is>
          <t>India</t>
        </is>
      </c>
      <c r="G4989" t="inlineStr">
        <is>
          <t>Grocery</t>
        </is>
      </c>
      <c r="H4989" t="inlineStr">
        <is>
          <t>Store walk-in</t>
        </is>
      </c>
      <c r="I4989" t="inlineStr">
        <is>
          <t>Member</t>
        </is>
      </c>
      <c r="J4989" t="inlineStr">
        <is>
          <t>Priya Nair</t>
        </is>
      </c>
      <c r="K4989" s="71" t="n">
        <v>2868</v>
      </c>
      <c r="L4989" s="72" t="n">
        <v>189.78</v>
      </c>
      <c r="M4989" s="72" t="n">
        <v>544289.04</v>
      </c>
      <c r="N4989" s="72" t="n">
        <v>54428.9</v>
      </c>
      <c r="O4989" s="72" t="n">
        <v>489860.14</v>
      </c>
      <c r="P4989" s="72" t="n">
        <v>428316.38</v>
      </c>
      <c r="Q4989" s="72" t="n">
        <v>61543.76</v>
      </c>
      <c r="R4989" t="inlineStr">
        <is>
          <t>Bihar</t>
        </is>
      </c>
      <c r="S4989" s="71" t="n">
        <v>8</v>
      </c>
      <c r="T4989" t="inlineStr">
        <is>
          <t>Yes</t>
        </is>
      </c>
      <c r="U4989" s="71" t="n">
        <v>1785</v>
      </c>
      <c r="V4989" s="71" t="n">
        <v>684</v>
      </c>
      <c r="W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RR104981</t>
        </is>
      </c>
      <c r="B4990" s="69" t="n">
        <v>46259</v>
      </c>
      <c r="C4990" s="70" t="n">
        <v>2026</v>
      </c>
      <c r="D4990" t="inlineStr">
        <is>
          <t>Aug</t>
        </is>
      </c>
      <c r="E4990" t="inlineStr">
        <is>
          <t>West</t>
        </is>
      </c>
      <c r="F4990" t="inlineStr">
        <is>
          <t>India</t>
        </is>
      </c>
      <c r="G4990" t="inlineStr">
        <is>
          <t>Grocery</t>
        </is>
      </c>
      <c r="H4990" t="inlineStr">
        <is>
          <t>Store walk-in</t>
        </is>
      </c>
      <c r="I4990" t="inlineStr">
        <is>
          <t>Member</t>
        </is>
      </c>
      <c r="J4990" t="inlineStr">
        <is>
          <t>Hiroshi Tanaka</t>
        </is>
      </c>
      <c r="K4990" s="71" t="n">
        <v>1551</v>
      </c>
      <c r="L4990" s="72" t="n">
        <v>176.34</v>
      </c>
      <c r="M4990" s="72" t="n">
        <v>273503.34</v>
      </c>
      <c r="N4990" s="72" t="n">
        <v>41025.5</v>
      </c>
      <c r="O4990" s="72" t="n">
        <v>232477.84</v>
      </c>
      <c r="P4990" s="72" t="n">
        <v>235543.27</v>
      </c>
      <c r="Q4990" s="72" t="n">
        <v>-3065.43</v>
      </c>
      <c r="R4990" t="inlineStr">
        <is>
          <t>Maharashtra</t>
        </is>
      </c>
      <c r="S4990" s="71" t="n">
        <v>0</v>
      </c>
      <c r="T4990" t="inlineStr">
        <is>
          <t>No</t>
        </is>
      </c>
      <c r="U4990" s="71" t="n">
        <v>775</v>
      </c>
      <c r="V4990" s="71" t="n">
        <v>235</v>
      </c>
      <c r="W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RR104982</t>
        </is>
      </c>
      <c r="B4991" s="69" t="n">
        <v>46259</v>
      </c>
      <c r="C4991" s="70" t="n">
        <v>2026</v>
      </c>
      <c r="D4991" t="inlineStr">
        <is>
          <t>Aug</t>
        </is>
      </c>
      <c r="E4991" t="inlineStr">
        <is>
          <t>West</t>
        </is>
      </c>
      <c r="F4991" t="inlineStr">
        <is>
          <t>India</t>
        </is>
      </c>
      <c r="G4991" t="inlineStr">
        <is>
          <t>Grocery</t>
        </is>
      </c>
      <c r="H4991" t="inlineStr">
        <is>
          <t>Store walk-in</t>
        </is>
      </c>
      <c r="I4991" t="inlineStr">
        <is>
          <t>Member</t>
        </is>
      </c>
      <c r="J4991" t="inlineStr">
        <is>
          <t>Amir Khan</t>
        </is>
      </c>
      <c r="K4991" s="71" t="n">
        <v>3618</v>
      </c>
      <c r="L4991" s="72" t="n">
        <v>174.8</v>
      </c>
      <c r="M4991" s="72" t="n">
        <v>632426.4</v>
      </c>
      <c r="N4991" s="72" t="n">
        <v>94863.96000000001</v>
      </c>
      <c r="O4991" s="72" t="n">
        <v>537562.4399999999</v>
      </c>
      <c r="P4991" s="72" t="n">
        <v>529689.63</v>
      </c>
      <c r="Q4991" s="72" t="n">
        <v>7872.81</v>
      </c>
      <c r="R4991" t="inlineStr">
        <is>
          <t>Gujarat</t>
        </is>
      </c>
      <c r="S4991" s="71" t="n">
        <v>1</v>
      </c>
      <c r="T4991" t="inlineStr">
        <is>
          <t>Yes</t>
        </is>
      </c>
      <c r="U4991" s="71" t="n">
        <v>2162</v>
      </c>
      <c r="V4991" s="71" t="n">
        <v>725</v>
      </c>
      <c r="W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RR104983</t>
        </is>
      </c>
      <c r="B4992" s="69" t="n">
        <v>46259</v>
      </c>
      <c r="C4992" s="70" t="n">
        <v>2026</v>
      </c>
      <c r="D4992" t="inlineStr">
        <is>
          <t>Aug</t>
        </is>
      </c>
      <c r="E4992" t="inlineStr">
        <is>
          <t>West</t>
        </is>
      </c>
      <c r="F4992" t="inlineStr">
        <is>
          <t>India</t>
        </is>
      </c>
      <c r="G4992" t="inlineStr">
        <is>
          <t>JioMart</t>
        </is>
      </c>
      <c r="H4992" t="inlineStr">
        <is>
          <t>Home delivery</t>
        </is>
      </c>
      <c r="I4992" t="inlineStr">
        <is>
          <t>Walk-in guest</t>
        </is>
      </c>
      <c r="J4992" t="inlineStr">
        <is>
          <t>Noah Smith</t>
        </is>
      </c>
      <c r="K4992" s="71" t="n">
        <v>3731</v>
      </c>
      <c r="L4992" s="72" t="n">
        <v>507.77</v>
      </c>
      <c r="M4992" s="72" t="n">
        <v>1894489.87</v>
      </c>
      <c r="N4992" s="72" t="n">
        <v>189448.99</v>
      </c>
      <c r="O4992" s="72" t="n">
        <v>1705040.88</v>
      </c>
      <c r="P4992" s="72" t="n">
        <v>1280527.02</v>
      </c>
      <c r="Q4992" s="72" t="n">
        <v>424513.86</v>
      </c>
      <c r="R4992" t="inlineStr">
        <is>
          <t>Maharashtra</t>
        </is>
      </c>
      <c r="S4992" s="71" t="n">
        <v>1</v>
      </c>
      <c r="T4992" t="inlineStr">
        <is>
          <t>Yes</t>
        </is>
      </c>
      <c r="U4992" s="71" t="n">
        <v>11159</v>
      </c>
      <c r="V4992" s="71" t="n">
        <v>516</v>
      </c>
      <c r="W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RR104984</t>
        </is>
      </c>
      <c r="B4993" s="69" t="n">
        <v>46259</v>
      </c>
      <c r="C4993" s="70" t="n">
        <v>2026</v>
      </c>
      <c r="D4993" t="inlineStr">
        <is>
          <t>Aug</t>
        </is>
      </c>
      <c r="E4993" t="inlineStr">
        <is>
          <t>West</t>
        </is>
      </c>
      <c r="F4993" t="inlineStr">
        <is>
          <t>India</t>
        </is>
      </c>
      <c r="G4993" t="inlineStr">
        <is>
          <t>Grocery</t>
        </is>
      </c>
      <c r="H4993" t="inlineStr">
        <is>
          <t>Store walk-in</t>
        </is>
      </c>
      <c r="I4993" t="inlineStr">
        <is>
          <t>Walk-in guest</t>
        </is>
      </c>
      <c r="J4993" t="inlineStr">
        <is>
          <t>Ravindra Patil</t>
        </is>
      </c>
      <c r="K4993" s="71" t="n">
        <v>2762</v>
      </c>
      <c r="L4993" s="72" t="n">
        <v>183.03</v>
      </c>
      <c r="M4993" s="72" t="n">
        <v>505528.86</v>
      </c>
      <c r="N4993" s="72" t="n">
        <v>10110.58</v>
      </c>
      <c r="O4993" s="72" t="n">
        <v>495418.28</v>
      </c>
      <c r="P4993" s="72" t="n">
        <v>417887.24</v>
      </c>
      <c r="Q4993" s="72" t="n">
        <v>77531.03999999999</v>
      </c>
      <c r="R4993" t="inlineStr">
        <is>
          <t>Gujarat</t>
        </is>
      </c>
      <c r="S4993" s="71" t="n">
        <v>8</v>
      </c>
      <c r="T4993" t="inlineStr">
        <is>
          <t>Yes</t>
        </is>
      </c>
      <c r="U4993" s="71" t="n">
        <v>2804</v>
      </c>
      <c r="V4993" s="71" t="n">
        <v>739</v>
      </c>
      <c r="W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RR104985</t>
        </is>
      </c>
      <c r="B4994" s="69" t="n">
        <v>46259</v>
      </c>
      <c r="C4994" s="70" t="n">
        <v>2026</v>
      </c>
      <c r="D4994" t="inlineStr">
        <is>
          <t>Aug</t>
        </is>
      </c>
      <c r="E4994" t="inlineStr">
        <is>
          <t>North</t>
        </is>
      </c>
      <c r="F4994" t="inlineStr">
        <is>
          <t>India</t>
        </is>
      </c>
      <c r="G4994" t="inlineStr">
        <is>
          <t>JioMart</t>
        </is>
      </c>
      <c r="H4994" t="inlineStr">
        <is>
          <t>Home delivery</t>
        </is>
      </c>
      <c r="I4994" t="inlineStr">
        <is>
          <t>Member</t>
        </is>
      </c>
      <c r="J4994" t="inlineStr">
        <is>
          <t>Aisha Bello</t>
        </is>
      </c>
      <c r="K4994" s="71" t="n">
        <v>1917</v>
      </c>
      <c r="L4994" s="72" t="n">
        <v>438.83</v>
      </c>
      <c r="M4994" s="72" t="n">
        <v>841237.11</v>
      </c>
      <c r="N4994" s="72" t="n">
        <v>126185.57</v>
      </c>
      <c r="O4994" s="72" t="n">
        <v>715051.54</v>
      </c>
      <c r="P4994" s="72" t="n">
        <v>658579.41</v>
      </c>
      <c r="Q4994" s="72" t="n">
        <v>56472.13</v>
      </c>
      <c r="R4994" t="inlineStr">
        <is>
          <t>Uttar Pradesh</t>
        </is>
      </c>
      <c r="S4994" s="71" t="n">
        <v>5</v>
      </c>
      <c r="T4994" t="inlineStr">
        <is>
          <t>Yes</t>
        </is>
      </c>
      <c r="U4994" s="71" t="n">
        <v>6426</v>
      </c>
      <c r="V4994" s="71" t="n">
        <v>262</v>
      </c>
      <c r="W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RR104986</t>
        </is>
      </c>
      <c r="B4995" s="69" t="n">
        <v>46260</v>
      </c>
      <c r="C4995" s="70" t="n">
        <v>2026</v>
      </c>
      <c r="D4995" t="inlineStr">
        <is>
          <t>Aug</t>
        </is>
      </c>
      <c r="E4995" t="inlineStr">
        <is>
          <t>East</t>
        </is>
      </c>
      <c r="F4995" t="inlineStr">
        <is>
          <t>India</t>
        </is>
      </c>
      <c r="G4995" t="inlineStr">
        <is>
          <t>Fashion</t>
        </is>
      </c>
      <c r="H4995" t="inlineStr">
        <is>
          <t>Store walk-in</t>
        </is>
      </c>
      <c r="I4995" t="inlineStr">
        <is>
          <t>Member</t>
        </is>
      </c>
      <c r="J4995" t="inlineStr">
        <is>
          <t>Kofi Mensah</t>
        </is>
      </c>
      <c r="K4995" s="71" t="n">
        <v>368</v>
      </c>
      <c r="L4995" s="72" t="n">
        <v>713.61</v>
      </c>
      <c r="M4995" s="72" t="n">
        <v>262608.48</v>
      </c>
      <c r="N4995" s="72" t="n">
        <v>5252.17</v>
      </c>
      <c r="O4995" s="72" t="n">
        <v>257356.31</v>
      </c>
      <c r="P4995" s="72" t="n">
        <v>155795.05</v>
      </c>
      <c r="Q4995" s="72" t="n">
        <v>101561.26</v>
      </c>
      <c r="R4995" t="inlineStr">
        <is>
          <t>Odisha</t>
        </is>
      </c>
      <c r="S4995" s="71" t="n">
        <v>8</v>
      </c>
      <c r="T4995" t="inlineStr">
        <is>
          <t>Yes</t>
        </is>
      </c>
      <c r="U4995" s="71" t="n">
        <v>173</v>
      </c>
      <c r="V4995" s="71" t="n">
        <v>46</v>
      </c>
      <c r="W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RR104987</t>
        </is>
      </c>
      <c r="B4996" s="69" t="n">
        <v>46260</v>
      </c>
      <c r="C4996" s="70" t="n">
        <v>2026</v>
      </c>
      <c r="D4996" t="inlineStr">
        <is>
          <t>Aug</t>
        </is>
      </c>
      <c r="E4996" t="inlineStr">
        <is>
          <t>North</t>
        </is>
      </c>
      <c r="F4996" t="inlineStr">
        <is>
          <t>India</t>
        </is>
      </c>
      <c r="G4996" t="inlineStr">
        <is>
          <t>JioMart</t>
        </is>
      </c>
      <c r="H4996" t="inlineStr">
        <is>
          <t>Home delivery</t>
        </is>
      </c>
      <c r="I4996" t="inlineStr">
        <is>
          <t>Walk-in guest</t>
        </is>
      </c>
      <c r="J4996" t="inlineStr">
        <is>
          <t>Hiroshi Tanaka</t>
        </is>
      </c>
      <c r="K4996" s="71" t="n">
        <v>919</v>
      </c>
      <c r="L4996" s="72" t="n">
        <v>409.54</v>
      </c>
      <c r="M4996" s="72" t="n">
        <v>376367.26</v>
      </c>
      <c r="N4996" s="72" t="n">
        <v>37636.73</v>
      </c>
      <c r="O4996" s="72" t="n">
        <v>338730.53</v>
      </c>
      <c r="P4996" s="72" t="n">
        <v>307892.75</v>
      </c>
      <c r="Q4996" s="72" t="n">
        <v>30837.78</v>
      </c>
      <c r="R4996" t="inlineStr">
        <is>
          <t>Uttar Pradesh</t>
        </is>
      </c>
      <c r="S4996" s="71" t="n">
        <v>2</v>
      </c>
      <c r="T4996" t="inlineStr">
        <is>
          <t>Yes</t>
        </is>
      </c>
      <c r="U4996" s="71" t="n">
        <v>3862</v>
      </c>
      <c r="V4996" s="71" t="n">
        <v>172</v>
      </c>
      <c r="W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RR104988</t>
        </is>
      </c>
      <c r="B4997" s="69" t="n">
        <v>46260</v>
      </c>
      <c r="C4997" s="70" t="n">
        <v>2026</v>
      </c>
      <c r="D4997" t="inlineStr">
        <is>
          <t>Aug</t>
        </is>
      </c>
      <c r="E4997" t="inlineStr">
        <is>
          <t>South</t>
        </is>
      </c>
      <c r="F4997" t="inlineStr">
        <is>
          <t>India</t>
        </is>
      </c>
      <c r="G4997" t="inlineStr">
        <is>
          <t>Fashion</t>
        </is>
      </c>
      <c r="H4997" t="inlineStr">
        <is>
          <t>Store walk-in</t>
        </is>
      </c>
      <c r="I4997" t="inlineStr">
        <is>
          <t>Walk-in guest</t>
        </is>
      </c>
      <c r="J4997" t="inlineStr">
        <is>
          <t>Sophie Müller</t>
        </is>
      </c>
      <c r="K4997" s="71" t="n">
        <v>1190</v>
      </c>
      <c r="L4997" s="72" t="n">
        <v>696.1</v>
      </c>
      <c r="M4997" s="72" t="n">
        <v>828359</v>
      </c>
      <c r="N4997" s="72" t="n">
        <v>16567.18</v>
      </c>
      <c r="O4997" s="72" t="n">
        <v>811791.8199999999</v>
      </c>
      <c r="P4997" s="72" t="n">
        <v>493167.92</v>
      </c>
      <c r="Q4997" s="72" t="n">
        <v>318623.9</v>
      </c>
      <c r="R4997" t="inlineStr">
        <is>
          <t>Tamil Nadu</t>
        </is>
      </c>
      <c r="S4997" s="71" t="n">
        <v>1</v>
      </c>
      <c r="T4997" t="inlineStr">
        <is>
          <t>Yes</t>
        </is>
      </c>
      <c r="U4997" s="71" t="n">
        <v>522</v>
      </c>
      <c r="V4997" s="71" t="n">
        <v>132</v>
      </c>
      <c r="W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RR104989</t>
        </is>
      </c>
      <c r="B4998" s="69" t="n">
        <v>46260</v>
      </c>
      <c r="C4998" s="70" t="n">
        <v>2026</v>
      </c>
      <c r="D4998" t="inlineStr">
        <is>
          <t>Aug</t>
        </is>
      </c>
      <c r="E4998" t="inlineStr">
        <is>
          <t>West</t>
        </is>
      </c>
      <c r="F4998" t="inlineStr">
        <is>
          <t>India</t>
        </is>
      </c>
      <c r="G4998" t="inlineStr">
        <is>
          <t>Fashion</t>
        </is>
      </c>
      <c r="H4998" t="inlineStr">
        <is>
          <t>Store walk-in</t>
        </is>
      </c>
      <c r="I4998" t="inlineStr">
        <is>
          <t>Walk-in guest</t>
        </is>
      </c>
      <c r="J4998" t="inlineStr">
        <is>
          <t>Yuki Sato</t>
        </is>
      </c>
      <c r="K4998" s="71" t="n">
        <v>613</v>
      </c>
      <c r="L4998" s="72" t="n">
        <v>817.01</v>
      </c>
      <c r="M4998" s="72" t="n">
        <v>500827.13</v>
      </c>
      <c r="N4998" s="72" t="n">
        <v>75124.07000000001</v>
      </c>
      <c r="O4998" s="72" t="n">
        <v>425703.06</v>
      </c>
      <c r="P4998" s="72" t="n">
        <v>253480.65</v>
      </c>
      <c r="Q4998" s="72" t="n">
        <v>172222.41</v>
      </c>
      <c r="R4998" t="inlineStr">
        <is>
          <t>Gujarat</t>
        </is>
      </c>
      <c r="S4998" s="71" t="n">
        <v>3</v>
      </c>
      <c r="T4998" t="inlineStr">
        <is>
          <t>Yes</t>
        </is>
      </c>
      <c r="U4998" s="71" t="n">
        <v>171</v>
      </c>
      <c r="V4998" s="71" t="n">
        <v>71</v>
      </c>
      <c r="W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RR104990</t>
        </is>
      </c>
      <c r="B4999" s="69" t="n">
        <v>46260</v>
      </c>
      <c r="C4999" s="70" t="n">
        <v>2026</v>
      </c>
      <c r="D4999" t="inlineStr">
        <is>
          <t>Aug</t>
        </is>
      </c>
      <c r="E4999" t="inlineStr">
        <is>
          <t>West</t>
        </is>
      </c>
      <c r="F4999" t="inlineStr">
        <is>
          <t>India</t>
        </is>
      </c>
      <c r="G4999" t="inlineStr">
        <is>
          <t>JioMart</t>
        </is>
      </c>
      <c r="H4999" t="inlineStr">
        <is>
          <t>Home delivery</t>
        </is>
      </c>
      <c r="I4999" t="inlineStr">
        <is>
          <t>Member</t>
        </is>
      </c>
      <c r="J4999" t="inlineStr">
        <is>
          <t>Kofi Mensah</t>
        </is>
      </c>
      <c r="K4999" s="71" t="n">
        <v>4083</v>
      </c>
      <c r="L4999" s="72" t="n">
        <v>420.17</v>
      </c>
      <c r="M4999" s="72" t="n">
        <v>1715554.11</v>
      </c>
      <c r="N4999" s="72" t="n">
        <v>34311.08</v>
      </c>
      <c r="O4999" s="72" t="n">
        <v>1681243.03</v>
      </c>
      <c r="P4999" s="72" t="n">
        <v>1362634.54</v>
      </c>
      <c r="Q4999" s="72" t="n">
        <v>318608.49</v>
      </c>
      <c r="R4999" t="inlineStr">
        <is>
          <t>Gujarat</t>
        </is>
      </c>
      <c r="S4999" s="71" t="n">
        <v>8</v>
      </c>
      <c r="T4999" t="inlineStr">
        <is>
          <t>Yes</t>
        </is>
      </c>
      <c r="U4999" s="71" t="n">
        <v>7780</v>
      </c>
      <c r="V4999" s="71" t="n">
        <v>483</v>
      </c>
      <c r="W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RR104991</t>
        </is>
      </c>
      <c r="B5000" s="69" t="n">
        <v>46260</v>
      </c>
      <c r="C5000" s="70" t="n">
        <v>2026</v>
      </c>
      <c r="D5000" t="inlineStr">
        <is>
          <t>Aug</t>
        </is>
      </c>
      <c r="E5000" t="inlineStr">
        <is>
          <t>East</t>
        </is>
      </c>
      <c r="F5000" t="inlineStr">
        <is>
          <t>India</t>
        </is>
      </c>
      <c r="G5000" t="inlineStr">
        <is>
          <t>Fashion</t>
        </is>
      </c>
      <c r="H5000" t="inlineStr">
        <is>
          <t>Store walk-in</t>
        </is>
      </c>
      <c r="I5000" t="inlineStr">
        <is>
          <t>Member</t>
        </is>
      </c>
      <c r="J5000" t="inlineStr">
        <is>
          <t>Kofi Mensah</t>
        </is>
      </c>
      <c r="K5000" s="71" t="n">
        <v>1051</v>
      </c>
      <c r="L5000" s="72" t="n">
        <v>779.67</v>
      </c>
      <c r="M5000" s="72" t="n">
        <v>819433.17</v>
      </c>
      <c r="N5000" s="72" t="n">
        <v>122914.98</v>
      </c>
      <c r="O5000" s="72" t="n">
        <v>696518.1899999999</v>
      </c>
      <c r="P5000" s="72" t="n">
        <v>450241.01</v>
      </c>
      <c r="Q5000" s="72" t="n">
        <v>246277.18</v>
      </c>
      <c r="R5000" t="inlineStr">
        <is>
          <t>Odisha</t>
        </is>
      </c>
      <c r="S5000" s="71" t="n">
        <v>3</v>
      </c>
      <c r="T5000" t="inlineStr">
        <is>
          <t>Yes</t>
        </is>
      </c>
      <c r="U5000" s="71" t="n">
        <v>310</v>
      </c>
      <c r="V5000" s="71" t="n">
        <v>130</v>
      </c>
      <c r="W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RR104992</t>
        </is>
      </c>
      <c r="B5001" s="69" t="n">
        <v>46260</v>
      </c>
      <c r="C5001" s="70" t="n">
        <v>2026</v>
      </c>
      <c r="D5001" t="inlineStr">
        <is>
          <t>Aug</t>
        </is>
      </c>
      <c r="E5001" t="inlineStr">
        <is>
          <t>West</t>
        </is>
      </c>
      <c r="F5001" t="inlineStr">
        <is>
          <t>India</t>
        </is>
      </c>
      <c r="G5001" t="inlineStr">
        <is>
          <t>Grocery</t>
        </is>
      </c>
      <c r="H5001" t="inlineStr">
        <is>
          <t>Store walk-in</t>
        </is>
      </c>
      <c r="I5001" t="inlineStr">
        <is>
          <t>Walk-in guest</t>
        </is>
      </c>
      <c r="J5001" t="inlineStr">
        <is>
          <t>Sophie Müller</t>
        </is>
      </c>
      <c r="K5001" s="71" t="n">
        <v>1568</v>
      </c>
      <c r="L5001" s="72" t="n">
        <v>174.43</v>
      </c>
      <c r="M5001" s="72" t="n">
        <v>273506.24</v>
      </c>
      <c r="N5001" s="72" t="n">
        <v>5470.12</v>
      </c>
      <c r="O5001" s="72" t="n">
        <v>268036.12</v>
      </c>
      <c r="P5001" s="72" t="n">
        <v>239311.44</v>
      </c>
      <c r="Q5001" s="72" t="n">
        <v>28724.68</v>
      </c>
      <c r="R5001" t="inlineStr">
        <is>
          <t>Gujarat</t>
        </is>
      </c>
      <c r="S5001" s="71" t="n">
        <v>8</v>
      </c>
      <c r="T5001" t="inlineStr">
        <is>
          <t>Yes</t>
        </is>
      </c>
      <c r="U5001" s="71" t="n">
        <v>915</v>
      </c>
      <c r="V5001" s="71" t="n">
        <v>372</v>
      </c>
      <c r="W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RR104993</t>
        </is>
      </c>
      <c r="B5002" s="69" t="n">
        <v>46261</v>
      </c>
      <c r="C5002" s="70" t="n">
        <v>2026</v>
      </c>
      <c r="D5002" t="inlineStr">
        <is>
          <t>Aug</t>
        </is>
      </c>
      <c r="E5002" t="inlineStr">
        <is>
          <t>North</t>
        </is>
      </c>
      <c r="F5002" t="inlineStr">
        <is>
          <t>India</t>
        </is>
      </c>
      <c r="G5002" t="inlineStr">
        <is>
          <t>Electronics</t>
        </is>
      </c>
      <c r="H5002" t="inlineStr">
        <is>
          <t>Home delivery</t>
        </is>
      </c>
      <c r="I5002" t="inlineStr">
        <is>
          <t>Walk-in guest</t>
        </is>
      </c>
      <c r="J5002" t="inlineStr">
        <is>
          <t>Lucas Martin</t>
        </is>
      </c>
      <c r="K5002" s="71" t="n">
        <v>116</v>
      </c>
      <c r="L5002" s="72" t="n">
        <v>10313.81</v>
      </c>
      <c r="M5002" s="72" t="n">
        <v>1196401.96</v>
      </c>
      <c r="N5002" s="72" t="n">
        <v>179460.29</v>
      </c>
      <c r="O5002" s="72" t="n">
        <v>1016941.67</v>
      </c>
      <c r="P5002" s="72" t="n">
        <v>936256.71</v>
      </c>
      <c r="Q5002" s="72" t="n">
        <v>80684.96000000001</v>
      </c>
      <c r="R5002" t="inlineStr">
        <is>
          <t>Delhi</t>
        </is>
      </c>
      <c r="S5002" s="71" t="n">
        <v>3</v>
      </c>
      <c r="T5002" t="inlineStr">
        <is>
          <t>Yes</t>
        </is>
      </c>
      <c r="U5002" s="71" t="n">
        <v>327</v>
      </c>
      <c r="V5002" s="71" t="n">
        <v>96</v>
      </c>
      <c r="W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RR104994</t>
        </is>
      </c>
      <c r="B5003" s="69" t="n">
        <v>46261</v>
      </c>
      <c r="C5003" s="70" t="n">
        <v>2026</v>
      </c>
      <c r="D5003" t="inlineStr">
        <is>
          <t>Aug</t>
        </is>
      </c>
      <c r="E5003" t="inlineStr">
        <is>
          <t>South</t>
        </is>
      </c>
      <c r="F5003" t="inlineStr">
        <is>
          <t>India</t>
        </is>
      </c>
      <c r="G5003" t="inlineStr">
        <is>
          <t>JioMart</t>
        </is>
      </c>
      <c r="H5003" t="inlineStr">
        <is>
          <t>Home delivery</t>
        </is>
      </c>
      <c r="I5003" t="inlineStr">
        <is>
          <t>Member</t>
        </is>
      </c>
      <c r="J5003" t="inlineStr">
        <is>
          <t>Shraddha Kulkarni</t>
        </is>
      </c>
      <c r="K5003" s="71" t="n">
        <v>2794</v>
      </c>
      <c r="L5003" s="72" t="n">
        <v>417.78</v>
      </c>
      <c r="M5003" s="72" t="n">
        <v>1167277.32</v>
      </c>
      <c r="N5003" s="72" t="n">
        <v>116727.73</v>
      </c>
      <c r="O5003" s="72" t="n">
        <v>1050549.59</v>
      </c>
      <c r="P5003" s="72" t="n">
        <v>953501.89</v>
      </c>
      <c r="Q5003" s="72" t="n">
        <v>97047.7</v>
      </c>
      <c r="R5003" t="inlineStr">
        <is>
          <t>Telangana</t>
        </is>
      </c>
      <c r="S5003" s="71" t="n">
        <v>5</v>
      </c>
      <c r="T5003" t="inlineStr">
        <is>
          <t>Yes</t>
        </is>
      </c>
      <c r="U5003" s="71" t="n">
        <v>9239</v>
      </c>
      <c r="V5003" s="71" t="n">
        <v>736</v>
      </c>
      <c r="W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RR104995</t>
        </is>
      </c>
      <c r="B5004" s="69" t="n">
        <v>46261</v>
      </c>
      <c r="C5004" s="70" t="n">
        <v>2026</v>
      </c>
      <c r="D5004" t="inlineStr">
        <is>
          <t>Aug</t>
        </is>
      </c>
      <c r="E5004" t="inlineStr">
        <is>
          <t>North</t>
        </is>
      </c>
      <c r="F5004" t="inlineStr">
        <is>
          <t>India</t>
        </is>
      </c>
      <c r="G5004" t="inlineStr">
        <is>
          <t>Grocery</t>
        </is>
      </c>
      <c r="H5004" t="inlineStr">
        <is>
          <t>Home delivery</t>
        </is>
      </c>
      <c r="I5004" t="inlineStr">
        <is>
          <t>Walk-in guest</t>
        </is>
      </c>
      <c r="J5004" t="inlineStr">
        <is>
          <t>Hiroshi Tanaka</t>
        </is>
      </c>
      <c r="K5004" s="71" t="n">
        <v>4648</v>
      </c>
      <c r="L5004" s="72" t="n">
        <v>167.11</v>
      </c>
      <c r="M5004" s="72" t="n">
        <v>776727.28</v>
      </c>
      <c r="N5004" s="72" t="n">
        <v>62138.18</v>
      </c>
      <c r="O5004" s="72" t="n">
        <v>714589.1</v>
      </c>
      <c r="P5004" s="72" t="n">
        <v>676907.99</v>
      </c>
      <c r="Q5004" s="72" t="n">
        <v>37681.11</v>
      </c>
      <c r="R5004" t="inlineStr">
        <is>
          <t>Uttar Pradesh</t>
        </is>
      </c>
      <c r="S5004" s="71" t="n">
        <v>2</v>
      </c>
      <c r="T5004" t="inlineStr">
        <is>
          <t>Yes</t>
        </is>
      </c>
      <c r="U5004" s="71" t="n">
        <v>2050</v>
      </c>
      <c r="V5004" s="71" t="n">
        <v>764</v>
      </c>
      <c r="W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RR104996</t>
        </is>
      </c>
      <c r="B5005" s="69" t="n">
        <v>46261</v>
      </c>
      <c r="C5005" s="70" t="n">
        <v>2026</v>
      </c>
      <c r="D5005" t="inlineStr">
        <is>
          <t>Aug</t>
        </is>
      </c>
      <c r="E5005" t="inlineStr">
        <is>
          <t>South</t>
        </is>
      </c>
      <c r="F5005" t="inlineStr">
        <is>
          <t>India</t>
        </is>
      </c>
      <c r="G5005" t="inlineStr">
        <is>
          <t>Fashion</t>
        </is>
      </c>
      <c r="H5005" t="inlineStr">
        <is>
          <t>Home delivery</t>
        </is>
      </c>
      <c r="I5005" t="inlineStr">
        <is>
          <t>Member</t>
        </is>
      </c>
      <c r="J5005" t="inlineStr">
        <is>
          <t>Lucas Martin</t>
        </is>
      </c>
      <c r="K5005" s="71" t="n">
        <v>159</v>
      </c>
      <c r="L5005" s="72" t="n">
        <v>751.91</v>
      </c>
      <c r="M5005" s="72" t="n">
        <v>119553.69</v>
      </c>
      <c r="N5005" s="72" t="n">
        <v>9564.299999999999</v>
      </c>
      <c r="O5005" s="72" t="n">
        <v>109989.39</v>
      </c>
      <c r="P5005" s="72" t="n">
        <v>64023.2</v>
      </c>
      <c r="Q5005" s="72" t="n">
        <v>45966.19</v>
      </c>
      <c r="R5005" t="inlineStr">
        <is>
          <t>Karnataka</t>
        </is>
      </c>
      <c r="S5005" s="71" t="n">
        <v>8</v>
      </c>
      <c r="T5005" t="inlineStr">
        <is>
          <t>Yes</t>
        </is>
      </c>
      <c r="U5005" s="71" t="n">
        <v>83</v>
      </c>
      <c r="V5005" s="71" t="n">
        <v>30</v>
      </c>
      <c r="W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RR104997</t>
        </is>
      </c>
      <c r="B5006" s="69" t="n">
        <v>46261</v>
      </c>
      <c r="C5006" s="70" t="n">
        <v>2026</v>
      </c>
      <c r="D5006" t="inlineStr">
        <is>
          <t>Aug</t>
        </is>
      </c>
      <c r="E5006" t="inlineStr">
        <is>
          <t>West</t>
        </is>
      </c>
      <c r="F5006" t="inlineStr">
        <is>
          <t>India</t>
        </is>
      </c>
      <c r="G5006" t="inlineStr">
        <is>
          <t>Electronics</t>
        </is>
      </c>
      <c r="H5006" t="inlineStr">
        <is>
          <t>Store walk-in</t>
        </is>
      </c>
      <c r="I5006" t="inlineStr">
        <is>
          <t>Member</t>
        </is>
      </c>
      <c r="J5006" t="inlineStr">
        <is>
          <t>Shraddha Kulkarni</t>
        </is>
      </c>
      <c r="K5006" s="71" t="n">
        <v>63</v>
      </c>
      <c r="L5006" s="72" t="n">
        <v>9052.360000000001</v>
      </c>
      <c r="M5006" s="72" t="n">
        <v>570298.6800000001</v>
      </c>
      <c r="N5006" s="72" t="n">
        <v>85544.8</v>
      </c>
      <c r="O5006" s="72" t="n">
        <v>484753.88</v>
      </c>
      <c r="P5006" s="72" t="n">
        <v>530701.17</v>
      </c>
      <c r="Q5006" s="72" t="n">
        <v>-45947.29</v>
      </c>
      <c r="R5006" t="inlineStr">
        <is>
          <t>Goa</t>
        </is>
      </c>
      <c r="S5006" s="71" t="n">
        <v>2</v>
      </c>
      <c r="T5006" t="inlineStr">
        <is>
          <t>Yes</t>
        </is>
      </c>
      <c r="U5006" s="71" t="n">
        <v>182</v>
      </c>
      <c r="V5006" s="71" t="n">
        <v>63</v>
      </c>
      <c r="W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RR104998</t>
        </is>
      </c>
      <c r="B5007" s="69" t="n">
        <v>46261</v>
      </c>
      <c r="C5007" s="70" t="n">
        <v>2026</v>
      </c>
      <c r="D5007" t="inlineStr">
        <is>
          <t>Aug</t>
        </is>
      </c>
      <c r="E5007" t="inlineStr">
        <is>
          <t>West</t>
        </is>
      </c>
      <c r="F5007" t="inlineStr">
        <is>
          <t>India</t>
        </is>
      </c>
      <c r="G5007" t="inlineStr">
        <is>
          <t>Fashion</t>
        </is>
      </c>
      <c r="H5007" t="inlineStr">
        <is>
          <t>Click &amp; collect</t>
        </is>
      </c>
      <c r="I5007" t="inlineStr">
        <is>
          <t>Member</t>
        </is>
      </c>
      <c r="J5007" t="inlineStr">
        <is>
          <t>Zoya Ahmed</t>
        </is>
      </c>
      <c r="K5007" s="71" t="n">
        <v>1161</v>
      </c>
      <c r="L5007" s="72" t="n">
        <v>759.34</v>
      </c>
      <c r="M5007" s="72" t="n">
        <v>881593.74</v>
      </c>
      <c r="N5007" s="72" t="n">
        <v>44079.69</v>
      </c>
      <c r="O5007" s="72" t="n">
        <v>837514.05</v>
      </c>
      <c r="P5007" s="72" t="n">
        <v>486862.23</v>
      </c>
      <c r="Q5007" s="72" t="n">
        <v>350651.82</v>
      </c>
      <c r="R5007" t="inlineStr">
        <is>
          <t>Goa</t>
        </is>
      </c>
      <c r="S5007" s="71" t="n">
        <v>1</v>
      </c>
      <c r="T5007" t="inlineStr">
        <is>
          <t>Yes</t>
        </is>
      </c>
      <c r="U5007" s="71" t="n">
        <v>342</v>
      </c>
      <c r="V5007" s="71" t="n">
        <v>136</v>
      </c>
      <c r="W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RR104999</t>
        </is>
      </c>
      <c r="B5008" s="69" t="n">
        <v>46261</v>
      </c>
      <c r="C5008" s="70" t="n">
        <v>2026</v>
      </c>
      <c r="D5008" t="inlineStr">
        <is>
          <t>Aug</t>
        </is>
      </c>
      <c r="E5008" t="inlineStr">
        <is>
          <t>North</t>
        </is>
      </c>
      <c r="F5008" t="inlineStr">
        <is>
          <t>India</t>
        </is>
      </c>
      <c r="G5008" t="inlineStr">
        <is>
          <t>Grocery</t>
        </is>
      </c>
      <c r="H5008" t="inlineStr">
        <is>
          <t>Store walk-in</t>
        </is>
      </c>
      <c r="I5008" t="inlineStr">
        <is>
          <t>Member</t>
        </is>
      </c>
      <c r="J5008" t="inlineStr">
        <is>
          <t>Omar Haddad</t>
        </is>
      </c>
      <c r="K5008" s="71" t="n">
        <v>3650</v>
      </c>
      <c r="L5008" s="72" t="n">
        <v>197.27</v>
      </c>
      <c r="M5008" s="72" t="n">
        <v>720035.5</v>
      </c>
      <c r="N5008" s="72" t="n">
        <v>57602.84</v>
      </c>
      <c r="O5008" s="72" t="n">
        <v>662432.66</v>
      </c>
      <c r="P5008" s="72" t="n">
        <v>550837.03</v>
      </c>
      <c r="Q5008" s="72" t="n">
        <v>111595.63</v>
      </c>
      <c r="R5008" t="inlineStr">
        <is>
          <t>Delhi</t>
        </is>
      </c>
      <c r="S5008" s="71" t="n">
        <v>8</v>
      </c>
      <c r="T5008" t="inlineStr">
        <is>
          <t>Yes</t>
        </is>
      </c>
      <c r="U5008" s="71" t="n">
        <v>1013</v>
      </c>
      <c r="V5008" s="71" t="n">
        <v>435</v>
      </c>
      <c r="W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RR105000</t>
        </is>
      </c>
      <c r="B5009" s="69" t="n">
        <v>46262</v>
      </c>
      <c r="C5009" s="70" t="n">
        <v>2026</v>
      </c>
      <c r="D5009" t="inlineStr">
        <is>
          <t>Aug</t>
        </is>
      </c>
      <c r="E5009" t="inlineStr">
        <is>
          <t>West</t>
        </is>
      </c>
      <c r="F5009" t="inlineStr">
        <is>
          <t>India</t>
        </is>
      </c>
      <c r="G5009" t="inlineStr">
        <is>
          <t>Electronics</t>
        </is>
      </c>
      <c r="H5009" t="inlineStr">
        <is>
          <t>Store walk-in</t>
        </is>
      </c>
      <c r="I5009" t="inlineStr">
        <is>
          <t>Walk-in guest</t>
        </is>
      </c>
      <c r="J5009" t="inlineStr">
        <is>
          <t>Shraddha Kulkarni</t>
        </is>
      </c>
      <c r="K5009" s="71" t="n">
        <v>193</v>
      </c>
      <c r="L5009" s="72" t="n">
        <v>9988.440000000001</v>
      </c>
      <c r="M5009" s="72" t="n">
        <v>1927768.92</v>
      </c>
      <c r="N5009" s="72" t="n">
        <v>192776.89</v>
      </c>
      <c r="O5009" s="72" t="n">
        <v>1734992.03</v>
      </c>
      <c r="P5009" s="72" t="n">
        <v>1606369.47</v>
      </c>
      <c r="Q5009" s="72" t="n">
        <v>128622.56</v>
      </c>
      <c r="R5009" t="inlineStr">
        <is>
          <t>Gujarat</t>
        </is>
      </c>
      <c r="S5009" s="71" t="n">
        <v>1</v>
      </c>
      <c r="T5009" t="inlineStr">
        <is>
          <t>Yes</t>
        </is>
      </c>
      <c r="U5009" s="71" t="n">
        <v>410</v>
      </c>
      <c r="V5009" s="71" t="n">
        <v>170</v>
      </c>
      <c r="W5009">
        <f>IF(AND(OR(Dashboard!$C$6="All",E5009=Dashboard!$C$6),OR(Dashboard!$F$6="All",G5009=Dashboard!$F$6),OR(Dashboard!$I$6="All",H5009=Dashboard!$I$6)),1,0)</f>
        <v/>
      </c>
    </row>
    <row r="5010">
      <c r="A5010" t="inlineStr">
        <is>
          <t>RR105001</t>
        </is>
      </c>
      <c r="B5010" s="69" t="n">
        <v>46262</v>
      </c>
      <c r="C5010" s="70" t="n">
        <v>2026</v>
      </c>
      <c r="D5010" t="inlineStr">
        <is>
          <t>Aug</t>
        </is>
      </c>
      <c r="E5010" t="inlineStr">
        <is>
          <t>South</t>
        </is>
      </c>
      <c r="F5010" t="inlineStr">
        <is>
          <t>India</t>
        </is>
      </c>
      <c r="G5010" t="inlineStr">
        <is>
          <t>JioMart</t>
        </is>
      </c>
      <c r="H5010" t="inlineStr">
        <is>
          <t>Home delivery</t>
        </is>
      </c>
      <c r="I5010" t="inlineStr">
        <is>
          <t>Member</t>
        </is>
      </c>
      <c r="J5010" t="inlineStr">
        <is>
          <t>Amir Khan</t>
        </is>
      </c>
      <c r="K5010" s="71" t="n">
        <v>2913</v>
      </c>
      <c r="L5010" s="72" t="n">
        <v>509.8</v>
      </c>
      <c r="M5010" s="72" t="n">
        <v>1485047.4</v>
      </c>
      <c r="N5010" s="72" t="n">
        <v>222757.11</v>
      </c>
      <c r="O5010" s="72" t="n">
        <v>1262290.29</v>
      </c>
      <c r="P5010" s="72" t="n">
        <v>975913.8199999999</v>
      </c>
      <c r="Q5010" s="72" t="n">
        <v>286376.47</v>
      </c>
      <c r="R5010" t="inlineStr">
        <is>
          <t>Tamil Nadu</t>
        </is>
      </c>
      <c r="S5010" s="71" t="n">
        <v>5</v>
      </c>
      <c r="T5010" t="inlineStr">
        <is>
          <t>Yes</t>
        </is>
      </c>
      <c r="U5010" s="71" t="n">
        <v>5761</v>
      </c>
      <c r="V5010" s="71" t="n">
        <v>415</v>
      </c>
      <c r="W5010">
        <f>IF(AND(OR(Dashboard!$C$6="All",E5010=Dashboard!$C$6),OR(Dashboard!$F$6="All",G5010=Dashboard!$F$6),OR(Dashboard!$I$6="All",H5010=Dashboard!$I$6)),1,0)</f>
        <v/>
      </c>
    </row>
    <row r="5011">
      <c r="A5011" t="inlineStr">
        <is>
          <t>RR105002</t>
        </is>
      </c>
      <c r="B5011" s="69" t="n">
        <v>46262</v>
      </c>
      <c r="C5011" s="70" t="n">
        <v>2026</v>
      </c>
      <c r="D5011" t="inlineStr">
        <is>
          <t>Aug</t>
        </is>
      </c>
      <c r="E5011" t="inlineStr">
        <is>
          <t>East</t>
        </is>
      </c>
      <c r="F5011" t="inlineStr">
        <is>
          <t>India</t>
        </is>
      </c>
      <c r="G5011" t="inlineStr">
        <is>
          <t>Grocery</t>
        </is>
      </c>
      <c r="H5011" t="inlineStr">
        <is>
          <t>Store walk-in</t>
        </is>
      </c>
      <c r="I5011" t="inlineStr">
        <is>
          <t>Member</t>
        </is>
      </c>
      <c r="J5011" t="inlineStr">
        <is>
          <t>Priya Nair</t>
        </is>
      </c>
      <c r="K5011" s="71" t="n">
        <v>3986</v>
      </c>
      <c r="L5011" s="72" t="n">
        <v>207.48</v>
      </c>
      <c r="M5011" s="72" t="n">
        <v>827015.28</v>
      </c>
      <c r="N5011" s="72" t="n">
        <v>124052.29</v>
      </c>
      <c r="O5011" s="72" t="n">
        <v>702962.99</v>
      </c>
      <c r="P5011" s="72" t="n">
        <v>585619.54</v>
      </c>
      <c r="Q5011" s="72" t="n">
        <v>117343.45</v>
      </c>
      <c r="R5011" t="inlineStr">
        <is>
          <t>Odisha</t>
        </is>
      </c>
      <c r="S5011" s="71" t="n">
        <v>5</v>
      </c>
      <c r="T5011" t="inlineStr">
        <is>
          <t>Yes</t>
        </is>
      </c>
      <c r="U5011" s="71" t="n">
        <v>1332</v>
      </c>
      <c r="V5011" s="71" t="n">
        <v>574</v>
      </c>
      <c r="W5011">
        <f>IF(AND(OR(Dashboard!$C$6="All",E5011=Dashboard!$C$6),OR(Dashboard!$F$6="All",G5011=Dashboard!$F$6),OR(Dashboard!$I$6="All",H5011=Dashboard!$I$6)),1,0)</f>
        <v/>
      </c>
    </row>
    <row r="5012">
      <c r="A5012" t="inlineStr">
        <is>
          <t>RR105003</t>
        </is>
      </c>
      <c r="B5012" s="69" t="n">
        <v>46262</v>
      </c>
      <c r="C5012" s="70" t="n">
        <v>2026</v>
      </c>
      <c r="D5012" t="inlineStr">
        <is>
          <t>Aug</t>
        </is>
      </c>
      <c r="E5012" t="inlineStr">
        <is>
          <t>East</t>
        </is>
      </c>
      <c r="F5012" t="inlineStr">
        <is>
          <t>India</t>
        </is>
      </c>
      <c r="G5012" t="inlineStr">
        <is>
          <t>JioMart</t>
        </is>
      </c>
      <c r="H5012" t="inlineStr">
        <is>
          <t>Home delivery</t>
        </is>
      </c>
      <c r="I5012" t="inlineStr">
        <is>
          <t>Member</t>
        </is>
      </c>
      <c r="J5012" t="inlineStr">
        <is>
          <t>Carlos Silva</t>
        </is>
      </c>
      <c r="K5012" s="71" t="n">
        <v>4104</v>
      </c>
      <c r="L5012" s="72" t="n">
        <v>474.23</v>
      </c>
      <c r="M5012" s="72" t="n">
        <v>1946239.92</v>
      </c>
      <c r="N5012" s="72" t="n">
        <v>38924.8</v>
      </c>
      <c r="O5012" s="72" t="n">
        <v>1907315.12</v>
      </c>
      <c r="P5012" s="72" t="n">
        <v>1411092.64</v>
      </c>
      <c r="Q5012" s="72" t="n">
        <v>496222.48</v>
      </c>
      <c r="R5012" t="inlineStr">
        <is>
          <t>West Bengal</t>
        </is>
      </c>
      <c r="S5012" s="71" t="n">
        <v>2</v>
      </c>
      <c r="T5012" t="inlineStr">
        <is>
          <t>Yes</t>
        </is>
      </c>
      <c r="U5012" s="71" t="n">
        <v>8555</v>
      </c>
      <c r="V5012" s="71" t="n">
        <v>612</v>
      </c>
      <c r="W5012">
        <f>IF(AND(OR(Dashboard!$C$6="All",E5012=Dashboard!$C$6),OR(Dashboard!$F$6="All",G5012=Dashboard!$F$6),OR(Dashboard!$I$6="All",H5012=Dashboard!$I$6)),1,0)</f>
        <v/>
      </c>
    </row>
    <row r="5013">
      <c r="A5013" t="inlineStr">
        <is>
          <t>RR105004</t>
        </is>
      </c>
      <c r="B5013" s="69" t="n">
        <v>46262</v>
      </c>
      <c r="C5013" s="70" t="n">
        <v>2026</v>
      </c>
      <c r="D5013" t="inlineStr">
        <is>
          <t>Aug</t>
        </is>
      </c>
      <c r="E5013" t="inlineStr">
        <is>
          <t>West</t>
        </is>
      </c>
      <c r="F5013" t="inlineStr">
        <is>
          <t>India</t>
        </is>
      </c>
      <c r="G5013" t="inlineStr">
        <is>
          <t>JioMart</t>
        </is>
      </c>
      <c r="H5013" t="inlineStr">
        <is>
          <t>Home delivery</t>
        </is>
      </c>
      <c r="I5013" t="inlineStr">
        <is>
          <t>Member</t>
        </is>
      </c>
      <c r="J5013" t="inlineStr">
        <is>
          <t>Carlos Silva</t>
        </is>
      </c>
      <c r="K5013" s="71" t="n">
        <v>478</v>
      </c>
      <c r="L5013" s="72" t="n">
        <v>457.08</v>
      </c>
      <c r="M5013" s="72" t="n">
        <v>218484.24</v>
      </c>
      <c r="N5013" s="72" t="n">
        <v>17478.74</v>
      </c>
      <c r="O5013" s="72" t="n">
        <v>201005.5</v>
      </c>
      <c r="P5013" s="72" t="n">
        <v>160714.45</v>
      </c>
      <c r="Q5013" s="72" t="n">
        <v>40291.05</v>
      </c>
      <c r="R5013" t="inlineStr">
        <is>
          <t>Goa</t>
        </is>
      </c>
      <c r="S5013" s="71" t="n">
        <v>2</v>
      </c>
      <c r="T5013" t="inlineStr">
        <is>
          <t>Yes</t>
        </is>
      </c>
      <c r="U5013" s="71" t="n">
        <v>1204</v>
      </c>
      <c r="V5013" s="71" t="n">
        <v>62</v>
      </c>
      <c r="W5013">
        <f>IF(AND(OR(Dashboard!$C$6="All",E5013=Dashboard!$C$6),OR(Dashboard!$F$6="All",G5013=Dashboard!$F$6),OR(Dashboard!$I$6="All",H5013=Dashboard!$I$6)),1,0)</f>
        <v/>
      </c>
    </row>
    <row r="5014">
      <c r="A5014" t="inlineStr">
        <is>
          <t>RR105005</t>
        </is>
      </c>
      <c r="B5014" s="69" t="n">
        <v>46262</v>
      </c>
      <c r="C5014" s="70" t="n">
        <v>2026</v>
      </c>
      <c r="D5014" t="inlineStr">
        <is>
          <t>Aug</t>
        </is>
      </c>
      <c r="E5014" t="inlineStr">
        <is>
          <t>South</t>
        </is>
      </c>
      <c r="F5014" t="inlineStr">
        <is>
          <t>India</t>
        </is>
      </c>
      <c r="G5014" t="inlineStr">
        <is>
          <t>Fashion</t>
        </is>
      </c>
      <c r="H5014" t="inlineStr">
        <is>
          <t>Click &amp; collect</t>
        </is>
      </c>
      <c r="I5014" t="inlineStr">
        <is>
          <t>Member</t>
        </is>
      </c>
      <c r="J5014" t="inlineStr">
        <is>
          <t>Sara Rossi</t>
        </is>
      </c>
      <c r="K5014" s="71" t="n">
        <v>345</v>
      </c>
      <c r="L5014" s="72" t="n">
        <v>796.16</v>
      </c>
      <c r="M5014" s="72" t="n">
        <v>274675.2</v>
      </c>
      <c r="N5014" s="72" t="n">
        <v>21974.02</v>
      </c>
      <c r="O5014" s="72" t="n">
        <v>252701.18</v>
      </c>
      <c r="P5014" s="72" t="n">
        <v>146106.54</v>
      </c>
      <c r="Q5014" s="72" t="n">
        <v>106594.64</v>
      </c>
      <c r="R5014" t="inlineStr">
        <is>
          <t>Karnataka</t>
        </is>
      </c>
      <c r="S5014" s="71" t="n">
        <v>0</v>
      </c>
      <c r="T5014" t="inlineStr">
        <is>
          <t>No</t>
        </is>
      </c>
      <c r="U5014" s="71" t="n">
        <v>106</v>
      </c>
      <c r="V5014" s="71" t="n">
        <v>47</v>
      </c>
      <c r="W5014">
        <f>IF(AND(OR(Dashboard!$C$6="All",E5014=Dashboard!$C$6),OR(Dashboard!$F$6="All",G5014=Dashboard!$F$6),OR(Dashboard!$I$6="All",H5014=Dashboard!$I$6)),1,0)</f>
        <v/>
      </c>
    </row>
    <row r="5015">
      <c r="A5015" t="inlineStr">
        <is>
          <t>RR105006</t>
        </is>
      </c>
      <c r="B5015" s="69" t="n">
        <v>46262</v>
      </c>
      <c r="C5015" s="70" t="n">
        <v>2026</v>
      </c>
      <c r="D5015" t="inlineStr">
        <is>
          <t>Aug</t>
        </is>
      </c>
      <c r="E5015" t="inlineStr">
        <is>
          <t>South</t>
        </is>
      </c>
      <c r="F5015" t="inlineStr">
        <is>
          <t>India</t>
        </is>
      </c>
      <c r="G5015" t="inlineStr">
        <is>
          <t>Grocery</t>
        </is>
      </c>
      <c r="H5015" t="inlineStr">
        <is>
          <t>Store walk-in</t>
        </is>
      </c>
      <c r="I5015" t="inlineStr">
        <is>
          <t>Walk-in guest</t>
        </is>
      </c>
      <c r="J5015" t="inlineStr">
        <is>
          <t>Aisha Bello</t>
        </is>
      </c>
      <c r="K5015" s="71" t="n">
        <v>1739</v>
      </c>
      <c r="L5015" s="72" t="n">
        <v>196.56</v>
      </c>
      <c r="M5015" s="72" t="n">
        <v>341817.84</v>
      </c>
      <c r="N5015" s="72" t="n">
        <v>6836.36</v>
      </c>
      <c r="O5015" s="72" t="n">
        <v>334981.48</v>
      </c>
      <c r="P5015" s="72" t="n">
        <v>254208.77</v>
      </c>
      <c r="Q5015" s="72" t="n">
        <v>80772.71000000001</v>
      </c>
      <c r="R5015" t="inlineStr">
        <is>
          <t>Telangana</t>
        </is>
      </c>
      <c r="S5015" s="71" t="n">
        <v>8</v>
      </c>
      <c r="T5015" t="inlineStr">
        <is>
          <t>Yes</t>
        </is>
      </c>
      <c r="U5015" s="71" t="n">
        <v>605</v>
      </c>
      <c r="V5015" s="71" t="n">
        <v>261</v>
      </c>
      <c r="W5015">
        <f>IF(AND(OR(Dashboard!$C$6="All",E5015=Dashboard!$C$6),OR(Dashboard!$F$6="All",G5015=Dashboard!$F$6),OR(Dashboard!$I$6="All",H5015=Dashboard!$I$6)),1,0)</f>
        <v/>
      </c>
    </row>
    <row r="5016">
      <c r="A5016" t="inlineStr">
        <is>
          <t>RR105007</t>
        </is>
      </c>
      <c r="B5016" s="69" t="n">
        <v>46266</v>
      </c>
      <c r="C5016" s="70" t="n">
        <v>2026</v>
      </c>
      <c r="D5016" t="inlineStr">
        <is>
          <t>Sep</t>
        </is>
      </c>
      <c r="E5016" t="inlineStr">
        <is>
          <t>South</t>
        </is>
      </c>
      <c r="F5016" t="inlineStr">
        <is>
          <t>India</t>
        </is>
      </c>
      <c r="G5016" t="inlineStr">
        <is>
          <t>Electronics</t>
        </is>
      </c>
      <c r="H5016" t="inlineStr">
        <is>
          <t>Store walk-in</t>
        </is>
      </c>
      <c r="I5016" t="inlineStr">
        <is>
          <t>Walk-in guest</t>
        </is>
      </c>
      <c r="J5016" t="inlineStr">
        <is>
          <t>Ravindra Patil</t>
        </is>
      </c>
      <c r="K5016" s="71" t="n">
        <v>127</v>
      </c>
      <c r="L5016" s="72" t="n">
        <v>8541.299999999999</v>
      </c>
      <c r="M5016" s="72" t="n">
        <v>1084745.1</v>
      </c>
      <c r="N5016" s="72" t="n">
        <v>21694.9</v>
      </c>
      <c r="O5016" s="72" t="n">
        <v>1063050.2</v>
      </c>
      <c r="P5016" s="72" t="n">
        <v>1032724.44</v>
      </c>
      <c r="Q5016" s="72" t="n">
        <v>30325.76</v>
      </c>
      <c r="R5016" t="inlineStr">
        <is>
          <t>Karnataka</t>
        </is>
      </c>
      <c r="S5016" s="71" t="n">
        <v>8</v>
      </c>
      <c r="T5016" t="inlineStr">
        <is>
          <t>Yes</t>
        </is>
      </c>
      <c r="U5016" s="71" t="n">
        <v>268</v>
      </c>
      <c r="V5016" s="71" t="n">
        <v>117</v>
      </c>
      <c r="W5016">
        <f>IF(AND(OR(Dashboard!$C$6="All",E5016=Dashboard!$C$6),OR(Dashboard!$F$6="All",G5016=Dashboard!$F$6),OR(Dashboard!$I$6="All",H5016=Dashboard!$I$6)),1,0)</f>
        <v/>
      </c>
    </row>
    <row r="5017">
      <c r="A5017" t="inlineStr">
        <is>
          <t>RR105008</t>
        </is>
      </c>
      <c r="B5017" s="69" t="n">
        <v>46266</v>
      </c>
      <c r="C5017" s="70" t="n">
        <v>2026</v>
      </c>
      <c r="D5017" t="inlineStr">
        <is>
          <t>Sep</t>
        </is>
      </c>
      <c r="E5017" t="inlineStr">
        <is>
          <t>North</t>
        </is>
      </c>
      <c r="F5017" t="inlineStr">
        <is>
          <t>India</t>
        </is>
      </c>
      <c r="G5017" t="inlineStr">
        <is>
          <t>Electronics</t>
        </is>
      </c>
      <c r="H5017" t="inlineStr">
        <is>
          <t>Store walk-in</t>
        </is>
      </c>
      <c r="I5017" t="inlineStr">
        <is>
          <t>Member</t>
        </is>
      </c>
      <c r="J5017" t="inlineStr">
        <is>
          <t>Aisha Bello</t>
        </is>
      </c>
      <c r="K5017" s="71" t="n">
        <v>211</v>
      </c>
      <c r="L5017" s="72" t="n">
        <v>10556.81</v>
      </c>
      <c r="M5017" s="72" t="n">
        <v>2227486.91</v>
      </c>
      <c r="N5017" s="72" t="n">
        <v>334123.04</v>
      </c>
      <c r="O5017" s="72" t="n">
        <v>1893363.87</v>
      </c>
      <c r="P5017" s="72" t="n">
        <v>1748098.58</v>
      </c>
      <c r="Q5017" s="72" t="n">
        <v>145265.29</v>
      </c>
      <c r="R5017" t="inlineStr">
        <is>
          <t>Punjab</t>
        </is>
      </c>
      <c r="S5017" s="71" t="n">
        <v>8</v>
      </c>
      <c r="T5017" t="inlineStr">
        <is>
          <t>Yes</t>
        </is>
      </c>
      <c r="U5017" s="71" t="n">
        <v>428</v>
      </c>
      <c r="V5017" s="71" t="n">
        <v>168</v>
      </c>
      <c r="W5017">
        <f>IF(AND(OR(Dashboard!$C$6="All",E5017=Dashboard!$C$6),OR(Dashboard!$F$6="All",G5017=Dashboard!$F$6),OR(Dashboard!$I$6="All",H5017=Dashboard!$I$6)),1,0)</f>
        <v/>
      </c>
    </row>
    <row r="5018">
      <c r="A5018" t="inlineStr">
        <is>
          <t>RR105009</t>
        </is>
      </c>
      <c r="B5018" s="69" t="n">
        <v>46266</v>
      </c>
      <c r="C5018" s="70" t="n">
        <v>2026</v>
      </c>
      <c r="D5018" t="inlineStr">
        <is>
          <t>Sep</t>
        </is>
      </c>
      <c r="E5018" t="inlineStr">
        <is>
          <t>East</t>
        </is>
      </c>
      <c r="F5018" t="inlineStr">
        <is>
          <t>India</t>
        </is>
      </c>
      <c r="G5018" t="inlineStr">
        <is>
          <t>JioMart</t>
        </is>
      </c>
      <c r="H5018" t="inlineStr">
        <is>
          <t>Home delivery</t>
        </is>
      </c>
      <c r="I5018" t="inlineStr">
        <is>
          <t>Walk-in guest</t>
        </is>
      </c>
      <c r="J5018" t="inlineStr">
        <is>
          <t>Aisha Bello</t>
        </is>
      </c>
      <c r="K5018" s="71" t="n">
        <v>1406</v>
      </c>
      <c r="L5018" s="72" t="n">
        <v>495.52</v>
      </c>
      <c r="M5018" s="72" t="n">
        <v>696701.12</v>
      </c>
      <c r="N5018" s="72" t="n">
        <v>55736.09</v>
      </c>
      <c r="O5018" s="72" t="n">
        <v>640965.03</v>
      </c>
      <c r="P5018" s="72" t="n">
        <v>469690</v>
      </c>
      <c r="Q5018" s="72" t="n">
        <v>171275.03</v>
      </c>
      <c r="R5018" t="inlineStr">
        <is>
          <t>Bihar</t>
        </is>
      </c>
      <c r="S5018" s="71" t="n">
        <v>2</v>
      </c>
      <c r="T5018" t="inlineStr">
        <is>
          <t>Yes</t>
        </is>
      </c>
      <c r="U5018" s="71" t="n">
        <v>4145</v>
      </c>
      <c r="V5018" s="71" t="n">
        <v>207</v>
      </c>
      <c r="W5018">
        <f>IF(AND(OR(Dashboard!$C$6="All",E5018=Dashboard!$C$6),OR(Dashboard!$F$6="All",G5018=Dashboard!$F$6),OR(Dashboard!$I$6="All",H5018=Dashboard!$I$6)),1,0)</f>
        <v/>
      </c>
    </row>
    <row r="5019">
      <c r="A5019" t="inlineStr">
        <is>
          <t>RR105010</t>
        </is>
      </c>
      <c r="B5019" s="69" t="n">
        <v>46266</v>
      </c>
      <c r="C5019" s="70" t="n">
        <v>2026</v>
      </c>
      <c r="D5019" t="inlineStr">
        <is>
          <t>Sep</t>
        </is>
      </c>
      <c r="E5019" t="inlineStr">
        <is>
          <t>North</t>
        </is>
      </c>
      <c r="F5019" t="inlineStr">
        <is>
          <t>India</t>
        </is>
      </c>
      <c r="G5019" t="inlineStr">
        <is>
          <t>Fashion</t>
        </is>
      </c>
      <c r="H5019" t="inlineStr">
        <is>
          <t>Store walk-in</t>
        </is>
      </c>
      <c r="I5019" t="inlineStr">
        <is>
          <t>Walk-in guest</t>
        </is>
      </c>
      <c r="J5019" t="inlineStr">
        <is>
          <t>Aisha Bello</t>
        </is>
      </c>
      <c r="K5019" s="71" t="n">
        <v>987</v>
      </c>
      <c r="L5019" s="72" t="n">
        <v>754.23</v>
      </c>
      <c r="M5019" s="72" t="n">
        <v>744425.01</v>
      </c>
      <c r="N5019" s="72" t="n">
        <v>111663.75</v>
      </c>
      <c r="O5019" s="72" t="n">
        <v>632761.26</v>
      </c>
      <c r="P5019" s="72" t="n">
        <v>401228.84</v>
      </c>
      <c r="Q5019" s="72" t="n">
        <v>231532.42</v>
      </c>
      <c r="R5019" t="inlineStr">
        <is>
          <t>Uttar Pradesh</t>
        </is>
      </c>
      <c r="S5019" s="71" t="n">
        <v>8</v>
      </c>
      <c r="T5019" t="inlineStr">
        <is>
          <t>Yes</t>
        </is>
      </c>
      <c r="U5019" s="71" t="n">
        <v>641</v>
      </c>
      <c r="V5019" s="71" t="n">
        <v>212</v>
      </c>
      <c r="W5019">
        <f>IF(AND(OR(Dashboard!$C$6="All",E5019=Dashboard!$C$6),OR(Dashboard!$F$6="All",G5019=Dashboard!$F$6),OR(Dashboard!$I$6="All",H5019=Dashboard!$I$6)),1,0)</f>
        <v/>
      </c>
    </row>
    <row r="5020">
      <c r="A5020" t="inlineStr">
        <is>
          <t>RR105011</t>
        </is>
      </c>
      <c r="B5020" s="69" t="n">
        <v>46266</v>
      </c>
      <c r="C5020" s="70" t="n">
        <v>2026</v>
      </c>
      <c r="D5020" t="inlineStr">
        <is>
          <t>Sep</t>
        </is>
      </c>
      <c r="E5020" t="inlineStr">
        <is>
          <t>North</t>
        </is>
      </c>
      <c r="F5020" t="inlineStr">
        <is>
          <t>India</t>
        </is>
      </c>
      <c r="G5020" t="inlineStr">
        <is>
          <t>Grocery</t>
        </is>
      </c>
      <c r="H5020" t="inlineStr">
        <is>
          <t>Store walk-in</t>
        </is>
      </c>
      <c r="I5020" t="inlineStr">
        <is>
          <t>Walk-in guest</t>
        </is>
      </c>
      <c r="J5020" t="inlineStr">
        <is>
          <t>Ana Costa</t>
        </is>
      </c>
      <c r="K5020" s="71" t="n">
        <v>3199</v>
      </c>
      <c r="L5020" s="72" t="n">
        <v>177.03</v>
      </c>
      <c r="M5020" s="72" t="n">
        <v>566318.97</v>
      </c>
      <c r="N5020" s="72" t="n">
        <v>45305.52</v>
      </c>
      <c r="O5020" s="72" t="n">
        <v>521013.45</v>
      </c>
      <c r="P5020" s="72" t="n">
        <v>460662.25</v>
      </c>
      <c r="Q5020" s="72" t="n">
        <v>60351.2</v>
      </c>
      <c r="R5020" t="inlineStr">
        <is>
          <t>Delhi</t>
        </is>
      </c>
      <c r="S5020" s="71" t="n">
        <v>8</v>
      </c>
      <c r="T5020" t="inlineStr">
        <is>
          <t>Yes</t>
        </is>
      </c>
      <c r="U5020" s="71" t="n">
        <v>1073</v>
      </c>
      <c r="V5020" s="71" t="n">
        <v>399</v>
      </c>
      <c r="W5020">
        <f>IF(AND(OR(Dashboard!$C$6="All",E5020=Dashboard!$C$6),OR(Dashboard!$F$6="All",G5020=Dashboard!$F$6),OR(Dashboard!$I$6="All",H5020=Dashboard!$I$6)),1,0)</f>
        <v/>
      </c>
    </row>
    <row r="5021">
      <c r="A5021" t="inlineStr">
        <is>
          <t>RR105012</t>
        </is>
      </c>
      <c r="B5021" s="69" t="n">
        <v>46266</v>
      </c>
      <c r="C5021" s="70" t="n">
        <v>2026</v>
      </c>
      <c r="D5021" t="inlineStr">
        <is>
          <t>Sep</t>
        </is>
      </c>
      <c r="E5021" t="inlineStr">
        <is>
          <t>West</t>
        </is>
      </c>
      <c r="F5021" t="inlineStr">
        <is>
          <t>India</t>
        </is>
      </c>
      <c r="G5021" t="inlineStr">
        <is>
          <t>Fashion</t>
        </is>
      </c>
      <c r="H5021" t="inlineStr">
        <is>
          <t>Click &amp; collect</t>
        </is>
      </c>
      <c r="I5021" t="inlineStr">
        <is>
          <t>Walk-in guest</t>
        </is>
      </c>
      <c r="J5021" t="inlineStr">
        <is>
          <t>Lucas Martin</t>
        </is>
      </c>
      <c r="K5021" s="71" t="n">
        <v>937</v>
      </c>
      <c r="L5021" s="72" t="n">
        <v>710.47</v>
      </c>
      <c r="M5021" s="72" t="n">
        <v>665710.39</v>
      </c>
      <c r="N5021" s="72" t="n">
        <v>53256.83</v>
      </c>
      <c r="O5021" s="72" t="n">
        <v>612453.5600000001</v>
      </c>
      <c r="P5021" s="72" t="n">
        <v>385112.19</v>
      </c>
      <c r="Q5021" s="72" t="n">
        <v>227341.37</v>
      </c>
      <c r="R5021" t="inlineStr">
        <is>
          <t>Maharashtra</t>
        </is>
      </c>
      <c r="S5021" s="71" t="n">
        <v>8</v>
      </c>
      <c r="T5021" t="inlineStr">
        <is>
          <t>Yes</t>
        </is>
      </c>
      <c r="U5021" s="71" t="n">
        <v>434</v>
      </c>
      <c r="V5021" s="71" t="n">
        <v>111</v>
      </c>
      <c r="W5021">
        <f>IF(AND(OR(Dashboard!$C$6="All",E5021=Dashboard!$C$6),OR(Dashboard!$F$6="All",G5021=Dashboard!$F$6),OR(Dashboard!$I$6="All",H5021=Dashboard!$I$6)),1,0)</f>
        <v/>
      </c>
    </row>
    <row r="5022">
      <c r="A5022" t="inlineStr">
        <is>
          <t>RR105013</t>
        </is>
      </c>
      <c r="B5022" s="69" t="n">
        <v>46266</v>
      </c>
      <c r="C5022" s="70" t="n">
        <v>2026</v>
      </c>
      <c r="D5022" t="inlineStr">
        <is>
          <t>Sep</t>
        </is>
      </c>
      <c r="E5022" t="inlineStr">
        <is>
          <t>North</t>
        </is>
      </c>
      <c r="F5022" t="inlineStr">
        <is>
          <t>India</t>
        </is>
      </c>
      <c r="G5022" t="inlineStr">
        <is>
          <t>JioMart</t>
        </is>
      </c>
      <c r="H5022" t="inlineStr">
        <is>
          <t>Home delivery</t>
        </is>
      </c>
      <c r="I5022" t="inlineStr">
        <is>
          <t>Walk-in guest</t>
        </is>
      </c>
      <c r="J5022" t="inlineStr">
        <is>
          <t>Hiroshi Tanaka</t>
        </is>
      </c>
      <c r="K5022" s="71" t="n">
        <v>1882</v>
      </c>
      <c r="L5022" s="72" t="n">
        <v>426.97</v>
      </c>
      <c r="M5022" s="72" t="n">
        <v>803557.54</v>
      </c>
      <c r="N5022" s="72" t="n">
        <v>64284.6</v>
      </c>
      <c r="O5022" s="72" t="n">
        <v>739272.9399999999</v>
      </c>
      <c r="P5022" s="72" t="n">
        <v>647705.46</v>
      </c>
      <c r="Q5022" s="72" t="n">
        <v>91567.48</v>
      </c>
      <c r="R5022" t="inlineStr">
        <is>
          <t>Delhi</t>
        </is>
      </c>
      <c r="S5022" s="71" t="n">
        <v>3</v>
      </c>
      <c r="T5022" t="inlineStr">
        <is>
          <t>Yes</t>
        </is>
      </c>
      <c r="U5022" s="71" t="n">
        <v>3916</v>
      </c>
      <c r="V5022" s="71" t="n">
        <v>268</v>
      </c>
      <c r="W5022">
        <f>IF(AND(OR(Dashboard!$C$6="All",E5022=Dashboard!$C$6),OR(Dashboard!$F$6="All",G5022=Dashboard!$F$6),OR(Dashboard!$I$6="All",H5022=Dashboard!$I$6)),1,0)</f>
        <v/>
      </c>
    </row>
    <row r="5023">
      <c r="A5023" t="inlineStr">
        <is>
          <t>RR105014</t>
        </is>
      </c>
      <c r="B5023" s="69" t="n">
        <v>46266</v>
      </c>
      <c r="C5023" s="70" t="n">
        <v>2026</v>
      </c>
      <c r="D5023" t="inlineStr">
        <is>
          <t>Sep</t>
        </is>
      </c>
      <c r="E5023" t="inlineStr">
        <is>
          <t>East</t>
        </is>
      </c>
      <c r="F5023" t="inlineStr">
        <is>
          <t>India</t>
        </is>
      </c>
      <c r="G5023" t="inlineStr">
        <is>
          <t>Grocery</t>
        </is>
      </c>
      <c r="H5023" t="inlineStr">
        <is>
          <t>Store walk-in</t>
        </is>
      </c>
      <c r="I5023" t="inlineStr">
        <is>
          <t>Walk-in guest</t>
        </is>
      </c>
      <c r="J5023" t="inlineStr">
        <is>
          <t>Yuki Sato</t>
        </is>
      </c>
      <c r="K5023" s="71" t="n">
        <v>1988</v>
      </c>
      <c r="L5023" s="72" t="n">
        <v>203.77</v>
      </c>
      <c r="M5023" s="72" t="n">
        <v>405094.76</v>
      </c>
      <c r="N5023" s="72" t="n">
        <v>8101.9</v>
      </c>
      <c r="O5023" s="72" t="n">
        <v>396992.86</v>
      </c>
      <c r="P5023" s="72" t="n">
        <v>302067.45</v>
      </c>
      <c r="Q5023" s="72" t="n">
        <v>94925.41</v>
      </c>
      <c r="R5023" t="inlineStr">
        <is>
          <t>Bihar</t>
        </is>
      </c>
      <c r="S5023" s="71" t="n">
        <v>3</v>
      </c>
      <c r="T5023" t="inlineStr">
        <is>
          <t>Yes</t>
        </is>
      </c>
      <c r="U5023" s="71" t="n">
        <v>1015</v>
      </c>
      <c r="V5023" s="71" t="n">
        <v>424</v>
      </c>
      <c r="W5023">
        <f>IF(AND(OR(Dashboard!$C$6="All",E5023=Dashboard!$C$6),OR(Dashboard!$F$6="All",G5023=Dashboard!$F$6),OR(Dashboard!$I$6="All",H5023=Dashboard!$I$6)),1,0)</f>
        <v/>
      </c>
    </row>
    <row r="5024">
      <c r="A5024" t="inlineStr">
        <is>
          <t>RR105015</t>
        </is>
      </c>
      <c r="B5024" s="69" t="n">
        <v>46266</v>
      </c>
      <c r="C5024" s="70" t="n">
        <v>2026</v>
      </c>
      <c r="D5024" t="inlineStr">
        <is>
          <t>Sep</t>
        </is>
      </c>
      <c r="E5024" t="inlineStr">
        <is>
          <t>West</t>
        </is>
      </c>
      <c r="F5024" t="inlineStr">
        <is>
          <t>India</t>
        </is>
      </c>
      <c r="G5024" t="inlineStr">
        <is>
          <t>Fashion</t>
        </is>
      </c>
      <c r="H5024" t="inlineStr">
        <is>
          <t>Click &amp; collect</t>
        </is>
      </c>
      <c r="I5024" t="inlineStr">
        <is>
          <t>Walk-in guest</t>
        </is>
      </c>
      <c r="J5024" t="inlineStr">
        <is>
          <t>Ravindra Patil</t>
        </is>
      </c>
      <c r="K5024" s="71" t="n">
        <v>197</v>
      </c>
      <c r="L5024" s="72" t="n">
        <v>783.08</v>
      </c>
      <c r="M5024" s="72" t="n">
        <v>154266.76</v>
      </c>
      <c r="N5024" s="72" t="n">
        <v>23140.01</v>
      </c>
      <c r="O5024" s="72" t="n">
        <v>131126.75</v>
      </c>
      <c r="P5024" s="72" t="n">
        <v>78519.34</v>
      </c>
      <c r="Q5024" s="72" t="n">
        <v>52607.41</v>
      </c>
      <c r="R5024" t="inlineStr">
        <is>
          <t>Gujarat</t>
        </is>
      </c>
      <c r="S5024" s="71" t="n">
        <v>0</v>
      </c>
      <c r="T5024" t="inlineStr">
        <is>
          <t>No</t>
        </is>
      </c>
      <c r="U5024" s="71" t="n">
        <v>110</v>
      </c>
      <c r="V5024" s="71" t="n">
        <v>35</v>
      </c>
      <c r="W5024">
        <f>IF(AND(OR(Dashboard!$C$6="All",E5024=Dashboard!$C$6),OR(Dashboard!$F$6="All",G5024=Dashboard!$F$6),OR(Dashboard!$I$6="All",H5024=Dashboard!$I$6)),1,0)</f>
        <v/>
      </c>
    </row>
    <row r="5025">
      <c r="A5025" t="inlineStr">
        <is>
          <t>RR105016</t>
        </is>
      </c>
      <c r="B5025" s="69" t="n">
        <v>46266</v>
      </c>
      <c r="C5025" s="70" t="n">
        <v>2026</v>
      </c>
      <c r="D5025" t="inlineStr">
        <is>
          <t>Sep</t>
        </is>
      </c>
      <c r="E5025" t="inlineStr">
        <is>
          <t>West</t>
        </is>
      </c>
      <c r="F5025" t="inlineStr">
        <is>
          <t>India</t>
        </is>
      </c>
      <c r="G5025" t="inlineStr">
        <is>
          <t>Grocery</t>
        </is>
      </c>
      <c r="H5025" t="inlineStr">
        <is>
          <t>Store walk-in</t>
        </is>
      </c>
      <c r="I5025" t="inlineStr">
        <is>
          <t>Walk-in guest</t>
        </is>
      </c>
      <c r="J5025" t="inlineStr">
        <is>
          <t>Sophie Müller</t>
        </is>
      </c>
      <c r="K5025" s="71" t="n">
        <v>3405</v>
      </c>
      <c r="L5025" s="72" t="n">
        <v>206.63</v>
      </c>
      <c r="M5025" s="72" t="n">
        <v>703575.15</v>
      </c>
      <c r="N5025" s="72" t="n">
        <v>56286.01</v>
      </c>
      <c r="O5025" s="72" t="n">
        <v>647289.14</v>
      </c>
      <c r="P5025" s="72" t="n">
        <v>493447.92</v>
      </c>
      <c r="Q5025" s="72" t="n">
        <v>153841.22</v>
      </c>
      <c r="R5025" t="inlineStr">
        <is>
          <t>Maharashtra</t>
        </is>
      </c>
      <c r="S5025" s="71" t="n">
        <v>5</v>
      </c>
      <c r="T5025" t="inlineStr">
        <is>
          <t>Yes</t>
        </is>
      </c>
      <c r="U5025" s="71" t="n">
        <v>1313</v>
      </c>
      <c r="V5025" s="71" t="n">
        <v>523</v>
      </c>
      <c r="W5025">
        <f>IF(AND(OR(Dashboard!$C$6="All",E5025=Dashboard!$C$6),OR(Dashboard!$F$6="All",G5025=Dashboard!$F$6),OR(Dashboard!$I$6="All",H5025=Dashboard!$I$6)),1,0)</f>
        <v/>
      </c>
    </row>
    <row r="5026">
      <c r="A5026" t="inlineStr">
        <is>
          <t>RR105017</t>
        </is>
      </c>
      <c r="B5026" s="69" t="n">
        <v>46267</v>
      </c>
      <c r="C5026" s="70" t="n">
        <v>2026</v>
      </c>
      <c r="D5026" t="inlineStr">
        <is>
          <t>Sep</t>
        </is>
      </c>
      <c r="E5026" t="inlineStr">
        <is>
          <t>East</t>
        </is>
      </c>
      <c r="F5026" t="inlineStr">
        <is>
          <t>India</t>
        </is>
      </c>
      <c r="G5026" t="inlineStr">
        <is>
          <t>Grocery</t>
        </is>
      </c>
      <c r="H5026" t="inlineStr">
        <is>
          <t>Store walk-in</t>
        </is>
      </c>
      <c r="I5026" t="inlineStr">
        <is>
          <t>Member</t>
        </is>
      </c>
      <c r="J5026" t="inlineStr">
        <is>
          <t>Noah Smith</t>
        </is>
      </c>
      <c r="K5026" s="71" t="n">
        <v>2209</v>
      </c>
      <c r="L5026" s="72" t="n">
        <v>169.28</v>
      </c>
      <c r="M5026" s="72" t="n">
        <v>373939.52</v>
      </c>
      <c r="N5026" s="72" t="n">
        <v>56090.93</v>
      </c>
      <c r="O5026" s="72" t="n">
        <v>317848.59</v>
      </c>
      <c r="P5026" s="72" t="n">
        <v>330577.55</v>
      </c>
      <c r="Q5026" s="72" t="n">
        <v>-12728.96</v>
      </c>
      <c r="R5026" t="inlineStr">
        <is>
          <t>Bihar</t>
        </is>
      </c>
      <c r="S5026" s="71" t="n">
        <v>5</v>
      </c>
      <c r="T5026" t="inlineStr">
        <is>
          <t>Yes</t>
        </is>
      </c>
      <c r="U5026" s="71" t="n">
        <v>1329</v>
      </c>
      <c r="V5026" s="71" t="n">
        <v>437</v>
      </c>
      <c r="W5026">
        <f>IF(AND(OR(Dashboard!$C$6="All",E5026=Dashboard!$C$6),OR(Dashboard!$F$6="All",G5026=Dashboard!$F$6),OR(Dashboard!$I$6="All",H5026=Dashboard!$I$6)),1,0)</f>
        <v/>
      </c>
    </row>
    <row r="5027">
      <c r="A5027" t="inlineStr">
        <is>
          <t>RR105018</t>
        </is>
      </c>
      <c r="B5027" s="69" t="n">
        <v>46267</v>
      </c>
      <c r="C5027" s="70" t="n">
        <v>2026</v>
      </c>
      <c r="D5027" t="inlineStr">
        <is>
          <t>Sep</t>
        </is>
      </c>
      <c r="E5027" t="inlineStr">
        <is>
          <t>West</t>
        </is>
      </c>
      <c r="F5027" t="inlineStr">
        <is>
          <t>India</t>
        </is>
      </c>
      <c r="G5027" t="inlineStr">
        <is>
          <t>Electronics</t>
        </is>
      </c>
      <c r="H5027" t="inlineStr">
        <is>
          <t>Click &amp; collect</t>
        </is>
      </c>
      <c r="I5027" t="inlineStr">
        <is>
          <t>Member</t>
        </is>
      </c>
      <c r="J5027" t="inlineStr">
        <is>
          <t>Omar Haddad</t>
        </is>
      </c>
      <c r="K5027" s="71" t="n">
        <v>149</v>
      </c>
      <c r="L5027" s="72" t="n">
        <v>9543.07</v>
      </c>
      <c r="M5027" s="72" t="n">
        <v>1421917.43</v>
      </c>
      <c r="N5027" s="72" t="n">
        <v>113753.39</v>
      </c>
      <c r="O5027" s="72" t="n">
        <v>1308164.04</v>
      </c>
      <c r="P5027" s="72" t="n">
        <v>1240113.09</v>
      </c>
      <c r="Q5027" s="72" t="n">
        <v>68050.95</v>
      </c>
      <c r="R5027" t="inlineStr">
        <is>
          <t>Maharashtra</t>
        </is>
      </c>
      <c r="S5027" s="71" t="n">
        <v>1</v>
      </c>
      <c r="T5027" t="inlineStr">
        <is>
          <t>Yes</t>
        </is>
      </c>
      <c r="U5027" s="71" t="n">
        <v>360</v>
      </c>
      <c r="V5027" s="71" t="n">
        <v>121</v>
      </c>
      <c r="W5027">
        <f>IF(AND(OR(Dashboard!$C$6="All",E5027=Dashboard!$C$6),OR(Dashboard!$F$6="All",G5027=Dashboard!$F$6),OR(Dashboard!$I$6="All",H5027=Dashboard!$I$6)),1,0)</f>
        <v/>
      </c>
    </row>
    <row r="5028">
      <c r="A5028" t="inlineStr">
        <is>
          <t>RR105019</t>
        </is>
      </c>
      <c r="B5028" s="69" t="n">
        <v>46267</v>
      </c>
      <c r="C5028" s="70" t="n">
        <v>2026</v>
      </c>
      <c r="D5028" t="inlineStr">
        <is>
          <t>Sep</t>
        </is>
      </c>
      <c r="E5028" t="inlineStr">
        <is>
          <t>North</t>
        </is>
      </c>
      <c r="F5028" t="inlineStr">
        <is>
          <t>India</t>
        </is>
      </c>
      <c r="G5028" t="inlineStr">
        <is>
          <t>Electronics</t>
        </is>
      </c>
      <c r="H5028" t="inlineStr">
        <is>
          <t>Store walk-in</t>
        </is>
      </c>
      <c r="I5028" t="inlineStr">
        <is>
          <t>Member</t>
        </is>
      </c>
      <c r="J5028" t="inlineStr">
        <is>
          <t>Noah Smith</t>
        </is>
      </c>
      <c r="K5028" s="71" t="n">
        <v>136</v>
      </c>
      <c r="L5028" s="72" t="n">
        <v>10098.06</v>
      </c>
      <c r="M5028" s="72" t="n">
        <v>1373336.16</v>
      </c>
      <c r="N5028" s="72" t="n">
        <v>109866.89</v>
      </c>
      <c r="O5028" s="72" t="n">
        <v>1263469.27</v>
      </c>
      <c r="P5028" s="72" t="n">
        <v>1088438.99</v>
      </c>
      <c r="Q5028" s="72" t="n">
        <v>175030.28</v>
      </c>
      <c r="R5028" t="inlineStr">
        <is>
          <t>Punjab</t>
        </is>
      </c>
      <c r="S5028" s="71" t="n">
        <v>1</v>
      </c>
      <c r="T5028" t="inlineStr">
        <is>
          <t>Yes</t>
        </is>
      </c>
      <c r="U5028" s="71" t="n">
        <v>364</v>
      </c>
      <c r="V5028" s="71" t="n">
        <v>107</v>
      </c>
      <c r="W5028">
        <f>IF(AND(OR(Dashboard!$C$6="All",E5028=Dashboard!$C$6),OR(Dashboard!$F$6="All",G5028=Dashboard!$F$6),OR(Dashboard!$I$6="All",H5028=Dashboard!$I$6)),1,0)</f>
        <v/>
      </c>
    </row>
    <row r="5029">
      <c r="A5029" t="inlineStr">
        <is>
          <t>RR105020</t>
        </is>
      </c>
      <c r="B5029" s="69" t="n">
        <v>46267</v>
      </c>
      <c r="C5029" s="70" t="n">
        <v>2026</v>
      </c>
      <c r="D5029" t="inlineStr">
        <is>
          <t>Sep</t>
        </is>
      </c>
      <c r="E5029" t="inlineStr">
        <is>
          <t>West</t>
        </is>
      </c>
      <c r="F5029" t="inlineStr">
        <is>
          <t>India</t>
        </is>
      </c>
      <c r="G5029" t="inlineStr">
        <is>
          <t>Grocery</t>
        </is>
      </c>
      <c r="H5029" t="inlineStr">
        <is>
          <t>Store walk-in</t>
        </is>
      </c>
      <c r="I5029" t="inlineStr">
        <is>
          <t>Walk-in guest</t>
        </is>
      </c>
      <c r="J5029" t="inlineStr">
        <is>
          <t>Fatima Al-Saud</t>
        </is>
      </c>
      <c r="K5029" s="71" t="n">
        <v>2419</v>
      </c>
      <c r="L5029" s="72" t="n">
        <v>194.33</v>
      </c>
      <c r="M5029" s="72" t="n">
        <v>470084.27</v>
      </c>
      <c r="N5029" s="72" t="n">
        <v>47008.43</v>
      </c>
      <c r="O5029" s="72" t="n">
        <v>423075.84</v>
      </c>
      <c r="P5029" s="72" t="n">
        <v>361912.02</v>
      </c>
      <c r="Q5029" s="72" t="n">
        <v>61163.82</v>
      </c>
      <c r="R5029" t="inlineStr">
        <is>
          <t>Maharashtra</t>
        </is>
      </c>
      <c r="S5029" s="71" t="n">
        <v>0</v>
      </c>
      <c r="T5029" t="inlineStr">
        <is>
          <t>No</t>
        </is>
      </c>
      <c r="U5029" s="71" t="n">
        <v>2164</v>
      </c>
      <c r="V5029" s="71" t="n">
        <v>684</v>
      </c>
      <c r="W5029">
        <f>IF(AND(OR(Dashboard!$C$6="All",E5029=Dashboard!$C$6),OR(Dashboard!$F$6="All",G5029=Dashboard!$F$6),OR(Dashboard!$I$6="All",H5029=Dashboard!$I$6)),1,0)</f>
        <v/>
      </c>
    </row>
    <row r="5030">
      <c r="A5030" t="inlineStr">
        <is>
          <t>RR105021</t>
        </is>
      </c>
      <c r="B5030" s="69" t="n">
        <v>46267</v>
      </c>
      <c r="C5030" s="70" t="n">
        <v>2026</v>
      </c>
      <c r="D5030" t="inlineStr">
        <is>
          <t>Sep</t>
        </is>
      </c>
      <c r="E5030" t="inlineStr">
        <is>
          <t>South</t>
        </is>
      </c>
      <c r="F5030" t="inlineStr">
        <is>
          <t>India</t>
        </is>
      </c>
      <c r="G5030" t="inlineStr">
        <is>
          <t>Fashion</t>
        </is>
      </c>
      <c r="H5030" t="inlineStr">
        <is>
          <t>Store walk-in</t>
        </is>
      </c>
      <c r="I5030" t="inlineStr">
        <is>
          <t>Member</t>
        </is>
      </c>
      <c r="J5030" t="inlineStr">
        <is>
          <t>Fatima Al-Saud</t>
        </is>
      </c>
      <c r="K5030" s="71" t="n">
        <v>604</v>
      </c>
      <c r="L5030" s="72" t="n">
        <v>703.3200000000001</v>
      </c>
      <c r="M5030" s="72" t="n">
        <v>424805.28</v>
      </c>
      <c r="N5030" s="72" t="n">
        <v>8496.110000000001</v>
      </c>
      <c r="O5030" s="72" t="n">
        <v>416309.17</v>
      </c>
      <c r="P5030" s="72" t="n">
        <v>246591.41</v>
      </c>
      <c r="Q5030" s="72" t="n">
        <v>169717.76</v>
      </c>
      <c r="R5030" t="inlineStr">
        <is>
          <t>Kerala</t>
        </is>
      </c>
      <c r="S5030" s="71" t="n">
        <v>1</v>
      </c>
      <c r="T5030" t="inlineStr">
        <is>
          <t>Yes</t>
        </is>
      </c>
      <c r="U5030" s="71" t="n">
        <v>171</v>
      </c>
      <c r="V5030" s="71" t="n">
        <v>69</v>
      </c>
      <c r="W5030">
        <f>IF(AND(OR(Dashboard!$C$6="All",E5030=Dashboard!$C$6),OR(Dashboard!$F$6="All",G5030=Dashboard!$F$6),OR(Dashboard!$I$6="All",H5030=Dashboard!$I$6)),1,0)</f>
        <v/>
      </c>
    </row>
    <row r="5031">
      <c r="A5031" t="inlineStr">
        <is>
          <t>RR105022</t>
        </is>
      </c>
      <c r="B5031" s="69" t="n">
        <v>46267</v>
      </c>
      <c r="C5031" s="70" t="n">
        <v>2026</v>
      </c>
      <c r="D5031" t="inlineStr">
        <is>
          <t>Sep</t>
        </is>
      </c>
      <c r="E5031" t="inlineStr">
        <is>
          <t>West</t>
        </is>
      </c>
      <c r="F5031" t="inlineStr">
        <is>
          <t>India</t>
        </is>
      </c>
      <c r="G5031" t="inlineStr">
        <is>
          <t>Electronics</t>
        </is>
      </c>
      <c r="H5031" t="inlineStr">
        <is>
          <t>Store walk-in</t>
        </is>
      </c>
      <c r="I5031" t="inlineStr">
        <is>
          <t>Member</t>
        </is>
      </c>
      <c r="J5031" t="inlineStr">
        <is>
          <t>Liam O'Brien</t>
        </is>
      </c>
      <c r="K5031" s="71" t="n">
        <v>156</v>
      </c>
      <c r="L5031" s="72" t="n">
        <v>9198.110000000001</v>
      </c>
      <c r="M5031" s="72" t="n">
        <v>1434905.16</v>
      </c>
      <c r="N5031" s="72" t="n">
        <v>71745.25999999999</v>
      </c>
      <c r="O5031" s="72" t="n">
        <v>1363159.9</v>
      </c>
      <c r="P5031" s="72" t="n">
        <v>1242295.31</v>
      </c>
      <c r="Q5031" s="72" t="n">
        <v>120864.59</v>
      </c>
      <c r="R5031" t="inlineStr">
        <is>
          <t>Gujarat</t>
        </is>
      </c>
      <c r="S5031" s="71" t="n">
        <v>3</v>
      </c>
      <c r="T5031" t="inlineStr">
        <is>
          <t>Yes</t>
        </is>
      </c>
      <c r="U5031" s="71" t="n">
        <v>400</v>
      </c>
      <c r="V5031" s="71" t="n">
        <v>129</v>
      </c>
      <c r="W5031">
        <f>IF(AND(OR(Dashboard!$C$6="All",E5031=Dashboard!$C$6),OR(Dashboard!$F$6="All",G5031=Dashboard!$F$6),OR(Dashboard!$I$6="All",H5031=Dashboard!$I$6)),1,0)</f>
        <v/>
      </c>
    </row>
    <row r="5032">
      <c r="A5032" t="inlineStr">
        <is>
          <t>RR105023</t>
        </is>
      </c>
      <c r="B5032" s="69" t="n">
        <v>46267</v>
      </c>
      <c r="C5032" s="70" t="n">
        <v>2026</v>
      </c>
      <c r="D5032" t="inlineStr">
        <is>
          <t>Sep</t>
        </is>
      </c>
      <c r="E5032" t="inlineStr">
        <is>
          <t>South</t>
        </is>
      </c>
      <c r="F5032" t="inlineStr">
        <is>
          <t>India</t>
        </is>
      </c>
      <c r="G5032" t="inlineStr">
        <is>
          <t>JioMart</t>
        </is>
      </c>
      <c r="H5032" t="inlineStr">
        <is>
          <t>Home delivery</t>
        </is>
      </c>
      <c r="I5032" t="inlineStr">
        <is>
          <t>Member</t>
        </is>
      </c>
      <c r="J5032" t="inlineStr">
        <is>
          <t>Zoya Ahmed</t>
        </is>
      </c>
      <c r="K5032" s="71" t="n">
        <v>3276</v>
      </c>
      <c r="L5032" s="72" t="n">
        <v>414.97</v>
      </c>
      <c r="M5032" s="72" t="n">
        <v>1359441.72</v>
      </c>
      <c r="N5032" s="72" t="n">
        <v>27188.83</v>
      </c>
      <c r="O5032" s="72" t="n">
        <v>1332252.89</v>
      </c>
      <c r="P5032" s="72" t="n">
        <v>1113795.03</v>
      </c>
      <c r="Q5032" s="72" t="n">
        <v>218457.86</v>
      </c>
      <c r="R5032" t="inlineStr">
        <is>
          <t>Karnataka</t>
        </is>
      </c>
      <c r="S5032" s="71" t="n">
        <v>8</v>
      </c>
      <c r="T5032" t="inlineStr">
        <is>
          <t>Yes</t>
        </is>
      </c>
      <c r="U5032" s="71" t="n">
        <v>10955</v>
      </c>
      <c r="V5032" s="71" t="n">
        <v>725</v>
      </c>
      <c r="W5032">
        <f>IF(AND(OR(Dashboard!$C$6="All",E5032=Dashboard!$C$6),OR(Dashboard!$F$6="All",G5032=Dashboard!$F$6),OR(Dashboard!$I$6="All",H5032=Dashboard!$I$6)),1,0)</f>
        <v/>
      </c>
    </row>
    <row r="5033">
      <c r="A5033" t="inlineStr">
        <is>
          <t>RR105024</t>
        </is>
      </c>
      <c r="B5033" s="69" t="n">
        <v>46267</v>
      </c>
      <c r="C5033" s="70" t="n">
        <v>2026</v>
      </c>
      <c r="D5033" t="inlineStr">
        <is>
          <t>Sep</t>
        </is>
      </c>
      <c r="E5033" t="inlineStr">
        <is>
          <t>South</t>
        </is>
      </c>
      <c r="F5033" t="inlineStr">
        <is>
          <t>India</t>
        </is>
      </c>
      <c r="G5033" t="inlineStr">
        <is>
          <t>Grocery</t>
        </is>
      </c>
      <c r="H5033" t="inlineStr">
        <is>
          <t>Store walk-in</t>
        </is>
      </c>
      <c r="I5033" t="inlineStr">
        <is>
          <t>Member</t>
        </is>
      </c>
      <c r="J5033" t="inlineStr">
        <is>
          <t>Sara Rossi</t>
        </is>
      </c>
      <c r="K5033" s="71" t="n">
        <v>1494</v>
      </c>
      <c r="L5033" s="72" t="n">
        <v>191.7</v>
      </c>
      <c r="M5033" s="72" t="n">
        <v>286399.8</v>
      </c>
      <c r="N5033" s="72" t="n">
        <v>28639.98</v>
      </c>
      <c r="O5033" s="72" t="n">
        <v>257759.82</v>
      </c>
      <c r="P5033" s="72" t="n">
        <v>225547.84</v>
      </c>
      <c r="Q5033" s="72" t="n">
        <v>32211.98</v>
      </c>
      <c r="R5033" t="inlineStr">
        <is>
          <t>Tamil Nadu</t>
        </is>
      </c>
      <c r="S5033" s="71" t="n">
        <v>0</v>
      </c>
      <c r="T5033" t="inlineStr">
        <is>
          <t>No</t>
        </is>
      </c>
      <c r="U5033" s="71" t="n">
        <v>1401</v>
      </c>
      <c r="V5033" s="71" t="n">
        <v>474</v>
      </c>
      <c r="W5033">
        <f>IF(AND(OR(Dashboard!$C$6="All",E5033=Dashboard!$C$6),OR(Dashboard!$F$6="All",G5033=Dashboard!$F$6),OR(Dashboard!$I$6="All",H5033=Dashboard!$I$6)),1,0)</f>
        <v/>
      </c>
    </row>
    <row r="5034">
      <c r="A5034" t="inlineStr">
        <is>
          <t>RR105025</t>
        </is>
      </c>
      <c r="B5034" s="69" t="n">
        <v>46267</v>
      </c>
      <c r="C5034" s="70" t="n">
        <v>2026</v>
      </c>
      <c r="D5034" t="inlineStr">
        <is>
          <t>Sep</t>
        </is>
      </c>
      <c r="E5034" t="inlineStr">
        <is>
          <t>East</t>
        </is>
      </c>
      <c r="F5034" t="inlineStr">
        <is>
          <t>India</t>
        </is>
      </c>
      <c r="G5034" t="inlineStr">
        <is>
          <t>Fashion</t>
        </is>
      </c>
      <c r="H5034" t="inlineStr">
        <is>
          <t>Store walk-in</t>
        </is>
      </c>
      <c r="I5034" t="inlineStr">
        <is>
          <t>Walk-in guest</t>
        </is>
      </c>
      <c r="J5034" t="inlineStr">
        <is>
          <t>Zoya Ahmed</t>
        </is>
      </c>
      <c r="K5034" s="71" t="n">
        <v>618</v>
      </c>
      <c r="L5034" s="72" t="n">
        <v>796.24</v>
      </c>
      <c r="M5034" s="72" t="n">
        <v>492076.32</v>
      </c>
      <c r="N5034" s="72" t="n">
        <v>9841.530000000001</v>
      </c>
      <c r="O5034" s="72" t="n">
        <v>482234.79</v>
      </c>
      <c r="P5034" s="72" t="n">
        <v>253648.03</v>
      </c>
      <c r="Q5034" s="72" t="n">
        <v>228586.76</v>
      </c>
      <c r="R5034" t="inlineStr">
        <is>
          <t>Bihar</t>
        </is>
      </c>
      <c r="S5034" s="71" t="n">
        <v>3</v>
      </c>
      <c r="T5034" t="inlineStr">
        <is>
          <t>Yes</t>
        </is>
      </c>
      <c r="U5034" s="71" t="n">
        <v>655</v>
      </c>
      <c r="V5034" s="71" t="n">
        <v>192</v>
      </c>
      <c r="W5034">
        <f>IF(AND(OR(Dashboard!$C$6="All",E5034=Dashboard!$C$6),OR(Dashboard!$F$6="All",G5034=Dashboard!$F$6),OR(Dashboard!$I$6="All",H5034=Dashboard!$I$6)),1,0)</f>
        <v/>
      </c>
    </row>
    <row r="5035">
      <c r="A5035" t="inlineStr">
        <is>
          <t>RR105026</t>
        </is>
      </c>
      <c r="B5035" s="69" t="n">
        <v>46267</v>
      </c>
      <c r="C5035" s="70" t="n">
        <v>2026</v>
      </c>
      <c r="D5035" t="inlineStr">
        <is>
          <t>Sep</t>
        </is>
      </c>
      <c r="E5035" t="inlineStr">
        <is>
          <t>West</t>
        </is>
      </c>
      <c r="F5035" t="inlineStr">
        <is>
          <t>India</t>
        </is>
      </c>
      <c r="G5035" t="inlineStr">
        <is>
          <t>JioMart</t>
        </is>
      </c>
      <c r="H5035" t="inlineStr">
        <is>
          <t>Home delivery</t>
        </is>
      </c>
      <c r="I5035" t="inlineStr">
        <is>
          <t>Walk-in guest</t>
        </is>
      </c>
      <c r="J5035" t="inlineStr">
        <is>
          <t>Arjun Mehta</t>
        </is>
      </c>
      <c r="K5035" s="71" t="n">
        <v>1468</v>
      </c>
      <c r="L5035" s="72" t="n">
        <v>471.69</v>
      </c>
      <c r="M5035" s="72" t="n">
        <v>692440.92</v>
      </c>
      <c r="N5035" s="72" t="n">
        <v>55395.27</v>
      </c>
      <c r="O5035" s="72" t="n">
        <v>637045.65</v>
      </c>
      <c r="P5035" s="72" t="n">
        <v>504558.26</v>
      </c>
      <c r="Q5035" s="72" t="n">
        <v>132487.39</v>
      </c>
      <c r="R5035" t="inlineStr">
        <is>
          <t>Maharashtra</t>
        </is>
      </c>
      <c r="S5035" s="71" t="n">
        <v>5</v>
      </c>
      <c r="T5035" t="inlineStr">
        <is>
          <t>Yes</t>
        </is>
      </c>
      <c r="U5035" s="71" t="n">
        <v>3740</v>
      </c>
      <c r="V5035" s="71" t="n">
        <v>194</v>
      </c>
      <c r="W5035">
        <f>IF(AND(OR(Dashboard!$C$6="All",E5035=Dashboard!$C$6),OR(Dashboard!$F$6="All",G5035=Dashboard!$F$6),OR(Dashboard!$I$6="All",H5035=Dashboard!$I$6)),1,0)</f>
        <v/>
      </c>
    </row>
    <row r="5036">
      <c r="A5036" t="inlineStr">
        <is>
          <t>RR105027</t>
        </is>
      </c>
      <c r="B5036" s="69" t="n">
        <v>46268</v>
      </c>
      <c r="C5036" s="70" t="n">
        <v>2026</v>
      </c>
      <c r="D5036" t="inlineStr">
        <is>
          <t>Sep</t>
        </is>
      </c>
      <c r="E5036" t="inlineStr">
        <is>
          <t>West</t>
        </is>
      </c>
      <c r="F5036" t="inlineStr">
        <is>
          <t>India</t>
        </is>
      </c>
      <c r="G5036" t="inlineStr">
        <is>
          <t>JioMart</t>
        </is>
      </c>
      <c r="H5036" t="inlineStr">
        <is>
          <t>Home delivery</t>
        </is>
      </c>
      <c r="I5036" t="inlineStr">
        <is>
          <t>Walk-in guest</t>
        </is>
      </c>
      <c r="J5036" t="inlineStr">
        <is>
          <t>Ravindra Patil</t>
        </is>
      </c>
      <c r="K5036" s="71" t="n">
        <v>4071</v>
      </c>
      <c r="L5036" s="72" t="n">
        <v>454.85</v>
      </c>
      <c r="M5036" s="72" t="n">
        <v>1851694.35</v>
      </c>
      <c r="N5036" s="72" t="n">
        <v>92584.72</v>
      </c>
      <c r="O5036" s="72" t="n">
        <v>1759109.63</v>
      </c>
      <c r="P5036" s="72" t="n">
        <v>1351732.46</v>
      </c>
      <c r="Q5036" s="72" t="n">
        <v>407377.17</v>
      </c>
      <c r="R5036" t="inlineStr">
        <is>
          <t>Maharashtra</t>
        </is>
      </c>
      <c r="S5036" s="71" t="n">
        <v>8</v>
      </c>
      <c r="T5036" t="inlineStr">
        <is>
          <t>Yes</t>
        </is>
      </c>
      <c r="U5036" s="71" t="n">
        <v>15649</v>
      </c>
      <c r="V5036" s="71" t="n">
        <v>642</v>
      </c>
      <c r="W5036">
        <f>IF(AND(OR(Dashboard!$C$6="All",E5036=Dashboard!$C$6),OR(Dashboard!$F$6="All",G5036=Dashboard!$F$6),OR(Dashboard!$I$6="All",H5036=Dashboard!$I$6)),1,0)</f>
        <v/>
      </c>
    </row>
    <row r="5037">
      <c r="A5037" t="inlineStr">
        <is>
          <t>RR105028</t>
        </is>
      </c>
      <c r="B5037" s="69" t="n">
        <v>46268</v>
      </c>
      <c r="C5037" s="70" t="n">
        <v>2026</v>
      </c>
      <c r="D5037" t="inlineStr">
        <is>
          <t>Sep</t>
        </is>
      </c>
      <c r="E5037" t="inlineStr">
        <is>
          <t>South</t>
        </is>
      </c>
      <c r="F5037" t="inlineStr">
        <is>
          <t>India</t>
        </is>
      </c>
      <c r="G5037" t="inlineStr">
        <is>
          <t>Grocery</t>
        </is>
      </c>
      <c r="H5037" t="inlineStr">
        <is>
          <t>Store walk-in</t>
        </is>
      </c>
      <c r="I5037" t="inlineStr">
        <is>
          <t>Member</t>
        </is>
      </c>
      <c r="J5037" t="inlineStr">
        <is>
          <t>Aisha Bello</t>
        </is>
      </c>
      <c r="K5037" s="71" t="n">
        <v>706</v>
      </c>
      <c r="L5037" s="72" t="n">
        <v>202.98</v>
      </c>
      <c r="M5037" s="72" t="n">
        <v>143303.88</v>
      </c>
      <c r="N5037" s="72" t="n">
        <v>21495.58</v>
      </c>
      <c r="O5037" s="72" t="n">
        <v>121808.3</v>
      </c>
      <c r="P5037" s="72" t="n">
        <v>100259.69</v>
      </c>
      <c r="Q5037" s="72" t="n">
        <v>21548.61</v>
      </c>
      <c r="R5037" t="inlineStr">
        <is>
          <t>Telangana</t>
        </is>
      </c>
      <c r="S5037" s="71" t="n">
        <v>2</v>
      </c>
      <c r="T5037" t="inlineStr">
        <is>
          <t>Yes</t>
        </is>
      </c>
      <c r="U5037" s="71" t="n">
        <v>300</v>
      </c>
      <c r="V5037" s="71" t="n">
        <v>112</v>
      </c>
      <c r="W5037">
        <f>IF(AND(OR(Dashboard!$C$6="All",E5037=Dashboard!$C$6),OR(Dashboard!$F$6="All",G5037=Dashboard!$F$6),OR(Dashboard!$I$6="All",H5037=Dashboard!$I$6)),1,0)</f>
        <v/>
      </c>
    </row>
    <row r="5038">
      <c r="A5038" t="inlineStr">
        <is>
          <t>RR105029</t>
        </is>
      </c>
      <c r="B5038" s="69" t="n">
        <v>46268</v>
      </c>
      <c r="C5038" s="70" t="n">
        <v>2026</v>
      </c>
      <c r="D5038" t="inlineStr">
        <is>
          <t>Sep</t>
        </is>
      </c>
      <c r="E5038" t="inlineStr">
        <is>
          <t>West</t>
        </is>
      </c>
      <c r="F5038" t="inlineStr">
        <is>
          <t>India</t>
        </is>
      </c>
      <c r="G5038" t="inlineStr">
        <is>
          <t>JioMart</t>
        </is>
      </c>
      <c r="H5038" t="inlineStr">
        <is>
          <t>Home delivery</t>
        </is>
      </c>
      <c r="I5038" t="inlineStr">
        <is>
          <t>Walk-in guest</t>
        </is>
      </c>
      <c r="J5038" t="inlineStr">
        <is>
          <t>Wei Chen</t>
        </is>
      </c>
      <c r="K5038" s="71" t="n">
        <v>717</v>
      </c>
      <c r="L5038" s="72" t="n">
        <v>419.23</v>
      </c>
      <c r="M5038" s="72" t="n">
        <v>300587.91</v>
      </c>
      <c r="N5038" s="72" t="n">
        <v>30058.79</v>
      </c>
      <c r="O5038" s="72" t="n">
        <v>270529.12</v>
      </c>
      <c r="P5038" s="72" t="n">
        <v>249101.9</v>
      </c>
      <c r="Q5038" s="72" t="n">
        <v>21427.22</v>
      </c>
      <c r="R5038" t="inlineStr">
        <is>
          <t>Gujarat</t>
        </is>
      </c>
      <c r="S5038" s="71" t="n">
        <v>2</v>
      </c>
      <c r="T5038" t="inlineStr">
        <is>
          <t>Yes</t>
        </is>
      </c>
      <c r="U5038" s="71" t="n">
        <v>1978</v>
      </c>
      <c r="V5038" s="71" t="n">
        <v>116</v>
      </c>
      <c r="W5038">
        <f>IF(AND(OR(Dashboard!$C$6="All",E5038=Dashboard!$C$6),OR(Dashboard!$F$6="All",G5038=Dashboard!$F$6),OR(Dashboard!$I$6="All",H5038=Dashboard!$I$6)),1,0)</f>
        <v/>
      </c>
    </row>
    <row r="5039">
      <c r="A5039" t="inlineStr">
        <is>
          <t>RR105030</t>
        </is>
      </c>
      <c r="B5039" s="69" t="n">
        <v>46268</v>
      </c>
      <c r="C5039" s="70" t="n">
        <v>2026</v>
      </c>
      <c r="D5039" t="inlineStr">
        <is>
          <t>Sep</t>
        </is>
      </c>
      <c r="E5039" t="inlineStr">
        <is>
          <t>West</t>
        </is>
      </c>
      <c r="F5039" t="inlineStr">
        <is>
          <t>India</t>
        </is>
      </c>
      <c r="G5039" t="inlineStr">
        <is>
          <t>Electronics</t>
        </is>
      </c>
      <c r="H5039" t="inlineStr">
        <is>
          <t>Store walk-in</t>
        </is>
      </c>
      <c r="I5039" t="inlineStr">
        <is>
          <t>Walk-in guest</t>
        </is>
      </c>
      <c r="J5039" t="inlineStr">
        <is>
          <t>Yuki Sato</t>
        </is>
      </c>
      <c r="K5039" s="71" t="n">
        <v>173</v>
      </c>
      <c r="L5039" s="72" t="n">
        <v>10346.92</v>
      </c>
      <c r="M5039" s="72" t="n">
        <v>1790017.16</v>
      </c>
      <c r="N5039" s="72" t="n">
        <v>143201.37</v>
      </c>
      <c r="O5039" s="72" t="n">
        <v>1646815.79</v>
      </c>
      <c r="P5039" s="72" t="n">
        <v>1410695.96</v>
      </c>
      <c r="Q5039" s="72" t="n">
        <v>236119.83</v>
      </c>
      <c r="R5039" t="inlineStr">
        <is>
          <t>Goa</t>
        </is>
      </c>
      <c r="S5039" s="71" t="n">
        <v>3</v>
      </c>
      <c r="T5039" t="inlineStr">
        <is>
          <t>Yes</t>
        </is>
      </c>
      <c r="U5039" s="71" t="n">
        <v>489</v>
      </c>
      <c r="V5039" s="71" t="n">
        <v>157</v>
      </c>
      <c r="W5039">
        <f>IF(AND(OR(Dashboard!$C$6="All",E5039=Dashboard!$C$6),OR(Dashboard!$F$6="All",G5039=Dashboard!$F$6),OR(Dashboard!$I$6="All",H5039=Dashboard!$I$6)),1,0)</f>
        <v/>
      </c>
    </row>
    <row r="5040">
      <c r="A5040" t="inlineStr">
        <is>
          <t>RR105031</t>
        </is>
      </c>
      <c r="B5040" s="69" t="n">
        <v>46268</v>
      </c>
      <c r="C5040" s="70" t="n">
        <v>2026</v>
      </c>
      <c r="D5040" t="inlineStr">
        <is>
          <t>Sep</t>
        </is>
      </c>
      <c r="E5040" t="inlineStr">
        <is>
          <t>East</t>
        </is>
      </c>
      <c r="F5040" t="inlineStr">
        <is>
          <t>India</t>
        </is>
      </c>
      <c r="G5040" t="inlineStr">
        <is>
          <t>Grocery</t>
        </is>
      </c>
      <c r="H5040" t="inlineStr">
        <is>
          <t>Store walk-in</t>
        </is>
      </c>
      <c r="I5040" t="inlineStr">
        <is>
          <t>Walk-in guest</t>
        </is>
      </c>
      <c r="J5040" t="inlineStr">
        <is>
          <t>Lucas Martin</t>
        </is>
      </c>
      <c r="K5040" s="71" t="n">
        <v>3945</v>
      </c>
      <c r="L5040" s="72" t="n">
        <v>192.98</v>
      </c>
      <c r="M5040" s="72" t="n">
        <v>761306.1</v>
      </c>
      <c r="N5040" s="72" t="n">
        <v>114195.91</v>
      </c>
      <c r="O5040" s="72" t="n">
        <v>647110.1899999999</v>
      </c>
      <c r="P5040" s="72" t="n">
        <v>560845.61</v>
      </c>
      <c r="Q5040" s="72" t="n">
        <v>86264.58</v>
      </c>
      <c r="R5040" t="inlineStr">
        <is>
          <t>West Bengal</t>
        </is>
      </c>
      <c r="S5040" s="71" t="n">
        <v>0</v>
      </c>
      <c r="T5040" t="inlineStr">
        <is>
          <t>No</t>
        </is>
      </c>
      <c r="U5040" s="71" t="n">
        <v>1348</v>
      </c>
      <c r="V5040" s="71" t="n">
        <v>491</v>
      </c>
      <c r="W5040">
        <f>IF(AND(OR(Dashboard!$C$6="All",E5040=Dashboard!$C$6),OR(Dashboard!$F$6="All",G5040=Dashboard!$F$6),OR(Dashboard!$I$6="All",H5040=Dashboard!$I$6)),1,0)</f>
        <v/>
      </c>
    </row>
    <row r="5041">
      <c r="A5041" t="inlineStr">
        <is>
          <t>RR105032</t>
        </is>
      </c>
      <c r="B5041" s="69" t="n">
        <v>46269</v>
      </c>
      <c r="C5041" s="70" t="n">
        <v>2026</v>
      </c>
      <c r="D5041" t="inlineStr">
        <is>
          <t>Sep</t>
        </is>
      </c>
      <c r="E5041" t="inlineStr">
        <is>
          <t>South</t>
        </is>
      </c>
      <c r="F5041" t="inlineStr">
        <is>
          <t>India</t>
        </is>
      </c>
      <c r="G5041" t="inlineStr">
        <is>
          <t>Grocery</t>
        </is>
      </c>
      <c r="H5041" t="inlineStr">
        <is>
          <t>Store walk-in</t>
        </is>
      </c>
      <c r="I5041" t="inlineStr">
        <is>
          <t>Walk-in guest</t>
        </is>
      </c>
      <c r="J5041" t="inlineStr">
        <is>
          <t>Ravindra Patil</t>
        </is>
      </c>
      <c r="K5041" s="71" t="n">
        <v>4009</v>
      </c>
      <c r="L5041" s="72" t="n">
        <v>176.58</v>
      </c>
      <c r="M5041" s="72" t="n">
        <v>707909.22</v>
      </c>
      <c r="N5041" s="72" t="n">
        <v>106186.38</v>
      </c>
      <c r="O5041" s="72" t="n">
        <v>601722.84</v>
      </c>
      <c r="P5041" s="72" t="n">
        <v>575021.75</v>
      </c>
      <c r="Q5041" s="72" t="n">
        <v>26701.09</v>
      </c>
      <c r="R5041" t="inlineStr">
        <is>
          <t>Karnataka</t>
        </is>
      </c>
      <c r="S5041" s="71" t="n">
        <v>5</v>
      </c>
      <c r="T5041" t="inlineStr">
        <is>
          <t>Yes</t>
        </is>
      </c>
      <c r="U5041" s="71" t="n">
        <v>2297</v>
      </c>
      <c r="V5041" s="71" t="n">
        <v>739</v>
      </c>
      <c r="W5041">
        <f>IF(AND(OR(Dashboard!$C$6="All",E5041=Dashboard!$C$6),OR(Dashboard!$F$6="All",G5041=Dashboard!$F$6),OR(Dashboard!$I$6="All",H5041=Dashboard!$I$6)),1,0)</f>
        <v/>
      </c>
    </row>
    <row r="5042">
      <c r="A5042" t="inlineStr">
        <is>
          <t>RR105033</t>
        </is>
      </c>
      <c r="B5042" s="69" t="n">
        <v>46269</v>
      </c>
      <c r="C5042" s="70" t="n">
        <v>2026</v>
      </c>
      <c r="D5042" t="inlineStr">
        <is>
          <t>Sep</t>
        </is>
      </c>
      <c r="E5042" t="inlineStr">
        <is>
          <t>East</t>
        </is>
      </c>
      <c r="F5042" t="inlineStr">
        <is>
          <t>India</t>
        </is>
      </c>
      <c r="G5042" t="inlineStr">
        <is>
          <t>Grocery</t>
        </is>
      </c>
      <c r="H5042" t="inlineStr">
        <is>
          <t>Store walk-in</t>
        </is>
      </c>
      <c r="I5042" t="inlineStr">
        <is>
          <t>Member</t>
        </is>
      </c>
      <c r="J5042" t="inlineStr">
        <is>
          <t>Wei Chen</t>
        </is>
      </c>
      <c r="K5042" s="71" t="n">
        <v>751</v>
      </c>
      <c r="L5042" s="72" t="n">
        <v>191.13</v>
      </c>
      <c r="M5042" s="72" t="n">
        <v>143538.63</v>
      </c>
      <c r="N5042" s="72" t="n">
        <v>14353.86</v>
      </c>
      <c r="O5042" s="72" t="n">
        <v>129184.77</v>
      </c>
      <c r="P5042" s="72" t="n">
        <v>109824.42</v>
      </c>
      <c r="Q5042" s="72" t="n">
        <v>19360.35</v>
      </c>
      <c r="R5042" t="inlineStr">
        <is>
          <t>West Bengal</t>
        </is>
      </c>
      <c r="S5042" s="71" t="n">
        <v>1</v>
      </c>
      <c r="T5042" t="inlineStr">
        <is>
          <t>Yes</t>
        </is>
      </c>
      <c r="U5042" s="71" t="n">
        <v>696</v>
      </c>
      <c r="V5042" s="71" t="n">
        <v>236</v>
      </c>
      <c r="W5042">
        <f>IF(AND(OR(Dashboard!$C$6="All",E5042=Dashboard!$C$6),OR(Dashboard!$F$6="All",G5042=Dashboard!$F$6),OR(Dashboard!$I$6="All",H5042=Dashboard!$I$6)),1,0)</f>
        <v/>
      </c>
    </row>
    <row r="5043">
      <c r="A5043" t="inlineStr">
        <is>
          <t>RR105034</t>
        </is>
      </c>
      <c r="B5043" s="69" t="n">
        <v>46269</v>
      </c>
      <c r="C5043" s="70" t="n">
        <v>2026</v>
      </c>
      <c r="D5043" t="inlineStr">
        <is>
          <t>Sep</t>
        </is>
      </c>
      <c r="E5043" t="inlineStr">
        <is>
          <t>North</t>
        </is>
      </c>
      <c r="F5043" t="inlineStr">
        <is>
          <t>India</t>
        </is>
      </c>
      <c r="G5043" t="inlineStr">
        <is>
          <t>JioMart</t>
        </is>
      </c>
      <c r="H5043" t="inlineStr">
        <is>
          <t>Home delivery</t>
        </is>
      </c>
      <c r="I5043" t="inlineStr">
        <is>
          <t>Member</t>
        </is>
      </c>
      <c r="J5043" t="inlineStr">
        <is>
          <t>Ruhi Shaikh</t>
        </is>
      </c>
      <c r="K5043" s="71" t="n">
        <v>2704</v>
      </c>
      <c r="L5043" s="72" t="n">
        <v>430.92</v>
      </c>
      <c r="M5043" s="72" t="n">
        <v>1165207.68</v>
      </c>
      <c r="N5043" s="72" t="n">
        <v>23304.15</v>
      </c>
      <c r="O5043" s="72" t="n">
        <v>1141903.53</v>
      </c>
      <c r="P5043" s="72" t="n">
        <v>878056.41</v>
      </c>
      <c r="Q5043" s="72" t="n">
        <v>263847.12</v>
      </c>
      <c r="R5043" t="inlineStr">
        <is>
          <t>Uttar Pradesh</t>
        </is>
      </c>
      <c r="S5043" s="71" t="n">
        <v>3</v>
      </c>
      <c r="T5043" t="inlineStr">
        <is>
          <t>Yes</t>
        </is>
      </c>
      <c r="U5043" s="71" t="n">
        <v>10593</v>
      </c>
      <c r="V5043" s="71" t="n">
        <v>623</v>
      </c>
      <c r="W5043">
        <f>IF(AND(OR(Dashboard!$C$6="All",E5043=Dashboard!$C$6),OR(Dashboard!$F$6="All",G5043=Dashboard!$F$6),OR(Dashboard!$I$6="All",H5043=Dashboard!$I$6)),1,0)</f>
        <v/>
      </c>
    </row>
    <row r="5044">
      <c r="A5044" t="inlineStr">
        <is>
          <t>RR105035</t>
        </is>
      </c>
      <c r="B5044" s="69" t="n">
        <v>46269</v>
      </c>
      <c r="C5044" s="70" t="n">
        <v>2026</v>
      </c>
      <c r="D5044" t="inlineStr">
        <is>
          <t>Sep</t>
        </is>
      </c>
      <c r="E5044" t="inlineStr">
        <is>
          <t>East</t>
        </is>
      </c>
      <c r="F5044" t="inlineStr">
        <is>
          <t>India</t>
        </is>
      </c>
      <c r="G5044" t="inlineStr">
        <is>
          <t>Electronics</t>
        </is>
      </c>
      <c r="H5044" t="inlineStr">
        <is>
          <t>Click &amp; collect</t>
        </is>
      </c>
      <c r="I5044" t="inlineStr">
        <is>
          <t>Member</t>
        </is>
      </c>
      <c r="J5044" t="inlineStr">
        <is>
          <t>Wei Chen</t>
        </is>
      </c>
      <c r="K5044" s="71" t="n">
        <v>154</v>
      </c>
      <c r="L5044" s="72" t="n">
        <v>10672.76</v>
      </c>
      <c r="M5044" s="72" t="n">
        <v>1643605.04</v>
      </c>
      <c r="N5044" s="72" t="n">
        <v>32872.1</v>
      </c>
      <c r="O5044" s="72" t="n">
        <v>1610732.94</v>
      </c>
      <c r="P5044" s="72" t="n">
        <v>1296174.81</v>
      </c>
      <c r="Q5044" s="72" t="n">
        <v>314558.13</v>
      </c>
      <c r="R5044" t="inlineStr">
        <is>
          <t>West Bengal</t>
        </is>
      </c>
      <c r="S5044" s="71" t="n">
        <v>3</v>
      </c>
      <c r="T5044" t="inlineStr">
        <is>
          <t>Yes</t>
        </is>
      </c>
      <c r="U5044" s="71" t="n">
        <v>474</v>
      </c>
      <c r="V5044" s="71" t="n">
        <v>148</v>
      </c>
      <c r="W5044">
        <f>IF(AND(OR(Dashboard!$C$6="All",E5044=Dashboard!$C$6),OR(Dashboard!$F$6="All",G5044=Dashboard!$F$6),OR(Dashboard!$I$6="All",H5044=Dashboard!$I$6)),1,0)</f>
        <v/>
      </c>
    </row>
    <row r="5045">
      <c r="A5045" t="inlineStr">
        <is>
          <t>RR105036</t>
        </is>
      </c>
      <c r="B5045" s="69" t="n">
        <v>46269</v>
      </c>
      <c r="C5045" s="70" t="n">
        <v>2026</v>
      </c>
      <c r="D5045" t="inlineStr">
        <is>
          <t>Sep</t>
        </is>
      </c>
      <c r="E5045" t="inlineStr">
        <is>
          <t>South</t>
        </is>
      </c>
      <c r="F5045" t="inlineStr">
        <is>
          <t>India</t>
        </is>
      </c>
      <c r="G5045" t="inlineStr">
        <is>
          <t>Grocery</t>
        </is>
      </c>
      <c r="H5045" t="inlineStr">
        <is>
          <t>Click &amp; collect</t>
        </is>
      </c>
      <c r="I5045" t="inlineStr">
        <is>
          <t>Member</t>
        </is>
      </c>
      <c r="J5045" t="inlineStr">
        <is>
          <t>Zoya Ahmed</t>
        </is>
      </c>
      <c r="K5045" s="71" t="n">
        <v>2325</v>
      </c>
      <c r="L5045" s="72" t="n">
        <v>192.47</v>
      </c>
      <c r="M5045" s="72" t="n">
        <v>447492.75</v>
      </c>
      <c r="N5045" s="72" t="n">
        <v>44749.28</v>
      </c>
      <c r="O5045" s="72" t="n">
        <v>402743.47</v>
      </c>
      <c r="P5045" s="72" t="n">
        <v>337844.79</v>
      </c>
      <c r="Q5045" s="72" t="n">
        <v>64898.68</v>
      </c>
      <c r="R5045" t="inlineStr">
        <is>
          <t>Kerala</t>
        </is>
      </c>
      <c r="S5045" s="71" t="n">
        <v>8</v>
      </c>
      <c r="T5045" t="inlineStr">
        <is>
          <t>Yes</t>
        </is>
      </c>
      <c r="U5045" s="71" t="n">
        <v>874</v>
      </c>
      <c r="V5045" s="71" t="n">
        <v>312</v>
      </c>
      <c r="W5045">
        <f>IF(AND(OR(Dashboard!$C$6="All",E5045=Dashboard!$C$6),OR(Dashboard!$F$6="All",G5045=Dashboard!$F$6),OR(Dashboard!$I$6="All",H5045=Dashboard!$I$6)),1,0)</f>
        <v/>
      </c>
    </row>
    <row r="5046">
      <c r="A5046" t="inlineStr">
        <is>
          <t>RR105037</t>
        </is>
      </c>
      <c r="B5046" s="69" t="n">
        <v>46269</v>
      </c>
      <c r="C5046" s="70" t="n">
        <v>2026</v>
      </c>
      <c r="D5046" t="inlineStr">
        <is>
          <t>Sep</t>
        </is>
      </c>
      <c r="E5046" t="inlineStr">
        <is>
          <t>East</t>
        </is>
      </c>
      <c r="F5046" t="inlineStr">
        <is>
          <t>India</t>
        </is>
      </c>
      <c r="G5046" t="inlineStr">
        <is>
          <t>JioMart</t>
        </is>
      </c>
      <c r="H5046" t="inlineStr">
        <is>
          <t>Home delivery</t>
        </is>
      </c>
      <c r="I5046" t="inlineStr">
        <is>
          <t>Member</t>
        </is>
      </c>
      <c r="J5046" t="inlineStr">
        <is>
          <t>Sara Rossi</t>
        </is>
      </c>
      <c r="K5046" s="71" t="n">
        <v>3259</v>
      </c>
      <c r="L5046" s="72" t="n">
        <v>512.65</v>
      </c>
      <c r="M5046" s="72" t="n">
        <v>1670726.35</v>
      </c>
      <c r="N5046" s="72" t="n">
        <v>167072.64</v>
      </c>
      <c r="O5046" s="72" t="n">
        <v>1503653.71</v>
      </c>
      <c r="P5046" s="72" t="n">
        <v>1088069.65</v>
      </c>
      <c r="Q5046" s="72" t="n">
        <v>415584.06</v>
      </c>
      <c r="R5046" t="inlineStr">
        <is>
          <t>Odisha</t>
        </is>
      </c>
      <c r="S5046" s="71" t="n">
        <v>8</v>
      </c>
      <c r="T5046" t="inlineStr">
        <is>
          <t>Yes</t>
        </is>
      </c>
      <c r="U5046" s="71" t="n">
        <v>15069</v>
      </c>
      <c r="V5046" s="71" t="n">
        <v>965</v>
      </c>
      <c r="W5046">
        <f>IF(AND(OR(Dashboard!$C$6="All",E5046=Dashboard!$C$6),OR(Dashboard!$F$6="All",G5046=Dashboard!$F$6),OR(Dashboard!$I$6="All",H5046=Dashboard!$I$6)),1,0)</f>
        <v/>
      </c>
    </row>
    <row r="5047">
      <c r="A5047" t="inlineStr">
        <is>
          <t>RR105038</t>
        </is>
      </c>
      <c r="B5047" s="69" t="n">
        <v>46269</v>
      </c>
      <c r="C5047" s="70" t="n">
        <v>2026</v>
      </c>
      <c r="D5047" t="inlineStr">
        <is>
          <t>Sep</t>
        </is>
      </c>
      <c r="E5047" t="inlineStr">
        <is>
          <t>North</t>
        </is>
      </c>
      <c r="F5047" t="inlineStr">
        <is>
          <t>India</t>
        </is>
      </c>
      <c r="G5047" t="inlineStr">
        <is>
          <t>Electronics</t>
        </is>
      </c>
      <c r="H5047" t="inlineStr">
        <is>
          <t>Store walk-in</t>
        </is>
      </c>
      <c r="I5047" t="inlineStr">
        <is>
          <t>Walk-in guest</t>
        </is>
      </c>
      <c r="J5047" t="inlineStr">
        <is>
          <t>Olivia Brown</t>
        </is>
      </c>
      <c r="K5047" s="71" t="n">
        <v>94</v>
      </c>
      <c r="L5047" s="72" t="n">
        <v>10750.44</v>
      </c>
      <c r="M5047" s="72" t="n">
        <v>1010541.36</v>
      </c>
      <c r="N5047" s="72" t="n">
        <v>50527.07</v>
      </c>
      <c r="O5047" s="72" t="n">
        <v>960014.29</v>
      </c>
      <c r="P5047" s="72" t="n">
        <v>758735.3100000001</v>
      </c>
      <c r="Q5047" s="72" t="n">
        <v>201278.98</v>
      </c>
      <c r="R5047" t="inlineStr">
        <is>
          <t>Uttar Pradesh</t>
        </is>
      </c>
      <c r="S5047" s="71" t="n">
        <v>3</v>
      </c>
      <c r="T5047" t="inlineStr">
        <is>
          <t>Yes</t>
        </is>
      </c>
      <c r="U5047" s="71" t="n">
        <v>285</v>
      </c>
      <c r="V5047" s="71" t="n">
        <v>94</v>
      </c>
      <c r="W5047">
        <f>IF(AND(OR(Dashboard!$C$6="All",E5047=Dashboard!$C$6),OR(Dashboard!$F$6="All",G5047=Dashboard!$F$6),OR(Dashboard!$I$6="All",H5047=Dashboard!$I$6)),1,0)</f>
        <v/>
      </c>
    </row>
    <row r="5048">
      <c r="A5048" t="inlineStr">
        <is>
          <t>RR105039</t>
        </is>
      </c>
      <c r="B5048" s="69" t="n">
        <v>46269</v>
      </c>
      <c r="C5048" s="70" t="n">
        <v>2026</v>
      </c>
      <c r="D5048" t="inlineStr">
        <is>
          <t>Sep</t>
        </is>
      </c>
      <c r="E5048" t="inlineStr">
        <is>
          <t>West</t>
        </is>
      </c>
      <c r="F5048" t="inlineStr">
        <is>
          <t>India</t>
        </is>
      </c>
      <c r="G5048" t="inlineStr">
        <is>
          <t>JioMart</t>
        </is>
      </c>
      <c r="H5048" t="inlineStr">
        <is>
          <t>Home delivery</t>
        </is>
      </c>
      <c r="I5048" t="inlineStr">
        <is>
          <t>Member</t>
        </is>
      </c>
      <c r="J5048" t="inlineStr">
        <is>
          <t>Olivia Brown</t>
        </is>
      </c>
      <c r="K5048" s="71" t="n">
        <v>2289</v>
      </c>
      <c r="L5048" s="72" t="n">
        <v>449.54</v>
      </c>
      <c r="M5048" s="72" t="n">
        <v>1028997.06</v>
      </c>
      <c r="N5048" s="72" t="n">
        <v>102899.71</v>
      </c>
      <c r="O5048" s="72" t="n">
        <v>926097.35</v>
      </c>
      <c r="P5048" s="72" t="n">
        <v>782450.1800000001</v>
      </c>
      <c r="Q5048" s="72" t="n">
        <v>143647.17</v>
      </c>
      <c r="R5048" t="inlineStr">
        <is>
          <t>Gujarat</t>
        </is>
      </c>
      <c r="S5048" s="71" t="n">
        <v>3</v>
      </c>
      <c r="T5048" t="inlineStr">
        <is>
          <t>Yes</t>
        </is>
      </c>
      <c r="U5048" s="71" t="n">
        <v>11609</v>
      </c>
      <c r="V5048" s="71" t="n">
        <v>605</v>
      </c>
      <c r="W5048">
        <f>IF(AND(OR(Dashboard!$C$6="All",E5048=Dashboard!$C$6),OR(Dashboard!$F$6="All",G5048=Dashboard!$F$6),OR(Dashboard!$I$6="All",H5048=Dashboard!$I$6)),1,0)</f>
        <v/>
      </c>
    </row>
    <row r="5049">
      <c r="A5049" t="inlineStr">
        <is>
          <t>RR105040</t>
        </is>
      </c>
      <c r="B5049" s="69" t="n">
        <v>46269</v>
      </c>
      <c r="C5049" s="70" t="n">
        <v>2026</v>
      </c>
      <c r="D5049" t="inlineStr">
        <is>
          <t>Sep</t>
        </is>
      </c>
      <c r="E5049" t="inlineStr">
        <is>
          <t>West</t>
        </is>
      </c>
      <c r="F5049" t="inlineStr">
        <is>
          <t>India</t>
        </is>
      </c>
      <c r="G5049" t="inlineStr">
        <is>
          <t>Fashion</t>
        </is>
      </c>
      <c r="H5049" t="inlineStr">
        <is>
          <t>Store walk-in</t>
        </is>
      </c>
      <c r="I5049" t="inlineStr">
        <is>
          <t>Member</t>
        </is>
      </c>
      <c r="J5049" t="inlineStr">
        <is>
          <t>Liam O'Brien</t>
        </is>
      </c>
      <c r="K5049" s="71" t="n">
        <v>574</v>
      </c>
      <c r="L5049" s="72" t="n">
        <v>758.76</v>
      </c>
      <c r="M5049" s="72" t="n">
        <v>435528.24</v>
      </c>
      <c r="N5049" s="72" t="n">
        <v>8710.559999999999</v>
      </c>
      <c r="O5049" s="72" t="n">
        <v>426817.68</v>
      </c>
      <c r="P5049" s="72" t="n">
        <v>239867.65</v>
      </c>
      <c r="Q5049" s="72" t="n">
        <v>186950.03</v>
      </c>
      <c r="R5049" t="inlineStr">
        <is>
          <t>Gujarat</t>
        </is>
      </c>
      <c r="S5049" s="71" t="n">
        <v>8</v>
      </c>
      <c r="T5049" t="inlineStr">
        <is>
          <t>Yes</t>
        </is>
      </c>
      <c r="U5049" s="71" t="n">
        <v>241</v>
      </c>
      <c r="V5049" s="71" t="n">
        <v>107</v>
      </c>
      <c r="W5049">
        <f>IF(AND(OR(Dashboard!$C$6="All",E5049=Dashboard!$C$6),OR(Dashboard!$F$6="All",G5049=Dashboard!$F$6),OR(Dashboard!$I$6="All",H5049=Dashboard!$I$6)),1,0)</f>
        <v/>
      </c>
    </row>
    <row r="5050">
      <c r="A5050" t="inlineStr">
        <is>
          <t>RR105041</t>
        </is>
      </c>
      <c r="B5050" s="69" t="n">
        <v>46269</v>
      </c>
      <c r="C5050" s="70" t="n">
        <v>2026</v>
      </c>
      <c r="D5050" t="inlineStr">
        <is>
          <t>Sep</t>
        </is>
      </c>
      <c r="E5050" t="inlineStr">
        <is>
          <t>South</t>
        </is>
      </c>
      <c r="F5050" t="inlineStr">
        <is>
          <t>India</t>
        </is>
      </c>
      <c r="G5050" t="inlineStr">
        <is>
          <t>JioMart</t>
        </is>
      </c>
      <c r="H5050" t="inlineStr">
        <is>
          <t>Home delivery</t>
        </is>
      </c>
      <c r="I5050" t="inlineStr">
        <is>
          <t>Walk-in guest</t>
        </is>
      </c>
      <c r="J5050" t="inlineStr">
        <is>
          <t>Arjun Mehta</t>
        </is>
      </c>
      <c r="K5050" s="71" t="n">
        <v>3346</v>
      </c>
      <c r="L5050" s="72" t="n">
        <v>499.4</v>
      </c>
      <c r="M5050" s="72" t="n">
        <v>1670992.4</v>
      </c>
      <c r="N5050" s="72" t="n">
        <v>250648.86</v>
      </c>
      <c r="O5050" s="72" t="n">
        <v>1420343.54</v>
      </c>
      <c r="P5050" s="72" t="n">
        <v>1159013.7</v>
      </c>
      <c r="Q5050" s="72" t="n">
        <v>261329.84</v>
      </c>
      <c r="R5050" t="inlineStr">
        <is>
          <t>Telangana</t>
        </is>
      </c>
      <c r="S5050" s="71" t="n">
        <v>2</v>
      </c>
      <c r="T5050" t="inlineStr">
        <is>
          <t>Yes</t>
        </is>
      </c>
      <c r="U5050" s="71" t="n">
        <v>9243</v>
      </c>
      <c r="V5050" s="71" t="n">
        <v>381</v>
      </c>
      <c r="W5050">
        <f>IF(AND(OR(Dashboard!$C$6="All",E5050=Dashboard!$C$6),OR(Dashboard!$F$6="All",G5050=Dashboard!$F$6),OR(Dashboard!$I$6="All",H5050=Dashboard!$I$6)),1,0)</f>
        <v/>
      </c>
    </row>
    <row r="5051">
      <c r="A5051" t="inlineStr">
        <is>
          <t>RR105042</t>
        </is>
      </c>
      <c r="B5051" s="69" t="n">
        <v>46270</v>
      </c>
      <c r="C5051" s="70" t="n">
        <v>2026</v>
      </c>
      <c r="D5051" t="inlineStr">
        <is>
          <t>Sep</t>
        </is>
      </c>
      <c r="E5051" t="inlineStr">
        <is>
          <t>South</t>
        </is>
      </c>
      <c r="F5051" t="inlineStr">
        <is>
          <t>India</t>
        </is>
      </c>
      <c r="G5051" t="inlineStr">
        <is>
          <t>Electronics</t>
        </is>
      </c>
      <c r="H5051" t="inlineStr">
        <is>
          <t>Store walk-in</t>
        </is>
      </c>
      <c r="I5051" t="inlineStr">
        <is>
          <t>Walk-in guest</t>
        </is>
      </c>
      <c r="J5051" t="inlineStr">
        <is>
          <t>Yuki Sato</t>
        </is>
      </c>
      <c r="K5051" s="71" t="n">
        <v>22</v>
      </c>
      <c r="L5051" s="72" t="n">
        <v>10388.55</v>
      </c>
      <c r="M5051" s="72" t="n">
        <v>228548.1</v>
      </c>
      <c r="N5051" s="72" t="n">
        <v>34282.21</v>
      </c>
      <c r="O5051" s="72" t="n">
        <v>194265.89</v>
      </c>
      <c r="P5051" s="72" t="n">
        <v>178868.94</v>
      </c>
      <c r="Q5051" s="72" t="n">
        <v>15396.95</v>
      </c>
      <c r="R5051" t="inlineStr">
        <is>
          <t>Tamil Nadu</t>
        </is>
      </c>
      <c r="S5051" s="71" t="n">
        <v>3</v>
      </c>
      <c r="T5051" t="inlineStr">
        <is>
          <t>Yes</t>
        </is>
      </c>
      <c r="U5051" s="71" t="n">
        <v>61</v>
      </c>
      <c r="V5051" s="71" t="n">
        <v>19</v>
      </c>
      <c r="W5051">
        <f>IF(AND(OR(Dashboard!$C$6="All",E5051=Dashboard!$C$6),OR(Dashboard!$F$6="All",G5051=Dashboard!$F$6),OR(Dashboard!$I$6="All",H5051=Dashboard!$I$6)),1,0)</f>
        <v/>
      </c>
    </row>
    <row r="5052">
      <c r="A5052" t="inlineStr">
        <is>
          <t>RR105043</t>
        </is>
      </c>
      <c r="B5052" s="69" t="n">
        <v>46270</v>
      </c>
      <c r="C5052" s="70" t="n">
        <v>2026</v>
      </c>
      <c r="D5052" t="inlineStr">
        <is>
          <t>Sep</t>
        </is>
      </c>
      <c r="E5052" t="inlineStr">
        <is>
          <t>West</t>
        </is>
      </c>
      <c r="F5052" t="inlineStr">
        <is>
          <t>India</t>
        </is>
      </c>
      <c r="G5052" t="inlineStr">
        <is>
          <t>Fashion</t>
        </is>
      </c>
      <c r="H5052" t="inlineStr">
        <is>
          <t>Click &amp; collect</t>
        </is>
      </c>
      <c r="I5052" t="inlineStr">
        <is>
          <t>Member</t>
        </is>
      </c>
      <c r="J5052" t="inlineStr">
        <is>
          <t>Olivia Brown</t>
        </is>
      </c>
      <c r="K5052" s="71" t="n">
        <v>979</v>
      </c>
      <c r="L5052" s="72" t="n">
        <v>800.72</v>
      </c>
      <c r="M5052" s="72" t="n">
        <v>783904.88</v>
      </c>
      <c r="N5052" s="72" t="n">
        <v>62712.39</v>
      </c>
      <c r="O5052" s="72" t="n">
        <v>721192.49</v>
      </c>
      <c r="P5052" s="72" t="n">
        <v>414948.36</v>
      </c>
      <c r="Q5052" s="72" t="n">
        <v>306244.13</v>
      </c>
      <c r="R5052" t="inlineStr">
        <is>
          <t>Gujarat</t>
        </is>
      </c>
      <c r="S5052" s="71" t="n">
        <v>5</v>
      </c>
      <c r="T5052" t="inlineStr">
        <is>
          <t>Yes</t>
        </is>
      </c>
      <c r="U5052" s="71" t="n">
        <v>715</v>
      </c>
      <c r="V5052" s="71" t="n">
        <v>219</v>
      </c>
      <c r="W5052">
        <f>IF(AND(OR(Dashboard!$C$6="All",E5052=Dashboard!$C$6),OR(Dashboard!$F$6="All",G5052=Dashboard!$F$6),OR(Dashboard!$I$6="All",H5052=Dashboard!$I$6)),1,0)</f>
        <v/>
      </c>
    </row>
    <row r="5053">
      <c r="A5053" t="inlineStr">
        <is>
          <t>RR105044</t>
        </is>
      </c>
      <c r="B5053" s="69" t="n">
        <v>46270</v>
      </c>
      <c r="C5053" s="70" t="n">
        <v>2026</v>
      </c>
      <c r="D5053" t="inlineStr">
        <is>
          <t>Sep</t>
        </is>
      </c>
      <c r="E5053" t="inlineStr">
        <is>
          <t>West</t>
        </is>
      </c>
      <c r="F5053" t="inlineStr">
        <is>
          <t>India</t>
        </is>
      </c>
      <c r="G5053" t="inlineStr">
        <is>
          <t>Grocery</t>
        </is>
      </c>
      <c r="H5053" t="inlineStr">
        <is>
          <t>Store walk-in</t>
        </is>
      </c>
      <c r="I5053" t="inlineStr">
        <is>
          <t>Walk-in guest</t>
        </is>
      </c>
      <c r="J5053" t="inlineStr">
        <is>
          <t>Kofi Mensah</t>
        </is>
      </c>
      <c r="K5053" s="71" t="n">
        <v>796</v>
      </c>
      <c r="L5053" s="72" t="n">
        <v>202.46</v>
      </c>
      <c r="M5053" s="72" t="n">
        <v>161158.16</v>
      </c>
      <c r="N5053" s="72" t="n">
        <v>16115.82</v>
      </c>
      <c r="O5053" s="72" t="n">
        <v>145042.34</v>
      </c>
      <c r="P5053" s="72" t="n">
        <v>120274.44</v>
      </c>
      <c r="Q5053" s="72" t="n">
        <v>24767.9</v>
      </c>
      <c r="R5053" t="inlineStr">
        <is>
          <t>Goa</t>
        </is>
      </c>
      <c r="S5053" s="71" t="n">
        <v>0</v>
      </c>
      <c r="T5053" t="inlineStr">
        <is>
          <t>No</t>
        </is>
      </c>
      <c r="U5053" s="71" t="n">
        <v>271</v>
      </c>
      <c r="V5053" s="71" t="n">
        <v>119</v>
      </c>
      <c r="W5053">
        <f>IF(AND(OR(Dashboard!$C$6="All",E5053=Dashboard!$C$6),OR(Dashboard!$F$6="All",G5053=Dashboard!$F$6),OR(Dashboard!$I$6="All",H5053=Dashboard!$I$6)),1,0)</f>
        <v/>
      </c>
    </row>
    <row r="5054">
      <c r="A5054" t="inlineStr">
        <is>
          <t>RR105045</t>
        </is>
      </c>
      <c r="B5054" s="69" t="n">
        <v>46270</v>
      </c>
      <c r="C5054" s="70" t="n">
        <v>2026</v>
      </c>
      <c r="D5054" t="inlineStr">
        <is>
          <t>Sep</t>
        </is>
      </c>
      <c r="E5054" t="inlineStr">
        <is>
          <t>North</t>
        </is>
      </c>
      <c r="F5054" t="inlineStr">
        <is>
          <t>India</t>
        </is>
      </c>
      <c r="G5054" t="inlineStr">
        <is>
          <t>Fashion</t>
        </is>
      </c>
      <c r="H5054" t="inlineStr">
        <is>
          <t>Click &amp; collect</t>
        </is>
      </c>
      <c r="I5054" t="inlineStr">
        <is>
          <t>Member</t>
        </is>
      </c>
      <c r="J5054" t="inlineStr">
        <is>
          <t>Aisha Bello</t>
        </is>
      </c>
      <c r="K5054" s="71" t="n">
        <v>1401</v>
      </c>
      <c r="L5054" s="72" t="n">
        <v>790.6</v>
      </c>
      <c r="M5054" s="72" t="n">
        <v>1107630.6</v>
      </c>
      <c r="N5054" s="72" t="n">
        <v>55381.53</v>
      </c>
      <c r="O5054" s="72" t="n">
        <v>1052249.07</v>
      </c>
      <c r="P5054" s="72" t="n">
        <v>557971.85</v>
      </c>
      <c r="Q5054" s="72" t="n">
        <v>494277.22</v>
      </c>
      <c r="R5054" t="inlineStr">
        <is>
          <t>Punjab</t>
        </is>
      </c>
      <c r="S5054" s="71" t="n">
        <v>0</v>
      </c>
      <c r="T5054" t="inlineStr">
        <is>
          <t>No</t>
        </is>
      </c>
      <c r="U5054" s="71" t="n">
        <v>767</v>
      </c>
      <c r="V5054" s="71" t="n">
        <v>316</v>
      </c>
      <c r="W5054">
        <f>IF(AND(OR(Dashboard!$C$6="All",E5054=Dashboard!$C$6),OR(Dashboard!$F$6="All",G5054=Dashboard!$F$6),OR(Dashboard!$I$6="All",H5054=Dashboard!$I$6)),1,0)</f>
        <v/>
      </c>
    </row>
    <row r="5055">
      <c r="A5055" t="inlineStr">
        <is>
          <t>RR105046</t>
        </is>
      </c>
      <c r="B5055" s="69" t="n">
        <v>46270</v>
      </c>
      <c r="C5055" s="70" t="n">
        <v>2026</v>
      </c>
      <c r="D5055" t="inlineStr">
        <is>
          <t>Sep</t>
        </is>
      </c>
      <c r="E5055" t="inlineStr">
        <is>
          <t>West</t>
        </is>
      </c>
      <c r="F5055" t="inlineStr">
        <is>
          <t>India</t>
        </is>
      </c>
      <c r="G5055" t="inlineStr">
        <is>
          <t>Electronics</t>
        </is>
      </c>
      <c r="H5055" t="inlineStr">
        <is>
          <t>Click &amp; collect</t>
        </is>
      </c>
      <c r="I5055" t="inlineStr">
        <is>
          <t>Member</t>
        </is>
      </c>
      <c r="J5055" t="inlineStr">
        <is>
          <t>Ravindra Patil</t>
        </is>
      </c>
      <c r="K5055" s="71" t="n">
        <v>92</v>
      </c>
      <c r="L5055" s="72" t="n">
        <v>9738.98</v>
      </c>
      <c r="M5055" s="72" t="n">
        <v>895986.16</v>
      </c>
      <c r="N5055" s="72" t="n">
        <v>71678.89</v>
      </c>
      <c r="O5055" s="72" t="n">
        <v>824307.27</v>
      </c>
      <c r="P5055" s="72" t="n">
        <v>761798.3</v>
      </c>
      <c r="Q5055" s="72" t="n">
        <v>62508.97</v>
      </c>
      <c r="R5055" t="inlineStr">
        <is>
          <t>Goa</t>
        </is>
      </c>
      <c r="S5055" s="71" t="n">
        <v>5</v>
      </c>
      <c r="T5055" t="inlineStr">
        <is>
          <t>Yes</t>
        </is>
      </c>
      <c r="U5055" s="71" t="n">
        <v>188</v>
      </c>
      <c r="V5055" s="71" t="n">
        <v>71</v>
      </c>
      <c r="W5055">
        <f>IF(AND(OR(Dashboard!$C$6="All",E5055=Dashboard!$C$6),OR(Dashboard!$F$6="All",G5055=Dashboard!$F$6),OR(Dashboard!$I$6="All",H5055=Dashboard!$I$6)),1,0)</f>
        <v/>
      </c>
    </row>
    <row r="5056">
      <c r="A5056" t="inlineStr">
        <is>
          <t>RR105047</t>
        </is>
      </c>
      <c r="B5056" s="69" t="n">
        <v>46271</v>
      </c>
      <c r="C5056" s="70" t="n">
        <v>2026</v>
      </c>
      <c r="D5056" t="inlineStr">
        <is>
          <t>Sep</t>
        </is>
      </c>
      <c r="E5056" t="inlineStr">
        <is>
          <t>West</t>
        </is>
      </c>
      <c r="F5056" t="inlineStr">
        <is>
          <t>India</t>
        </is>
      </c>
      <c r="G5056" t="inlineStr">
        <is>
          <t>Fashion</t>
        </is>
      </c>
      <c r="H5056" t="inlineStr">
        <is>
          <t>Store walk-in</t>
        </is>
      </c>
      <c r="I5056" t="inlineStr">
        <is>
          <t>Walk-in guest</t>
        </is>
      </c>
      <c r="J5056" t="inlineStr">
        <is>
          <t>Amir Khan</t>
        </is>
      </c>
      <c r="K5056" s="71" t="n">
        <v>1243</v>
      </c>
      <c r="L5056" s="72" t="n">
        <v>764.92</v>
      </c>
      <c r="M5056" s="72" t="n">
        <v>950795.5600000001</v>
      </c>
      <c r="N5056" s="72" t="n">
        <v>95079.56</v>
      </c>
      <c r="O5056" s="72" t="n">
        <v>855716</v>
      </c>
      <c r="P5056" s="72" t="n">
        <v>492517.22</v>
      </c>
      <c r="Q5056" s="72" t="n">
        <v>363198.78</v>
      </c>
      <c r="R5056" t="inlineStr">
        <is>
          <t>Gujarat</t>
        </is>
      </c>
      <c r="S5056" s="71" t="n">
        <v>2</v>
      </c>
      <c r="T5056" t="inlineStr">
        <is>
          <t>Yes</t>
        </is>
      </c>
      <c r="U5056" s="71" t="n">
        <v>959</v>
      </c>
      <c r="V5056" s="71" t="n">
        <v>287</v>
      </c>
      <c r="W5056">
        <f>IF(AND(OR(Dashboard!$C$6="All",E5056=Dashboard!$C$6),OR(Dashboard!$F$6="All",G5056=Dashboard!$F$6),OR(Dashboard!$I$6="All",H5056=Dashboard!$I$6)),1,0)</f>
        <v/>
      </c>
    </row>
    <row r="5057">
      <c r="A5057" t="inlineStr">
        <is>
          <t>RR105048</t>
        </is>
      </c>
      <c r="B5057" s="69" t="n">
        <v>46271</v>
      </c>
      <c r="C5057" s="70" t="n">
        <v>2026</v>
      </c>
      <c r="D5057" t="inlineStr">
        <is>
          <t>Sep</t>
        </is>
      </c>
      <c r="E5057" t="inlineStr">
        <is>
          <t>West</t>
        </is>
      </c>
      <c r="F5057" t="inlineStr">
        <is>
          <t>India</t>
        </is>
      </c>
      <c r="G5057" t="inlineStr">
        <is>
          <t>Electronics</t>
        </is>
      </c>
      <c r="H5057" t="inlineStr">
        <is>
          <t>Click &amp; collect</t>
        </is>
      </c>
      <c r="I5057" t="inlineStr">
        <is>
          <t>Member</t>
        </is>
      </c>
      <c r="J5057" t="inlineStr">
        <is>
          <t>Amir Khan</t>
        </is>
      </c>
      <c r="K5057" s="71" t="n">
        <v>130</v>
      </c>
      <c r="L5057" s="72" t="n">
        <v>10356.37</v>
      </c>
      <c r="M5057" s="72" t="n">
        <v>1346328.1</v>
      </c>
      <c r="N5057" s="72" t="n">
        <v>107706.25</v>
      </c>
      <c r="O5057" s="72" t="n">
        <v>1238621.85</v>
      </c>
      <c r="P5057" s="72" t="n">
        <v>1095081.33</v>
      </c>
      <c r="Q5057" s="72" t="n">
        <v>143540.52</v>
      </c>
      <c r="R5057" t="inlineStr">
        <is>
          <t>Gujarat</t>
        </is>
      </c>
      <c r="S5057" s="71" t="n">
        <v>0</v>
      </c>
      <c r="T5057" t="inlineStr">
        <is>
          <t>No</t>
        </is>
      </c>
      <c r="U5057" s="71" t="n">
        <v>294</v>
      </c>
      <c r="V5057" s="71" t="n">
        <v>113</v>
      </c>
      <c r="W5057">
        <f>IF(AND(OR(Dashboard!$C$6="All",E5057=Dashboard!$C$6),OR(Dashboard!$F$6="All",G5057=Dashboard!$F$6),OR(Dashboard!$I$6="All",H5057=Dashboard!$I$6)),1,0)</f>
        <v/>
      </c>
    </row>
    <row r="5058">
      <c r="A5058" t="inlineStr">
        <is>
          <t>RR105049</t>
        </is>
      </c>
      <c r="B5058" s="69" t="n">
        <v>46271</v>
      </c>
      <c r="C5058" s="70" t="n">
        <v>2026</v>
      </c>
      <c r="D5058" t="inlineStr">
        <is>
          <t>Sep</t>
        </is>
      </c>
      <c r="E5058" t="inlineStr">
        <is>
          <t>East</t>
        </is>
      </c>
      <c r="F5058" t="inlineStr">
        <is>
          <t>India</t>
        </is>
      </c>
      <c r="G5058" t="inlineStr">
        <is>
          <t>Fashion</t>
        </is>
      </c>
      <c r="H5058" t="inlineStr">
        <is>
          <t>Store walk-in</t>
        </is>
      </c>
      <c r="I5058" t="inlineStr">
        <is>
          <t>Member</t>
        </is>
      </c>
      <c r="J5058" t="inlineStr">
        <is>
          <t>Noah Smith</t>
        </is>
      </c>
      <c r="K5058" s="71" t="n">
        <v>1319</v>
      </c>
      <c r="L5058" s="72" t="n">
        <v>690.53</v>
      </c>
      <c r="M5058" s="72" t="n">
        <v>910809.0699999999</v>
      </c>
      <c r="N5058" s="72" t="n">
        <v>45540.45</v>
      </c>
      <c r="O5058" s="72" t="n">
        <v>865268.62</v>
      </c>
      <c r="P5058" s="72" t="n">
        <v>557484.97</v>
      </c>
      <c r="Q5058" s="72" t="n">
        <v>307783.65</v>
      </c>
      <c r="R5058" t="inlineStr">
        <is>
          <t>Odisha</t>
        </is>
      </c>
      <c r="S5058" s="71" t="n">
        <v>2</v>
      </c>
      <c r="T5058" t="inlineStr">
        <is>
          <t>Yes</t>
        </is>
      </c>
      <c r="U5058" s="71" t="n">
        <v>583</v>
      </c>
      <c r="V5058" s="71" t="n">
        <v>183</v>
      </c>
      <c r="W5058">
        <f>IF(AND(OR(Dashboard!$C$6="All",E5058=Dashboard!$C$6),OR(Dashboard!$F$6="All",G5058=Dashboard!$F$6),OR(Dashboard!$I$6="All",H5058=Dashboard!$I$6)),1,0)</f>
        <v/>
      </c>
    </row>
    <row r="5059">
      <c r="A5059" t="inlineStr">
        <is>
          <t>RR105050</t>
        </is>
      </c>
      <c r="B5059" s="69" t="n">
        <v>46271</v>
      </c>
      <c r="C5059" s="70" t="n">
        <v>2026</v>
      </c>
      <c r="D5059" t="inlineStr">
        <is>
          <t>Sep</t>
        </is>
      </c>
      <c r="E5059" t="inlineStr">
        <is>
          <t>North</t>
        </is>
      </c>
      <c r="F5059" t="inlineStr">
        <is>
          <t>India</t>
        </is>
      </c>
      <c r="G5059" t="inlineStr">
        <is>
          <t>Grocery</t>
        </is>
      </c>
      <c r="H5059" t="inlineStr">
        <is>
          <t>Home delivery</t>
        </is>
      </c>
      <c r="I5059" t="inlineStr">
        <is>
          <t>Walk-in guest</t>
        </is>
      </c>
      <c r="J5059" t="inlineStr">
        <is>
          <t>Noah Smith</t>
        </is>
      </c>
      <c r="K5059" s="71" t="n">
        <v>4062</v>
      </c>
      <c r="L5059" s="72" t="n">
        <v>203.58</v>
      </c>
      <c r="M5059" s="72" t="n">
        <v>826941.96</v>
      </c>
      <c r="N5059" s="72" t="n">
        <v>41347.1</v>
      </c>
      <c r="O5059" s="72" t="n">
        <v>785594.86</v>
      </c>
      <c r="P5059" s="72" t="n">
        <v>603144.58</v>
      </c>
      <c r="Q5059" s="72" t="n">
        <v>182450.28</v>
      </c>
      <c r="R5059" t="inlineStr">
        <is>
          <t>Rajasthan</t>
        </is>
      </c>
      <c r="S5059" s="71" t="n">
        <v>8</v>
      </c>
      <c r="T5059" t="inlineStr">
        <is>
          <t>Yes</t>
        </is>
      </c>
      <c r="U5059" s="71" t="n">
        <v>1576</v>
      </c>
      <c r="V5059" s="71" t="n">
        <v>569</v>
      </c>
      <c r="W5059">
        <f>IF(AND(OR(Dashboard!$C$6="All",E5059=Dashboard!$C$6),OR(Dashboard!$F$6="All",G5059=Dashboard!$F$6),OR(Dashboard!$I$6="All",H5059=Dashboard!$I$6)),1,0)</f>
        <v/>
      </c>
    </row>
    <row r="5060">
      <c r="A5060" t="inlineStr">
        <is>
          <t>RR105051</t>
        </is>
      </c>
      <c r="B5060" s="69" t="n">
        <v>46271</v>
      </c>
      <c r="C5060" s="70" t="n">
        <v>2026</v>
      </c>
      <c r="D5060" t="inlineStr">
        <is>
          <t>Sep</t>
        </is>
      </c>
      <c r="E5060" t="inlineStr">
        <is>
          <t>West</t>
        </is>
      </c>
      <c r="F5060" t="inlineStr">
        <is>
          <t>India</t>
        </is>
      </c>
      <c r="G5060" t="inlineStr">
        <is>
          <t>Grocery</t>
        </is>
      </c>
      <c r="H5060" t="inlineStr">
        <is>
          <t>Store walk-in</t>
        </is>
      </c>
      <c r="I5060" t="inlineStr">
        <is>
          <t>Member</t>
        </is>
      </c>
      <c r="J5060" t="inlineStr">
        <is>
          <t>Wei Chen</t>
        </is>
      </c>
      <c r="K5060" s="71" t="n">
        <v>4305</v>
      </c>
      <c r="L5060" s="72" t="n">
        <v>174.47</v>
      </c>
      <c r="M5060" s="72" t="n">
        <v>751093.35</v>
      </c>
      <c r="N5060" s="72" t="n">
        <v>60087.47</v>
      </c>
      <c r="O5060" s="72" t="n">
        <v>691005.88</v>
      </c>
      <c r="P5060" s="72" t="n">
        <v>610802.42</v>
      </c>
      <c r="Q5060" s="72" t="n">
        <v>80203.46000000001</v>
      </c>
      <c r="R5060" t="inlineStr">
        <is>
          <t>Gujarat</t>
        </is>
      </c>
      <c r="S5060" s="71" t="n">
        <v>2</v>
      </c>
      <c r="T5060" t="inlineStr">
        <is>
          <t>Yes</t>
        </is>
      </c>
      <c r="U5060" s="71" t="n">
        <v>1878</v>
      </c>
      <c r="V5060" s="71" t="n">
        <v>662</v>
      </c>
      <c r="W5060">
        <f>IF(AND(OR(Dashboard!$C$6="All",E5060=Dashboard!$C$6),OR(Dashboard!$F$6="All",G5060=Dashboard!$F$6),OR(Dashboard!$I$6="All",H5060=Dashboard!$I$6)),1,0)</f>
        <v/>
      </c>
    </row>
    <row r="5061">
      <c r="A5061" t="inlineStr">
        <is>
          <t>RR105052</t>
        </is>
      </c>
      <c r="B5061" s="69" t="n">
        <v>46271</v>
      </c>
      <c r="C5061" s="70" t="n">
        <v>2026</v>
      </c>
      <c r="D5061" t="inlineStr">
        <is>
          <t>Sep</t>
        </is>
      </c>
      <c r="E5061" t="inlineStr">
        <is>
          <t>West</t>
        </is>
      </c>
      <c r="F5061" t="inlineStr">
        <is>
          <t>India</t>
        </is>
      </c>
      <c r="G5061" t="inlineStr">
        <is>
          <t>Electronics</t>
        </is>
      </c>
      <c r="H5061" t="inlineStr">
        <is>
          <t>Store walk-in</t>
        </is>
      </c>
      <c r="I5061" t="inlineStr">
        <is>
          <t>Member</t>
        </is>
      </c>
      <c r="J5061" t="inlineStr">
        <is>
          <t>Aisha Bello</t>
        </is>
      </c>
      <c r="K5061" s="71" t="n">
        <v>62</v>
      </c>
      <c r="L5061" s="72" t="n">
        <v>9128.610000000001</v>
      </c>
      <c r="M5061" s="72" t="n">
        <v>565973.8199999999</v>
      </c>
      <c r="N5061" s="72" t="n">
        <v>84896.07000000001</v>
      </c>
      <c r="O5061" s="72" t="n">
        <v>481077.75</v>
      </c>
      <c r="P5061" s="72" t="n">
        <v>516785.72</v>
      </c>
      <c r="Q5061" s="72" t="n">
        <v>-35707.97</v>
      </c>
      <c r="R5061" t="inlineStr">
        <is>
          <t>Gujarat</t>
        </is>
      </c>
      <c r="S5061" s="71" t="n">
        <v>5</v>
      </c>
      <c r="T5061" t="inlineStr">
        <is>
          <t>Yes</t>
        </is>
      </c>
      <c r="U5061" s="71" t="n">
        <v>179</v>
      </c>
      <c r="V5061" s="71" t="n">
        <v>59</v>
      </c>
      <c r="W5061">
        <f>IF(AND(OR(Dashboard!$C$6="All",E5061=Dashboard!$C$6),OR(Dashboard!$F$6="All",G5061=Dashboard!$F$6),OR(Dashboard!$I$6="All",H5061=Dashboard!$I$6)),1,0)</f>
        <v/>
      </c>
    </row>
    <row r="5062">
      <c r="A5062" t="inlineStr">
        <is>
          <t>RR105053</t>
        </is>
      </c>
      <c r="B5062" s="69" t="n">
        <v>46271</v>
      </c>
      <c r="C5062" s="70" t="n">
        <v>2026</v>
      </c>
      <c r="D5062" t="inlineStr">
        <is>
          <t>Sep</t>
        </is>
      </c>
      <c r="E5062" t="inlineStr">
        <is>
          <t>North</t>
        </is>
      </c>
      <c r="F5062" t="inlineStr">
        <is>
          <t>India</t>
        </is>
      </c>
      <c r="G5062" t="inlineStr">
        <is>
          <t>Grocery</t>
        </is>
      </c>
      <c r="H5062" t="inlineStr">
        <is>
          <t>Store walk-in</t>
        </is>
      </c>
      <c r="I5062" t="inlineStr">
        <is>
          <t>Member</t>
        </is>
      </c>
      <c r="J5062" t="inlineStr">
        <is>
          <t>Kofi Mensah</t>
        </is>
      </c>
      <c r="K5062" s="71" t="n">
        <v>4552</v>
      </c>
      <c r="L5062" s="72" t="n">
        <v>174.96</v>
      </c>
      <c r="M5062" s="72" t="n">
        <v>796417.92</v>
      </c>
      <c r="N5062" s="72" t="n">
        <v>39820.9</v>
      </c>
      <c r="O5062" s="72" t="n">
        <v>756597.02</v>
      </c>
      <c r="P5062" s="72" t="n">
        <v>679345.59</v>
      </c>
      <c r="Q5062" s="72" t="n">
        <v>77251.42999999999</v>
      </c>
      <c r="R5062" t="inlineStr">
        <is>
          <t>Delhi</t>
        </is>
      </c>
      <c r="S5062" s="71" t="n">
        <v>1</v>
      </c>
      <c r="T5062" t="inlineStr">
        <is>
          <t>Yes</t>
        </is>
      </c>
      <c r="U5062" s="71" t="n">
        <v>3370</v>
      </c>
      <c r="V5062" s="71" t="n">
        <v>924</v>
      </c>
      <c r="W5062">
        <f>IF(AND(OR(Dashboard!$C$6="All",E5062=Dashboard!$C$6),OR(Dashboard!$F$6="All",G5062=Dashboard!$F$6),OR(Dashboard!$I$6="All",H5062=Dashboard!$I$6)),1,0)</f>
        <v/>
      </c>
    </row>
    <row r="5063">
      <c r="A5063" t="inlineStr">
        <is>
          <t>RR105054</t>
        </is>
      </c>
      <c r="B5063" s="69" t="n">
        <v>46271</v>
      </c>
      <c r="C5063" s="70" t="n">
        <v>2026</v>
      </c>
      <c r="D5063" t="inlineStr">
        <is>
          <t>Sep</t>
        </is>
      </c>
      <c r="E5063" t="inlineStr">
        <is>
          <t>North</t>
        </is>
      </c>
      <c r="F5063" t="inlineStr">
        <is>
          <t>India</t>
        </is>
      </c>
      <c r="G5063" t="inlineStr">
        <is>
          <t>Grocery</t>
        </is>
      </c>
      <c r="H5063" t="inlineStr">
        <is>
          <t>Home delivery</t>
        </is>
      </c>
      <c r="I5063" t="inlineStr">
        <is>
          <t>Member</t>
        </is>
      </c>
      <c r="J5063" t="inlineStr">
        <is>
          <t>Priya Nair</t>
        </is>
      </c>
      <c r="K5063" s="71" t="n">
        <v>4551</v>
      </c>
      <c r="L5063" s="72" t="n">
        <v>195.43</v>
      </c>
      <c r="M5063" s="72" t="n">
        <v>889401.9300000001</v>
      </c>
      <c r="N5063" s="72" t="n">
        <v>44470.1</v>
      </c>
      <c r="O5063" s="72" t="n">
        <v>844931.83</v>
      </c>
      <c r="P5063" s="72" t="n">
        <v>686970.13</v>
      </c>
      <c r="Q5063" s="72" t="n">
        <v>157961.7</v>
      </c>
      <c r="R5063" t="inlineStr">
        <is>
          <t>Punjab</t>
        </is>
      </c>
      <c r="S5063" s="71" t="n">
        <v>8</v>
      </c>
      <c r="T5063" t="inlineStr">
        <is>
          <t>Yes</t>
        </is>
      </c>
      <c r="U5063" s="71" t="n">
        <v>1462</v>
      </c>
      <c r="V5063" s="71" t="n">
        <v>643</v>
      </c>
      <c r="W5063">
        <f>IF(AND(OR(Dashboard!$C$6="All",E5063=Dashboard!$C$6),OR(Dashboard!$F$6="All",G5063=Dashboard!$F$6),OR(Dashboard!$I$6="All",H5063=Dashboard!$I$6)),1,0)</f>
        <v/>
      </c>
    </row>
    <row r="5064">
      <c r="A5064" t="inlineStr">
        <is>
          <t>RR105055</t>
        </is>
      </c>
      <c r="B5064" s="69" t="n">
        <v>46271</v>
      </c>
      <c r="C5064" s="70" t="n">
        <v>2026</v>
      </c>
      <c r="D5064" t="inlineStr">
        <is>
          <t>Sep</t>
        </is>
      </c>
      <c r="E5064" t="inlineStr">
        <is>
          <t>West</t>
        </is>
      </c>
      <c r="F5064" t="inlineStr">
        <is>
          <t>India</t>
        </is>
      </c>
      <c r="G5064" t="inlineStr">
        <is>
          <t>Fashion</t>
        </is>
      </c>
      <c r="H5064" t="inlineStr">
        <is>
          <t>Click &amp; collect</t>
        </is>
      </c>
      <c r="I5064" t="inlineStr">
        <is>
          <t>Walk-in guest</t>
        </is>
      </c>
      <c r="J5064" t="inlineStr">
        <is>
          <t>Wei Chen</t>
        </is>
      </c>
      <c r="K5064" s="71" t="n">
        <v>1384</v>
      </c>
      <c r="L5064" s="72" t="n">
        <v>764.26</v>
      </c>
      <c r="M5064" s="72" t="n">
        <v>1057735.84</v>
      </c>
      <c r="N5064" s="72" t="n">
        <v>158660.38</v>
      </c>
      <c r="O5064" s="72" t="n">
        <v>899075.46</v>
      </c>
      <c r="P5064" s="72" t="n">
        <v>548962.74</v>
      </c>
      <c r="Q5064" s="72" t="n">
        <v>350112.72</v>
      </c>
      <c r="R5064" t="inlineStr">
        <is>
          <t>Goa</t>
        </is>
      </c>
      <c r="S5064" s="71" t="n">
        <v>8</v>
      </c>
      <c r="T5064" t="inlineStr">
        <is>
          <t>Yes</t>
        </is>
      </c>
      <c r="U5064" s="71" t="n">
        <v>579</v>
      </c>
      <c r="V5064" s="71" t="n">
        <v>180</v>
      </c>
      <c r="W5064">
        <f>IF(AND(OR(Dashboard!$C$6="All",E5064=Dashboard!$C$6),OR(Dashboard!$F$6="All",G5064=Dashboard!$F$6),OR(Dashboard!$I$6="All",H5064=Dashboard!$I$6)),1,0)</f>
        <v/>
      </c>
    </row>
    <row r="5065">
      <c r="A5065" t="inlineStr">
        <is>
          <t>RR105056</t>
        </is>
      </c>
      <c r="B5065" s="69" t="n">
        <v>46271</v>
      </c>
      <c r="C5065" s="70" t="n">
        <v>2026</v>
      </c>
      <c r="D5065" t="inlineStr">
        <is>
          <t>Sep</t>
        </is>
      </c>
      <c r="E5065" t="inlineStr">
        <is>
          <t>North</t>
        </is>
      </c>
      <c r="F5065" t="inlineStr">
        <is>
          <t>India</t>
        </is>
      </c>
      <c r="G5065" t="inlineStr">
        <is>
          <t>Grocery</t>
        </is>
      </c>
      <c r="H5065" t="inlineStr">
        <is>
          <t>Store walk-in</t>
        </is>
      </c>
      <c r="I5065" t="inlineStr">
        <is>
          <t>Member</t>
        </is>
      </c>
      <c r="J5065" t="inlineStr">
        <is>
          <t>Emma Clarke</t>
        </is>
      </c>
      <c r="K5065" s="71" t="n">
        <v>3270</v>
      </c>
      <c r="L5065" s="72" t="n">
        <v>175.63</v>
      </c>
      <c r="M5065" s="72" t="n">
        <v>574310.1</v>
      </c>
      <c r="N5065" s="72" t="n">
        <v>28715.51</v>
      </c>
      <c r="O5065" s="72" t="n">
        <v>545594.59</v>
      </c>
      <c r="P5065" s="72" t="n">
        <v>475013.94</v>
      </c>
      <c r="Q5065" s="72" t="n">
        <v>70580.64999999999</v>
      </c>
      <c r="R5065" t="inlineStr">
        <is>
          <t>Rajasthan</t>
        </is>
      </c>
      <c r="S5065" s="71" t="n">
        <v>3</v>
      </c>
      <c r="T5065" t="inlineStr">
        <is>
          <t>Yes</t>
        </is>
      </c>
      <c r="U5065" s="71" t="n">
        <v>1407</v>
      </c>
      <c r="V5065" s="71" t="n">
        <v>419</v>
      </c>
      <c r="W5065">
        <f>IF(AND(OR(Dashboard!$C$6="All",E5065=Dashboard!$C$6),OR(Dashboard!$F$6="All",G5065=Dashboard!$F$6),OR(Dashboard!$I$6="All",H5065=Dashboard!$I$6)),1,0)</f>
        <v/>
      </c>
    </row>
    <row r="5066">
      <c r="A5066" t="inlineStr">
        <is>
          <t>RR105057</t>
        </is>
      </c>
      <c r="B5066" s="69" t="n">
        <v>46271</v>
      </c>
      <c r="C5066" s="70" t="n">
        <v>2026</v>
      </c>
      <c r="D5066" t="inlineStr">
        <is>
          <t>Sep</t>
        </is>
      </c>
      <c r="E5066" t="inlineStr">
        <is>
          <t>South</t>
        </is>
      </c>
      <c r="F5066" t="inlineStr">
        <is>
          <t>India</t>
        </is>
      </c>
      <c r="G5066" t="inlineStr">
        <is>
          <t>Grocery</t>
        </is>
      </c>
      <c r="H5066" t="inlineStr">
        <is>
          <t>Store walk-in</t>
        </is>
      </c>
      <c r="I5066" t="inlineStr">
        <is>
          <t>Member</t>
        </is>
      </c>
      <c r="J5066" t="inlineStr">
        <is>
          <t>Fatima Al-Saud</t>
        </is>
      </c>
      <c r="K5066" s="71" t="n">
        <v>4448</v>
      </c>
      <c r="L5066" s="72" t="n">
        <v>181.94</v>
      </c>
      <c r="M5066" s="72" t="n">
        <v>809269.12</v>
      </c>
      <c r="N5066" s="72" t="n">
        <v>64741.53</v>
      </c>
      <c r="O5066" s="72" t="n">
        <v>744527.59</v>
      </c>
      <c r="P5066" s="72" t="n">
        <v>652449.89</v>
      </c>
      <c r="Q5066" s="72" t="n">
        <v>92077.7</v>
      </c>
      <c r="R5066" t="inlineStr">
        <is>
          <t>Tamil Nadu</t>
        </is>
      </c>
      <c r="S5066" s="71" t="n">
        <v>0</v>
      </c>
      <c r="T5066" t="inlineStr">
        <is>
          <t>No</t>
        </is>
      </c>
      <c r="U5066" s="71" t="n">
        <v>2609</v>
      </c>
      <c r="V5066" s="71" t="n">
        <v>750</v>
      </c>
      <c r="W5066">
        <f>IF(AND(OR(Dashboard!$C$6="All",E5066=Dashboard!$C$6),OR(Dashboard!$F$6="All",G5066=Dashboard!$F$6),OR(Dashboard!$I$6="All",H5066=Dashboard!$I$6)),1,0)</f>
        <v/>
      </c>
    </row>
    <row r="5067">
      <c r="A5067" t="inlineStr">
        <is>
          <t>RR105058</t>
        </is>
      </c>
      <c r="B5067" s="69" t="n">
        <v>46271</v>
      </c>
      <c r="C5067" s="70" t="n">
        <v>2026</v>
      </c>
      <c r="D5067" t="inlineStr">
        <is>
          <t>Sep</t>
        </is>
      </c>
      <c r="E5067" t="inlineStr">
        <is>
          <t>West</t>
        </is>
      </c>
      <c r="F5067" t="inlineStr">
        <is>
          <t>India</t>
        </is>
      </c>
      <c r="G5067" t="inlineStr">
        <is>
          <t>JioMart</t>
        </is>
      </c>
      <c r="H5067" t="inlineStr">
        <is>
          <t>Home delivery</t>
        </is>
      </c>
      <c r="I5067" t="inlineStr">
        <is>
          <t>Walk-in guest</t>
        </is>
      </c>
      <c r="J5067" t="inlineStr">
        <is>
          <t>Omar Haddad</t>
        </is>
      </c>
      <c r="K5067" s="71" t="n">
        <v>2839</v>
      </c>
      <c r="L5067" s="72" t="n">
        <v>507.1</v>
      </c>
      <c r="M5067" s="72" t="n">
        <v>1439656.9</v>
      </c>
      <c r="N5067" s="72" t="n">
        <v>28793.14</v>
      </c>
      <c r="O5067" s="72" t="n">
        <v>1410863.76</v>
      </c>
      <c r="P5067" s="72" t="n">
        <v>937896.96</v>
      </c>
      <c r="Q5067" s="72" t="n">
        <v>472966.8</v>
      </c>
      <c r="R5067" t="inlineStr">
        <is>
          <t>Goa</t>
        </is>
      </c>
      <c r="S5067" s="71" t="n">
        <v>5</v>
      </c>
      <c r="T5067" t="inlineStr">
        <is>
          <t>Yes</t>
        </is>
      </c>
      <c r="U5067" s="71" t="n">
        <v>6151</v>
      </c>
      <c r="V5067" s="71" t="n">
        <v>437</v>
      </c>
      <c r="W5067">
        <f>IF(AND(OR(Dashboard!$C$6="All",E5067=Dashboard!$C$6),OR(Dashboard!$F$6="All",G5067=Dashboard!$F$6),OR(Dashboard!$I$6="All",H5067=Dashboard!$I$6)),1,0)</f>
        <v/>
      </c>
    </row>
    <row r="5068">
      <c r="A5068" t="inlineStr">
        <is>
          <t>RR105059</t>
        </is>
      </c>
      <c r="B5068" s="69" t="n">
        <v>46271</v>
      </c>
      <c r="C5068" s="70" t="n">
        <v>2026</v>
      </c>
      <c r="D5068" t="inlineStr">
        <is>
          <t>Sep</t>
        </is>
      </c>
      <c r="E5068" t="inlineStr">
        <is>
          <t>North</t>
        </is>
      </c>
      <c r="F5068" t="inlineStr">
        <is>
          <t>India</t>
        </is>
      </c>
      <c r="G5068" t="inlineStr">
        <is>
          <t>Fashion</t>
        </is>
      </c>
      <c r="H5068" t="inlineStr">
        <is>
          <t>Click &amp; collect</t>
        </is>
      </c>
      <c r="I5068" t="inlineStr">
        <is>
          <t>Walk-in guest</t>
        </is>
      </c>
      <c r="J5068" t="inlineStr">
        <is>
          <t>Priya Nair</t>
        </is>
      </c>
      <c r="K5068" s="71" t="n">
        <v>1374</v>
      </c>
      <c r="L5068" s="72" t="n">
        <v>838.9299999999999</v>
      </c>
      <c r="M5068" s="72" t="n">
        <v>1152689.82</v>
      </c>
      <c r="N5068" s="72" t="n">
        <v>115268.98</v>
      </c>
      <c r="O5068" s="72" t="n">
        <v>1037420.84</v>
      </c>
      <c r="P5068" s="72" t="n">
        <v>587201.4399999999</v>
      </c>
      <c r="Q5068" s="72" t="n">
        <v>450219.4</v>
      </c>
      <c r="R5068" t="inlineStr">
        <is>
          <t>Rajasthan</t>
        </is>
      </c>
      <c r="S5068" s="71" t="n">
        <v>8</v>
      </c>
      <c r="T5068" t="inlineStr">
        <is>
          <t>Yes</t>
        </is>
      </c>
      <c r="U5068" s="71" t="n">
        <v>593</v>
      </c>
      <c r="V5068" s="71" t="n">
        <v>191</v>
      </c>
      <c r="W5068">
        <f>IF(AND(OR(Dashboard!$C$6="All",E5068=Dashboard!$C$6),OR(Dashboard!$F$6="All",G5068=Dashboard!$F$6),OR(Dashboard!$I$6="All",H5068=Dashboard!$I$6)),1,0)</f>
        <v/>
      </c>
    </row>
    <row r="5069">
      <c r="A5069" t="inlineStr">
        <is>
          <t>RR105060</t>
        </is>
      </c>
      <c r="B5069" s="69" t="n">
        <v>46271</v>
      </c>
      <c r="C5069" s="70" t="n">
        <v>2026</v>
      </c>
      <c r="D5069" t="inlineStr">
        <is>
          <t>Sep</t>
        </is>
      </c>
      <c r="E5069" t="inlineStr">
        <is>
          <t>North</t>
        </is>
      </c>
      <c r="F5069" t="inlineStr">
        <is>
          <t>India</t>
        </is>
      </c>
      <c r="G5069" t="inlineStr">
        <is>
          <t>Grocery</t>
        </is>
      </c>
      <c r="H5069" t="inlineStr">
        <is>
          <t>Store walk-in</t>
        </is>
      </c>
      <c r="I5069" t="inlineStr">
        <is>
          <t>Member</t>
        </is>
      </c>
      <c r="J5069" t="inlineStr">
        <is>
          <t>Carlos Silva</t>
        </is>
      </c>
      <c r="K5069" s="71" t="n">
        <v>1773</v>
      </c>
      <c r="L5069" s="72" t="n">
        <v>197.21</v>
      </c>
      <c r="M5069" s="72" t="n">
        <v>349653.33</v>
      </c>
      <c r="N5069" s="72" t="n">
        <v>34965.33</v>
      </c>
      <c r="O5069" s="72" t="n">
        <v>314688</v>
      </c>
      <c r="P5069" s="72" t="n">
        <v>268572.24</v>
      </c>
      <c r="Q5069" s="72" t="n">
        <v>46115.76</v>
      </c>
      <c r="R5069" t="inlineStr">
        <is>
          <t>Punjab</t>
        </is>
      </c>
      <c r="S5069" s="71" t="n">
        <v>3</v>
      </c>
      <c r="T5069" t="inlineStr">
        <is>
          <t>Yes</t>
        </is>
      </c>
      <c r="U5069" s="71" t="n">
        <v>783</v>
      </c>
      <c r="V5069" s="71" t="n">
        <v>327</v>
      </c>
      <c r="W5069">
        <f>IF(AND(OR(Dashboard!$C$6="All",E5069=Dashboard!$C$6),OR(Dashboard!$F$6="All",G5069=Dashboard!$F$6),OR(Dashboard!$I$6="All",H5069=Dashboard!$I$6)),1,0)</f>
        <v/>
      </c>
    </row>
    <row r="5070">
      <c r="A5070" t="inlineStr">
        <is>
          <t>RR105061</t>
        </is>
      </c>
      <c r="B5070" s="69" t="n">
        <v>46271</v>
      </c>
      <c r="C5070" s="70" t="n">
        <v>2026</v>
      </c>
      <c r="D5070" t="inlineStr">
        <is>
          <t>Sep</t>
        </is>
      </c>
      <c r="E5070" t="inlineStr">
        <is>
          <t>East</t>
        </is>
      </c>
      <c r="F5070" t="inlineStr">
        <is>
          <t>India</t>
        </is>
      </c>
      <c r="G5070" t="inlineStr">
        <is>
          <t>Fashion</t>
        </is>
      </c>
      <c r="H5070" t="inlineStr">
        <is>
          <t>Store walk-in</t>
        </is>
      </c>
      <c r="I5070" t="inlineStr">
        <is>
          <t>Member</t>
        </is>
      </c>
      <c r="J5070" t="inlineStr">
        <is>
          <t>Fatima Al-Saud</t>
        </is>
      </c>
      <c r="K5070" s="71" t="n">
        <v>890</v>
      </c>
      <c r="L5070" s="72" t="n">
        <v>810.9299999999999</v>
      </c>
      <c r="M5070" s="72" t="n">
        <v>721727.7</v>
      </c>
      <c r="N5070" s="72" t="n">
        <v>72172.77</v>
      </c>
      <c r="O5070" s="72" t="n">
        <v>649554.9300000001</v>
      </c>
      <c r="P5070" s="72" t="n">
        <v>378492.97</v>
      </c>
      <c r="Q5070" s="72" t="n">
        <v>271061.96</v>
      </c>
      <c r="R5070" t="inlineStr">
        <is>
          <t>West Bengal</t>
        </is>
      </c>
      <c r="S5070" s="71" t="n">
        <v>8</v>
      </c>
      <c r="T5070" t="inlineStr">
        <is>
          <t>Yes</t>
        </is>
      </c>
      <c r="U5070" s="71" t="n">
        <v>412</v>
      </c>
      <c r="V5070" s="71" t="n">
        <v>124</v>
      </c>
      <c r="W5070">
        <f>IF(AND(OR(Dashboard!$C$6="All",E5070=Dashboard!$C$6),OR(Dashboard!$F$6="All",G5070=Dashboard!$F$6),OR(Dashboard!$I$6="All",H5070=Dashboard!$I$6)),1,0)</f>
        <v/>
      </c>
    </row>
    <row r="5071">
      <c r="A5071" t="inlineStr">
        <is>
          <t>RR105062</t>
        </is>
      </c>
      <c r="B5071" s="69" t="n">
        <v>46271</v>
      </c>
      <c r="C5071" s="70" t="n">
        <v>2026</v>
      </c>
      <c r="D5071" t="inlineStr">
        <is>
          <t>Sep</t>
        </is>
      </c>
      <c r="E5071" t="inlineStr">
        <is>
          <t>West</t>
        </is>
      </c>
      <c r="F5071" t="inlineStr">
        <is>
          <t>India</t>
        </is>
      </c>
      <c r="G5071" t="inlineStr">
        <is>
          <t>Grocery</t>
        </is>
      </c>
      <c r="H5071" t="inlineStr">
        <is>
          <t>Click &amp; collect</t>
        </is>
      </c>
      <c r="I5071" t="inlineStr">
        <is>
          <t>Member</t>
        </is>
      </c>
      <c r="J5071" t="inlineStr">
        <is>
          <t>Emma Clarke</t>
        </is>
      </c>
      <c r="K5071" s="71" t="n">
        <v>4685</v>
      </c>
      <c r="L5071" s="72" t="n">
        <v>184.81</v>
      </c>
      <c r="M5071" s="72" t="n">
        <v>865834.85</v>
      </c>
      <c r="N5071" s="72" t="n">
        <v>17316.7</v>
      </c>
      <c r="O5071" s="72" t="n">
        <v>848518.15</v>
      </c>
      <c r="P5071" s="72" t="n">
        <v>715893.38</v>
      </c>
      <c r="Q5071" s="72" t="n">
        <v>132624.77</v>
      </c>
      <c r="R5071" t="inlineStr">
        <is>
          <t>Gujarat</t>
        </is>
      </c>
      <c r="S5071" s="71" t="n">
        <v>5</v>
      </c>
      <c r="T5071" t="inlineStr">
        <is>
          <t>Yes</t>
        </is>
      </c>
      <c r="U5071" s="71" t="n">
        <v>1633</v>
      </c>
      <c r="V5071" s="71" t="n">
        <v>631</v>
      </c>
      <c r="W5071">
        <f>IF(AND(OR(Dashboard!$C$6="All",E5071=Dashboard!$C$6),OR(Dashboard!$F$6="All",G5071=Dashboard!$F$6),OR(Dashboard!$I$6="All",H5071=Dashboard!$I$6)),1,0)</f>
        <v/>
      </c>
    </row>
    <row r="5072">
      <c r="A5072" t="inlineStr">
        <is>
          <t>RR105063</t>
        </is>
      </c>
      <c r="B5072" s="69" t="n">
        <v>46271</v>
      </c>
      <c r="C5072" s="70" t="n">
        <v>2026</v>
      </c>
      <c r="D5072" t="inlineStr">
        <is>
          <t>Sep</t>
        </is>
      </c>
      <c r="E5072" t="inlineStr">
        <is>
          <t>South</t>
        </is>
      </c>
      <c r="F5072" t="inlineStr">
        <is>
          <t>India</t>
        </is>
      </c>
      <c r="G5072" t="inlineStr">
        <is>
          <t>Fashion</t>
        </is>
      </c>
      <c r="H5072" t="inlineStr">
        <is>
          <t>Home delivery</t>
        </is>
      </c>
      <c r="I5072" t="inlineStr">
        <is>
          <t>Walk-in guest</t>
        </is>
      </c>
      <c r="J5072" t="inlineStr">
        <is>
          <t>Priya Nair</t>
        </is>
      </c>
      <c r="K5072" s="71" t="n">
        <v>814</v>
      </c>
      <c r="L5072" s="72" t="n">
        <v>703.91</v>
      </c>
      <c r="M5072" s="72" t="n">
        <v>572982.74</v>
      </c>
      <c r="N5072" s="72" t="n">
        <v>45838.62</v>
      </c>
      <c r="O5072" s="72" t="n">
        <v>527144.12</v>
      </c>
      <c r="P5072" s="72" t="n">
        <v>347325.76</v>
      </c>
      <c r="Q5072" s="72" t="n">
        <v>179818.36</v>
      </c>
      <c r="R5072" t="inlineStr">
        <is>
          <t>Tamil Nadu</t>
        </is>
      </c>
      <c r="S5072" s="71" t="n">
        <v>3</v>
      </c>
      <c r="T5072" t="inlineStr">
        <is>
          <t>Yes</t>
        </is>
      </c>
      <c r="U5072" s="71" t="n">
        <v>296</v>
      </c>
      <c r="V5072" s="71" t="n">
        <v>122</v>
      </c>
      <c r="W5072">
        <f>IF(AND(OR(Dashboard!$C$6="All",E5072=Dashboard!$C$6),OR(Dashboard!$F$6="All",G5072=Dashboard!$F$6),OR(Dashboard!$I$6="All",H5072=Dashboard!$I$6)),1,0)</f>
        <v/>
      </c>
    </row>
    <row r="5073">
      <c r="A5073" t="inlineStr">
        <is>
          <t>RR105064</t>
        </is>
      </c>
      <c r="B5073" s="69" t="n">
        <v>46272</v>
      </c>
      <c r="C5073" s="70" t="n">
        <v>2026</v>
      </c>
      <c r="D5073" t="inlineStr">
        <is>
          <t>Sep</t>
        </is>
      </c>
      <c r="E5073" t="inlineStr">
        <is>
          <t>North</t>
        </is>
      </c>
      <c r="F5073" t="inlineStr">
        <is>
          <t>India</t>
        </is>
      </c>
      <c r="G5073" t="inlineStr">
        <is>
          <t>JioMart</t>
        </is>
      </c>
      <c r="H5073" t="inlineStr">
        <is>
          <t>Home delivery</t>
        </is>
      </c>
      <c r="I5073" t="inlineStr">
        <is>
          <t>Member</t>
        </is>
      </c>
      <c r="J5073" t="inlineStr">
        <is>
          <t>Ana Costa</t>
        </is>
      </c>
      <c r="K5073" s="71" t="n">
        <v>2853</v>
      </c>
      <c r="L5073" s="72" t="n">
        <v>419.17</v>
      </c>
      <c r="M5073" s="72" t="n">
        <v>1195892.01</v>
      </c>
      <c r="N5073" s="72" t="n">
        <v>179383.8</v>
      </c>
      <c r="O5073" s="72" t="n">
        <v>1016508.21</v>
      </c>
      <c r="P5073" s="72" t="n">
        <v>984234.63</v>
      </c>
      <c r="Q5073" s="72" t="n">
        <v>32273.58</v>
      </c>
      <c r="R5073" t="inlineStr">
        <is>
          <t>Delhi</t>
        </is>
      </c>
      <c r="S5073" s="71" t="n">
        <v>1</v>
      </c>
      <c r="T5073" t="inlineStr">
        <is>
          <t>Yes</t>
        </is>
      </c>
      <c r="U5073" s="71" t="n">
        <v>5907</v>
      </c>
      <c r="V5073" s="71" t="n">
        <v>415</v>
      </c>
      <c r="W5073">
        <f>IF(AND(OR(Dashboard!$C$6="All",E5073=Dashboard!$C$6),OR(Dashboard!$F$6="All",G5073=Dashboard!$F$6),OR(Dashboard!$I$6="All",H5073=Dashboard!$I$6)),1,0)</f>
        <v/>
      </c>
    </row>
    <row r="5074">
      <c r="A5074" t="inlineStr">
        <is>
          <t>RR105065</t>
        </is>
      </c>
      <c r="B5074" s="69" t="n">
        <v>46272</v>
      </c>
      <c r="C5074" s="70" t="n">
        <v>2026</v>
      </c>
      <c r="D5074" t="inlineStr">
        <is>
          <t>Sep</t>
        </is>
      </c>
      <c r="E5074" t="inlineStr">
        <is>
          <t>North</t>
        </is>
      </c>
      <c r="F5074" t="inlineStr">
        <is>
          <t>India</t>
        </is>
      </c>
      <c r="G5074" t="inlineStr">
        <is>
          <t>JioMart</t>
        </is>
      </c>
      <c r="H5074" t="inlineStr">
        <is>
          <t>Home delivery</t>
        </is>
      </c>
      <c r="I5074" t="inlineStr">
        <is>
          <t>Walk-in guest</t>
        </is>
      </c>
      <c r="J5074" t="inlineStr">
        <is>
          <t>Olivia Brown</t>
        </is>
      </c>
      <c r="K5074" s="71" t="n">
        <v>644</v>
      </c>
      <c r="L5074" s="72" t="n">
        <v>500.31</v>
      </c>
      <c r="M5074" s="72" t="n">
        <v>322199.64</v>
      </c>
      <c r="N5074" s="72" t="n">
        <v>48329.95</v>
      </c>
      <c r="O5074" s="72" t="n">
        <v>273869.69</v>
      </c>
      <c r="P5074" s="72" t="n">
        <v>214966.59</v>
      </c>
      <c r="Q5074" s="72" t="n">
        <v>58903.1</v>
      </c>
      <c r="R5074" t="inlineStr">
        <is>
          <t>Rajasthan</t>
        </is>
      </c>
      <c r="S5074" s="71" t="n">
        <v>3</v>
      </c>
      <c r="T5074" t="inlineStr">
        <is>
          <t>Yes</t>
        </is>
      </c>
      <c r="U5074" s="71" t="n">
        <v>1802</v>
      </c>
      <c r="V5074" s="71" t="n">
        <v>99</v>
      </c>
      <c r="W5074">
        <f>IF(AND(OR(Dashboard!$C$6="All",E5074=Dashboard!$C$6),OR(Dashboard!$F$6="All",G5074=Dashboard!$F$6),OR(Dashboard!$I$6="All",H5074=Dashboard!$I$6)),1,0)</f>
        <v/>
      </c>
    </row>
    <row r="5075">
      <c r="A5075" t="inlineStr">
        <is>
          <t>RR105066</t>
        </is>
      </c>
      <c r="B5075" s="69" t="n">
        <v>46272</v>
      </c>
      <c r="C5075" s="70" t="n">
        <v>2026</v>
      </c>
      <c r="D5075" t="inlineStr">
        <is>
          <t>Sep</t>
        </is>
      </c>
      <c r="E5075" t="inlineStr">
        <is>
          <t>West</t>
        </is>
      </c>
      <c r="F5075" t="inlineStr">
        <is>
          <t>India</t>
        </is>
      </c>
      <c r="G5075" t="inlineStr">
        <is>
          <t>JioMart</t>
        </is>
      </c>
      <c r="H5075" t="inlineStr">
        <is>
          <t>Home delivery</t>
        </is>
      </c>
      <c r="I5075" t="inlineStr">
        <is>
          <t>Member</t>
        </is>
      </c>
      <c r="J5075" t="inlineStr">
        <is>
          <t>Noah Smith</t>
        </is>
      </c>
      <c r="K5075" s="71" t="n">
        <v>2734</v>
      </c>
      <c r="L5075" s="72" t="n">
        <v>514.97</v>
      </c>
      <c r="M5075" s="72" t="n">
        <v>1407927.98</v>
      </c>
      <c r="N5075" s="72" t="n">
        <v>140792.8</v>
      </c>
      <c r="O5075" s="72" t="n">
        <v>1267135.18</v>
      </c>
      <c r="P5075" s="72" t="n">
        <v>886729.39</v>
      </c>
      <c r="Q5075" s="72" t="n">
        <v>380405.79</v>
      </c>
      <c r="R5075" t="inlineStr">
        <is>
          <t>Goa</t>
        </is>
      </c>
      <c r="S5075" s="71" t="n">
        <v>2</v>
      </c>
      <c r="T5075" t="inlineStr">
        <is>
          <t>Yes</t>
        </is>
      </c>
      <c r="U5075" s="71" t="n">
        <v>12423</v>
      </c>
      <c r="V5075" s="71" t="n">
        <v>836</v>
      </c>
      <c r="W5075">
        <f>IF(AND(OR(Dashboard!$C$6="All",E5075=Dashboard!$C$6),OR(Dashboard!$F$6="All",G5075=Dashboard!$F$6),OR(Dashboard!$I$6="All",H5075=Dashboard!$I$6)),1,0)</f>
        <v/>
      </c>
    </row>
    <row r="5076">
      <c r="A5076" t="inlineStr">
        <is>
          <t>RR105067</t>
        </is>
      </c>
      <c r="B5076" s="69" t="n">
        <v>46272</v>
      </c>
      <c r="C5076" s="70" t="n">
        <v>2026</v>
      </c>
      <c r="D5076" t="inlineStr">
        <is>
          <t>Sep</t>
        </is>
      </c>
      <c r="E5076" t="inlineStr">
        <is>
          <t>North</t>
        </is>
      </c>
      <c r="F5076" t="inlineStr">
        <is>
          <t>India</t>
        </is>
      </c>
      <c r="G5076" t="inlineStr">
        <is>
          <t>Fashion</t>
        </is>
      </c>
      <c r="H5076" t="inlineStr">
        <is>
          <t>Store walk-in</t>
        </is>
      </c>
      <c r="I5076" t="inlineStr">
        <is>
          <t>Walk-in guest</t>
        </is>
      </c>
      <c r="J5076" t="inlineStr">
        <is>
          <t>Ana Costa</t>
        </is>
      </c>
      <c r="K5076" s="71" t="n">
        <v>257</v>
      </c>
      <c r="L5076" s="72" t="n">
        <v>758.24</v>
      </c>
      <c r="M5076" s="72" t="n">
        <v>194867.68</v>
      </c>
      <c r="N5076" s="72" t="n">
        <v>19486.77</v>
      </c>
      <c r="O5076" s="72" t="n">
        <v>175380.91</v>
      </c>
      <c r="P5076" s="72" t="n">
        <v>109126.07</v>
      </c>
      <c r="Q5076" s="72" t="n">
        <v>66254.84</v>
      </c>
      <c r="R5076" t="inlineStr">
        <is>
          <t>Rajasthan</t>
        </is>
      </c>
      <c r="S5076" s="71" t="n">
        <v>1</v>
      </c>
      <c r="T5076" t="inlineStr">
        <is>
          <t>Yes</t>
        </is>
      </c>
      <c r="U5076" s="71" t="n">
        <v>152</v>
      </c>
      <c r="V5076" s="71" t="n">
        <v>49</v>
      </c>
      <c r="W5076">
        <f>IF(AND(OR(Dashboard!$C$6="All",E5076=Dashboard!$C$6),OR(Dashboard!$F$6="All",G5076=Dashboard!$F$6),OR(Dashboard!$I$6="All",H5076=Dashboard!$I$6)),1,0)</f>
        <v/>
      </c>
    </row>
    <row r="5077">
      <c r="A5077" t="inlineStr">
        <is>
          <t>RR105068</t>
        </is>
      </c>
      <c r="B5077" s="69" t="n">
        <v>46272</v>
      </c>
      <c r="C5077" s="70" t="n">
        <v>2026</v>
      </c>
      <c r="D5077" t="inlineStr">
        <is>
          <t>Sep</t>
        </is>
      </c>
      <c r="E5077" t="inlineStr">
        <is>
          <t>West</t>
        </is>
      </c>
      <c r="F5077" t="inlineStr">
        <is>
          <t>India</t>
        </is>
      </c>
      <c r="G5077" t="inlineStr">
        <is>
          <t>JioMart</t>
        </is>
      </c>
      <c r="H5077" t="inlineStr">
        <is>
          <t>Home delivery</t>
        </is>
      </c>
      <c r="I5077" t="inlineStr">
        <is>
          <t>Walk-in guest</t>
        </is>
      </c>
      <c r="J5077" t="inlineStr">
        <is>
          <t>Emma Clarke</t>
        </is>
      </c>
      <c r="K5077" s="71" t="n">
        <v>1640</v>
      </c>
      <c r="L5077" s="72" t="n">
        <v>435.36</v>
      </c>
      <c r="M5077" s="72" t="n">
        <v>713990.4</v>
      </c>
      <c r="N5077" s="72" t="n">
        <v>35699.52</v>
      </c>
      <c r="O5077" s="72" t="n">
        <v>678290.88</v>
      </c>
      <c r="P5077" s="72" t="n">
        <v>563561.05</v>
      </c>
      <c r="Q5077" s="72" t="n">
        <v>114729.83</v>
      </c>
      <c r="R5077" t="inlineStr">
        <is>
          <t>Gujarat</t>
        </is>
      </c>
      <c r="S5077" s="71" t="n">
        <v>8</v>
      </c>
      <c r="T5077" t="inlineStr">
        <is>
          <t>Yes</t>
        </is>
      </c>
      <c r="U5077" s="71" t="n">
        <v>7742</v>
      </c>
      <c r="V5077" s="71" t="n">
        <v>324</v>
      </c>
      <c r="W5077">
        <f>IF(AND(OR(Dashboard!$C$6="All",E5077=Dashboard!$C$6),OR(Dashboard!$F$6="All",G5077=Dashboard!$F$6),OR(Dashboard!$I$6="All",H5077=Dashboard!$I$6)),1,0)</f>
        <v/>
      </c>
    </row>
    <row r="5078">
      <c r="A5078" t="inlineStr">
        <is>
          <t>RR105069</t>
        </is>
      </c>
      <c r="B5078" s="69" t="n">
        <v>46272</v>
      </c>
      <c r="C5078" s="70" t="n">
        <v>2026</v>
      </c>
      <c r="D5078" t="inlineStr">
        <is>
          <t>Sep</t>
        </is>
      </c>
      <c r="E5078" t="inlineStr">
        <is>
          <t>North</t>
        </is>
      </c>
      <c r="F5078" t="inlineStr">
        <is>
          <t>India</t>
        </is>
      </c>
      <c r="G5078" t="inlineStr">
        <is>
          <t>Electronics</t>
        </is>
      </c>
      <c r="H5078" t="inlineStr">
        <is>
          <t>Store walk-in</t>
        </is>
      </c>
      <c r="I5078" t="inlineStr">
        <is>
          <t>Member</t>
        </is>
      </c>
      <c r="J5078" t="inlineStr">
        <is>
          <t>Emma Clarke</t>
        </is>
      </c>
      <c r="K5078" s="71" t="n">
        <v>81</v>
      </c>
      <c r="L5078" s="72" t="n">
        <v>10106.59</v>
      </c>
      <c r="M5078" s="72" t="n">
        <v>818633.79</v>
      </c>
      <c r="N5078" s="72" t="n">
        <v>122795.07</v>
      </c>
      <c r="O5078" s="72" t="n">
        <v>695838.72</v>
      </c>
      <c r="P5078" s="72" t="n">
        <v>652660.38</v>
      </c>
      <c r="Q5078" s="72" t="n">
        <v>43178.34</v>
      </c>
      <c r="R5078" t="inlineStr">
        <is>
          <t>Delhi</t>
        </is>
      </c>
      <c r="S5078" s="71" t="n">
        <v>3</v>
      </c>
      <c r="T5078" t="inlineStr">
        <is>
          <t>Yes</t>
        </is>
      </c>
      <c r="U5078" s="71" t="n">
        <v>205</v>
      </c>
      <c r="V5078" s="71" t="n">
        <v>68</v>
      </c>
      <c r="W5078">
        <f>IF(AND(OR(Dashboard!$C$6="All",E5078=Dashboard!$C$6),OR(Dashboard!$F$6="All",G5078=Dashboard!$F$6),OR(Dashboard!$I$6="All",H5078=Dashboard!$I$6)),1,0)</f>
        <v/>
      </c>
    </row>
    <row r="5079">
      <c r="A5079" t="inlineStr">
        <is>
          <t>RR105070</t>
        </is>
      </c>
      <c r="B5079" s="69" t="n">
        <v>46272</v>
      </c>
      <c r="C5079" s="70" t="n">
        <v>2026</v>
      </c>
      <c r="D5079" t="inlineStr">
        <is>
          <t>Sep</t>
        </is>
      </c>
      <c r="E5079" t="inlineStr">
        <is>
          <t>North</t>
        </is>
      </c>
      <c r="F5079" t="inlineStr">
        <is>
          <t>India</t>
        </is>
      </c>
      <c r="G5079" t="inlineStr">
        <is>
          <t>JioMart</t>
        </is>
      </c>
      <c r="H5079" t="inlineStr">
        <is>
          <t>Home delivery</t>
        </is>
      </c>
      <c r="I5079" t="inlineStr">
        <is>
          <t>Member</t>
        </is>
      </c>
      <c r="J5079" t="inlineStr">
        <is>
          <t>Arjun Mehta</t>
        </is>
      </c>
      <c r="K5079" s="71" t="n">
        <v>814</v>
      </c>
      <c r="L5079" s="72" t="n">
        <v>411.64</v>
      </c>
      <c r="M5079" s="72" t="n">
        <v>335074.96</v>
      </c>
      <c r="N5079" s="72" t="n">
        <v>16753.75</v>
      </c>
      <c r="O5079" s="72" t="n">
        <v>318321.21</v>
      </c>
      <c r="P5079" s="72" t="n">
        <v>273570.19</v>
      </c>
      <c r="Q5079" s="72" t="n">
        <v>44751.02</v>
      </c>
      <c r="R5079" t="inlineStr">
        <is>
          <t>Punjab</t>
        </is>
      </c>
      <c r="S5079" s="71" t="n">
        <v>2</v>
      </c>
      <c r="T5079" t="inlineStr">
        <is>
          <t>Yes</t>
        </is>
      </c>
      <c r="U5079" s="71" t="n">
        <v>3042</v>
      </c>
      <c r="V5079" s="71" t="n">
        <v>193</v>
      </c>
      <c r="W5079">
        <f>IF(AND(OR(Dashboard!$C$6="All",E5079=Dashboard!$C$6),OR(Dashboard!$F$6="All",G5079=Dashboard!$F$6),OR(Dashboard!$I$6="All",H5079=Dashboard!$I$6)),1,0)</f>
        <v/>
      </c>
    </row>
    <row r="5080">
      <c r="A5080" t="inlineStr">
        <is>
          <t>RR105071</t>
        </is>
      </c>
      <c r="B5080" s="69" t="n">
        <v>46272</v>
      </c>
      <c r="C5080" s="70" t="n">
        <v>2026</v>
      </c>
      <c r="D5080" t="inlineStr">
        <is>
          <t>Sep</t>
        </is>
      </c>
      <c r="E5080" t="inlineStr">
        <is>
          <t>East</t>
        </is>
      </c>
      <c r="F5080" t="inlineStr">
        <is>
          <t>India</t>
        </is>
      </c>
      <c r="G5080" t="inlineStr">
        <is>
          <t>Grocery</t>
        </is>
      </c>
      <c r="H5080" t="inlineStr">
        <is>
          <t>Store walk-in</t>
        </is>
      </c>
      <c r="I5080" t="inlineStr">
        <is>
          <t>Member</t>
        </is>
      </c>
      <c r="J5080" t="inlineStr">
        <is>
          <t>Fatima Al-Saud</t>
        </is>
      </c>
      <c r="K5080" s="71" t="n">
        <v>3136</v>
      </c>
      <c r="L5080" s="72" t="n">
        <v>182.6</v>
      </c>
      <c r="M5080" s="72" t="n">
        <v>572633.6</v>
      </c>
      <c r="N5080" s="72" t="n">
        <v>11452.67</v>
      </c>
      <c r="O5080" s="72" t="n">
        <v>561180.9300000001</v>
      </c>
      <c r="P5080" s="72" t="n">
        <v>477215.95</v>
      </c>
      <c r="Q5080" s="72" t="n">
        <v>83964.98</v>
      </c>
      <c r="R5080" t="inlineStr">
        <is>
          <t>West Bengal</t>
        </is>
      </c>
      <c r="S5080" s="71" t="n">
        <v>8</v>
      </c>
      <c r="T5080" t="inlineStr">
        <is>
          <t>Yes</t>
        </is>
      </c>
      <c r="U5080" s="71" t="n">
        <v>1895</v>
      </c>
      <c r="V5080" s="71" t="n">
        <v>516</v>
      </c>
      <c r="W5080">
        <f>IF(AND(OR(Dashboard!$C$6="All",E5080=Dashboard!$C$6),OR(Dashboard!$F$6="All",G5080=Dashboard!$F$6),OR(Dashboard!$I$6="All",H5080=Dashboard!$I$6)),1,0)</f>
        <v/>
      </c>
    </row>
    <row r="5081">
      <c r="A5081" t="inlineStr">
        <is>
          <t>RR105072</t>
        </is>
      </c>
      <c r="B5081" s="69" t="n">
        <v>46272</v>
      </c>
      <c r="C5081" s="70" t="n">
        <v>2026</v>
      </c>
      <c r="D5081" t="inlineStr">
        <is>
          <t>Sep</t>
        </is>
      </c>
      <c r="E5081" t="inlineStr">
        <is>
          <t>North</t>
        </is>
      </c>
      <c r="F5081" t="inlineStr">
        <is>
          <t>India</t>
        </is>
      </c>
      <c r="G5081" t="inlineStr">
        <is>
          <t>Fashion</t>
        </is>
      </c>
      <c r="H5081" t="inlineStr">
        <is>
          <t>Store walk-in</t>
        </is>
      </c>
      <c r="I5081" t="inlineStr">
        <is>
          <t>Member</t>
        </is>
      </c>
      <c r="J5081" t="inlineStr">
        <is>
          <t>Ravindra Patil</t>
        </is>
      </c>
      <c r="K5081" s="71" t="n">
        <v>533</v>
      </c>
      <c r="L5081" s="72" t="n">
        <v>732.58</v>
      </c>
      <c r="M5081" s="72" t="n">
        <v>390465.14</v>
      </c>
      <c r="N5081" s="72" t="n">
        <v>31237.21</v>
      </c>
      <c r="O5081" s="72" t="n">
        <v>359227.93</v>
      </c>
      <c r="P5081" s="72" t="n">
        <v>227960.16</v>
      </c>
      <c r="Q5081" s="72" t="n">
        <v>131267.77</v>
      </c>
      <c r="R5081" t="inlineStr">
        <is>
          <t>Uttar Pradesh</t>
        </is>
      </c>
      <c r="S5081" s="71" t="n">
        <v>3</v>
      </c>
      <c r="T5081" t="inlineStr">
        <is>
          <t>Yes</t>
        </is>
      </c>
      <c r="U5081" s="71" t="n">
        <v>192</v>
      </c>
      <c r="V5081" s="71" t="n">
        <v>76</v>
      </c>
      <c r="W5081">
        <f>IF(AND(OR(Dashboard!$C$6="All",E5081=Dashboard!$C$6),OR(Dashboard!$F$6="All",G5081=Dashboard!$F$6),OR(Dashboard!$I$6="All",H5081=Dashboard!$I$6)),1,0)</f>
        <v/>
      </c>
    </row>
    <row r="5082">
      <c r="A5082" t="inlineStr">
        <is>
          <t>RR105073</t>
        </is>
      </c>
      <c r="B5082" s="69" t="n">
        <v>46272</v>
      </c>
      <c r="C5082" s="70" t="n">
        <v>2026</v>
      </c>
      <c r="D5082" t="inlineStr">
        <is>
          <t>Sep</t>
        </is>
      </c>
      <c r="E5082" t="inlineStr">
        <is>
          <t>West</t>
        </is>
      </c>
      <c r="F5082" t="inlineStr">
        <is>
          <t>India</t>
        </is>
      </c>
      <c r="G5082" t="inlineStr">
        <is>
          <t>Grocery</t>
        </is>
      </c>
      <c r="H5082" t="inlineStr">
        <is>
          <t>Store walk-in</t>
        </is>
      </c>
      <c r="I5082" t="inlineStr">
        <is>
          <t>Member</t>
        </is>
      </c>
      <c r="J5082" t="inlineStr">
        <is>
          <t>Wei Chen</t>
        </is>
      </c>
      <c r="K5082" s="71" t="n">
        <v>1287</v>
      </c>
      <c r="L5082" s="72" t="n">
        <v>171.19</v>
      </c>
      <c r="M5082" s="72" t="n">
        <v>220321.53</v>
      </c>
      <c r="N5082" s="72" t="n">
        <v>4406.43</v>
      </c>
      <c r="O5082" s="72" t="n">
        <v>215915.1</v>
      </c>
      <c r="P5082" s="72" t="n">
        <v>186578.7</v>
      </c>
      <c r="Q5082" s="72" t="n">
        <v>29336.4</v>
      </c>
      <c r="R5082" t="inlineStr">
        <is>
          <t>Maharashtra</t>
        </is>
      </c>
      <c r="S5082" s="71" t="n">
        <v>1</v>
      </c>
      <c r="T5082" t="inlineStr">
        <is>
          <t>Yes</t>
        </is>
      </c>
      <c r="U5082" s="71" t="n">
        <v>672</v>
      </c>
      <c r="V5082" s="71" t="n">
        <v>276</v>
      </c>
      <c r="W5082">
        <f>IF(AND(OR(Dashboard!$C$6="All",E5082=Dashboard!$C$6),OR(Dashboard!$F$6="All",G5082=Dashboard!$F$6),OR(Dashboard!$I$6="All",H5082=Dashboard!$I$6)),1,0)</f>
        <v/>
      </c>
    </row>
    <row r="5083">
      <c r="A5083" t="inlineStr">
        <is>
          <t>RR105074</t>
        </is>
      </c>
      <c r="B5083" s="69" t="n">
        <v>46272</v>
      </c>
      <c r="C5083" s="70" t="n">
        <v>2026</v>
      </c>
      <c r="D5083" t="inlineStr">
        <is>
          <t>Sep</t>
        </is>
      </c>
      <c r="E5083" t="inlineStr">
        <is>
          <t>West</t>
        </is>
      </c>
      <c r="F5083" t="inlineStr">
        <is>
          <t>India</t>
        </is>
      </c>
      <c r="G5083" t="inlineStr">
        <is>
          <t>Grocery</t>
        </is>
      </c>
      <c r="H5083" t="inlineStr">
        <is>
          <t>Click &amp; collect</t>
        </is>
      </c>
      <c r="I5083" t="inlineStr">
        <is>
          <t>Walk-in guest</t>
        </is>
      </c>
      <c r="J5083" t="inlineStr">
        <is>
          <t>Amir Khan</t>
        </is>
      </c>
      <c r="K5083" s="71" t="n">
        <v>1074</v>
      </c>
      <c r="L5083" s="72" t="n">
        <v>180</v>
      </c>
      <c r="M5083" s="72" t="n">
        <v>193320</v>
      </c>
      <c r="N5083" s="72" t="n">
        <v>3866.4</v>
      </c>
      <c r="O5083" s="72" t="n">
        <v>189453.6</v>
      </c>
      <c r="P5083" s="72" t="n">
        <v>163051.93</v>
      </c>
      <c r="Q5083" s="72" t="n">
        <v>26401.67</v>
      </c>
      <c r="R5083" t="inlineStr">
        <is>
          <t>Gujarat</t>
        </is>
      </c>
      <c r="S5083" s="71" t="n">
        <v>8</v>
      </c>
      <c r="T5083" t="inlineStr">
        <is>
          <t>Yes</t>
        </is>
      </c>
      <c r="U5083" s="71" t="n">
        <v>508</v>
      </c>
      <c r="V5083" s="71" t="n">
        <v>166</v>
      </c>
      <c r="W5083">
        <f>IF(AND(OR(Dashboard!$C$6="All",E5083=Dashboard!$C$6),OR(Dashboard!$F$6="All",G5083=Dashboard!$F$6),OR(Dashboard!$I$6="All",H5083=Dashboard!$I$6)),1,0)</f>
        <v/>
      </c>
    </row>
    <row r="5084">
      <c r="A5084" t="inlineStr">
        <is>
          <t>RR105075</t>
        </is>
      </c>
      <c r="B5084" s="69" t="n">
        <v>46272</v>
      </c>
      <c r="C5084" s="70" t="n">
        <v>2026</v>
      </c>
      <c r="D5084" t="inlineStr">
        <is>
          <t>Sep</t>
        </is>
      </c>
      <c r="E5084" t="inlineStr">
        <is>
          <t>West</t>
        </is>
      </c>
      <c r="F5084" t="inlineStr">
        <is>
          <t>India</t>
        </is>
      </c>
      <c r="G5084" t="inlineStr">
        <is>
          <t>JioMart</t>
        </is>
      </c>
      <c r="H5084" t="inlineStr">
        <is>
          <t>Home delivery</t>
        </is>
      </c>
      <c r="I5084" t="inlineStr">
        <is>
          <t>Walk-in guest</t>
        </is>
      </c>
      <c r="J5084" t="inlineStr">
        <is>
          <t>Carlos Silva</t>
        </is>
      </c>
      <c r="K5084" s="71" t="n">
        <v>4090</v>
      </c>
      <c r="L5084" s="72" t="n">
        <v>511.02</v>
      </c>
      <c r="M5084" s="72" t="n">
        <v>2090071.8</v>
      </c>
      <c r="N5084" s="72" t="n">
        <v>313510.77</v>
      </c>
      <c r="O5084" s="72" t="n">
        <v>1776561.03</v>
      </c>
      <c r="P5084" s="72" t="n">
        <v>1375289.7</v>
      </c>
      <c r="Q5084" s="72" t="n">
        <v>401271.33</v>
      </c>
      <c r="R5084" t="inlineStr">
        <is>
          <t>Gujarat</t>
        </is>
      </c>
      <c r="S5084" s="71" t="n">
        <v>1</v>
      </c>
      <c r="T5084" t="inlineStr">
        <is>
          <t>Yes</t>
        </is>
      </c>
      <c r="U5084" s="71" t="n">
        <v>6031</v>
      </c>
      <c r="V5084" s="71" t="n">
        <v>456</v>
      </c>
      <c r="W5084">
        <f>IF(AND(OR(Dashboard!$C$6="All",E5084=Dashboard!$C$6),OR(Dashboard!$F$6="All",G5084=Dashboard!$F$6),OR(Dashboard!$I$6="All",H5084=Dashboard!$I$6)),1,0)</f>
        <v/>
      </c>
    </row>
    <row r="5085">
      <c r="A5085" t="inlineStr">
        <is>
          <t>RR105076</t>
        </is>
      </c>
      <c r="B5085" s="69" t="n">
        <v>46273</v>
      </c>
      <c r="C5085" s="70" t="n">
        <v>2026</v>
      </c>
      <c r="D5085" t="inlineStr">
        <is>
          <t>Sep</t>
        </is>
      </c>
      <c r="E5085" t="inlineStr">
        <is>
          <t>West</t>
        </is>
      </c>
      <c r="F5085" t="inlineStr">
        <is>
          <t>India</t>
        </is>
      </c>
      <c r="G5085" t="inlineStr">
        <is>
          <t>Grocery</t>
        </is>
      </c>
      <c r="H5085" t="inlineStr">
        <is>
          <t>Click &amp; collect</t>
        </is>
      </c>
      <c r="I5085" t="inlineStr">
        <is>
          <t>Member</t>
        </is>
      </c>
      <c r="J5085" t="inlineStr">
        <is>
          <t>Kofi Mensah</t>
        </is>
      </c>
      <c r="K5085" s="71" t="n">
        <v>1466</v>
      </c>
      <c r="L5085" s="72" t="n">
        <v>205.62</v>
      </c>
      <c r="M5085" s="72" t="n">
        <v>301438.92</v>
      </c>
      <c r="N5085" s="72" t="n">
        <v>15071.95</v>
      </c>
      <c r="O5085" s="72" t="n">
        <v>286366.97</v>
      </c>
      <c r="P5085" s="72" t="n">
        <v>221920.13</v>
      </c>
      <c r="Q5085" s="72" t="n">
        <v>64446.84</v>
      </c>
      <c r="R5085" t="inlineStr">
        <is>
          <t>Maharashtra</t>
        </is>
      </c>
      <c r="S5085" s="71" t="n">
        <v>1</v>
      </c>
      <c r="T5085" t="inlineStr">
        <is>
          <t>Yes</t>
        </is>
      </c>
      <c r="U5085" s="71" t="n">
        <v>455</v>
      </c>
      <c r="V5085" s="71" t="n">
        <v>168</v>
      </c>
      <c r="W5085">
        <f>IF(AND(OR(Dashboard!$C$6="All",E5085=Dashboard!$C$6),OR(Dashboard!$F$6="All",G5085=Dashboard!$F$6),OR(Dashboard!$I$6="All",H5085=Dashboard!$I$6)),1,0)</f>
        <v/>
      </c>
    </row>
    <row r="5086">
      <c r="A5086" t="inlineStr">
        <is>
          <t>RR105077</t>
        </is>
      </c>
      <c r="B5086" s="69" t="n">
        <v>46273</v>
      </c>
      <c r="C5086" s="70" t="n">
        <v>2026</v>
      </c>
      <c r="D5086" t="inlineStr">
        <is>
          <t>Sep</t>
        </is>
      </c>
      <c r="E5086" t="inlineStr">
        <is>
          <t>South</t>
        </is>
      </c>
      <c r="F5086" t="inlineStr">
        <is>
          <t>India</t>
        </is>
      </c>
      <c r="G5086" t="inlineStr">
        <is>
          <t>Grocery</t>
        </is>
      </c>
      <c r="H5086" t="inlineStr">
        <is>
          <t>Store walk-in</t>
        </is>
      </c>
      <c r="I5086" t="inlineStr">
        <is>
          <t>Walk-in guest</t>
        </is>
      </c>
      <c r="J5086" t="inlineStr">
        <is>
          <t>Omar Haddad</t>
        </is>
      </c>
      <c r="K5086" s="71" t="n">
        <v>4149</v>
      </c>
      <c r="L5086" s="72" t="n">
        <v>199.41</v>
      </c>
      <c r="M5086" s="72" t="n">
        <v>827352.09</v>
      </c>
      <c r="N5086" s="72" t="n">
        <v>41367.6</v>
      </c>
      <c r="O5086" s="72" t="n">
        <v>785984.49</v>
      </c>
      <c r="P5086" s="72" t="n">
        <v>608192.12</v>
      </c>
      <c r="Q5086" s="72" t="n">
        <v>177792.37</v>
      </c>
      <c r="R5086" t="inlineStr">
        <is>
          <t>Tamil Nadu</t>
        </is>
      </c>
      <c r="S5086" s="71" t="n">
        <v>3</v>
      </c>
      <c r="T5086" t="inlineStr">
        <is>
          <t>Yes</t>
        </is>
      </c>
      <c r="U5086" s="71" t="n">
        <v>2719</v>
      </c>
      <c r="V5086" s="71" t="n">
        <v>918</v>
      </c>
      <c r="W5086">
        <f>IF(AND(OR(Dashboard!$C$6="All",E5086=Dashboard!$C$6),OR(Dashboard!$F$6="All",G5086=Dashboard!$F$6),OR(Dashboard!$I$6="All",H5086=Dashboard!$I$6)),1,0)</f>
        <v/>
      </c>
    </row>
    <row r="5087">
      <c r="A5087" t="inlineStr">
        <is>
          <t>RR105078</t>
        </is>
      </c>
      <c r="B5087" s="69" t="n">
        <v>46273</v>
      </c>
      <c r="C5087" s="70" t="n">
        <v>2026</v>
      </c>
      <c r="D5087" t="inlineStr">
        <is>
          <t>Sep</t>
        </is>
      </c>
      <c r="E5087" t="inlineStr">
        <is>
          <t>South</t>
        </is>
      </c>
      <c r="F5087" t="inlineStr">
        <is>
          <t>India</t>
        </is>
      </c>
      <c r="G5087" t="inlineStr">
        <is>
          <t>Fashion</t>
        </is>
      </c>
      <c r="H5087" t="inlineStr">
        <is>
          <t>Click &amp; collect</t>
        </is>
      </c>
      <c r="I5087" t="inlineStr">
        <is>
          <t>Member</t>
        </is>
      </c>
      <c r="J5087" t="inlineStr">
        <is>
          <t>Ana Costa</t>
        </is>
      </c>
      <c r="K5087" s="71" t="n">
        <v>617</v>
      </c>
      <c r="L5087" s="72" t="n">
        <v>704.46</v>
      </c>
      <c r="M5087" s="72" t="n">
        <v>434651.82</v>
      </c>
      <c r="N5087" s="72" t="n">
        <v>43465.18</v>
      </c>
      <c r="O5087" s="72" t="n">
        <v>391186.64</v>
      </c>
      <c r="P5087" s="72" t="n">
        <v>257463.11</v>
      </c>
      <c r="Q5087" s="72" t="n">
        <v>133723.53</v>
      </c>
      <c r="R5087" t="inlineStr">
        <is>
          <t>Tamil Nadu</t>
        </is>
      </c>
      <c r="S5087" s="71" t="n">
        <v>1</v>
      </c>
      <c r="T5087" t="inlineStr">
        <is>
          <t>Yes</t>
        </is>
      </c>
      <c r="U5087" s="71" t="n">
        <v>503</v>
      </c>
      <c r="V5087" s="71" t="n">
        <v>170</v>
      </c>
      <c r="W5087">
        <f>IF(AND(OR(Dashboard!$C$6="All",E5087=Dashboard!$C$6),OR(Dashboard!$F$6="All",G5087=Dashboard!$F$6),OR(Dashboard!$I$6="All",H5087=Dashboard!$I$6)),1,0)</f>
        <v/>
      </c>
    </row>
    <row r="5088">
      <c r="A5088" t="inlineStr">
        <is>
          <t>RR105079</t>
        </is>
      </c>
      <c r="B5088" s="69" t="n">
        <v>46273</v>
      </c>
      <c r="C5088" s="70" t="n">
        <v>2026</v>
      </c>
      <c r="D5088" t="inlineStr">
        <is>
          <t>Sep</t>
        </is>
      </c>
      <c r="E5088" t="inlineStr">
        <is>
          <t>South</t>
        </is>
      </c>
      <c r="F5088" t="inlineStr">
        <is>
          <t>India</t>
        </is>
      </c>
      <c r="G5088" t="inlineStr">
        <is>
          <t>JioMart</t>
        </is>
      </c>
      <c r="H5088" t="inlineStr">
        <is>
          <t>Home delivery</t>
        </is>
      </c>
      <c r="I5088" t="inlineStr">
        <is>
          <t>Member</t>
        </is>
      </c>
      <c r="J5088" t="inlineStr">
        <is>
          <t>Hiroshi Tanaka</t>
        </is>
      </c>
      <c r="K5088" s="71" t="n">
        <v>1883</v>
      </c>
      <c r="L5088" s="72" t="n">
        <v>511.65</v>
      </c>
      <c r="M5088" s="72" t="n">
        <v>963436.95</v>
      </c>
      <c r="N5088" s="72" t="n">
        <v>19268.74</v>
      </c>
      <c r="O5088" s="72" t="n">
        <v>944168.21</v>
      </c>
      <c r="P5088" s="72" t="n">
        <v>634118.92</v>
      </c>
      <c r="Q5088" s="72" t="n">
        <v>310049.29</v>
      </c>
      <c r="R5088" t="inlineStr">
        <is>
          <t>Telangana</t>
        </is>
      </c>
      <c r="S5088" s="71" t="n">
        <v>3</v>
      </c>
      <c r="T5088" t="inlineStr">
        <is>
          <t>Yes</t>
        </is>
      </c>
      <c r="U5088" s="71" t="n">
        <v>3535</v>
      </c>
      <c r="V5088" s="71" t="n">
        <v>210</v>
      </c>
      <c r="W5088">
        <f>IF(AND(OR(Dashboard!$C$6="All",E5088=Dashboard!$C$6),OR(Dashboard!$F$6="All",G5088=Dashboard!$F$6),OR(Dashboard!$I$6="All",H5088=Dashboard!$I$6)),1,0)</f>
        <v/>
      </c>
    </row>
    <row r="5089">
      <c r="A5089" t="inlineStr">
        <is>
          <t>RR105080</t>
        </is>
      </c>
      <c r="B5089" s="69" t="n">
        <v>46273</v>
      </c>
      <c r="C5089" s="70" t="n">
        <v>2026</v>
      </c>
      <c r="D5089" t="inlineStr">
        <is>
          <t>Sep</t>
        </is>
      </c>
      <c r="E5089" t="inlineStr">
        <is>
          <t>West</t>
        </is>
      </c>
      <c r="F5089" t="inlineStr">
        <is>
          <t>India</t>
        </is>
      </c>
      <c r="G5089" t="inlineStr">
        <is>
          <t>Grocery</t>
        </is>
      </c>
      <c r="H5089" t="inlineStr">
        <is>
          <t>Store walk-in</t>
        </is>
      </c>
      <c r="I5089" t="inlineStr">
        <is>
          <t>Walk-in guest</t>
        </is>
      </c>
      <c r="J5089" t="inlineStr">
        <is>
          <t>Arjun Mehta</t>
        </is>
      </c>
      <c r="K5089" s="71" t="n">
        <v>2472</v>
      </c>
      <c r="L5089" s="72" t="n">
        <v>205.27</v>
      </c>
      <c r="M5089" s="72" t="n">
        <v>507427.44</v>
      </c>
      <c r="N5089" s="72" t="n">
        <v>40594.2</v>
      </c>
      <c r="O5089" s="72" t="n">
        <v>466833.24</v>
      </c>
      <c r="P5089" s="72" t="n">
        <v>356903.05</v>
      </c>
      <c r="Q5089" s="72" t="n">
        <v>109930.19</v>
      </c>
      <c r="R5089" t="inlineStr">
        <is>
          <t>Gujarat</t>
        </is>
      </c>
      <c r="S5089" s="71" t="n">
        <v>2</v>
      </c>
      <c r="T5089" t="inlineStr">
        <is>
          <t>Yes</t>
        </is>
      </c>
      <c r="U5089" s="71" t="n">
        <v>1067</v>
      </c>
      <c r="V5089" s="71" t="n">
        <v>347</v>
      </c>
      <c r="W5089">
        <f>IF(AND(OR(Dashboard!$C$6="All",E5089=Dashboard!$C$6),OR(Dashboard!$F$6="All",G5089=Dashboard!$F$6),OR(Dashboard!$I$6="All",H5089=Dashboard!$I$6)),1,0)</f>
        <v/>
      </c>
    </row>
    <row r="5090">
      <c r="A5090" t="inlineStr">
        <is>
          <t>RR105081</t>
        </is>
      </c>
      <c r="B5090" s="69" t="n">
        <v>46273</v>
      </c>
      <c r="C5090" s="70" t="n">
        <v>2026</v>
      </c>
      <c r="D5090" t="inlineStr">
        <is>
          <t>Sep</t>
        </is>
      </c>
      <c r="E5090" t="inlineStr">
        <is>
          <t>East</t>
        </is>
      </c>
      <c r="F5090" t="inlineStr">
        <is>
          <t>India</t>
        </is>
      </c>
      <c r="G5090" t="inlineStr">
        <is>
          <t>JioMart</t>
        </is>
      </c>
      <c r="H5090" t="inlineStr">
        <is>
          <t>Home delivery</t>
        </is>
      </c>
      <c r="I5090" t="inlineStr">
        <is>
          <t>Member</t>
        </is>
      </c>
      <c r="J5090" t="inlineStr">
        <is>
          <t>Priya Nair</t>
        </is>
      </c>
      <c r="K5090" s="71" t="n">
        <v>1084</v>
      </c>
      <c r="L5090" s="72" t="n">
        <v>444.3</v>
      </c>
      <c r="M5090" s="72" t="n">
        <v>481621.2</v>
      </c>
      <c r="N5090" s="72" t="n">
        <v>24081.06</v>
      </c>
      <c r="O5090" s="72" t="n">
        <v>457540.14</v>
      </c>
      <c r="P5090" s="72" t="n">
        <v>368369.84</v>
      </c>
      <c r="Q5090" s="72" t="n">
        <v>89170.3</v>
      </c>
      <c r="R5090" t="inlineStr">
        <is>
          <t>West Bengal</t>
        </is>
      </c>
      <c r="S5090" s="71" t="n">
        <v>0</v>
      </c>
      <c r="T5090" t="inlineStr">
        <is>
          <t>No</t>
        </is>
      </c>
      <c r="U5090" s="71" t="n">
        <v>2897</v>
      </c>
      <c r="V5090" s="71" t="n">
        <v>224</v>
      </c>
      <c r="W5090">
        <f>IF(AND(OR(Dashboard!$C$6="All",E5090=Dashboard!$C$6),OR(Dashboard!$F$6="All",G5090=Dashboard!$F$6),OR(Dashboard!$I$6="All",H5090=Dashboard!$I$6)),1,0)</f>
        <v/>
      </c>
    </row>
    <row r="5091">
      <c r="A5091" t="inlineStr">
        <is>
          <t>RR105082</t>
        </is>
      </c>
      <c r="B5091" s="69" t="n">
        <v>46273</v>
      </c>
      <c r="C5091" s="70" t="n">
        <v>2026</v>
      </c>
      <c r="D5091" t="inlineStr">
        <is>
          <t>Sep</t>
        </is>
      </c>
      <c r="E5091" t="inlineStr">
        <is>
          <t>West</t>
        </is>
      </c>
      <c r="F5091" t="inlineStr">
        <is>
          <t>India</t>
        </is>
      </c>
      <c r="G5091" t="inlineStr">
        <is>
          <t>Fashion</t>
        </is>
      </c>
      <c r="H5091" t="inlineStr">
        <is>
          <t>Store walk-in</t>
        </is>
      </c>
      <c r="I5091" t="inlineStr">
        <is>
          <t>Member</t>
        </is>
      </c>
      <c r="J5091" t="inlineStr">
        <is>
          <t>Zoya Ahmed</t>
        </is>
      </c>
      <c r="K5091" s="71" t="n">
        <v>586</v>
      </c>
      <c r="L5091" s="72" t="n">
        <v>774.28</v>
      </c>
      <c r="M5091" s="72" t="n">
        <v>453728.08</v>
      </c>
      <c r="N5091" s="72" t="n">
        <v>68059.21000000001</v>
      </c>
      <c r="O5091" s="72" t="n">
        <v>385668.87</v>
      </c>
      <c r="P5091" s="72" t="n">
        <v>240733.97</v>
      </c>
      <c r="Q5091" s="72" t="n">
        <v>144934.9</v>
      </c>
      <c r="R5091" t="inlineStr">
        <is>
          <t>Maharashtra</t>
        </is>
      </c>
      <c r="S5091" s="71" t="n">
        <v>2</v>
      </c>
      <c r="T5091" t="inlineStr">
        <is>
          <t>Yes</t>
        </is>
      </c>
      <c r="U5091" s="71" t="n">
        <v>546</v>
      </c>
      <c r="V5091" s="71" t="n">
        <v>177</v>
      </c>
      <c r="W5091">
        <f>IF(AND(OR(Dashboard!$C$6="All",E5091=Dashboard!$C$6),OR(Dashboard!$F$6="All",G5091=Dashboard!$F$6),OR(Dashboard!$I$6="All",H5091=Dashboard!$I$6)),1,0)</f>
        <v/>
      </c>
    </row>
    <row r="5092">
      <c r="A5092" t="inlineStr">
        <is>
          <t>RR105083</t>
        </is>
      </c>
      <c r="B5092" s="69" t="n">
        <v>46273</v>
      </c>
      <c r="C5092" s="70" t="n">
        <v>2026</v>
      </c>
      <c r="D5092" t="inlineStr">
        <is>
          <t>Sep</t>
        </is>
      </c>
      <c r="E5092" t="inlineStr">
        <is>
          <t>East</t>
        </is>
      </c>
      <c r="F5092" t="inlineStr">
        <is>
          <t>India</t>
        </is>
      </c>
      <c r="G5092" t="inlineStr">
        <is>
          <t>Fashion</t>
        </is>
      </c>
      <c r="H5092" t="inlineStr">
        <is>
          <t>Store walk-in</t>
        </is>
      </c>
      <c r="I5092" t="inlineStr">
        <is>
          <t>Member</t>
        </is>
      </c>
      <c r="J5092" t="inlineStr">
        <is>
          <t>Ravindra Patil</t>
        </is>
      </c>
      <c r="K5092" s="71" t="n">
        <v>218</v>
      </c>
      <c r="L5092" s="72" t="n">
        <v>833.15</v>
      </c>
      <c r="M5092" s="72" t="n">
        <v>181626.7</v>
      </c>
      <c r="N5092" s="72" t="n">
        <v>9081.34</v>
      </c>
      <c r="O5092" s="72" t="n">
        <v>172545.36</v>
      </c>
      <c r="P5092" s="72" t="n">
        <v>87275</v>
      </c>
      <c r="Q5092" s="72" t="n">
        <v>85270.36</v>
      </c>
      <c r="R5092" t="inlineStr">
        <is>
          <t>Odisha</t>
        </is>
      </c>
      <c r="S5092" s="71" t="n">
        <v>5</v>
      </c>
      <c r="T5092" t="inlineStr">
        <is>
          <t>Yes</t>
        </is>
      </c>
      <c r="U5092" s="71" t="n">
        <v>145</v>
      </c>
      <c r="V5092" s="71" t="n">
        <v>56</v>
      </c>
      <c r="W5092">
        <f>IF(AND(OR(Dashboard!$C$6="All",E5092=Dashboard!$C$6),OR(Dashboard!$F$6="All",G5092=Dashboard!$F$6),OR(Dashboard!$I$6="All",H5092=Dashboard!$I$6)),1,0)</f>
        <v/>
      </c>
    </row>
    <row r="5093">
      <c r="A5093" t="inlineStr">
        <is>
          <t>RR105084</t>
        </is>
      </c>
      <c r="B5093" s="69" t="n">
        <v>46273</v>
      </c>
      <c r="C5093" s="70" t="n">
        <v>2026</v>
      </c>
      <c r="D5093" t="inlineStr">
        <is>
          <t>Sep</t>
        </is>
      </c>
      <c r="E5093" t="inlineStr">
        <is>
          <t>West</t>
        </is>
      </c>
      <c r="F5093" t="inlineStr">
        <is>
          <t>India</t>
        </is>
      </c>
      <c r="G5093" t="inlineStr">
        <is>
          <t>Grocery</t>
        </is>
      </c>
      <c r="H5093" t="inlineStr">
        <is>
          <t>Store walk-in</t>
        </is>
      </c>
      <c r="I5093" t="inlineStr">
        <is>
          <t>Walk-in guest</t>
        </is>
      </c>
      <c r="J5093" t="inlineStr">
        <is>
          <t>Lucas Martin</t>
        </is>
      </c>
      <c r="K5093" s="71" t="n">
        <v>716</v>
      </c>
      <c r="L5093" s="72" t="n">
        <v>209.57</v>
      </c>
      <c r="M5093" s="72" t="n">
        <v>150052.12</v>
      </c>
      <c r="N5093" s="72" t="n">
        <v>15005.21</v>
      </c>
      <c r="O5093" s="72" t="n">
        <v>135046.91</v>
      </c>
      <c r="P5093" s="72" t="n">
        <v>107856.16</v>
      </c>
      <c r="Q5093" s="72" t="n">
        <v>27190.75</v>
      </c>
      <c r="R5093" t="inlineStr">
        <is>
          <t>Maharashtra</t>
        </is>
      </c>
      <c r="S5093" s="71" t="n">
        <v>1</v>
      </c>
      <c r="T5093" t="inlineStr">
        <is>
          <t>Yes</t>
        </is>
      </c>
      <c r="U5093" s="71" t="n">
        <v>243</v>
      </c>
      <c r="V5093" s="71" t="n">
        <v>89</v>
      </c>
      <c r="W5093">
        <f>IF(AND(OR(Dashboard!$C$6="All",E5093=Dashboard!$C$6),OR(Dashboard!$F$6="All",G5093=Dashboard!$F$6),OR(Dashboard!$I$6="All",H5093=Dashboard!$I$6)),1,0)</f>
        <v/>
      </c>
    </row>
    <row r="5094">
      <c r="A5094" t="inlineStr">
        <is>
          <t>RR105085</t>
        </is>
      </c>
      <c r="B5094" s="69" t="n">
        <v>46273</v>
      </c>
      <c r="C5094" s="70" t="n">
        <v>2026</v>
      </c>
      <c r="D5094" t="inlineStr">
        <is>
          <t>Sep</t>
        </is>
      </c>
      <c r="E5094" t="inlineStr">
        <is>
          <t>West</t>
        </is>
      </c>
      <c r="F5094" t="inlineStr">
        <is>
          <t>India</t>
        </is>
      </c>
      <c r="G5094" t="inlineStr">
        <is>
          <t>JioMart</t>
        </is>
      </c>
      <c r="H5094" t="inlineStr">
        <is>
          <t>Home delivery</t>
        </is>
      </c>
      <c r="I5094" t="inlineStr">
        <is>
          <t>Member</t>
        </is>
      </c>
      <c r="J5094" t="inlineStr">
        <is>
          <t>Wei Chen</t>
        </is>
      </c>
      <c r="K5094" s="71" t="n">
        <v>4541</v>
      </c>
      <c r="L5094" s="72" t="n">
        <v>504.72</v>
      </c>
      <c r="M5094" s="72" t="n">
        <v>2291933.52</v>
      </c>
      <c r="N5094" s="72" t="n">
        <v>343790.03</v>
      </c>
      <c r="O5094" s="72" t="n">
        <v>1948143.49</v>
      </c>
      <c r="P5094" s="72" t="n">
        <v>1574349.73</v>
      </c>
      <c r="Q5094" s="72" t="n">
        <v>373793.76</v>
      </c>
      <c r="R5094" t="inlineStr">
        <is>
          <t>Goa</t>
        </is>
      </c>
      <c r="S5094" s="71" t="n">
        <v>8</v>
      </c>
      <c r="T5094" t="inlineStr">
        <is>
          <t>Yes</t>
        </is>
      </c>
      <c r="U5094" s="71" t="n">
        <v>20396</v>
      </c>
      <c r="V5094" s="71" t="n">
        <v>863</v>
      </c>
      <c r="W5094">
        <f>IF(AND(OR(Dashboard!$C$6="All",E5094=Dashboard!$C$6),OR(Dashboard!$F$6="All",G5094=Dashboard!$F$6),OR(Dashboard!$I$6="All",H5094=Dashboard!$I$6)),1,0)</f>
        <v/>
      </c>
    </row>
    <row r="5095">
      <c r="A5095" t="inlineStr">
        <is>
          <t>RR105086</t>
        </is>
      </c>
      <c r="B5095" s="69" t="n">
        <v>46273</v>
      </c>
      <c r="C5095" s="70" t="n">
        <v>2026</v>
      </c>
      <c r="D5095" t="inlineStr">
        <is>
          <t>Sep</t>
        </is>
      </c>
      <c r="E5095" t="inlineStr">
        <is>
          <t>North</t>
        </is>
      </c>
      <c r="F5095" t="inlineStr">
        <is>
          <t>India</t>
        </is>
      </c>
      <c r="G5095" t="inlineStr">
        <is>
          <t>Grocery</t>
        </is>
      </c>
      <c r="H5095" t="inlineStr">
        <is>
          <t>Store walk-in</t>
        </is>
      </c>
      <c r="I5095" t="inlineStr">
        <is>
          <t>Member</t>
        </is>
      </c>
      <c r="J5095" t="inlineStr">
        <is>
          <t>Carlos Silva</t>
        </is>
      </c>
      <c r="K5095" s="71" t="n">
        <v>3992</v>
      </c>
      <c r="L5095" s="72" t="n">
        <v>187.39</v>
      </c>
      <c r="M5095" s="72" t="n">
        <v>748060.88</v>
      </c>
      <c r="N5095" s="72" t="n">
        <v>74806.09</v>
      </c>
      <c r="O5095" s="72" t="n">
        <v>673254.79</v>
      </c>
      <c r="P5095" s="72" t="n">
        <v>569592.64</v>
      </c>
      <c r="Q5095" s="72" t="n">
        <v>103662.15</v>
      </c>
      <c r="R5095" t="inlineStr">
        <is>
          <t>Uttar Pradesh</t>
        </is>
      </c>
      <c r="S5095" s="71" t="n">
        <v>8</v>
      </c>
      <c r="T5095" t="inlineStr">
        <is>
          <t>Yes</t>
        </is>
      </c>
      <c r="U5095" s="71" t="n">
        <v>1966</v>
      </c>
      <c r="V5095" s="71" t="n">
        <v>543</v>
      </c>
      <c r="W5095">
        <f>IF(AND(OR(Dashboard!$C$6="All",E5095=Dashboard!$C$6),OR(Dashboard!$F$6="All",G5095=Dashboard!$F$6),OR(Dashboard!$I$6="All",H5095=Dashboard!$I$6)),1,0)</f>
        <v/>
      </c>
    </row>
    <row r="5096">
      <c r="A5096" t="inlineStr">
        <is>
          <t>RR105087</t>
        </is>
      </c>
      <c r="B5096" s="69" t="n">
        <v>46274</v>
      </c>
      <c r="C5096" s="70" t="n">
        <v>2026</v>
      </c>
      <c r="D5096" t="inlineStr">
        <is>
          <t>Sep</t>
        </is>
      </c>
      <c r="E5096" t="inlineStr">
        <is>
          <t>North</t>
        </is>
      </c>
      <c r="F5096" t="inlineStr">
        <is>
          <t>India</t>
        </is>
      </c>
      <c r="G5096" t="inlineStr">
        <is>
          <t>JioMart</t>
        </is>
      </c>
      <c r="H5096" t="inlineStr">
        <is>
          <t>Home delivery</t>
        </is>
      </c>
      <c r="I5096" t="inlineStr">
        <is>
          <t>Walk-in guest</t>
        </is>
      </c>
      <c r="J5096" t="inlineStr">
        <is>
          <t>Carlos Silva</t>
        </is>
      </c>
      <c r="K5096" s="71" t="n">
        <v>3556</v>
      </c>
      <c r="L5096" s="72" t="n">
        <v>450.29</v>
      </c>
      <c r="M5096" s="72" t="n">
        <v>1601231.24</v>
      </c>
      <c r="N5096" s="72" t="n">
        <v>128098.5</v>
      </c>
      <c r="O5096" s="72" t="n">
        <v>1473132.74</v>
      </c>
      <c r="P5096" s="72" t="n">
        <v>1229088.45</v>
      </c>
      <c r="Q5096" s="72" t="n">
        <v>244044.29</v>
      </c>
      <c r="R5096" t="inlineStr">
        <is>
          <t>Delhi</t>
        </is>
      </c>
      <c r="S5096" s="71" t="n">
        <v>0</v>
      </c>
      <c r="T5096" t="inlineStr">
        <is>
          <t>No</t>
        </is>
      </c>
      <c r="U5096" s="71" t="n">
        <v>6865</v>
      </c>
      <c r="V5096" s="71" t="n">
        <v>535</v>
      </c>
      <c r="W5096">
        <f>IF(AND(OR(Dashboard!$C$6="All",E5096=Dashboard!$C$6),OR(Dashboard!$F$6="All",G5096=Dashboard!$F$6),OR(Dashboard!$I$6="All",H5096=Dashboard!$I$6)),1,0)</f>
        <v/>
      </c>
    </row>
    <row r="5097">
      <c r="A5097" t="inlineStr">
        <is>
          <t>RR105088</t>
        </is>
      </c>
      <c r="B5097" s="69" t="n">
        <v>46274</v>
      </c>
      <c r="C5097" s="70" t="n">
        <v>2026</v>
      </c>
      <c r="D5097" t="inlineStr">
        <is>
          <t>Sep</t>
        </is>
      </c>
      <c r="E5097" t="inlineStr">
        <is>
          <t>South</t>
        </is>
      </c>
      <c r="F5097" t="inlineStr">
        <is>
          <t>India</t>
        </is>
      </c>
      <c r="G5097" t="inlineStr">
        <is>
          <t>Grocery</t>
        </is>
      </c>
      <c r="H5097" t="inlineStr">
        <is>
          <t>Store walk-in</t>
        </is>
      </c>
      <c r="I5097" t="inlineStr">
        <is>
          <t>Member</t>
        </is>
      </c>
      <c r="J5097" t="inlineStr">
        <is>
          <t>Aisha Bello</t>
        </is>
      </c>
      <c r="K5097" s="71" t="n">
        <v>1176</v>
      </c>
      <c r="L5097" s="72" t="n">
        <v>203.23</v>
      </c>
      <c r="M5097" s="72" t="n">
        <v>238998.48</v>
      </c>
      <c r="N5097" s="72" t="n">
        <v>11949.92</v>
      </c>
      <c r="O5097" s="72" t="n">
        <v>227048.56</v>
      </c>
      <c r="P5097" s="72" t="n">
        <v>167391.68</v>
      </c>
      <c r="Q5097" s="72" t="n">
        <v>59656.88</v>
      </c>
      <c r="R5097" t="inlineStr">
        <is>
          <t>Telangana</t>
        </is>
      </c>
      <c r="S5097" s="71" t="n">
        <v>3</v>
      </c>
      <c r="T5097" t="inlineStr">
        <is>
          <t>Yes</t>
        </is>
      </c>
      <c r="U5097" s="71" t="n">
        <v>330</v>
      </c>
      <c r="V5097" s="71" t="n">
        <v>142</v>
      </c>
      <c r="W5097">
        <f>IF(AND(OR(Dashboard!$C$6="All",E5097=Dashboard!$C$6),OR(Dashboard!$F$6="All",G5097=Dashboard!$F$6),OR(Dashboard!$I$6="All",H5097=Dashboard!$I$6)),1,0)</f>
        <v/>
      </c>
    </row>
    <row r="5098">
      <c r="A5098" t="inlineStr">
        <is>
          <t>RR105089</t>
        </is>
      </c>
      <c r="B5098" s="69" t="n">
        <v>46274</v>
      </c>
      <c r="C5098" s="70" t="n">
        <v>2026</v>
      </c>
      <c r="D5098" t="inlineStr">
        <is>
          <t>Sep</t>
        </is>
      </c>
      <c r="E5098" t="inlineStr">
        <is>
          <t>West</t>
        </is>
      </c>
      <c r="F5098" t="inlineStr">
        <is>
          <t>India</t>
        </is>
      </c>
      <c r="G5098" t="inlineStr">
        <is>
          <t>Electronics</t>
        </is>
      </c>
      <c r="H5098" t="inlineStr">
        <is>
          <t>Store walk-in</t>
        </is>
      </c>
      <c r="I5098" t="inlineStr">
        <is>
          <t>Member</t>
        </is>
      </c>
      <c r="J5098" t="inlineStr">
        <is>
          <t>Liam O'Brien</t>
        </is>
      </c>
      <c r="K5098" s="71" t="n">
        <v>103</v>
      </c>
      <c r="L5098" s="72" t="n">
        <v>9813.860000000001</v>
      </c>
      <c r="M5098" s="72" t="n">
        <v>1010827.58</v>
      </c>
      <c r="N5098" s="72" t="n">
        <v>101082.76</v>
      </c>
      <c r="O5098" s="72" t="n">
        <v>909744.8199999999</v>
      </c>
      <c r="P5098" s="72" t="n">
        <v>862729.4300000001</v>
      </c>
      <c r="Q5098" s="72" t="n">
        <v>47015.39</v>
      </c>
      <c r="R5098" t="inlineStr">
        <is>
          <t>Maharashtra</t>
        </is>
      </c>
      <c r="S5098" s="71" t="n">
        <v>5</v>
      </c>
      <c r="T5098" t="inlineStr">
        <is>
          <t>Yes</t>
        </is>
      </c>
      <c r="U5098" s="71" t="n">
        <v>198</v>
      </c>
      <c r="V5098" s="71" t="n">
        <v>73</v>
      </c>
      <c r="W5098">
        <f>IF(AND(OR(Dashboard!$C$6="All",E5098=Dashboard!$C$6),OR(Dashboard!$F$6="All",G5098=Dashboard!$F$6),OR(Dashboard!$I$6="All",H5098=Dashboard!$I$6)),1,0)</f>
        <v/>
      </c>
    </row>
    <row r="5099">
      <c r="A5099" t="inlineStr">
        <is>
          <t>RR105090</t>
        </is>
      </c>
      <c r="B5099" s="69" t="n">
        <v>46274</v>
      </c>
      <c r="C5099" s="70" t="n">
        <v>2026</v>
      </c>
      <c r="D5099" t="inlineStr">
        <is>
          <t>Sep</t>
        </is>
      </c>
      <c r="E5099" t="inlineStr">
        <is>
          <t>West</t>
        </is>
      </c>
      <c r="F5099" t="inlineStr">
        <is>
          <t>India</t>
        </is>
      </c>
      <c r="G5099" t="inlineStr">
        <is>
          <t>JioMart</t>
        </is>
      </c>
      <c r="H5099" t="inlineStr">
        <is>
          <t>Home delivery</t>
        </is>
      </c>
      <c r="I5099" t="inlineStr">
        <is>
          <t>Walk-in guest</t>
        </is>
      </c>
      <c r="J5099" t="inlineStr">
        <is>
          <t>Lucas Martin</t>
        </is>
      </c>
      <c r="K5099" s="71" t="n">
        <v>2426</v>
      </c>
      <c r="L5099" s="72" t="n">
        <v>478.66</v>
      </c>
      <c r="M5099" s="72" t="n">
        <v>1161229.16</v>
      </c>
      <c r="N5099" s="72" t="n">
        <v>23224.58</v>
      </c>
      <c r="O5099" s="72" t="n">
        <v>1138004.58</v>
      </c>
      <c r="P5099" s="72" t="n">
        <v>845868.8100000001</v>
      </c>
      <c r="Q5099" s="72" t="n">
        <v>292135.77</v>
      </c>
      <c r="R5099" t="inlineStr">
        <is>
          <t>Maharashtra</t>
        </is>
      </c>
      <c r="S5099" s="71" t="n">
        <v>2</v>
      </c>
      <c r="T5099" t="inlineStr">
        <is>
          <t>Yes</t>
        </is>
      </c>
      <c r="U5099" s="71" t="n">
        <v>13279</v>
      </c>
      <c r="V5099" s="71" t="n">
        <v>686</v>
      </c>
      <c r="W5099">
        <f>IF(AND(OR(Dashboard!$C$6="All",E5099=Dashboard!$C$6),OR(Dashboard!$F$6="All",G5099=Dashboard!$F$6),OR(Dashboard!$I$6="All",H5099=Dashboard!$I$6)),1,0)</f>
        <v/>
      </c>
    </row>
    <row r="5100">
      <c r="A5100" t="inlineStr">
        <is>
          <t>RR105091</t>
        </is>
      </c>
      <c r="B5100" s="69" t="n">
        <v>46274</v>
      </c>
      <c r="C5100" s="70" t="n">
        <v>2026</v>
      </c>
      <c r="D5100" t="inlineStr">
        <is>
          <t>Sep</t>
        </is>
      </c>
      <c r="E5100" t="inlineStr">
        <is>
          <t>North</t>
        </is>
      </c>
      <c r="F5100" t="inlineStr">
        <is>
          <t>India</t>
        </is>
      </c>
      <c r="G5100" t="inlineStr">
        <is>
          <t>JioMart</t>
        </is>
      </c>
      <c r="H5100" t="inlineStr">
        <is>
          <t>Home delivery</t>
        </is>
      </c>
      <c r="I5100" t="inlineStr">
        <is>
          <t>Member</t>
        </is>
      </c>
      <c r="J5100" t="inlineStr">
        <is>
          <t>Amir Khan</t>
        </is>
      </c>
      <c r="K5100" s="71" t="n">
        <v>3985</v>
      </c>
      <c r="L5100" s="72" t="n">
        <v>491.47</v>
      </c>
      <c r="M5100" s="72" t="n">
        <v>1958507.95</v>
      </c>
      <c r="N5100" s="72" t="n">
        <v>97925.39999999999</v>
      </c>
      <c r="O5100" s="72" t="n">
        <v>1860582.55</v>
      </c>
      <c r="P5100" s="72" t="n">
        <v>1376658.57</v>
      </c>
      <c r="Q5100" s="72" t="n">
        <v>483923.98</v>
      </c>
      <c r="R5100" t="inlineStr">
        <is>
          <t>Delhi</t>
        </is>
      </c>
      <c r="S5100" s="71" t="n">
        <v>5</v>
      </c>
      <c r="T5100" t="inlineStr">
        <is>
          <t>Yes</t>
        </is>
      </c>
      <c r="U5100" s="71" t="n">
        <v>11190</v>
      </c>
      <c r="V5100" s="71" t="n">
        <v>820</v>
      </c>
      <c r="W5100">
        <f>IF(AND(OR(Dashboard!$C$6="All",E5100=Dashboard!$C$6),OR(Dashboard!$F$6="All",G5100=Dashboard!$F$6),OR(Dashboard!$I$6="All",H5100=Dashboard!$I$6)),1,0)</f>
        <v/>
      </c>
    </row>
    <row r="5101">
      <c r="A5101" t="inlineStr">
        <is>
          <t>RR105092</t>
        </is>
      </c>
      <c r="B5101" s="69" t="n">
        <v>46274</v>
      </c>
      <c r="C5101" s="70" t="n">
        <v>2026</v>
      </c>
      <c r="D5101" t="inlineStr">
        <is>
          <t>Sep</t>
        </is>
      </c>
      <c r="E5101" t="inlineStr">
        <is>
          <t>West</t>
        </is>
      </c>
      <c r="F5101" t="inlineStr">
        <is>
          <t>India</t>
        </is>
      </c>
      <c r="G5101" t="inlineStr">
        <is>
          <t>JioMart</t>
        </is>
      </c>
      <c r="H5101" t="inlineStr">
        <is>
          <t>Home delivery</t>
        </is>
      </c>
      <c r="I5101" t="inlineStr">
        <is>
          <t>Walk-in guest</t>
        </is>
      </c>
      <c r="J5101" t="inlineStr">
        <is>
          <t>Olivia Brown</t>
        </is>
      </c>
      <c r="K5101" s="71" t="n">
        <v>2852</v>
      </c>
      <c r="L5101" s="72" t="n">
        <v>515.61</v>
      </c>
      <c r="M5101" s="72" t="n">
        <v>1470519.72</v>
      </c>
      <c r="N5101" s="72" t="n">
        <v>147051.97</v>
      </c>
      <c r="O5101" s="72" t="n">
        <v>1323467.75</v>
      </c>
      <c r="P5101" s="72" t="n">
        <v>953166.15</v>
      </c>
      <c r="Q5101" s="72" t="n">
        <v>370301.6</v>
      </c>
      <c r="R5101" t="inlineStr">
        <is>
          <t>Gujarat</t>
        </is>
      </c>
      <c r="S5101" s="71" t="n">
        <v>0</v>
      </c>
      <c r="T5101" t="inlineStr">
        <is>
          <t>No</t>
        </is>
      </c>
      <c r="U5101" s="71" t="n">
        <v>19208</v>
      </c>
      <c r="V5101" s="71" t="n">
        <v>818</v>
      </c>
      <c r="W5101">
        <f>IF(AND(OR(Dashboard!$C$6="All",E5101=Dashboard!$C$6),OR(Dashboard!$F$6="All",G5101=Dashboard!$F$6),OR(Dashboard!$I$6="All",H5101=Dashboard!$I$6)),1,0)</f>
        <v/>
      </c>
    </row>
    <row r="5102">
      <c r="A5102" t="inlineStr">
        <is>
          <t>RR105093</t>
        </is>
      </c>
      <c r="B5102" s="69" t="n">
        <v>46274</v>
      </c>
      <c r="C5102" s="70" t="n">
        <v>2026</v>
      </c>
      <c r="D5102" t="inlineStr">
        <is>
          <t>Sep</t>
        </is>
      </c>
      <c r="E5102" t="inlineStr">
        <is>
          <t>North</t>
        </is>
      </c>
      <c r="F5102" t="inlineStr">
        <is>
          <t>India</t>
        </is>
      </c>
      <c r="G5102" t="inlineStr">
        <is>
          <t>Electronics</t>
        </is>
      </c>
      <c r="H5102" t="inlineStr">
        <is>
          <t>Store walk-in</t>
        </is>
      </c>
      <c r="I5102" t="inlineStr">
        <is>
          <t>Member</t>
        </is>
      </c>
      <c r="J5102" t="inlineStr">
        <is>
          <t>Kofi Mensah</t>
        </is>
      </c>
      <c r="K5102" s="71" t="n">
        <v>138</v>
      </c>
      <c r="L5102" s="72" t="n">
        <v>9048.77</v>
      </c>
      <c r="M5102" s="72" t="n">
        <v>1248730.26</v>
      </c>
      <c r="N5102" s="72" t="n">
        <v>24974.61</v>
      </c>
      <c r="O5102" s="72" t="n">
        <v>1223755.65</v>
      </c>
      <c r="P5102" s="72" t="n">
        <v>1090444.96</v>
      </c>
      <c r="Q5102" s="72" t="n">
        <v>133310.69</v>
      </c>
      <c r="R5102" t="inlineStr">
        <is>
          <t>Rajasthan</t>
        </is>
      </c>
      <c r="S5102" s="71" t="n">
        <v>0</v>
      </c>
      <c r="T5102" t="inlineStr">
        <is>
          <t>No</t>
        </is>
      </c>
      <c r="U5102" s="71" t="n">
        <v>395</v>
      </c>
      <c r="V5102" s="71" t="n">
        <v>109</v>
      </c>
      <c r="W5102">
        <f>IF(AND(OR(Dashboard!$C$6="All",E5102=Dashboard!$C$6),OR(Dashboard!$F$6="All",G5102=Dashboard!$F$6),OR(Dashboard!$I$6="All",H5102=Dashboard!$I$6)),1,0)</f>
        <v/>
      </c>
    </row>
    <row r="5103">
      <c r="A5103" t="inlineStr">
        <is>
          <t>RR105094</t>
        </is>
      </c>
      <c r="B5103" s="69" t="n">
        <v>46274</v>
      </c>
      <c r="C5103" s="70" t="n">
        <v>2026</v>
      </c>
      <c r="D5103" t="inlineStr">
        <is>
          <t>Sep</t>
        </is>
      </c>
      <c r="E5103" t="inlineStr">
        <is>
          <t>West</t>
        </is>
      </c>
      <c r="F5103" t="inlineStr">
        <is>
          <t>India</t>
        </is>
      </c>
      <c r="G5103" t="inlineStr">
        <is>
          <t>Grocery</t>
        </is>
      </c>
      <c r="H5103" t="inlineStr">
        <is>
          <t>Store walk-in</t>
        </is>
      </c>
      <c r="I5103" t="inlineStr">
        <is>
          <t>Member</t>
        </is>
      </c>
      <c r="J5103" t="inlineStr">
        <is>
          <t>Noah Smith</t>
        </is>
      </c>
      <c r="K5103" s="71" t="n">
        <v>4277</v>
      </c>
      <c r="L5103" s="72" t="n">
        <v>188.23</v>
      </c>
      <c r="M5103" s="72" t="n">
        <v>805059.71</v>
      </c>
      <c r="N5103" s="72" t="n">
        <v>40252.99</v>
      </c>
      <c r="O5103" s="72" t="n">
        <v>764806.72</v>
      </c>
      <c r="P5103" s="72" t="n">
        <v>606819.72</v>
      </c>
      <c r="Q5103" s="72" t="n">
        <v>157987</v>
      </c>
      <c r="R5103" t="inlineStr">
        <is>
          <t>Maharashtra</t>
        </is>
      </c>
      <c r="S5103" s="71" t="n">
        <v>1</v>
      </c>
      <c r="T5103" t="inlineStr">
        <is>
          <t>Yes</t>
        </is>
      </c>
      <c r="U5103" s="71" t="n">
        <v>1740</v>
      </c>
      <c r="V5103" s="71" t="n">
        <v>613</v>
      </c>
      <c r="W5103">
        <f>IF(AND(OR(Dashboard!$C$6="All",E5103=Dashboard!$C$6),OR(Dashboard!$F$6="All",G5103=Dashboard!$F$6),OR(Dashboard!$I$6="All",H5103=Dashboard!$I$6)),1,0)</f>
        <v/>
      </c>
    </row>
    <row r="5104">
      <c r="A5104" t="inlineStr">
        <is>
          <t>RR105095</t>
        </is>
      </c>
      <c r="B5104" s="69" t="n">
        <v>46275</v>
      </c>
      <c r="C5104" s="70" t="n">
        <v>2026</v>
      </c>
      <c r="D5104" t="inlineStr">
        <is>
          <t>Sep</t>
        </is>
      </c>
      <c r="E5104" t="inlineStr">
        <is>
          <t>West</t>
        </is>
      </c>
      <c r="F5104" t="inlineStr">
        <is>
          <t>India</t>
        </is>
      </c>
      <c r="G5104" t="inlineStr">
        <is>
          <t>JioMart</t>
        </is>
      </c>
      <c r="H5104" t="inlineStr">
        <is>
          <t>Home delivery</t>
        </is>
      </c>
      <c r="I5104" t="inlineStr">
        <is>
          <t>Member</t>
        </is>
      </c>
      <c r="J5104" t="inlineStr">
        <is>
          <t>Ravindra Patil</t>
        </is>
      </c>
      <c r="K5104" s="71" t="n">
        <v>4631</v>
      </c>
      <c r="L5104" s="72" t="n">
        <v>476.81</v>
      </c>
      <c r="M5104" s="72" t="n">
        <v>2208107.11</v>
      </c>
      <c r="N5104" s="72" t="n">
        <v>44162.14</v>
      </c>
      <c r="O5104" s="72" t="n">
        <v>2163944.97</v>
      </c>
      <c r="P5104" s="72" t="n">
        <v>1554604.73</v>
      </c>
      <c r="Q5104" s="72" t="n">
        <v>609340.24</v>
      </c>
      <c r="R5104" t="inlineStr">
        <is>
          <t>Gujarat</t>
        </is>
      </c>
      <c r="S5104" s="71" t="n">
        <v>2</v>
      </c>
      <c r="T5104" t="inlineStr">
        <is>
          <t>Yes</t>
        </is>
      </c>
      <c r="U5104" s="71" t="n">
        <v>10300</v>
      </c>
      <c r="V5104" s="71" t="n">
        <v>778</v>
      </c>
      <c r="W5104">
        <f>IF(AND(OR(Dashboard!$C$6="All",E5104=Dashboard!$C$6),OR(Dashboard!$F$6="All",G5104=Dashboard!$F$6),OR(Dashboard!$I$6="All",H5104=Dashboard!$I$6)),1,0)</f>
        <v/>
      </c>
    </row>
    <row r="5105">
      <c r="A5105" t="inlineStr">
        <is>
          <t>RR105096</t>
        </is>
      </c>
      <c r="B5105" s="69" t="n">
        <v>46275</v>
      </c>
      <c r="C5105" s="70" t="n">
        <v>2026</v>
      </c>
      <c r="D5105" t="inlineStr">
        <is>
          <t>Sep</t>
        </is>
      </c>
      <c r="E5105" t="inlineStr">
        <is>
          <t>South</t>
        </is>
      </c>
      <c r="F5105" t="inlineStr">
        <is>
          <t>India</t>
        </is>
      </c>
      <c r="G5105" t="inlineStr">
        <is>
          <t>Grocery</t>
        </is>
      </c>
      <c r="H5105" t="inlineStr">
        <is>
          <t>Store walk-in</t>
        </is>
      </c>
      <c r="I5105" t="inlineStr">
        <is>
          <t>Walk-in guest</t>
        </is>
      </c>
      <c r="J5105" t="inlineStr">
        <is>
          <t>Lucas Martin</t>
        </is>
      </c>
      <c r="K5105" s="71" t="n">
        <v>1537</v>
      </c>
      <c r="L5105" s="72" t="n">
        <v>193.36</v>
      </c>
      <c r="M5105" s="72" t="n">
        <v>297194.32</v>
      </c>
      <c r="N5105" s="72" t="n">
        <v>5943.89</v>
      </c>
      <c r="O5105" s="72" t="n">
        <v>291250.43</v>
      </c>
      <c r="P5105" s="72" t="n">
        <v>223141.07</v>
      </c>
      <c r="Q5105" s="72" t="n">
        <v>68109.36</v>
      </c>
      <c r="R5105" t="inlineStr">
        <is>
          <t>Telangana</t>
        </is>
      </c>
      <c r="S5105" s="71" t="n">
        <v>8</v>
      </c>
      <c r="T5105" t="inlineStr">
        <is>
          <t>Yes</t>
        </is>
      </c>
      <c r="U5105" s="71" t="n">
        <v>503</v>
      </c>
      <c r="V5105" s="71" t="n">
        <v>211</v>
      </c>
      <c r="W5105">
        <f>IF(AND(OR(Dashboard!$C$6="All",E5105=Dashboard!$C$6),OR(Dashboard!$F$6="All",G5105=Dashboard!$F$6),OR(Dashboard!$I$6="All",H5105=Dashboard!$I$6)),1,0)</f>
        <v/>
      </c>
    </row>
    <row r="5106">
      <c r="A5106" t="inlineStr">
        <is>
          <t>RR105097</t>
        </is>
      </c>
      <c r="B5106" s="69" t="n">
        <v>46275</v>
      </c>
      <c r="C5106" s="70" t="n">
        <v>2026</v>
      </c>
      <c r="D5106" t="inlineStr">
        <is>
          <t>Sep</t>
        </is>
      </c>
      <c r="E5106" t="inlineStr">
        <is>
          <t>West</t>
        </is>
      </c>
      <c r="F5106" t="inlineStr">
        <is>
          <t>India</t>
        </is>
      </c>
      <c r="G5106" t="inlineStr">
        <is>
          <t>Grocery</t>
        </is>
      </c>
      <c r="H5106" t="inlineStr">
        <is>
          <t>Store walk-in</t>
        </is>
      </c>
      <c r="I5106" t="inlineStr">
        <is>
          <t>Walk-in guest</t>
        </is>
      </c>
      <c r="J5106" t="inlineStr">
        <is>
          <t>Emma Clarke</t>
        </is>
      </c>
      <c r="K5106" s="71" t="n">
        <v>3289</v>
      </c>
      <c r="L5106" s="72" t="n">
        <v>193.27</v>
      </c>
      <c r="M5106" s="72" t="n">
        <v>635665.03</v>
      </c>
      <c r="N5106" s="72" t="n">
        <v>31783.25</v>
      </c>
      <c r="O5106" s="72" t="n">
        <v>603881.78</v>
      </c>
      <c r="P5106" s="72" t="n">
        <v>504346.16</v>
      </c>
      <c r="Q5106" s="72" t="n">
        <v>99535.62</v>
      </c>
      <c r="R5106" t="inlineStr">
        <is>
          <t>Maharashtra</t>
        </is>
      </c>
      <c r="S5106" s="71" t="n">
        <v>8</v>
      </c>
      <c r="T5106" t="inlineStr">
        <is>
          <t>Yes</t>
        </is>
      </c>
      <c r="U5106" s="71" t="n">
        <v>2036</v>
      </c>
      <c r="V5106" s="71" t="n">
        <v>527</v>
      </c>
      <c r="W5106">
        <f>IF(AND(OR(Dashboard!$C$6="All",E5106=Dashboard!$C$6),OR(Dashboard!$F$6="All",G5106=Dashboard!$F$6),OR(Dashboard!$I$6="All",H5106=Dashboard!$I$6)),1,0)</f>
        <v/>
      </c>
    </row>
    <row r="5107">
      <c r="A5107" t="inlineStr">
        <is>
          <t>RR105098</t>
        </is>
      </c>
      <c r="B5107" s="69" t="n">
        <v>46275</v>
      </c>
      <c r="C5107" s="70" t="n">
        <v>2026</v>
      </c>
      <c r="D5107" t="inlineStr">
        <is>
          <t>Sep</t>
        </is>
      </c>
      <c r="E5107" t="inlineStr">
        <is>
          <t>East</t>
        </is>
      </c>
      <c r="F5107" t="inlineStr">
        <is>
          <t>India</t>
        </is>
      </c>
      <c r="G5107" t="inlineStr">
        <is>
          <t>Grocery</t>
        </is>
      </c>
      <c r="H5107" t="inlineStr">
        <is>
          <t>Click &amp; collect</t>
        </is>
      </c>
      <c r="I5107" t="inlineStr">
        <is>
          <t>Walk-in guest</t>
        </is>
      </c>
      <c r="J5107" t="inlineStr">
        <is>
          <t>Arjun Mehta</t>
        </is>
      </c>
      <c r="K5107" s="71" t="n">
        <v>4276</v>
      </c>
      <c r="L5107" s="72" t="n">
        <v>180.5</v>
      </c>
      <c r="M5107" s="72" t="n">
        <v>771818</v>
      </c>
      <c r="N5107" s="72" t="n">
        <v>15436.36</v>
      </c>
      <c r="O5107" s="72" t="n">
        <v>756381.64</v>
      </c>
      <c r="P5107" s="72" t="n">
        <v>619778.5699999999</v>
      </c>
      <c r="Q5107" s="72" t="n">
        <v>136603.07</v>
      </c>
      <c r="R5107" t="inlineStr">
        <is>
          <t>West Bengal</t>
        </is>
      </c>
      <c r="S5107" s="71" t="n">
        <v>1</v>
      </c>
      <c r="T5107" t="inlineStr">
        <is>
          <t>Yes</t>
        </is>
      </c>
      <c r="U5107" s="71" t="n">
        <v>3030</v>
      </c>
      <c r="V5107" s="71" t="n">
        <v>970</v>
      </c>
      <c r="W5107">
        <f>IF(AND(OR(Dashboard!$C$6="All",E5107=Dashboard!$C$6),OR(Dashboard!$F$6="All",G5107=Dashboard!$F$6),OR(Dashboard!$I$6="All",H5107=Dashboard!$I$6)),1,0)</f>
        <v/>
      </c>
    </row>
    <row r="5108">
      <c r="A5108" t="inlineStr">
        <is>
          <t>RR105099</t>
        </is>
      </c>
      <c r="B5108" s="69" t="n">
        <v>46275</v>
      </c>
      <c r="C5108" s="70" t="n">
        <v>2026</v>
      </c>
      <c r="D5108" t="inlineStr">
        <is>
          <t>Sep</t>
        </is>
      </c>
      <c r="E5108" t="inlineStr">
        <is>
          <t>East</t>
        </is>
      </c>
      <c r="F5108" t="inlineStr">
        <is>
          <t>India</t>
        </is>
      </c>
      <c r="G5108" t="inlineStr">
        <is>
          <t>Grocery</t>
        </is>
      </c>
      <c r="H5108" t="inlineStr">
        <is>
          <t>Store walk-in</t>
        </is>
      </c>
      <c r="I5108" t="inlineStr">
        <is>
          <t>Member</t>
        </is>
      </c>
      <c r="J5108" t="inlineStr">
        <is>
          <t>Arjun Mehta</t>
        </is>
      </c>
      <c r="K5108" s="71" t="n">
        <v>4314</v>
      </c>
      <c r="L5108" s="72" t="n">
        <v>170.32</v>
      </c>
      <c r="M5108" s="72" t="n">
        <v>734760.48</v>
      </c>
      <c r="N5108" s="72" t="n">
        <v>14695.21</v>
      </c>
      <c r="O5108" s="72" t="n">
        <v>720065.27</v>
      </c>
      <c r="P5108" s="72" t="n">
        <v>621432.41</v>
      </c>
      <c r="Q5108" s="72" t="n">
        <v>98632.86</v>
      </c>
      <c r="R5108" t="inlineStr">
        <is>
          <t>West Bengal</t>
        </is>
      </c>
      <c r="S5108" s="71" t="n">
        <v>2</v>
      </c>
      <c r="T5108" t="inlineStr">
        <is>
          <t>Yes</t>
        </is>
      </c>
      <c r="U5108" s="71" t="n">
        <v>1309</v>
      </c>
      <c r="V5108" s="71" t="n">
        <v>579</v>
      </c>
      <c r="W5108">
        <f>IF(AND(OR(Dashboard!$C$6="All",E5108=Dashboard!$C$6),OR(Dashboard!$F$6="All",G5108=Dashboard!$F$6),OR(Dashboard!$I$6="All",H5108=Dashboard!$I$6)),1,0)</f>
        <v/>
      </c>
    </row>
    <row r="5109">
      <c r="A5109" t="inlineStr">
        <is>
          <t>RR105100</t>
        </is>
      </c>
      <c r="B5109" s="69" t="n">
        <v>46275</v>
      </c>
      <c r="C5109" s="70" t="n">
        <v>2026</v>
      </c>
      <c r="D5109" t="inlineStr">
        <is>
          <t>Sep</t>
        </is>
      </c>
      <c r="E5109" t="inlineStr">
        <is>
          <t>West</t>
        </is>
      </c>
      <c r="F5109" t="inlineStr">
        <is>
          <t>India</t>
        </is>
      </c>
      <c r="G5109" t="inlineStr">
        <is>
          <t>Grocery</t>
        </is>
      </c>
      <c r="H5109" t="inlineStr">
        <is>
          <t>Store walk-in</t>
        </is>
      </c>
      <c r="I5109" t="inlineStr">
        <is>
          <t>Walk-in guest</t>
        </is>
      </c>
      <c r="J5109" t="inlineStr">
        <is>
          <t>Hiroshi Tanaka</t>
        </is>
      </c>
      <c r="K5109" s="71" t="n">
        <v>1792</v>
      </c>
      <c r="L5109" s="72" t="n">
        <v>168.03</v>
      </c>
      <c r="M5109" s="72" t="n">
        <v>301109.76</v>
      </c>
      <c r="N5109" s="72" t="n">
        <v>6022.2</v>
      </c>
      <c r="O5109" s="72" t="n">
        <v>295087.56</v>
      </c>
      <c r="P5109" s="72" t="n">
        <v>259854.89</v>
      </c>
      <c r="Q5109" s="72" t="n">
        <v>35232.67</v>
      </c>
      <c r="R5109" t="inlineStr">
        <is>
          <t>Gujarat</t>
        </is>
      </c>
      <c r="S5109" s="71" t="n">
        <v>5</v>
      </c>
      <c r="T5109" t="inlineStr">
        <is>
          <t>Yes</t>
        </is>
      </c>
      <c r="U5109" s="71" t="n">
        <v>1183</v>
      </c>
      <c r="V5109" s="71" t="n">
        <v>340</v>
      </c>
      <c r="W5109">
        <f>IF(AND(OR(Dashboard!$C$6="All",E5109=Dashboard!$C$6),OR(Dashboard!$F$6="All",G5109=Dashboard!$F$6),OR(Dashboard!$I$6="All",H5109=Dashboard!$I$6)),1,0)</f>
        <v/>
      </c>
    </row>
    <row r="5110">
      <c r="A5110" t="inlineStr">
        <is>
          <t>RR105101</t>
        </is>
      </c>
      <c r="B5110" s="69" t="n">
        <v>46275</v>
      </c>
      <c r="C5110" s="70" t="n">
        <v>2026</v>
      </c>
      <c r="D5110" t="inlineStr">
        <is>
          <t>Sep</t>
        </is>
      </c>
      <c r="E5110" t="inlineStr">
        <is>
          <t>West</t>
        </is>
      </c>
      <c r="F5110" t="inlineStr">
        <is>
          <t>India</t>
        </is>
      </c>
      <c r="G5110" t="inlineStr">
        <is>
          <t>JioMart</t>
        </is>
      </c>
      <c r="H5110" t="inlineStr">
        <is>
          <t>Home delivery</t>
        </is>
      </c>
      <c r="I5110" t="inlineStr">
        <is>
          <t>Member</t>
        </is>
      </c>
      <c r="J5110" t="inlineStr">
        <is>
          <t>Shraddha Kulkarni</t>
        </is>
      </c>
      <c r="K5110" s="71" t="n">
        <v>1279</v>
      </c>
      <c r="L5110" s="72" t="n">
        <v>512.35</v>
      </c>
      <c r="M5110" s="72" t="n">
        <v>655295.65</v>
      </c>
      <c r="N5110" s="72" t="n">
        <v>32764.78</v>
      </c>
      <c r="O5110" s="72" t="n">
        <v>622530.87</v>
      </c>
      <c r="P5110" s="72" t="n">
        <v>418942.55</v>
      </c>
      <c r="Q5110" s="72" t="n">
        <v>203588.32</v>
      </c>
      <c r="R5110" t="inlineStr">
        <is>
          <t>Goa</t>
        </is>
      </c>
      <c r="S5110" s="71" t="n">
        <v>2</v>
      </c>
      <c r="T5110" t="inlineStr">
        <is>
          <t>Yes</t>
        </is>
      </c>
      <c r="U5110" s="71" t="n">
        <v>6084</v>
      </c>
      <c r="V5110" s="71" t="n">
        <v>323</v>
      </c>
      <c r="W5110">
        <f>IF(AND(OR(Dashboard!$C$6="All",E5110=Dashboard!$C$6),OR(Dashboard!$F$6="All",G5110=Dashboard!$F$6),OR(Dashboard!$I$6="All",H5110=Dashboard!$I$6)),1,0)</f>
        <v/>
      </c>
    </row>
    <row r="5111">
      <c r="A5111" t="inlineStr">
        <is>
          <t>RR105102</t>
        </is>
      </c>
      <c r="B5111" s="69" t="n">
        <v>46275</v>
      </c>
      <c r="C5111" s="70" t="n">
        <v>2026</v>
      </c>
      <c r="D5111" t="inlineStr">
        <is>
          <t>Sep</t>
        </is>
      </c>
      <c r="E5111" t="inlineStr">
        <is>
          <t>South</t>
        </is>
      </c>
      <c r="F5111" t="inlineStr">
        <is>
          <t>India</t>
        </is>
      </c>
      <c r="G5111" t="inlineStr">
        <is>
          <t>JioMart</t>
        </is>
      </c>
      <c r="H5111" t="inlineStr">
        <is>
          <t>Home delivery</t>
        </is>
      </c>
      <c r="I5111" t="inlineStr">
        <is>
          <t>Walk-in guest</t>
        </is>
      </c>
      <c r="J5111" t="inlineStr">
        <is>
          <t>Olivia Brown</t>
        </is>
      </c>
      <c r="K5111" s="71" t="n">
        <v>2841</v>
      </c>
      <c r="L5111" s="72" t="n">
        <v>516.5599999999999</v>
      </c>
      <c r="M5111" s="72" t="n">
        <v>1467546.96</v>
      </c>
      <c r="N5111" s="72" t="n">
        <v>117403.76</v>
      </c>
      <c r="O5111" s="72" t="n">
        <v>1350143.2</v>
      </c>
      <c r="P5111" s="72" t="n">
        <v>950491.15</v>
      </c>
      <c r="Q5111" s="72" t="n">
        <v>399652.05</v>
      </c>
      <c r="R5111" t="inlineStr">
        <is>
          <t>Telangana</t>
        </is>
      </c>
      <c r="S5111" s="71" t="n">
        <v>2</v>
      </c>
      <c r="T5111" t="inlineStr">
        <is>
          <t>Yes</t>
        </is>
      </c>
      <c r="U5111" s="71" t="n">
        <v>14190</v>
      </c>
      <c r="V5111" s="71" t="n">
        <v>711</v>
      </c>
      <c r="W5111">
        <f>IF(AND(OR(Dashboard!$C$6="All",E5111=Dashboard!$C$6),OR(Dashboard!$F$6="All",G5111=Dashboard!$F$6),OR(Dashboard!$I$6="All",H5111=Dashboard!$I$6)),1,0)</f>
        <v/>
      </c>
    </row>
    <row r="5112">
      <c r="A5112" t="inlineStr">
        <is>
          <t>RR105103</t>
        </is>
      </c>
      <c r="B5112" s="69" t="n">
        <v>46275</v>
      </c>
      <c r="C5112" s="70" t="n">
        <v>2026</v>
      </c>
      <c r="D5112" t="inlineStr">
        <is>
          <t>Sep</t>
        </is>
      </c>
      <c r="E5112" t="inlineStr">
        <is>
          <t>West</t>
        </is>
      </c>
      <c r="F5112" t="inlineStr">
        <is>
          <t>India</t>
        </is>
      </c>
      <c r="G5112" t="inlineStr">
        <is>
          <t>Grocery</t>
        </is>
      </c>
      <c r="H5112" t="inlineStr">
        <is>
          <t>Store walk-in</t>
        </is>
      </c>
      <c r="I5112" t="inlineStr">
        <is>
          <t>Member</t>
        </is>
      </c>
      <c r="J5112" t="inlineStr">
        <is>
          <t>Zoya Ahmed</t>
        </is>
      </c>
      <c r="K5112" s="71" t="n">
        <v>2624</v>
      </c>
      <c r="L5112" s="72" t="n">
        <v>169.76</v>
      </c>
      <c r="M5112" s="72" t="n">
        <v>445450.24</v>
      </c>
      <c r="N5112" s="72" t="n">
        <v>44545.02</v>
      </c>
      <c r="O5112" s="72" t="n">
        <v>400905.22</v>
      </c>
      <c r="P5112" s="72" t="n">
        <v>385533.55</v>
      </c>
      <c r="Q5112" s="72" t="n">
        <v>15371.67</v>
      </c>
      <c r="R5112" t="inlineStr">
        <is>
          <t>Goa</t>
        </is>
      </c>
      <c r="S5112" s="71" t="n">
        <v>3</v>
      </c>
      <c r="T5112" t="inlineStr">
        <is>
          <t>Yes</t>
        </is>
      </c>
      <c r="U5112" s="71" t="n">
        <v>729</v>
      </c>
      <c r="V5112" s="71" t="n">
        <v>316</v>
      </c>
      <c r="W5112">
        <f>IF(AND(OR(Dashboard!$C$6="All",E5112=Dashboard!$C$6),OR(Dashboard!$F$6="All",G5112=Dashboard!$F$6),OR(Dashboard!$I$6="All",H5112=Dashboard!$I$6)),1,0)</f>
        <v/>
      </c>
    </row>
    <row r="5113">
      <c r="A5113" t="inlineStr">
        <is>
          <t>RR105104</t>
        </is>
      </c>
      <c r="B5113" s="69" t="n">
        <v>46275</v>
      </c>
      <c r="C5113" s="70" t="n">
        <v>2026</v>
      </c>
      <c r="D5113" t="inlineStr">
        <is>
          <t>Sep</t>
        </is>
      </c>
      <c r="E5113" t="inlineStr">
        <is>
          <t>West</t>
        </is>
      </c>
      <c r="F5113" t="inlineStr">
        <is>
          <t>India</t>
        </is>
      </c>
      <c r="G5113" t="inlineStr">
        <is>
          <t>Electronics</t>
        </is>
      </c>
      <c r="H5113" t="inlineStr">
        <is>
          <t>Store walk-in</t>
        </is>
      </c>
      <c r="I5113" t="inlineStr">
        <is>
          <t>Member</t>
        </is>
      </c>
      <c r="J5113" t="inlineStr">
        <is>
          <t>Lucas Martin</t>
        </is>
      </c>
      <c r="K5113" s="71" t="n">
        <v>71</v>
      </c>
      <c r="L5113" s="72" t="n">
        <v>9951.1</v>
      </c>
      <c r="M5113" s="72" t="n">
        <v>706528.1</v>
      </c>
      <c r="N5113" s="72" t="n">
        <v>56522.25</v>
      </c>
      <c r="O5113" s="72" t="n">
        <v>650005.85</v>
      </c>
      <c r="P5113" s="72" t="n">
        <v>585885.01</v>
      </c>
      <c r="Q5113" s="72" t="n">
        <v>64120.84</v>
      </c>
      <c r="R5113" t="inlineStr">
        <is>
          <t>Gujarat</t>
        </is>
      </c>
      <c r="S5113" s="71" t="n">
        <v>2</v>
      </c>
      <c r="T5113" t="inlineStr">
        <is>
          <t>Yes</t>
        </is>
      </c>
      <c r="U5113" s="71" t="n">
        <v>224</v>
      </c>
      <c r="V5113" s="71" t="n">
        <v>57</v>
      </c>
      <c r="W5113">
        <f>IF(AND(OR(Dashboard!$C$6="All",E5113=Dashboard!$C$6),OR(Dashboard!$F$6="All",G5113=Dashboard!$F$6),OR(Dashboard!$I$6="All",H5113=Dashboard!$I$6)),1,0)</f>
        <v/>
      </c>
    </row>
    <row r="5114">
      <c r="A5114" t="inlineStr">
        <is>
          <t>RR105105</t>
        </is>
      </c>
      <c r="B5114" s="69" t="n">
        <v>46276</v>
      </c>
      <c r="C5114" s="70" t="n">
        <v>2026</v>
      </c>
      <c r="D5114" t="inlineStr">
        <is>
          <t>Sep</t>
        </is>
      </c>
      <c r="E5114" t="inlineStr">
        <is>
          <t>North</t>
        </is>
      </c>
      <c r="F5114" t="inlineStr">
        <is>
          <t>India</t>
        </is>
      </c>
      <c r="G5114" t="inlineStr">
        <is>
          <t>JioMart</t>
        </is>
      </c>
      <c r="H5114" t="inlineStr">
        <is>
          <t>Home delivery</t>
        </is>
      </c>
      <c r="I5114" t="inlineStr">
        <is>
          <t>Member</t>
        </is>
      </c>
      <c r="J5114" t="inlineStr">
        <is>
          <t>Priya Nair</t>
        </is>
      </c>
      <c r="K5114" s="71" t="n">
        <v>4630</v>
      </c>
      <c r="L5114" s="72" t="n">
        <v>468.2</v>
      </c>
      <c r="M5114" s="72" t="n">
        <v>2167766</v>
      </c>
      <c r="N5114" s="72" t="n">
        <v>43355.32</v>
      </c>
      <c r="O5114" s="72" t="n">
        <v>2124410.68</v>
      </c>
      <c r="P5114" s="72" t="n">
        <v>1505632.64</v>
      </c>
      <c r="Q5114" s="72" t="n">
        <v>618778.04</v>
      </c>
      <c r="R5114" t="inlineStr">
        <is>
          <t>Uttar Pradesh</t>
        </is>
      </c>
      <c r="S5114" s="71" t="n">
        <v>2</v>
      </c>
      <c r="T5114" t="inlineStr">
        <is>
          <t>Yes</t>
        </is>
      </c>
      <c r="U5114" s="71" t="n">
        <v>19813</v>
      </c>
      <c r="V5114" s="71" t="n">
        <v>1332</v>
      </c>
      <c r="W5114">
        <f>IF(AND(OR(Dashboard!$C$6="All",E5114=Dashboard!$C$6),OR(Dashboard!$F$6="All",G5114=Dashboard!$F$6),OR(Dashboard!$I$6="All",H5114=Dashboard!$I$6)),1,0)</f>
        <v/>
      </c>
    </row>
    <row r="5115">
      <c r="A5115" t="inlineStr">
        <is>
          <t>RR105106</t>
        </is>
      </c>
      <c r="B5115" s="69" t="n">
        <v>46276</v>
      </c>
      <c r="C5115" s="70" t="n">
        <v>2026</v>
      </c>
      <c r="D5115" t="inlineStr">
        <is>
          <t>Sep</t>
        </is>
      </c>
      <c r="E5115" t="inlineStr">
        <is>
          <t>South</t>
        </is>
      </c>
      <c r="F5115" t="inlineStr">
        <is>
          <t>India</t>
        </is>
      </c>
      <c r="G5115" t="inlineStr">
        <is>
          <t>Grocery</t>
        </is>
      </c>
      <c r="H5115" t="inlineStr">
        <is>
          <t>Store walk-in</t>
        </is>
      </c>
      <c r="I5115" t="inlineStr">
        <is>
          <t>Walk-in guest</t>
        </is>
      </c>
      <c r="J5115" t="inlineStr">
        <is>
          <t>Ana Costa</t>
        </is>
      </c>
      <c r="K5115" s="71" t="n">
        <v>1712</v>
      </c>
      <c r="L5115" s="72" t="n">
        <v>176.96</v>
      </c>
      <c r="M5115" s="72" t="n">
        <v>302955.52</v>
      </c>
      <c r="N5115" s="72" t="n">
        <v>30295.55</v>
      </c>
      <c r="O5115" s="72" t="n">
        <v>272659.97</v>
      </c>
      <c r="P5115" s="72" t="n">
        <v>260215.74</v>
      </c>
      <c r="Q5115" s="72" t="n">
        <v>12444.23</v>
      </c>
      <c r="R5115" t="inlineStr">
        <is>
          <t>Kerala</t>
        </is>
      </c>
      <c r="S5115" s="71" t="n">
        <v>8</v>
      </c>
      <c r="T5115" t="inlineStr">
        <is>
          <t>Yes</t>
        </is>
      </c>
      <c r="U5115" s="71" t="n">
        <v>618</v>
      </c>
      <c r="V5115" s="71" t="n">
        <v>206</v>
      </c>
      <c r="W5115">
        <f>IF(AND(OR(Dashboard!$C$6="All",E5115=Dashboard!$C$6),OR(Dashboard!$F$6="All",G5115=Dashboard!$F$6),OR(Dashboard!$I$6="All",H5115=Dashboard!$I$6)),1,0)</f>
        <v/>
      </c>
    </row>
    <row r="5116">
      <c r="A5116" t="inlineStr">
        <is>
          <t>RR105107</t>
        </is>
      </c>
      <c r="B5116" s="69" t="n">
        <v>46276</v>
      </c>
      <c r="C5116" s="70" t="n">
        <v>2026</v>
      </c>
      <c r="D5116" t="inlineStr">
        <is>
          <t>Sep</t>
        </is>
      </c>
      <c r="E5116" t="inlineStr">
        <is>
          <t>North</t>
        </is>
      </c>
      <c r="F5116" t="inlineStr">
        <is>
          <t>India</t>
        </is>
      </c>
      <c r="G5116" t="inlineStr">
        <is>
          <t>JioMart</t>
        </is>
      </c>
      <c r="H5116" t="inlineStr">
        <is>
          <t>Home delivery</t>
        </is>
      </c>
      <c r="I5116" t="inlineStr">
        <is>
          <t>Member</t>
        </is>
      </c>
      <c r="J5116" t="inlineStr">
        <is>
          <t>Carlos Silva</t>
        </is>
      </c>
      <c r="K5116" s="71" t="n">
        <v>765</v>
      </c>
      <c r="L5116" s="72" t="n">
        <v>513.47</v>
      </c>
      <c r="M5116" s="72" t="n">
        <v>392804.55</v>
      </c>
      <c r="N5116" s="72" t="n">
        <v>39280.46</v>
      </c>
      <c r="O5116" s="72" t="n">
        <v>353524.09</v>
      </c>
      <c r="P5116" s="72" t="n">
        <v>261758.76</v>
      </c>
      <c r="Q5116" s="72" t="n">
        <v>91765.33</v>
      </c>
      <c r="R5116" t="inlineStr">
        <is>
          <t>Punjab</t>
        </is>
      </c>
      <c r="S5116" s="71" t="n">
        <v>0</v>
      </c>
      <c r="T5116" t="inlineStr">
        <is>
          <t>No</t>
        </is>
      </c>
      <c r="U5116" s="71" t="n">
        <v>2001</v>
      </c>
      <c r="V5116" s="71" t="n">
        <v>99</v>
      </c>
      <c r="W5116">
        <f>IF(AND(OR(Dashboard!$C$6="All",E5116=Dashboard!$C$6),OR(Dashboard!$F$6="All",G5116=Dashboard!$F$6),OR(Dashboard!$I$6="All",H5116=Dashboard!$I$6)),1,0)</f>
        <v/>
      </c>
    </row>
    <row r="5117">
      <c r="A5117" t="inlineStr">
        <is>
          <t>RR105108</t>
        </is>
      </c>
      <c r="B5117" s="69" t="n">
        <v>46276</v>
      </c>
      <c r="C5117" s="70" t="n">
        <v>2026</v>
      </c>
      <c r="D5117" t="inlineStr">
        <is>
          <t>Sep</t>
        </is>
      </c>
      <c r="E5117" t="inlineStr">
        <is>
          <t>North</t>
        </is>
      </c>
      <c r="F5117" t="inlineStr">
        <is>
          <t>India</t>
        </is>
      </c>
      <c r="G5117" t="inlineStr">
        <is>
          <t>Electronics</t>
        </is>
      </c>
      <c r="H5117" t="inlineStr">
        <is>
          <t>Store walk-in</t>
        </is>
      </c>
      <c r="I5117" t="inlineStr">
        <is>
          <t>Member</t>
        </is>
      </c>
      <c r="J5117" t="inlineStr">
        <is>
          <t>Sophie Müller</t>
        </is>
      </c>
      <c r="K5117" s="71" t="n">
        <v>140</v>
      </c>
      <c r="L5117" s="72" t="n">
        <v>10367.43</v>
      </c>
      <c r="M5117" s="72" t="n">
        <v>1451440.2</v>
      </c>
      <c r="N5117" s="72" t="n">
        <v>72572.00999999999</v>
      </c>
      <c r="O5117" s="72" t="n">
        <v>1378868.19</v>
      </c>
      <c r="P5117" s="72" t="n">
        <v>1115966.19</v>
      </c>
      <c r="Q5117" s="72" t="n">
        <v>262902</v>
      </c>
      <c r="R5117" t="inlineStr">
        <is>
          <t>Punjab</t>
        </is>
      </c>
      <c r="S5117" s="71" t="n">
        <v>1</v>
      </c>
      <c r="T5117" t="inlineStr">
        <is>
          <t>Yes</t>
        </is>
      </c>
      <c r="U5117" s="71" t="n">
        <v>275</v>
      </c>
      <c r="V5117" s="71" t="n">
        <v>115</v>
      </c>
      <c r="W5117">
        <f>IF(AND(OR(Dashboard!$C$6="All",E5117=Dashboard!$C$6),OR(Dashboard!$F$6="All",G5117=Dashboard!$F$6),OR(Dashboard!$I$6="All",H5117=Dashboard!$I$6)),1,0)</f>
        <v/>
      </c>
    </row>
    <row r="5118">
      <c r="A5118" t="inlineStr">
        <is>
          <t>RR105109</t>
        </is>
      </c>
      <c r="B5118" s="69" t="n">
        <v>46276</v>
      </c>
      <c r="C5118" s="70" t="n">
        <v>2026</v>
      </c>
      <c r="D5118" t="inlineStr">
        <is>
          <t>Sep</t>
        </is>
      </c>
      <c r="E5118" t="inlineStr">
        <is>
          <t>West</t>
        </is>
      </c>
      <c r="F5118" t="inlineStr">
        <is>
          <t>India</t>
        </is>
      </c>
      <c r="G5118" t="inlineStr">
        <is>
          <t>Grocery</t>
        </is>
      </c>
      <c r="H5118" t="inlineStr">
        <is>
          <t>Store walk-in</t>
        </is>
      </c>
      <c r="I5118" t="inlineStr">
        <is>
          <t>Member</t>
        </is>
      </c>
      <c r="J5118" t="inlineStr">
        <is>
          <t>Carlos Silva</t>
        </is>
      </c>
      <c r="K5118" s="71" t="n">
        <v>1692</v>
      </c>
      <c r="L5118" s="72" t="n">
        <v>199.19</v>
      </c>
      <c r="M5118" s="72" t="n">
        <v>337029.48</v>
      </c>
      <c r="N5118" s="72" t="n">
        <v>26962.36</v>
      </c>
      <c r="O5118" s="72" t="n">
        <v>310067.12</v>
      </c>
      <c r="P5118" s="72" t="n">
        <v>247070.22</v>
      </c>
      <c r="Q5118" s="72" t="n">
        <v>62996.9</v>
      </c>
      <c r="R5118" t="inlineStr">
        <is>
          <t>Gujarat</t>
        </is>
      </c>
      <c r="S5118" s="71" t="n">
        <v>5</v>
      </c>
      <c r="T5118" t="inlineStr">
        <is>
          <t>Yes</t>
        </is>
      </c>
      <c r="U5118" s="71" t="n">
        <v>992</v>
      </c>
      <c r="V5118" s="71" t="n">
        <v>384</v>
      </c>
      <c r="W5118">
        <f>IF(AND(OR(Dashboard!$C$6="All",E5118=Dashboard!$C$6),OR(Dashboard!$F$6="All",G5118=Dashboard!$F$6),OR(Dashboard!$I$6="All",H5118=Dashboard!$I$6)),1,0)</f>
        <v/>
      </c>
    </row>
    <row r="5119">
      <c r="A5119" t="inlineStr">
        <is>
          <t>RR105110</t>
        </is>
      </c>
      <c r="B5119" s="69" t="n">
        <v>46277</v>
      </c>
      <c r="C5119" s="70" t="n">
        <v>2026</v>
      </c>
      <c r="D5119" t="inlineStr">
        <is>
          <t>Sep</t>
        </is>
      </c>
      <c r="E5119" t="inlineStr">
        <is>
          <t>East</t>
        </is>
      </c>
      <c r="F5119" t="inlineStr">
        <is>
          <t>India</t>
        </is>
      </c>
      <c r="G5119" t="inlineStr">
        <is>
          <t>Grocery</t>
        </is>
      </c>
      <c r="H5119" t="inlineStr">
        <is>
          <t>Store walk-in</t>
        </is>
      </c>
      <c r="I5119" t="inlineStr">
        <is>
          <t>Walk-in guest</t>
        </is>
      </c>
      <c r="J5119" t="inlineStr">
        <is>
          <t>Mei Lin</t>
        </is>
      </c>
      <c r="K5119" s="71" t="n">
        <v>1146</v>
      </c>
      <c r="L5119" s="72" t="n">
        <v>168.33</v>
      </c>
      <c r="M5119" s="72" t="n">
        <v>192906.18</v>
      </c>
      <c r="N5119" s="72" t="n">
        <v>19290.62</v>
      </c>
      <c r="O5119" s="72" t="n">
        <v>173615.56</v>
      </c>
      <c r="P5119" s="72" t="n">
        <v>165620.14</v>
      </c>
      <c r="Q5119" s="72" t="n">
        <v>7995.42</v>
      </c>
      <c r="R5119" t="inlineStr">
        <is>
          <t>Bihar</t>
        </is>
      </c>
      <c r="S5119" s="71" t="n">
        <v>0</v>
      </c>
      <c r="T5119" t="inlineStr">
        <is>
          <t>No</t>
        </is>
      </c>
      <c r="U5119" s="71" t="n">
        <v>1094</v>
      </c>
      <c r="V5119" s="71" t="n">
        <v>285</v>
      </c>
      <c r="W5119">
        <f>IF(AND(OR(Dashboard!$C$6="All",E5119=Dashboard!$C$6),OR(Dashboard!$F$6="All",G5119=Dashboard!$F$6),OR(Dashboard!$I$6="All",H5119=Dashboard!$I$6)),1,0)</f>
        <v/>
      </c>
    </row>
    <row r="5120">
      <c r="A5120" t="inlineStr">
        <is>
          <t>RR105111</t>
        </is>
      </c>
      <c r="B5120" s="69" t="n">
        <v>46277</v>
      </c>
      <c r="C5120" s="70" t="n">
        <v>2026</v>
      </c>
      <c r="D5120" t="inlineStr">
        <is>
          <t>Sep</t>
        </is>
      </c>
      <c r="E5120" t="inlineStr">
        <is>
          <t>West</t>
        </is>
      </c>
      <c r="F5120" t="inlineStr">
        <is>
          <t>India</t>
        </is>
      </c>
      <c r="G5120" t="inlineStr">
        <is>
          <t>Grocery</t>
        </is>
      </c>
      <c r="H5120" t="inlineStr">
        <is>
          <t>Click &amp; collect</t>
        </is>
      </c>
      <c r="I5120" t="inlineStr">
        <is>
          <t>Walk-in guest</t>
        </is>
      </c>
      <c r="J5120" t="inlineStr">
        <is>
          <t>Shraddha Kulkarni</t>
        </is>
      </c>
      <c r="K5120" s="71" t="n">
        <v>1327</v>
      </c>
      <c r="L5120" s="72" t="n">
        <v>182.23</v>
      </c>
      <c r="M5120" s="72" t="n">
        <v>241819.21</v>
      </c>
      <c r="N5120" s="72" t="n">
        <v>19345.54</v>
      </c>
      <c r="O5120" s="72" t="n">
        <v>222473.67</v>
      </c>
      <c r="P5120" s="72" t="n">
        <v>200392.7</v>
      </c>
      <c r="Q5120" s="72" t="n">
        <v>22080.97</v>
      </c>
      <c r="R5120" t="inlineStr">
        <is>
          <t>Maharashtra</t>
        </is>
      </c>
      <c r="S5120" s="71" t="n">
        <v>0</v>
      </c>
      <c r="T5120" t="inlineStr">
        <is>
          <t>No</t>
        </is>
      </c>
      <c r="U5120" s="71" t="n">
        <v>710</v>
      </c>
      <c r="V5120" s="71" t="n">
        <v>215</v>
      </c>
      <c r="W5120">
        <f>IF(AND(OR(Dashboard!$C$6="All",E5120=Dashboard!$C$6),OR(Dashboard!$F$6="All",G5120=Dashboard!$F$6),OR(Dashboard!$I$6="All",H5120=Dashboard!$I$6)),1,0)</f>
        <v/>
      </c>
    </row>
    <row r="5121">
      <c r="A5121" t="inlineStr">
        <is>
          <t>RR105112</t>
        </is>
      </c>
      <c r="B5121" s="69" t="n">
        <v>46277</v>
      </c>
      <c r="C5121" s="70" t="n">
        <v>2026</v>
      </c>
      <c r="D5121" t="inlineStr">
        <is>
          <t>Sep</t>
        </is>
      </c>
      <c r="E5121" t="inlineStr">
        <is>
          <t>North</t>
        </is>
      </c>
      <c r="F5121" t="inlineStr">
        <is>
          <t>India</t>
        </is>
      </c>
      <c r="G5121" t="inlineStr">
        <is>
          <t>Electronics</t>
        </is>
      </c>
      <c r="H5121" t="inlineStr">
        <is>
          <t>Store walk-in</t>
        </is>
      </c>
      <c r="I5121" t="inlineStr">
        <is>
          <t>Walk-in guest</t>
        </is>
      </c>
      <c r="J5121" t="inlineStr">
        <is>
          <t>Olivia Brown</t>
        </is>
      </c>
      <c r="K5121" s="71" t="n">
        <v>214</v>
      </c>
      <c r="L5121" s="72" t="n">
        <v>8975.700000000001</v>
      </c>
      <c r="M5121" s="72" t="n">
        <v>1920799.8</v>
      </c>
      <c r="N5121" s="72" t="n">
        <v>153663.98</v>
      </c>
      <c r="O5121" s="72" t="n">
        <v>1767135.82</v>
      </c>
      <c r="P5121" s="72" t="n">
        <v>1720124.24</v>
      </c>
      <c r="Q5121" s="72" t="n">
        <v>47011.58</v>
      </c>
      <c r="R5121" t="inlineStr">
        <is>
          <t>Delhi</t>
        </is>
      </c>
      <c r="S5121" s="71" t="n">
        <v>3</v>
      </c>
      <c r="T5121" t="inlineStr">
        <is>
          <t>Yes</t>
        </is>
      </c>
      <c r="U5121" s="71" t="n">
        <v>602</v>
      </c>
      <c r="V5121" s="71" t="n">
        <v>206</v>
      </c>
      <c r="W5121">
        <f>IF(AND(OR(Dashboard!$C$6="All",E5121=Dashboard!$C$6),OR(Dashboard!$F$6="All",G5121=Dashboard!$F$6),OR(Dashboard!$I$6="All",H5121=Dashboard!$I$6)),1,0)</f>
        <v/>
      </c>
    </row>
    <row r="5122">
      <c r="A5122" t="inlineStr">
        <is>
          <t>RR105113</t>
        </is>
      </c>
      <c r="B5122" s="69" t="n">
        <v>46277</v>
      </c>
      <c r="C5122" s="70" t="n">
        <v>2026</v>
      </c>
      <c r="D5122" t="inlineStr">
        <is>
          <t>Sep</t>
        </is>
      </c>
      <c r="E5122" t="inlineStr">
        <is>
          <t>West</t>
        </is>
      </c>
      <c r="F5122" t="inlineStr">
        <is>
          <t>India</t>
        </is>
      </c>
      <c r="G5122" t="inlineStr">
        <is>
          <t>Fashion</t>
        </is>
      </c>
      <c r="H5122" t="inlineStr">
        <is>
          <t>Store walk-in</t>
        </is>
      </c>
      <c r="I5122" t="inlineStr">
        <is>
          <t>Member</t>
        </is>
      </c>
      <c r="J5122" t="inlineStr">
        <is>
          <t>Olivia Brown</t>
        </is>
      </c>
      <c r="K5122" s="71" t="n">
        <v>517</v>
      </c>
      <c r="L5122" s="72" t="n">
        <v>764.26</v>
      </c>
      <c r="M5122" s="72" t="n">
        <v>395122.42</v>
      </c>
      <c r="N5122" s="72" t="n">
        <v>19756.12</v>
      </c>
      <c r="O5122" s="72" t="n">
        <v>375366.3</v>
      </c>
      <c r="P5122" s="72" t="n">
        <v>218032.9</v>
      </c>
      <c r="Q5122" s="72" t="n">
        <v>157333.4</v>
      </c>
      <c r="R5122" t="inlineStr">
        <is>
          <t>Gujarat</t>
        </is>
      </c>
      <c r="S5122" s="71" t="n">
        <v>2</v>
      </c>
      <c r="T5122" t="inlineStr">
        <is>
          <t>Yes</t>
        </is>
      </c>
      <c r="U5122" s="71" t="n">
        <v>221</v>
      </c>
      <c r="V5122" s="71" t="n">
        <v>62</v>
      </c>
      <c r="W5122">
        <f>IF(AND(OR(Dashboard!$C$6="All",E5122=Dashboard!$C$6),OR(Dashboard!$F$6="All",G5122=Dashboard!$F$6),OR(Dashboard!$I$6="All",H5122=Dashboard!$I$6)),1,0)</f>
        <v/>
      </c>
    </row>
    <row r="5123">
      <c r="A5123" t="inlineStr">
        <is>
          <t>RR105114</t>
        </is>
      </c>
      <c r="B5123" s="69" t="n">
        <v>46277</v>
      </c>
      <c r="C5123" s="70" t="n">
        <v>2026</v>
      </c>
      <c r="D5123" t="inlineStr">
        <is>
          <t>Sep</t>
        </is>
      </c>
      <c r="E5123" t="inlineStr">
        <is>
          <t>South</t>
        </is>
      </c>
      <c r="F5123" t="inlineStr">
        <is>
          <t>India</t>
        </is>
      </c>
      <c r="G5123" t="inlineStr">
        <is>
          <t>Fashion</t>
        </is>
      </c>
      <c r="H5123" t="inlineStr">
        <is>
          <t>Store walk-in</t>
        </is>
      </c>
      <c r="I5123" t="inlineStr">
        <is>
          <t>Member</t>
        </is>
      </c>
      <c r="J5123" t="inlineStr">
        <is>
          <t>Olivia Brown</t>
        </is>
      </c>
      <c r="K5123" s="71" t="n">
        <v>583</v>
      </c>
      <c r="L5123" s="72" t="n">
        <v>800.87</v>
      </c>
      <c r="M5123" s="72" t="n">
        <v>466907.21</v>
      </c>
      <c r="N5123" s="72" t="n">
        <v>9338.139999999999</v>
      </c>
      <c r="O5123" s="72" t="n">
        <v>457569.07</v>
      </c>
      <c r="P5123" s="72" t="n">
        <v>236086.72</v>
      </c>
      <c r="Q5123" s="72" t="n">
        <v>221482.35</v>
      </c>
      <c r="R5123" t="inlineStr">
        <is>
          <t>Tamil Nadu</t>
        </is>
      </c>
      <c r="S5123" s="71" t="n">
        <v>5</v>
      </c>
      <c r="T5123" t="inlineStr">
        <is>
          <t>Yes</t>
        </is>
      </c>
      <c r="U5123" s="71" t="n">
        <v>265</v>
      </c>
      <c r="V5123" s="71" t="n">
        <v>70</v>
      </c>
      <c r="W5123">
        <f>IF(AND(OR(Dashboard!$C$6="All",E5123=Dashboard!$C$6),OR(Dashboard!$F$6="All",G5123=Dashboard!$F$6),OR(Dashboard!$I$6="All",H5123=Dashboard!$I$6)),1,0)</f>
        <v/>
      </c>
    </row>
    <row r="5124">
      <c r="A5124" t="inlineStr">
        <is>
          <t>RR105115</t>
        </is>
      </c>
      <c r="B5124" s="69" t="n">
        <v>46277</v>
      </c>
      <c r="C5124" s="70" t="n">
        <v>2026</v>
      </c>
      <c r="D5124" t="inlineStr">
        <is>
          <t>Sep</t>
        </is>
      </c>
      <c r="E5124" t="inlineStr">
        <is>
          <t>West</t>
        </is>
      </c>
      <c r="F5124" t="inlineStr">
        <is>
          <t>India</t>
        </is>
      </c>
      <c r="G5124" t="inlineStr">
        <is>
          <t>Grocery</t>
        </is>
      </c>
      <c r="H5124" t="inlineStr">
        <is>
          <t>Store walk-in</t>
        </is>
      </c>
      <c r="I5124" t="inlineStr">
        <is>
          <t>Member</t>
        </is>
      </c>
      <c r="J5124" t="inlineStr">
        <is>
          <t>Omar Haddad</t>
        </is>
      </c>
      <c r="K5124" s="71" t="n">
        <v>3169</v>
      </c>
      <c r="L5124" s="72" t="n">
        <v>175.53</v>
      </c>
      <c r="M5124" s="72" t="n">
        <v>556254.5699999999</v>
      </c>
      <c r="N5124" s="72" t="n">
        <v>44500.37</v>
      </c>
      <c r="O5124" s="72" t="n">
        <v>511754.2</v>
      </c>
      <c r="P5124" s="72" t="n">
        <v>457276.86</v>
      </c>
      <c r="Q5124" s="72" t="n">
        <v>54477.34</v>
      </c>
      <c r="R5124" t="inlineStr">
        <is>
          <t>Goa</t>
        </is>
      </c>
      <c r="S5124" s="71" t="n">
        <v>1</v>
      </c>
      <c r="T5124" t="inlineStr">
        <is>
          <t>Yes</t>
        </is>
      </c>
      <c r="U5124" s="71" t="n">
        <v>1466</v>
      </c>
      <c r="V5124" s="71" t="n">
        <v>640</v>
      </c>
      <c r="W5124">
        <f>IF(AND(OR(Dashboard!$C$6="All",E5124=Dashboard!$C$6),OR(Dashboard!$F$6="All",G5124=Dashboard!$F$6),OR(Dashboard!$I$6="All",H5124=Dashboard!$I$6)),1,0)</f>
        <v/>
      </c>
    </row>
    <row r="5125">
      <c r="A5125" t="inlineStr">
        <is>
          <t>RR105116</t>
        </is>
      </c>
      <c r="B5125" s="69" t="n">
        <v>46277</v>
      </c>
      <c r="C5125" s="70" t="n">
        <v>2026</v>
      </c>
      <c r="D5125" t="inlineStr">
        <is>
          <t>Sep</t>
        </is>
      </c>
      <c r="E5125" t="inlineStr">
        <is>
          <t>East</t>
        </is>
      </c>
      <c r="F5125" t="inlineStr">
        <is>
          <t>India</t>
        </is>
      </c>
      <c r="G5125" t="inlineStr">
        <is>
          <t>Grocery</t>
        </is>
      </c>
      <c r="H5125" t="inlineStr">
        <is>
          <t>Store walk-in</t>
        </is>
      </c>
      <c r="I5125" t="inlineStr">
        <is>
          <t>Walk-in guest</t>
        </is>
      </c>
      <c r="J5125" t="inlineStr">
        <is>
          <t>Ruhi Shaikh</t>
        </is>
      </c>
      <c r="K5125" s="71" t="n">
        <v>2078</v>
      </c>
      <c r="L5125" s="72" t="n">
        <v>188.46</v>
      </c>
      <c r="M5125" s="72" t="n">
        <v>391619.88</v>
      </c>
      <c r="N5125" s="72" t="n">
        <v>19580.99</v>
      </c>
      <c r="O5125" s="72" t="n">
        <v>372038.89</v>
      </c>
      <c r="P5125" s="72" t="n">
        <v>314335.14</v>
      </c>
      <c r="Q5125" s="72" t="n">
        <v>57703.75</v>
      </c>
      <c r="R5125" t="inlineStr">
        <is>
          <t>West Bengal</t>
        </is>
      </c>
      <c r="S5125" s="71" t="n">
        <v>2</v>
      </c>
      <c r="T5125" t="inlineStr">
        <is>
          <t>Yes</t>
        </is>
      </c>
      <c r="U5125" s="71" t="n">
        <v>736</v>
      </c>
      <c r="V5125" s="71" t="n">
        <v>325</v>
      </c>
      <c r="W5125">
        <f>IF(AND(OR(Dashboard!$C$6="All",E5125=Dashboard!$C$6),OR(Dashboard!$F$6="All",G5125=Dashboard!$F$6),OR(Dashboard!$I$6="All",H5125=Dashboard!$I$6)),1,0)</f>
        <v/>
      </c>
    </row>
    <row r="5126">
      <c r="A5126" t="inlineStr">
        <is>
          <t>RR105117</t>
        </is>
      </c>
      <c r="B5126" s="69" t="n">
        <v>46277</v>
      </c>
      <c r="C5126" s="70" t="n">
        <v>2026</v>
      </c>
      <c r="D5126" t="inlineStr">
        <is>
          <t>Sep</t>
        </is>
      </c>
      <c r="E5126" t="inlineStr">
        <is>
          <t>North</t>
        </is>
      </c>
      <c r="F5126" t="inlineStr">
        <is>
          <t>India</t>
        </is>
      </c>
      <c r="G5126" t="inlineStr">
        <is>
          <t>Electronics</t>
        </is>
      </c>
      <c r="H5126" t="inlineStr">
        <is>
          <t>Store walk-in</t>
        </is>
      </c>
      <c r="I5126" t="inlineStr">
        <is>
          <t>Member</t>
        </is>
      </c>
      <c r="J5126" t="inlineStr">
        <is>
          <t>Fatima Al-Saud</t>
        </is>
      </c>
      <c r="K5126" s="71" t="n">
        <v>151</v>
      </c>
      <c r="L5126" s="72" t="n">
        <v>9502.309999999999</v>
      </c>
      <c r="M5126" s="72" t="n">
        <v>1434848.81</v>
      </c>
      <c r="N5126" s="72" t="n">
        <v>71742.44</v>
      </c>
      <c r="O5126" s="72" t="n">
        <v>1363106.37</v>
      </c>
      <c r="P5126" s="72" t="n">
        <v>1270617.88</v>
      </c>
      <c r="Q5126" s="72" t="n">
        <v>92488.49000000001</v>
      </c>
      <c r="R5126" t="inlineStr">
        <is>
          <t>Uttar Pradesh</t>
        </is>
      </c>
      <c r="S5126" s="71" t="n">
        <v>2</v>
      </c>
      <c r="T5126" t="inlineStr">
        <is>
          <t>Yes</t>
        </is>
      </c>
      <c r="U5126" s="71" t="n">
        <v>464</v>
      </c>
      <c r="V5126" s="71" t="n">
        <v>117</v>
      </c>
      <c r="W5126">
        <f>IF(AND(OR(Dashboard!$C$6="All",E5126=Dashboard!$C$6),OR(Dashboard!$F$6="All",G5126=Dashboard!$F$6),OR(Dashboard!$I$6="All",H5126=Dashboard!$I$6)),1,0)</f>
        <v/>
      </c>
    </row>
    <row r="5127">
      <c r="A5127" t="inlineStr">
        <is>
          <t>RR105118</t>
        </is>
      </c>
      <c r="B5127" s="69" t="n">
        <v>46277</v>
      </c>
      <c r="C5127" s="70" t="n">
        <v>2026</v>
      </c>
      <c r="D5127" t="inlineStr">
        <is>
          <t>Sep</t>
        </is>
      </c>
      <c r="E5127" t="inlineStr">
        <is>
          <t>East</t>
        </is>
      </c>
      <c r="F5127" t="inlineStr">
        <is>
          <t>India</t>
        </is>
      </c>
      <c r="G5127" t="inlineStr">
        <is>
          <t>JioMart</t>
        </is>
      </c>
      <c r="H5127" t="inlineStr">
        <is>
          <t>Home delivery</t>
        </is>
      </c>
      <c r="I5127" t="inlineStr">
        <is>
          <t>Member</t>
        </is>
      </c>
      <c r="J5127" t="inlineStr">
        <is>
          <t>Emma Clarke</t>
        </is>
      </c>
      <c r="K5127" s="71" t="n">
        <v>3322</v>
      </c>
      <c r="L5127" s="72" t="n">
        <v>459.16</v>
      </c>
      <c r="M5127" s="72" t="n">
        <v>1525329.52</v>
      </c>
      <c r="N5127" s="72" t="n">
        <v>76266.48</v>
      </c>
      <c r="O5127" s="72" t="n">
        <v>1449063.04</v>
      </c>
      <c r="P5127" s="72" t="n">
        <v>1157459.82</v>
      </c>
      <c r="Q5127" s="72" t="n">
        <v>291603.22</v>
      </c>
      <c r="R5127" t="inlineStr">
        <is>
          <t>Odisha</t>
        </is>
      </c>
      <c r="S5127" s="71" t="n">
        <v>1</v>
      </c>
      <c r="T5127" t="inlineStr">
        <is>
          <t>Yes</t>
        </is>
      </c>
      <c r="U5127" s="71" t="n">
        <v>8584</v>
      </c>
      <c r="V5127" s="71" t="n">
        <v>631</v>
      </c>
      <c r="W5127">
        <f>IF(AND(OR(Dashboard!$C$6="All",E5127=Dashboard!$C$6),OR(Dashboard!$F$6="All",G5127=Dashboard!$F$6),OR(Dashboard!$I$6="All",H5127=Dashboard!$I$6)),1,0)</f>
        <v/>
      </c>
    </row>
    <row r="5128">
      <c r="A5128" t="inlineStr">
        <is>
          <t>RR105119</t>
        </is>
      </c>
      <c r="B5128" s="69" t="n">
        <v>46278</v>
      </c>
      <c r="C5128" s="70" t="n">
        <v>2026</v>
      </c>
      <c r="D5128" t="inlineStr">
        <is>
          <t>Sep</t>
        </is>
      </c>
      <c r="E5128" t="inlineStr">
        <is>
          <t>South</t>
        </is>
      </c>
      <c r="F5128" t="inlineStr">
        <is>
          <t>India</t>
        </is>
      </c>
      <c r="G5128" t="inlineStr">
        <is>
          <t>Electronics</t>
        </is>
      </c>
      <c r="H5128" t="inlineStr">
        <is>
          <t>Store walk-in</t>
        </is>
      </c>
      <c r="I5128" t="inlineStr">
        <is>
          <t>Member</t>
        </is>
      </c>
      <c r="J5128" t="inlineStr">
        <is>
          <t>Yuki Sato</t>
        </is>
      </c>
      <c r="K5128" s="71" t="n">
        <v>66</v>
      </c>
      <c r="L5128" s="72" t="n">
        <v>8945.549999999999</v>
      </c>
      <c r="M5128" s="72" t="n">
        <v>590406.3</v>
      </c>
      <c r="N5128" s="72" t="n">
        <v>88560.95</v>
      </c>
      <c r="O5128" s="72" t="n">
        <v>501845.35</v>
      </c>
      <c r="P5128" s="72" t="n">
        <v>529790.27</v>
      </c>
      <c r="Q5128" s="72" t="n">
        <v>-27944.92</v>
      </c>
      <c r="R5128" t="inlineStr">
        <is>
          <t>Tamil Nadu</t>
        </is>
      </c>
      <c r="S5128" s="71" t="n">
        <v>5</v>
      </c>
      <c r="T5128" t="inlineStr">
        <is>
          <t>Yes</t>
        </is>
      </c>
      <c r="U5128" s="71" t="n">
        <v>144</v>
      </c>
      <c r="V5128" s="71" t="n">
        <v>53</v>
      </c>
      <c r="W5128">
        <f>IF(AND(OR(Dashboard!$C$6="All",E5128=Dashboard!$C$6),OR(Dashboard!$F$6="All",G5128=Dashboard!$F$6),OR(Dashboard!$I$6="All",H5128=Dashboard!$I$6)),1,0)</f>
        <v/>
      </c>
    </row>
    <row r="5129">
      <c r="A5129" t="inlineStr">
        <is>
          <t>RR105120</t>
        </is>
      </c>
      <c r="B5129" s="69" t="n">
        <v>46278</v>
      </c>
      <c r="C5129" s="70" t="n">
        <v>2026</v>
      </c>
      <c r="D5129" t="inlineStr">
        <is>
          <t>Sep</t>
        </is>
      </c>
      <c r="E5129" t="inlineStr">
        <is>
          <t>East</t>
        </is>
      </c>
      <c r="F5129" t="inlineStr">
        <is>
          <t>India</t>
        </is>
      </c>
      <c r="G5129" t="inlineStr">
        <is>
          <t>Grocery</t>
        </is>
      </c>
      <c r="H5129" t="inlineStr">
        <is>
          <t>Store walk-in</t>
        </is>
      </c>
      <c r="I5129" t="inlineStr">
        <is>
          <t>Member</t>
        </is>
      </c>
      <c r="J5129" t="inlineStr">
        <is>
          <t>Ana Costa</t>
        </is>
      </c>
      <c r="K5129" s="71" t="n">
        <v>3741</v>
      </c>
      <c r="L5129" s="72" t="n">
        <v>171.13</v>
      </c>
      <c r="M5129" s="72" t="n">
        <v>640197.33</v>
      </c>
      <c r="N5129" s="72" t="n">
        <v>96029.60000000001</v>
      </c>
      <c r="O5129" s="72" t="n">
        <v>544167.73</v>
      </c>
      <c r="P5129" s="72" t="n">
        <v>556517.4</v>
      </c>
      <c r="Q5129" s="72" t="n">
        <v>-12349.67</v>
      </c>
      <c r="R5129" t="inlineStr">
        <is>
          <t>Bihar</t>
        </is>
      </c>
      <c r="S5129" s="71" t="n">
        <v>5</v>
      </c>
      <c r="T5129" t="inlineStr">
        <is>
          <t>Yes</t>
        </is>
      </c>
      <c r="U5129" s="71" t="n">
        <v>2225</v>
      </c>
      <c r="V5129" s="71" t="n">
        <v>631</v>
      </c>
      <c r="W5129">
        <f>IF(AND(OR(Dashboard!$C$6="All",E5129=Dashboard!$C$6),OR(Dashboard!$F$6="All",G5129=Dashboard!$F$6),OR(Dashboard!$I$6="All",H5129=Dashboard!$I$6)),1,0)</f>
        <v/>
      </c>
    </row>
    <row r="5130">
      <c r="A5130" t="inlineStr">
        <is>
          <t>RR105121</t>
        </is>
      </c>
      <c r="B5130" s="69" t="n">
        <v>46278</v>
      </c>
      <c r="C5130" s="70" t="n">
        <v>2026</v>
      </c>
      <c r="D5130" t="inlineStr">
        <is>
          <t>Sep</t>
        </is>
      </c>
      <c r="E5130" t="inlineStr">
        <is>
          <t>North</t>
        </is>
      </c>
      <c r="F5130" t="inlineStr">
        <is>
          <t>India</t>
        </is>
      </c>
      <c r="G5130" t="inlineStr">
        <is>
          <t>Grocery</t>
        </is>
      </c>
      <c r="H5130" t="inlineStr">
        <is>
          <t>Store walk-in</t>
        </is>
      </c>
      <c r="I5130" t="inlineStr">
        <is>
          <t>Walk-in guest</t>
        </is>
      </c>
      <c r="J5130" t="inlineStr">
        <is>
          <t>Sara Rossi</t>
        </is>
      </c>
      <c r="K5130" s="71" t="n">
        <v>485</v>
      </c>
      <c r="L5130" s="72" t="n">
        <v>177.17</v>
      </c>
      <c r="M5130" s="72" t="n">
        <v>85927.45</v>
      </c>
      <c r="N5130" s="72" t="n">
        <v>12889.12</v>
      </c>
      <c r="O5130" s="72" t="n">
        <v>73038.33</v>
      </c>
      <c r="P5130" s="72" t="n">
        <v>69670.42</v>
      </c>
      <c r="Q5130" s="72" t="n">
        <v>3367.91</v>
      </c>
      <c r="R5130" t="inlineStr">
        <is>
          <t>Punjab</t>
        </is>
      </c>
      <c r="S5130" s="71" t="n">
        <v>1</v>
      </c>
      <c r="T5130" t="inlineStr">
        <is>
          <t>Yes</t>
        </is>
      </c>
      <c r="U5130" s="71" t="n">
        <v>239</v>
      </c>
      <c r="V5130" s="71" t="n">
        <v>67</v>
      </c>
      <c r="W5130">
        <f>IF(AND(OR(Dashboard!$C$6="All",E5130=Dashboard!$C$6),OR(Dashboard!$F$6="All",G5130=Dashboard!$F$6),OR(Dashboard!$I$6="All",H5130=Dashboard!$I$6)),1,0)</f>
        <v/>
      </c>
    </row>
    <row r="5131">
      <c r="A5131" t="inlineStr">
        <is>
          <t>RR105122</t>
        </is>
      </c>
      <c r="B5131" s="69" t="n">
        <v>46278</v>
      </c>
      <c r="C5131" s="70" t="n">
        <v>2026</v>
      </c>
      <c r="D5131" t="inlineStr">
        <is>
          <t>Sep</t>
        </is>
      </c>
      <c r="E5131" t="inlineStr">
        <is>
          <t>South</t>
        </is>
      </c>
      <c r="F5131" t="inlineStr">
        <is>
          <t>India</t>
        </is>
      </c>
      <c r="G5131" t="inlineStr">
        <is>
          <t>JioMart</t>
        </is>
      </c>
      <c r="H5131" t="inlineStr">
        <is>
          <t>Home delivery</t>
        </is>
      </c>
      <c r="I5131" t="inlineStr">
        <is>
          <t>Member</t>
        </is>
      </c>
      <c r="J5131" t="inlineStr">
        <is>
          <t>Omar Haddad</t>
        </is>
      </c>
      <c r="K5131" s="71" t="n">
        <v>2948</v>
      </c>
      <c r="L5131" s="72" t="n">
        <v>458.44</v>
      </c>
      <c r="M5131" s="72" t="n">
        <v>1351481.12</v>
      </c>
      <c r="N5131" s="72" t="n">
        <v>108118.49</v>
      </c>
      <c r="O5131" s="72" t="n">
        <v>1243362.63</v>
      </c>
      <c r="P5131" s="72" t="n">
        <v>979442.84</v>
      </c>
      <c r="Q5131" s="72" t="n">
        <v>263919.79</v>
      </c>
      <c r="R5131" t="inlineStr">
        <is>
          <t>Karnataka</t>
        </is>
      </c>
      <c r="S5131" s="71" t="n">
        <v>2</v>
      </c>
      <c r="T5131" t="inlineStr">
        <is>
          <t>Yes</t>
        </is>
      </c>
      <c r="U5131" s="71" t="n">
        <v>8544</v>
      </c>
      <c r="V5131" s="71" t="n">
        <v>594</v>
      </c>
      <c r="W5131">
        <f>IF(AND(OR(Dashboard!$C$6="All",E5131=Dashboard!$C$6),OR(Dashboard!$F$6="All",G5131=Dashboard!$F$6),OR(Dashboard!$I$6="All",H5131=Dashboard!$I$6)),1,0)</f>
        <v/>
      </c>
    </row>
    <row r="5132">
      <c r="A5132" t="inlineStr">
        <is>
          <t>RR105123</t>
        </is>
      </c>
      <c r="B5132" s="69" t="n">
        <v>46278</v>
      </c>
      <c r="C5132" s="70" t="n">
        <v>2026</v>
      </c>
      <c r="D5132" t="inlineStr">
        <is>
          <t>Sep</t>
        </is>
      </c>
      <c r="E5132" t="inlineStr">
        <is>
          <t>East</t>
        </is>
      </c>
      <c r="F5132" t="inlineStr">
        <is>
          <t>India</t>
        </is>
      </c>
      <c r="G5132" t="inlineStr">
        <is>
          <t>Fashion</t>
        </is>
      </c>
      <c r="H5132" t="inlineStr">
        <is>
          <t>Store walk-in</t>
        </is>
      </c>
      <c r="I5132" t="inlineStr">
        <is>
          <t>Member</t>
        </is>
      </c>
      <c r="J5132" t="inlineStr">
        <is>
          <t>Kofi Mensah</t>
        </is>
      </c>
      <c r="K5132" s="71" t="n">
        <v>1466</v>
      </c>
      <c r="L5132" s="72" t="n">
        <v>858.66</v>
      </c>
      <c r="M5132" s="72" t="n">
        <v>1258795.56</v>
      </c>
      <c r="N5132" s="72" t="n">
        <v>62939.78</v>
      </c>
      <c r="O5132" s="72" t="n">
        <v>1195855.78</v>
      </c>
      <c r="P5132" s="72" t="n">
        <v>606261.53</v>
      </c>
      <c r="Q5132" s="72" t="n">
        <v>589594.25</v>
      </c>
      <c r="R5132" t="inlineStr">
        <is>
          <t>Odisha</t>
        </is>
      </c>
      <c r="S5132" s="71" t="n">
        <v>2</v>
      </c>
      <c r="T5132" t="inlineStr">
        <is>
          <t>Yes</t>
        </is>
      </c>
      <c r="U5132" s="71" t="n">
        <v>544</v>
      </c>
      <c r="V5132" s="71" t="n">
        <v>237</v>
      </c>
      <c r="W5132">
        <f>IF(AND(OR(Dashboard!$C$6="All",E5132=Dashboard!$C$6),OR(Dashboard!$F$6="All",G5132=Dashboard!$F$6),OR(Dashboard!$I$6="All",H5132=Dashboard!$I$6)),1,0)</f>
        <v/>
      </c>
    </row>
    <row r="5133">
      <c r="A5133" t="inlineStr">
        <is>
          <t>RR105124</t>
        </is>
      </c>
      <c r="B5133" s="69" t="n">
        <v>46278</v>
      </c>
      <c r="C5133" s="70" t="n">
        <v>2026</v>
      </c>
      <c r="D5133" t="inlineStr">
        <is>
          <t>Sep</t>
        </is>
      </c>
      <c r="E5133" t="inlineStr">
        <is>
          <t>West</t>
        </is>
      </c>
      <c r="F5133" t="inlineStr">
        <is>
          <t>India</t>
        </is>
      </c>
      <c r="G5133" t="inlineStr">
        <is>
          <t>Grocery</t>
        </is>
      </c>
      <c r="H5133" t="inlineStr">
        <is>
          <t>Store walk-in</t>
        </is>
      </c>
      <c r="I5133" t="inlineStr">
        <is>
          <t>Walk-in guest</t>
        </is>
      </c>
      <c r="J5133" t="inlineStr">
        <is>
          <t>Emma Clarke</t>
        </is>
      </c>
      <c r="K5133" s="71" t="n">
        <v>4620</v>
      </c>
      <c r="L5133" s="72" t="n">
        <v>192.05</v>
      </c>
      <c r="M5133" s="72" t="n">
        <v>887271</v>
      </c>
      <c r="N5133" s="72" t="n">
        <v>88727.10000000001</v>
      </c>
      <c r="O5133" s="72" t="n">
        <v>798543.9</v>
      </c>
      <c r="P5133" s="72" t="n">
        <v>694715.11</v>
      </c>
      <c r="Q5133" s="72" t="n">
        <v>103828.79</v>
      </c>
      <c r="R5133" t="inlineStr">
        <is>
          <t>Goa</t>
        </is>
      </c>
      <c r="S5133" s="71" t="n">
        <v>8</v>
      </c>
      <c r="T5133" t="inlineStr">
        <is>
          <t>Yes</t>
        </is>
      </c>
      <c r="U5133" s="71" t="n">
        <v>2114</v>
      </c>
      <c r="V5133" s="71" t="n">
        <v>545</v>
      </c>
      <c r="W5133">
        <f>IF(AND(OR(Dashboard!$C$6="All",E5133=Dashboard!$C$6),OR(Dashboard!$F$6="All",G5133=Dashboard!$F$6),OR(Dashboard!$I$6="All",H5133=Dashboard!$I$6)),1,0)</f>
        <v/>
      </c>
    </row>
    <row r="5134">
      <c r="A5134" t="inlineStr">
        <is>
          <t>RR105125</t>
        </is>
      </c>
      <c r="B5134" s="69" t="n">
        <v>46278</v>
      </c>
      <c r="C5134" s="70" t="n">
        <v>2026</v>
      </c>
      <c r="D5134" t="inlineStr">
        <is>
          <t>Sep</t>
        </is>
      </c>
      <c r="E5134" t="inlineStr">
        <is>
          <t>East</t>
        </is>
      </c>
      <c r="F5134" t="inlineStr">
        <is>
          <t>India</t>
        </is>
      </c>
      <c r="G5134" t="inlineStr">
        <is>
          <t>Electronics</t>
        </is>
      </c>
      <c r="H5134" t="inlineStr">
        <is>
          <t>Store walk-in</t>
        </is>
      </c>
      <c r="I5134" t="inlineStr">
        <is>
          <t>Member</t>
        </is>
      </c>
      <c r="J5134" t="inlineStr">
        <is>
          <t>Shraddha Kulkarni</t>
        </is>
      </c>
      <c r="K5134" s="71" t="n">
        <v>67</v>
      </c>
      <c r="L5134" s="72" t="n">
        <v>9851.469999999999</v>
      </c>
      <c r="M5134" s="72" t="n">
        <v>660048.49</v>
      </c>
      <c r="N5134" s="72" t="n">
        <v>13200.97</v>
      </c>
      <c r="O5134" s="72" t="n">
        <v>646847.52</v>
      </c>
      <c r="P5134" s="72" t="n">
        <v>537005.6800000001</v>
      </c>
      <c r="Q5134" s="72" t="n">
        <v>109841.84</v>
      </c>
      <c r="R5134" t="inlineStr">
        <is>
          <t>Bihar</t>
        </is>
      </c>
      <c r="S5134" s="71" t="n">
        <v>1</v>
      </c>
      <c r="T5134" t="inlineStr">
        <is>
          <t>Yes</t>
        </is>
      </c>
      <c r="U5134" s="71" t="n">
        <v>128</v>
      </c>
      <c r="V5134" s="71" t="n">
        <v>48</v>
      </c>
      <c r="W5134">
        <f>IF(AND(OR(Dashboard!$C$6="All",E5134=Dashboard!$C$6),OR(Dashboard!$F$6="All",G5134=Dashboard!$F$6),OR(Dashboard!$I$6="All",H5134=Dashboard!$I$6)),1,0)</f>
        <v/>
      </c>
    </row>
    <row r="5135">
      <c r="A5135" t="inlineStr">
        <is>
          <t>RR105126</t>
        </is>
      </c>
      <c r="B5135" s="69" t="n">
        <v>46278</v>
      </c>
      <c r="C5135" s="70" t="n">
        <v>2026</v>
      </c>
      <c r="D5135" t="inlineStr">
        <is>
          <t>Sep</t>
        </is>
      </c>
      <c r="E5135" t="inlineStr">
        <is>
          <t>West</t>
        </is>
      </c>
      <c r="F5135" t="inlineStr">
        <is>
          <t>India</t>
        </is>
      </c>
      <c r="G5135" t="inlineStr">
        <is>
          <t>Grocery</t>
        </is>
      </c>
      <c r="H5135" t="inlineStr">
        <is>
          <t>Store walk-in</t>
        </is>
      </c>
      <c r="I5135" t="inlineStr">
        <is>
          <t>Member</t>
        </is>
      </c>
      <c r="J5135" t="inlineStr">
        <is>
          <t>Zoya Ahmed</t>
        </is>
      </c>
      <c r="K5135" s="71" t="n">
        <v>3448</v>
      </c>
      <c r="L5135" s="72" t="n">
        <v>169.91</v>
      </c>
      <c r="M5135" s="72" t="n">
        <v>585849.6800000001</v>
      </c>
      <c r="N5135" s="72" t="n">
        <v>87877.45</v>
      </c>
      <c r="O5135" s="72" t="n">
        <v>497972.23</v>
      </c>
      <c r="P5135" s="72" t="n">
        <v>494415.05</v>
      </c>
      <c r="Q5135" s="72" t="n">
        <v>3557.18</v>
      </c>
      <c r="R5135" t="inlineStr">
        <is>
          <t>Goa</t>
        </is>
      </c>
      <c r="S5135" s="71" t="n">
        <v>3</v>
      </c>
      <c r="T5135" t="inlineStr">
        <is>
          <t>Yes</t>
        </is>
      </c>
      <c r="U5135" s="71" t="n">
        <v>1188</v>
      </c>
      <c r="V5135" s="71" t="n">
        <v>476</v>
      </c>
      <c r="W5135">
        <f>IF(AND(OR(Dashboard!$C$6="All",E5135=Dashboard!$C$6),OR(Dashboard!$F$6="All",G5135=Dashboard!$F$6),OR(Dashboard!$I$6="All",H5135=Dashboard!$I$6)),1,0)</f>
        <v/>
      </c>
    </row>
    <row r="5136">
      <c r="A5136" t="inlineStr">
        <is>
          <t>RR105127</t>
        </is>
      </c>
      <c r="B5136" s="69" t="n">
        <v>46278</v>
      </c>
      <c r="C5136" s="70" t="n">
        <v>2026</v>
      </c>
      <c r="D5136" t="inlineStr">
        <is>
          <t>Sep</t>
        </is>
      </c>
      <c r="E5136" t="inlineStr">
        <is>
          <t>South</t>
        </is>
      </c>
      <c r="F5136" t="inlineStr">
        <is>
          <t>India</t>
        </is>
      </c>
      <c r="G5136" t="inlineStr">
        <is>
          <t>JioMart</t>
        </is>
      </c>
      <c r="H5136" t="inlineStr">
        <is>
          <t>Home delivery</t>
        </is>
      </c>
      <c r="I5136" t="inlineStr">
        <is>
          <t>Member</t>
        </is>
      </c>
      <c r="J5136" t="inlineStr">
        <is>
          <t>Shraddha Kulkarni</t>
        </is>
      </c>
      <c r="K5136" s="71" t="n">
        <v>1778</v>
      </c>
      <c r="L5136" s="72" t="n">
        <v>436.51</v>
      </c>
      <c r="M5136" s="72" t="n">
        <v>776114.78</v>
      </c>
      <c r="N5136" s="72" t="n">
        <v>62089.18</v>
      </c>
      <c r="O5136" s="72" t="n">
        <v>714025.6</v>
      </c>
      <c r="P5136" s="72" t="n">
        <v>617276.71</v>
      </c>
      <c r="Q5136" s="72" t="n">
        <v>96748.89</v>
      </c>
      <c r="R5136" t="inlineStr">
        <is>
          <t>Karnataka</t>
        </is>
      </c>
      <c r="S5136" s="71" t="n">
        <v>5</v>
      </c>
      <c r="T5136" t="inlineStr">
        <is>
          <t>Yes</t>
        </is>
      </c>
      <c r="U5136" s="71" t="n">
        <v>5345</v>
      </c>
      <c r="V5136" s="71" t="n">
        <v>305</v>
      </c>
      <c r="W5136">
        <f>IF(AND(OR(Dashboard!$C$6="All",E5136=Dashboard!$C$6),OR(Dashboard!$F$6="All",G5136=Dashboard!$F$6),OR(Dashboard!$I$6="All",H5136=Dashboard!$I$6)),1,0)</f>
        <v/>
      </c>
    </row>
    <row r="5137">
      <c r="A5137" t="inlineStr">
        <is>
          <t>RR105128</t>
        </is>
      </c>
      <c r="B5137" s="69" t="n">
        <v>46279</v>
      </c>
      <c r="C5137" s="70" t="n">
        <v>2026</v>
      </c>
      <c r="D5137" t="inlineStr">
        <is>
          <t>Sep</t>
        </is>
      </c>
      <c r="E5137" t="inlineStr">
        <is>
          <t>West</t>
        </is>
      </c>
      <c r="F5137" t="inlineStr">
        <is>
          <t>India</t>
        </is>
      </c>
      <c r="G5137" t="inlineStr">
        <is>
          <t>Grocery</t>
        </is>
      </c>
      <c r="H5137" t="inlineStr">
        <is>
          <t>Store walk-in</t>
        </is>
      </c>
      <c r="I5137" t="inlineStr">
        <is>
          <t>Member</t>
        </is>
      </c>
      <c r="J5137" t="inlineStr">
        <is>
          <t>Liam O'Brien</t>
        </is>
      </c>
      <c r="K5137" s="71" t="n">
        <v>1645</v>
      </c>
      <c r="L5137" s="72" t="n">
        <v>198.68</v>
      </c>
      <c r="M5137" s="72" t="n">
        <v>326828.6</v>
      </c>
      <c r="N5137" s="72" t="n">
        <v>6536.57</v>
      </c>
      <c r="O5137" s="72" t="n">
        <v>320292.03</v>
      </c>
      <c r="P5137" s="72" t="n">
        <v>242044.51</v>
      </c>
      <c r="Q5137" s="72" t="n">
        <v>78247.52</v>
      </c>
      <c r="R5137" t="inlineStr">
        <is>
          <t>Gujarat</t>
        </is>
      </c>
      <c r="S5137" s="71" t="n">
        <v>5</v>
      </c>
      <c r="T5137" t="inlineStr">
        <is>
          <t>Yes</t>
        </is>
      </c>
      <c r="U5137" s="71" t="n">
        <v>1350</v>
      </c>
      <c r="V5137" s="71" t="n">
        <v>456</v>
      </c>
      <c r="W5137">
        <f>IF(AND(OR(Dashboard!$C$6="All",E5137=Dashboard!$C$6),OR(Dashboard!$F$6="All",G5137=Dashboard!$F$6),OR(Dashboard!$I$6="All",H5137=Dashboard!$I$6)),1,0)</f>
        <v/>
      </c>
    </row>
    <row r="5138">
      <c r="A5138" t="inlineStr">
        <is>
          <t>RR105129</t>
        </is>
      </c>
      <c r="B5138" s="69" t="n">
        <v>46279</v>
      </c>
      <c r="C5138" s="70" t="n">
        <v>2026</v>
      </c>
      <c r="D5138" t="inlineStr">
        <is>
          <t>Sep</t>
        </is>
      </c>
      <c r="E5138" t="inlineStr">
        <is>
          <t>West</t>
        </is>
      </c>
      <c r="F5138" t="inlineStr">
        <is>
          <t>India</t>
        </is>
      </c>
      <c r="G5138" t="inlineStr">
        <is>
          <t>Fashion</t>
        </is>
      </c>
      <c r="H5138" t="inlineStr">
        <is>
          <t>Store walk-in</t>
        </is>
      </c>
      <c r="I5138" t="inlineStr">
        <is>
          <t>Member</t>
        </is>
      </c>
      <c r="J5138" t="inlineStr">
        <is>
          <t>Ravindra Patil</t>
        </is>
      </c>
      <c r="K5138" s="71" t="n">
        <v>1510</v>
      </c>
      <c r="L5138" s="72" t="n">
        <v>778.58</v>
      </c>
      <c r="M5138" s="72" t="n">
        <v>1175655.8</v>
      </c>
      <c r="N5138" s="72" t="n">
        <v>58782.79</v>
      </c>
      <c r="O5138" s="72" t="n">
        <v>1116873.01</v>
      </c>
      <c r="P5138" s="72" t="n">
        <v>613622.91</v>
      </c>
      <c r="Q5138" s="72" t="n">
        <v>503250.1</v>
      </c>
      <c r="R5138" t="inlineStr">
        <is>
          <t>Gujarat</t>
        </is>
      </c>
      <c r="S5138" s="71" t="n">
        <v>0</v>
      </c>
      <c r="T5138" t="inlineStr">
        <is>
          <t>No</t>
        </is>
      </c>
      <c r="U5138" s="71" t="n">
        <v>1030</v>
      </c>
      <c r="V5138" s="71" t="n">
        <v>259</v>
      </c>
      <c r="W5138">
        <f>IF(AND(OR(Dashboard!$C$6="All",E5138=Dashboard!$C$6),OR(Dashboard!$F$6="All",G5138=Dashboard!$F$6),OR(Dashboard!$I$6="All",H5138=Dashboard!$I$6)),1,0)</f>
        <v/>
      </c>
    </row>
    <row r="5139">
      <c r="A5139" t="inlineStr">
        <is>
          <t>RR105130</t>
        </is>
      </c>
      <c r="B5139" s="69" t="n">
        <v>46279</v>
      </c>
      <c r="C5139" s="70" t="n">
        <v>2026</v>
      </c>
      <c r="D5139" t="inlineStr">
        <is>
          <t>Sep</t>
        </is>
      </c>
      <c r="E5139" t="inlineStr">
        <is>
          <t>West</t>
        </is>
      </c>
      <c r="F5139" t="inlineStr">
        <is>
          <t>India</t>
        </is>
      </c>
      <c r="G5139" t="inlineStr">
        <is>
          <t>JioMart</t>
        </is>
      </c>
      <c r="H5139" t="inlineStr">
        <is>
          <t>Home delivery</t>
        </is>
      </c>
      <c r="I5139" t="inlineStr">
        <is>
          <t>Member</t>
        </is>
      </c>
      <c r="J5139" t="inlineStr">
        <is>
          <t>Omar Haddad</t>
        </is>
      </c>
      <c r="K5139" s="71" t="n">
        <v>960</v>
      </c>
      <c r="L5139" s="72" t="n">
        <v>486.97</v>
      </c>
      <c r="M5139" s="72" t="n">
        <v>467491.2</v>
      </c>
      <c r="N5139" s="72" t="n">
        <v>37399.3</v>
      </c>
      <c r="O5139" s="72" t="n">
        <v>430091.9</v>
      </c>
      <c r="P5139" s="72" t="n">
        <v>316602.08</v>
      </c>
      <c r="Q5139" s="72" t="n">
        <v>113489.82</v>
      </c>
      <c r="R5139" t="inlineStr">
        <is>
          <t>Gujarat</t>
        </is>
      </c>
      <c r="S5139" s="71" t="n">
        <v>5</v>
      </c>
      <c r="T5139" t="inlineStr">
        <is>
          <t>Yes</t>
        </is>
      </c>
      <c r="U5139" s="71" t="n">
        <v>4219</v>
      </c>
      <c r="V5139" s="71" t="n">
        <v>276</v>
      </c>
      <c r="W5139">
        <f>IF(AND(OR(Dashboard!$C$6="All",E5139=Dashboard!$C$6),OR(Dashboard!$F$6="All",G5139=Dashboard!$F$6),OR(Dashboard!$I$6="All",H5139=Dashboard!$I$6)),1,0)</f>
        <v/>
      </c>
    </row>
    <row r="5140">
      <c r="A5140" t="inlineStr">
        <is>
          <t>RR105131</t>
        </is>
      </c>
      <c r="B5140" s="69" t="n">
        <v>46279</v>
      </c>
      <c r="C5140" s="70" t="n">
        <v>2026</v>
      </c>
      <c r="D5140" t="inlineStr">
        <is>
          <t>Sep</t>
        </is>
      </c>
      <c r="E5140" t="inlineStr">
        <is>
          <t>West</t>
        </is>
      </c>
      <c r="F5140" t="inlineStr">
        <is>
          <t>India</t>
        </is>
      </c>
      <c r="G5140" t="inlineStr">
        <is>
          <t>JioMart</t>
        </is>
      </c>
      <c r="H5140" t="inlineStr">
        <is>
          <t>Home delivery</t>
        </is>
      </c>
      <c r="I5140" t="inlineStr">
        <is>
          <t>Member</t>
        </is>
      </c>
      <c r="J5140" t="inlineStr">
        <is>
          <t>Hiroshi Tanaka</t>
        </is>
      </c>
      <c r="K5140" s="71" t="n">
        <v>550</v>
      </c>
      <c r="L5140" s="72" t="n">
        <v>472.93</v>
      </c>
      <c r="M5140" s="72" t="n">
        <v>260111.5</v>
      </c>
      <c r="N5140" s="72" t="n">
        <v>20808.92</v>
      </c>
      <c r="O5140" s="72" t="n">
        <v>239302.58</v>
      </c>
      <c r="P5140" s="72" t="n">
        <v>184628.27</v>
      </c>
      <c r="Q5140" s="72" t="n">
        <v>54674.31</v>
      </c>
      <c r="R5140" t="inlineStr">
        <is>
          <t>Maharashtra</t>
        </is>
      </c>
      <c r="S5140" s="71" t="n">
        <v>1</v>
      </c>
      <c r="T5140" t="inlineStr">
        <is>
          <t>Yes</t>
        </is>
      </c>
      <c r="U5140" s="71" t="n">
        <v>1849</v>
      </c>
      <c r="V5140" s="71" t="n">
        <v>81</v>
      </c>
      <c r="W5140">
        <f>IF(AND(OR(Dashboard!$C$6="All",E5140=Dashboard!$C$6),OR(Dashboard!$F$6="All",G5140=Dashboard!$F$6),OR(Dashboard!$I$6="All",H5140=Dashboard!$I$6)),1,0)</f>
        <v/>
      </c>
    </row>
    <row r="5141">
      <c r="A5141" t="inlineStr">
        <is>
          <t>RR105132</t>
        </is>
      </c>
      <c r="B5141" s="69" t="n">
        <v>46279</v>
      </c>
      <c r="C5141" s="70" t="n">
        <v>2026</v>
      </c>
      <c r="D5141" t="inlineStr">
        <is>
          <t>Sep</t>
        </is>
      </c>
      <c r="E5141" t="inlineStr">
        <is>
          <t>East</t>
        </is>
      </c>
      <c r="F5141" t="inlineStr">
        <is>
          <t>India</t>
        </is>
      </c>
      <c r="G5141" t="inlineStr">
        <is>
          <t>JioMart</t>
        </is>
      </c>
      <c r="H5141" t="inlineStr">
        <is>
          <t>Home delivery</t>
        </is>
      </c>
      <c r="I5141" t="inlineStr">
        <is>
          <t>Walk-in guest</t>
        </is>
      </c>
      <c r="J5141" t="inlineStr">
        <is>
          <t>Kofi Mensah</t>
        </is>
      </c>
      <c r="K5141" s="71" t="n">
        <v>4668</v>
      </c>
      <c r="L5141" s="72" t="n">
        <v>460.26</v>
      </c>
      <c r="M5141" s="72" t="n">
        <v>2148493.68</v>
      </c>
      <c r="N5141" s="72" t="n">
        <v>42969.87</v>
      </c>
      <c r="O5141" s="72" t="n">
        <v>2105523.81</v>
      </c>
      <c r="P5141" s="72" t="n">
        <v>1602328.06</v>
      </c>
      <c r="Q5141" s="72" t="n">
        <v>503195.75</v>
      </c>
      <c r="R5141" t="inlineStr">
        <is>
          <t>West Bengal</t>
        </is>
      </c>
      <c r="S5141" s="71" t="n">
        <v>0</v>
      </c>
      <c r="T5141" t="inlineStr">
        <is>
          <t>No</t>
        </is>
      </c>
      <c r="U5141" s="71" t="n">
        <v>26777</v>
      </c>
      <c r="V5141" s="71" t="n">
        <v>1532</v>
      </c>
      <c r="W5141">
        <f>IF(AND(OR(Dashboard!$C$6="All",E5141=Dashboard!$C$6),OR(Dashboard!$F$6="All",G5141=Dashboard!$F$6),OR(Dashboard!$I$6="All",H5141=Dashboard!$I$6)),1,0)</f>
        <v/>
      </c>
    </row>
    <row r="5142">
      <c r="A5142" t="inlineStr">
        <is>
          <t>RR105133</t>
        </is>
      </c>
      <c r="B5142" s="69" t="n">
        <v>46279</v>
      </c>
      <c r="C5142" s="70" t="n">
        <v>2026</v>
      </c>
      <c r="D5142" t="inlineStr">
        <is>
          <t>Sep</t>
        </is>
      </c>
      <c r="E5142" t="inlineStr">
        <is>
          <t>North</t>
        </is>
      </c>
      <c r="F5142" t="inlineStr">
        <is>
          <t>India</t>
        </is>
      </c>
      <c r="G5142" t="inlineStr">
        <is>
          <t>JioMart</t>
        </is>
      </c>
      <c r="H5142" t="inlineStr">
        <is>
          <t>Home delivery</t>
        </is>
      </c>
      <c r="I5142" t="inlineStr">
        <is>
          <t>Member</t>
        </is>
      </c>
      <c r="J5142" t="inlineStr">
        <is>
          <t>Fatima Al-Saud</t>
        </is>
      </c>
      <c r="K5142" s="71" t="n">
        <v>2770</v>
      </c>
      <c r="L5142" s="72" t="n">
        <v>510.24</v>
      </c>
      <c r="M5142" s="72" t="n">
        <v>1413364.8</v>
      </c>
      <c r="N5142" s="72" t="n">
        <v>113069.18</v>
      </c>
      <c r="O5142" s="72" t="n">
        <v>1300295.62</v>
      </c>
      <c r="P5142" s="72" t="n">
        <v>941191.67</v>
      </c>
      <c r="Q5142" s="72" t="n">
        <v>359103.95</v>
      </c>
      <c r="R5142" t="inlineStr">
        <is>
          <t>Rajasthan</t>
        </is>
      </c>
      <c r="S5142" s="71" t="n">
        <v>5</v>
      </c>
      <c r="T5142" t="inlineStr">
        <is>
          <t>Yes</t>
        </is>
      </c>
      <c r="U5142" s="71" t="n">
        <v>6034</v>
      </c>
      <c r="V5142" s="71" t="n">
        <v>348</v>
      </c>
      <c r="W5142">
        <f>IF(AND(OR(Dashboard!$C$6="All",E5142=Dashboard!$C$6),OR(Dashboard!$F$6="All",G5142=Dashboard!$F$6),OR(Dashboard!$I$6="All",H5142=Dashboard!$I$6)),1,0)</f>
        <v/>
      </c>
    </row>
    <row r="5143">
      <c r="A5143" t="inlineStr">
        <is>
          <t>RR105134</t>
        </is>
      </c>
      <c r="B5143" s="69" t="n">
        <v>46279</v>
      </c>
      <c r="C5143" s="70" t="n">
        <v>2026</v>
      </c>
      <c r="D5143" t="inlineStr">
        <is>
          <t>Sep</t>
        </is>
      </c>
      <c r="E5143" t="inlineStr">
        <is>
          <t>South</t>
        </is>
      </c>
      <c r="F5143" t="inlineStr">
        <is>
          <t>India</t>
        </is>
      </c>
      <c r="G5143" t="inlineStr">
        <is>
          <t>Grocery</t>
        </is>
      </c>
      <c r="H5143" t="inlineStr">
        <is>
          <t>Store walk-in</t>
        </is>
      </c>
      <c r="I5143" t="inlineStr">
        <is>
          <t>Member</t>
        </is>
      </c>
      <c r="J5143" t="inlineStr">
        <is>
          <t>Lucas Martin</t>
        </is>
      </c>
      <c r="K5143" s="71" t="n">
        <v>1693</v>
      </c>
      <c r="L5143" s="72" t="n">
        <v>185.84</v>
      </c>
      <c r="M5143" s="72" t="n">
        <v>314627.12</v>
      </c>
      <c r="N5143" s="72" t="n">
        <v>15731.36</v>
      </c>
      <c r="O5143" s="72" t="n">
        <v>298895.76</v>
      </c>
      <c r="P5143" s="72" t="n">
        <v>244350.87</v>
      </c>
      <c r="Q5143" s="72" t="n">
        <v>54544.89</v>
      </c>
      <c r="R5143" t="inlineStr">
        <is>
          <t>Telangana</t>
        </is>
      </c>
      <c r="S5143" s="71" t="n">
        <v>8</v>
      </c>
      <c r="T5143" t="inlineStr">
        <is>
          <t>Yes</t>
        </is>
      </c>
      <c r="U5143" s="71" t="n">
        <v>1052</v>
      </c>
      <c r="V5143" s="71" t="n">
        <v>428</v>
      </c>
      <c r="W5143">
        <f>IF(AND(OR(Dashboard!$C$6="All",E5143=Dashboard!$C$6),OR(Dashboard!$F$6="All",G5143=Dashboard!$F$6),OR(Dashboard!$I$6="All",H5143=Dashboard!$I$6)),1,0)</f>
        <v/>
      </c>
    </row>
    <row r="5144">
      <c r="A5144" t="inlineStr">
        <is>
          <t>RR105135</t>
        </is>
      </c>
      <c r="B5144" s="69" t="n">
        <v>46279</v>
      </c>
      <c r="C5144" s="70" t="n">
        <v>2026</v>
      </c>
      <c r="D5144" t="inlineStr">
        <is>
          <t>Sep</t>
        </is>
      </c>
      <c r="E5144" t="inlineStr">
        <is>
          <t>North</t>
        </is>
      </c>
      <c r="F5144" t="inlineStr">
        <is>
          <t>India</t>
        </is>
      </c>
      <c r="G5144" t="inlineStr">
        <is>
          <t>Grocery</t>
        </is>
      </c>
      <c r="H5144" t="inlineStr">
        <is>
          <t>Store walk-in</t>
        </is>
      </c>
      <c r="I5144" t="inlineStr">
        <is>
          <t>Member</t>
        </is>
      </c>
      <c r="J5144" t="inlineStr">
        <is>
          <t>Noah Smith</t>
        </is>
      </c>
      <c r="K5144" s="71" t="n">
        <v>2176</v>
      </c>
      <c r="L5144" s="72" t="n">
        <v>175.21</v>
      </c>
      <c r="M5144" s="72" t="n">
        <v>381256.96</v>
      </c>
      <c r="N5144" s="72" t="n">
        <v>57188.54</v>
      </c>
      <c r="O5144" s="72" t="n">
        <v>324068.42</v>
      </c>
      <c r="P5144" s="72" t="n">
        <v>331287.46</v>
      </c>
      <c r="Q5144" s="72" t="n">
        <v>-7219.04</v>
      </c>
      <c r="R5144" t="inlineStr">
        <is>
          <t>Delhi</t>
        </is>
      </c>
      <c r="S5144" s="71" t="n">
        <v>5</v>
      </c>
      <c r="T5144" t="inlineStr">
        <is>
          <t>Yes</t>
        </is>
      </c>
      <c r="U5144" s="71" t="n">
        <v>1883</v>
      </c>
      <c r="V5144" s="71" t="n">
        <v>506</v>
      </c>
      <c r="W5144">
        <f>IF(AND(OR(Dashboard!$C$6="All",E5144=Dashboard!$C$6),OR(Dashboard!$F$6="All",G5144=Dashboard!$F$6),OR(Dashboard!$I$6="All",H5144=Dashboard!$I$6)),1,0)</f>
        <v/>
      </c>
    </row>
    <row r="5145">
      <c r="A5145" t="inlineStr">
        <is>
          <t>RR105136</t>
        </is>
      </c>
      <c r="B5145" s="69" t="n">
        <v>46280</v>
      </c>
      <c r="C5145" s="70" t="n">
        <v>2026</v>
      </c>
      <c r="D5145" t="inlineStr">
        <is>
          <t>Sep</t>
        </is>
      </c>
      <c r="E5145" t="inlineStr">
        <is>
          <t>West</t>
        </is>
      </c>
      <c r="F5145" t="inlineStr">
        <is>
          <t>India</t>
        </is>
      </c>
      <c r="G5145" t="inlineStr">
        <is>
          <t>Grocery</t>
        </is>
      </c>
      <c r="H5145" t="inlineStr">
        <is>
          <t>Store walk-in</t>
        </is>
      </c>
      <c r="I5145" t="inlineStr">
        <is>
          <t>Walk-in guest</t>
        </is>
      </c>
      <c r="J5145" t="inlineStr">
        <is>
          <t>Lucas Martin</t>
        </is>
      </c>
      <c r="K5145" s="71" t="n">
        <v>2063</v>
      </c>
      <c r="L5145" s="72" t="n">
        <v>199.81</v>
      </c>
      <c r="M5145" s="72" t="n">
        <v>412208.03</v>
      </c>
      <c r="N5145" s="72" t="n">
        <v>20610.4</v>
      </c>
      <c r="O5145" s="72" t="n">
        <v>391597.63</v>
      </c>
      <c r="P5145" s="72" t="n">
        <v>299353.08</v>
      </c>
      <c r="Q5145" s="72" t="n">
        <v>92244.55</v>
      </c>
      <c r="R5145" t="inlineStr">
        <is>
          <t>Gujarat</t>
        </is>
      </c>
      <c r="S5145" s="71" t="n">
        <v>0</v>
      </c>
      <c r="T5145" t="inlineStr">
        <is>
          <t>No</t>
        </is>
      </c>
      <c r="U5145" s="71" t="n">
        <v>1105</v>
      </c>
      <c r="V5145" s="71" t="n">
        <v>424</v>
      </c>
      <c r="W5145">
        <f>IF(AND(OR(Dashboard!$C$6="All",E5145=Dashboard!$C$6),OR(Dashboard!$F$6="All",G5145=Dashboard!$F$6),OR(Dashboard!$I$6="All",H5145=Dashboard!$I$6)),1,0)</f>
        <v/>
      </c>
    </row>
    <row r="5146">
      <c r="A5146" t="inlineStr">
        <is>
          <t>RR105137</t>
        </is>
      </c>
      <c r="B5146" s="69" t="n">
        <v>46280</v>
      </c>
      <c r="C5146" s="70" t="n">
        <v>2026</v>
      </c>
      <c r="D5146" t="inlineStr">
        <is>
          <t>Sep</t>
        </is>
      </c>
      <c r="E5146" t="inlineStr">
        <is>
          <t>South</t>
        </is>
      </c>
      <c r="F5146" t="inlineStr">
        <is>
          <t>India</t>
        </is>
      </c>
      <c r="G5146" t="inlineStr">
        <is>
          <t>Electronics</t>
        </is>
      </c>
      <c r="H5146" t="inlineStr">
        <is>
          <t>Store walk-in</t>
        </is>
      </c>
      <c r="I5146" t="inlineStr">
        <is>
          <t>Member</t>
        </is>
      </c>
      <c r="J5146" t="inlineStr">
        <is>
          <t>Emma Clarke</t>
        </is>
      </c>
      <c r="K5146" s="71" t="n">
        <v>142</v>
      </c>
      <c r="L5146" s="72" t="n">
        <v>8492.780000000001</v>
      </c>
      <c r="M5146" s="72" t="n">
        <v>1205974.76</v>
      </c>
      <c r="N5146" s="72" t="n">
        <v>96477.98</v>
      </c>
      <c r="O5146" s="72" t="n">
        <v>1109496.78</v>
      </c>
      <c r="P5146" s="72" t="n">
        <v>1186007.09</v>
      </c>
      <c r="Q5146" s="72" t="n">
        <v>-76510.31</v>
      </c>
      <c r="R5146" t="inlineStr">
        <is>
          <t>Karnataka</t>
        </is>
      </c>
      <c r="S5146" s="71" t="n">
        <v>5</v>
      </c>
      <c r="T5146" t="inlineStr">
        <is>
          <t>Yes</t>
        </is>
      </c>
      <c r="U5146" s="71" t="n">
        <v>356</v>
      </c>
      <c r="V5146" s="71" t="n">
        <v>139</v>
      </c>
      <c r="W5146">
        <f>IF(AND(OR(Dashboard!$C$6="All",E5146=Dashboard!$C$6),OR(Dashboard!$F$6="All",G5146=Dashboard!$F$6),OR(Dashboard!$I$6="All",H5146=Dashboard!$I$6)),1,0)</f>
        <v/>
      </c>
    </row>
    <row r="5147">
      <c r="A5147" t="inlineStr">
        <is>
          <t>RR105138</t>
        </is>
      </c>
      <c r="B5147" s="69" t="n">
        <v>46280</v>
      </c>
      <c r="C5147" s="70" t="n">
        <v>2026</v>
      </c>
      <c r="D5147" t="inlineStr">
        <is>
          <t>Sep</t>
        </is>
      </c>
      <c r="E5147" t="inlineStr">
        <is>
          <t>South</t>
        </is>
      </c>
      <c r="F5147" t="inlineStr">
        <is>
          <t>India</t>
        </is>
      </c>
      <c r="G5147" t="inlineStr">
        <is>
          <t>Electronics</t>
        </is>
      </c>
      <c r="H5147" t="inlineStr">
        <is>
          <t>Store walk-in</t>
        </is>
      </c>
      <c r="I5147" t="inlineStr">
        <is>
          <t>Member</t>
        </is>
      </c>
      <c r="J5147" t="inlineStr">
        <is>
          <t>Mei Lin</t>
        </is>
      </c>
      <c r="K5147" s="71" t="n">
        <v>131</v>
      </c>
      <c r="L5147" s="72" t="n">
        <v>9442.799999999999</v>
      </c>
      <c r="M5147" s="72" t="n">
        <v>1237006.8</v>
      </c>
      <c r="N5147" s="72" t="n">
        <v>61850.34</v>
      </c>
      <c r="O5147" s="72" t="n">
        <v>1175156.46</v>
      </c>
      <c r="P5147" s="72" t="n">
        <v>1081118.66</v>
      </c>
      <c r="Q5147" s="72" t="n">
        <v>94037.8</v>
      </c>
      <c r="R5147" t="inlineStr">
        <is>
          <t>Telangana</t>
        </is>
      </c>
      <c r="S5147" s="71" t="n">
        <v>3</v>
      </c>
      <c r="T5147" t="inlineStr">
        <is>
          <t>Yes</t>
        </is>
      </c>
      <c r="U5147" s="71" t="n">
        <v>224</v>
      </c>
      <c r="V5147" s="71" t="n">
        <v>100</v>
      </c>
      <c r="W5147">
        <f>IF(AND(OR(Dashboard!$C$6="All",E5147=Dashboard!$C$6),OR(Dashboard!$F$6="All",G5147=Dashboard!$F$6),OR(Dashboard!$I$6="All",H5147=Dashboard!$I$6)),1,0)</f>
        <v/>
      </c>
    </row>
    <row r="5148">
      <c r="A5148" t="inlineStr">
        <is>
          <t>RR105139</t>
        </is>
      </c>
      <c r="B5148" s="69" t="n">
        <v>46280</v>
      </c>
      <c r="C5148" s="70" t="n">
        <v>2026</v>
      </c>
      <c r="D5148" t="inlineStr">
        <is>
          <t>Sep</t>
        </is>
      </c>
      <c r="E5148" t="inlineStr">
        <is>
          <t>North</t>
        </is>
      </c>
      <c r="F5148" t="inlineStr">
        <is>
          <t>India</t>
        </is>
      </c>
      <c r="G5148" t="inlineStr">
        <is>
          <t>Fashion</t>
        </is>
      </c>
      <c r="H5148" t="inlineStr">
        <is>
          <t>Store walk-in</t>
        </is>
      </c>
      <c r="I5148" t="inlineStr">
        <is>
          <t>Member</t>
        </is>
      </c>
      <c r="J5148" t="inlineStr">
        <is>
          <t>Arjun Mehta</t>
        </is>
      </c>
      <c r="K5148" s="71" t="n">
        <v>535</v>
      </c>
      <c r="L5148" s="72" t="n">
        <v>697.6799999999999</v>
      </c>
      <c r="M5148" s="72" t="n">
        <v>373258.8</v>
      </c>
      <c r="N5148" s="72" t="n">
        <v>7465.18</v>
      </c>
      <c r="O5148" s="72" t="n">
        <v>365793.62</v>
      </c>
      <c r="P5148" s="72" t="n">
        <v>214620.42</v>
      </c>
      <c r="Q5148" s="72" t="n">
        <v>151173.2</v>
      </c>
      <c r="R5148" t="inlineStr">
        <is>
          <t>Punjab</t>
        </is>
      </c>
      <c r="S5148" s="71" t="n">
        <v>8</v>
      </c>
      <c r="T5148" t="inlineStr">
        <is>
          <t>Yes</t>
        </is>
      </c>
      <c r="U5148" s="71" t="n">
        <v>319</v>
      </c>
      <c r="V5148" s="71" t="n">
        <v>92</v>
      </c>
      <c r="W5148">
        <f>IF(AND(OR(Dashboard!$C$6="All",E5148=Dashboard!$C$6),OR(Dashboard!$F$6="All",G5148=Dashboard!$F$6),OR(Dashboard!$I$6="All",H5148=Dashboard!$I$6)),1,0)</f>
        <v/>
      </c>
    </row>
    <row r="5149">
      <c r="A5149" t="inlineStr">
        <is>
          <t>RR105140</t>
        </is>
      </c>
      <c r="B5149" s="69" t="n">
        <v>46281</v>
      </c>
      <c r="C5149" s="70" t="n">
        <v>2026</v>
      </c>
      <c r="D5149" t="inlineStr">
        <is>
          <t>Sep</t>
        </is>
      </c>
      <c r="E5149" t="inlineStr">
        <is>
          <t>West</t>
        </is>
      </c>
      <c r="F5149" t="inlineStr">
        <is>
          <t>India</t>
        </is>
      </c>
      <c r="G5149" t="inlineStr">
        <is>
          <t>Fashion</t>
        </is>
      </c>
      <c r="H5149" t="inlineStr">
        <is>
          <t>Click &amp; collect</t>
        </is>
      </c>
      <c r="I5149" t="inlineStr">
        <is>
          <t>Member</t>
        </is>
      </c>
      <c r="J5149" t="inlineStr">
        <is>
          <t>Noah Smith</t>
        </is>
      </c>
      <c r="K5149" s="71" t="n">
        <v>1335</v>
      </c>
      <c r="L5149" s="72" t="n">
        <v>809.4</v>
      </c>
      <c r="M5149" s="72" t="n">
        <v>1080549</v>
      </c>
      <c r="N5149" s="72" t="n">
        <v>162082.35</v>
      </c>
      <c r="O5149" s="72" t="n">
        <v>918466.65</v>
      </c>
      <c r="P5149" s="72" t="n">
        <v>554187.87</v>
      </c>
      <c r="Q5149" s="72" t="n">
        <v>364278.78</v>
      </c>
      <c r="R5149" t="inlineStr">
        <is>
          <t>Gujarat</t>
        </is>
      </c>
      <c r="S5149" s="71" t="n">
        <v>2</v>
      </c>
      <c r="T5149" t="inlineStr">
        <is>
          <t>Yes</t>
        </is>
      </c>
      <c r="U5149" s="71" t="n">
        <v>1375</v>
      </c>
      <c r="V5149" s="71" t="n">
        <v>421</v>
      </c>
      <c r="W5149">
        <f>IF(AND(OR(Dashboard!$C$6="All",E5149=Dashboard!$C$6),OR(Dashboard!$F$6="All",G5149=Dashboard!$F$6),OR(Dashboard!$I$6="All",H5149=Dashboard!$I$6)),1,0)</f>
        <v/>
      </c>
    </row>
    <row r="5150">
      <c r="A5150" t="inlineStr">
        <is>
          <t>RR105141</t>
        </is>
      </c>
      <c r="B5150" s="69" t="n">
        <v>46281</v>
      </c>
      <c r="C5150" s="70" t="n">
        <v>2026</v>
      </c>
      <c r="D5150" t="inlineStr">
        <is>
          <t>Sep</t>
        </is>
      </c>
      <c r="E5150" t="inlineStr">
        <is>
          <t>West</t>
        </is>
      </c>
      <c r="F5150" t="inlineStr">
        <is>
          <t>India</t>
        </is>
      </c>
      <c r="G5150" t="inlineStr">
        <is>
          <t>Grocery</t>
        </is>
      </c>
      <c r="H5150" t="inlineStr">
        <is>
          <t>Store walk-in</t>
        </is>
      </c>
      <c r="I5150" t="inlineStr">
        <is>
          <t>Walk-in guest</t>
        </is>
      </c>
      <c r="J5150" t="inlineStr">
        <is>
          <t>Aisha Bello</t>
        </is>
      </c>
      <c r="K5150" s="71" t="n">
        <v>2933</v>
      </c>
      <c r="L5150" s="72" t="n">
        <v>200.52</v>
      </c>
      <c r="M5150" s="72" t="n">
        <v>588125.16</v>
      </c>
      <c r="N5150" s="72" t="n">
        <v>58812.52</v>
      </c>
      <c r="O5150" s="72" t="n">
        <v>529312.64</v>
      </c>
      <c r="P5150" s="72" t="n">
        <v>439014.51</v>
      </c>
      <c r="Q5150" s="72" t="n">
        <v>90298.13</v>
      </c>
      <c r="R5150" t="inlineStr">
        <is>
          <t>Goa</t>
        </is>
      </c>
      <c r="S5150" s="71" t="n">
        <v>2</v>
      </c>
      <c r="T5150" t="inlineStr">
        <is>
          <t>Yes</t>
        </is>
      </c>
      <c r="U5150" s="71" t="n">
        <v>1663</v>
      </c>
      <c r="V5150" s="71" t="n">
        <v>653</v>
      </c>
      <c r="W5150">
        <f>IF(AND(OR(Dashboard!$C$6="All",E5150=Dashboard!$C$6),OR(Dashboard!$F$6="All",G5150=Dashboard!$F$6),OR(Dashboard!$I$6="All",H5150=Dashboard!$I$6)),1,0)</f>
        <v/>
      </c>
    </row>
    <row r="5151">
      <c r="A5151" t="inlineStr">
        <is>
          <t>RR105142</t>
        </is>
      </c>
      <c r="B5151" s="69" t="n">
        <v>46281</v>
      </c>
      <c r="C5151" s="70" t="n">
        <v>2026</v>
      </c>
      <c r="D5151" t="inlineStr">
        <is>
          <t>Sep</t>
        </is>
      </c>
      <c r="E5151" t="inlineStr">
        <is>
          <t>South</t>
        </is>
      </c>
      <c r="F5151" t="inlineStr">
        <is>
          <t>India</t>
        </is>
      </c>
      <c r="G5151" t="inlineStr">
        <is>
          <t>JioMart</t>
        </is>
      </c>
      <c r="H5151" t="inlineStr">
        <is>
          <t>Home delivery</t>
        </is>
      </c>
      <c r="I5151" t="inlineStr">
        <is>
          <t>Member</t>
        </is>
      </c>
      <c r="J5151" t="inlineStr">
        <is>
          <t>Zoya Ahmed</t>
        </is>
      </c>
      <c r="K5151" s="71" t="n">
        <v>4516</v>
      </c>
      <c r="L5151" s="72" t="n">
        <v>460.4</v>
      </c>
      <c r="M5151" s="72" t="n">
        <v>2079166.4</v>
      </c>
      <c r="N5151" s="72" t="n">
        <v>166333.31</v>
      </c>
      <c r="O5151" s="72" t="n">
        <v>1912833.09</v>
      </c>
      <c r="P5151" s="72" t="n">
        <v>1567278.39</v>
      </c>
      <c r="Q5151" s="72" t="n">
        <v>345554.7</v>
      </c>
      <c r="R5151" t="inlineStr">
        <is>
          <t>Tamil Nadu</t>
        </is>
      </c>
      <c r="S5151" s="71" t="n">
        <v>1</v>
      </c>
      <c r="T5151" t="inlineStr">
        <is>
          <t>Yes</t>
        </is>
      </c>
      <c r="U5151" s="71" t="n">
        <v>15720</v>
      </c>
      <c r="V5151" s="71" t="n">
        <v>647</v>
      </c>
      <c r="W5151">
        <f>IF(AND(OR(Dashboard!$C$6="All",E5151=Dashboard!$C$6),OR(Dashboard!$F$6="All",G5151=Dashboard!$F$6),OR(Dashboard!$I$6="All",H5151=Dashboard!$I$6)),1,0)</f>
        <v/>
      </c>
    </row>
    <row r="5152">
      <c r="A5152" t="inlineStr">
        <is>
          <t>RR105143</t>
        </is>
      </c>
      <c r="B5152" s="69" t="n">
        <v>46281</v>
      </c>
      <c r="C5152" s="70" t="n">
        <v>2026</v>
      </c>
      <c r="D5152" t="inlineStr">
        <is>
          <t>Sep</t>
        </is>
      </c>
      <c r="E5152" t="inlineStr">
        <is>
          <t>South</t>
        </is>
      </c>
      <c r="F5152" t="inlineStr">
        <is>
          <t>India</t>
        </is>
      </c>
      <c r="G5152" t="inlineStr">
        <is>
          <t>Fashion</t>
        </is>
      </c>
      <c r="H5152" t="inlineStr">
        <is>
          <t>Store walk-in</t>
        </is>
      </c>
      <c r="I5152" t="inlineStr">
        <is>
          <t>Member</t>
        </is>
      </c>
      <c r="J5152" t="inlineStr">
        <is>
          <t>Fatima Al-Saud</t>
        </is>
      </c>
      <c r="K5152" s="71" t="n">
        <v>1505</v>
      </c>
      <c r="L5152" s="72" t="n">
        <v>684.72</v>
      </c>
      <c r="M5152" s="72" t="n">
        <v>1030503.6</v>
      </c>
      <c r="N5152" s="72" t="n">
        <v>154575.54</v>
      </c>
      <c r="O5152" s="72" t="n">
        <v>875928.0600000001</v>
      </c>
      <c r="P5152" s="72" t="n">
        <v>627806</v>
      </c>
      <c r="Q5152" s="72" t="n">
        <v>248122.06</v>
      </c>
      <c r="R5152" t="inlineStr">
        <is>
          <t>Karnataka</t>
        </is>
      </c>
      <c r="S5152" s="71" t="n">
        <v>1</v>
      </c>
      <c r="T5152" t="inlineStr">
        <is>
          <t>Yes</t>
        </is>
      </c>
      <c r="U5152" s="71" t="n">
        <v>719</v>
      </c>
      <c r="V5152" s="71" t="n">
        <v>232</v>
      </c>
      <c r="W5152">
        <f>IF(AND(OR(Dashboard!$C$6="All",E5152=Dashboard!$C$6),OR(Dashboard!$F$6="All",G5152=Dashboard!$F$6),OR(Dashboard!$I$6="All",H5152=Dashboard!$I$6)),1,0)</f>
        <v/>
      </c>
    </row>
    <row r="5153">
      <c r="A5153" t="inlineStr">
        <is>
          <t>RR105144</t>
        </is>
      </c>
      <c r="B5153" s="69" t="n">
        <v>46281</v>
      </c>
      <c r="C5153" s="70" t="n">
        <v>2026</v>
      </c>
      <c r="D5153" t="inlineStr">
        <is>
          <t>Sep</t>
        </is>
      </c>
      <c r="E5153" t="inlineStr">
        <is>
          <t>East</t>
        </is>
      </c>
      <c r="F5153" t="inlineStr">
        <is>
          <t>India</t>
        </is>
      </c>
      <c r="G5153" t="inlineStr">
        <is>
          <t>Electronics</t>
        </is>
      </c>
      <c r="H5153" t="inlineStr">
        <is>
          <t>Store walk-in</t>
        </is>
      </c>
      <c r="I5153" t="inlineStr">
        <is>
          <t>Member</t>
        </is>
      </c>
      <c r="J5153" t="inlineStr">
        <is>
          <t>Wei Chen</t>
        </is>
      </c>
      <c r="K5153" s="71" t="n">
        <v>57</v>
      </c>
      <c r="L5153" s="72" t="n">
        <v>8845.879999999999</v>
      </c>
      <c r="M5153" s="72" t="n">
        <v>504215.16</v>
      </c>
      <c r="N5153" s="72" t="n">
        <v>10084.3</v>
      </c>
      <c r="O5153" s="72" t="n">
        <v>494130.86</v>
      </c>
      <c r="P5153" s="72" t="n">
        <v>469857.3</v>
      </c>
      <c r="Q5153" s="72" t="n">
        <v>24273.56</v>
      </c>
      <c r="R5153" t="inlineStr">
        <is>
          <t>Odisha</t>
        </is>
      </c>
      <c r="S5153" s="71" t="n">
        <v>1</v>
      </c>
      <c r="T5153" t="inlineStr">
        <is>
          <t>Yes</t>
        </is>
      </c>
      <c r="U5153" s="71" t="n">
        <v>182</v>
      </c>
      <c r="V5153" s="71" t="n">
        <v>49</v>
      </c>
      <c r="W5153">
        <f>IF(AND(OR(Dashboard!$C$6="All",E5153=Dashboard!$C$6),OR(Dashboard!$F$6="All",G5153=Dashboard!$F$6),OR(Dashboard!$I$6="All",H5153=Dashboard!$I$6)),1,0)</f>
        <v/>
      </c>
    </row>
    <row r="5154">
      <c r="A5154" t="inlineStr">
        <is>
          <t>RR105145</t>
        </is>
      </c>
      <c r="B5154" s="69" t="n">
        <v>46281</v>
      </c>
      <c r="C5154" s="70" t="n">
        <v>2026</v>
      </c>
      <c r="D5154" t="inlineStr">
        <is>
          <t>Sep</t>
        </is>
      </c>
      <c r="E5154" t="inlineStr">
        <is>
          <t>West</t>
        </is>
      </c>
      <c r="F5154" t="inlineStr">
        <is>
          <t>India</t>
        </is>
      </c>
      <c r="G5154" t="inlineStr">
        <is>
          <t>JioMart</t>
        </is>
      </c>
      <c r="H5154" t="inlineStr">
        <is>
          <t>Home delivery</t>
        </is>
      </c>
      <c r="I5154" t="inlineStr">
        <is>
          <t>Member</t>
        </is>
      </c>
      <c r="J5154" t="inlineStr">
        <is>
          <t>Sophie Müller</t>
        </is>
      </c>
      <c r="K5154" s="71" t="n">
        <v>2359</v>
      </c>
      <c r="L5154" s="72" t="n">
        <v>493.11</v>
      </c>
      <c r="M5154" s="72" t="n">
        <v>1163246.49</v>
      </c>
      <c r="N5154" s="72" t="n">
        <v>174486.97</v>
      </c>
      <c r="O5154" s="72" t="n">
        <v>988759.52</v>
      </c>
      <c r="P5154" s="72" t="n">
        <v>815617.28</v>
      </c>
      <c r="Q5154" s="72" t="n">
        <v>173142.24</v>
      </c>
      <c r="R5154" t="inlineStr">
        <is>
          <t>Maharashtra</t>
        </is>
      </c>
      <c r="S5154" s="71" t="n">
        <v>1</v>
      </c>
      <c r="T5154" t="inlineStr">
        <is>
          <t>Yes</t>
        </is>
      </c>
      <c r="U5154" s="71" t="n">
        <v>4675</v>
      </c>
      <c r="V5154" s="71" t="n">
        <v>281</v>
      </c>
      <c r="W5154">
        <f>IF(AND(OR(Dashboard!$C$6="All",E5154=Dashboard!$C$6),OR(Dashboard!$F$6="All",G5154=Dashboard!$F$6),OR(Dashboard!$I$6="All",H5154=Dashboard!$I$6)),1,0)</f>
        <v/>
      </c>
    </row>
    <row r="5155">
      <c r="A5155" t="inlineStr">
        <is>
          <t>RR105146</t>
        </is>
      </c>
      <c r="B5155" s="69" t="n">
        <v>46281</v>
      </c>
      <c r="C5155" s="70" t="n">
        <v>2026</v>
      </c>
      <c r="D5155" t="inlineStr">
        <is>
          <t>Sep</t>
        </is>
      </c>
      <c r="E5155" t="inlineStr">
        <is>
          <t>South</t>
        </is>
      </c>
      <c r="F5155" t="inlineStr">
        <is>
          <t>India</t>
        </is>
      </c>
      <c r="G5155" t="inlineStr">
        <is>
          <t>Grocery</t>
        </is>
      </c>
      <c r="H5155" t="inlineStr">
        <is>
          <t>Store walk-in</t>
        </is>
      </c>
      <c r="I5155" t="inlineStr">
        <is>
          <t>Walk-in guest</t>
        </is>
      </c>
      <c r="J5155" t="inlineStr">
        <is>
          <t>Omar Haddad</t>
        </is>
      </c>
      <c r="K5155" s="71" t="n">
        <v>2612</v>
      </c>
      <c r="L5155" s="72" t="n">
        <v>172.23</v>
      </c>
      <c r="M5155" s="72" t="n">
        <v>449864.76</v>
      </c>
      <c r="N5155" s="72" t="n">
        <v>22493.24</v>
      </c>
      <c r="O5155" s="72" t="n">
        <v>427371.52</v>
      </c>
      <c r="P5155" s="72" t="n">
        <v>379619.03</v>
      </c>
      <c r="Q5155" s="72" t="n">
        <v>47752.49</v>
      </c>
      <c r="R5155" t="inlineStr">
        <is>
          <t>Telangana</t>
        </is>
      </c>
      <c r="S5155" s="71" t="n">
        <v>8</v>
      </c>
      <c r="T5155" t="inlineStr">
        <is>
          <t>Yes</t>
        </is>
      </c>
      <c r="U5155" s="71" t="n">
        <v>880</v>
      </c>
      <c r="V5155" s="71" t="n">
        <v>298</v>
      </c>
      <c r="W5155">
        <f>IF(AND(OR(Dashboard!$C$6="All",E5155=Dashboard!$C$6),OR(Dashboard!$F$6="All",G5155=Dashboard!$F$6),OR(Dashboard!$I$6="All",H5155=Dashboard!$I$6)),1,0)</f>
        <v/>
      </c>
    </row>
    <row r="5156">
      <c r="A5156" t="inlineStr">
        <is>
          <t>RR105147</t>
        </is>
      </c>
      <c r="B5156" s="69" t="n">
        <v>46281</v>
      </c>
      <c r="C5156" s="70" t="n">
        <v>2026</v>
      </c>
      <c r="D5156" t="inlineStr">
        <is>
          <t>Sep</t>
        </is>
      </c>
      <c r="E5156" t="inlineStr">
        <is>
          <t>North</t>
        </is>
      </c>
      <c r="F5156" t="inlineStr">
        <is>
          <t>India</t>
        </is>
      </c>
      <c r="G5156" t="inlineStr">
        <is>
          <t>Fashion</t>
        </is>
      </c>
      <c r="H5156" t="inlineStr">
        <is>
          <t>Store walk-in</t>
        </is>
      </c>
      <c r="I5156" t="inlineStr">
        <is>
          <t>Walk-in guest</t>
        </is>
      </c>
      <c r="J5156" t="inlineStr">
        <is>
          <t>Sara Rossi</t>
        </is>
      </c>
      <c r="K5156" s="71" t="n">
        <v>1074</v>
      </c>
      <c r="L5156" s="72" t="n">
        <v>858.91</v>
      </c>
      <c r="M5156" s="72" t="n">
        <v>922469.34</v>
      </c>
      <c r="N5156" s="72" t="n">
        <v>92246.92999999999</v>
      </c>
      <c r="O5156" s="72" t="n">
        <v>830222.41</v>
      </c>
      <c r="P5156" s="72" t="n">
        <v>451059.1</v>
      </c>
      <c r="Q5156" s="72" t="n">
        <v>379163.31</v>
      </c>
      <c r="R5156" t="inlineStr">
        <is>
          <t>Delhi</t>
        </is>
      </c>
      <c r="S5156" s="71" t="n">
        <v>5</v>
      </c>
      <c r="T5156" t="inlineStr">
        <is>
          <t>Yes</t>
        </is>
      </c>
      <c r="U5156" s="71" t="n">
        <v>504</v>
      </c>
      <c r="V5156" s="71" t="n">
        <v>138</v>
      </c>
      <c r="W5156">
        <f>IF(AND(OR(Dashboard!$C$6="All",E5156=Dashboard!$C$6),OR(Dashboard!$F$6="All",G5156=Dashboard!$F$6),OR(Dashboard!$I$6="All",H5156=Dashboard!$I$6)),1,0)</f>
        <v/>
      </c>
    </row>
    <row r="5157">
      <c r="A5157" t="inlineStr">
        <is>
          <t>RR105148</t>
        </is>
      </c>
      <c r="B5157" s="69" t="n">
        <v>46281</v>
      </c>
      <c r="C5157" s="70" t="n">
        <v>2026</v>
      </c>
      <c r="D5157" t="inlineStr">
        <is>
          <t>Sep</t>
        </is>
      </c>
      <c r="E5157" t="inlineStr">
        <is>
          <t>North</t>
        </is>
      </c>
      <c r="F5157" t="inlineStr">
        <is>
          <t>India</t>
        </is>
      </c>
      <c r="G5157" t="inlineStr">
        <is>
          <t>Grocery</t>
        </is>
      </c>
      <c r="H5157" t="inlineStr">
        <is>
          <t>Store walk-in</t>
        </is>
      </c>
      <c r="I5157" t="inlineStr">
        <is>
          <t>Member</t>
        </is>
      </c>
      <c r="J5157" t="inlineStr">
        <is>
          <t>Ana Costa</t>
        </is>
      </c>
      <c r="K5157" s="71" t="n">
        <v>2954</v>
      </c>
      <c r="L5157" s="72" t="n">
        <v>167.68</v>
      </c>
      <c r="M5157" s="72" t="n">
        <v>495326.72</v>
      </c>
      <c r="N5157" s="72" t="n">
        <v>24766.34</v>
      </c>
      <c r="O5157" s="72" t="n">
        <v>470560.38</v>
      </c>
      <c r="P5157" s="72" t="n">
        <v>427295.96</v>
      </c>
      <c r="Q5157" s="72" t="n">
        <v>43264.42</v>
      </c>
      <c r="R5157" t="inlineStr">
        <is>
          <t>Delhi</t>
        </is>
      </c>
      <c r="S5157" s="71" t="n">
        <v>2</v>
      </c>
      <c r="T5157" t="inlineStr">
        <is>
          <t>Yes</t>
        </is>
      </c>
      <c r="U5157" s="71" t="n">
        <v>1790</v>
      </c>
      <c r="V5157" s="71" t="n">
        <v>707</v>
      </c>
      <c r="W5157">
        <f>IF(AND(OR(Dashboard!$C$6="All",E5157=Dashboard!$C$6),OR(Dashboard!$F$6="All",G5157=Dashboard!$F$6),OR(Dashboard!$I$6="All",H5157=Dashboard!$I$6)),1,0)</f>
        <v/>
      </c>
    </row>
    <row r="5158">
      <c r="A5158" t="inlineStr">
        <is>
          <t>RR105149</t>
        </is>
      </c>
      <c r="B5158" s="69" t="n">
        <v>46281</v>
      </c>
      <c r="C5158" s="70" t="n">
        <v>2026</v>
      </c>
      <c r="D5158" t="inlineStr">
        <is>
          <t>Sep</t>
        </is>
      </c>
      <c r="E5158" t="inlineStr">
        <is>
          <t>West</t>
        </is>
      </c>
      <c r="F5158" t="inlineStr">
        <is>
          <t>India</t>
        </is>
      </c>
      <c r="G5158" t="inlineStr">
        <is>
          <t>JioMart</t>
        </is>
      </c>
      <c r="H5158" t="inlineStr">
        <is>
          <t>Home delivery</t>
        </is>
      </c>
      <c r="I5158" t="inlineStr">
        <is>
          <t>Member</t>
        </is>
      </c>
      <c r="J5158" t="inlineStr">
        <is>
          <t>Zoya Ahmed</t>
        </is>
      </c>
      <c r="K5158" s="71" t="n">
        <v>4584</v>
      </c>
      <c r="L5158" s="72" t="n">
        <v>445.26</v>
      </c>
      <c r="M5158" s="72" t="n">
        <v>2041071.84</v>
      </c>
      <c r="N5158" s="72" t="n">
        <v>306160.78</v>
      </c>
      <c r="O5158" s="72" t="n">
        <v>1734911.06</v>
      </c>
      <c r="P5158" s="72" t="n">
        <v>1576175.3</v>
      </c>
      <c r="Q5158" s="72" t="n">
        <v>158735.76</v>
      </c>
      <c r="R5158" t="inlineStr">
        <is>
          <t>Goa</t>
        </is>
      </c>
      <c r="S5158" s="71" t="n">
        <v>1</v>
      </c>
      <c r="T5158" t="inlineStr">
        <is>
          <t>Yes</t>
        </is>
      </c>
      <c r="U5158" s="71" t="n">
        <v>10225</v>
      </c>
      <c r="V5158" s="71" t="n">
        <v>581</v>
      </c>
      <c r="W5158">
        <f>IF(AND(OR(Dashboard!$C$6="All",E5158=Dashboard!$C$6),OR(Dashboard!$F$6="All",G5158=Dashboard!$F$6),OR(Dashboard!$I$6="All",H5158=Dashboard!$I$6)),1,0)</f>
        <v/>
      </c>
    </row>
    <row r="5159">
      <c r="A5159" t="inlineStr">
        <is>
          <t>RR105150</t>
        </is>
      </c>
      <c r="B5159" s="69" t="n">
        <v>46282</v>
      </c>
      <c r="C5159" s="70" t="n">
        <v>2026</v>
      </c>
      <c r="D5159" t="inlineStr">
        <is>
          <t>Sep</t>
        </is>
      </c>
      <c r="E5159" t="inlineStr">
        <is>
          <t>North</t>
        </is>
      </c>
      <c r="F5159" t="inlineStr">
        <is>
          <t>India</t>
        </is>
      </c>
      <c r="G5159" t="inlineStr">
        <is>
          <t>Fashion</t>
        </is>
      </c>
      <c r="H5159" t="inlineStr">
        <is>
          <t>Home delivery</t>
        </is>
      </c>
      <c r="I5159" t="inlineStr">
        <is>
          <t>Walk-in guest</t>
        </is>
      </c>
      <c r="J5159" t="inlineStr">
        <is>
          <t>Olivia Brown</t>
        </is>
      </c>
      <c r="K5159" s="71" t="n">
        <v>196</v>
      </c>
      <c r="L5159" s="72" t="n">
        <v>835.64</v>
      </c>
      <c r="M5159" s="72" t="n">
        <v>163785.44</v>
      </c>
      <c r="N5159" s="72" t="n">
        <v>8189.27</v>
      </c>
      <c r="O5159" s="72" t="n">
        <v>155596.17</v>
      </c>
      <c r="P5159" s="72" t="n">
        <v>80854.58</v>
      </c>
      <c r="Q5159" s="72" t="n">
        <v>74741.59</v>
      </c>
      <c r="R5159" t="inlineStr">
        <is>
          <t>Punjab</t>
        </is>
      </c>
      <c r="S5159" s="71" t="n">
        <v>1</v>
      </c>
      <c r="T5159" t="inlineStr">
        <is>
          <t>Yes</t>
        </is>
      </c>
      <c r="U5159" s="71" t="n">
        <v>135</v>
      </c>
      <c r="V5159" s="71" t="n">
        <v>53</v>
      </c>
      <c r="W5159">
        <f>IF(AND(OR(Dashboard!$C$6="All",E5159=Dashboard!$C$6),OR(Dashboard!$F$6="All",G5159=Dashboard!$F$6),OR(Dashboard!$I$6="All",H5159=Dashboard!$I$6)),1,0)</f>
        <v/>
      </c>
    </row>
    <row r="5160">
      <c r="A5160" t="inlineStr">
        <is>
          <t>RR105151</t>
        </is>
      </c>
      <c r="B5160" s="69" t="n">
        <v>46282</v>
      </c>
      <c r="C5160" s="70" t="n">
        <v>2026</v>
      </c>
      <c r="D5160" t="inlineStr">
        <is>
          <t>Sep</t>
        </is>
      </c>
      <c r="E5160" t="inlineStr">
        <is>
          <t>North</t>
        </is>
      </c>
      <c r="F5160" t="inlineStr">
        <is>
          <t>India</t>
        </is>
      </c>
      <c r="G5160" t="inlineStr">
        <is>
          <t>Fashion</t>
        </is>
      </c>
      <c r="H5160" t="inlineStr">
        <is>
          <t>Store walk-in</t>
        </is>
      </c>
      <c r="I5160" t="inlineStr">
        <is>
          <t>Member</t>
        </is>
      </c>
      <c r="J5160" t="inlineStr">
        <is>
          <t>Ravindra Patil</t>
        </is>
      </c>
      <c r="K5160" s="71" t="n">
        <v>1216</v>
      </c>
      <c r="L5160" s="72" t="n">
        <v>852.84</v>
      </c>
      <c r="M5160" s="72" t="n">
        <v>1037053.44</v>
      </c>
      <c r="N5160" s="72" t="n">
        <v>20741.07</v>
      </c>
      <c r="O5160" s="72" t="n">
        <v>1016312.37</v>
      </c>
      <c r="P5160" s="72" t="n">
        <v>511535.69</v>
      </c>
      <c r="Q5160" s="72" t="n">
        <v>504776.68</v>
      </c>
      <c r="R5160" t="inlineStr">
        <is>
          <t>Uttar Pradesh</t>
        </is>
      </c>
      <c r="S5160" s="71" t="n">
        <v>2</v>
      </c>
      <c r="T5160" t="inlineStr">
        <is>
          <t>Yes</t>
        </is>
      </c>
      <c r="U5160" s="71" t="n">
        <v>393</v>
      </c>
      <c r="V5160" s="71" t="n">
        <v>174</v>
      </c>
      <c r="W5160">
        <f>IF(AND(OR(Dashboard!$C$6="All",E5160=Dashboard!$C$6),OR(Dashboard!$F$6="All",G5160=Dashboard!$F$6),OR(Dashboard!$I$6="All",H5160=Dashboard!$I$6)),1,0)</f>
        <v/>
      </c>
    </row>
    <row r="5161">
      <c r="A5161" t="inlineStr">
        <is>
          <t>RR105152</t>
        </is>
      </c>
      <c r="B5161" s="69" t="n">
        <v>46282</v>
      </c>
      <c r="C5161" s="70" t="n">
        <v>2026</v>
      </c>
      <c r="D5161" t="inlineStr">
        <is>
          <t>Sep</t>
        </is>
      </c>
      <c r="E5161" t="inlineStr">
        <is>
          <t>West</t>
        </is>
      </c>
      <c r="F5161" t="inlineStr">
        <is>
          <t>India</t>
        </is>
      </c>
      <c r="G5161" t="inlineStr">
        <is>
          <t>Fashion</t>
        </is>
      </c>
      <c r="H5161" t="inlineStr">
        <is>
          <t>Store walk-in</t>
        </is>
      </c>
      <c r="I5161" t="inlineStr">
        <is>
          <t>Walk-in guest</t>
        </is>
      </c>
      <c r="J5161" t="inlineStr">
        <is>
          <t>Ana Costa</t>
        </is>
      </c>
      <c r="K5161" s="71" t="n">
        <v>1375</v>
      </c>
      <c r="L5161" s="72" t="n">
        <v>758.6900000000001</v>
      </c>
      <c r="M5161" s="72" t="n">
        <v>1043198.75</v>
      </c>
      <c r="N5161" s="72" t="n">
        <v>156479.81</v>
      </c>
      <c r="O5161" s="72" t="n">
        <v>886718.9399999999</v>
      </c>
      <c r="P5161" s="72" t="n">
        <v>563249.15</v>
      </c>
      <c r="Q5161" s="72" t="n">
        <v>323469.79</v>
      </c>
      <c r="R5161" t="inlineStr">
        <is>
          <t>Maharashtra</t>
        </is>
      </c>
      <c r="S5161" s="71" t="n">
        <v>1</v>
      </c>
      <c r="T5161" t="inlineStr">
        <is>
          <t>Yes</t>
        </is>
      </c>
      <c r="U5161" s="71" t="n">
        <v>470</v>
      </c>
      <c r="V5161" s="71" t="n">
        <v>210</v>
      </c>
      <c r="W5161">
        <f>IF(AND(OR(Dashboard!$C$6="All",E5161=Dashboard!$C$6),OR(Dashboard!$F$6="All",G5161=Dashboard!$F$6),OR(Dashboard!$I$6="All",H5161=Dashboard!$I$6)),1,0)</f>
        <v/>
      </c>
    </row>
    <row r="5162">
      <c r="A5162" t="inlineStr">
        <is>
          <t>RR105153</t>
        </is>
      </c>
      <c r="B5162" s="69" t="n">
        <v>46282</v>
      </c>
      <c r="C5162" s="70" t="n">
        <v>2026</v>
      </c>
      <c r="D5162" t="inlineStr">
        <is>
          <t>Sep</t>
        </is>
      </c>
      <c r="E5162" t="inlineStr">
        <is>
          <t>North</t>
        </is>
      </c>
      <c r="F5162" t="inlineStr">
        <is>
          <t>India</t>
        </is>
      </c>
      <c r="G5162" t="inlineStr">
        <is>
          <t>JioMart</t>
        </is>
      </c>
      <c r="H5162" t="inlineStr">
        <is>
          <t>Home delivery</t>
        </is>
      </c>
      <c r="I5162" t="inlineStr">
        <is>
          <t>Walk-in guest</t>
        </is>
      </c>
      <c r="J5162" t="inlineStr">
        <is>
          <t>Aisha Bello</t>
        </is>
      </c>
      <c r="K5162" s="71" t="n">
        <v>1546</v>
      </c>
      <c r="L5162" s="72" t="n">
        <v>460.34</v>
      </c>
      <c r="M5162" s="72" t="n">
        <v>711685.64</v>
      </c>
      <c r="N5162" s="72" t="n">
        <v>14233.71</v>
      </c>
      <c r="O5162" s="72" t="n">
        <v>697451.9300000001</v>
      </c>
      <c r="P5162" s="72" t="n">
        <v>506951.52</v>
      </c>
      <c r="Q5162" s="72" t="n">
        <v>190500.41</v>
      </c>
      <c r="R5162" t="inlineStr">
        <is>
          <t>Delhi</t>
        </is>
      </c>
      <c r="S5162" s="71" t="n">
        <v>2</v>
      </c>
      <c r="T5162" t="inlineStr">
        <is>
          <t>Yes</t>
        </is>
      </c>
      <c r="U5162" s="71" t="n">
        <v>2837</v>
      </c>
      <c r="V5162" s="71" t="n">
        <v>174</v>
      </c>
      <c r="W5162">
        <f>IF(AND(OR(Dashboard!$C$6="All",E5162=Dashboard!$C$6),OR(Dashboard!$F$6="All",G5162=Dashboard!$F$6),OR(Dashboard!$I$6="All",H5162=Dashboard!$I$6)),1,0)</f>
        <v/>
      </c>
    </row>
    <row r="5163">
      <c r="A5163" t="inlineStr">
        <is>
          <t>RR105154</t>
        </is>
      </c>
      <c r="B5163" s="69" t="n">
        <v>46282</v>
      </c>
      <c r="C5163" s="70" t="n">
        <v>2026</v>
      </c>
      <c r="D5163" t="inlineStr">
        <is>
          <t>Sep</t>
        </is>
      </c>
      <c r="E5163" t="inlineStr">
        <is>
          <t>West</t>
        </is>
      </c>
      <c r="F5163" t="inlineStr">
        <is>
          <t>India</t>
        </is>
      </c>
      <c r="G5163" t="inlineStr">
        <is>
          <t>Electronics</t>
        </is>
      </c>
      <c r="H5163" t="inlineStr">
        <is>
          <t>Click &amp; collect</t>
        </is>
      </c>
      <c r="I5163" t="inlineStr">
        <is>
          <t>Member</t>
        </is>
      </c>
      <c r="J5163" t="inlineStr">
        <is>
          <t>Arjun Mehta</t>
        </is>
      </c>
      <c r="K5163" s="71" t="n">
        <v>46</v>
      </c>
      <c r="L5163" s="72" t="n">
        <v>8685.209999999999</v>
      </c>
      <c r="M5163" s="72" t="n">
        <v>399519.66</v>
      </c>
      <c r="N5163" s="72" t="n">
        <v>7990.39</v>
      </c>
      <c r="O5163" s="72" t="n">
        <v>391529.27</v>
      </c>
      <c r="P5163" s="72" t="n">
        <v>372604.42</v>
      </c>
      <c r="Q5163" s="72" t="n">
        <v>18924.85</v>
      </c>
      <c r="R5163" t="inlineStr">
        <is>
          <t>Maharashtra</t>
        </is>
      </c>
      <c r="S5163" s="71" t="n">
        <v>3</v>
      </c>
      <c r="T5163" t="inlineStr">
        <is>
          <t>Yes</t>
        </is>
      </c>
      <c r="U5163" s="71" t="n">
        <v>84</v>
      </c>
      <c r="V5163" s="71" t="n">
        <v>37</v>
      </c>
      <c r="W5163">
        <f>IF(AND(OR(Dashboard!$C$6="All",E5163=Dashboard!$C$6),OR(Dashboard!$F$6="All",G5163=Dashboard!$F$6),OR(Dashboard!$I$6="All",H5163=Dashboard!$I$6)),1,0)</f>
        <v/>
      </c>
    </row>
    <row r="5164">
      <c r="A5164" t="inlineStr">
        <is>
          <t>RR105155</t>
        </is>
      </c>
      <c r="B5164" s="69" t="n">
        <v>46282</v>
      </c>
      <c r="C5164" s="70" t="n">
        <v>2026</v>
      </c>
      <c r="D5164" t="inlineStr">
        <is>
          <t>Sep</t>
        </is>
      </c>
      <c r="E5164" t="inlineStr">
        <is>
          <t>North</t>
        </is>
      </c>
      <c r="F5164" t="inlineStr">
        <is>
          <t>India</t>
        </is>
      </c>
      <c r="G5164" t="inlineStr">
        <is>
          <t>Electronics</t>
        </is>
      </c>
      <c r="H5164" t="inlineStr">
        <is>
          <t>Store walk-in</t>
        </is>
      </c>
      <c r="I5164" t="inlineStr">
        <is>
          <t>Walk-in guest</t>
        </is>
      </c>
      <c r="J5164" t="inlineStr">
        <is>
          <t>Liam O'Brien</t>
        </is>
      </c>
      <c r="K5164" s="71" t="n">
        <v>51</v>
      </c>
      <c r="L5164" s="72" t="n">
        <v>10352.6</v>
      </c>
      <c r="M5164" s="72" t="n">
        <v>527982.6</v>
      </c>
      <c r="N5164" s="72" t="n">
        <v>10559.65</v>
      </c>
      <c r="O5164" s="72" t="n">
        <v>517422.95</v>
      </c>
      <c r="P5164" s="72" t="n">
        <v>420365.99</v>
      </c>
      <c r="Q5164" s="72" t="n">
        <v>97056.96000000001</v>
      </c>
      <c r="R5164" t="inlineStr">
        <is>
          <t>Punjab</t>
        </is>
      </c>
      <c r="S5164" s="71" t="n">
        <v>1</v>
      </c>
      <c r="T5164" t="inlineStr">
        <is>
          <t>Yes</t>
        </is>
      </c>
      <c r="U5164" s="71" t="n">
        <v>103</v>
      </c>
      <c r="V5164" s="71" t="n">
        <v>42</v>
      </c>
      <c r="W5164">
        <f>IF(AND(OR(Dashboard!$C$6="All",E5164=Dashboard!$C$6),OR(Dashboard!$F$6="All",G5164=Dashboard!$F$6),OR(Dashboard!$I$6="All",H5164=Dashboard!$I$6)),1,0)</f>
        <v/>
      </c>
    </row>
    <row r="5165">
      <c r="A5165" t="inlineStr">
        <is>
          <t>RR105156</t>
        </is>
      </c>
      <c r="B5165" s="69" t="n">
        <v>46282</v>
      </c>
      <c r="C5165" s="70" t="n">
        <v>2026</v>
      </c>
      <c r="D5165" t="inlineStr">
        <is>
          <t>Sep</t>
        </is>
      </c>
      <c r="E5165" t="inlineStr">
        <is>
          <t>North</t>
        </is>
      </c>
      <c r="F5165" t="inlineStr">
        <is>
          <t>India</t>
        </is>
      </c>
      <c r="G5165" t="inlineStr">
        <is>
          <t>Grocery</t>
        </is>
      </c>
      <c r="H5165" t="inlineStr">
        <is>
          <t>Click &amp; collect</t>
        </is>
      </c>
      <c r="I5165" t="inlineStr">
        <is>
          <t>Member</t>
        </is>
      </c>
      <c r="J5165" t="inlineStr">
        <is>
          <t>Liam O'Brien</t>
        </is>
      </c>
      <c r="K5165" s="71" t="n">
        <v>1501</v>
      </c>
      <c r="L5165" s="72" t="n">
        <v>189.62</v>
      </c>
      <c r="M5165" s="72" t="n">
        <v>284619.62</v>
      </c>
      <c r="N5165" s="72" t="n">
        <v>14230.98</v>
      </c>
      <c r="O5165" s="72" t="n">
        <v>270388.64</v>
      </c>
      <c r="P5165" s="72" t="n">
        <v>223297.53</v>
      </c>
      <c r="Q5165" s="72" t="n">
        <v>47091.11</v>
      </c>
      <c r="R5165" t="inlineStr">
        <is>
          <t>Punjab</t>
        </is>
      </c>
      <c r="S5165" s="71" t="n">
        <v>1</v>
      </c>
      <c r="T5165" t="inlineStr">
        <is>
          <t>Yes</t>
        </is>
      </c>
      <c r="U5165" s="71" t="n">
        <v>634</v>
      </c>
      <c r="V5165" s="71" t="n">
        <v>276</v>
      </c>
      <c r="W5165">
        <f>IF(AND(OR(Dashboard!$C$6="All",E5165=Dashboard!$C$6),OR(Dashboard!$F$6="All",G5165=Dashboard!$F$6),OR(Dashboard!$I$6="All",H5165=Dashboard!$I$6)),1,0)</f>
        <v/>
      </c>
    </row>
    <row r="5166">
      <c r="A5166" t="inlineStr">
        <is>
          <t>RR105157</t>
        </is>
      </c>
      <c r="B5166" s="69" t="n">
        <v>46282</v>
      </c>
      <c r="C5166" s="70" t="n">
        <v>2026</v>
      </c>
      <c r="D5166" t="inlineStr">
        <is>
          <t>Sep</t>
        </is>
      </c>
      <c r="E5166" t="inlineStr">
        <is>
          <t>East</t>
        </is>
      </c>
      <c r="F5166" t="inlineStr">
        <is>
          <t>India</t>
        </is>
      </c>
      <c r="G5166" t="inlineStr">
        <is>
          <t>Fashion</t>
        </is>
      </c>
      <c r="H5166" t="inlineStr">
        <is>
          <t>Home delivery</t>
        </is>
      </c>
      <c r="I5166" t="inlineStr">
        <is>
          <t>Walk-in guest</t>
        </is>
      </c>
      <c r="J5166" t="inlineStr">
        <is>
          <t>Mei Lin</t>
        </is>
      </c>
      <c r="K5166" s="71" t="n">
        <v>179</v>
      </c>
      <c r="L5166" s="72" t="n">
        <v>738.13</v>
      </c>
      <c r="M5166" s="72" t="n">
        <v>132125.27</v>
      </c>
      <c r="N5166" s="72" t="n">
        <v>13212.53</v>
      </c>
      <c r="O5166" s="72" t="n">
        <v>118912.74</v>
      </c>
      <c r="P5166" s="72" t="n">
        <v>73729.83</v>
      </c>
      <c r="Q5166" s="72" t="n">
        <v>45182.91</v>
      </c>
      <c r="R5166" t="inlineStr">
        <is>
          <t>Odisha</t>
        </is>
      </c>
      <c r="S5166" s="71" t="n">
        <v>8</v>
      </c>
      <c r="T5166" t="inlineStr">
        <is>
          <t>Yes</t>
        </is>
      </c>
      <c r="U5166" s="71" t="n">
        <v>73</v>
      </c>
      <c r="V5166" s="71" t="n">
        <v>24</v>
      </c>
      <c r="W5166">
        <f>IF(AND(OR(Dashboard!$C$6="All",E5166=Dashboard!$C$6),OR(Dashboard!$F$6="All",G5166=Dashboard!$F$6),OR(Dashboard!$I$6="All",H5166=Dashboard!$I$6)),1,0)</f>
        <v/>
      </c>
    </row>
    <row r="5167">
      <c r="A5167" t="inlineStr">
        <is>
          <t>RR105158</t>
        </is>
      </c>
      <c r="B5167" s="69" t="n">
        <v>46282</v>
      </c>
      <c r="C5167" s="70" t="n">
        <v>2026</v>
      </c>
      <c r="D5167" t="inlineStr">
        <is>
          <t>Sep</t>
        </is>
      </c>
      <c r="E5167" t="inlineStr">
        <is>
          <t>West</t>
        </is>
      </c>
      <c r="F5167" t="inlineStr">
        <is>
          <t>India</t>
        </is>
      </c>
      <c r="G5167" t="inlineStr">
        <is>
          <t>JioMart</t>
        </is>
      </c>
      <c r="H5167" t="inlineStr">
        <is>
          <t>Home delivery</t>
        </is>
      </c>
      <c r="I5167" t="inlineStr">
        <is>
          <t>Member</t>
        </is>
      </c>
      <c r="J5167" t="inlineStr">
        <is>
          <t>Aisha Bello</t>
        </is>
      </c>
      <c r="K5167" s="71" t="n">
        <v>3948</v>
      </c>
      <c r="L5167" s="72" t="n">
        <v>477.86</v>
      </c>
      <c r="M5167" s="72" t="n">
        <v>1886591.28</v>
      </c>
      <c r="N5167" s="72" t="n">
        <v>188659.13</v>
      </c>
      <c r="O5167" s="72" t="n">
        <v>1697932.15</v>
      </c>
      <c r="P5167" s="72" t="n">
        <v>1317173.24</v>
      </c>
      <c r="Q5167" s="72" t="n">
        <v>380758.91</v>
      </c>
      <c r="R5167" t="inlineStr">
        <is>
          <t>Gujarat</t>
        </is>
      </c>
      <c r="S5167" s="71" t="n">
        <v>5</v>
      </c>
      <c r="T5167" t="inlineStr">
        <is>
          <t>Yes</t>
        </is>
      </c>
      <c r="U5167" s="71" t="n">
        <v>18619</v>
      </c>
      <c r="V5167" s="71" t="n">
        <v>891</v>
      </c>
      <c r="W5167">
        <f>IF(AND(OR(Dashboard!$C$6="All",E5167=Dashboard!$C$6),OR(Dashboard!$F$6="All",G5167=Dashboard!$F$6),OR(Dashboard!$I$6="All",H5167=Dashboard!$I$6)),1,0)</f>
        <v/>
      </c>
    </row>
    <row r="5168">
      <c r="A5168" t="inlineStr">
        <is>
          <t>RR105159</t>
        </is>
      </c>
      <c r="B5168" s="69" t="n">
        <v>46282</v>
      </c>
      <c r="C5168" s="70" t="n">
        <v>2026</v>
      </c>
      <c r="D5168" t="inlineStr">
        <is>
          <t>Sep</t>
        </is>
      </c>
      <c r="E5168" t="inlineStr">
        <is>
          <t>North</t>
        </is>
      </c>
      <c r="F5168" t="inlineStr">
        <is>
          <t>India</t>
        </is>
      </c>
      <c r="G5168" t="inlineStr">
        <is>
          <t>Grocery</t>
        </is>
      </c>
      <c r="H5168" t="inlineStr">
        <is>
          <t>Store walk-in</t>
        </is>
      </c>
      <c r="I5168" t="inlineStr">
        <is>
          <t>Member</t>
        </is>
      </c>
      <c r="J5168" t="inlineStr">
        <is>
          <t>Ruhi Shaikh</t>
        </is>
      </c>
      <c r="K5168" s="71" t="n">
        <v>3102</v>
      </c>
      <c r="L5168" s="72" t="n">
        <v>170.05</v>
      </c>
      <c r="M5168" s="72" t="n">
        <v>527495.1</v>
      </c>
      <c r="N5168" s="72" t="n">
        <v>10549.9</v>
      </c>
      <c r="O5168" s="72" t="n">
        <v>516945.2</v>
      </c>
      <c r="P5168" s="72" t="n">
        <v>463750.89</v>
      </c>
      <c r="Q5168" s="72" t="n">
        <v>53194.31</v>
      </c>
      <c r="R5168" t="inlineStr">
        <is>
          <t>Punjab</t>
        </is>
      </c>
      <c r="S5168" s="71" t="n">
        <v>3</v>
      </c>
      <c r="T5168" t="inlineStr">
        <is>
          <t>Yes</t>
        </is>
      </c>
      <c r="U5168" s="71" t="n">
        <v>1842</v>
      </c>
      <c r="V5168" s="71" t="n">
        <v>502</v>
      </c>
      <c r="W5168">
        <f>IF(AND(OR(Dashboard!$C$6="All",E5168=Dashboard!$C$6),OR(Dashboard!$F$6="All",G5168=Dashboard!$F$6),OR(Dashboard!$I$6="All",H5168=Dashboard!$I$6)),1,0)</f>
        <v/>
      </c>
    </row>
    <row r="5169">
      <c r="A5169" t="inlineStr">
        <is>
          <t>RR105160</t>
        </is>
      </c>
      <c r="B5169" s="69" t="n">
        <v>46282</v>
      </c>
      <c r="C5169" s="70" t="n">
        <v>2026</v>
      </c>
      <c r="D5169" t="inlineStr">
        <is>
          <t>Sep</t>
        </is>
      </c>
      <c r="E5169" t="inlineStr">
        <is>
          <t>West</t>
        </is>
      </c>
      <c r="F5169" t="inlineStr">
        <is>
          <t>India</t>
        </is>
      </c>
      <c r="G5169" t="inlineStr">
        <is>
          <t>Grocery</t>
        </is>
      </c>
      <c r="H5169" t="inlineStr">
        <is>
          <t>Click &amp; collect</t>
        </is>
      </c>
      <c r="I5169" t="inlineStr">
        <is>
          <t>Walk-in guest</t>
        </is>
      </c>
      <c r="J5169" t="inlineStr">
        <is>
          <t>Wei Chen</t>
        </is>
      </c>
      <c r="K5169" s="71" t="n">
        <v>880</v>
      </c>
      <c r="L5169" s="72" t="n">
        <v>174.45</v>
      </c>
      <c r="M5169" s="72" t="n">
        <v>153516</v>
      </c>
      <c r="N5169" s="72" t="n">
        <v>3070.32</v>
      </c>
      <c r="O5169" s="72" t="n">
        <v>150445.68</v>
      </c>
      <c r="P5169" s="72" t="n">
        <v>130999.14</v>
      </c>
      <c r="Q5169" s="72" t="n">
        <v>19446.54</v>
      </c>
      <c r="R5169" t="inlineStr">
        <is>
          <t>Goa</t>
        </is>
      </c>
      <c r="S5169" s="71" t="n">
        <v>1</v>
      </c>
      <c r="T5169" t="inlineStr">
        <is>
          <t>Yes</t>
        </is>
      </c>
      <c r="U5169" s="71" t="n">
        <v>850</v>
      </c>
      <c r="V5169" s="71" t="n">
        <v>246</v>
      </c>
      <c r="W5169">
        <f>IF(AND(OR(Dashboard!$C$6="All",E5169=Dashboard!$C$6),OR(Dashboard!$F$6="All",G5169=Dashboard!$F$6),OR(Dashboard!$I$6="All",H5169=Dashboard!$I$6)),1,0)</f>
        <v/>
      </c>
    </row>
    <row r="5170">
      <c r="A5170" t="inlineStr">
        <is>
          <t>RR105161</t>
        </is>
      </c>
      <c r="B5170" s="69" t="n">
        <v>46282</v>
      </c>
      <c r="C5170" s="70" t="n">
        <v>2026</v>
      </c>
      <c r="D5170" t="inlineStr">
        <is>
          <t>Sep</t>
        </is>
      </c>
      <c r="E5170" t="inlineStr">
        <is>
          <t>West</t>
        </is>
      </c>
      <c r="F5170" t="inlineStr">
        <is>
          <t>India</t>
        </is>
      </c>
      <c r="G5170" t="inlineStr">
        <is>
          <t>Electronics</t>
        </is>
      </c>
      <c r="H5170" t="inlineStr">
        <is>
          <t>Home delivery</t>
        </is>
      </c>
      <c r="I5170" t="inlineStr">
        <is>
          <t>Walk-in guest</t>
        </is>
      </c>
      <c r="J5170" t="inlineStr">
        <is>
          <t>Omar Haddad</t>
        </is>
      </c>
      <c r="K5170" s="71" t="n">
        <v>92</v>
      </c>
      <c r="L5170" s="72" t="n">
        <v>9500.540000000001</v>
      </c>
      <c r="M5170" s="72" t="n">
        <v>874049.6800000001</v>
      </c>
      <c r="N5170" s="72" t="n">
        <v>87404.97</v>
      </c>
      <c r="O5170" s="72" t="n">
        <v>786644.71</v>
      </c>
      <c r="P5170" s="72" t="n">
        <v>738111.24</v>
      </c>
      <c r="Q5170" s="72" t="n">
        <v>48533.47</v>
      </c>
      <c r="R5170" t="inlineStr">
        <is>
          <t>Gujarat</t>
        </is>
      </c>
      <c r="S5170" s="71" t="n">
        <v>1</v>
      </c>
      <c r="T5170" t="inlineStr">
        <is>
          <t>Yes</t>
        </is>
      </c>
      <c r="U5170" s="71" t="n">
        <v>252</v>
      </c>
      <c r="V5170" s="71" t="n">
        <v>69</v>
      </c>
      <c r="W5170">
        <f>IF(AND(OR(Dashboard!$C$6="All",E5170=Dashboard!$C$6),OR(Dashboard!$F$6="All",G5170=Dashboard!$F$6),OR(Dashboard!$I$6="All",H5170=Dashboard!$I$6)),1,0)</f>
        <v/>
      </c>
    </row>
    <row r="5171">
      <c r="A5171" t="inlineStr">
        <is>
          <t>RR105162</t>
        </is>
      </c>
      <c r="B5171" s="69" t="n">
        <v>46282</v>
      </c>
      <c r="C5171" s="70" t="n">
        <v>2026</v>
      </c>
      <c r="D5171" t="inlineStr">
        <is>
          <t>Sep</t>
        </is>
      </c>
      <c r="E5171" t="inlineStr">
        <is>
          <t>South</t>
        </is>
      </c>
      <c r="F5171" t="inlineStr">
        <is>
          <t>India</t>
        </is>
      </c>
      <c r="G5171" t="inlineStr">
        <is>
          <t>Grocery</t>
        </is>
      </c>
      <c r="H5171" t="inlineStr">
        <is>
          <t>Store walk-in</t>
        </is>
      </c>
      <c r="I5171" t="inlineStr">
        <is>
          <t>Walk-in guest</t>
        </is>
      </c>
      <c r="J5171" t="inlineStr">
        <is>
          <t>Olivia Brown</t>
        </is>
      </c>
      <c r="K5171" s="71" t="n">
        <v>4526</v>
      </c>
      <c r="L5171" s="72" t="n">
        <v>170.36</v>
      </c>
      <c r="M5171" s="72" t="n">
        <v>771049.36</v>
      </c>
      <c r="N5171" s="72" t="n">
        <v>38552.47</v>
      </c>
      <c r="O5171" s="72" t="n">
        <v>732496.89</v>
      </c>
      <c r="P5171" s="72" t="n">
        <v>692653.5600000001</v>
      </c>
      <c r="Q5171" s="72" t="n">
        <v>39843.33</v>
      </c>
      <c r="R5171" t="inlineStr">
        <is>
          <t>Tamil Nadu</t>
        </is>
      </c>
      <c r="S5171" s="71" t="n">
        <v>5</v>
      </c>
      <c r="T5171" t="inlineStr">
        <is>
          <t>Yes</t>
        </is>
      </c>
      <c r="U5171" s="71" t="n">
        <v>1995</v>
      </c>
      <c r="V5171" s="71" t="n">
        <v>856</v>
      </c>
      <c r="W5171">
        <f>IF(AND(OR(Dashboard!$C$6="All",E5171=Dashboard!$C$6),OR(Dashboard!$F$6="All",G5171=Dashboard!$F$6),OR(Dashboard!$I$6="All",H5171=Dashboard!$I$6)),1,0)</f>
        <v/>
      </c>
    </row>
    <row r="5172">
      <c r="A5172" t="inlineStr">
        <is>
          <t>RR105163</t>
        </is>
      </c>
      <c r="B5172" s="69" t="n">
        <v>46283</v>
      </c>
      <c r="C5172" s="70" t="n">
        <v>2026</v>
      </c>
      <c r="D5172" t="inlineStr">
        <is>
          <t>Sep</t>
        </is>
      </c>
      <c r="E5172" t="inlineStr">
        <is>
          <t>East</t>
        </is>
      </c>
      <c r="F5172" t="inlineStr">
        <is>
          <t>India</t>
        </is>
      </c>
      <c r="G5172" t="inlineStr">
        <is>
          <t>Grocery</t>
        </is>
      </c>
      <c r="H5172" t="inlineStr">
        <is>
          <t>Store walk-in</t>
        </is>
      </c>
      <c r="I5172" t="inlineStr">
        <is>
          <t>Member</t>
        </is>
      </c>
      <c r="J5172" t="inlineStr">
        <is>
          <t>Olivia Brown</t>
        </is>
      </c>
      <c r="K5172" s="71" t="n">
        <v>3530</v>
      </c>
      <c r="L5172" s="72" t="n">
        <v>188.36</v>
      </c>
      <c r="M5172" s="72" t="n">
        <v>664910.8</v>
      </c>
      <c r="N5172" s="72" t="n">
        <v>33245.54</v>
      </c>
      <c r="O5172" s="72" t="n">
        <v>631665.26</v>
      </c>
      <c r="P5172" s="72" t="n">
        <v>536442.76</v>
      </c>
      <c r="Q5172" s="72" t="n">
        <v>95222.5</v>
      </c>
      <c r="R5172" t="inlineStr">
        <is>
          <t>Odisha</t>
        </is>
      </c>
      <c r="S5172" s="71" t="n">
        <v>8</v>
      </c>
      <c r="T5172" t="inlineStr">
        <is>
          <t>Yes</t>
        </is>
      </c>
      <c r="U5172" s="71" t="n">
        <v>2472</v>
      </c>
      <c r="V5172" s="71" t="n">
        <v>1092</v>
      </c>
      <c r="W5172">
        <f>IF(AND(OR(Dashboard!$C$6="All",E5172=Dashboard!$C$6),OR(Dashboard!$F$6="All",G5172=Dashboard!$F$6),OR(Dashboard!$I$6="All",H5172=Dashboard!$I$6)),1,0)</f>
        <v/>
      </c>
    </row>
    <row r="5173">
      <c r="A5173" t="inlineStr">
        <is>
          <t>RR105164</t>
        </is>
      </c>
      <c r="B5173" s="69" t="n">
        <v>46283</v>
      </c>
      <c r="C5173" s="70" t="n">
        <v>2026</v>
      </c>
      <c r="D5173" t="inlineStr">
        <is>
          <t>Sep</t>
        </is>
      </c>
      <c r="E5173" t="inlineStr">
        <is>
          <t>North</t>
        </is>
      </c>
      <c r="F5173" t="inlineStr">
        <is>
          <t>India</t>
        </is>
      </c>
      <c r="G5173" t="inlineStr">
        <is>
          <t>JioMart</t>
        </is>
      </c>
      <c r="H5173" t="inlineStr">
        <is>
          <t>Home delivery</t>
        </is>
      </c>
      <c r="I5173" t="inlineStr">
        <is>
          <t>Member</t>
        </is>
      </c>
      <c r="J5173" t="inlineStr">
        <is>
          <t>Aisha Bello</t>
        </is>
      </c>
      <c r="K5173" s="71" t="n">
        <v>4098</v>
      </c>
      <c r="L5173" s="72" t="n">
        <v>511.21</v>
      </c>
      <c r="M5173" s="72" t="n">
        <v>2094938.58</v>
      </c>
      <c r="N5173" s="72" t="n">
        <v>41898.77</v>
      </c>
      <c r="O5173" s="72" t="n">
        <v>2053039.81</v>
      </c>
      <c r="P5173" s="72" t="n">
        <v>1386238.74</v>
      </c>
      <c r="Q5173" s="72" t="n">
        <v>666801.0699999999</v>
      </c>
      <c r="R5173" t="inlineStr">
        <is>
          <t>Uttar Pradesh</t>
        </is>
      </c>
      <c r="S5173" s="71" t="n">
        <v>3</v>
      </c>
      <c r="T5173" t="inlineStr">
        <is>
          <t>Yes</t>
        </is>
      </c>
      <c r="U5173" s="71" t="n">
        <v>21360</v>
      </c>
      <c r="V5173" s="71" t="n">
        <v>1330</v>
      </c>
      <c r="W5173">
        <f>IF(AND(OR(Dashboard!$C$6="All",E5173=Dashboard!$C$6),OR(Dashboard!$F$6="All",G5173=Dashboard!$F$6),OR(Dashboard!$I$6="All",H5173=Dashboard!$I$6)),1,0)</f>
        <v/>
      </c>
    </row>
    <row r="5174">
      <c r="A5174" t="inlineStr">
        <is>
          <t>RR105165</t>
        </is>
      </c>
      <c r="B5174" s="69" t="n">
        <v>46283</v>
      </c>
      <c r="C5174" s="70" t="n">
        <v>2026</v>
      </c>
      <c r="D5174" t="inlineStr">
        <is>
          <t>Sep</t>
        </is>
      </c>
      <c r="E5174" t="inlineStr">
        <is>
          <t>West</t>
        </is>
      </c>
      <c r="F5174" t="inlineStr">
        <is>
          <t>India</t>
        </is>
      </c>
      <c r="G5174" t="inlineStr">
        <is>
          <t>JioMart</t>
        </is>
      </c>
      <c r="H5174" t="inlineStr">
        <is>
          <t>Home delivery</t>
        </is>
      </c>
      <c r="I5174" t="inlineStr">
        <is>
          <t>Member</t>
        </is>
      </c>
      <c r="J5174" t="inlineStr">
        <is>
          <t>Fatima Al-Saud</t>
        </is>
      </c>
      <c r="K5174" s="71" t="n">
        <v>2395</v>
      </c>
      <c r="L5174" s="72" t="n">
        <v>451.24</v>
      </c>
      <c r="M5174" s="72" t="n">
        <v>1080719.8</v>
      </c>
      <c r="N5174" s="72" t="n">
        <v>21614.4</v>
      </c>
      <c r="O5174" s="72" t="n">
        <v>1059105.4</v>
      </c>
      <c r="P5174" s="72" t="n">
        <v>829903.88</v>
      </c>
      <c r="Q5174" s="72" t="n">
        <v>229201.52</v>
      </c>
      <c r="R5174" t="inlineStr">
        <is>
          <t>Goa</t>
        </is>
      </c>
      <c r="S5174" s="71" t="n">
        <v>8</v>
      </c>
      <c r="T5174" t="inlineStr">
        <is>
          <t>Yes</t>
        </is>
      </c>
      <c r="U5174" s="71" t="n">
        <v>7388</v>
      </c>
      <c r="V5174" s="71" t="n">
        <v>458</v>
      </c>
      <c r="W5174">
        <f>IF(AND(OR(Dashboard!$C$6="All",E5174=Dashboard!$C$6),OR(Dashboard!$F$6="All",G5174=Dashboard!$F$6),OR(Dashboard!$I$6="All",H5174=Dashboard!$I$6)),1,0)</f>
        <v/>
      </c>
    </row>
    <row r="5175">
      <c r="A5175" t="inlineStr">
        <is>
          <t>RR105166</t>
        </is>
      </c>
      <c r="B5175" s="69" t="n">
        <v>46283</v>
      </c>
      <c r="C5175" s="70" t="n">
        <v>2026</v>
      </c>
      <c r="D5175" t="inlineStr">
        <is>
          <t>Sep</t>
        </is>
      </c>
      <c r="E5175" t="inlineStr">
        <is>
          <t>South</t>
        </is>
      </c>
      <c r="F5175" t="inlineStr">
        <is>
          <t>India</t>
        </is>
      </c>
      <c r="G5175" t="inlineStr">
        <is>
          <t>Grocery</t>
        </is>
      </c>
      <c r="H5175" t="inlineStr">
        <is>
          <t>Store walk-in</t>
        </is>
      </c>
      <c r="I5175" t="inlineStr">
        <is>
          <t>Member</t>
        </is>
      </c>
      <c r="J5175" t="inlineStr">
        <is>
          <t>Omar Haddad</t>
        </is>
      </c>
      <c r="K5175" s="71" t="n">
        <v>1234</v>
      </c>
      <c r="L5175" s="72" t="n">
        <v>174.06</v>
      </c>
      <c r="M5175" s="72" t="n">
        <v>214790.04</v>
      </c>
      <c r="N5175" s="72" t="n">
        <v>17183.2</v>
      </c>
      <c r="O5175" s="72" t="n">
        <v>197606.84</v>
      </c>
      <c r="P5175" s="72" t="n">
        <v>182183.8</v>
      </c>
      <c r="Q5175" s="72" t="n">
        <v>15423.04</v>
      </c>
      <c r="R5175" t="inlineStr">
        <is>
          <t>Kerala</t>
        </is>
      </c>
      <c r="S5175" s="71" t="n">
        <v>0</v>
      </c>
      <c r="T5175" t="inlineStr">
        <is>
          <t>No</t>
        </is>
      </c>
      <c r="U5175" s="71" t="n">
        <v>584</v>
      </c>
      <c r="V5175" s="71" t="n">
        <v>248</v>
      </c>
      <c r="W5175">
        <f>IF(AND(OR(Dashboard!$C$6="All",E5175=Dashboard!$C$6),OR(Dashboard!$F$6="All",G5175=Dashboard!$F$6),OR(Dashboard!$I$6="All",H5175=Dashboard!$I$6)),1,0)</f>
        <v/>
      </c>
    </row>
    <row r="5176">
      <c r="A5176" t="inlineStr">
        <is>
          <t>RR105167</t>
        </is>
      </c>
      <c r="B5176" s="69" t="n">
        <v>46283</v>
      </c>
      <c r="C5176" s="70" t="n">
        <v>2026</v>
      </c>
      <c r="D5176" t="inlineStr">
        <is>
          <t>Sep</t>
        </is>
      </c>
      <c r="E5176" t="inlineStr">
        <is>
          <t>North</t>
        </is>
      </c>
      <c r="F5176" t="inlineStr">
        <is>
          <t>India</t>
        </is>
      </c>
      <c r="G5176" t="inlineStr">
        <is>
          <t>Grocery</t>
        </is>
      </c>
      <c r="H5176" t="inlineStr">
        <is>
          <t>Store walk-in</t>
        </is>
      </c>
      <c r="I5176" t="inlineStr">
        <is>
          <t>Member</t>
        </is>
      </c>
      <c r="J5176" t="inlineStr">
        <is>
          <t>Kofi Mensah</t>
        </is>
      </c>
      <c r="K5176" s="71" t="n">
        <v>4532</v>
      </c>
      <c r="L5176" s="72" t="n">
        <v>182.91</v>
      </c>
      <c r="M5176" s="72" t="n">
        <v>828948.12</v>
      </c>
      <c r="N5176" s="72" t="n">
        <v>16578.96</v>
      </c>
      <c r="O5176" s="72" t="n">
        <v>812369.16</v>
      </c>
      <c r="P5176" s="72" t="n">
        <v>642899.29</v>
      </c>
      <c r="Q5176" s="72" t="n">
        <v>169469.87</v>
      </c>
      <c r="R5176" t="inlineStr">
        <is>
          <t>Delhi</t>
        </is>
      </c>
      <c r="S5176" s="71" t="n">
        <v>2</v>
      </c>
      <c r="T5176" t="inlineStr">
        <is>
          <t>Yes</t>
        </is>
      </c>
      <c r="U5176" s="71" t="n">
        <v>4078</v>
      </c>
      <c r="V5176" s="71" t="n">
        <v>1140</v>
      </c>
      <c r="W5176">
        <f>IF(AND(OR(Dashboard!$C$6="All",E5176=Dashboard!$C$6),OR(Dashboard!$F$6="All",G5176=Dashboard!$F$6),OR(Dashboard!$I$6="All",H5176=Dashboard!$I$6)),1,0)</f>
        <v/>
      </c>
    </row>
    <row r="5177">
      <c r="A5177" t="inlineStr">
        <is>
          <t>RR105168</t>
        </is>
      </c>
      <c r="B5177" s="69" t="n">
        <v>46283</v>
      </c>
      <c r="C5177" s="70" t="n">
        <v>2026</v>
      </c>
      <c r="D5177" t="inlineStr">
        <is>
          <t>Sep</t>
        </is>
      </c>
      <c r="E5177" t="inlineStr">
        <is>
          <t>West</t>
        </is>
      </c>
      <c r="F5177" t="inlineStr">
        <is>
          <t>India</t>
        </is>
      </c>
      <c r="G5177" t="inlineStr">
        <is>
          <t>Grocery</t>
        </is>
      </c>
      <c r="H5177" t="inlineStr">
        <is>
          <t>Store walk-in</t>
        </is>
      </c>
      <c r="I5177" t="inlineStr">
        <is>
          <t>Walk-in guest</t>
        </is>
      </c>
      <c r="J5177" t="inlineStr">
        <is>
          <t>Sophie Müller</t>
        </is>
      </c>
      <c r="K5177" s="71" t="n">
        <v>4273</v>
      </c>
      <c r="L5177" s="72" t="n">
        <v>202.62</v>
      </c>
      <c r="M5177" s="72" t="n">
        <v>865795.26</v>
      </c>
      <c r="N5177" s="72" t="n">
        <v>69263.62</v>
      </c>
      <c r="O5177" s="72" t="n">
        <v>796531.64</v>
      </c>
      <c r="P5177" s="72" t="n">
        <v>628801.6899999999</v>
      </c>
      <c r="Q5177" s="72" t="n">
        <v>167729.95</v>
      </c>
      <c r="R5177" t="inlineStr">
        <is>
          <t>Maharashtra</t>
        </is>
      </c>
      <c r="S5177" s="71" t="n">
        <v>8</v>
      </c>
      <c r="T5177" t="inlineStr">
        <is>
          <t>Yes</t>
        </is>
      </c>
      <c r="U5177" s="71" t="n">
        <v>1265</v>
      </c>
      <c r="V5177" s="71" t="n">
        <v>566</v>
      </c>
      <c r="W5177">
        <f>IF(AND(OR(Dashboard!$C$6="All",E5177=Dashboard!$C$6),OR(Dashboard!$F$6="All",G5177=Dashboard!$F$6),OR(Dashboard!$I$6="All",H5177=Dashboard!$I$6)),1,0)</f>
        <v/>
      </c>
    </row>
    <row r="5178">
      <c r="A5178" t="inlineStr">
        <is>
          <t>RR105169</t>
        </is>
      </c>
      <c r="B5178" s="69" t="n">
        <v>46283</v>
      </c>
      <c r="C5178" s="70" t="n">
        <v>2026</v>
      </c>
      <c r="D5178" t="inlineStr">
        <is>
          <t>Sep</t>
        </is>
      </c>
      <c r="E5178" t="inlineStr">
        <is>
          <t>East</t>
        </is>
      </c>
      <c r="F5178" t="inlineStr">
        <is>
          <t>India</t>
        </is>
      </c>
      <c r="G5178" t="inlineStr">
        <is>
          <t>JioMart</t>
        </is>
      </c>
      <c r="H5178" t="inlineStr">
        <is>
          <t>Home delivery</t>
        </is>
      </c>
      <c r="I5178" t="inlineStr">
        <is>
          <t>Member</t>
        </is>
      </c>
      <c r="J5178" t="inlineStr">
        <is>
          <t>Hiroshi Tanaka</t>
        </is>
      </c>
      <c r="K5178" s="71" t="n">
        <v>2584</v>
      </c>
      <c r="L5178" s="72" t="n">
        <v>438.47</v>
      </c>
      <c r="M5178" s="72" t="n">
        <v>1133006.48</v>
      </c>
      <c r="N5178" s="72" t="n">
        <v>169950.97</v>
      </c>
      <c r="O5178" s="72" t="n">
        <v>963055.51</v>
      </c>
      <c r="P5178" s="72" t="n">
        <v>873699.96</v>
      </c>
      <c r="Q5178" s="72" t="n">
        <v>89355.55</v>
      </c>
      <c r="R5178" t="inlineStr">
        <is>
          <t>Odisha</t>
        </is>
      </c>
      <c r="S5178" s="71" t="n">
        <v>5</v>
      </c>
      <c r="T5178" t="inlineStr">
        <is>
          <t>Yes</t>
        </is>
      </c>
      <c r="U5178" s="71" t="n">
        <v>11277</v>
      </c>
      <c r="V5178" s="71" t="n">
        <v>525</v>
      </c>
      <c r="W5178">
        <f>IF(AND(OR(Dashboard!$C$6="All",E5178=Dashboard!$C$6),OR(Dashboard!$F$6="All",G5178=Dashboard!$F$6),OR(Dashboard!$I$6="All",H5178=Dashboard!$I$6)),1,0)</f>
        <v/>
      </c>
    </row>
    <row r="5179">
      <c r="A5179" t="inlineStr">
        <is>
          <t>RR105170</t>
        </is>
      </c>
      <c r="B5179" s="69" t="n">
        <v>46283</v>
      </c>
      <c r="C5179" s="70" t="n">
        <v>2026</v>
      </c>
      <c r="D5179" t="inlineStr">
        <is>
          <t>Sep</t>
        </is>
      </c>
      <c r="E5179" t="inlineStr">
        <is>
          <t>West</t>
        </is>
      </c>
      <c r="F5179" t="inlineStr">
        <is>
          <t>India</t>
        </is>
      </c>
      <c r="G5179" t="inlineStr">
        <is>
          <t>Grocery</t>
        </is>
      </c>
      <c r="H5179" t="inlineStr">
        <is>
          <t>Store walk-in</t>
        </is>
      </c>
      <c r="I5179" t="inlineStr">
        <is>
          <t>Walk-in guest</t>
        </is>
      </c>
      <c r="J5179" t="inlineStr">
        <is>
          <t>Arjun Mehta</t>
        </is>
      </c>
      <c r="K5179" s="71" t="n">
        <v>2321</v>
      </c>
      <c r="L5179" s="72" t="n">
        <v>191.69</v>
      </c>
      <c r="M5179" s="72" t="n">
        <v>444912.49</v>
      </c>
      <c r="N5179" s="72" t="n">
        <v>35593</v>
      </c>
      <c r="O5179" s="72" t="n">
        <v>409319.49</v>
      </c>
      <c r="P5179" s="72" t="n">
        <v>338565.71</v>
      </c>
      <c r="Q5179" s="72" t="n">
        <v>70753.78</v>
      </c>
      <c r="R5179" t="inlineStr">
        <is>
          <t>Maharashtra</t>
        </is>
      </c>
      <c r="S5179" s="71" t="n">
        <v>5</v>
      </c>
      <c r="T5179" t="inlineStr">
        <is>
          <t>Yes</t>
        </is>
      </c>
      <c r="U5179" s="71" t="n">
        <v>1350</v>
      </c>
      <c r="V5179" s="71" t="n">
        <v>443</v>
      </c>
      <c r="W5179">
        <f>IF(AND(OR(Dashboard!$C$6="All",E5179=Dashboard!$C$6),OR(Dashboard!$F$6="All",G5179=Dashboard!$F$6),OR(Dashboard!$I$6="All",H5179=Dashboard!$I$6)),1,0)</f>
        <v/>
      </c>
    </row>
    <row r="5180">
      <c r="A5180" t="inlineStr">
        <is>
          <t>RR105171</t>
        </is>
      </c>
      <c r="B5180" s="69" t="n">
        <v>46283</v>
      </c>
      <c r="C5180" s="70" t="n">
        <v>2026</v>
      </c>
      <c r="D5180" t="inlineStr">
        <is>
          <t>Sep</t>
        </is>
      </c>
      <c r="E5180" t="inlineStr">
        <is>
          <t>West</t>
        </is>
      </c>
      <c r="F5180" t="inlineStr">
        <is>
          <t>India</t>
        </is>
      </c>
      <c r="G5180" t="inlineStr">
        <is>
          <t>Grocery</t>
        </is>
      </c>
      <c r="H5180" t="inlineStr">
        <is>
          <t>Store walk-in</t>
        </is>
      </c>
      <c r="I5180" t="inlineStr">
        <is>
          <t>Member</t>
        </is>
      </c>
      <c r="J5180" t="inlineStr">
        <is>
          <t>Sophie Müller</t>
        </is>
      </c>
      <c r="K5180" s="71" t="n">
        <v>3999</v>
      </c>
      <c r="L5180" s="72" t="n">
        <v>178.08</v>
      </c>
      <c r="M5180" s="72" t="n">
        <v>712141.92</v>
      </c>
      <c r="N5180" s="72" t="n">
        <v>71214.19</v>
      </c>
      <c r="O5180" s="72" t="n">
        <v>640927.73</v>
      </c>
      <c r="P5180" s="72" t="n">
        <v>594761.72</v>
      </c>
      <c r="Q5180" s="72" t="n">
        <v>46166.01</v>
      </c>
      <c r="R5180" t="inlineStr">
        <is>
          <t>Gujarat</t>
        </is>
      </c>
      <c r="S5180" s="71" t="n">
        <v>2</v>
      </c>
      <c r="T5180" t="inlineStr">
        <is>
          <t>Yes</t>
        </is>
      </c>
      <c r="U5180" s="71" t="n">
        <v>2042</v>
      </c>
      <c r="V5180" s="71" t="n">
        <v>683</v>
      </c>
      <c r="W5180">
        <f>IF(AND(OR(Dashboard!$C$6="All",E5180=Dashboard!$C$6),OR(Dashboard!$F$6="All",G5180=Dashboard!$F$6),OR(Dashboard!$I$6="All",H5180=Dashboard!$I$6)),1,0)</f>
        <v/>
      </c>
    </row>
    <row r="5181">
      <c r="A5181" t="inlineStr">
        <is>
          <t>RR105172</t>
        </is>
      </c>
      <c r="B5181" s="69" t="n">
        <v>46283</v>
      </c>
      <c r="C5181" s="70" t="n">
        <v>2026</v>
      </c>
      <c r="D5181" t="inlineStr">
        <is>
          <t>Sep</t>
        </is>
      </c>
      <c r="E5181" t="inlineStr">
        <is>
          <t>South</t>
        </is>
      </c>
      <c r="F5181" t="inlineStr">
        <is>
          <t>India</t>
        </is>
      </c>
      <c r="G5181" t="inlineStr">
        <is>
          <t>JioMart</t>
        </is>
      </c>
      <c r="H5181" t="inlineStr">
        <is>
          <t>Home delivery</t>
        </is>
      </c>
      <c r="I5181" t="inlineStr">
        <is>
          <t>Walk-in guest</t>
        </is>
      </c>
      <c r="J5181" t="inlineStr">
        <is>
          <t>Ravindra Patil</t>
        </is>
      </c>
      <c r="K5181" s="71" t="n">
        <v>1876</v>
      </c>
      <c r="L5181" s="72" t="n">
        <v>476.41</v>
      </c>
      <c r="M5181" s="72" t="n">
        <v>893745.16</v>
      </c>
      <c r="N5181" s="72" t="n">
        <v>134061.77</v>
      </c>
      <c r="O5181" s="72" t="n">
        <v>759683.39</v>
      </c>
      <c r="P5181" s="72" t="n">
        <v>617731.99</v>
      </c>
      <c r="Q5181" s="72" t="n">
        <v>141951.4</v>
      </c>
      <c r="R5181" t="inlineStr">
        <is>
          <t>Tamil Nadu</t>
        </is>
      </c>
      <c r="S5181" s="71" t="n">
        <v>1</v>
      </c>
      <c r="T5181" t="inlineStr">
        <is>
          <t>Yes</t>
        </is>
      </c>
      <c r="U5181" s="71" t="n">
        <v>4641</v>
      </c>
      <c r="V5181" s="71" t="n">
        <v>222</v>
      </c>
      <c r="W5181">
        <f>IF(AND(OR(Dashboard!$C$6="All",E5181=Dashboard!$C$6),OR(Dashboard!$F$6="All",G5181=Dashboard!$F$6),OR(Dashboard!$I$6="All",H5181=Dashboard!$I$6)),1,0)</f>
        <v/>
      </c>
    </row>
    <row r="5182">
      <c r="A5182" t="inlineStr">
        <is>
          <t>RR105173</t>
        </is>
      </c>
      <c r="B5182" s="69" t="n">
        <v>46283</v>
      </c>
      <c r="C5182" s="70" t="n">
        <v>2026</v>
      </c>
      <c r="D5182" t="inlineStr">
        <is>
          <t>Sep</t>
        </is>
      </c>
      <c r="E5182" t="inlineStr">
        <is>
          <t>North</t>
        </is>
      </c>
      <c r="F5182" t="inlineStr">
        <is>
          <t>India</t>
        </is>
      </c>
      <c r="G5182" t="inlineStr">
        <is>
          <t>Fashion</t>
        </is>
      </c>
      <c r="H5182" t="inlineStr">
        <is>
          <t>Click &amp; collect</t>
        </is>
      </c>
      <c r="I5182" t="inlineStr">
        <is>
          <t>Member</t>
        </is>
      </c>
      <c r="J5182" t="inlineStr">
        <is>
          <t>Emma Clarke</t>
        </is>
      </c>
      <c r="K5182" s="71" t="n">
        <v>1197</v>
      </c>
      <c r="L5182" s="72" t="n">
        <v>789</v>
      </c>
      <c r="M5182" s="72" t="n">
        <v>944433</v>
      </c>
      <c r="N5182" s="72" t="n">
        <v>18888.66</v>
      </c>
      <c r="O5182" s="72" t="n">
        <v>925544.34</v>
      </c>
      <c r="P5182" s="72" t="n">
        <v>482288.08</v>
      </c>
      <c r="Q5182" s="72" t="n">
        <v>443256.26</v>
      </c>
      <c r="R5182" t="inlineStr">
        <is>
          <t>Delhi</t>
        </is>
      </c>
      <c r="S5182" s="71" t="n">
        <v>2</v>
      </c>
      <c r="T5182" t="inlineStr">
        <is>
          <t>Yes</t>
        </is>
      </c>
      <c r="U5182" s="71" t="n">
        <v>700</v>
      </c>
      <c r="V5182" s="71" t="n">
        <v>200</v>
      </c>
      <c r="W5182">
        <f>IF(AND(OR(Dashboard!$C$6="All",E5182=Dashboard!$C$6),OR(Dashboard!$F$6="All",G5182=Dashboard!$F$6),OR(Dashboard!$I$6="All",H5182=Dashboard!$I$6)),1,0)</f>
        <v/>
      </c>
    </row>
    <row r="5183">
      <c r="A5183" t="inlineStr">
        <is>
          <t>RR105174</t>
        </is>
      </c>
      <c r="B5183" s="69" t="n">
        <v>46283</v>
      </c>
      <c r="C5183" s="70" t="n">
        <v>2026</v>
      </c>
      <c r="D5183" t="inlineStr">
        <is>
          <t>Sep</t>
        </is>
      </c>
      <c r="E5183" t="inlineStr">
        <is>
          <t>West</t>
        </is>
      </c>
      <c r="F5183" t="inlineStr">
        <is>
          <t>India</t>
        </is>
      </c>
      <c r="G5183" t="inlineStr">
        <is>
          <t>Grocery</t>
        </is>
      </c>
      <c r="H5183" t="inlineStr">
        <is>
          <t>Store walk-in</t>
        </is>
      </c>
      <c r="I5183" t="inlineStr">
        <is>
          <t>Member</t>
        </is>
      </c>
      <c r="J5183" t="inlineStr">
        <is>
          <t>Shraddha Kulkarni</t>
        </is>
      </c>
      <c r="K5183" s="71" t="n">
        <v>1629</v>
      </c>
      <c r="L5183" s="72" t="n">
        <v>175.25</v>
      </c>
      <c r="M5183" s="72" t="n">
        <v>285482.25</v>
      </c>
      <c r="N5183" s="72" t="n">
        <v>14274.11</v>
      </c>
      <c r="O5183" s="72" t="n">
        <v>271208.14</v>
      </c>
      <c r="P5183" s="72" t="n">
        <v>248122.59</v>
      </c>
      <c r="Q5183" s="72" t="n">
        <v>23085.55</v>
      </c>
      <c r="R5183" t="inlineStr">
        <is>
          <t>Goa</t>
        </is>
      </c>
      <c r="S5183" s="71" t="n">
        <v>0</v>
      </c>
      <c r="T5183" t="inlineStr">
        <is>
          <t>No</t>
        </is>
      </c>
      <c r="U5183" s="71" t="n">
        <v>1640</v>
      </c>
      <c r="V5183" s="71" t="n">
        <v>493</v>
      </c>
      <c r="W5183">
        <f>IF(AND(OR(Dashboard!$C$6="All",E5183=Dashboard!$C$6),OR(Dashboard!$F$6="All",G5183=Dashboard!$F$6),OR(Dashboard!$I$6="All",H5183=Dashboard!$I$6)),1,0)</f>
        <v/>
      </c>
    </row>
    <row r="5184">
      <c r="A5184" t="inlineStr">
        <is>
          <t>RR105175</t>
        </is>
      </c>
      <c r="B5184" s="69" t="n">
        <v>46283</v>
      </c>
      <c r="C5184" s="70" t="n">
        <v>2026</v>
      </c>
      <c r="D5184" t="inlineStr">
        <is>
          <t>Sep</t>
        </is>
      </c>
      <c r="E5184" t="inlineStr">
        <is>
          <t>East</t>
        </is>
      </c>
      <c r="F5184" t="inlineStr">
        <is>
          <t>India</t>
        </is>
      </c>
      <c r="G5184" t="inlineStr">
        <is>
          <t>JioMart</t>
        </is>
      </c>
      <c r="H5184" t="inlineStr">
        <is>
          <t>Home delivery</t>
        </is>
      </c>
      <c r="I5184" t="inlineStr">
        <is>
          <t>Walk-in guest</t>
        </is>
      </c>
      <c r="J5184" t="inlineStr">
        <is>
          <t>Olivia Brown</t>
        </is>
      </c>
      <c r="K5184" s="71" t="n">
        <v>2310</v>
      </c>
      <c r="L5184" s="72" t="n">
        <v>410.59</v>
      </c>
      <c r="M5184" s="72" t="n">
        <v>948462.9</v>
      </c>
      <c r="N5184" s="72" t="n">
        <v>142269.43</v>
      </c>
      <c r="O5184" s="72" t="n">
        <v>806193.47</v>
      </c>
      <c r="P5184" s="72" t="n">
        <v>763962.02</v>
      </c>
      <c r="Q5184" s="72" t="n">
        <v>42231.45</v>
      </c>
      <c r="R5184" t="inlineStr">
        <is>
          <t>Odisha</t>
        </is>
      </c>
      <c r="S5184" s="71" t="n">
        <v>3</v>
      </c>
      <c r="T5184" t="inlineStr">
        <is>
          <t>Yes</t>
        </is>
      </c>
      <c r="U5184" s="71" t="n">
        <v>8002</v>
      </c>
      <c r="V5184" s="71" t="n">
        <v>627</v>
      </c>
      <c r="W5184">
        <f>IF(AND(OR(Dashboard!$C$6="All",E5184=Dashboard!$C$6),OR(Dashboard!$F$6="All",G5184=Dashboard!$F$6),OR(Dashboard!$I$6="All",H5184=Dashboard!$I$6)),1,0)</f>
        <v/>
      </c>
    </row>
    <row r="5185">
      <c r="A5185" t="inlineStr">
        <is>
          <t>RR105176</t>
        </is>
      </c>
      <c r="B5185" s="69" t="n">
        <v>46284</v>
      </c>
      <c r="C5185" s="70" t="n">
        <v>2026</v>
      </c>
      <c r="D5185" t="inlineStr">
        <is>
          <t>Sep</t>
        </is>
      </c>
      <c r="E5185" t="inlineStr">
        <is>
          <t>South</t>
        </is>
      </c>
      <c r="F5185" t="inlineStr">
        <is>
          <t>India</t>
        </is>
      </c>
      <c r="G5185" t="inlineStr">
        <is>
          <t>Grocery</t>
        </is>
      </c>
      <c r="H5185" t="inlineStr">
        <is>
          <t>Store walk-in</t>
        </is>
      </c>
      <c r="I5185" t="inlineStr">
        <is>
          <t>Member</t>
        </is>
      </c>
      <c r="J5185" t="inlineStr">
        <is>
          <t>Zoya Ahmed</t>
        </is>
      </c>
      <c r="K5185" s="71" t="n">
        <v>4335</v>
      </c>
      <c r="L5185" s="72" t="n">
        <v>187.46</v>
      </c>
      <c r="M5185" s="72" t="n">
        <v>812639.1</v>
      </c>
      <c r="N5185" s="72" t="n">
        <v>65011.13</v>
      </c>
      <c r="O5185" s="72" t="n">
        <v>747627.97</v>
      </c>
      <c r="P5185" s="72" t="n">
        <v>659554.38</v>
      </c>
      <c r="Q5185" s="72" t="n">
        <v>88073.59</v>
      </c>
      <c r="R5185" t="inlineStr">
        <is>
          <t>Kerala</t>
        </is>
      </c>
      <c r="S5185" s="71" t="n">
        <v>1</v>
      </c>
      <c r="T5185" t="inlineStr">
        <is>
          <t>Yes</t>
        </is>
      </c>
      <c r="U5185" s="71" t="n">
        <v>3070</v>
      </c>
      <c r="V5185" s="71" t="n">
        <v>1047</v>
      </c>
      <c r="W5185">
        <f>IF(AND(OR(Dashboard!$C$6="All",E5185=Dashboard!$C$6),OR(Dashboard!$F$6="All",G5185=Dashboard!$F$6),OR(Dashboard!$I$6="All",H5185=Dashboard!$I$6)),1,0)</f>
        <v/>
      </c>
    </row>
    <row r="5186">
      <c r="A5186" t="inlineStr">
        <is>
          <t>RR105177</t>
        </is>
      </c>
      <c r="B5186" s="69" t="n">
        <v>46284</v>
      </c>
      <c r="C5186" s="70" t="n">
        <v>2026</v>
      </c>
      <c r="D5186" t="inlineStr">
        <is>
          <t>Sep</t>
        </is>
      </c>
      <c r="E5186" t="inlineStr">
        <is>
          <t>North</t>
        </is>
      </c>
      <c r="F5186" t="inlineStr">
        <is>
          <t>India</t>
        </is>
      </c>
      <c r="G5186" t="inlineStr">
        <is>
          <t>Grocery</t>
        </is>
      </c>
      <c r="H5186" t="inlineStr">
        <is>
          <t>Store walk-in</t>
        </is>
      </c>
      <c r="I5186" t="inlineStr">
        <is>
          <t>Member</t>
        </is>
      </c>
      <c r="J5186" t="inlineStr">
        <is>
          <t>Lucas Martin</t>
        </is>
      </c>
      <c r="K5186" s="71" t="n">
        <v>428</v>
      </c>
      <c r="L5186" s="72" t="n">
        <v>210.05</v>
      </c>
      <c r="M5186" s="72" t="n">
        <v>89901.39999999999</v>
      </c>
      <c r="N5186" s="72" t="n">
        <v>13485.21</v>
      </c>
      <c r="O5186" s="72" t="n">
        <v>76416.19</v>
      </c>
      <c r="P5186" s="72" t="n">
        <v>64572.79</v>
      </c>
      <c r="Q5186" s="72" t="n">
        <v>11843.4</v>
      </c>
      <c r="R5186" t="inlineStr">
        <is>
          <t>Punjab</t>
        </is>
      </c>
      <c r="S5186" s="71" t="n">
        <v>0</v>
      </c>
      <c r="T5186" t="inlineStr">
        <is>
          <t>No</t>
        </is>
      </c>
      <c r="U5186" s="71" t="n">
        <v>174</v>
      </c>
      <c r="V5186" s="71" t="n">
        <v>66</v>
      </c>
      <c r="W5186">
        <f>IF(AND(OR(Dashboard!$C$6="All",E5186=Dashboard!$C$6),OR(Dashboard!$F$6="All",G5186=Dashboard!$F$6),OR(Dashboard!$I$6="All",H5186=Dashboard!$I$6)),1,0)</f>
        <v/>
      </c>
    </row>
    <row r="5187">
      <c r="A5187" t="inlineStr">
        <is>
          <t>RR105178</t>
        </is>
      </c>
      <c r="B5187" s="69" t="n">
        <v>46284</v>
      </c>
      <c r="C5187" s="70" t="n">
        <v>2026</v>
      </c>
      <c r="D5187" t="inlineStr">
        <is>
          <t>Sep</t>
        </is>
      </c>
      <c r="E5187" t="inlineStr">
        <is>
          <t>South</t>
        </is>
      </c>
      <c r="F5187" t="inlineStr">
        <is>
          <t>India</t>
        </is>
      </c>
      <c r="G5187" t="inlineStr">
        <is>
          <t>Grocery</t>
        </is>
      </c>
      <c r="H5187" t="inlineStr">
        <is>
          <t>Store walk-in</t>
        </is>
      </c>
      <c r="I5187" t="inlineStr">
        <is>
          <t>Walk-in guest</t>
        </is>
      </c>
      <c r="J5187" t="inlineStr">
        <is>
          <t>Aisha Bello</t>
        </is>
      </c>
      <c r="K5187" s="71" t="n">
        <v>1797</v>
      </c>
      <c r="L5187" s="72" t="n">
        <v>182.75</v>
      </c>
      <c r="M5187" s="72" t="n">
        <v>328401.75</v>
      </c>
      <c r="N5187" s="72" t="n">
        <v>49260.26</v>
      </c>
      <c r="O5187" s="72" t="n">
        <v>279141.49</v>
      </c>
      <c r="P5187" s="72" t="n">
        <v>265477.87</v>
      </c>
      <c r="Q5187" s="72" t="n">
        <v>13663.62</v>
      </c>
      <c r="R5187" t="inlineStr">
        <is>
          <t>Tamil Nadu</t>
        </is>
      </c>
      <c r="S5187" s="71" t="n">
        <v>5</v>
      </c>
      <c r="T5187" t="inlineStr">
        <is>
          <t>Yes</t>
        </is>
      </c>
      <c r="U5187" s="71" t="n">
        <v>1487</v>
      </c>
      <c r="V5187" s="71" t="n">
        <v>491</v>
      </c>
      <c r="W5187">
        <f>IF(AND(OR(Dashboard!$C$6="All",E5187=Dashboard!$C$6),OR(Dashboard!$F$6="All",G5187=Dashboard!$F$6),OR(Dashboard!$I$6="All",H5187=Dashboard!$I$6)),1,0)</f>
        <v/>
      </c>
    </row>
    <row r="5188">
      <c r="A5188" t="inlineStr">
        <is>
          <t>RR105179</t>
        </is>
      </c>
      <c r="B5188" s="69" t="n">
        <v>46284</v>
      </c>
      <c r="C5188" s="70" t="n">
        <v>2026</v>
      </c>
      <c r="D5188" t="inlineStr">
        <is>
          <t>Sep</t>
        </is>
      </c>
      <c r="E5188" t="inlineStr">
        <is>
          <t>East</t>
        </is>
      </c>
      <c r="F5188" t="inlineStr">
        <is>
          <t>India</t>
        </is>
      </c>
      <c r="G5188" t="inlineStr">
        <is>
          <t>Electronics</t>
        </is>
      </c>
      <c r="H5188" t="inlineStr">
        <is>
          <t>Store walk-in</t>
        </is>
      </c>
      <c r="I5188" t="inlineStr">
        <is>
          <t>Walk-in guest</t>
        </is>
      </c>
      <c r="J5188" t="inlineStr">
        <is>
          <t>Hiroshi Tanaka</t>
        </is>
      </c>
      <c r="K5188" s="71" t="n">
        <v>123</v>
      </c>
      <c r="L5188" s="72" t="n">
        <v>9530.23</v>
      </c>
      <c r="M5188" s="72" t="n">
        <v>1172218.29</v>
      </c>
      <c r="N5188" s="72" t="n">
        <v>117221.83</v>
      </c>
      <c r="O5188" s="72" t="n">
        <v>1054996.46</v>
      </c>
      <c r="P5188" s="72" t="n">
        <v>1036289.94</v>
      </c>
      <c r="Q5188" s="72" t="n">
        <v>18706.52</v>
      </c>
      <c r="R5188" t="inlineStr">
        <is>
          <t>Bihar</t>
        </is>
      </c>
      <c r="S5188" s="71" t="n">
        <v>2</v>
      </c>
      <c r="T5188" t="inlineStr">
        <is>
          <t>Yes</t>
        </is>
      </c>
      <c r="U5188" s="71" t="n">
        <v>274</v>
      </c>
      <c r="V5188" s="71" t="n">
        <v>116</v>
      </c>
      <c r="W5188">
        <f>IF(AND(OR(Dashboard!$C$6="All",E5188=Dashboard!$C$6),OR(Dashboard!$F$6="All",G5188=Dashboard!$F$6),OR(Dashboard!$I$6="All",H5188=Dashboard!$I$6)),1,0)</f>
        <v/>
      </c>
    </row>
    <row r="5189">
      <c r="A5189" t="inlineStr">
        <is>
          <t>RR105180</t>
        </is>
      </c>
      <c r="B5189" s="69" t="n">
        <v>46284</v>
      </c>
      <c r="C5189" s="70" t="n">
        <v>2026</v>
      </c>
      <c r="D5189" t="inlineStr">
        <is>
          <t>Sep</t>
        </is>
      </c>
      <c r="E5189" t="inlineStr">
        <is>
          <t>West</t>
        </is>
      </c>
      <c r="F5189" t="inlineStr">
        <is>
          <t>India</t>
        </is>
      </c>
      <c r="G5189" t="inlineStr">
        <is>
          <t>Grocery</t>
        </is>
      </c>
      <c r="H5189" t="inlineStr">
        <is>
          <t>Store walk-in</t>
        </is>
      </c>
      <c r="I5189" t="inlineStr">
        <is>
          <t>Walk-in guest</t>
        </is>
      </c>
      <c r="J5189" t="inlineStr">
        <is>
          <t>Sara Rossi</t>
        </is>
      </c>
      <c r="K5189" s="71" t="n">
        <v>3290</v>
      </c>
      <c r="L5189" s="72" t="n">
        <v>205.98</v>
      </c>
      <c r="M5189" s="72" t="n">
        <v>677674.2</v>
      </c>
      <c r="N5189" s="72" t="n">
        <v>13553.48</v>
      </c>
      <c r="O5189" s="72" t="n">
        <v>664120.72</v>
      </c>
      <c r="P5189" s="72" t="n">
        <v>486983.32</v>
      </c>
      <c r="Q5189" s="72" t="n">
        <v>177137.4</v>
      </c>
      <c r="R5189" t="inlineStr">
        <is>
          <t>Goa</t>
        </is>
      </c>
      <c r="S5189" s="71" t="n">
        <v>8</v>
      </c>
      <c r="T5189" t="inlineStr">
        <is>
          <t>Yes</t>
        </is>
      </c>
      <c r="U5189" s="71" t="n">
        <v>2498</v>
      </c>
      <c r="V5189" s="71" t="n">
        <v>836</v>
      </c>
      <c r="W5189">
        <f>IF(AND(OR(Dashboard!$C$6="All",E5189=Dashboard!$C$6),OR(Dashboard!$F$6="All",G5189=Dashboard!$F$6),OR(Dashboard!$I$6="All",H5189=Dashboard!$I$6)),1,0)</f>
        <v/>
      </c>
    </row>
    <row r="5190">
      <c r="A5190" t="inlineStr">
        <is>
          <t>RR105181</t>
        </is>
      </c>
      <c r="B5190" s="69" t="n">
        <v>46284</v>
      </c>
      <c r="C5190" s="70" t="n">
        <v>2026</v>
      </c>
      <c r="D5190" t="inlineStr">
        <is>
          <t>Sep</t>
        </is>
      </c>
      <c r="E5190" t="inlineStr">
        <is>
          <t>East</t>
        </is>
      </c>
      <c r="F5190" t="inlineStr">
        <is>
          <t>India</t>
        </is>
      </c>
      <c r="G5190" t="inlineStr">
        <is>
          <t>Grocery</t>
        </is>
      </c>
      <c r="H5190" t="inlineStr">
        <is>
          <t>Store walk-in</t>
        </is>
      </c>
      <c r="I5190" t="inlineStr">
        <is>
          <t>Walk-in guest</t>
        </is>
      </c>
      <c r="J5190" t="inlineStr">
        <is>
          <t>Arjun Mehta</t>
        </is>
      </c>
      <c r="K5190" s="71" t="n">
        <v>3195</v>
      </c>
      <c r="L5190" s="72" t="n">
        <v>197.27</v>
      </c>
      <c r="M5190" s="72" t="n">
        <v>630277.65</v>
      </c>
      <c r="N5190" s="72" t="n">
        <v>31513.88</v>
      </c>
      <c r="O5190" s="72" t="n">
        <v>598763.77</v>
      </c>
      <c r="P5190" s="72" t="n">
        <v>465775.44</v>
      </c>
      <c r="Q5190" s="72" t="n">
        <v>132988.33</v>
      </c>
      <c r="R5190" t="inlineStr">
        <is>
          <t>West Bengal</t>
        </is>
      </c>
      <c r="S5190" s="71" t="n">
        <v>8</v>
      </c>
      <c r="T5190" t="inlineStr">
        <is>
          <t>Yes</t>
        </is>
      </c>
      <c r="U5190" s="71" t="n">
        <v>1629</v>
      </c>
      <c r="V5190" s="71" t="n">
        <v>622</v>
      </c>
      <c r="W5190">
        <f>IF(AND(OR(Dashboard!$C$6="All",E5190=Dashboard!$C$6),OR(Dashboard!$F$6="All",G5190=Dashboard!$F$6),OR(Dashboard!$I$6="All",H5190=Dashboard!$I$6)),1,0)</f>
        <v/>
      </c>
    </row>
    <row r="5191">
      <c r="A5191" t="inlineStr">
        <is>
          <t>RR105182</t>
        </is>
      </c>
      <c r="B5191" s="69" t="n">
        <v>46285</v>
      </c>
      <c r="C5191" s="70" t="n">
        <v>2026</v>
      </c>
      <c r="D5191" t="inlineStr">
        <is>
          <t>Sep</t>
        </is>
      </c>
      <c r="E5191" t="inlineStr">
        <is>
          <t>North</t>
        </is>
      </c>
      <c r="F5191" t="inlineStr">
        <is>
          <t>India</t>
        </is>
      </c>
      <c r="G5191" t="inlineStr">
        <is>
          <t>Electronics</t>
        </is>
      </c>
      <c r="H5191" t="inlineStr">
        <is>
          <t>Store walk-in</t>
        </is>
      </c>
      <c r="I5191" t="inlineStr">
        <is>
          <t>Member</t>
        </is>
      </c>
      <c r="J5191" t="inlineStr">
        <is>
          <t>Noah Smith</t>
        </is>
      </c>
      <c r="K5191" s="71" t="n">
        <v>152</v>
      </c>
      <c r="L5191" s="72" t="n">
        <v>8709.42</v>
      </c>
      <c r="M5191" s="72" t="n">
        <v>1323831.84</v>
      </c>
      <c r="N5191" s="72" t="n">
        <v>105906.55</v>
      </c>
      <c r="O5191" s="72" t="n">
        <v>1217925.29</v>
      </c>
      <c r="P5191" s="72" t="n">
        <v>1265756.27</v>
      </c>
      <c r="Q5191" s="72" t="n">
        <v>-47830.98</v>
      </c>
      <c r="R5191" t="inlineStr">
        <is>
          <t>Rajasthan</t>
        </is>
      </c>
      <c r="S5191" s="71" t="n">
        <v>0</v>
      </c>
      <c r="T5191" t="inlineStr">
        <is>
          <t>No</t>
        </is>
      </c>
      <c r="U5191" s="71" t="n">
        <v>281</v>
      </c>
      <c r="V5191" s="71" t="n">
        <v>118</v>
      </c>
      <c r="W5191">
        <f>IF(AND(OR(Dashboard!$C$6="All",E5191=Dashboard!$C$6),OR(Dashboard!$F$6="All",G5191=Dashboard!$F$6),OR(Dashboard!$I$6="All",H5191=Dashboard!$I$6)),1,0)</f>
        <v/>
      </c>
    </row>
    <row r="5192">
      <c r="A5192" t="inlineStr">
        <is>
          <t>RR105183</t>
        </is>
      </c>
      <c r="B5192" s="69" t="n">
        <v>46285</v>
      </c>
      <c r="C5192" s="70" t="n">
        <v>2026</v>
      </c>
      <c r="D5192" t="inlineStr">
        <is>
          <t>Sep</t>
        </is>
      </c>
      <c r="E5192" t="inlineStr">
        <is>
          <t>South</t>
        </is>
      </c>
      <c r="F5192" t="inlineStr">
        <is>
          <t>India</t>
        </is>
      </c>
      <c r="G5192" t="inlineStr">
        <is>
          <t>Grocery</t>
        </is>
      </c>
      <c r="H5192" t="inlineStr">
        <is>
          <t>Store walk-in</t>
        </is>
      </c>
      <c r="I5192" t="inlineStr">
        <is>
          <t>Walk-in guest</t>
        </is>
      </c>
      <c r="J5192" t="inlineStr">
        <is>
          <t>Priya Nair</t>
        </is>
      </c>
      <c r="K5192" s="71" t="n">
        <v>3115</v>
      </c>
      <c r="L5192" s="72" t="n">
        <v>190.02</v>
      </c>
      <c r="M5192" s="72" t="n">
        <v>591912.3</v>
      </c>
      <c r="N5192" s="72" t="n">
        <v>88786.85000000001</v>
      </c>
      <c r="O5192" s="72" t="n">
        <v>503125.45</v>
      </c>
      <c r="P5192" s="72" t="n">
        <v>459107.12</v>
      </c>
      <c r="Q5192" s="72" t="n">
        <v>44018.33</v>
      </c>
      <c r="R5192" t="inlineStr">
        <is>
          <t>Kerala</t>
        </is>
      </c>
      <c r="S5192" s="71" t="n">
        <v>1</v>
      </c>
      <c r="T5192" t="inlineStr">
        <is>
          <t>Yes</t>
        </is>
      </c>
      <c r="U5192" s="71" t="n">
        <v>982</v>
      </c>
      <c r="V5192" s="71" t="n">
        <v>347</v>
      </c>
      <c r="W5192">
        <f>IF(AND(OR(Dashboard!$C$6="All",E5192=Dashboard!$C$6),OR(Dashboard!$F$6="All",G5192=Dashboard!$F$6),OR(Dashboard!$I$6="All",H5192=Dashboard!$I$6)),1,0)</f>
        <v/>
      </c>
    </row>
    <row r="5193">
      <c r="A5193" t="inlineStr">
        <is>
          <t>RR105184</t>
        </is>
      </c>
      <c r="B5193" s="69" t="n">
        <v>46285</v>
      </c>
      <c r="C5193" s="70" t="n">
        <v>2026</v>
      </c>
      <c r="D5193" t="inlineStr">
        <is>
          <t>Sep</t>
        </is>
      </c>
      <c r="E5193" t="inlineStr">
        <is>
          <t>South</t>
        </is>
      </c>
      <c r="F5193" t="inlineStr">
        <is>
          <t>India</t>
        </is>
      </c>
      <c r="G5193" t="inlineStr">
        <is>
          <t>Fashion</t>
        </is>
      </c>
      <c r="H5193" t="inlineStr">
        <is>
          <t>Store walk-in</t>
        </is>
      </c>
      <c r="I5193" t="inlineStr">
        <is>
          <t>Walk-in guest</t>
        </is>
      </c>
      <c r="J5193" t="inlineStr">
        <is>
          <t>Lucas Martin</t>
        </is>
      </c>
      <c r="K5193" s="71" t="n">
        <v>627</v>
      </c>
      <c r="L5193" s="72" t="n">
        <v>789.53</v>
      </c>
      <c r="M5193" s="72" t="n">
        <v>495035.31</v>
      </c>
      <c r="N5193" s="72" t="n">
        <v>74255.3</v>
      </c>
      <c r="O5193" s="72" t="n">
        <v>420780.01</v>
      </c>
      <c r="P5193" s="72" t="n">
        <v>251610.81</v>
      </c>
      <c r="Q5193" s="72" t="n">
        <v>169169.2</v>
      </c>
      <c r="R5193" t="inlineStr">
        <is>
          <t>Karnataka</t>
        </is>
      </c>
      <c r="S5193" s="71" t="n">
        <v>5</v>
      </c>
      <c r="T5193" t="inlineStr">
        <is>
          <t>Yes</t>
        </is>
      </c>
      <c r="U5193" s="71" t="n">
        <v>265</v>
      </c>
      <c r="V5193" s="71" t="n">
        <v>71</v>
      </c>
      <c r="W5193">
        <f>IF(AND(OR(Dashboard!$C$6="All",E5193=Dashboard!$C$6),OR(Dashboard!$F$6="All",G5193=Dashboard!$F$6),OR(Dashboard!$I$6="All",H5193=Dashboard!$I$6)),1,0)</f>
        <v/>
      </c>
    </row>
    <row r="5194">
      <c r="A5194" t="inlineStr">
        <is>
          <t>RR105185</t>
        </is>
      </c>
      <c r="B5194" s="69" t="n">
        <v>46285</v>
      </c>
      <c r="C5194" s="70" t="n">
        <v>2026</v>
      </c>
      <c r="D5194" t="inlineStr">
        <is>
          <t>Sep</t>
        </is>
      </c>
      <c r="E5194" t="inlineStr">
        <is>
          <t>North</t>
        </is>
      </c>
      <c r="F5194" t="inlineStr">
        <is>
          <t>India</t>
        </is>
      </c>
      <c r="G5194" t="inlineStr">
        <is>
          <t>Grocery</t>
        </is>
      </c>
      <c r="H5194" t="inlineStr">
        <is>
          <t>Store walk-in</t>
        </is>
      </c>
      <c r="I5194" t="inlineStr">
        <is>
          <t>Member</t>
        </is>
      </c>
      <c r="J5194" t="inlineStr">
        <is>
          <t>Fatima Al-Saud</t>
        </is>
      </c>
      <c r="K5194" s="71" t="n">
        <v>2666</v>
      </c>
      <c r="L5194" s="72" t="n">
        <v>186.01</v>
      </c>
      <c r="M5194" s="72" t="n">
        <v>495902.66</v>
      </c>
      <c r="N5194" s="72" t="n">
        <v>24795.13</v>
      </c>
      <c r="O5194" s="72" t="n">
        <v>471107.53</v>
      </c>
      <c r="P5194" s="72" t="n">
        <v>390207.9</v>
      </c>
      <c r="Q5194" s="72" t="n">
        <v>80899.63</v>
      </c>
      <c r="R5194" t="inlineStr">
        <is>
          <t>Rajasthan</t>
        </is>
      </c>
      <c r="S5194" s="71" t="n">
        <v>2</v>
      </c>
      <c r="T5194" t="inlineStr">
        <is>
          <t>Yes</t>
        </is>
      </c>
      <c r="U5194" s="71" t="n">
        <v>1324</v>
      </c>
      <c r="V5194" s="71" t="n">
        <v>355</v>
      </c>
      <c r="W5194">
        <f>IF(AND(OR(Dashboard!$C$6="All",E5194=Dashboard!$C$6),OR(Dashboard!$F$6="All",G5194=Dashboard!$F$6),OR(Dashboard!$I$6="All",H5194=Dashboard!$I$6)),1,0)</f>
        <v/>
      </c>
    </row>
    <row r="5195">
      <c r="A5195" t="inlineStr">
        <is>
          <t>RR105186</t>
        </is>
      </c>
      <c r="B5195" s="69" t="n">
        <v>46285</v>
      </c>
      <c r="C5195" s="70" t="n">
        <v>2026</v>
      </c>
      <c r="D5195" t="inlineStr">
        <is>
          <t>Sep</t>
        </is>
      </c>
      <c r="E5195" t="inlineStr">
        <is>
          <t>North</t>
        </is>
      </c>
      <c r="F5195" t="inlineStr">
        <is>
          <t>India</t>
        </is>
      </c>
      <c r="G5195" t="inlineStr">
        <is>
          <t>Grocery</t>
        </is>
      </c>
      <c r="H5195" t="inlineStr">
        <is>
          <t>Store walk-in</t>
        </is>
      </c>
      <c r="I5195" t="inlineStr">
        <is>
          <t>Member</t>
        </is>
      </c>
      <c r="J5195" t="inlineStr">
        <is>
          <t>Liam O'Brien</t>
        </is>
      </c>
      <c r="K5195" s="71" t="n">
        <v>4275</v>
      </c>
      <c r="L5195" s="72" t="n">
        <v>182.83</v>
      </c>
      <c r="M5195" s="72" t="n">
        <v>781598.25</v>
      </c>
      <c r="N5195" s="72" t="n">
        <v>78159.82000000001</v>
      </c>
      <c r="O5195" s="72" t="n">
        <v>703438.4300000001</v>
      </c>
      <c r="P5195" s="72" t="n">
        <v>611295.15</v>
      </c>
      <c r="Q5195" s="72" t="n">
        <v>92143.28</v>
      </c>
      <c r="R5195" t="inlineStr">
        <is>
          <t>Delhi</t>
        </is>
      </c>
      <c r="S5195" s="71" t="n">
        <v>3</v>
      </c>
      <c r="T5195" t="inlineStr">
        <is>
          <t>Yes</t>
        </is>
      </c>
      <c r="U5195" s="71" t="n">
        <v>1798</v>
      </c>
      <c r="V5195" s="71" t="n">
        <v>537</v>
      </c>
      <c r="W5195">
        <f>IF(AND(OR(Dashboard!$C$6="All",E5195=Dashboard!$C$6),OR(Dashboard!$F$6="All",G5195=Dashboard!$F$6),OR(Dashboard!$I$6="All",H5195=Dashboard!$I$6)),1,0)</f>
        <v/>
      </c>
    </row>
    <row r="5196">
      <c r="A5196" t="inlineStr">
        <is>
          <t>RR105187</t>
        </is>
      </c>
      <c r="B5196" s="69" t="n">
        <v>46285</v>
      </c>
      <c r="C5196" s="70" t="n">
        <v>2026</v>
      </c>
      <c r="D5196" t="inlineStr">
        <is>
          <t>Sep</t>
        </is>
      </c>
      <c r="E5196" t="inlineStr">
        <is>
          <t>West</t>
        </is>
      </c>
      <c r="F5196" t="inlineStr">
        <is>
          <t>India</t>
        </is>
      </c>
      <c r="G5196" t="inlineStr">
        <is>
          <t>JioMart</t>
        </is>
      </c>
      <c r="H5196" t="inlineStr">
        <is>
          <t>Home delivery</t>
        </is>
      </c>
      <c r="I5196" t="inlineStr">
        <is>
          <t>Member</t>
        </is>
      </c>
      <c r="J5196" t="inlineStr">
        <is>
          <t>Omar Haddad</t>
        </is>
      </c>
      <c r="K5196" s="71" t="n">
        <v>1883</v>
      </c>
      <c r="L5196" s="72" t="n">
        <v>505.93</v>
      </c>
      <c r="M5196" s="72" t="n">
        <v>952666.1899999999</v>
      </c>
      <c r="N5196" s="72" t="n">
        <v>142899.93</v>
      </c>
      <c r="O5196" s="72" t="n">
        <v>809766.26</v>
      </c>
      <c r="P5196" s="72" t="n">
        <v>639362.45</v>
      </c>
      <c r="Q5196" s="72" t="n">
        <v>170403.81</v>
      </c>
      <c r="R5196" t="inlineStr">
        <is>
          <t>Maharashtra</t>
        </is>
      </c>
      <c r="S5196" s="71" t="n">
        <v>0</v>
      </c>
      <c r="T5196" t="inlineStr">
        <is>
          <t>No</t>
        </is>
      </c>
      <c r="U5196" s="71" t="n">
        <v>6582</v>
      </c>
      <c r="V5196" s="71" t="n">
        <v>320</v>
      </c>
      <c r="W5196">
        <f>IF(AND(OR(Dashboard!$C$6="All",E5196=Dashboard!$C$6),OR(Dashboard!$F$6="All",G5196=Dashboard!$F$6),OR(Dashboard!$I$6="All",H5196=Dashboard!$I$6)),1,0)</f>
        <v/>
      </c>
    </row>
    <row r="5197">
      <c r="A5197" t="inlineStr">
        <is>
          <t>RR105188</t>
        </is>
      </c>
      <c r="B5197" s="69" t="n">
        <v>46285</v>
      </c>
      <c r="C5197" s="70" t="n">
        <v>2026</v>
      </c>
      <c r="D5197" t="inlineStr">
        <is>
          <t>Sep</t>
        </is>
      </c>
      <c r="E5197" t="inlineStr">
        <is>
          <t>North</t>
        </is>
      </c>
      <c r="F5197" t="inlineStr">
        <is>
          <t>India</t>
        </is>
      </c>
      <c r="G5197" t="inlineStr">
        <is>
          <t>Electronics</t>
        </is>
      </c>
      <c r="H5197" t="inlineStr">
        <is>
          <t>Home delivery</t>
        </is>
      </c>
      <c r="I5197" t="inlineStr">
        <is>
          <t>Member</t>
        </is>
      </c>
      <c r="J5197" t="inlineStr">
        <is>
          <t>Liam O'Brien</t>
        </is>
      </c>
      <c r="K5197" s="71" t="n">
        <v>30</v>
      </c>
      <c r="L5197" s="72" t="n">
        <v>9079.450000000001</v>
      </c>
      <c r="M5197" s="72" t="n">
        <v>272383.5</v>
      </c>
      <c r="N5197" s="72" t="n">
        <v>40857.53</v>
      </c>
      <c r="O5197" s="72" t="n">
        <v>231525.97</v>
      </c>
      <c r="P5197" s="72" t="n">
        <v>247874.48</v>
      </c>
      <c r="Q5197" s="72" t="n">
        <v>-16348.51</v>
      </c>
      <c r="R5197" t="inlineStr">
        <is>
          <t>Punjab</t>
        </is>
      </c>
      <c r="S5197" s="71" t="n">
        <v>5</v>
      </c>
      <c r="T5197" t="inlineStr">
        <is>
          <t>Yes</t>
        </is>
      </c>
      <c r="U5197" s="71" t="n">
        <v>57</v>
      </c>
      <c r="V5197" s="71" t="n">
        <v>22</v>
      </c>
      <c r="W5197">
        <f>IF(AND(OR(Dashboard!$C$6="All",E5197=Dashboard!$C$6),OR(Dashboard!$F$6="All",G5197=Dashboard!$F$6),OR(Dashboard!$I$6="All",H5197=Dashboard!$I$6)),1,0)</f>
        <v/>
      </c>
    </row>
    <row r="5198">
      <c r="A5198" t="inlineStr">
        <is>
          <t>RR105189</t>
        </is>
      </c>
      <c r="B5198" s="69" t="n">
        <v>46285</v>
      </c>
      <c r="C5198" s="70" t="n">
        <v>2026</v>
      </c>
      <c r="D5198" t="inlineStr">
        <is>
          <t>Sep</t>
        </is>
      </c>
      <c r="E5198" t="inlineStr">
        <is>
          <t>West</t>
        </is>
      </c>
      <c r="F5198" t="inlineStr">
        <is>
          <t>India</t>
        </is>
      </c>
      <c r="G5198" t="inlineStr">
        <is>
          <t>Grocery</t>
        </is>
      </c>
      <c r="H5198" t="inlineStr">
        <is>
          <t>Store walk-in</t>
        </is>
      </c>
      <c r="I5198" t="inlineStr">
        <is>
          <t>Member</t>
        </is>
      </c>
      <c r="J5198" t="inlineStr">
        <is>
          <t>Aisha Bello</t>
        </is>
      </c>
      <c r="K5198" s="71" t="n">
        <v>2682</v>
      </c>
      <c r="L5198" s="72" t="n">
        <v>194.66</v>
      </c>
      <c r="M5198" s="72" t="n">
        <v>522078.12</v>
      </c>
      <c r="N5198" s="72" t="n">
        <v>78311.72</v>
      </c>
      <c r="O5198" s="72" t="n">
        <v>443766.4</v>
      </c>
      <c r="P5198" s="72" t="n">
        <v>380808.83</v>
      </c>
      <c r="Q5198" s="72" t="n">
        <v>62957.57</v>
      </c>
      <c r="R5198" t="inlineStr">
        <is>
          <t>Gujarat</t>
        </is>
      </c>
      <c r="S5198" s="71" t="n">
        <v>8</v>
      </c>
      <c r="T5198" t="inlineStr">
        <is>
          <t>Yes</t>
        </is>
      </c>
      <c r="U5198" s="71" t="n">
        <v>1519</v>
      </c>
      <c r="V5198" s="71" t="n">
        <v>550</v>
      </c>
      <c r="W5198">
        <f>IF(AND(OR(Dashboard!$C$6="All",E5198=Dashboard!$C$6),OR(Dashboard!$F$6="All",G5198=Dashboard!$F$6),OR(Dashboard!$I$6="All",H5198=Dashboard!$I$6)),1,0)</f>
        <v/>
      </c>
    </row>
    <row r="5199">
      <c r="A5199" t="inlineStr">
        <is>
          <t>RR105190</t>
        </is>
      </c>
      <c r="B5199" s="69" t="n">
        <v>46285</v>
      </c>
      <c r="C5199" s="70" t="n">
        <v>2026</v>
      </c>
      <c r="D5199" t="inlineStr">
        <is>
          <t>Sep</t>
        </is>
      </c>
      <c r="E5199" t="inlineStr">
        <is>
          <t>West</t>
        </is>
      </c>
      <c r="F5199" t="inlineStr">
        <is>
          <t>India</t>
        </is>
      </c>
      <c r="G5199" t="inlineStr">
        <is>
          <t>Grocery</t>
        </is>
      </c>
      <c r="H5199" t="inlineStr">
        <is>
          <t>Store walk-in</t>
        </is>
      </c>
      <c r="I5199" t="inlineStr">
        <is>
          <t>Walk-in guest</t>
        </is>
      </c>
      <c r="J5199" t="inlineStr">
        <is>
          <t>Amir Khan</t>
        </is>
      </c>
      <c r="K5199" s="71" t="n">
        <v>1821</v>
      </c>
      <c r="L5199" s="72" t="n">
        <v>178.26</v>
      </c>
      <c r="M5199" s="72" t="n">
        <v>324611.46</v>
      </c>
      <c r="N5199" s="72" t="n">
        <v>48691.72</v>
      </c>
      <c r="O5199" s="72" t="n">
        <v>275919.74</v>
      </c>
      <c r="P5199" s="72" t="n">
        <v>277372.67</v>
      </c>
      <c r="Q5199" s="72" t="n">
        <v>-1452.93</v>
      </c>
      <c r="R5199" t="inlineStr">
        <is>
          <t>Gujarat</t>
        </is>
      </c>
      <c r="S5199" s="71" t="n">
        <v>1</v>
      </c>
      <c r="T5199" t="inlineStr">
        <is>
          <t>Yes</t>
        </is>
      </c>
      <c r="U5199" s="71" t="n">
        <v>1352</v>
      </c>
      <c r="V5199" s="71" t="n">
        <v>372</v>
      </c>
      <c r="W5199">
        <f>IF(AND(OR(Dashboard!$C$6="All",E5199=Dashboard!$C$6),OR(Dashboard!$F$6="All",G5199=Dashboard!$F$6),OR(Dashboard!$I$6="All",H5199=Dashboard!$I$6)),1,0)</f>
        <v/>
      </c>
    </row>
    <row r="5200">
      <c r="A5200" t="inlineStr">
        <is>
          <t>RR105191</t>
        </is>
      </c>
      <c r="B5200" s="69" t="n">
        <v>46285</v>
      </c>
      <c r="C5200" s="70" t="n">
        <v>2026</v>
      </c>
      <c r="D5200" t="inlineStr">
        <is>
          <t>Sep</t>
        </is>
      </c>
      <c r="E5200" t="inlineStr">
        <is>
          <t>North</t>
        </is>
      </c>
      <c r="F5200" t="inlineStr">
        <is>
          <t>India</t>
        </is>
      </c>
      <c r="G5200" t="inlineStr">
        <is>
          <t>JioMart</t>
        </is>
      </c>
      <c r="H5200" t="inlineStr">
        <is>
          <t>Home delivery</t>
        </is>
      </c>
      <c r="I5200" t="inlineStr">
        <is>
          <t>Member</t>
        </is>
      </c>
      <c r="J5200" t="inlineStr">
        <is>
          <t>Sara Rossi</t>
        </is>
      </c>
      <c r="K5200" s="71" t="n">
        <v>4088</v>
      </c>
      <c r="L5200" s="72" t="n">
        <v>481.11</v>
      </c>
      <c r="M5200" s="72" t="n">
        <v>1966777.68</v>
      </c>
      <c r="N5200" s="72" t="n">
        <v>39335.55</v>
      </c>
      <c r="O5200" s="72" t="n">
        <v>1927442.13</v>
      </c>
      <c r="P5200" s="72" t="n">
        <v>1336893.5</v>
      </c>
      <c r="Q5200" s="72" t="n">
        <v>590548.63</v>
      </c>
      <c r="R5200" t="inlineStr">
        <is>
          <t>Punjab</t>
        </is>
      </c>
      <c r="S5200" s="71" t="n">
        <v>2</v>
      </c>
      <c r="T5200" t="inlineStr">
        <is>
          <t>Yes</t>
        </is>
      </c>
      <c r="U5200" s="71" t="n">
        <v>21528</v>
      </c>
      <c r="V5200" s="71" t="n">
        <v>1269</v>
      </c>
      <c r="W5200">
        <f>IF(AND(OR(Dashboard!$C$6="All",E5200=Dashboard!$C$6),OR(Dashboard!$F$6="All",G5200=Dashboard!$F$6),OR(Dashboard!$I$6="All",H5200=Dashboard!$I$6)),1,0)</f>
        <v/>
      </c>
    </row>
    <row r="5201">
      <c r="A5201" t="inlineStr">
        <is>
          <t>RR105192</t>
        </is>
      </c>
      <c r="B5201" s="69" t="n">
        <v>46285</v>
      </c>
      <c r="C5201" s="70" t="n">
        <v>2026</v>
      </c>
      <c r="D5201" t="inlineStr">
        <is>
          <t>Sep</t>
        </is>
      </c>
      <c r="E5201" t="inlineStr">
        <is>
          <t>West</t>
        </is>
      </c>
      <c r="F5201" t="inlineStr">
        <is>
          <t>India</t>
        </is>
      </c>
      <c r="G5201" t="inlineStr">
        <is>
          <t>Electronics</t>
        </is>
      </c>
      <c r="H5201" t="inlineStr">
        <is>
          <t>Store walk-in</t>
        </is>
      </c>
      <c r="I5201" t="inlineStr">
        <is>
          <t>Member</t>
        </is>
      </c>
      <c r="J5201" t="inlineStr">
        <is>
          <t>Liam O'Brien</t>
        </is>
      </c>
      <c r="K5201" s="71" t="n">
        <v>40</v>
      </c>
      <c r="L5201" s="72" t="n">
        <v>10438.91</v>
      </c>
      <c r="M5201" s="72" t="n">
        <v>417556.4</v>
      </c>
      <c r="N5201" s="72" t="n">
        <v>8351.129999999999</v>
      </c>
      <c r="O5201" s="72" t="n">
        <v>409205.27</v>
      </c>
      <c r="P5201" s="72" t="n">
        <v>329649.04</v>
      </c>
      <c r="Q5201" s="72" t="n">
        <v>79556.23</v>
      </c>
      <c r="R5201" t="inlineStr">
        <is>
          <t>Gujarat</t>
        </is>
      </c>
      <c r="S5201" s="71" t="n">
        <v>3</v>
      </c>
      <c r="T5201" t="inlineStr">
        <is>
          <t>Yes</t>
        </is>
      </c>
      <c r="U5201" s="71" t="n">
        <v>98</v>
      </c>
      <c r="V5201" s="71" t="n">
        <v>38</v>
      </c>
      <c r="W5201">
        <f>IF(AND(OR(Dashboard!$C$6="All",E5201=Dashboard!$C$6),OR(Dashboard!$F$6="All",G5201=Dashboard!$F$6),OR(Dashboard!$I$6="All",H5201=Dashboard!$I$6)),1,0)</f>
        <v/>
      </c>
    </row>
    <row r="5202">
      <c r="A5202" t="inlineStr">
        <is>
          <t>RR105193</t>
        </is>
      </c>
      <c r="B5202" s="69" t="n">
        <v>46286</v>
      </c>
      <c r="C5202" s="70" t="n">
        <v>2026</v>
      </c>
      <c r="D5202" t="inlineStr">
        <is>
          <t>Sep</t>
        </is>
      </c>
      <c r="E5202" t="inlineStr">
        <is>
          <t>North</t>
        </is>
      </c>
      <c r="F5202" t="inlineStr">
        <is>
          <t>India</t>
        </is>
      </c>
      <c r="G5202" t="inlineStr">
        <is>
          <t>Grocery</t>
        </is>
      </c>
      <c r="H5202" t="inlineStr">
        <is>
          <t>Click &amp; collect</t>
        </is>
      </c>
      <c r="I5202" t="inlineStr">
        <is>
          <t>Member</t>
        </is>
      </c>
      <c r="J5202" t="inlineStr">
        <is>
          <t>Lucas Martin</t>
        </is>
      </c>
      <c r="K5202" s="71" t="n">
        <v>1114</v>
      </c>
      <c r="L5202" s="72" t="n">
        <v>194.65</v>
      </c>
      <c r="M5202" s="72" t="n">
        <v>216840.1</v>
      </c>
      <c r="N5202" s="72" t="n">
        <v>10842.01</v>
      </c>
      <c r="O5202" s="72" t="n">
        <v>205998.09</v>
      </c>
      <c r="P5202" s="72" t="n">
        <v>162616.25</v>
      </c>
      <c r="Q5202" s="72" t="n">
        <v>43381.84</v>
      </c>
      <c r="R5202" t="inlineStr">
        <is>
          <t>Punjab</t>
        </is>
      </c>
      <c r="S5202" s="71" t="n">
        <v>3</v>
      </c>
      <c r="T5202" t="inlineStr">
        <is>
          <t>Yes</t>
        </is>
      </c>
      <c r="U5202" s="71" t="n">
        <v>567</v>
      </c>
      <c r="V5202" s="71" t="n">
        <v>222</v>
      </c>
      <c r="W5202">
        <f>IF(AND(OR(Dashboard!$C$6="All",E5202=Dashboard!$C$6),OR(Dashboard!$F$6="All",G5202=Dashboard!$F$6),OR(Dashboard!$I$6="All",H5202=Dashboard!$I$6)),1,0)</f>
        <v/>
      </c>
    </row>
    <row r="5203">
      <c r="A5203" t="inlineStr">
        <is>
          <t>RR105194</t>
        </is>
      </c>
      <c r="B5203" s="69" t="n">
        <v>46286</v>
      </c>
      <c r="C5203" s="70" t="n">
        <v>2026</v>
      </c>
      <c r="D5203" t="inlineStr">
        <is>
          <t>Sep</t>
        </is>
      </c>
      <c r="E5203" t="inlineStr">
        <is>
          <t>North</t>
        </is>
      </c>
      <c r="F5203" t="inlineStr">
        <is>
          <t>India</t>
        </is>
      </c>
      <c r="G5203" t="inlineStr">
        <is>
          <t>Fashion</t>
        </is>
      </c>
      <c r="H5203" t="inlineStr">
        <is>
          <t>Store walk-in</t>
        </is>
      </c>
      <c r="I5203" t="inlineStr">
        <is>
          <t>Walk-in guest</t>
        </is>
      </c>
      <c r="J5203" t="inlineStr">
        <is>
          <t>Yuki Sato</t>
        </is>
      </c>
      <c r="K5203" s="71" t="n">
        <v>1262</v>
      </c>
      <c r="L5203" s="72" t="n">
        <v>785.52</v>
      </c>
      <c r="M5203" s="72" t="n">
        <v>991326.24</v>
      </c>
      <c r="N5203" s="72" t="n">
        <v>148698.94</v>
      </c>
      <c r="O5203" s="72" t="n">
        <v>842627.3</v>
      </c>
      <c r="P5203" s="72" t="n">
        <v>536174.22</v>
      </c>
      <c r="Q5203" s="72" t="n">
        <v>306453.08</v>
      </c>
      <c r="R5203" t="inlineStr">
        <is>
          <t>Punjab</t>
        </is>
      </c>
      <c r="S5203" s="71" t="n">
        <v>1</v>
      </c>
      <c r="T5203" t="inlineStr">
        <is>
          <t>Yes</t>
        </is>
      </c>
      <c r="U5203" s="71" t="n">
        <v>491</v>
      </c>
      <c r="V5203" s="71" t="n">
        <v>208</v>
      </c>
      <c r="W5203">
        <f>IF(AND(OR(Dashboard!$C$6="All",E5203=Dashboard!$C$6),OR(Dashboard!$F$6="All",G5203=Dashboard!$F$6),OR(Dashboard!$I$6="All",H5203=Dashboard!$I$6)),1,0)</f>
        <v/>
      </c>
    </row>
    <row r="5204">
      <c r="A5204" t="inlineStr">
        <is>
          <t>RR105195</t>
        </is>
      </c>
      <c r="B5204" s="69" t="n">
        <v>46286</v>
      </c>
      <c r="C5204" s="70" t="n">
        <v>2026</v>
      </c>
      <c r="D5204" t="inlineStr">
        <is>
          <t>Sep</t>
        </is>
      </c>
      <c r="E5204" t="inlineStr">
        <is>
          <t>West</t>
        </is>
      </c>
      <c r="F5204" t="inlineStr">
        <is>
          <t>India</t>
        </is>
      </c>
      <c r="G5204" t="inlineStr">
        <is>
          <t>JioMart</t>
        </is>
      </c>
      <c r="H5204" t="inlineStr">
        <is>
          <t>Home delivery</t>
        </is>
      </c>
      <c r="I5204" t="inlineStr">
        <is>
          <t>Member</t>
        </is>
      </c>
      <c r="J5204" t="inlineStr">
        <is>
          <t>Sophie Müller</t>
        </is>
      </c>
      <c r="K5204" s="71" t="n">
        <v>3972</v>
      </c>
      <c r="L5204" s="72" t="n">
        <v>436.65</v>
      </c>
      <c r="M5204" s="72" t="n">
        <v>1734373.8</v>
      </c>
      <c r="N5204" s="72" t="n">
        <v>260156.07</v>
      </c>
      <c r="O5204" s="72" t="n">
        <v>1474217.73</v>
      </c>
      <c r="P5204" s="72" t="n">
        <v>1288032.83</v>
      </c>
      <c r="Q5204" s="72" t="n">
        <v>186184.9</v>
      </c>
      <c r="R5204" t="inlineStr">
        <is>
          <t>Maharashtra</t>
        </is>
      </c>
      <c r="S5204" s="71" t="n">
        <v>0</v>
      </c>
      <c r="T5204" t="inlineStr">
        <is>
          <t>No</t>
        </is>
      </c>
      <c r="U5204" s="71" t="n">
        <v>15627</v>
      </c>
      <c r="V5204" s="71" t="n">
        <v>820</v>
      </c>
      <c r="W5204">
        <f>IF(AND(OR(Dashboard!$C$6="All",E5204=Dashboard!$C$6),OR(Dashboard!$F$6="All",G5204=Dashboard!$F$6),OR(Dashboard!$I$6="All",H5204=Dashboard!$I$6)),1,0)</f>
        <v/>
      </c>
    </row>
    <row r="5205">
      <c r="A5205" t="inlineStr">
        <is>
          <t>RR105196</t>
        </is>
      </c>
      <c r="B5205" s="69" t="n">
        <v>46286</v>
      </c>
      <c r="C5205" s="70" t="n">
        <v>2026</v>
      </c>
      <c r="D5205" t="inlineStr">
        <is>
          <t>Sep</t>
        </is>
      </c>
      <c r="E5205" t="inlineStr">
        <is>
          <t>West</t>
        </is>
      </c>
      <c r="F5205" t="inlineStr">
        <is>
          <t>India</t>
        </is>
      </c>
      <c r="G5205" t="inlineStr">
        <is>
          <t>Grocery</t>
        </is>
      </c>
      <c r="H5205" t="inlineStr">
        <is>
          <t>Click &amp; collect</t>
        </is>
      </c>
      <c r="I5205" t="inlineStr">
        <is>
          <t>Member</t>
        </is>
      </c>
      <c r="J5205" t="inlineStr">
        <is>
          <t>Hiroshi Tanaka</t>
        </is>
      </c>
      <c r="K5205" s="71" t="n">
        <v>4312</v>
      </c>
      <c r="L5205" s="72" t="n">
        <v>206.06</v>
      </c>
      <c r="M5205" s="72" t="n">
        <v>888530.72</v>
      </c>
      <c r="N5205" s="72" t="n">
        <v>17770.61</v>
      </c>
      <c r="O5205" s="72" t="n">
        <v>870760.11</v>
      </c>
      <c r="P5205" s="72" t="n">
        <v>658635.08</v>
      </c>
      <c r="Q5205" s="72" t="n">
        <v>212125.03</v>
      </c>
      <c r="R5205" t="inlineStr">
        <is>
          <t>Goa</t>
        </is>
      </c>
      <c r="S5205" s="71" t="n">
        <v>5</v>
      </c>
      <c r="T5205" t="inlineStr">
        <is>
          <t>Yes</t>
        </is>
      </c>
      <c r="U5205" s="71" t="n">
        <v>1633</v>
      </c>
      <c r="V5205" s="71" t="n">
        <v>487</v>
      </c>
      <c r="W5205">
        <f>IF(AND(OR(Dashboard!$C$6="All",E5205=Dashboard!$C$6),OR(Dashboard!$F$6="All",G5205=Dashboard!$F$6),OR(Dashboard!$I$6="All",H5205=Dashboard!$I$6)),1,0)</f>
        <v/>
      </c>
    </row>
    <row r="5206">
      <c r="A5206" t="inlineStr">
        <is>
          <t>RR105197</t>
        </is>
      </c>
      <c r="B5206" s="69" t="n">
        <v>46286</v>
      </c>
      <c r="C5206" s="70" t="n">
        <v>2026</v>
      </c>
      <c r="D5206" t="inlineStr">
        <is>
          <t>Sep</t>
        </is>
      </c>
      <c r="E5206" t="inlineStr">
        <is>
          <t>West</t>
        </is>
      </c>
      <c r="F5206" t="inlineStr">
        <is>
          <t>India</t>
        </is>
      </c>
      <c r="G5206" t="inlineStr">
        <is>
          <t>Grocery</t>
        </is>
      </c>
      <c r="H5206" t="inlineStr">
        <is>
          <t>Home delivery</t>
        </is>
      </c>
      <c r="I5206" t="inlineStr">
        <is>
          <t>Walk-in guest</t>
        </is>
      </c>
      <c r="J5206" t="inlineStr">
        <is>
          <t>Olivia Brown</t>
        </is>
      </c>
      <c r="K5206" s="71" t="n">
        <v>1439</v>
      </c>
      <c r="L5206" s="72" t="n">
        <v>200.19</v>
      </c>
      <c r="M5206" s="72" t="n">
        <v>288073.41</v>
      </c>
      <c r="N5206" s="72" t="n">
        <v>43211.01</v>
      </c>
      <c r="O5206" s="72" t="n">
        <v>244862.4</v>
      </c>
      <c r="P5206" s="72" t="n">
        <v>214248.21</v>
      </c>
      <c r="Q5206" s="72" t="n">
        <v>30614.19</v>
      </c>
      <c r="R5206" t="inlineStr">
        <is>
          <t>Gujarat</t>
        </is>
      </c>
      <c r="S5206" s="71" t="n">
        <v>1</v>
      </c>
      <c r="T5206" t="inlineStr">
        <is>
          <t>Yes</t>
        </is>
      </c>
      <c r="U5206" s="71" t="n">
        <v>404</v>
      </c>
      <c r="V5206" s="71" t="n">
        <v>161</v>
      </c>
      <c r="W5206">
        <f>IF(AND(OR(Dashboard!$C$6="All",E5206=Dashboard!$C$6),OR(Dashboard!$F$6="All",G5206=Dashboard!$F$6),OR(Dashboard!$I$6="All",H5206=Dashboard!$I$6)),1,0)</f>
        <v/>
      </c>
    </row>
    <row r="5207">
      <c r="A5207" t="inlineStr">
        <is>
          <t>RR105198</t>
        </is>
      </c>
      <c r="B5207" s="69" t="n">
        <v>46286</v>
      </c>
      <c r="C5207" s="70" t="n">
        <v>2026</v>
      </c>
      <c r="D5207" t="inlineStr">
        <is>
          <t>Sep</t>
        </is>
      </c>
      <c r="E5207" t="inlineStr">
        <is>
          <t>North</t>
        </is>
      </c>
      <c r="F5207" t="inlineStr">
        <is>
          <t>India</t>
        </is>
      </c>
      <c r="G5207" t="inlineStr">
        <is>
          <t>Grocery</t>
        </is>
      </c>
      <c r="H5207" t="inlineStr">
        <is>
          <t>Store walk-in</t>
        </is>
      </c>
      <c r="I5207" t="inlineStr">
        <is>
          <t>Walk-in guest</t>
        </is>
      </c>
      <c r="J5207" t="inlineStr">
        <is>
          <t>Sophie Müller</t>
        </is>
      </c>
      <c r="K5207" s="71" t="n">
        <v>4292</v>
      </c>
      <c r="L5207" s="72" t="n">
        <v>207.29</v>
      </c>
      <c r="M5207" s="72" t="n">
        <v>889688.6800000001</v>
      </c>
      <c r="N5207" s="72" t="n">
        <v>88968.87</v>
      </c>
      <c r="O5207" s="72" t="n">
        <v>800719.8100000001</v>
      </c>
      <c r="P5207" s="72" t="n">
        <v>613469.75</v>
      </c>
      <c r="Q5207" s="72" t="n">
        <v>187250.06</v>
      </c>
      <c r="R5207" t="inlineStr">
        <is>
          <t>Punjab</t>
        </is>
      </c>
      <c r="S5207" s="71" t="n">
        <v>8</v>
      </c>
      <c r="T5207" t="inlineStr">
        <is>
          <t>Yes</t>
        </is>
      </c>
      <c r="U5207" s="71" t="n">
        <v>1592</v>
      </c>
      <c r="V5207" s="71" t="n">
        <v>641</v>
      </c>
      <c r="W5207">
        <f>IF(AND(OR(Dashboard!$C$6="All",E5207=Dashboard!$C$6),OR(Dashboard!$F$6="All",G5207=Dashboard!$F$6),OR(Dashboard!$I$6="All",H5207=Dashboard!$I$6)),1,0)</f>
        <v/>
      </c>
    </row>
    <row r="5208">
      <c r="A5208" t="inlineStr">
        <is>
          <t>RR105199</t>
        </is>
      </c>
      <c r="B5208" s="69" t="n">
        <v>46286</v>
      </c>
      <c r="C5208" s="70" t="n">
        <v>2026</v>
      </c>
      <c r="D5208" t="inlineStr">
        <is>
          <t>Sep</t>
        </is>
      </c>
      <c r="E5208" t="inlineStr">
        <is>
          <t>South</t>
        </is>
      </c>
      <c r="F5208" t="inlineStr">
        <is>
          <t>India</t>
        </is>
      </c>
      <c r="G5208" t="inlineStr">
        <is>
          <t>Electronics</t>
        </is>
      </c>
      <c r="H5208" t="inlineStr">
        <is>
          <t>Store walk-in</t>
        </is>
      </c>
      <c r="I5208" t="inlineStr">
        <is>
          <t>Walk-in guest</t>
        </is>
      </c>
      <c r="J5208" t="inlineStr">
        <is>
          <t>Olivia Brown</t>
        </is>
      </c>
      <c r="K5208" s="71" t="n">
        <v>202</v>
      </c>
      <c r="L5208" s="72" t="n">
        <v>9573.030000000001</v>
      </c>
      <c r="M5208" s="72" t="n">
        <v>1933752.06</v>
      </c>
      <c r="N5208" s="72" t="n">
        <v>38675.04</v>
      </c>
      <c r="O5208" s="72" t="n">
        <v>1895077.02</v>
      </c>
      <c r="P5208" s="72" t="n">
        <v>1620828.67</v>
      </c>
      <c r="Q5208" s="72" t="n">
        <v>274248.35</v>
      </c>
      <c r="R5208" t="inlineStr">
        <is>
          <t>Kerala</t>
        </is>
      </c>
      <c r="S5208" s="71" t="n">
        <v>8</v>
      </c>
      <c r="T5208" t="inlineStr">
        <is>
          <t>Yes</t>
        </is>
      </c>
      <c r="U5208" s="71" t="n">
        <v>527</v>
      </c>
      <c r="V5208" s="71" t="n">
        <v>144</v>
      </c>
      <c r="W5208">
        <f>IF(AND(OR(Dashboard!$C$6="All",E5208=Dashboard!$C$6),OR(Dashboard!$F$6="All",G5208=Dashboard!$F$6),OR(Dashboard!$I$6="All",H5208=Dashboard!$I$6)),1,0)</f>
        <v/>
      </c>
    </row>
    <row r="5209">
      <c r="A5209" t="inlineStr">
        <is>
          <t>RR105200</t>
        </is>
      </c>
      <c r="B5209" s="69" t="n">
        <v>46286</v>
      </c>
      <c r="C5209" s="70" t="n">
        <v>2026</v>
      </c>
      <c r="D5209" t="inlineStr">
        <is>
          <t>Sep</t>
        </is>
      </c>
      <c r="E5209" t="inlineStr">
        <is>
          <t>West</t>
        </is>
      </c>
      <c r="F5209" t="inlineStr">
        <is>
          <t>India</t>
        </is>
      </c>
      <c r="G5209" t="inlineStr">
        <is>
          <t>Grocery</t>
        </is>
      </c>
      <c r="H5209" t="inlineStr">
        <is>
          <t>Store walk-in</t>
        </is>
      </c>
      <c r="I5209" t="inlineStr">
        <is>
          <t>Walk-in guest</t>
        </is>
      </c>
      <c r="J5209" t="inlineStr">
        <is>
          <t>Fatima Al-Saud</t>
        </is>
      </c>
      <c r="K5209" s="71" t="n">
        <v>3205</v>
      </c>
      <c r="L5209" s="72" t="n">
        <v>175.18</v>
      </c>
      <c r="M5209" s="72" t="n">
        <v>561451.9</v>
      </c>
      <c r="N5209" s="72" t="n">
        <v>11229.04</v>
      </c>
      <c r="O5209" s="72" t="n">
        <v>550222.86</v>
      </c>
      <c r="P5209" s="72" t="n">
        <v>487168.06</v>
      </c>
      <c r="Q5209" s="72" t="n">
        <v>63054.8</v>
      </c>
      <c r="R5209" t="inlineStr">
        <is>
          <t>Goa</t>
        </is>
      </c>
      <c r="S5209" s="71" t="n">
        <v>2</v>
      </c>
      <c r="T5209" t="inlineStr">
        <is>
          <t>Yes</t>
        </is>
      </c>
      <c r="U5209" s="71" t="n">
        <v>1393</v>
      </c>
      <c r="V5209" s="71" t="n">
        <v>419</v>
      </c>
      <c r="W5209">
        <f>IF(AND(OR(Dashboard!$C$6="All",E5209=Dashboard!$C$6),OR(Dashboard!$F$6="All",G5209=Dashboard!$F$6),OR(Dashboard!$I$6="All",H5209=Dashboard!$I$6)),1,0)</f>
        <v/>
      </c>
    </row>
    <row r="5210">
      <c r="A5210" t="inlineStr">
        <is>
          <t>RR105201</t>
        </is>
      </c>
      <c r="B5210" s="69" t="n">
        <v>46286</v>
      </c>
      <c r="C5210" s="70" t="n">
        <v>2026</v>
      </c>
      <c r="D5210" t="inlineStr">
        <is>
          <t>Sep</t>
        </is>
      </c>
      <c r="E5210" t="inlineStr">
        <is>
          <t>North</t>
        </is>
      </c>
      <c r="F5210" t="inlineStr">
        <is>
          <t>India</t>
        </is>
      </c>
      <c r="G5210" t="inlineStr">
        <is>
          <t>Fashion</t>
        </is>
      </c>
      <c r="H5210" t="inlineStr">
        <is>
          <t>Store walk-in</t>
        </is>
      </c>
      <c r="I5210" t="inlineStr">
        <is>
          <t>Walk-in guest</t>
        </is>
      </c>
      <c r="J5210" t="inlineStr">
        <is>
          <t>Carlos Silva</t>
        </is>
      </c>
      <c r="K5210" s="71" t="n">
        <v>660</v>
      </c>
      <c r="L5210" s="72" t="n">
        <v>810.02</v>
      </c>
      <c r="M5210" s="72" t="n">
        <v>534613.2</v>
      </c>
      <c r="N5210" s="72" t="n">
        <v>26730.66</v>
      </c>
      <c r="O5210" s="72" t="n">
        <v>507882.54</v>
      </c>
      <c r="P5210" s="72" t="n">
        <v>271505.93</v>
      </c>
      <c r="Q5210" s="72" t="n">
        <v>236376.61</v>
      </c>
      <c r="R5210" t="inlineStr">
        <is>
          <t>Rajasthan</t>
        </is>
      </c>
      <c r="S5210" s="71" t="n">
        <v>8</v>
      </c>
      <c r="T5210" t="inlineStr">
        <is>
          <t>Yes</t>
        </is>
      </c>
      <c r="U5210" s="71" t="n">
        <v>300</v>
      </c>
      <c r="V5210" s="71" t="n">
        <v>90</v>
      </c>
      <c r="W5210">
        <f>IF(AND(OR(Dashboard!$C$6="All",E5210=Dashboard!$C$6),OR(Dashboard!$F$6="All",G5210=Dashboard!$F$6),OR(Dashboard!$I$6="All",H5210=Dashboard!$I$6)),1,0)</f>
        <v/>
      </c>
    </row>
    <row r="5211">
      <c r="A5211" t="inlineStr">
        <is>
          <t>RR105202</t>
        </is>
      </c>
      <c r="B5211" s="69" t="n">
        <v>46286</v>
      </c>
      <c r="C5211" s="70" t="n">
        <v>2026</v>
      </c>
      <c r="D5211" t="inlineStr">
        <is>
          <t>Sep</t>
        </is>
      </c>
      <c r="E5211" t="inlineStr">
        <is>
          <t>South</t>
        </is>
      </c>
      <c r="F5211" t="inlineStr">
        <is>
          <t>India</t>
        </is>
      </c>
      <c r="G5211" t="inlineStr">
        <is>
          <t>Grocery</t>
        </is>
      </c>
      <c r="H5211" t="inlineStr">
        <is>
          <t>Store walk-in</t>
        </is>
      </c>
      <c r="I5211" t="inlineStr">
        <is>
          <t>Walk-in guest</t>
        </is>
      </c>
      <c r="J5211" t="inlineStr">
        <is>
          <t>Mei Lin</t>
        </is>
      </c>
      <c r="K5211" s="71" t="n">
        <v>977</v>
      </c>
      <c r="L5211" s="72" t="n">
        <v>178.54</v>
      </c>
      <c r="M5211" s="72" t="n">
        <v>174433.58</v>
      </c>
      <c r="N5211" s="72" t="n">
        <v>13954.69</v>
      </c>
      <c r="O5211" s="72" t="n">
        <v>160478.89</v>
      </c>
      <c r="P5211" s="72" t="n">
        <v>139782.5</v>
      </c>
      <c r="Q5211" s="72" t="n">
        <v>20696.39</v>
      </c>
      <c r="R5211" t="inlineStr">
        <is>
          <t>Kerala</t>
        </is>
      </c>
      <c r="S5211" s="71" t="n">
        <v>0</v>
      </c>
      <c r="T5211" t="inlineStr">
        <is>
          <t>No</t>
        </is>
      </c>
      <c r="U5211" s="71" t="n">
        <v>479</v>
      </c>
      <c r="V5211" s="71" t="n">
        <v>169</v>
      </c>
      <c r="W5211">
        <f>IF(AND(OR(Dashboard!$C$6="All",E5211=Dashboard!$C$6),OR(Dashboard!$F$6="All",G5211=Dashboard!$F$6),OR(Dashboard!$I$6="All",H5211=Dashboard!$I$6)),1,0)</f>
        <v/>
      </c>
    </row>
    <row r="5212">
      <c r="A5212" t="inlineStr">
        <is>
          <t>RR105203</t>
        </is>
      </c>
      <c r="B5212" s="69" t="n">
        <v>46286</v>
      </c>
      <c r="C5212" s="70" t="n">
        <v>2026</v>
      </c>
      <c r="D5212" t="inlineStr">
        <is>
          <t>Sep</t>
        </is>
      </c>
      <c r="E5212" t="inlineStr">
        <is>
          <t>West</t>
        </is>
      </c>
      <c r="F5212" t="inlineStr">
        <is>
          <t>India</t>
        </is>
      </c>
      <c r="G5212" t="inlineStr">
        <is>
          <t>JioMart</t>
        </is>
      </c>
      <c r="H5212" t="inlineStr">
        <is>
          <t>Home delivery</t>
        </is>
      </c>
      <c r="I5212" t="inlineStr">
        <is>
          <t>Walk-in guest</t>
        </is>
      </c>
      <c r="J5212" t="inlineStr">
        <is>
          <t>Lucas Martin</t>
        </is>
      </c>
      <c r="K5212" s="71" t="n">
        <v>4533</v>
      </c>
      <c r="L5212" s="72" t="n">
        <v>426.12</v>
      </c>
      <c r="M5212" s="72" t="n">
        <v>1931601.96</v>
      </c>
      <c r="N5212" s="72" t="n">
        <v>154528.16</v>
      </c>
      <c r="O5212" s="72" t="n">
        <v>1777073.8</v>
      </c>
      <c r="P5212" s="72" t="n">
        <v>1559217.51</v>
      </c>
      <c r="Q5212" s="72" t="n">
        <v>217856.29</v>
      </c>
      <c r="R5212" t="inlineStr">
        <is>
          <t>Goa</t>
        </is>
      </c>
      <c r="S5212" s="71" t="n">
        <v>5</v>
      </c>
      <c r="T5212" t="inlineStr">
        <is>
          <t>Yes</t>
        </is>
      </c>
      <c r="U5212" s="71" t="n">
        <v>14884</v>
      </c>
      <c r="V5212" s="71" t="n">
        <v>729</v>
      </c>
      <c r="W5212">
        <f>IF(AND(OR(Dashboard!$C$6="All",E5212=Dashboard!$C$6),OR(Dashboard!$F$6="All",G5212=Dashboard!$F$6),OR(Dashboard!$I$6="All",H5212=Dashboard!$I$6)),1,0)</f>
        <v/>
      </c>
    </row>
    <row r="5213">
      <c r="A5213" t="inlineStr">
        <is>
          <t>RR105204</t>
        </is>
      </c>
      <c r="B5213" s="69" t="n">
        <v>46287</v>
      </c>
      <c r="C5213" s="70" t="n">
        <v>2026</v>
      </c>
      <c r="D5213" t="inlineStr">
        <is>
          <t>Sep</t>
        </is>
      </c>
      <c r="E5213" t="inlineStr">
        <is>
          <t>North</t>
        </is>
      </c>
      <c r="F5213" t="inlineStr">
        <is>
          <t>India</t>
        </is>
      </c>
      <c r="G5213" t="inlineStr">
        <is>
          <t>Grocery</t>
        </is>
      </c>
      <c r="H5213" t="inlineStr">
        <is>
          <t>Store walk-in</t>
        </is>
      </c>
      <c r="I5213" t="inlineStr">
        <is>
          <t>Member</t>
        </is>
      </c>
      <c r="J5213" t="inlineStr">
        <is>
          <t>Priya Nair</t>
        </is>
      </c>
      <c r="K5213" s="71" t="n">
        <v>1636</v>
      </c>
      <c r="L5213" s="72" t="n">
        <v>169.92</v>
      </c>
      <c r="M5213" s="72" t="n">
        <v>277989.12</v>
      </c>
      <c r="N5213" s="72" t="n">
        <v>5559.78</v>
      </c>
      <c r="O5213" s="72" t="n">
        <v>272429.34</v>
      </c>
      <c r="P5213" s="72" t="n">
        <v>232212.44</v>
      </c>
      <c r="Q5213" s="72" t="n">
        <v>40216.9</v>
      </c>
      <c r="R5213" t="inlineStr">
        <is>
          <t>Delhi</t>
        </is>
      </c>
      <c r="S5213" s="71" t="n">
        <v>0</v>
      </c>
      <c r="T5213" t="inlineStr">
        <is>
          <t>No</t>
        </is>
      </c>
      <c r="U5213" s="71" t="n">
        <v>920</v>
      </c>
      <c r="V5213" s="71" t="n">
        <v>282</v>
      </c>
      <c r="W5213">
        <f>IF(AND(OR(Dashboard!$C$6="All",E5213=Dashboard!$C$6),OR(Dashboard!$F$6="All",G5213=Dashboard!$F$6),OR(Dashboard!$I$6="All",H5213=Dashboard!$I$6)),1,0)</f>
        <v/>
      </c>
    </row>
    <row r="5214">
      <c r="A5214" t="inlineStr">
        <is>
          <t>RR105205</t>
        </is>
      </c>
      <c r="B5214" s="69" t="n">
        <v>46287</v>
      </c>
      <c r="C5214" s="70" t="n">
        <v>2026</v>
      </c>
      <c r="D5214" t="inlineStr">
        <is>
          <t>Sep</t>
        </is>
      </c>
      <c r="E5214" t="inlineStr">
        <is>
          <t>West</t>
        </is>
      </c>
      <c r="F5214" t="inlineStr">
        <is>
          <t>India</t>
        </is>
      </c>
      <c r="G5214" t="inlineStr">
        <is>
          <t>JioMart</t>
        </is>
      </c>
      <c r="H5214" t="inlineStr">
        <is>
          <t>Home delivery</t>
        </is>
      </c>
      <c r="I5214" t="inlineStr">
        <is>
          <t>Member</t>
        </is>
      </c>
      <c r="J5214" t="inlineStr">
        <is>
          <t>Shraddha Kulkarni</t>
        </is>
      </c>
      <c r="K5214" s="71" t="n">
        <v>4731</v>
      </c>
      <c r="L5214" s="72" t="n">
        <v>451.34</v>
      </c>
      <c r="M5214" s="72" t="n">
        <v>2135289.54</v>
      </c>
      <c r="N5214" s="72" t="n">
        <v>106764.48</v>
      </c>
      <c r="O5214" s="72" t="n">
        <v>2028525.06</v>
      </c>
      <c r="P5214" s="72" t="n">
        <v>1619026.57</v>
      </c>
      <c r="Q5214" s="72" t="n">
        <v>409498.49</v>
      </c>
      <c r="R5214" t="inlineStr">
        <is>
          <t>Goa</t>
        </is>
      </c>
      <c r="S5214" s="71" t="n">
        <v>5</v>
      </c>
      <c r="T5214" t="inlineStr">
        <is>
          <t>Yes</t>
        </is>
      </c>
      <c r="U5214" s="71" t="n">
        <v>12303</v>
      </c>
      <c r="V5214" s="71" t="n">
        <v>901</v>
      </c>
      <c r="W5214">
        <f>IF(AND(OR(Dashboard!$C$6="All",E5214=Dashboard!$C$6),OR(Dashboard!$F$6="All",G5214=Dashboard!$F$6),OR(Dashboard!$I$6="All",H5214=Dashboard!$I$6)),1,0)</f>
        <v/>
      </c>
    </row>
    <row r="5215">
      <c r="A5215" t="inlineStr">
        <is>
          <t>RR105206</t>
        </is>
      </c>
      <c r="B5215" s="69" t="n">
        <v>46287</v>
      </c>
      <c r="C5215" s="70" t="n">
        <v>2026</v>
      </c>
      <c r="D5215" t="inlineStr">
        <is>
          <t>Sep</t>
        </is>
      </c>
      <c r="E5215" t="inlineStr">
        <is>
          <t>North</t>
        </is>
      </c>
      <c r="F5215" t="inlineStr">
        <is>
          <t>India</t>
        </is>
      </c>
      <c r="G5215" t="inlineStr">
        <is>
          <t>JioMart</t>
        </is>
      </c>
      <c r="H5215" t="inlineStr">
        <is>
          <t>Home delivery</t>
        </is>
      </c>
      <c r="I5215" t="inlineStr">
        <is>
          <t>Member</t>
        </is>
      </c>
      <c r="J5215" t="inlineStr">
        <is>
          <t>Lucas Martin</t>
        </is>
      </c>
      <c r="K5215" s="71" t="n">
        <v>1641</v>
      </c>
      <c r="L5215" s="72" t="n">
        <v>482.79</v>
      </c>
      <c r="M5215" s="72" t="n">
        <v>792258.39</v>
      </c>
      <c r="N5215" s="72" t="n">
        <v>118838.76</v>
      </c>
      <c r="O5215" s="72" t="n">
        <v>673419.63</v>
      </c>
      <c r="P5215" s="72" t="n">
        <v>568875.65</v>
      </c>
      <c r="Q5215" s="72" t="n">
        <v>104543.98</v>
      </c>
      <c r="R5215" t="inlineStr">
        <is>
          <t>Delhi</t>
        </is>
      </c>
      <c r="S5215" s="71" t="n">
        <v>5</v>
      </c>
      <c r="T5215" t="inlineStr">
        <is>
          <t>Yes</t>
        </is>
      </c>
      <c r="U5215" s="71" t="n">
        <v>3241</v>
      </c>
      <c r="V5215" s="71" t="n">
        <v>248</v>
      </c>
      <c r="W5215">
        <f>IF(AND(OR(Dashboard!$C$6="All",E5215=Dashboard!$C$6),OR(Dashboard!$F$6="All",G5215=Dashboard!$F$6),OR(Dashboard!$I$6="All",H5215=Dashboard!$I$6)),1,0)</f>
        <v/>
      </c>
    </row>
    <row r="5216">
      <c r="A5216" t="inlineStr">
        <is>
          <t>RR105207</t>
        </is>
      </c>
      <c r="B5216" s="69" t="n">
        <v>46287</v>
      </c>
      <c r="C5216" s="70" t="n">
        <v>2026</v>
      </c>
      <c r="D5216" t="inlineStr">
        <is>
          <t>Sep</t>
        </is>
      </c>
      <c r="E5216" t="inlineStr">
        <is>
          <t>East</t>
        </is>
      </c>
      <c r="F5216" t="inlineStr">
        <is>
          <t>India</t>
        </is>
      </c>
      <c r="G5216" t="inlineStr">
        <is>
          <t>Grocery</t>
        </is>
      </c>
      <c r="H5216" t="inlineStr">
        <is>
          <t>Store walk-in</t>
        </is>
      </c>
      <c r="I5216" t="inlineStr">
        <is>
          <t>Member</t>
        </is>
      </c>
      <c r="J5216" t="inlineStr">
        <is>
          <t>Sara Rossi</t>
        </is>
      </c>
      <c r="K5216" s="71" t="n">
        <v>4202</v>
      </c>
      <c r="L5216" s="72" t="n">
        <v>199.79</v>
      </c>
      <c r="M5216" s="72" t="n">
        <v>839517.58</v>
      </c>
      <c r="N5216" s="72" t="n">
        <v>125927.64</v>
      </c>
      <c r="O5216" s="72" t="n">
        <v>713589.9399999999</v>
      </c>
      <c r="P5216" s="72" t="n">
        <v>642176.6</v>
      </c>
      <c r="Q5216" s="72" t="n">
        <v>71413.34</v>
      </c>
      <c r="R5216" t="inlineStr">
        <is>
          <t>Bihar</t>
        </is>
      </c>
      <c r="S5216" s="71" t="n">
        <v>5</v>
      </c>
      <c r="T5216" t="inlineStr">
        <is>
          <t>Yes</t>
        </is>
      </c>
      <c r="U5216" s="71" t="n">
        <v>1733</v>
      </c>
      <c r="V5216" s="71" t="n">
        <v>571</v>
      </c>
      <c r="W5216">
        <f>IF(AND(OR(Dashboard!$C$6="All",E5216=Dashboard!$C$6),OR(Dashboard!$F$6="All",G5216=Dashboard!$F$6),OR(Dashboard!$I$6="All",H5216=Dashboard!$I$6)),1,0)</f>
        <v/>
      </c>
    </row>
    <row r="5217">
      <c r="A5217" t="inlineStr">
        <is>
          <t>RR105208</t>
        </is>
      </c>
      <c r="B5217" s="69" t="n">
        <v>46287</v>
      </c>
      <c r="C5217" s="70" t="n">
        <v>2026</v>
      </c>
      <c r="D5217" t="inlineStr">
        <is>
          <t>Sep</t>
        </is>
      </c>
      <c r="E5217" t="inlineStr">
        <is>
          <t>West</t>
        </is>
      </c>
      <c r="F5217" t="inlineStr">
        <is>
          <t>India</t>
        </is>
      </c>
      <c r="G5217" t="inlineStr">
        <is>
          <t>Electronics</t>
        </is>
      </c>
      <c r="H5217" t="inlineStr">
        <is>
          <t>Store walk-in</t>
        </is>
      </c>
      <c r="I5217" t="inlineStr">
        <is>
          <t>Member</t>
        </is>
      </c>
      <c r="J5217" t="inlineStr">
        <is>
          <t>Sara Rossi</t>
        </is>
      </c>
      <c r="K5217" s="71" t="n">
        <v>95</v>
      </c>
      <c r="L5217" s="72" t="n">
        <v>9022.280000000001</v>
      </c>
      <c r="M5217" s="72" t="n">
        <v>857116.6</v>
      </c>
      <c r="N5217" s="72" t="n">
        <v>42855.83</v>
      </c>
      <c r="O5217" s="72" t="n">
        <v>814260.77</v>
      </c>
      <c r="P5217" s="72" t="n">
        <v>797860.99</v>
      </c>
      <c r="Q5217" s="72" t="n">
        <v>16399.78</v>
      </c>
      <c r="R5217" t="inlineStr">
        <is>
          <t>Goa</t>
        </is>
      </c>
      <c r="S5217" s="71" t="n">
        <v>1</v>
      </c>
      <c r="T5217" t="inlineStr">
        <is>
          <t>Yes</t>
        </is>
      </c>
      <c r="U5217" s="71" t="n">
        <v>196</v>
      </c>
      <c r="V5217" s="71" t="n">
        <v>69</v>
      </c>
      <c r="W5217">
        <f>IF(AND(OR(Dashboard!$C$6="All",E5217=Dashboard!$C$6),OR(Dashboard!$F$6="All",G5217=Dashboard!$F$6),OR(Dashboard!$I$6="All",H5217=Dashboard!$I$6)),1,0)</f>
        <v/>
      </c>
    </row>
    <row r="5218">
      <c r="A5218" t="inlineStr">
        <is>
          <t>RR105209</t>
        </is>
      </c>
      <c r="B5218" s="69" t="n">
        <v>46287</v>
      </c>
      <c r="C5218" s="70" t="n">
        <v>2026</v>
      </c>
      <c r="D5218" t="inlineStr">
        <is>
          <t>Sep</t>
        </is>
      </c>
      <c r="E5218" t="inlineStr">
        <is>
          <t>North</t>
        </is>
      </c>
      <c r="F5218" t="inlineStr">
        <is>
          <t>India</t>
        </is>
      </c>
      <c r="G5218" t="inlineStr">
        <is>
          <t>Fashion</t>
        </is>
      </c>
      <c r="H5218" t="inlineStr">
        <is>
          <t>Store walk-in</t>
        </is>
      </c>
      <c r="I5218" t="inlineStr">
        <is>
          <t>Member</t>
        </is>
      </c>
      <c r="J5218" t="inlineStr">
        <is>
          <t>Olivia Brown</t>
        </is>
      </c>
      <c r="K5218" s="71" t="n">
        <v>1534</v>
      </c>
      <c r="L5218" s="72" t="n">
        <v>730.42</v>
      </c>
      <c r="M5218" s="72" t="n">
        <v>1120464.28</v>
      </c>
      <c r="N5218" s="72" t="n">
        <v>22409.29</v>
      </c>
      <c r="O5218" s="72" t="n">
        <v>1098054.99</v>
      </c>
      <c r="P5218" s="72" t="n">
        <v>656587.9300000001</v>
      </c>
      <c r="Q5218" s="72" t="n">
        <v>441467.06</v>
      </c>
      <c r="R5218" t="inlineStr">
        <is>
          <t>Punjab</t>
        </is>
      </c>
      <c r="S5218" s="71" t="n">
        <v>2</v>
      </c>
      <c r="T5218" t="inlineStr">
        <is>
          <t>Yes</t>
        </is>
      </c>
      <c r="U5218" s="71" t="n">
        <v>713</v>
      </c>
      <c r="V5218" s="71" t="n">
        <v>208</v>
      </c>
      <c r="W5218">
        <f>IF(AND(OR(Dashboard!$C$6="All",E5218=Dashboard!$C$6),OR(Dashboard!$F$6="All",G5218=Dashboard!$F$6),OR(Dashboard!$I$6="All",H5218=Dashboard!$I$6)),1,0)</f>
        <v/>
      </c>
    </row>
    <row r="5219">
      <c r="A5219" t="inlineStr">
        <is>
          <t>RR105210</t>
        </is>
      </c>
      <c r="B5219" s="69" t="n">
        <v>46287</v>
      </c>
      <c r="C5219" s="70" t="n">
        <v>2026</v>
      </c>
      <c r="D5219" t="inlineStr">
        <is>
          <t>Sep</t>
        </is>
      </c>
      <c r="E5219" t="inlineStr">
        <is>
          <t>West</t>
        </is>
      </c>
      <c r="F5219" t="inlineStr">
        <is>
          <t>India</t>
        </is>
      </c>
      <c r="G5219" t="inlineStr">
        <is>
          <t>Grocery</t>
        </is>
      </c>
      <c r="H5219" t="inlineStr">
        <is>
          <t>Store walk-in</t>
        </is>
      </c>
      <c r="I5219" t="inlineStr">
        <is>
          <t>Member</t>
        </is>
      </c>
      <c r="J5219" t="inlineStr">
        <is>
          <t>Fatima Al-Saud</t>
        </is>
      </c>
      <c r="K5219" s="71" t="n">
        <v>2184</v>
      </c>
      <c r="L5219" s="72" t="n">
        <v>202.88</v>
      </c>
      <c r="M5219" s="72" t="n">
        <v>443089.92</v>
      </c>
      <c r="N5219" s="72" t="n">
        <v>35447.19</v>
      </c>
      <c r="O5219" s="72" t="n">
        <v>407642.73</v>
      </c>
      <c r="P5219" s="72" t="n">
        <v>313366.38</v>
      </c>
      <c r="Q5219" s="72" t="n">
        <v>94276.35000000001</v>
      </c>
      <c r="R5219" t="inlineStr">
        <is>
          <t>Maharashtra</t>
        </is>
      </c>
      <c r="S5219" s="71" t="n">
        <v>0</v>
      </c>
      <c r="T5219" t="inlineStr">
        <is>
          <t>No</t>
        </is>
      </c>
      <c r="U5219" s="71" t="n">
        <v>738</v>
      </c>
      <c r="V5219" s="71" t="n">
        <v>243</v>
      </c>
      <c r="W5219">
        <f>IF(AND(OR(Dashboard!$C$6="All",E5219=Dashboard!$C$6),OR(Dashboard!$F$6="All",G5219=Dashboard!$F$6),OR(Dashboard!$I$6="All",H5219=Dashboard!$I$6)),1,0)</f>
        <v/>
      </c>
    </row>
    <row r="5220">
      <c r="A5220" t="inlineStr">
        <is>
          <t>RR105211</t>
        </is>
      </c>
      <c r="B5220" s="69" t="n">
        <v>46287</v>
      </c>
      <c r="C5220" s="70" t="n">
        <v>2026</v>
      </c>
      <c r="D5220" t="inlineStr">
        <is>
          <t>Sep</t>
        </is>
      </c>
      <c r="E5220" t="inlineStr">
        <is>
          <t>South</t>
        </is>
      </c>
      <c r="F5220" t="inlineStr">
        <is>
          <t>India</t>
        </is>
      </c>
      <c r="G5220" t="inlineStr">
        <is>
          <t>Fashion</t>
        </is>
      </c>
      <c r="H5220" t="inlineStr">
        <is>
          <t>Store walk-in</t>
        </is>
      </c>
      <c r="I5220" t="inlineStr">
        <is>
          <t>Member</t>
        </is>
      </c>
      <c r="J5220" t="inlineStr">
        <is>
          <t>Hiroshi Tanaka</t>
        </is>
      </c>
      <c r="K5220" s="71" t="n">
        <v>479</v>
      </c>
      <c r="L5220" s="72" t="n">
        <v>697.6799999999999</v>
      </c>
      <c r="M5220" s="72" t="n">
        <v>334188.72</v>
      </c>
      <c r="N5220" s="72" t="n">
        <v>50128.31</v>
      </c>
      <c r="O5220" s="72" t="n">
        <v>284060.41</v>
      </c>
      <c r="P5220" s="72" t="n">
        <v>190458.85</v>
      </c>
      <c r="Q5220" s="72" t="n">
        <v>93601.56</v>
      </c>
      <c r="R5220" t="inlineStr">
        <is>
          <t>Tamil Nadu</t>
        </is>
      </c>
      <c r="S5220" s="71" t="n">
        <v>1</v>
      </c>
      <c r="T5220" t="inlineStr">
        <is>
          <t>Yes</t>
        </is>
      </c>
      <c r="U5220" s="71" t="n">
        <v>296</v>
      </c>
      <c r="V5220" s="71" t="n">
        <v>106</v>
      </c>
      <c r="W5220">
        <f>IF(AND(OR(Dashboard!$C$6="All",E5220=Dashboard!$C$6),OR(Dashboard!$F$6="All",G5220=Dashboard!$F$6),OR(Dashboard!$I$6="All",H5220=Dashboard!$I$6)),1,0)</f>
        <v/>
      </c>
    </row>
    <row r="5221">
      <c r="A5221" t="inlineStr">
        <is>
          <t>RR105212</t>
        </is>
      </c>
      <c r="B5221" s="69" t="n">
        <v>46287</v>
      </c>
      <c r="C5221" s="70" t="n">
        <v>2026</v>
      </c>
      <c r="D5221" t="inlineStr">
        <is>
          <t>Sep</t>
        </is>
      </c>
      <c r="E5221" t="inlineStr">
        <is>
          <t>South</t>
        </is>
      </c>
      <c r="F5221" t="inlineStr">
        <is>
          <t>India</t>
        </is>
      </c>
      <c r="G5221" t="inlineStr">
        <is>
          <t>JioMart</t>
        </is>
      </c>
      <c r="H5221" t="inlineStr">
        <is>
          <t>Home delivery</t>
        </is>
      </c>
      <c r="I5221" t="inlineStr">
        <is>
          <t>Walk-in guest</t>
        </is>
      </c>
      <c r="J5221" t="inlineStr">
        <is>
          <t>Olivia Brown</t>
        </is>
      </c>
      <c r="K5221" s="71" t="n">
        <v>3949</v>
      </c>
      <c r="L5221" s="72" t="n">
        <v>451.5</v>
      </c>
      <c r="M5221" s="72" t="n">
        <v>1782973.5</v>
      </c>
      <c r="N5221" s="72" t="n">
        <v>142637.88</v>
      </c>
      <c r="O5221" s="72" t="n">
        <v>1640335.62</v>
      </c>
      <c r="P5221" s="72" t="n">
        <v>1365564.68</v>
      </c>
      <c r="Q5221" s="72" t="n">
        <v>274770.94</v>
      </c>
      <c r="R5221" t="inlineStr">
        <is>
          <t>Tamil Nadu</t>
        </is>
      </c>
      <c r="S5221" s="71" t="n">
        <v>5</v>
      </c>
      <c r="T5221" t="inlineStr">
        <is>
          <t>Yes</t>
        </is>
      </c>
      <c r="U5221" s="71" t="n">
        <v>22903</v>
      </c>
      <c r="V5221" s="71" t="n">
        <v>1002</v>
      </c>
      <c r="W5221">
        <f>IF(AND(OR(Dashboard!$C$6="All",E5221=Dashboard!$C$6),OR(Dashboard!$F$6="All",G5221=Dashboard!$F$6),OR(Dashboard!$I$6="All",H5221=Dashboard!$I$6)),1,0)</f>
        <v/>
      </c>
    </row>
    <row r="5222">
      <c r="A5222" t="inlineStr">
        <is>
          <t>RR105213</t>
        </is>
      </c>
      <c r="B5222" s="69" t="n">
        <v>46287</v>
      </c>
      <c r="C5222" s="70" t="n">
        <v>2026</v>
      </c>
      <c r="D5222" t="inlineStr">
        <is>
          <t>Sep</t>
        </is>
      </c>
      <c r="E5222" t="inlineStr">
        <is>
          <t>North</t>
        </is>
      </c>
      <c r="F5222" t="inlineStr">
        <is>
          <t>India</t>
        </is>
      </c>
      <c r="G5222" t="inlineStr">
        <is>
          <t>Grocery</t>
        </is>
      </c>
      <c r="H5222" t="inlineStr">
        <is>
          <t>Store walk-in</t>
        </is>
      </c>
      <c r="I5222" t="inlineStr">
        <is>
          <t>Walk-in guest</t>
        </is>
      </c>
      <c r="J5222" t="inlineStr">
        <is>
          <t>Arjun Mehta</t>
        </is>
      </c>
      <c r="K5222" s="71" t="n">
        <v>3795</v>
      </c>
      <c r="L5222" s="72" t="n">
        <v>195.88</v>
      </c>
      <c r="M5222" s="72" t="n">
        <v>743364.6</v>
      </c>
      <c r="N5222" s="72" t="n">
        <v>14867.29</v>
      </c>
      <c r="O5222" s="72" t="n">
        <v>728497.3100000001</v>
      </c>
      <c r="P5222" s="72" t="n">
        <v>541688.64</v>
      </c>
      <c r="Q5222" s="72" t="n">
        <v>186808.67</v>
      </c>
      <c r="R5222" t="inlineStr">
        <is>
          <t>Uttar Pradesh</t>
        </is>
      </c>
      <c r="S5222" s="71" t="n">
        <v>0</v>
      </c>
      <c r="T5222" t="inlineStr">
        <is>
          <t>No</t>
        </is>
      </c>
      <c r="U5222" s="71" t="n">
        <v>2704</v>
      </c>
      <c r="V5222" s="71" t="n">
        <v>785</v>
      </c>
      <c r="W5222">
        <f>IF(AND(OR(Dashboard!$C$6="All",E5222=Dashboard!$C$6),OR(Dashboard!$F$6="All",G5222=Dashboard!$F$6),OR(Dashboard!$I$6="All",H5222=Dashboard!$I$6)),1,0)</f>
        <v/>
      </c>
    </row>
    <row r="5223">
      <c r="A5223" t="inlineStr">
        <is>
          <t>RR105214</t>
        </is>
      </c>
      <c r="B5223" s="69" t="n">
        <v>46287</v>
      </c>
      <c r="C5223" s="70" t="n">
        <v>2026</v>
      </c>
      <c r="D5223" t="inlineStr">
        <is>
          <t>Sep</t>
        </is>
      </c>
      <c r="E5223" t="inlineStr">
        <is>
          <t>South</t>
        </is>
      </c>
      <c r="F5223" t="inlineStr">
        <is>
          <t>India</t>
        </is>
      </c>
      <c r="G5223" t="inlineStr">
        <is>
          <t>JioMart</t>
        </is>
      </c>
      <c r="H5223" t="inlineStr">
        <is>
          <t>Home delivery</t>
        </is>
      </c>
      <c r="I5223" t="inlineStr">
        <is>
          <t>Walk-in guest</t>
        </is>
      </c>
      <c r="J5223" t="inlineStr">
        <is>
          <t>Sara Rossi</t>
        </is>
      </c>
      <c r="K5223" s="71" t="n">
        <v>1888</v>
      </c>
      <c r="L5223" s="72" t="n">
        <v>505.87</v>
      </c>
      <c r="M5223" s="72" t="n">
        <v>955082.5600000001</v>
      </c>
      <c r="N5223" s="72" t="n">
        <v>143262.38</v>
      </c>
      <c r="O5223" s="72" t="n">
        <v>811820.1800000001</v>
      </c>
      <c r="P5223" s="72" t="n">
        <v>651835.35</v>
      </c>
      <c r="Q5223" s="72" t="n">
        <v>159984.83</v>
      </c>
      <c r="R5223" t="inlineStr">
        <is>
          <t>Tamil Nadu</t>
        </is>
      </c>
      <c r="S5223" s="71" t="n">
        <v>0</v>
      </c>
      <c r="T5223" t="inlineStr">
        <is>
          <t>No</t>
        </is>
      </c>
      <c r="U5223" s="71" t="n">
        <v>4072</v>
      </c>
      <c r="V5223" s="71" t="n">
        <v>255</v>
      </c>
      <c r="W5223">
        <f>IF(AND(OR(Dashboard!$C$6="All",E5223=Dashboard!$C$6),OR(Dashboard!$F$6="All",G5223=Dashboard!$F$6),OR(Dashboard!$I$6="All",H5223=Dashboard!$I$6)),1,0)</f>
        <v/>
      </c>
    </row>
    <row r="5224">
      <c r="A5224" t="inlineStr">
        <is>
          <t>RR105215</t>
        </is>
      </c>
      <c r="B5224" s="69" t="n">
        <v>46288</v>
      </c>
      <c r="C5224" s="70" t="n">
        <v>2026</v>
      </c>
      <c r="D5224" t="inlineStr">
        <is>
          <t>Sep</t>
        </is>
      </c>
      <c r="E5224" t="inlineStr">
        <is>
          <t>West</t>
        </is>
      </c>
      <c r="F5224" t="inlineStr">
        <is>
          <t>India</t>
        </is>
      </c>
      <c r="G5224" t="inlineStr">
        <is>
          <t>Fashion</t>
        </is>
      </c>
      <c r="H5224" t="inlineStr">
        <is>
          <t>Store walk-in</t>
        </is>
      </c>
      <c r="I5224" t="inlineStr">
        <is>
          <t>Member</t>
        </is>
      </c>
      <c r="J5224" t="inlineStr">
        <is>
          <t>Yuki Sato</t>
        </is>
      </c>
      <c r="K5224" s="71" t="n">
        <v>271</v>
      </c>
      <c r="L5224" s="72" t="n">
        <v>859.6900000000001</v>
      </c>
      <c r="M5224" s="72" t="n">
        <v>232975.99</v>
      </c>
      <c r="N5224" s="72" t="n">
        <v>18638.08</v>
      </c>
      <c r="O5224" s="72" t="n">
        <v>214337.91</v>
      </c>
      <c r="P5224" s="72" t="n">
        <v>107543.7</v>
      </c>
      <c r="Q5224" s="72" t="n">
        <v>106794.21</v>
      </c>
      <c r="R5224" t="inlineStr">
        <is>
          <t>Goa</t>
        </is>
      </c>
      <c r="S5224" s="71" t="n">
        <v>1</v>
      </c>
      <c r="T5224" t="inlineStr">
        <is>
          <t>Yes</t>
        </is>
      </c>
      <c r="U5224" s="71" t="n">
        <v>128</v>
      </c>
      <c r="V5224" s="71" t="n">
        <v>42</v>
      </c>
      <c r="W5224">
        <f>IF(AND(OR(Dashboard!$C$6="All",E5224=Dashboard!$C$6),OR(Dashboard!$F$6="All",G5224=Dashboard!$F$6),OR(Dashboard!$I$6="All",H5224=Dashboard!$I$6)),1,0)</f>
        <v/>
      </c>
    </row>
    <row r="5225">
      <c r="A5225" t="inlineStr">
        <is>
          <t>RR105216</t>
        </is>
      </c>
      <c r="B5225" s="69" t="n">
        <v>46288</v>
      </c>
      <c r="C5225" s="70" t="n">
        <v>2026</v>
      </c>
      <c r="D5225" t="inlineStr">
        <is>
          <t>Sep</t>
        </is>
      </c>
      <c r="E5225" t="inlineStr">
        <is>
          <t>South</t>
        </is>
      </c>
      <c r="F5225" t="inlineStr">
        <is>
          <t>India</t>
        </is>
      </c>
      <c r="G5225" t="inlineStr">
        <is>
          <t>Grocery</t>
        </is>
      </c>
      <c r="H5225" t="inlineStr">
        <is>
          <t>Store walk-in</t>
        </is>
      </c>
      <c r="I5225" t="inlineStr">
        <is>
          <t>Member</t>
        </is>
      </c>
      <c r="J5225" t="inlineStr">
        <is>
          <t>Sara Rossi</t>
        </is>
      </c>
      <c r="K5225" s="71" t="n">
        <v>4215</v>
      </c>
      <c r="L5225" s="72" t="n">
        <v>198.96</v>
      </c>
      <c r="M5225" s="72" t="n">
        <v>838616.4</v>
      </c>
      <c r="N5225" s="72" t="n">
        <v>125792.46</v>
      </c>
      <c r="O5225" s="72" t="n">
        <v>712823.9399999999</v>
      </c>
      <c r="P5225" s="72" t="n">
        <v>624611.3</v>
      </c>
      <c r="Q5225" s="72" t="n">
        <v>88212.64</v>
      </c>
      <c r="R5225" t="inlineStr">
        <is>
          <t>Telangana</t>
        </is>
      </c>
      <c r="S5225" s="71" t="n">
        <v>0</v>
      </c>
      <c r="T5225" t="inlineStr">
        <is>
          <t>No</t>
        </is>
      </c>
      <c r="U5225" s="71" t="n">
        <v>1694</v>
      </c>
      <c r="V5225" s="71" t="n">
        <v>625</v>
      </c>
      <c r="W5225">
        <f>IF(AND(OR(Dashboard!$C$6="All",E5225=Dashboard!$C$6),OR(Dashboard!$F$6="All",G5225=Dashboard!$F$6),OR(Dashboard!$I$6="All",H5225=Dashboard!$I$6)),1,0)</f>
        <v/>
      </c>
    </row>
    <row r="5226">
      <c r="A5226" t="inlineStr">
        <is>
          <t>RR105217</t>
        </is>
      </c>
      <c r="B5226" s="69" t="n">
        <v>46288</v>
      </c>
      <c r="C5226" s="70" t="n">
        <v>2026</v>
      </c>
      <c r="D5226" t="inlineStr">
        <is>
          <t>Sep</t>
        </is>
      </c>
      <c r="E5226" t="inlineStr">
        <is>
          <t>West</t>
        </is>
      </c>
      <c r="F5226" t="inlineStr">
        <is>
          <t>India</t>
        </is>
      </c>
      <c r="G5226" t="inlineStr">
        <is>
          <t>Electronics</t>
        </is>
      </c>
      <c r="H5226" t="inlineStr">
        <is>
          <t>Store walk-in</t>
        </is>
      </c>
      <c r="I5226" t="inlineStr">
        <is>
          <t>Walk-in guest</t>
        </is>
      </c>
      <c r="J5226" t="inlineStr">
        <is>
          <t>Liam O'Brien</t>
        </is>
      </c>
      <c r="K5226" s="71" t="n">
        <v>118</v>
      </c>
      <c r="L5226" s="72" t="n">
        <v>9008.83</v>
      </c>
      <c r="M5226" s="72" t="n">
        <v>1063041.94</v>
      </c>
      <c r="N5226" s="72" t="n">
        <v>53152.1</v>
      </c>
      <c r="O5226" s="72" t="n">
        <v>1009889.84</v>
      </c>
      <c r="P5226" s="72" t="n">
        <v>950371.64</v>
      </c>
      <c r="Q5226" s="72" t="n">
        <v>59518.2</v>
      </c>
      <c r="R5226" t="inlineStr">
        <is>
          <t>Maharashtra</t>
        </is>
      </c>
      <c r="S5226" s="71" t="n">
        <v>8</v>
      </c>
      <c r="T5226" t="inlineStr">
        <is>
          <t>Yes</t>
        </is>
      </c>
      <c r="U5226" s="71" t="n">
        <v>220</v>
      </c>
      <c r="V5226" s="71" t="n">
        <v>84</v>
      </c>
      <c r="W5226">
        <f>IF(AND(OR(Dashboard!$C$6="All",E5226=Dashboard!$C$6),OR(Dashboard!$F$6="All",G5226=Dashboard!$F$6),OR(Dashboard!$I$6="All",H5226=Dashboard!$I$6)),1,0)</f>
        <v/>
      </c>
    </row>
    <row r="5227">
      <c r="A5227" t="inlineStr">
        <is>
          <t>RR105218</t>
        </is>
      </c>
      <c r="B5227" s="69" t="n">
        <v>46288</v>
      </c>
      <c r="C5227" s="70" t="n">
        <v>2026</v>
      </c>
      <c r="D5227" t="inlineStr">
        <is>
          <t>Sep</t>
        </is>
      </c>
      <c r="E5227" t="inlineStr">
        <is>
          <t>South</t>
        </is>
      </c>
      <c r="F5227" t="inlineStr">
        <is>
          <t>India</t>
        </is>
      </c>
      <c r="G5227" t="inlineStr">
        <is>
          <t>Fashion</t>
        </is>
      </c>
      <c r="H5227" t="inlineStr">
        <is>
          <t>Store walk-in</t>
        </is>
      </c>
      <c r="I5227" t="inlineStr">
        <is>
          <t>Member</t>
        </is>
      </c>
      <c r="J5227" t="inlineStr">
        <is>
          <t>Carlos Silva</t>
        </is>
      </c>
      <c r="K5227" s="71" t="n">
        <v>297</v>
      </c>
      <c r="L5227" s="72" t="n">
        <v>855.65</v>
      </c>
      <c r="M5227" s="72" t="n">
        <v>254128.05</v>
      </c>
      <c r="N5227" s="72" t="n">
        <v>12706.4</v>
      </c>
      <c r="O5227" s="72" t="n">
        <v>241421.65</v>
      </c>
      <c r="P5227" s="72" t="n">
        <v>125013.17</v>
      </c>
      <c r="Q5227" s="72" t="n">
        <v>116408.48</v>
      </c>
      <c r="R5227" t="inlineStr">
        <is>
          <t>Telangana</t>
        </is>
      </c>
      <c r="S5227" s="71" t="n">
        <v>5</v>
      </c>
      <c r="T5227" t="inlineStr">
        <is>
          <t>Yes</t>
        </is>
      </c>
      <c r="U5227" s="71" t="n">
        <v>278</v>
      </c>
      <c r="V5227" s="71" t="n">
        <v>83</v>
      </c>
      <c r="W5227">
        <f>IF(AND(OR(Dashboard!$C$6="All",E5227=Dashboard!$C$6),OR(Dashboard!$F$6="All",G5227=Dashboard!$F$6),OR(Dashboard!$I$6="All",H5227=Dashboard!$I$6)),1,0)</f>
        <v/>
      </c>
    </row>
    <row r="5228">
      <c r="A5228" t="inlineStr">
        <is>
          <t>RR105219</t>
        </is>
      </c>
      <c r="B5228" s="69" t="n">
        <v>46288</v>
      </c>
      <c r="C5228" s="70" t="n">
        <v>2026</v>
      </c>
      <c r="D5228" t="inlineStr">
        <is>
          <t>Sep</t>
        </is>
      </c>
      <c r="E5228" t="inlineStr">
        <is>
          <t>West</t>
        </is>
      </c>
      <c r="F5228" t="inlineStr">
        <is>
          <t>India</t>
        </is>
      </c>
      <c r="G5228" t="inlineStr">
        <is>
          <t>Grocery</t>
        </is>
      </c>
      <c r="H5228" t="inlineStr">
        <is>
          <t>Store walk-in</t>
        </is>
      </c>
      <c r="I5228" t="inlineStr">
        <is>
          <t>Member</t>
        </is>
      </c>
      <c r="J5228" t="inlineStr">
        <is>
          <t>Ruhi Shaikh</t>
        </is>
      </c>
      <c r="K5228" s="71" t="n">
        <v>2261</v>
      </c>
      <c r="L5228" s="72" t="n">
        <v>201.62</v>
      </c>
      <c r="M5228" s="72" t="n">
        <v>455862.82</v>
      </c>
      <c r="N5228" s="72" t="n">
        <v>68379.42</v>
      </c>
      <c r="O5228" s="72" t="n">
        <v>387483.4</v>
      </c>
      <c r="P5228" s="72" t="n">
        <v>321498.52</v>
      </c>
      <c r="Q5228" s="72" t="n">
        <v>65984.88</v>
      </c>
      <c r="R5228" t="inlineStr">
        <is>
          <t>Gujarat</t>
        </is>
      </c>
      <c r="S5228" s="71" t="n">
        <v>8</v>
      </c>
      <c r="T5228" t="inlineStr">
        <is>
          <t>Yes</t>
        </is>
      </c>
      <c r="U5228" s="71" t="n">
        <v>919</v>
      </c>
      <c r="V5228" s="71" t="n">
        <v>403</v>
      </c>
      <c r="W5228">
        <f>IF(AND(OR(Dashboard!$C$6="All",E5228=Dashboard!$C$6),OR(Dashboard!$F$6="All",G5228=Dashboard!$F$6),OR(Dashboard!$I$6="All",H5228=Dashboard!$I$6)),1,0)</f>
        <v/>
      </c>
    </row>
    <row r="5229">
      <c r="A5229" t="inlineStr">
        <is>
          <t>RR105220</t>
        </is>
      </c>
      <c r="B5229" s="69" t="n">
        <v>46288</v>
      </c>
      <c r="C5229" s="70" t="n">
        <v>2026</v>
      </c>
      <c r="D5229" t="inlineStr">
        <is>
          <t>Sep</t>
        </is>
      </c>
      <c r="E5229" t="inlineStr">
        <is>
          <t>South</t>
        </is>
      </c>
      <c r="F5229" t="inlineStr">
        <is>
          <t>India</t>
        </is>
      </c>
      <c r="G5229" t="inlineStr">
        <is>
          <t>JioMart</t>
        </is>
      </c>
      <c r="H5229" t="inlineStr">
        <is>
          <t>Home delivery</t>
        </is>
      </c>
      <c r="I5229" t="inlineStr">
        <is>
          <t>Member</t>
        </is>
      </c>
      <c r="J5229" t="inlineStr">
        <is>
          <t>Emma Clarke</t>
        </is>
      </c>
      <c r="K5229" s="71" t="n">
        <v>1061</v>
      </c>
      <c r="L5229" s="72" t="n">
        <v>471.94</v>
      </c>
      <c r="M5229" s="72" t="n">
        <v>500728.34</v>
      </c>
      <c r="N5229" s="72" t="n">
        <v>50072.83</v>
      </c>
      <c r="O5229" s="72" t="n">
        <v>450655.51</v>
      </c>
      <c r="P5229" s="72" t="n">
        <v>357458.91</v>
      </c>
      <c r="Q5229" s="72" t="n">
        <v>93196.60000000001</v>
      </c>
      <c r="R5229" t="inlineStr">
        <is>
          <t>Telangana</t>
        </is>
      </c>
      <c r="S5229" s="71" t="n">
        <v>5</v>
      </c>
      <c r="T5229" t="inlineStr">
        <is>
          <t>Yes</t>
        </is>
      </c>
      <c r="U5229" s="71" t="n">
        <v>3807</v>
      </c>
      <c r="V5229" s="71" t="n">
        <v>152</v>
      </c>
      <c r="W5229">
        <f>IF(AND(OR(Dashboard!$C$6="All",E5229=Dashboard!$C$6),OR(Dashboard!$F$6="All",G5229=Dashboard!$F$6),OR(Dashboard!$I$6="All",H5229=Dashboard!$I$6)),1,0)</f>
        <v/>
      </c>
    </row>
    <row r="5230">
      <c r="A5230" t="inlineStr">
        <is>
          <t>RR105221</t>
        </is>
      </c>
      <c r="B5230" s="69" t="n">
        <v>46288</v>
      </c>
      <c r="C5230" s="70" t="n">
        <v>2026</v>
      </c>
      <c r="D5230" t="inlineStr">
        <is>
          <t>Sep</t>
        </is>
      </c>
      <c r="E5230" t="inlineStr">
        <is>
          <t>West</t>
        </is>
      </c>
      <c r="F5230" t="inlineStr">
        <is>
          <t>India</t>
        </is>
      </c>
      <c r="G5230" t="inlineStr">
        <is>
          <t>Fashion</t>
        </is>
      </c>
      <c r="H5230" t="inlineStr">
        <is>
          <t>Store walk-in</t>
        </is>
      </c>
      <c r="I5230" t="inlineStr">
        <is>
          <t>Walk-in guest</t>
        </is>
      </c>
      <c r="J5230" t="inlineStr">
        <is>
          <t>Sara Rossi</t>
        </is>
      </c>
      <c r="K5230" s="71" t="n">
        <v>698</v>
      </c>
      <c r="L5230" s="72" t="n">
        <v>851.26</v>
      </c>
      <c r="M5230" s="72" t="n">
        <v>594179.48</v>
      </c>
      <c r="N5230" s="72" t="n">
        <v>11883.59</v>
      </c>
      <c r="O5230" s="72" t="n">
        <v>582295.89</v>
      </c>
      <c r="P5230" s="72" t="n">
        <v>295900.86</v>
      </c>
      <c r="Q5230" s="72" t="n">
        <v>286395.03</v>
      </c>
      <c r="R5230" t="inlineStr">
        <is>
          <t>Gujarat</t>
        </is>
      </c>
      <c r="S5230" s="71" t="n">
        <v>8</v>
      </c>
      <c r="T5230" t="inlineStr">
        <is>
          <t>Yes</t>
        </is>
      </c>
      <c r="U5230" s="71" t="n">
        <v>450</v>
      </c>
      <c r="V5230" s="71" t="n">
        <v>198</v>
      </c>
      <c r="W5230">
        <f>IF(AND(OR(Dashboard!$C$6="All",E5230=Dashboard!$C$6),OR(Dashboard!$F$6="All",G5230=Dashboard!$F$6),OR(Dashboard!$I$6="All",H5230=Dashboard!$I$6)),1,0)</f>
        <v/>
      </c>
    </row>
    <row r="5231">
      <c r="A5231" t="inlineStr">
        <is>
          <t>RR105222</t>
        </is>
      </c>
      <c r="B5231" s="69" t="n">
        <v>46288</v>
      </c>
      <c r="C5231" s="70" t="n">
        <v>2026</v>
      </c>
      <c r="D5231" t="inlineStr">
        <is>
          <t>Sep</t>
        </is>
      </c>
      <c r="E5231" t="inlineStr">
        <is>
          <t>North</t>
        </is>
      </c>
      <c r="F5231" t="inlineStr">
        <is>
          <t>India</t>
        </is>
      </c>
      <c r="G5231" t="inlineStr">
        <is>
          <t>Grocery</t>
        </is>
      </c>
      <c r="H5231" t="inlineStr">
        <is>
          <t>Home delivery</t>
        </is>
      </c>
      <c r="I5231" t="inlineStr">
        <is>
          <t>Member</t>
        </is>
      </c>
      <c r="J5231" t="inlineStr">
        <is>
          <t>Hiroshi Tanaka</t>
        </is>
      </c>
      <c r="K5231" s="71" t="n">
        <v>1434</v>
      </c>
      <c r="L5231" s="72" t="n">
        <v>178.05</v>
      </c>
      <c r="M5231" s="72" t="n">
        <v>255323.7</v>
      </c>
      <c r="N5231" s="72" t="n">
        <v>38298.56</v>
      </c>
      <c r="O5231" s="72" t="n">
        <v>217025.14</v>
      </c>
      <c r="P5231" s="72" t="n">
        <v>216166.39</v>
      </c>
      <c r="Q5231" s="72" t="n">
        <v>858.75</v>
      </c>
      <c r="R5231" t="inlineStr">
        <is>
          <t>Rajasthan</t>
        </is>
      </c>
      <c r="S5231" s="71" t="n">
        <v>3</v>
      </c>
      <c r="T5231" t="inlineStr">
        <is>
          <t>Yes</t>
        </is>
      </c>
      <c r="U5231" s="71" t="n">
        <v>660</v>
      </c>
      <c r="V5231" s="71" t="n">
        <v>188</v>
      </c>
      <c r="W5231">
        <f>IF(AND(OR(Dashboard!$C$6="All",E5231=Dashboard!$C$6),OR(Dashboard!$F$6="All",G5231=Dashboard!$F$6),OR(Dashboard!$I$6="All",H5231=Dashboard!$I$6)),1,0)</f>
        <v/>
      </c>
    </row>
    <row r="5232">
      <c r="A5232" t="inlineStr">
        <is>
          <t>RR105223</t>
        </is>
      </c>
      <c r="B5232" s="69" t="n">
        <v>46288</v>
      </c>
      <c r="C5232" s="70" t="n">
        <v>2026</v>
      </c>
      <c r="D5232" t="inlineStr">
        <is>
          <t>Sep</t>
        </is>
      </c>
      <c r="E5232" t="inlineStr">
        <is>
          <t>North</t>
        </is>
      </c>
      <c r="F5232" t="inlineStr">
        <is>
          <t>India</t>
        </is>
      </c>
      <c r="G5232" t="inlineStr">
        <is>
          <t>JioMart</t>
        </is>
      </c>
      <c r="H5232" t="inlineStr">
        <is>
          <t>Home delivery</t>
        </is>
      </c>
      <c r="I5232" t="inlineStr">
        <is>
          <t>Walk-in guest</t>
        </is>
      </c>
      <c r="J5232" t="inlineStr">
        <is>
          <t>Sara Rossi</t>
        </is>
      </c>
      <c r="K5232" s="71" t="n">
        <v>1899</v>
      </c>
      <c r="L5232" s="72" t="n">
        <v>411.23</v>
      </c>
      <c r="M5232" s="72" t="n">
        <v>780925.77</v>
      </c>
      <c r="N5232" s="72" t="n">
        <v>78092.58</v>
      </c>
      <c r="O5232" s="72" t="n">
        <v>702833.1899999999</v>
      </c>
      <c r="P5232" s="72" t="n">
        <v>661142.88</v>
      </c>
      <c r="Q5232" s="72" t="n">
        <v>41690.31</v>
      </c>
      <c r="R5232" t="inlineStr">
        <is>
          <t>Delhi</t>
        </is>
      </c>
      <c r="S5232" s="71" t="n">
        <v>1</v>
      </c>
      <c r="T5232" t="inlineStr">
        <is>
          <t>Yes</t>
        </is>
      </c>
      <c r="U5232" s="71" t="n">
        <v>9021</v>
      </c>
      <c r="V5232" s="71" t="n">
        <v>374</v>
      </c>
      <c r="W5232">
        <f>IF(AND(OR(Dashboard!$C$6="All",E5232=Dashboard!$C$6),OR(Dashboard!$F$6="All",G5232=Dashboard!$F$6),OR(Dashboard!$I$6="All",H5232=Dashboard!$I$6)),1,0)</f>
        <v/>
      </c>
    </row>
    <row r="5233">
      <c r="A5233" t="inlineStr">
        <is>
          <t>RR105224</t>
        </is>
      </c>
      <c r="B5233" s="69" t="n">
        <v>46289</v>
      </c>
      <c r="C5233" s="70" t="n">
        <v>2026</v>
      </c>
      <c r="D5233" t="inlineStr">
        <is>
          <t>Sep</t>
        </is>
      </c>
      <c r="E5233" t="inlineStr">
        <is>
          <t>East</t>
        </is>
      </c>
      <c r="F5233" t="inlineStr">
        <is>
          <t>India</t>
        </is>
      </c>
      <c r="G5233" t="inlineStr">
        <is>
          <t>JioMart</t>
        </is>
      </c>
      <c r="H5233" t="inlineStr">
        <is>
          <t>Home delivery</t>
        </is>
      </c>
      <c r="I5233" t="inlineStr">
        <is>
          <t>Member</t>
        </is>
      </c>
      <c r="J5233" t="inlineStr">
        <is>
          <t>Zoya Ahmed</t>
        </is>
      </c>
      <c r="K5233" s="71" t="n">
        <v>4526</v>
      </c>
      <c r="L5233" s="72" t="n">
        <v>504.03</v>
      </c>
      <c r="M5233" s="72" t="n">
        <v>2281239.78</v>
      </c>
      <c r="N5233" s="72" t="n">
        <v>228123.98</v>
      </c>
      <c r="O5233" s="72" t="n">
        <v>2053115.8</v>
      </c>
      <c r="P5233" s="72" t="n">
        <v>1534762.43</v>
      </c>
      <c r="Q5233" s="72" t="n">
        <v>518353.37</v>
      </c>
      <c r="R5233" t="inlineStr">
        <is>
          <t>Odisha</t>
        </is>
      </c>
      <c r="S5233" s="71" t="n">
        <v>5</v>
      </c>
      <c r="T5233" t="inlineStr">
        <is>
          <t>Yes</t>
        </is>
      </c>
      <c r="U5233" s="71" t="n">
        <v>14592</v>
      </c>
      <c r="V5233" s="71" t="n">
        <v>1023</v>
      </c>
      <c r="W5233">
        <f>IF(AND(OR(Dashboard!$C$6="All",E5233=Dashboard!$C$6),OR(Dashboard!$F$6="All",G5233=Dashboard!$F$6),OR(Dashboard!$I$6="All",H5233=Dashboard!$I$6)),1,0)</f>
        <v/>
      </c>
    </row>
    <row r="5234">
      <c r="A5234" t="inlineStr">
        <is>
          <t>RR105225</t>
        </is>
      </c>
      <c r="B5234" s="69" t="n">
        <v>46289</v>
      </c>
      <c r="C5234" s="70" t="n">
        <v>2026</v>
      </c>
      <c r="D5234" t="inlineStr">
        <is>
          <t>Sep</t>
        </is>
      </c>
      <c r="E5234" t="inlineStr">
        <is>
          <t>North</t>
        </is>
      </c>
      <c r="F5234" t="inlineStr">
        <is>
          <t>India</t>
        </is>
      </c>
      <c r="G5234" t="inlineStr">
        <is>
          <t>Grocery</t>
        </is>
      </c>
      <c r="H5234" t="inlineStr">
        <is>
          <t>Store walk-in</t>
        </is>
      </c>
      <c r="I5234" t="inlineStr">
        <is>
          <t>Walk-in guest</t>
        </is>
      </c>
      <c r="J5234" t="inlineStr">
        <is>
          <t>Olivia Brown</t>
        </is>
      </c>
      <c r="K5234" s="71" t="n">
        <v>2207</v>
      </c>
      <c r="L5234" s="72" t="n">
        <v>181.64</v>
      </c>
      <c r="M5234" s="72" t="n">
        <v>400879.48</v>
      </c>
      <c r="N5234" s="72" t="n">
        <v>40087.95</v>
      </c>
      <c r="O5234" s="72" t="n">
        <v>360791.53</v>
      </c>
      <c r="P5234" s="72" t="n">
        <v>334747.17</v>
      </c>
      <c r="Q5234" s="72" t="n">
        <v>26044.36</v>
      </c>
      <c r="R5234" t="inlineStr">
        <is>
          <t>Punjab</t>
        </is>
      </c>
      <c r="S5234" s="71" t="n">
        <v>2</v>
      </c>
      <c r="T5234" t="inlineStr">
        <is>
          <t>Yes</t>
        </is>
      </c>
      <c r="U5234" s="71" t="n">
        <v>907</v>
      </c>
      <c r="V5234" s="71" t="n">
        <v>361</v>
      </c>
      <c r="W5234">
        <f>IF(AND(OR(Dashboard!$C$6="All",E5234=Dashboard!$C$6),OR(Dashboard!$F$6="All",G5234=Dashboard!$F$6),OR(Dashboard!$I$6="All",H5234=Dashboard!$I$6)),1,0)</f>
        <v/>
      </c>
    </row>
    <row r="5235">
      <c r="A5235" t="inlineStr">
        <is>
          <t>RR105226</t>
        </is>
      </c>
      <c r="B5235" s="69" t="n">
        <v>46289</v>
      </c>
      <c r="C5235" s="70" t="n">
        <v>2026</v>
      </c>
      <c r="D5235" t="inlineStr">
        <is>
          <t>Sep</t>
        </is>
      </c>
      <c r="E5235" t="inlineStr">
        <is>
          <t>West</t>
        </is>
      </c>
      <c r="F5235" t="inlineStr">
        <is>
          <t>India</t>
        </is>
      </c>
      <c r="G5235" t="inlineStr">
        <is>
          <t>Fashion</t>
        </is>
      </c>
      <c r="H5235" t="inlineStr">
        <is>
          <t>Store walk-in</t>
        </is>
      </c>
      <c r="I5235" t="inlineStr">
        <is>
          <t>Walk-in guest</t>
        </is>
      </c>
      <c r="J5235" t="inlineStr">
        <is>
          <t>Hiroshi Tanaka</t>
        </is>
      </c>
      <c r="K5235" s="71" t="n">
        <v>705</v>
      </c>
      <c r="L5235" s="72" t="n">
        <v>700.41</v>
      </c>
      <c r="M5235" s="72" t="n">
        <v>493789.05</v>
      </c>
      <c r="N5235" s="72" t="n">
        <v>49378.9</v>
      </c>
      <c r="O5235" s="72" t="n">
        <v>444410.15</v>
      </c>
      <c r="P5235" s="72" t="n">
        <v>301677.09</v>
      </c>
      <c r="Q5235" s="72" t="n">
        <v>142733.06</v>
      </c>
      <c r="R5235" t="inlineStr">
        <is>
          <t>Gujarat</t>
        </is>
      </c>
      <c r="S5235" s="71" t="n">
        <v>5</v>
      </c>
      <c r="T5235" t="inlineStr">
        <is>
          <t>Yes</t>
        </is>
      </c>
      <c r="U5235" s="71" t="n">
        <v>396</v>
      </c>
      <c r="V5235" s="71" t="n">
        <v>110</v>
      </c>
      <c r="W5235">
        <f>IF(AND(OR(Dashboard!$C$6="All",E5235=Dashboard!$C$6),OR(Dashboard!$F$6="All",G5235=Dashboard!$F$6),OR(Dashboard!$I$6="All",H5235=Dashboard!$I$6)),1,0)</f>
        <v/>
      </c>
    </row>
    <row r="5236">
      <c r="A5236" t="inlineStr">
        <is>
          <t>RR105227</t>
        </is>
      </c>
      <c r="B5236" s="69" t="n">
        <v>46289</v>
      </c>
      <c r="C5236" s="70" t="n">
        <v>2026</v>
      </c>
      <c r="D5236" t="inlineStr">
        <is>
          <t>Sep</t>
        </is>
      </c>
      <c r="E5236" t="inlineStr">
        <is>
          <t>West</t>
        </is>
      </c>
      <c r="F5236" t="inlineStr">
        <is>
          <t>India</t>
        </is>
      </c>
      <c r="G5236" t="inlineStr">
        <is>
          <t>Fashion</t>
        </is>
      </c>
      <c r="H5236" t="inlineStr">
        <is>
          <t>Store walk-in</t>
        </is>
      </c>
      <c r="I5236" t="inlineStr">
        <is>
          <t>Walk-in guest</t>
        </is>
      </c>
      <c r="J5236" t="inlineStr">
        <is>
          <t>Liam O'Brien</t>
        </is>
      </c>
      <c r="K5236" s="71" t="n">
        <v>1518</v>
      </c>
      <c r="L5236" s="72" t="n">
        <v>830.77</v>
      </c>
      <c r="M5236" s="72" t="n">
        <v>1261108.86</v>
      </c>
      <c r="N5236" s="72" t="n">
        <v>100888.71</v>
      </c>
      <c r="O5236" s="72" t="n">
        <v>1160220.15</v>
      </c>
      <c r="P5236" s="72" t="n">
        <v>604157.83</v>
      </c>
      <c r="Q5236" s="72" t="n">
        <v>556062.3199999999</v>
      </c>
      <c r="R5236" t="inlineStr">
        <is>
          <t>Gujarat</t>
        </is>
      </c>
      <c r="S5236" s="71" t="n">
        <v>0</v>
      </c>
      <c r="T5236" t="inlineStr">
        <is>
          <t>No</t>
        </is>
      </c>
      <c r="U5236" s="71" t="n">
        <v>460</v>
      </c>
      <c r="V5236" s="71" t="n">
        <v>206</v>
      </c>
      <c r="W5236">
        <f>IF(AND(OR(Dashboard!$C$6="All",E5236=Dashboard!$C$6),OR(Dashboard!$F$6="All",G5236=Dashboard!$F$6),OR(Dashboard!$I$6="All",H5236=Dashboard!$I$6)),1,0)</f>
        <v/>
      </c>
    </row>
    <row r="5237">
      <c r="A5237" t="inlineStr">
        <is>
          <t>RR105228</t>
        </is>
      </c>
      <c r="B5237" s="69" t="n">
        <v>46289</v>
      </c>
      <c r="C5237" s="70" t="n">
        <v>2026</v>
      </c>
      <c r="D5237" t="inlineStr">
        <is>
          <t>Sep</t>
        </is>
      </c>
      <c r="E5237" t="inlineStr">
        <is>
          <t>South</t>
        </is>
      </c>
      <c r="F5237" t="inlineStr">
        <is>
          <t>India</t>
        </is>
      </c>
      <c r="G5237" t="inlineStr">
        <is>
          <t>JioMart</t>
        </is>
      </c>
      <c r="H5237" t="inlineStr">
        <is>
          <t>Home delivery</t>
        </is>
      </c>
      <c r="I5237" t="inlineStr">
        <is>
          <t>Walk-in guest</t>
        </is>
      </c>
      <c r="J5237" t="inlineStr">
        <is>
          <t>Olivia Brown</t>
        </is>
      </c>
      <c r="K5237" s="71" t="n">
        <v>3043</v>
      </c>
      <c r="L5237" s="72" t="n">
        <v>472.42</v>
      </c>
      <c r="M5237" s="72" t="n">
        <v>1437574.06</v>
      </c>
      <c r="N5237" s="72" t="n">
        <v>28751.48</v>
      </c>
      <c r="O5237" s="72" t="n">
        <v>1408822.58</v>
      </c>
      <c r="P5237" s="72" t="n">
        <v>1034925.85</v>
      </c>
      <c r="Q5237" s="72" t="n">
        <v>373896.73</v>
      </c>
      <c r="R5237" t="inlineStr">
        <is>
          <t>Karnataka</t>
        </is>
      </c>
      <c r="S5237" s="71" t="n">
        <v>3</v>
      </c>
      <c r="T5237" t="inlineStr">
        <is>
          <t>Yes</t>
        </is>
      </c>
      <c r="U5237" s="71" t="n">
        <v>6411</v>
      </c>
      <c r="V5237" s="71" t="n">
        <v>497</v>
      </c>
      <c r="W5237">
        <f>IF(AND(OR(Dashboard!$C$6="All",E5237=Dashboard!$C$6),OR(Dashboard!$F$6="All",G5237=Dashboard!$F$6),OR(Dashboard!$I$6="All",H5237=Dashboard!$I$6)),1,0)</f>
        <v/>
      </c>
    </row>
    <row r="5238">
      <c r="A5238" t="inlineStr">
        <is>
          <t>RR105229</t>
        </is>
      </c>
      <c r="B5238" s="69" t="n">
        <v>46289</v>
      </c>
      <c r="C5238" s="70" t="n">
        <v>2026</v>
      </c>
      <c r="D5238" t="inlineStr">
        <is>
          <t>Sep</t>
        </is>
      </c>
      <c r="E5238" t="inlineStr">
        <is>
          <t>West</t>
        </is>
      </c>
      <c r="F5238" t="inlineStr">
        <is>
          <t>India</t>
        </is>
      </c>
      <c r="G5238" t="inlineStr">
        <is>
          <t>Grocery</t>
        </is>
      </c>
      <c r="H5238" t="inlineStr">
        <is>
          <t>Store walk-in</t>
        </is>
      </c>
      <c r="I5238" t="inlineStr">
        <is>
          <t>Walk-in guest</t>
        </is>
      </c>
      <c r="J5238" t="inlineStr">
        <is>
          <t>Amir Khan</t>
        </is>
      </c>
      <c r="K5238" s="71" t="n">
        <v>3075</v>
      </c>
      <c r="L5238" s="72" t="n">
        <v>207.8</v>
      </c>
      <c r="M5238" s="72" t="n">
        <v>638985</v>
      </c>
      <c r="N5238" s="72" t="n">
        <v>12779.7</v>
      </c>
      <c r="O5238" s="72" t="n">
        <v>626205.3</v>
      </c>
      <c r="P5238" s="72" t="n">
        <v>443925.94</v>
      </c>
      <c r="Q5238" s="72" t="n">
        <v>182279.36</v>
      </c>
      <c r="R5238" t="inlineStr">
        <is>
          <t>Goa</t>
        </is>
      </c>
      <c r="S5238" s="71" t="n">
        <v>8</v>
      </c>
      <c r="T5238" t="inlineStr">
        <is>
          <t>Yes</t>
        </is>
      </c>
      <c r="U5238" s="71" t="n">
        <v>1795</v>
      </c>
      <c r="V5238" s="71" t="n">
        <v>803</v>
      </c>
      <c r="W5238">
        <f>IF(AND(OR(Dashboard!$C$6="All",E5238=Dashboard!$C$6),OR(Dashboard!$F$6="All",G5238=Dashboard!$F$6),OR(Dashboard!$I$6="All",H5238=Dashboard!$I$6)),1,0)</f>
        <v/>
      </c>
    </row>
    <row r="5239">
      <c r="A5239" t="inlineStr">
        <is>
          <t>RR105230</t>
        </is>
      </c>
      <c r="B5239" s="69" t="n">
        <v>46289</v>
      </c>
      <c r="C5239" s="70" t="n">
        <v>2026</v>
      </c>
      <c r="D5239" t="inlineStr">
        <is>
          <t>Sep</t>
        </is>
      </c>
      <c r="E5239" t="inlineStr">
        <is>
          <t>South</t>
        </is>
      </c>
      <c r="F5239" t="inlineStr">
        <is>
          <t>India</t>
        </is>
      </c>
      <c r="G5239" t="inlineStr">
        <is>
          <t>JioMart</t>
        </is>
      </c>
      <c r="H5239" t="inlineStr">
        <is>
          <t>Home delivery</t>
        </is>
      </c>
      <c r="I5239" t="inlineStr">
        <is>
          <t>Member</t>
        </is>
      </c>
      <c r="J5239" t="inlineStr">
        <is>
          <t>Fatima Al-Saud</t>
        </is>
      </c>
      <c r="K5239" s="71" t="n">
        <v>2528</v>
      </c>
      <c r="L5239" s="72" t="n">
        <v>517.1900000000001</v>
      </c>
      <c r="M5239" s="72" t="n">
        <v>1307456.32</v>
      </c>
      <c r="N5239" s="72" t="n">
        <v>196118.45</v>
      </c>
      <c r="O5239" s="72" t="n">
        <v>1111337.87</v>
      </c>
      <c r="P5239" s="72" t="n">
        <v>853282.12</v>
      </c>
      <c r="Q5239" s="72" t="n">
        <v>258055.75</v>
      </c>
      <c r="R5239" t="inlineStr">
        <is>
          <t>Kerala</t>
        </is>
      </c>
      <c r="S5239" s="71" t="n">
        <v>1</v>
      </c>
      <c r="T5239" t="inlineStr">
        <is>
          <t>Yes</t>
        </is>
      </c>
      <c r="U5239" s="71" t="n">
        <v>6801</v>
      </c>
      <c r="V5239" s="71" t="n">
        <v>363</v>
      </c>
      <c r="W5239">
        <f>IF(AND(OR(Dashboard!$C$6="All",E5239=Dashboard!$C$6),OR(Dashboard!$F$6="All",G5239=Dashboard!$F$6),OR(Dashboard!$I$6="All",H5239=Dashboard!$I$6)),1,0)</f>
        <v/>
      </c>
    </row>
    <row r="5240">
      <c r="A5240" t="inlineStr">
        <is>
          <t>RR105231</t>
        </is>
      </c>
      <c r="B5240" s="69" t="n">
        <v>46290</v>
      </c>
      <c r="C5240" s="70" t="n">
        <v>2026</v>
      </c>
      <c r="D5240" t="inlineStr">
        <is>
          <t>Sep</t>
        </is>
      </c>
      <c r="E5240" t="inlineStr">
        <is>
          <t>South</t>
        </is>
      </c>
      <c r="F5240" t="inlineStr">
        <is>
          <t>India</t>
        </is>
      </c>
      <c r="G5240" t="inlineStr">
        <is>
          <t>Grocery</t>
        </is>
      </c>
      <c r="H5240" t="inlineStr">
        <is>
          <t>Store walk-in</t>
        </is>
      </c>
      <c r="I5240" t="inlineStr">
        <is>
          <t>Member</t>
        </is>
      </c>
      <c r="J5240" t="inlineStr">
        <is>
          <t>Sophie Müller</t>
        </is>
      </c>
      <c r="K5240" s="71" t="n">
        <v>1188</v>
      </c>
      <c r="L5240" s="72" t="n">
        <v>209.72</v>
      </c>
      <c r="M5240" s="72" t="n">
        <v>249147.36</v>
      </c>
      <c r="N5240" s="72" t="n">
        <v>24914.74</v>
      </c>
      <c r="O5240" s="72" t="n">
        <v>224232.62</v>
      </c>
      <c r="P5240" s="72" t="n">
        <v>178137.7</v>
      </c>
      <c r="Q5240" s="72" t="n">
        <v>46094.92</v>
      </c>
      <c r="R5240" t="inlineStr">
        <is>
          <t>Karnataka</t>
        </is>
      </c>
      <c r="S5240" s="71" t="n">
        <v>0</v>
      </c>
      <c r="T5240" t="inlineStr">
        <is>
          <t>No</t>
        </is>
      </c>
      <c r="U5240" s="71" t="n">
        <v>362</v>
      </c>
      <c r="V5240" s="71" t="n">
        <v>147</v>
      </c>
      <c r="W5240">
        <f>IF(AND(OR(Dashboard!$C$6="All",E5240=Dashboard!$C$6),OR(Dashboard!$F$6="All",G5240=Dashboard!$F$6),OR(Dashboard!$I$6="All",H5240=Dashboard!$I$6)),1,0)</f>
        <v/>
      </c>
    </row>
    <row r="5241">
      <c r="A5241" t="inlineStr">
        <is>
          <t>RR105232</t>
        </is>
      </c>
      <c r="B5241" s="69" t="n">
        <v>46290</v>
      </c>
      <c r="C5241" s="70" t="n">
        <v>2026</v>
      </c>
      <c r="D5241" t="inlineStr">
        <is>
          <t>Sep</t>
        </is>
      </c>
      <c r="E5241" t="inlineStr">
        <is>
          <t>North</t>
        </is>
      </c>
      <c r="F5241" t="inlineStr">
        <is>
          <t>India</t>
        </is>
      </c>
      <c r="G5241" t="inlineStr">
        <is>
          <t>Electronics</t>
        </is>
      </c>
      <c r="H5241" t="inlineStr">
        <is>
          <t>Store walk-in</t>
        </is>
      </c>
      <c r="I5241" t="inlineStr">
        <is>
          <t>Member</t>
        </is>
      </c>
      <c r="J5241" t="inlineStr">
        <is>
          <t>Priya Nair</t>
        </is>
      </c>
      <c r="K5241" s="71" t="n">
        <v>57</v>
      </c>
      <c r="L5241" s="72" t="n">
        <v>10514.84</v>
      </c>
      <c r="M5241" s="72" t="n">
        <v>599345.88</v>
      </c>
      <c r="N5241" s="72" t="n">
        <v>47947.67</v>
      </c>
      <c r="O5241" s="72" t="n">
        <v>551398.21</v>
      </c>
      <c r="P5241" s="72" t="n">
        <v>479087.88</v>
      </c>
      <c r="Q5241" s="72" t="n">
        <v>72310.33</v>
      </c>
      <c r="R5241" t="inlineStr">
        <is>
          <t>Rajasthan</t>
        </is>
      </c>
      <c r="S5241" s="71" t="n">
        <v>2</v>
      </c>
      <c r="T5241" t="inlineStr">
        <is>
          <t>Yes</t>
        </is>
      </c>
      <c r="U5241" s="71" t="n">
        <v>198</v>
      </c>
      <c r="V5241" s="71" t="n">
        <v>51</v>
      </c>
      <c r="W5241">
        <f>IF(AND(OR(Dashboard!$C$6="All",E5241=Dashboard!$C$6),OR(Dashboard!$F$6="All",G5241=Dashboard!$F$6),OR(Dashboard!$I$6="All",H5241=Dashboard!$I$6)),1,0)</f>
        <v/>
      </c>
    </row>
    <row r="5242">
      <c r="A5242" t="inlineStr">
        <is>
          <t>RR105233</t>
        </is>
      </c>
      <c r="B5242" s="69" t="n">
        <v>46290</v>
      </c>
      <c r="C5242" s="70" t="n">
        <v>2026</v>
      </c>
      <c r="D5242" t="inlineStr">
        <is>
          <t>Sep</t>
        </is>
      </c>
      <c r="E5242" t="inlineStr">
        <is>
          <t>West</t>
        </is>
      </c>
      <c r="F5242" t="inlineStr">
        <is>
          <t>India</t>
        </is>
      </c>
      <c r="G5242" t="inlineStr">
        <is>
          <t>Grocery</t>
        </is>
      </c>
      <c r="H5242" t="inlineStr">
        <is>
          <t>Store walk-in</t>
        </is>
      </c>
      <c r="I5242" t="inlineStr">
        <is>
          <t>Member</t>
        </is>
      </c>
      <c r="J5242" t="inlineStr">
        <is>
          <t>Ruhi Shaikh</t>
        </is>
      </c>
      <c r="K5242" s="71" t="n">
        <v>1339</v>
      </c>
      <c r="L5242" s="72" t="n">
        <v>196.48</v>
      </c>
      <c r="M5242" s="72" t="n">
        <v>263086.72</v>
      </c>
      <c r="N5242" s="72" t="n">
        <v>13154.34</v>
      </c>
      <c r="O5242" s="72" t="n">
        <v>249932.38</v>
      </c>
      <c r="P5242" s="72" t="n">
        <v>195209.49</v>
      </c>
      <c r="Q5242" s="72" t="n">
        <v>54722.89</v>
      </c>
      <c r="R5242" t="inlineStr">
        <is>
          <t>Gujarat</t>
        </is>
      </c>
      <c r="S5242" s="71" t="n">
        <v>2</v>
      </c>
      <c r="T5242" t="inlineStr">
        <is>
          <t>Yes</t>
        </is>
      </c>
      <c r="U5242" s="71" t="n">
        <v>417</v>
      </c>
      <c r="V5242" s="71" t="n">
        <v>183</v>
      </c>
      <c r="W5242">
        <f>IF(AND(OR(Dashboard!$C$6="All",E5242=Dashboard!$C$6),OR(Dashboard!$F$6="All",G5242=Dashboard!$F$6),OR(Dashboard!$I$6="All",H5242=Dashboard!$I$6)),1,0)</f>
        <v/>
      </c>
    </row>
    <row r="5243">
      <c r="A5243" t="inlineStr">
        <is>
          <t>RR105234</t>
        </is>
      </c>
      <c r="B5243" s="69" t="n">
        <v>46290</v>
      </c>
      <c r="C5243" s="70" t="n">
        <v>2026</v>
      </c>
      <c r="D5243" t="inlineStr">
        <is>
          <t>Sep</t>
        </is>
      </c>
      <c r="E5243" t="inlineStr">
        <is>
          <t>North</t>
        </is>
      </c>
      <c r="F5243" t="inlineStr">
        <is>
          <t>India</t>
        </is>
      </c>
      <c r="G5243" t="inlineStr">
        <is>
          <t>Grocery</t>
        </is>
      </c>
      <c r="H5243" t="inlineStr">
        <is>
          <t>Store walk-in</t>
        </is>
      </c>
      <c r="I5243" t="inlineStr">
        <is>
          <t>Member</t>
        </is>
      </c>
      <c r="J5243" t="inlineStr">
        <is>
          <t>Mei Lin</t>
        </is>
      </c>
      <c r="K5243" s="71" t="n">
        <v>3706</v>
      </c>
      <c r="L5243" s="72" t="n">
        <v>184.42</v>
      </c>
      <c r="M5243" s="72" t="n">
        <v>683460.52</v>
      </c>
      <c r="N5243" s="72" t="n">
        <v>68346.05</v>
      </c>
      <c r="O5243" s="72" t="n">
        <v>615114.47</v>
      </c>
      <c r="P5243" s="72" t="n">
        <v>527098.3100000001</v>
      </c>
      <c r="Q5243" s="72" t="n">
        <v>88016.16</v>
      </c>
      <c r="R5243" t="inlineStr">
        <is>
          <t>Uttar Pradesh</t>
        </is>
      </c>
      <c r="S5243" s="71" t="n">
        <v>5</v>
      </c>
      <c r="T5243" t="inlineStr">
        <is>
          <t>Yes</t>
        </is>
      </c>
      <c r="U5243" s="71" t="n">
        <v>1396</v>
      </c>
      <c r="V5243" s="71" t="n">
        <v>437</v>
      </c>
      <c r="W5243">
        <f>IF(AND(OR(Dashboard!$C$6="All",E5243=Dashboard!$C$6),OR(Dashboard!$F$6="All",G5243=Dashboard!$F$6),OR(Dashboard!$I$6="All",H5243=Dashboard!$I$6)),1,0)</f>
        <v/>
      </c>
    </row>
    <row r="5244">
      <c r="A5244" t="inlineStr">
        <is>
          <t>RR105235</t>
        </is>
      </c>
      <c r="B5244" s="69" t="n">
        <v>46290</v>
      </c>
      <c r="C5244" s="70" t="n">
        <v>2026</v>
      </c>
      <c r="D5244" t="inlineStr">
        <is>
          <t>Sep</t>
        </is>
      </c>
      <c r="E5244" t="inlineStr">
        <is>
          <t>North</t>
        </is>
      </c>
      <c r="F5244" t="inlineStr">
        <is>
          <t>India</t>
        </is>
      </c>
      <c r="G5244" t="inlineStr">
        <is>
          <t>JioMart</t>
        </is>
      </c>
      <c r="H5244" t="inlineStr">
        <is>
          <t>Home delivery</t>
        </is>
      </c>
      <c r="I5244" t="inlineStr">
        <is>
          <t>Member</t>
        </is>
      </c>
      <c r="J5244" t="inlineStr">
        <is>
          <t>Ana Costa</t>
        </is>
      </c>
      <c r="K5244" s="71" t="n">
        <v>1709</v>
      </c>
      <c r="L5244" s="72" t="n">
        <v>455.74</v>
      </c>
      <c r="M5244" s="72" t="n">
        <v>778859.66</v>
      </c>
      <c r="N5244" s="72" t="n">
        <v>15577.19</v>
      </c>
      <c r="O5244" s="72" t="n">
        <v>763282.47</v>
      </c>
      <c r="P5244" s="72" t="n">
        <v>575055.36</v>
      </c>
      <c r="Q5244" s="72" t="n">
        <v>188227.11</v>
      </c>
      <c r="R5244" t="inlineStr">
        <is>
          <t>Rajasthan</t>
        </is>
      </c>
      <c r="S5244" s="71" t="n">
        <v>1</v>
      </c>
      <c r="T5244" t="inlineStr">
        <is>
          <t>Yes</t>
        </is>
      </c>
      <c r="U5244" s="71" t="n">
        <v>3973</v>
      </c>
      <c r="V5244" s="71" t="n">
        <v>203</v>
      </c>
      <c r="W5244">
        <f>IF(AND(OR(Dashboard!$C$6="All",E5244=Dashboard!$C$6),OR(Dashboard!$F$6="All",G5244=Dashboard!$F$6),OR(Dashboard!$I$6="All",H5244=Dashboard!$I$6)),1,0)</f>
        <v/>
      </c>
    </row>
    <row r="5245">
      <c r="A5245" t="inlineStr">
        <is>
          <t>RR105236</t>
        </is>
      </c>
      <c r="B5245" s="69" t="n">
        <v>46290</v>
      </c>
      <c r="C5245" s="70" t="n">
        <v>2026</v>
      </c>
      <c r="D5245" t="inlineStr">
        <is>
          <t>Sep</t>
        </is>
      </c>
      <c r="E5245" t="inlineStr">
        <is>
          <t>North</t>
        </is>
      </c>
      <c r="F5245" t="inlineStr">
        <is>
          <t>India</t>
        </is>
      </c>
      <c r="G5245" t="inlineStr">
        <is>
          <t>Grocery</t>
        </is>
      </c>
      <c r="H5245" t="inlineStr">
        <is>
          <t>Store walk-in</t>
        </is>
      </c>
      <c r="I5245" t="inlineStr">
        <is>
          <t>Member</t>
        </is>
      </c>
      <c r="J5245" t="inlineStr">
        <is>
          <t>Amir Khan</t>
        </is>
      </c>
      <c r="K5245" s="71" t="n">
        <v>1467</v>
      </c>
      <c r="L5245" s="72" t="n">
        <v>189.77</v>
      </c>
      <c r="M5245" s="72" t="n">
        <v>278392.59</v>
      </c>
      <c r="N5245" s="72" t="n">
        <v>27839.26</v>
      </c>
      <c r="O5245" s="72" t="n">
        <v>250553.33</v>
      </c>
      <c r="P5245" s="72" t="n">
        <v>221818.31</v>
      </c>
      <c r="Q5245" s="72" t="n">
        <v>28735.02</v>
      </c>
      <c r="R5245" t="inlineStr">
        <is>
          <t>Punjab</t>
        </is>
      </c>
      <c r="S5245" s="71" t="n">
        <v>2</v>
      </c>
      <c r="T5245" t="inlineStr">
        <is>
          <t>Yes</t>
        </is>
      </c>
      <c r="U5245" s="71" t="n">
        <v>1544</v>
      </c>
      <c r="V5245" s="71" t="n">
        <v>428</v>
      </c>
      <c r="W5245">
        <f>IF(AND(OR(Dashboard!$C$6="All",E5245=Dashboard!$C$6),OR(Dashboard!$F$6="All",G5245=Dashboard!$F$6),OR(Dashboard!$I$6="All",H5245=Dashboard!$I$6)),1,0)</f>
        <v/>
      </c>
    </row>
    <row r="5246">
      <c r="A5246" t="inlineStr">
        <is>
          <t>RR105237</t>
        </is>
      </c>
      <c r="B5246" s="69" t="n">
        <v>46290</v>
      </c>
      <c r="C5246" s="70" t="n">
        <v>2026</v>
      </c>
      <c r="D5246" t="inlineStr">
        <is>
          <t>Sep</t>
        </is>
      </c>
      <c r="E5246" t="inlineStr">
        <is>
          <t>West</t>
        </is>
      </c>
      <c r="F5246" t="inlineStr">
        <is>
          <t>India</t>
        </is>
      </c>
      <c r="G5246" t="inlineStr">
        <is>
          <t>JioMart</t>
        </is>
      </c>
      <c r="H5246" t="inlineStr">
        <is>
          <t>Home delivery</t>
        </is>
      </c>
      <c r="I5246" t="inlineStr">
        <is>
          <t>Walk-in guest</t>
        </is>
      </c>
      <c r="J5246" t="inlineStr">
        <is>
          <t>Aisha Bello</t>
        </is>
      </c>
      <c r="K5246" s="71" t="n">
        <v>1476</v>
      </c>
      <c r="L5246" s="72" t="n">
        <v>489.82</v>
      </c>
      <c r="M5246" s="72" t="n">
        <v>722974.3199999999</v>
      </c>
      <c r="N5246" s="72" t="n">
        <v>72297.42999999999</v>
      </c>
      <c r="O5246" s="72" t="n">
        <v>650676.89</v>
      </c>
      <c r="P5246" s="72" t="n">
        <v>507965.29</v>
      </c>
      <c r="Q5246" s="72" t="n">
        <v>142711.6</v>
      </c>
      <c r="R5246" t="inlineStr">
        <is>
          <t>Maharashtra</t>
        </is>
      </c>
      <c r="S5246" s="71" t="n">
        <v>5</v>
      </c>
      <c r="T5246" t="inlineStr">
        <is>
          <t>Yes</t>
        </is>
      </c>
      <c r="U5246" s="71" t="n">
        <v>4309</v>
      </c>
      <c r="V5246" s="71" t="n">
        <v>336</v>
      </c>
      <c r="W5246">
        <f>IF(AND(OR(Dashboard!$C$6="All",E5246=Dashboard!$C$6),OR(Dashboard!$F$6="All",G5246=Dashboard!$F$6),OR(Dashboard!$I$6="All",H5246=Dashboard!$I$6)),1,0)</f>
        <v/>
      </c>
    </row>
    <row r="5247">
      <c r="A5247" t="inlineStr">
        <is>
          <t>RR105238</t>
        </is>
      </c>
      <c r="B5247" s="69" t="n">
        <v>46290</v>
      </c>
      <c r="C5247" s="70" t="n">
        <v>2026</v>
      </c>
      <c r="D5247" t="inlineStr">
        <is>
          <t>Sep</t>
        </is>
      </c>
      <c r="E5247" t="inlineStr">
        <is>
          <t>West</t>
        </is>
      </c>
      <c r="F5247" t="inlineStr">
        <is>
          <t>India</t>
        </is>
      </c>
      <c r="G5247" t="inlineStr">
        <is>
          <t>Grocery</t>
        </is>
      </c>
      <c r="H5247" t="inlineStr">
        <is>
          <t>Store walk-in</t>
        </is>
      </c>
      <c r="I5247" t="inlineStr">
        <is>
          <t>Walk-in guest</t>
        </is>
      </c>
      <c r="J5247" t="inlineStr">
        <is>
          <t>Zoya Ahmed</t>
        </is>
      </c>
      <c r="K5247" s="71" t="n">
        <v>4495</v>
      </c>
      <c r="L5247" s="72" t="n">
        <v>193.09</v>
      </c>
      <c r="M5247" s="72" t="n">
        <v>867939.55</v>
      </c>
      <c r="N5247" s="72" t="n">
        <v>86793.96000000001</v>
      </c>
      <c r="O5247" s="72" t="n">
        <v>781145.59</v>
      </c>
      <c r="P5247" s="72" t="n">
        <v>668869.47</v>
      </c>
      <c r="Q5247" s="72" t="n">
        <v>112276.12</v>
      </c>
      <c r="R5247" t="inlineStr">
        <is>
          <t>Goa</t>
        </is>
      </c>
      <c r="S5247" s="71" t="n">
        <v>1</v>
      </c>
      <c r="T5247" t="inlineStr">
        <is>
          <t>Yes</t>
        </is>
      </c>
      <c r="U5247" s="71" t="n">
        <v>1760</v>
      </c>
      <c r="V5247" s="71" t="n">
        <v>524</v>
      </c>
      <c r="W5247">
        <f>IF(AND(OR(Dashboard!$C$6="All",E5247=Dashboard!$C$6),OR(Dashboard!$F$6="All",G5247=Dashboard!$F$6),OR(Dashboard!$I$6="All",H5247=Dashboard!$I$6)),1,0)</f>
        <v/>
      </c>
    </row>
    <row r="5248">
      <c r="A5248" t="inlineStr">
        <is>
          <t>RR105239</t>
        </is>
      </c>
      <c r="B5248" s="69" t="n">
        <v>46290</v>
      </c>
      <c r="C5248" s="70" t="n">
        <v>2026</v>
      </c>
      <c r="D5248" t="inlineStr">
        <is>
          <t>Sep</t>
        </is>
      </c>
      <c r="E5248" t="inlineStr">
        <is>
          <t>North</t>
        </is>
      </c>
      <c r="F5248" t="inlineStr">
        <is>
          <t>India</t>
        </is>
      </c>
      <c r="G5248" t="inlineStr">
        <is>
          <t>Electronics</t>
        </is>
      </c>
      <c r="H5248" t="inlineStr">
        <is>
          <t>Store walk-in</t>
        </is>
      </c>
      <c r="I5248" t="inlineStr">
        <is>
          <t>Walk-in guest</t>
        </is>
      </c>
      <c r="J5248" t="inlineStr">
        <is>
          <t>Lucas Martin</t>
        </is>
      </c>
      <c r="K5248" s="71" t="n">
        <v>205</v>
      </c>
      <c r="L5248" s="72" t="n">
        <v>10490.09</v>
      </c>
      <c r="M5248" s="72" t="n">
        <v>2150468.45</v>
      </c>
      <c r="N5248" s="72" t="n">
        <v>215046.85</v>
      </c>
      <c r="O5248" s="72" t="n">
        <v>1935421.6</v>
      </c>
      <c r="P5248" s="72" t="n">
        <v>1713993.18</v>
      </c>
      <c r="Q5248" s="72" t="n">
        <v>221428.42</v>
      </c>
      <c r="R5248" t="inlineStr">
        <is>
          <t>Rajasthan</t>
        </is>
      </c>
      <c r="S5248" s="71" t="n">
        <v>8</v>
      </c>
      <c r="T5248" t="inlineStr">
        <is>
          <t>Yes</t>
        </is>
      </c>
      <c r="U5248" s="71" t="n">
        <v>596</v>
      </c>
      <c r="V5248" s="71" t="n">
        <v>165</v>
      </c>
      <c r="W5248">
        <f>IF(AND(OR(Dashboard!$C$6="All",E5248=Dashboard!$C$6),OR(Dashboard!$F$6="All",G5248=Dashboard!$F$6),OR(Dashboard!$I$6="All",H5248=Dashboard!$I$6)),1,0)</f>
        <v/>
      </c>
    </row>
    <row r="5249">
      <c r="A5249" t="inlineStr">
        <is>
          <t>RR105240</t>
        </is>
      </c>
      <c r="B5249" s="69" t="n">
        <v>46290</v>
      </c>
      <c r="C5249" s="70" t="n">
        <v>2026</v>
      </c>
      <c r="D5249" t="inlineStr">
        <is>
          <t>Sep</t>
        </is>
      </c>
      <c r="E5249" t="inlineStr">
        <is>
          <t>East</t>
        </is>
      </c>
      <c r="F5249" t="inlineStr">
        <is>
          <t>India</t>
        </is>
      </c>
      <c r="G5249" t="inlineStr">
        <is>
          <t>JioMart</t>
        </is>
      </c>
      <c r="H5249" t="inlineStr">
        <is>
          <t>Home delivery</t>
        </is>
      </c>
      <c r="I5249" t="inlineStr">
        <is>
          <t>Walk-in guest</t>
        </is>
      </c>
      <c r="J5249" t="inlineStr">
        <is>
          <t>Hiroshi Tanaka</t>
        </is>
      </c>
      <c r="K5249" s="71" t="n">
        <v>2635</v>
      </c>
      <c r="L5249" s="72" t="n">
        <v>475.88</v>
      </c>
      <c r="M5249" s="72" t="n">
        <v>1253943.8</v>
      </c>
      <c r="N5249" s="72" t="n">
        <v>62697.19</v>
      </c>
      <c r="O5249" s="72" t="n">
        <v>1191246.61</v>
      </c>
      <c r="P5249" s="72" t="n">
        <v>863141.88</v>
      </c>
      <c r="Q5249" s="72" t="n">
        <v>328104.73</v>
      </c>
      <c r="R5249" t="inlineStr">
        <is>
          <t>West Bengal</t>
        </is>
      </c>
      <c r="S5249" s="71" t="n">
        <v>1</v>
      </c>
      <c r="T5249" t="inlineStr">
        <is>
          <t>Yes</t>
        </is>
      </c>
      <c r="U5249" s="71" t="n">
        <v>14114</v>
      </c>
      <c r="V5249" s="71" t="n">
        <v>748</v>
      </c>
      <c r="W5249">
        <f>IF(AND(OR(Dashboard!$C$6="All",E5249=Dashboard!$C$6),OR(Dashboard!$F$6="All",G5249=Dashboard!$F$6),OR(Dashboard!$I$6="All",H5249=Dashboard!$I$6)),1,0)</f>
        <v/>
      </c>
    </row>
    <row r="5250">
      <c r="A5250" t="inlineStr">
        <is>
          <t>RR105241</t>
        </is>
      </c>
      <c r="B5250" s="69" t="n">
        <v>46290</v>
      </c>
      <c r="C5250" s="70" t="n">
        <v>2026</v>
      </c>
      <c r="D5250" t="inlineStr">
        <is>
          <t>Sep</t>
        </is>
      </c>
      <c r="E5250" t="inlineStr">
        <is>
          <t>West</t>
        </is>
      </c>
      <c r="F5250" t="inlineStr">
        <is>
          <t>India</t>
        </is>
      </c>
      <c r="G5250" t="inlineStr">
        <is>
          <t>Electronics</t>
        </is>
      </c>
      <c r="H5250" t="inlineStr">
        <is>
          <t>Store walk-in</t>
        </is>
      </c>
      <c r="I5250" t="inlineStr">
        <is>
          <t>Member</t>
        </is>
      </c>
      <c r="J5250" t="inlineStr">
        <is>
          <t>Ravindra Patil</t>
        </is>
      </c>
      <c r="K5250" s="71" t="n">
        <v>97</v>
      </c>
      <c r="L5250" s="72" t="n">
        <v>9081.709999999999</v>
      </c>
      <c r="M5250" s="72" t="n">
        <v>880925.87</v>
      </c>
      <c r="N5250" s="72" t="n">
        <v>132138.88</v>
      </c>
      <c r="O5250" s="72" t="n">
        <v>748786.99</v>
      </c>
      <c r="P5250" s="72" t="n">
        <v>780191.3100000001</v>
      </c>
      <c r="Q5250" s="72" t="n">
        <v>-31404.32</v>
      </c>
      <c r="R5250" t="inlineStr">
        <is>
          <t>Gujarat</t>
        </is>
      </c>
      <c r="S5250" s="71" t="n">
        <v>2</v>
      </c>
      <c r="T5250" t="inlineStr">
        <is>
          <t>Yes</t>
        </is>
      </c>
      <c r="U5250" s="71" t="n">
        <v>301</v>
      </c>
      <c r="V5250" s="71" t="n">
        <v>82</v>
      </c>
      <c r="W5250">
        <f>IF(AND(OR(Dashboard!$C$6="All",E5250=Dashboard!$C$6),OR(Dashboard!$F$6="All",G5250=Dashboard!$F$6),OR(Dashboard!$I$6="All",H5250=Dashboard!$I$6)),1,0)</f>
        <v/>
      </c>
    </row>
    <row r="5251">
      <c r="A5251" t="inlineStr">
        <is>
          <t>RR105242</t>
        </is>
      </c>
      <c r="B5251" s="69" t="n">
        <v>46291</v>
      </c>
      <c r="C5251" s="70" t="n">
        <v>2026</v>
      </c>
      <c r="D5251" t="inlineStr">
        <is>
          <t>Sep</t>
        </is>
      </c>
      <c r="E5251" t="inlineStr">
        <is>
          <t>North</t>
        </is>
      </c>
      <c r="F5251" t="inlineStr">
        <is>
          <t>India</t>
        </is>
      </c>
      <c r="G5251" t="inlineStr">
        <is>
          <t>JioMart</t>
        </is>
      </c>
      <c r="H5251" t="inlineStr">
        <is>
          <t>Home delivery</t>
        </is>
      </c>
      <c r="I5251" t="inlineStr">
        <is>
          <t>Member</t>
        </is>
      </c>
      <c r="J5251" t="inlineStr">
        <is>
          <t>Hiroshi Tanaka</t>
        </is>
      </c>
      <c r="K5251" s="71" t="n">
        <v>2072</v>
      </c>
      <c r="L5251" s="72" t="n">
        <v>415.12</v>
      </c>
      <c r="M5251" s="72" t="n">
        <v>860128.64</v>
      </c>
      <c r="N5251" s="72" t="n">
        <v>129019.3</v>
      </c>
      <c r="O5251" s="72" t="n">
        <v>731109.34</v>
      </c>
      <c r="P5251" s="72" t="n">
        <v>684312.96</v>
      </c>
      <c r="Q5251" s="72" t="n">
        <v>46796.38</v>
      </c>
      <c r="R5251" t="inlineStr">
        <is>
          <t>Rajasthan</t>
        </is>
      </c>
      <c r="S5251" s="71" t="n">
        <v>1</v>
      </c>
      <c r="T5251" t="inlineStr">
        <is>
          <t>Yes</t>
        </is>
      </c>
      <c r="U5251" s="71" t="n">
        <v>12213</v>
      </c>
      <c r="V5251" s="71" t="n">
        <v>636</v>
      </c>
      <c r="W5251">
        <f>IF(AND(OR(Dashboard!$C$6="All",E5251=Dashboard!$C$6),OR(Dashboard!$F$6="All",G5251=Dashboard!$F$6),OR(Dashboard!$I$6="All",H5251=Dashboard!$I$6)),1,0)</f>
        <v/>
      </c>
    </row>
    <row r="5252">
      <c r="A5252" t="inlineStr">
        <is>
          <t>RR105243</t>
        </is>
      </c>
      <c r="B5252" s="69" t="n">
        <v>46291</v>
      </c>
      <c r="C5252" s="70" t="n">
        <v>2026</v>
      </c>
      <c r="D5252" t="inlineStr">
        <is>
          <t>Sep</t>
        </is>
      </c>
      <c r="E5252" t="inlineStr">
        <is>
          <t>North</t>
        </is>
      </c>
      <c r="F5252" t="inlineStr">
        <is>
          <t>India</t>
        </is>
      </c>
      <c r="G5252" t="inlineStr">
        <is>
          <t>Grocery</t>
        </is>
      </c>
      <c r="H5252" t="inlineStr">
        <is>
          <t>Store walk-in</t>
        </is>
      </c>
      <c r="I5252" t="inlineStr">
        <is>
          <t>Member</t>
        </is>
      </c>
      <c r="J5252" t="inlineStr">
        <is>
          <t>Liam O'Brien</t>
        </is>
      </c>
      <c r="K5252" s="71" t="n">
        <v>4275</v>
      </c>
      <c r="L5252" s="72" t="n">
        <v>198.47</v>
      </c>
      <c r="M5252" s="72" t="n">
        <v>848459.25</v>
      </c>
      <c r="N5252" s="72" t="n">
        <v>16969.19</v>
      </c>
      <c r="O5252" s="72" t="n">
        <v>831490.0600000001</v>
      </c>
      <c r="P5252" s="72" t="n">
        <v>625060.41</v>
      </c>
      <c r="Q5252" s="72" t="n">
        <v>206429.65</v>
      </c>
      <c r="R5252" t="inlineStr">
        <is>
          <t>Uttar Pradesh</t>
        </is>
      </c>
      <c r="S5252" s="71" t="n">
        <v>0</v>
      </c>
      <c r="T5252" t="inlineStr">
        <is>
          <t>No</t>
        </is>
      </c>
      <c r="U5252" s="71" t="n">
        <v>1530</v>
      </c>
      <c r="V5252" s="71" t="n">
        <v>626</v>
      </c>
      <c r="W5252">
        <f>IF(AND(OR(Dashboard!$C$6="All",E5252=Dashboard!$C$6),OR(Dashboard!$F$6="All",G5252=Dashboard!$F$6),OR(Dashboard!$I$6="All",H5252=Dashboard!$I$6)),1,0)</f>
        <v/>
      </c>
    </row>
    <row r="5253">
      <c r="A5253" t="inlineStr">
        <is>
          <t>RR105244</t>
        </is>
      </c>
      <c r="B5253" s="69" t="n">
        <v>46291</v>
      </c>
      <c r="C5253" s="70" t="n">
        <v>2026</v>
      </c>
      <c r="D5253" t="inlineStr">
        <is>
          <t>Sep</t>
        </is>
      </c>
      <c r="E5253" t="inlineStr">
        <is>
          <t>West</t>
        </is>
      </c>
      <c r="F5253" t="inlineStr">
        <is>
          <t>India</t>
        </is>
      </c>
      <c r="G5253" t="inlineStr">
        <is>
          <t>JioMart</t>
        </is>
      </c>
      <c r="H5253" t="inlineStr">
        <is>
          <t>Home delivery</t>
        </is>
      </c>
      <c r="I5253" t="inlineStr">
        <is>
          <t>Member</t>
        </is>
      </c>
      <c r="J5253" t="inlineStr">
        <is>
          <t>Shraddha Kulkarni</t>
        </is>
      </c>
      <c r="K5253" s="71" t="n">
        <v>658</v>
      </c>
      <c r="L5253" s="72" t="n">
        <v>468.85</v>
      </c>
      <c r="M5253" s="72" t="n">
        <v>308503.3</v>
      </c>
      <c r="N5253" s="72" t="n">
        <v>24680.26</v>
      </c>
      <c r="O5253" s="72" t="n">
        <v>283823.04</v>
      </c>
      <c r="P5253" s="72" t="n">
        <v>221649.59</v>
      </c>
      <c r="Q5253" s="72" t="n">
        <v>62173.45</v>
      </c>
      <c r="R5253" t="inlineStr">
        <is>
          <t>Maharashtra</t>
        </is>
      </c>
      <c r="S5253" s="71" t="n">
        <v>3</v>
      </c>
      <c r="T5253" t="inlineStr">
        <is>
          <t>Yes</t>
        </is>
      </c>
      <c r="U5253" s="71" t="n">
        <v>5058</v>
      </c>
      <c r="V5253" s="71" t="n">
        <v>204</v>
      </c>
      <c r="W5253">
        <f>IF(AND(OR(Dashboard!$C$6="All",E5253=Dashboard!$C$6),OR(Dashboard!$F$6="All",G5253=Dashboard!$F$6),OR(Dashboard!$I$6="All",H5253=Dashboard!$I$6)),1,0)</f>
        <v/>
      </c>
    </row>
    <row r="5254">
      <c r="A5254" t="inlineStr">
        <is>
          <t>RR105245</t>
        </is>
      </c>
      <c r="B5254" s="69" t="n">
        <v>46291</v>
      </c>
      <c r="C5254" s="70" t="n">
        <v>2026</v>
      </c>
      <c r="D5254" t="inlineStr">
        <is>
          <t>Sep</t>
        </is>
      </c>
      <c r="E5254" t="inlineStr">
        <is>
          <t>West</t>
        </is>
      </c>
      <c r="F5254" t="inlineStr">
        <is>
          <t>India</t>
        </is>
      </c>
      <c r="G5254" t="inlineStr">
        <is>
          <t>Electronics</t>
        </is>
      </c>
      <c r="H5254" t="inlineStr">
        <is>
          <t>Home delivery</t>
        </is>
      </c>
      <c r="I5254" t="inlineStr">
        <is>
          <t>Member</t>
        </is>
      </c>
      <c r="J5254" t="inlineStr">
        <is>
          <t>Omar Haddad</t>
        </is>
      </c>
      <c r="K5254" s="71" t="n">
        <v>43</v>
      </c>
      <c r="L5254" s="72" t="n">
        <v>9123.16</v>
      </c>
      <c r="M5254" s="72" t="n">
        <v>392295.88</v>
      </c>
      <c r="N5254" s="72" t="n">
        <v>58844.38</v>
      </c>
      <c r="O5254" s="72" t="n">
        <v>333451.5</v>
      </c>
      <c r="P5254" s="72" t="n">
        <v>340369.95</v>
      </c>
      <c r="Q5254" s="72" t="n">
        <v>-6918.45</v>
      </c>
      <c r="R5254" t="inlineStr">
        <is>
          <t>Goa</t>
        </is>
      </c>
      <c r="S5254" s="71" t="n">
        <v>5</v>
      </c>
      <c r="T5254" t="inlineStr">
        <is>
          <t>Yes</t>
        </is>
      </c>
      <c r="U5254" s="71" t="n">
        <v>95</v>
      </c>
      <c r="V5254" s="71" t="n">
        <v>41</v>
      </c>
      <c r="W5254">
        <f>IF(AND(OR(Dashboard!$C$6="All",E5254=Dashboard!$C$6),OR(Dashboard!$F$6="All",G5254=Dashboard!$F$6),OR(Dashboard!$I$6="All",H5254=Dashboard!$I$6)),1,0)</f>
        <v/>
      </c>
    </row>
    <row r="5255">
      <c r="A5255" t="inlineStr">
        <is>
          <t>RR105246</t>
        </is>
      </c>
      <c r="B5255" s="69" t="n">
        <v>46291</v>
      </c>
      <c r="C5255" s="70" t="n">
        <v>2026</v>
      </c>
      <c r="D5255" t="inlineStr">
        <is>
          <t>Sep</t>
        </is>
      </c>
      <c r="E5255" t="inlineStr">
        <is>
          <t>West</t>
        </is>
      </c>
      <c r="F5255" t="inlineStr">
        <is>
          <t>India</t>
        </is>
      </c>
      <c r="G5255" t="inlineStr">
        <is>
          <t>Fashion</t>
        </is>
      </c>
      <c r="H5255" t="inlineStr">
        <is>
          <t>Store walk-in</t>
        </is>
      </c>
      <c r="I5255" t="inlineStr">
        <is>
          <t>Walk-in guest</t>
        </is>
      </c>
      <c r="J5255" t="inlineStr">
        <is>
          <t>Aisha Bello</t>
        </is>
      </c>
      <c r="K5255" s="71" t="n">
        <v>378</v>
      </c>
      <c r="L5255" s="72" t="n">
        <v>858.58</v>
      </c>
      <c r="M5255" s="72" t="n">
        <v>324543.24</v>
      </c>
      <c r="N5255" s="72" t="n">
        <v>32454.32</v>
      </c>
      <c r="O5255" s="72" t="n">
        <v>292088.92</v>
      </c>
      <c r="P5255" s="72" t="n">
        <v>160759.12</v>
      </c>
      <c r="Q5255" s="72" t="n">
        <v>131329.8</v>
      </c>
      <c r="R5255" t="inlineStr">
        <is>
          <t>Maharashtra</t>
        </is>
      </c>
      <c r="S5255" s="71" t="n">
        <v>3</v>
      </c>
      <c r="T5255" t="inlineStr">
        <is>
          <t>Yes</t>
        </is>
      </c>
      <c r="U5255" s="71" t="n">
        <v>268</v>
      </c>
      <c r="V5255" s="71" t="n">
        <v>85</v>
      </c>
      <c r="W5255">
        <f>IF(AND(OR(Dashboard!$C$6="All",E5255=Dashboard!$C$6),OR(Dashboard!$F$6="All",G5255=Dashboard!$F$6),OR(Dashboard!$I$6="All",H5255=Dashboard!$I$6)),1,0)</f>
        <v/>
      </c>
    </row>
    <row r="5256">
      <c r="A5256" t="inlineStr">
        <is>
          <t>RR105247</t>
        </is>
      </c>
      <c r="B5256" s="69" t="n">
        <v>46291</v>
      </c>
      <c r="C5256" s="70" t="n">
        <v>2026</v>
      </c>
      <c r="D5256" t="inlineStr">
        <is>
          <t>Sep</t>
        </is>
      </c>
      <c r="E5256" t="inlineStr">
        <is>
          <t>South</t>
        </is>
      </c>
      <c r="F5256" t="inlineStr">
        <is>
          <t>India</t>
        </is>
      </c>
      <c r="G5256" t="inlineStr">
        <is>
          <t>Grocery</t>
        </is>
      </c>
      <c r="H5256" t="inlineStr">
        <is>
          <t>Click &amp; collect</t>
        </is>
      </c>
      <c r="I5256" t="inlineStr">
        <is>
          <t>Member</t>
        </is>
      </c>
      <c r="J5256" t="inlineStr">
        <is>
          <t>Zoya Ahmed</t>
        </is>
      </c>
      <c r="K5256" s="71" t="n">
        <v>1726</v>
      </c>
      <c r="L5256" s="72" t="n">
        <v>174.48</v>
      </c>
      <c r="M5256" s="72" t="n">
        <v>301152.48</v>
      </c>
      <c r="N5256" s="72" t="n">
        <v>15057.62</v>
      </c>
      <c r="O5256" s="72" t="n">
        <v>286094.86</v>
      </c>
      <c r="P5256" s="72" t="n">
        <v>246420.9</v>
      </c>
      <c r="Q5256" s="72" t="n">
        <v>39673.96</v>
      </c>
      <c r="R5256" t="inlineStr">
        <is>
          <t>Kerala</t>
        </is>
      </c>
      <c r="S5256" s="71" t="n">
        <v>1</v>
      </c>
      <c r="T5256" t="inlineStr">
        <is>
          <t>Yes</t>
        </is>
      </c>
      <c r="U5256" s="71" t="n">
        <v>874</v>
      </c>
      <c r="V5256" s="71" t="n">
        <v>350</v>
      </c>
      <c r="W5256">
        <f>IF(AND(OR(Dashboard!$C$6="All",E5256=Dashboard!$C$6),OR(Dashboard!$F$6="All",G5256=Dashboard!$F$6),OR(Dashboard!$I$6="All",H5256=Dashboard!$I$6)),1,0)</f>
        <v/>
      </c>
    </row>
    <row r="5257">
      <c r="A5257" t="inlineStr">
        <is>
          <t>RR105248</t>
        </is>
      </c>
      <c r="B5257" s="69" t="n">
        <v>46291</v>
      </c>
      <c r="C5257" s="70" t="n">
        <v>2026</v>
      </c>
      <c r="D5257" t="inlineStr">
        <is>
          <t>Sep</t>
        </is>
      </c>
      <c r="E5257" t="inlineStr">
        <is>
          <t>West</t>
        </is>
      </c>
      <c r="F5257" t="inlineStr">
        <is>
          <t>India</t>
        </is>
      </c>
      <c r="G5257" t="inlineStr">
        <is>
          <t>Grocery</t>
        </is>
      </c>
      <c r="H5257" t="inlineStr">
        <is>
          <t>Store walk-in</t>
        </is>
      </c>
      <c r="I5257" t="inlineStr">
        <is>
          <t>Walk-in guest</t>
        </is>
      </c>
      <c r="J5257" t="inlineStr">
        <is>
          <t>Mei Lin</t>
        </is>
      </c>
      <c r="K5257" s="71" t="n">
        <v>2597</v>
      </c>
      <c r="L5257" s="72" t="n">
        <v>191.43</v>
      </c>
      <c r="M5257" s="72" t="n">
        <v>497143.71</v>
      </c>
      <c r="N5257" s="72" t="n">
        <v>49714.37</v>
      </c>
      <c r="O5257" s="72" t="n">
        <v>447429.34</v>
      </c>
      <c r="P5257" s="72" t="n">
        <v>384627.02</v>
      </c>
      <c r="Q5257" s="72" t="n">
        <v>62802.32</v>
      </c>
      <c r="R5257" t="inlineStr">
        <is>
          <t>Maharashtra</t>
        </is>
      </c>
      <c r="S5257" s="71" t="n">
        <v>0</v>
      </c>
      <c r="T5257" t="inlineStr">
        <is>
          <t>No</t>
        </is>
      </c>
      <c r="U5257" s="71" t="n">
        <v>1182</v>
      </c>
      <c r="V5257" s="71" t="n">
        <v>399</v>
      </c>
      <c r="W5257">
        <f>IF(AND(OR(Dashboard!$C$6="All",E5257=Dashboard!$C$6),OR(Dashboard!$F$6="All",G5257=Dashboard!$F$6),OR(Dashboard!$I$6="All",H5257=Dashboard!$I$6)),1,0)</f>
        <v/>
      </c>
    </row>
    <row r="5258">
      <c r="A5258" t="inlineStr">
        <is>
          <t>RR105249</t>
        </is>
      </c>
      <c r="B5258" s="69" t="n">
        <v>46291</v>
      </c>
      <c r="C5258" s="70" t="n">
        <v>2026</v>
      </c>
      <c r="D5258" t="inlineStr">
        <is>
          <t>Sep</t>
        </is>
      </c>
      <c r="E5258" t="inlineStr">
        <is>
          <t>North</t>
        </is>
      </c>
      <c r="F5258" t="inlineStr">
        <is>
          <t>India</t>
        </is>
      </c>
      <c r="G5258" t="inlineStr">
        <is>
          <t>JioMart</t>
        </is>
      </c>
      <c r="H5258" t="inlineStr">
        <is>
          <t>Home delivery</t>
        </is>
      </c>
      <c r="I5258" t="inlineStr">
        <is>
          <t>Walk-in guest</t>
        </is>
      </c>
      <c r="J5258" t="inlineStr">
        <is>
          <t>Sophie Müller</t>
        </is>
      </c>
      <c r="K5258" s="71" t="n">
        <v>1124</v>
      </c>
      <c r="L5258" s="72" t="n">
        <v>503.3</v>
      </c>
      <c r="M5258" s="72" t="n">
        <v>565709.2</v>
      </c>
      <c r="N5258" s="72" t="n">
        <v>28285.46</v>
      </c>
      <c r="O5258" s="72" t="n">
        <v>537423.74</v>
      </c>
      <c r="P5258" s="72" t="n">
        <v>379650.59</v>
      </c>
      <c r="Q5258" s="72" t="n">
        <v>157773.15</v>
      </c>
      <c r="R5258" t="inlineStr">
        <is>
          <t>Uttar Pradesh</t>
        </is>
      </c>
      <c r="S5258" s="71" t="n">
        <v>1</v>
      </c>
      <c r="T5258" t="inlineStr">
        <is>
          <t>Yes</t>
        </is>
      </c>
      <c r="U5258" s="71" t="n">
        <v>3139</v>
      </c>
      <c r="V5258" s="71" t="n">
        <v>144</v>
      </c>
      <c r="W5258">
        <f>IF(AND(OR(Dashboard!$C$6="All",E5258=Dashboard!$C$6),OR(Dashboard!$F$6="All",G5258=Dashboard!$F$6),OR(Dashboard!$I$6="All",H5258=Dashboard!$I$6)),1,0)</f>
        <v/>
      </c>
    </row>
    <row r="5259">
      <c r="A5259" t="inlineStr">
        <is>
          <t>RR105250</t>
        </is>
      </c>
      <c r="B5259" s="69" t="n">
        <v>46292</v>
      </c>
      <c r="C5259" s="70" t="n">
        <v>2026</v>
      </c>
      <c r="D5259" t="inlineStr">
        <is>
          <t>Sep</t>
        </is>
      </c>
      <c r="E5259" t="inlineStr">
        <is>
          <t>North</t>
        </is>
      </c>
      <c r="F5259" t="inlineStr">
        <is>
          <t>India</t>
        </is>
      </c>
      <c r="G5259" t="inlineStr">
        <is>
          <t>JioMart</t>
        </is>
      </c>
      <c r="H5259" t="inlineStr">
        <is>
          <t>Home delivery</t>
        </is>
      </c>
      <c r="I5259" t="inlineStr">
        <is>
          <t>Walk-in guest</t>
        </is>
      </c>
      <c r="J5259" t="inlineStr">
        <is>
          <t>Shraddha Kulkarni</t>
        </is>
      </c>
      <c r="K5259" s="71" t="n">
        <v>3843</v>
      </c>
      <c r="L5259" s="72" t="n">
        <v>507.48</v>
      </c>
      <c r="M5259" s="72" t="n">
        <v>1950245.64</v>
      </c>
      <c r="N5259" s="72" t="n">
        <v>156019.65</v>
      </c>
      <c r="O5259" s="72" t="n">
        <v>1794225.99</v>
      </c>
      <c r="P5259" s="72" t="n">
        <v>1323710.06</v>
      </c>
      <c r="Q5259" s="72" t="n">
        <v>470515.93</v>
      </c>
      <c r="R5259" t="inlineStr">
        <is>
          <t>Delhi</t>
        </is>
      </c>
      <c r="S5259" s="71" t="n">
        <v>8</v>
      </c>
      <c r="T5259" t="inlineStr">
        <is>
          <t>Yes</t>
        </is>
      </c>
      <c r="U5259" s="71" t="n">
        <v>13758</v>
      </c>
      <c r="V5259" s="71" t="n">
        <v>558</v>
      </c>
      <c r="W5259">
        <f>IF(AND(OR(Dashboard!$C$6="All",E5259=Dashboard!$C$6),OR(Dashboard!$F$6="All",G5259=Dashboard!$F$6),OR(Dashboard!$I$6="All",H5259=Dashboard!$I$6)),1,0)</f>
        <v/>
      </c>
    </row>
    <row r="5260">
      <c r="A5260" t="inlineStr">
        <is>
          <t>RR105251</t>
        </is>
      </c>
      <c r="B5260" s="69" t="n">
        <v>46292</v>
      </c>
      <c r="C5260" s="70" t="n">
        <v>2026</v>
      </c>
      <c r="D5260" t="inlineStr">
        <is>
          <t>Sep</t>
        </is>
      </c>
      <c r="E5260" t="inlineStr">
        <is>
          <t>North</t>
        </is>
      </c>
      <c r="F5260" t="inlineStr">
        <is>
          <t>India</t>
        </is>
      </c>
      <c r="G5260" t="inlineStr">
        <is>
          <t>JioMart</t>
        </is>
      </c>
      <c r="H5260" t="inlineStr">
        <is>
          <t>Home delivery</t>
        </is>
      </c>
      <c r="I5260" t="inlineStr">
        <is>
          <t>Member</t>
        </is>
      </c>
      <c r="J5260" t="inlineStr">
        <is>
          <t>Mei Lin</t>
        </is>
      </c>
      <c r="K5260" s="71" t="n">
        <v>2804</v>
      </c>
      <c r="L5260" s="72" t="n">
        <v>519.1799999999999</v>
      </c>
      <c r="M5260" s="72" t="n">
        <v>1455780.72</v>
      </c>
      <c r="N5260" s="72" t="n">
        <v>29115.61</v>
      </c>
      <c r="O5260" s="72" t="n">
        <v>1426665.11</v>
      </c>
      <c r="P5260" s="72" t="n">
        <v>967209.66</v>
      </c>
      <c r="Q5260" s="72" t="n">
        <v>459455.45</v>
      </c>
      <c r="R5260" t="inlineStr">
        <is>
          <t>Delhi</t>
        </is>
      </c>
      <c r="S5260" s="71" t="n">
        <v>1</v>
      </c>
      <c r="T5260" t="inlineStr">
        <is>
          <t>Yes</t>
        </is>
      </c>
      <c r="U5260" s="71" t="n">
        <v>17357</v>
      </c>
      <c r="V5260" s="71" t="n">
        <v>924</v>
      </c>
      <c r="W5260">
        <f>IF(AND(OR(Dashboard!$C$6="All",E5260=Dashboard!$C$6),OR(Dashboard!$F$6="All",G5260=Dashboard!$F$6),OR(Dashboard!$I$6="All",H5260=Dashboard!$I$6)),1,0)</f>
        <v/>
      </c>
    </row>
    <row r="5261">
      <c r="A5261" t="inlineStr">
        <is>
          <t>RR105252</t>
        </is>
      </c>
      <c r="B5261" s="69" t="n">
        <v>46292</v>
      </c>
      <c r="C5261" s="70" t="n">
        <v>2026</v>
      </c>
      <c r="D5261" t="inlineStr">
        <is>
          <t>Sep</t>
        </is>
      </c>
      <c r="E5261" t="inlineStr">
        <is>
          <t>South</t>
        </is>
      </c>
      <c r="F5261" t="inlineStr">
        <is>
          <t>India</t>
        </is>
      </c>
      <c r="G5261" t="inlineStr">
        <is>
          <t>Electronics</t>
        </is>
      </c>
      <c r="H5261" t="inlineStr">
        <is>
          <t>Home delivery</t>
        </is>
      </c>
      <c r="I5261" t="inlineStr">
        <is>
          <t>Member</t>
        </is>
      </c>
      <c r="J5261" t="inlineStr">
        <is>
          <t>Ruhi Shaikh</t>
        </is>
      </c>
      <c r="K5261" s="71" t="n">
        <v>103</v>
      </c>
      <c r="L5261" s="72" t="n">
        <v>9383.99</v>
      </c>
      <c r="M5261" s="72" t="n">
        <v>966550.97</v>
      </c>
      <c r="N5261" s="72" t="n">
        <v>48327.55</v>
      </c>
      <c r="O5261" s="72" t="n">
        <v>918223.42</v>
      </c>
      <c r="P5261" s="72" t="n">
        <v>873160.03</v>
      </c>
      <c r="Q5261" s="72" t="n">
        <v>45063.39</v>
      </c>
      <c r="R5261" t="inlineStr">
        <is>
          <t>Kerala</t>
        </is>
      </c>
      <c r="S5261" s="71" t="n">
        <v>2</v>
      </c>
      <c r="T5261" t="inlineStr">
        <is>
          <t>Yes</t>
        </is>
      </c>
      <c r="U5261" s="71" t="n">
        <v>296</v>
      </c>
      <c r="V5261" s="71" t="n">
        <v>91</v>
      </c>
      <c r="W5261">
        <f>IF(AND(OR(Dashboard!$C$6="All",E5261=Dashboard!$C$6),OR(Dashboard!$F$6="All",G5261=Dashboard!$F$6),OR(Dashboard!$I$6="All",H5261=Dashboard!$I$6)),1,0)</f>
        <v/>
      </c>
    </row>
    <row r="5262">
      <c r="A5262" t="inlineStr">
        <is>
          <t>RR105253</t>
        </is>
      </c>
      <c r="B5262" s="69" t="n">
        <v>46292</v>
      </c>
      <c r="C5262" s="70" t="n">
        <v>2026</v>
      </c>
      <c r="D5262" t="inlineStr">
        <is>
          <t>Sep</t>
        </is>
      </c>
      <c r="E5262" t="inlineStr">
        <is>
          <t>West</t>
        </is>
      </c>
      <c r="F5262" t="inlineStr">
        <is>
          <t>India</t>
        </is>
      </c>
      <c r="G5262" t="inlineStr">
        <is>
          <t>Fashion</t>
        </is>
      </c>
      <c r="H5262" t="inlineStr">
        <is>
          <t>Store walk-in</t>
        </is>
      </c>
      <c r="I5262" t="inlineStr">
        <is>
          <t>Walk-in guest</t>
        </is>
      </c>
      <c r="J5262" t="inlineStr">
        <is>
          <t>Noah Smith</t>
        </is>
      </c>
      <c r="K5262" s="71" t="n">
        <v>1336</v>
      </c>
      <c r="L5262" s="72" t="n">
        <v>694.65</v>
      </c>
      <c r="M5262" s="72" t="n">
        <v>928052.4</v>
      </c>
      <c r="N5262" s="72" t="n">
        <v>92805.24000000001</v>
      </c>
      <c r="O5262" s="72" t="n">
        <v>835247.16</v>
      </c>
      <c r="P5262" s="72" t="n">
        <v>548008.71</v>
      </c>
      <c r="Q5262" s="72" t="n">
        <v>287238.45</v>
      </c>
      <c r="R5262" t="inlineStr">
        <is>
          <t>Goa</t>
        </is>
      </c>
      <c r="S5262" s="71" t="n">
        <v>0</v>
      </c>
      <c r="T5262" t="inlineStr">
        <is>
          <t>No</t>
        </is>
      </c>
      <c r="U5262" s="71" t="n">
        <v>913</v>
      </c>
      <c r="V5262" s="71" t="n">
        <v>394</v>
      </c>
      <c r="W5262">
        <f>IF(AND(OR(Dashboard!$C$6="All",E5262=Dashboard!$C$6),OR(Dashboard!$F$6="All",G5262=Dashboard!$F$6),OR(Dashboard!$I$6="All",H5262=Dashboard!$I$6)),1,0)</f>
        <v/>
      </c>
    </row>
    <row r="5263">
      <c r="A5263" t="inlineStr">
        <is>
          <t>RR105254</t>
        </is>
      </c>
      <c r="B5263" s="69" t="n">
        <v>46292</v>
      </c>
      <c r="C5263" s="70" t="n">
        <v>2026</v>
      </c>
      <c r="D5263" t="inlineStr">
        <is>
          <t>Sep</t>
        </is>
      </c>
      <c r="E5263" t="inlineStr">
        <is>
          <t>West</t>
        </is>
      </c>
      <c r="F5263" t="inlineStr">
        <is>
          <t>India</t>
        </is>
      </c>
      <c r="G5263" t="inlineStr">
        <is>
          <t>JioMart</t>
        </is>
      </c>
      <c r="H5263" t="inlineStr">
        <is>
          <t>Home delivery</t>
        </is>
      </c>
      <c r="I5263" t="inlineStr">
        <is>
          <t>Member</t>
        </is>
      </c>
      <c r="J5263" t="inlineStr">
        <is>
          <t>Fatima Al-Saud</t>
        </is>
      </c>
      <c r="K5263" s="71" t="n">
        <v>2344</v>
      </c>
      <c r="L5263" s="72" t="n">
        <v>471.89</v>
      </c>
      <c r="M5263" s="72" t="n">
        <v>1106110.16</v>
      </c>
      <c r="N5263" s="72" t="n">
        <v>55305.51</v>
      </c>
      <c r="O5263" s="72" t="n">
        <v>1050804.65</v>
      </c>
      <c r="P5263" s="72" t="n">
        <v>765912.78</v>
      </c>
      <c r="Q5263" s="72" t="n">
        <v>284891.87</v>
      </c>
      <c r="R5263" t="inlineStr">
        <is>
          <t>Maharashtra</t>
        </is>
      </c>
      <c r="S5263" s="71" t="n">
        <v>3</v>
      </c>
      <c r="T5263" t="inlineStr">
        <is>
          <t>Yes</t>
        </is>
      </c>
      <c r="U5263" s="71" t="n">
        <v>5265</v>
      </c>
      <c r="V5263" s="71" t="n">
        <v>306</v>
      </c>
      <c r="W5263">
        <f>IF(AND(OR(Dashboard!$C$6="All",E5263=Dashboard!$C$6),OR(Dashboard!$F$6="All",G5263=Dashboard!$F$6),OR(Dashboard!$I$6="All",H5263=Dashboard!$I$6)),1,0)</f>
        <v/>
      </c>
    </row>
    <row r="5264">
      <c r="A5264" t="inlineStr">
        <is>
          <t>RR105255</t>
        </is>
      </c>
      <c r="B5264" s="69" t="n">
        <v>46292</v>
      </c>
      <c r="C5264" s="70" t="n">
        <v>2026</v>
      </c>
      <c r="D5264" t="inlineStr">
        <is>
          <t>Sep</t>
        </is>
      </c>
      <c r="E5264" t="inlineStr">
        <is>
          <t>West</t>
        </is>
      </c>
      <c r="F5264" t="inlineStr">
        <is>
          <t>India</t>
        </is>
      </c>
      <c r="G5264" t="inlineStr">
        <is>
          <t>Fashion</t>
        </is>
      </c>
      <c r="H5264" t="inlineStr">
        <is>
          <t>Store walk-in</t>
        </is>
      </c>
      <c r="I5264" t="inlineStr">
        <is>
          <t>Member</t>
        </is>
      </c>
      <c r="J5264" t="inlineStr">
        <is>
          <t>Omar Haddad</t>
        </is>
      </c>
      <c r="K5264" s="71" t="n">
        <v>642</v>
      </c>
      <c r="L5264" s="72" t="n">
        <v>686.37</v>
      </c>
      <c r="M5264" s="72" t="n">
        <v>440649.54</v>
      </c>
      <c r="N5264" s="72" t="n">
        <v>44064.95</v>
      </c>
      <c r="O5264" s="72" t="n">
        <v>396584.59</v>
      </c>
      <c r="P5264" s="72" t="n">
        <v>259330.09</v>
      </c>
      <c r="Q5264" s="72" t="n">
        <v>137254.5</v>
      </c>
      <c r="R5264" t="inlineStr">
        <is>
          <t>Gujarat</t>
        </is>
      </c>
      <c r="S5264" s="71" t="n">
        <v>1</v>
      </c>
      <c r="T5264" t="inlineStr">
        <is>
          <t>Yes</t>
        </is>
      </c>
      <c r="U5264" s="71" t="n">
        <v>681</v>
      </c>
      <c r="V5264" s="71" t="n">
        <v>191</v>
      </c>
      <c r="W5264">
        <f>IF(AND(OR(Dashboard!$C$6="All",E5264=Dashboard!$C$6),OR(Dashboard!$F$6="All",G5264=Dashboard!$F$6),OR(Dashboard!$I$6="All",H5264=Dashboard!$I$6)),1,0)</f>
        <v/>
      </c>
    </row>
    <row r="5265">
      <c r="A5265" t="inlineStr">
        <is>
          <t>RR105256</t>
        </is>
      </c>
      <c r="B5265" s="69" t="n">
        <v>46292</v>
      </c>
      <c r="C5265" s="70" t="n">
        <v>2026</v>
      </c>
      <c r="D5265" t="inlineStr">
        <is>
          <t>Sep</t>
        </is>
      </c>
      <c r="E5265" t="inlineStr">
        <is>
          <t>East</t>
        </is>
      </c>
      <c r="F5265" t="inlineStr">
        <is>
          <t>India</t>
        </is>
      </c>
      <c r="G5265" t="inlineStr">
        <is>
          <t>Grocery</t>
        </is>
      </c>
      <c r="H5265" t="inlineStr">
        <is>
          <t>Store walk-in</t>
        </is>
      </c>
      <c r="I5265" t="inlineStr">
        <is>
          <t>Walk-in guest</t>
        </is>
      </c>
      <c r="J5265" t="inlineStr">
        <is>
          <t>Emma Clarke</t>
        </is>
      </c>
      <c r="K5265" s="71" t="n">
        <v>432</v>
      </c>
      <c r="L5265" s="72" t="n">
        <v>191.08</v>
      </c>
      <c r="M5265" s="72" t="n">
        <v>82546.56</v>
      </c>
      <c r="N5265" s="72" t="n">
        <v>8254.66</v>
      </c>
      <c r="O5265" s="72" t="n">
        <v>74291.89999999999</v>
      </c>
      <c r="P5265" s="72" t="n">
        <v>63315.12</v>
      </c>
      <c r="Q5265" s="72" t="n">
        <v>10976.78</v>
      </c>
      <c r="R5265" t="inlineStr">
        <is>
          <t>West Bengal</t>
        </is>
      </c>
      <c r="S5265" s="71" t="n">
        <v>1</v>
      </c>
      <c r="T5265" t="inlineStr">
        <is>
          <t>Yes</t>
        </is>
      </c>
      <c r="U5265" s="71" t="n">
        <v>298</v>
      </c>
      <c r="V5265" s="71" t="n">
        <v>75</v>
      </c>
      <c r="W5265">
        <f>IF(AND(OR(Dashboard!$C$6="All",E5265=Dashboard!$C$6),OR(Dashboard!$F$6="All",G5265=Dashboard!$F$6),OR(Dashboard!$I$6="All",H5265=Dashboard!$I$6)),1,0)</f>
        <v/>
      </c>
    </row>
    <row r="5266">
      <c r="A5266" t="inlineStr">
        <is>
          <t>RR105257</t>
        </is>
      </c>
      <c r="B5266" s="69" t="n">
        <v>46292</v>
      </c>
      <c r="C5266" s="70" t="n">
        <v>2026</v>
      </c>
      <c r="D5266" t="inlineStr">
        <is>
          <t>Sep</t>
        </is>
      </c>
      <c r="E5266" t="inlineStr">
        <is>
          <t>East</t>
        </is>
      </c>
      <c r="F5266" t="inlineStr">
        <is>
          <t>India</t>
        </is>
      </c>
      <c r="G5266" t="inlineStr">
        <is>
          <t>JioMart</t>
        </is>
      </c>
      <c r="H5266" t="inlineStr">
        <is>
          <t>Home delivery</t>
        </is>
      </c>
      <c r="I5266" t="inlineStr">
        <is>
          <t>Member</t>
        </is>
      </c>
      <c r="J5266" t="inlineStr">
        <is>
          <t>Sara Rossi</t>
        </is>
      </c>
      <c r="K5266" s="71" t="n">
        <v>501</v>
      </c>
      <c r="L5266" s="72" t="n">
        <v>514.95</v>
      </c>
      <c r="M5266" s="72" t="n">
        <v>257989.95</v>
      </c>
      <c r="N5266" s="72" t="n">
        <v>38698.49</v>
      </c>
      <c r="O5266" s="72" t="n">
        <v>219291.46</v>
      </c>
      <c r="P5266" s="72" t="n">
        <v>173893.54</v>
      </c>
      <c r="Q5266" s="72" t="n">
        <v>45397.92</v>
      </c>
      <c r="R5266" t="inlineStr">
        <is>
          <t>West Bengal</t>
        </is>
      </c>
      <c r="S5266" s="71" t="n">
        <v>0</v>
      </c>
      <c r="T5266" t="inlineStr">
        <is>
          <t>No</t>
        </is>
      </c>
      <c r="U5266" s="71" t="n">
        <v>1479</v>
      </c>
      <c r="V5266" s="71" t="n">
        <v>117</v>
      </c>
      <c r="W5266">
        <f>IF(AND(OR(Dashboard!$C$6="All",E5266=Dashboard!$C$6),OR(Dashboard!$F$6="All",G5266=Dashboard!$F$6),OR(Dashboard!$I$6="All",H5266=Dashboard!$I$6)),1,0)</f>
        <v/>
      </c>
    </row>
    <row r="5267">
      <c r="A5267" t="inlineStr">
        <is>
          <t>RR105258</t>
        </is>
      </c>
      <c r="B5267" s="69" t="n">
        <v>46292</v>
      </c>
      <c r="C5267" s="70" t="n">
        <v>2026</v>
      </c>
      <c r="D5267" t="inlineStr">
        <is>
          <t>Sep</t>
        </is>
      </c>
      <c r="E5267" t="inlineStr">
        <is>
          <t>South</t>
        </is>
      </c>
      <c r="F5267" t="inlineStr">
        <is>
          <t>India</t>
        </is>
      </c>
      <c r="G5267" t="inlineStr">
        <is>
          <t>Grocery</t>
        </is>
      </c>
      <c r="H5267" t="inlineStr">
        <is>
          <t>Store walk-in</t>
        </is>
      </c>
      <c r="I5267" t="inlineStr">
        <is>
          <t>Walk-in guest</t>
        </is>
      </c>
      <c r="J5267" t="inlineStr">
        <is>
          <t>Mei Lin</t>
        </is>
      </c>
      <c r="K5267" s="71" t="n">
        <v>4624</v>
      </c>
      <c r="L5267" s="72" t="n">
        <v>205.25</v>
      </c>
      <c r="M5267" s="72" t="n">
        <v>949076</v>
      </c>
      <c r="N5267" s="72" t="n">
        <v>75926.08</v>
      </c>
      <c r="O5267" s="72" t="n">
        <v>873149.92</v>
      </c>
      <c r="P5267" s="72" t="n">
        <v>681406.15</v>
      </c>
      <c r="Q5267" s="72" t="n">
        <v>191743.77</v>
      </c>
      <c r="R5267" t="inlineStr">
        <is>
          <t>Kerala</t>
        </is>
      </c>
      <c r="S5267" s="71" t="n">
        <v>8</v>
      </c>
      <c r="T5267" t="inlineStr">
        <is>
          <t>Yes</t>
        </is>
      </c>
      <c r="U5267" s="71" t="n">
        <v>2155</v>
      </c>
      <c r="V5267" s="71" t="n">
        <v>646</v>
      </c>
      <c r="W5267">
        <f>IF(AND(OR(Dashboard!$C$6="All",E5267=Dashboard!$C$6),OR(Dashboard!$F$6="All",G5267=Dashboard!$F$6),OR(Dashboard!$I$6="All",H5267=Dashboard!$I$6)),1,0)</f>
        <v/>
      </c>
    </row>
    <row r="5268">
      <c r="A5268" t="inlineStr">
        <is>
          <t>RR105259</t>
        </is>
      </c>
      <c r="B5268" s="69" t="n">
        <v>46292</v>
      </c>
      <c r="C5268" s="70" t="n">
        <v>2026</v>
      </c>
      <c r="D5268" t="inlineStr">
        <is>
          <t>Sep</t>
        </is>
      </c>
      <c r="E5268" t="inlineStr">
        <is>
          <t>North</t>
        </is>
      </c>
      <c r="F5268" t="inlineStr">
        <is>
          <t>India</t>
        </is>
      </c>
      <c r="G5268" t="inlineStr">
        <is>
          <t>Grocery</t>
        </is>
      </c>
      <c r="H5268" t="inlineStr">
        <is>
          <t>Store walk-in</t>
        </is>
      </c>
      <c r="I5268" t="inlineStr">
        <is>
          <t>Walk-in guest</t>
        </is>
      </c>
      <c r="J5268" t="inlineStr">
        <is>
          <t>Liam O'Brien</t>
        </is>
      </c>
      <c r="K5268" s="71" t="n">
        <v>3618</v>
      </c>
      <c r="L5268" s="72" t="n">
        <v>187.54</v>
      </c>
      <c r="M5268" s="72" t="n">
        <v>678519.72</v>
      </c>
      <c r="N5268" s="72" t="n">
        <v>54281.58</v>
      </c>
      <c r="O5268" s="72" t="n">
        <v>624238.14</v>
      </c>
      <c r="P5268" s="72" t="n">
        <v>537013.34</v>
      </c>
      <c r="Q5268" s="72" t="n">
        <v>87224.8</v>
      </c>
      <c r="R5268" t="inlineStr">
        <is>
          <t>Uttar Pradesh</t>
        </is>
      </c>
      <c r="S5268" s="71" t="n">
        <v>0</v>
      </c>
      <c r="T5268" t="inlineStr">
        <is>
          <t>No</t>
        </is>
      </c>
      <c r="U5268" s="71" t="n">
        <v>2301</v>
      </c>
      <c r="V5268" s="71" t="n">
        <v>844</v>
      </c>
      <c r="W5268">
        <f>IF(AND(OR(Dashboard!$C$6="All",E5268=Dashboard!$C$6),OR(Dashboard!$F$6="All",G5268=Dashboard!$F$6),OR(Dashboard!$I$6="All",H5268=Dashboard!$I$6)),1,0)</f>
        <v/>
      </c>
    </row>
    <row r="5269">
      <c r="A5269" t="inlineStr">
        <is>
          <t>RR105260</t>
        </is>
      </c>
      <c r="B5269" s="69" t="n">
        <v>46292</v>
      </c>
      <c r="C5269" s="70" t="n">
        <v>2026</v>
      </c>
      <c r="D5269" t="inlineStr">
        <is>
          <t>Sep</t>
        </is>
      </c>
      <c r="E5269" t="inlineStr">
        <is>
          <t>South</t>
        </is>
      </c>
      <c r="F5269" t="inlineStr">
        <is>
          <t>India</t>
        </is>
      </c>
      <c r="G5269" t="inlineStr">
        <is>
          <t>JioMart</t>
        </is>
      </c>
      <c r="H5269" t="inlineStr">
        <is>
          <t>Home delivery</t>
        </is>
      </c>
      <c r="I5269" t="inlineStr">
        <is>
          <t>Walk-in guest</t>
        </is>
      </c>
      <c r="J5269" t="inlineStr">
        <is>
          <t>Priya Nair</t>
        </is>
      </c>
      <c r="K5269" s="71" t="n">
        <v>2050</v>
      </c>
      <c r="L5269" s="72" t="n">
        <v>513.03</v>
      </c>
      <c r="M5269" s="72" t="n">
        <v>1051711.5</v>
      </c>
      <c r="N5269" s="72" t="n">
        <v>21034.23</v>
      </c>
      <c r="O5269" s="72" t="n">
        <v>1030677.27</v>
      </c>
      <c r="P5269" s="72" t="n">
        <v>666420.08</v>
      </c>
      <c r="Q5269" s="72" t="n">
        <v>364257.19</v>
      </c>
      <c r="R5269" t="inlineStr">
        <is>
          <t>Kerala</t>
        </is>
      </c>
      <c r="S5269" s="71" t="n">
        <v>2</v>
      </c>
      <c r="T5269" t="inlineStr">
        <is>
          <t>Yes</t>
        </is>
      </c>
      <c r="U5269" s="71" t="n">
        <v>4131</v>
      </c>
      <c r="V5269" s="71" t="n">
        <v>310</v>
      </c>
      <c r="W5269">
        <f>IF(AND(OR(Dashboard!$C$6="All",E5269=Dashboard!$C$6),OR(Dashboard!$F$6="All",G5269=Dashboard!$F$6),OR(Dashboard!$I$6="All",H5269=Dashboard!$I$6)),1,0)</f>
        <v/>
      </c>
    </row>
    <row r="5270">
      <c r="A5270" t="inlineStr">
        <is>
          <t>RR105261</t>
        </is>
      </c>
      <c r="B5270" s="69" t="n">
        <v>46292</v>
      </c>
      <c r="C5270" s="70" t="n">
        <v>2026</v>
      </c>
      <c r="D5270" t="inlineStr">
        <is>
          <t>Sep</t>
        </is>
      </c>
      <c r="E5270" t="inlineStr">
        <is>
          <t>East</t>
        </is>
      </c>
      <c r="F5270" t="inlineStr">
        <is>
          <t>India</t>
        </is>
      </c>
      <c r="G5270" t="inlineStr">
        <is>
          <t>JioMart</t>
        </is>
      </c>
      <c r="H5270" t="inlineStr">
        <is>
          <t>Home delivery</t>
        </is>
      </c>
      <c r="I5270" t="inlineStr">
        <is>
          <t>Member</t>
        </is>
      </c>
      <c r="J5270" t="inlineStr">
        <is>
          <t>Yuki Sato</t>
        </is>
      </c>
      <c r="K5270" s="71" t="n">
        <v>3625</v>
      </c>
      <c r="L5270" s="72" t="n">
        <v>504.75</v>
      </c>
      <c r="M5270" s="72" t="n">
        <v>1829718.75</v>
      </c>
      <c r="N5270" s="72" t="n">
        <v>91485.94</v>
      </c>
      <c r="O5270" s="72" t="n">
        <v>1738232.81</v>
      </c>
      <c r="P5270" s="72" t="n">
        <v>1214077.91</v>
      </c>
      <c r="Q5270" s="72" t="n">
        <v>524154.9</v>
      </c>
      <c r="R5270" t="inlineStr">
        <is>
          <t>Odisha</t>
        </is>
      </c>
      <c r="S5270" s="71" t="n">
        <v>5</v>
      </c>
      <c r="T5270" t="inlineStr">
        <is>
          <t>Yes</t>
        </is>
      </c>
      <c r="U5270" s="71" t="n">
        <v>6847</v>
      </c>
      <c r="V5270" s="71" t="n">
        <v>424</v>
      </c>
      <c r="W5270">
        <f>IF(AND(OR(Dashboard!$C$6="All",E5270=Dashboard!$C$6),OR(Dashboard!$F$6="All",G5270=Dashboard!$F$6),OR(Dashboard!$I$6="All",H5270=Dashboard!$I$6)),1,0)</f>
        <v/>
      </c>
    </row>
    <row r="5271">
      <c r="A5271" t="inlineStr">
        <is>
          <t>RR105262</t>
        </is>
      </c>
      <c r="B5271" s="69" t="n">
        <v>46293</v>
      </c>
      <c r="C5271" s="70" t="n">
        <v>2026</v>
      </c>
      <c r="D5271" t="inlineStr">
        <is>
          <t>Sep</t>
        </is>
      </c>
      <c r="E5271" t="inlineStr">
        <is>
          <t>South</t>
        </is>
      </c>
      <c r="F5271" t="inlineStr">
        <is>
          <t>India</t>
        </is>
      </c>
      <c r="G5271" t="inlineStr">
        <is>
          <t>Fashion</t>
        </is>
      </c>
      <c r="H5271" t="inlineStr">
        <is>
          <t>Home delivery</t>
        </is>
      </c>
      <c r="I5271" t="inlineStr">
        <is>
          <t>Member</t>
        </is>
      </c>
      <c r="J5271" t="inlineStr">
        <is>
          <t>Lucas Martin</t>
        </is>
      </c>
      <c r="K5271" s="71" t="n">
        <v>1424</v>
      </c>
      <c r="L5271" s="72" t="n">
        <v>724</v>
      </c>
      <c r="M5271" s="72" t="n">
        <v>1030976</v>
      </c>
      <c r="N5271" s="72" t="n">
        <v>82478.08</v>
      </c>
      <c r="O5271" s="72" t="n">
        <v>948497.92</v>
      </c>
      <c r="P5271" s="72" t="n">
        <v>578913.71</v>
      </c>
      <c r="Q5271" s="72" t="n">
        <v>369584.21</v>
      </c>
      <c r="R5271" t="inlineStr">
        <is>
          <t>Kerala</t>
        </is>
      </c>
      <c r="S5271" s="71" t="n">
        <v>3</v>
      </c>
      <c r="T5271" t="inlineStr">
        <is>
          <t>Yes</t>
        </is>
      </c>
      <c r="U5271" s="71" t="n">
        <v>767</v>
      </c>
      <c r="V5271" s="71" t="n">
        <v>291</v>
      </c>
      <c r="W5271">
        <f>IF(AND(OR(Dashboard!$C$6="All",E5271=Dashboard!$C$6),OR(Dashboard!$F$6="All",G5271=Dashboard!$F$6),OR(Dashboard!$I$6="All",H5271=Dashboard!$I$6)),1,0)</f>
        <v/>
      </c>
    </row>
    <row r="5272">
      <c r="A5272" t="inlineStr">
        <is>
          <t>RR105263</t>
        </is>
      </c>
      <c r="B5272" s="69" t="n">
        <v>46293</v>
      </c>
      <c r="C5272" s="70" t="n">
        <v>2026</v>
      </c>
      <c r="D5272" t="inlineStr">
        <is>
          <t>Sep</t>
        </is>
      </c>
      <c r="E5272" t="inlineStr">
        <is>
          <t>North</t>
        </is>
      </c>
      <c r="F5272" t="inlineStr">
        <is>
          <t>India</t>
        </is>
      </c>
      <c r="G5272" t="inlineStr">
        <is>
          <t>Grocery</t>
        </is>
      </c>
      <c r="H5272" t="inlineStr">
        <is>
          <t>Store walk-in</t>
        </is>
      </c>
      <c r="I5272" t="inlineStr">
        <is>
          <t>Member</t>
        </is>
      </c>
      <c r="J5272" t="inlineStr">
        <is>
          <t>Ruhi Shaikh</t>
        </is>
      </c>
      <c r="K5272" s="71" t="n">
        <v>1604</v>
      </c>
      <c r="L5272" s="72" t="n">
        <v>185.16</v>
      </c>
      <c r="M5272" s="72" t="n">
        <v>296996.64</v>
      </c>
      <c r="N5272" s="72" t="n">
        <v>14849.83</v>
      </c>
      <c r="O5272" s="72" t="n">
        <v>282146.81</v>
      </c>
      <c r="P5272" s="72" t="n">
        <v>230470.08</v>
      </c>
      <c r="Q5272" s="72" t="n">
        <v>51676.73</v>
      </c>
      <c r="R5272" t="inlineStr">
        <is>
          <t>Delhi</t>
        </is>
      </c>
      <c r="S5272" s="71" t="n">
        <v>0</v>
      </c>
      <c r="T5272" t="inlineStr">
        <is>
          <t>No</t>
        </is>
      </c>
      <c r="U5272" s="71" t="n">
        <v>1445</v>
      </c>
      <c r="V5272" s="71" t="n">
        <v>512</v>
      </c>
      <c r="W5272">
        <f>IF(AND(OR(Dashboard!$C$6="All",E5272=Dashboard!$C$6),OR(Dashboard!$F$6="All",G5272=Dashboard!$F$6),OR(Dashboard!$I$6="All",H5272=Dashboard!$I$6)),1,0)</f>
        <v/>
      </c>
    </row>
    <row r="5273">
      <c r="A5273" t="inlineStr">
        <is>
          <t>RR105264</t>
        </is>
      </c>
      <c r="B5273" s="69" t="n">
        <v>46293</v>
      </c>
      <c r="C5273" s="70" t="n">
        <v>2026</v>
      </c>
      <c r="D5273" t="inlineStr">
        <is>
          <t>Sep</t>
        </is>
      </c>
      <c r="E5273" t="inlineStr">
        <is>
          <t>North</t>
        </is>
      </c>
      <c r="F5273" t="inlineStr">
        <is>
          <t>India</t>
        </is>
      </c>
      <c r="G5273" t="inlineStr">
        <is>
          <t>Grocery</t>
        </is>
      </c>
      <c r="H5273" t="inlineStr">
        <is>
          <t>Store walk-in</t>
        </is>
      </c>
      <c r="I5273" t="inlineStr">
        <is>
          <t>Walk-in guest</t>
        </is>
      </c>
      <c r="J5273" t="inlineStr">
        <is>
          <t>Priya Nair</t>
        </is>
      </c>
      <c r="K5273" s="71" t="n">
        <v>1852</v>
      </c>
      <c r="L5273" s="72" t="n">
        <v>191.89</v>
      </c>
      <c r="M5273" s="72" t="n">
        <v>355380.28</v>
      </c>
      <c r="N5273" s="72" t="n">
        <v>7107.61</v>
      </c>
      <c r="O5273" s="72" t="n">
        <v>348272.67</v>
      </c>
      <c r="P5273" s="72" t="n">
        <v>279679.11</v>
      </c>
      <c r="Q5273" s="72" t="n">
        <v>68593.56</v>
      </c>
      <c r="R5273" t="inlineStr">
        <is>
          <t>Rajasthan</t>
        </is>
      </c>
      <c r="S5273" s="71" t="n">
        <v>2</v>
      </c>
      <c r="T5273" t="inlineStr">
        <is>
          <t>Yes</t>
        </is>
      </c>
      <c r="U5273" s="71" t="n">
        <v>880</v>
      </c>
      <c r="V5273" s="71" t="n">
        <v>307</v>
      </c>
      <c r="W5273">
        <f>IF(AND(OR(Dashboard!$C$6="All",E5273=Dashboard!$C$6),OR(Dashboard!$F$6="All",G5273=Dashboard!$F$6),OR(Dashboard!$I$6="All",H5273=Dashboard!$I$6)),1,0)</f>
        <v/>
      </c>
    </row>
    <row r="5274">
      <c r="A5274" t="inlineStr">
        <is>
          <t>RR105265</t>
        </is>
      </c>
      <c r="B5274" s="69" t="n">
        <v>46293</v>
      </c>
      <c r="C5274" s="70" t="n">
        <v>2026</v>
      </c>
      <c r="D5274" t="inlineStr">
        <is>
          <t>Sep</t>
        </is>
      </c>
      <c r="E5274" t="inlineStr">
        <is>
          <t>West</t>
        </is>
      </c>
      <c r="F5274" t="inlineStr">
        <is>
          <t>India</t>
        </is>
      </c>
      <c r="G5274" t="inlineStr">
        <is>
          <t>Fashion</t>
        </is>
      </c>
      <c r="H5274" t="inlineStr">
        <is>
          <t>Click &amp; collect</t>
        </is>
      </c>
      <c r="I5274" t="inlineStr">
        <is>
          <t>Walk-in guest</t>
        </is>
      </c>
      <c r="J5274" t="inlineStr">
        <is>
          <t>Olivia Brown</t>
        </is>
      </c>
      <c r="K5274" s="71" t="n">
        <v>959</v>
      </c>
      <c r="L5274" s="72" t="n">
        <v>750.74</v>
      </c>
      <c r="M5274" s="72" t="n">
        <v>719959.66</v>
      </c>
      <c r="N5274" s="72" t="n">
        <v>107993.95</v>
      </c>
      <c r="O5274" s="72" t="n">
        <v>611965.71</v>
      </c>
      <c r="P5274" s="72" t="n">
        <v>394074.95</v>
      </c>
      <c r="Q5274" s="72" t="n">
        <v>217890.76</v>
      </c>
      <c r="R5274" t="inlineStr">
        <is>
          <t>Gujarat</t>
        </is>
      </c>
      <c r="S5274" s="71" t="n">
        <v>0</v>
      </c>
      <c r="T5274" t="inlineStr">
        <is>
          <t>No</t>
        </is>
      </c>
      <c r="U5274" s="71" t="n">
        <v>477</v>
      </c>
      <c r="V5274" s="71" t="n">
        <v>197</v>
      </c>
      <c r="W5274">
        <f>IF(AND(OR(Dashboard!$C$6="All",E5274=Dashboard!$C$6),OR(Dashboard!$F$6="All",G5274=Dashboard!$F$6),OR(Dashboard!$I$6="All",H5274=Dashboard!$I$6)),1,0)</f>
        <v/>
      </c>
    </row>
    <row r="5275">
      <c r="A5275" t="inlineStr">
        <is>
          <t>RR105266</t>
        </is>
      </c>
      <c r="B5275" s="69" t="n">
        <v>46293</v>
      </c>
      <c r="C5275" s="70" t="n">
        <v>2026</v>
      </c>
      <c r="D5275" t="inlineStr">
        <is>
          <t>Sep</t>
        </is>
      </c>
      <c r="E5275" t="inlineStr">
        <is>
          <t>South</t>
        </is>
      </c>
      <c r="F5275" t="inlineStr">
        <is>
          <t>India</t>
        </is>
      </c>
      <c r="G5275" t="inlineStr">
        <is>
          <t>Electronics</t>
        </is>
      </c>
      <c r="H5275" t="inlineStr">
        <is>
          <t>Store walk-in</t>
        </is>
      </c>
      <c r="I5275" t="inlineStr">
        <is>
          <t>Walk-in guest</t>
        </is>
      </c>
      <c r="J5275" t="inlineStr">
        <is>
          <t>Omar Haddad</t>
        </is>
      </c>
      <c r="K5275" s="71" t="n">
        <v>62</v>
      </c>
      <c r="L5275" s="72" t="n">
        <v>8751.219999999999</v>
      </c>
      <c r="M5275" s="72" t="n">
        <v>542575.64</v>
      </c>
      <c r="N5275" s="72" t="n">
        <v>54257.56</v>
      </c>
      <c r="O5275" s="72" t="n">
        <v>488318.08</v>
      </c>
      <c r="P5275" s="72" t="n">
        <v>491728.1</v>
      </c>
      <c r="Q5275" s="72" t="n">
        <v>-3410.02</v>
      </c>
      <c r="R5275" t="inlineStr">
        <is>
          <t>Kerala</t>
        </is>
      </c>
      <c r="S5275" s="71" t="n">
        <v>8</v>
      </c>
      <c r="T5275" t="inlineStr">
        <is>
          <t>Yes</t>
        </is>
      </c>
      <c r="U5275" s="71" t="n">
        <v>129</v>
      </c>
      <c r="V5275" s="71" t="n">
        <v>52</v>
      </c>
      <c r="W5275">
        <f>IF(AND(OR(Dashboard!$C$6="All",E5275=Dashboard!$C$6),OR(Dashboard!$F$6="All",G5275=Dashboard!$F$6),OR(Dashboard!$I$6="All",H5275=Dashboard!$I$6)),1,0)</f>
        <v/>
      </c>
    </row>
    <row r="5276">
      <c r="A5276" t="inlineStr">
        <is>
          <t>RR105267</t>
        </is>
      </c>
      <c r="B5276" s="69" t="n">
        <v>46296</v>
      </c>
      <c r="C5276" s="70" t="n">
        <v>2026</v>
      </c>
      <c r="D5276" t="inlineStr">
        <is>
          <t>Oct</t>
        </is>
      </c>
      <c r="E5276" t="inlineStr">
        <is>
          <t>West</t>
        </is>
      </c>
      <c r="F5276" t="inlineStr">
        <is>
          <t>India</t>
        </is>
      </c>
      <c r="G5276" t="inlineStr">
        <is>
          <t>Grocery</t>
        </is>
      </c>
      <c r="H5276" t="inlineStr">
        <is>
          <t>Click &amp; collect</t>
        </is>
      </c>
      <c r="I5276" t="inlineStr">
        <is>
          <t>Walk-in guest</t>
        </is>
      </c>
      <c r="J5276" t="inlineStr">
        <is>
          <t>Noah Smith</t>
        </is>
      </c>
      <c r="K5276" s="71" t="n">
        <v>1279</v>
      </c>
      <c r="L5276" s="72" t="n">
        <v>176.74</v>
      </c>
      <c r="M5276" s="72" t="n">
        <v>226050.46</v>
      </c>
      <c r="N5276" s="72" t="n">
        <v>22605.05</v>
      </c>
      <c r="O5276" s="72" t="n">
        <v>203445.41</v>
      </c>
      <c r="P5276" s="72" t="n">
        <v>191758.59</v>
      </c>
      <c r="Q5276" s="72" t="n">
        <v>11686.82</v>
      </c>
      <c r="R5276" t="inlineStr">
        <is>
          <t>Goa</t>
        </is>
      </c>
      <c r="S5276" s="71" t="n">
        <v>5</v>
      </c>
      <c r="T5276" t="inlineStr">
        <is>
          <t>Yes</t>
        </is>
      </c>
      <c r="U5276" s="71" t="n">
        <v>806</v>
      </c>
      <c r="V5276" s="71" t="n">
        <v>255</v>
      </c>
      <c r="W5276">
        <f>IF(AND(OR(Dashboard!$C$6="All",E5276=Dashboard!$C$6),OR(Dashboard!$F$6="All",G5276=Dashboard!$F$6),OR(Dashboard!$I$6="All",H5276=Dashboard!$I$6)),1,0)</f>
        <v/>
      </c>
    </row>
    <row r="5277">
      <c r="A5277" t="inlineStr">
        <is>
          <t>RR105268</t>
        </is>
      </c>
      <c r="B5277" s="69" t="n">
        <v>46296</v>
      </c>
      <c r="C5277" s="70" t="n">
        <v>2026</v>
      </c>
      <c r="D5277" t="inlineStr">
        <is>
          <t>Oct</t>
        </is>
      </c>
      <c r="E5277" t="inlineStr">
        <is>
          <t>West</t>
        </is>
      </c>
      <c r="F5277" t="inlineStr">
        <is>
          <t>India</t>
        </is>
      </c>
      <c r="G5277" t="inlineStr">
        <is>
          <t>JioMart</t>
        </is>
      </c>
      <c r="H5277" t="inlineStr">
        <is>
          <t>Home delivery</t>
        </is>
      </c>
      <c r="I5277" t="inlineStr">
        <is>
          <t>Member</t>
        </is>
      </c>
      <c r="J5277" t="inlineStr">
        <is>
          <t>Mei Lin</t>
        </is>
      </c>
      <c r="K5277" s="71" t="n">
        <v>3570</v>
      </c>
      <c r="L5277" s="72" t="n">
        <v>500.6</v>
      </c>
      <c r="M5277" s="72" t="n">
        <v>1787142</v>
      </c>
      <c r="N5277" s="72" t="n">
        <v>35742.84</v>
      </c>
      <c r="O5277" s="72" t="n">
        <v>1751399.16</v>
      </c>
      <c r="P5277" s="72" t="n">
        <v>1167699.11</v>
      </c>
      <c r="Q5277" s="72" t="n">
        <v>583700.05</v>
      </c>
      <c r="R5277" t="inlineStr">
        <is>
          <t>Gujarat</t>
        </is>
      </c>
      <c r="S5277" s="71" t="n">
        <v>3</v>
      </c>
      <c r="T5277" t="inlineStr">
        <is>
          <t>Yes</t>
        </is>
      </c>
      <c r="U5277" s="71" t="n">
        <v>6583</v>
      </c>
      <c r="V5277" s="71" t="n">
        <v>413</v>
      </c>
      <c r="W5277">
        <f>IF(AND(OR(Dashboard!$C$6="All",E5277=Dashboard!$C$6),OR(Dashboard!$F$6="All",G5277=Dashboard!$F$6),OR(Dashboard!$I$6="All",H5277=Dashboard!$I$6)),1,0)</f>
        <v/>
      </c>
    </row>
    <row r="5278">
      <c r="A5278" t="inlineStr">
        <is>
          <t>RR105269</t>
        </is>
      </c>
      <c r="B5278" s="69" t="n">
        <v>46296</v>
      </c>
      <c r="C5278" s="70" t="n">
        <v>2026</v>
      </c>
      <c r="D5278" t="inlineStr">
        <is>
          <t>Oct</t>
        </is>
      </c>
      <c r="E5278" t="inlineStr">
        <is>
          <t>South</t>
        </is>
      </c>
      <c r="F5278" t="inlineStr">
        <is>
          <t>India</t>
        </is>
      </c>
      <c r="G5278" t="inlineStr">
        <is>
          <t>JioMart</t>
        </is>
      </c>
      <c r="H5278" t="inlineStr">
        <is>
          <t>Home delivery</t>
        </is>
      </c>
      <c r="I5278" t="inlineStr">
        <is>
          <t>Member</t>
        </is>
      </c>
      <c r="J5278" t="inlineStr">
        <is>
          <t>Hiroshi Tanaka</t>
        </is>
      </c>
      <c r="K5278" s="71" t="n">
        <v>3733</v>
      </c>
      <c r="L5278" s="72" t="n">
        <v>492.78</v>
      </c>
      <c r="M5278" s="72" t="n">
        <v>1839547.74</v>
      </c>
      <c r="N5278" s="72" t="n">
        <v>147163.82</v>
      </c>
      <c r="O5278" s="72" t="n">
        <v>1692383.92</v>
      </c>
      <c r="P5278" s="72" t="n">
        <v>1289068.73</v>
      </c>
      <c r="Q5278" s="72" t="n">
        <v>403315.19</v>
      </c>
      <c r="R5278" t="inlineStr">
        <is>
          <t>Kerala</t>
        </is>
      </c>
      <c r="S5278" s="71" t="n">
        <v>1</v>
      </c>
      <c r="T5278" t="inlineStr">
        <is>
          <t>Yes</t>
        </is>
      </c>
      <c r="U5278" s="71" t="n">
        <v>5536</v>
      </c>
      <c r="V5278" s="71" t="n">
        <v>428</v>
      </c>
      <c r="W5278">
        <f>IF(AND(OR(Dashboard!$C$6="All",E5278=Dashboard!$C$6),OR(Dashboard!$F$6="All",G5278=Dashboard!$F$6),OR(Dashboard!$I$6="All",H5278=Dashboard!$I$6)),1,0)</f>
        <v/>
      </c>
    </row>
    <row r="5279">
      <c r="A5279" t="inlineStr">
        <is>
          <t>RR105270</t>
        </is>
      </c>
      <c r="B5279" s="69" t="n">
        <v>46296</v>
      </c>
      <c r="C5279" s="70" t="n">
        <v>2026</v>
      </c>
      <c r="D5279" t="inlineStr">
        <is>
          <t>Oct</t>
        </is>
      </c>
      <c r="E5279" t="inlineStr">
        <is>
          <t>North</t>
        </is>
      </c>
      <c r="F5279" t="inlineStr">
        <is>
          <t>India</t>
        </is>
      </c>
      <c r="G5279" t="inlineStr">
        <is>
          <t>JioMart</t>
        </is>
      </c>
      <c r="H5279" t="inlineStr">
        <is>
          <t>Home delivery</t>
        </is>
      </c>
      <c r="I5279" t="inlineStr">
        <is>
          <t>Walk-in guest</t>
        </is>
      </c>
      <c r="J5279" t="inlineStr">
        <is>
          <t>Emma Clarke</t>
        </is>
      </c>
      <c r="K5279" s="71" t="n">
        <v>1009</v>
      </c>
      <c r="L5279" s="72" t="n">
        <v>516.08</v>
      </c>
      <c r="M5279" s="72" t="n">
        <v>520724.72</v>
      </c>
      <c r="N5279" s="72" t="n">
        <v>41657.98</v>
      </c>
      <c r="O5279" s="72" t="n">
        <v>479066.74</v>
      </c>
      <c r="P5279" s="72" t="n">
        <v>339836.6</v>
      </c>
      <c r="Q5279" s="72" t="n">
        <v>139230.14</v>
      </c>
      <c r="R5279" t="inlineStr">
        <is>
          <t>Uttar Pradesh</t>
        </is>
      </c>
      <c r="S5279" s="71" t="n">
        <v>0</v>
      </c>
      <c r="T5279" t="inlineStr">
        <is>
          <t>No</t>
        </is>
      </c>
      <c r="U5279" s="71" t="n">
        <v>4367</v>
      </c>
      <c r="V5279" s="71" t="n">
        <v>198</v>
      </c>
      <c r="W5279">
        <f>IF(AND(OR(Dashboard!$C$6="All",E5279=Dashboard!$C$6),OR(Dashboard!$F$6="All",G5279=Dashboard!$F$6),OR(Dashboard!$I$6="All",H5279=Dashboard!$I$6)),1,0)</f>
        <v/>
      </c>
    </row>
    <row r="5280">
      <c r="A5280" t="inlineStr">
        <is>
          <t>RR105271</t>
        </is>
      </c>
      <c r="B5280" s="69" t="n">
        <v>46296</v>
      </c>
      <c r="C5280" s="70" t="n">
        <v>2026</v>
      </c>
      <c r="D5280" t="inlineStr">
        <is>
          <t>Oct</t>
        </is>
      </c>
      <c r="E5280" t="inlineStr">
        <is>
          <t>East</t>
        </is>
      </c>
      <c r="F5280" t="inlineStr">
        <is>
          <t>India</t>
        </is>
      </c>
      <c r="G5280" t="inlineStr">
        <is>
          <t>JioMart</t>
        </is>
      </c>
      <c r="H5280" t="inlineStr">
        <is>
          <t>Home delivery</t>
        </is>
      </c>
      <c r="I5280" t="inlineStr">
        <is>
          <t>Member</t>
        </is>
      </c>
      <c r="J5280" t="inlineStr">
        <is>
          <t>Fatima Al-Saud</t>
        </is>
      </c>
      <c r="K5280" s="71" t="n">
        <v>4313</v>
      </c>
      <c r="L5280" s="72" t="n">
        <v>422.14</v>
      </c>
      <c r="M5280" s="72" t="n">
        <v>1820689.82</v>
      </c>
      <c r="N5280" s="72" t="n">
        <v>36413.8</v>
      </c>
      <c r="O5280" s="72" t="n">
        <v>1784276.02</v>
      </c>
      <c r="P5280" s="72" t="n">
        <v>1477881.52</v>
      </c>
      <c r="Q5280" s="72" t="n">
        <v>306394.5</v>
      </c>
      <c r="R5280" t="inlineStr">
        <is>
          <t>Odisha</t>
        </is>
      </c>
      <c r="S5280" s="71" t="n">
        <v>5</v>
      </c>
      <c r="T5280" t="inlineStr">
        <is>
          <t>Yes</t>
        </is>
      </c>
      <c r="U5280" s="71" t="n">
        <v>17603</v>
      </c>
      <c r="V5280" s="71" t="n">
        <v>746</v>
      </c>
      <c r="W5280">
        <f>IF(AND(OR(Dashboard!$C$6="All",E5280=Dashboard!$C$6),OR(Dashboard!$F$6="All",G5280=Dashboard!$F$6),OR(Dashboard!$I$6="All",H5280=Dashboard!$I$6)),1,0)</f>
        <v/>
      </c>
    </row>
    <row r="5281">
      <c r="A5281" t="inlineStr">
        <is>
          <t>RR105272</t>
        </is>
      </c>
      <c r="B5281" s="69" t="n">
        <v>46296</v>
      </c>
      <c r="C5281" s="70" t="n">
        <v>2026</v>
      </c>
      <c r="D5281" t="inlineStr">
        <is>
          <t>Oct</t>
        </is>
      </c>
      <c r="E5281" t="inlineStr">
        <is>
          <t>North</t>
        </is>
      </c>
      <c r="F5281" t="inlineStr">
        <is>
          <t>India</t>
        </is>
      </c>
      <c r="G5281" t="inlineStr">
        <is>
          <t>JioMart</t>
        </is>
      </c>
      <c r="H5281" t="inlineStr">
        <is>
          <t>Home delivery</t>
        </is>
      </c>
      <c r="I5281" t="inlineStr">
        <is>
          <t>Walk-in guest</t>
        </is>
      </c>
      <c r="J5281" t="inlineStr">
        <is>
          <t>Olivia Brown</t>
        </is>
      </c>
      <c r="K5281" s="71" t="n">
        <v>2299</v>
      </c>
      <c r="L5281" s="72" t="n">
        <v>501.15</v>
      </c>
      <c r="M5281" s="72" t="n">
        <v>1152143.85</v>
      </c>
      <c r="N5281" s="72" t="n">
        <v>23042.88</v>
      </c>
      <c r="O5281" s="72" t="n">
        <v>1129100.97</v>
      </c>
      <c r="P5281" s="72" t="n">
        <v>765541.37</v>
      </c>
      <c r="Q5281" s="72" t="n">
        <v>363559.6</v>
      </c>
      <c r="R5281" t="inlineStr">
        <is>
          <t>Uttar Pradesh</t>
        </is>
      </c>
      <c r="S5281" s="71" t="n">
        <v>0</v>
      </c>
      <c r="T5281" t="inlineStr">
        <is>
          <t>No</t>
        </is>
      </c>
      <c r="U5281" s="71" t="n">
        <v>6129</v>
      </c>
      <c r="V5281" s="71" t="n">
        <v>399</v>
      </c>
      <c r="W5281">
        <f>IF(AND(OR(Dashboard!$C$6="All",E5281=Dashboard!$C$6),OR(Dashboard!$F$6="All",G5281=Dashboard!$F$6),OR(Dashboard!$I$6="All",H5281=Dashboard!$I$6)),1,0)</f>
        <v/>
      </c>
    </row>
    <row r="5282">
      <c r="A5282" t="inlineStr">
        <is>
          <t>RR105273</t>
        </is>
      </c>
      <c r="B5282" s="69" t="n">
        <v>46296</v>
      </c>
      <c r="C5282" s="70" t="n">
        <v>2026</v>
      </c>
      <c r="D5282" t="inlineStr">
        <is>
          <t>Oct</t>
        </is>
      </c>
      <c r="E5282" t="inlineStr">
        <is>
          <t>North</t>
        </is>
      </c>
      <c r="F5282" t="inlineStr">
        <is>
          <t>India</t>
        </is>
      </c>
      <c r="G5282" t="inlineStr">
        <is>
          <t>JioMart</t>
        </is>
      </c>
      <c r="H5282" t="inlineStr">
        <is>
          <t>Home delivery</t>
        </is>
      </c>
      <c r="I5282" t="inlineStr">
        <is>
          <t>Walk-in guest</t>
        </is>
      </c>
      <c r="J5282" t="inlineStr">
        <is>
          <t>Wei Chen</t>
        </is>
      </c>
      <c r="K5282" s="71" t="n">
        <v>3831</v>
      </c>
      <c r="L5282" s="72" t="n">
        <v>419.22</v>
      </c>
      <c r="M5282" s="72" t="n">
        <v>1606031.82</v>
      </c>
      <c r="N5282" s="72" t="n">
        <v>128482.55</v>
      </c>
      <c r="O5282" s="72" t="n">
        <v>1477549.27</v>
      </c>
      <c r="P5282" s="72" t="n">
        <v>1282630.34</v>
      </c>
      <c r="Q5282" s="72" t="n">
        <v>194918.93</v>
      </c>
      <c r="R5282" t="inlineStr">
        <is>
          <t>Rajasthan</t>
        </is>
      </c>
      <c r="S5282" s="71" t="n">
        <v>8</v>
      </c>
      <c r="T5282" t="inlineStr">
        <is>
          <t>Yes</t>
        </is>
      </c>
      <c r="U5282" s="71" t="n">
        <v>17616</v>
      </c>
      <c r="V5282" s="71" t="n">
        <v>879</v>
      </c>
      <c r="W5282">
        <f>IF(AND(OR(Dashboard!$C$6="All",E5282=Dashboard!$C$6),OR(Dashboard!$F$6="All",G5282=Dashboard!$F$6),OR(Dashboard!$I$6="All",H5282=Dashboard!$I$6)),1,0)</f>
        <v/>
      </c>
    </row>
    <row r="5283">
      <c r="A5283" t="inlineStr">
        <is>
          <t>RR105274</t>
        </is>
      </c>
      <c r="B5283" s="69" t="n">
        <v>46296</v>
      </c>
      <c r="C5283" s="70" t="n">
        <v>2026</v>
      </c>
      <c r="D5283" t="inlineStr">
        <is>
          <t>Oct</t>
        </is>
      </c>
      <c r="E5283" t="inlineStr">
        <is>
          <t>East</t>
        </is>
      </c>
      <c r="F5283" t="inlineStr">
        <is>
          <t>India</t>
        </is>
      </c>
      <c r="G5283" t="inlineStr">
        <is>
          <t>Fashion</t>
        </is>
      </c>
      <c r="H5283" t="inlineStr">
        <is>
          <t>Click &amp; collect</t>
        </is>
      </c>
      <c r="I5283" t="inlineStr">
        <is>
          <t>Member</t>
        </is>
      </c>
      <c r="J5283" t="inlineStr">
        <is>
          <t>Carlos Silva</t>
        </is>
      </c>
      <c r="K5283" s="71" t="n">
        <v>854</v>
      </c>
      <c r="L5283" s="72" t="n">
        <v>701.79</v>
      </c>
      <c r="M5283" s="72" t="n">
        <v>599328.66</v>
      </c>
      <c r="N5283" s="72" t="n">
        <v>29966.43</v>
      </c>
      <c r="O5283" s="72" t="n">
        <v>569362.23</v>
      </c>
      <c r="P5283" s="72" t="n">
        <v>347196.93</v>
      </c>
      <c r="Q5283" s="72" t="n">
        <v>222165.3</v>
      </c>
      <c r="R5283" t="inlineStr">
        <is>
          <t>Odisha</t>
        </is>
      </c>
      <c r="S5283" s="71" t="n">
        <v>8</v>
      </c>
      <c r="T5283" t="inlineStr">
        <is>
          <t>Yes</t>
        </is>
      </c>
      <c r="U5283" s="71" t="n">
        <v>493</v>
      </c>
      <c r="V5283" s="71" t="n">
        <v>138</v>
      </c>
      <c r="W5283">
        <f>IF(AND(OR(Dashboard!$C$6="All",E5283=Dashboard!$C$6),OR(Dashboard!$F$6="All",G5283=Dashboard!$F$6),OR(Dashboard!$I$6="All",H5283=Dashboard!$I$6)),1,0)</f>
        <v/>
      </c>
    </row>
    <row r="5284">
      <c r="A5284" t="inlineStr">
        <is>
          <t>RR105275</t>
        </is>
      </c>
      <c r="B5284" s="69" t="n">
        <v>46296</v>
      </c>
      <c r="C5284" s="70" t="n">
        <v>2026</v>
      </c>
      <c r="D5284" t="inlineStr">
        <is>
          <t>Oct</t>
        </is>
      </c>
      <c r="E5284" t="inlineStr">
        <is>
          <t>North</t>
        </is>
      </c>
      <c r="F5284" t="inlineStr">
        <is>
          <t>India</t>
        </is>
      </c>
      <c r="G5284" t="inlineStr">
        <is>
          <t>Electronics</t>
        </is>
      </c>
      <c r="H5284" t="inlineStr">
        <is>
          <t>Click &amp; collect</t>
        </is>
      </c>
      <c r="I5284" t="inlineStr">
        <is>
          <t>Member</t>
        </is>
      </c>
      <c r="J5284" t="inlineStr">
        <is>
          <t>Aisha Bello</t>
        </is>
      </c>
      <c r="K5284" s="71" t="n">
        <v>83</v>
      </c>
      <c r="L5284" s="72" t="n">
        <v>8833.559999999999</v>
      </c>
      <c r="M5284" s="72" t="n">
        <v>733185.48</v>
      </c>
      <c r="N5284" s="72" t="n">
        <v>109977.82</v>
      </c>
      <c r="O5284" s="72" t="n">
        <v>623207.66</v>
      </c>
      <c r="P5284" s="72" t="n">
        <v>679518.1800000001</v>
      </c>
      <c r="Q5284" s="72" t="n">
        <v>-56310.52</v>
      </c>
      <c r="R5284" t="inlineStr">
        <is>
          <t>Rajasthan</t>
        </is>
      </c>
      <c r="S5284" s="71" t="n">
        <v>8</v>
      </c>
      <c r="T5284" t="inlineStr">
        <is>
          <t>Yes</t>
        </is>
      </c>
      <c r="U5284" s="71" t="n">
        <v>214</v>
      </c>
      <c r="V5284" s="71" t="n">
        <v>73</v>
      </c>
      <c r="W5284">
        <f>IF(AND(OR(Dashboard!$C$6="All",E5284=Dashboard!$C$6),OR(Dashboard!$F$6="All",G5284=Dashboard!$F$6),OR(Dashboard!$I$6="All",H5284=Dashboard!$I$6)),1,0)</f>
        <v/>
      </c>
    </row>
    <row r="5285">
      <c r="A5285" t="inlineStr">
        <is>
          <t>RR105276</t>
        </is>
      </c>
      <c r="B5285" s="69" t="n">
        <v>46296</v>
      </c>
      <c r="C5285" s="70" t="n">
        <v>2026</v>
      </c>
      <c r="D5285" t="inlineStr">
        <is>
          <t>Oct</t>
        </is>
      </c>
      <c r="E5285" t="inlineStr">
        <is>
          <t>West</t>
        </is>
      </c>
      <c r="F5285" t="inlineStr">
        <is>
          <t>India</t>
        </is>
      </c>
      <c r="G5285" t="inlineStr">
        <is>
          <t>JioMart</t>
        </is>
      </c>
      <c r="H5285" t="inlineStr">
        <is>
          <t>Home delivery</t>
        </is>
      </c>
      <c r="I5285" t="inlineStr">
        <is>
          <t>Walk-in guest</t>
        </is>
      </c>
      <c r="J5285" t="inlineStr">
        <is>
          <t>Emma Clarke</t>
        </is>
      </c>
      <c r="K5285" s="71" t="n">
        <v>4048</v>
      </c>
      <c r="L5285" s="72" t="n">
        <v>491.98</v>
      </c>
      <c r="M5285" s="72" t="n">
        <v>1991535.04</v>
      </c>
      <c r="N5285" s="72" t="n">
        <v>298730.26</v>
      </c>
      <c r="O5285" s="72" t="n">
        <v>1692804.78</v>
      </c>
      <c r="P5285" s="72" t="n">
        <v>1340156.34</v>
      </c>
      <c r="Q5285" s="72" t="n">
        <v>352648.44</v>
      </c>
      <c r="R5285" t="inlineStr">
        <is>
          <t>Gujarat</t>
        </is>
      </c>
      <c r="S5285" s="71" t="n">
        <v>3</v>
      </c>
      <c r="T5285" t="inlineStr">
        <is>
          <t>Yes</t>
        </is>
      </c>
      <c r="U5285" s="71" t="n">
        <v>8469</v>
      </c>
      <c r="V5285" s="71" t="n">
        <v>509</v>
      </c>
      <c r="W5285">
        <f>IF(AND(OR(Dashboard!$C$6="All",E5285=Dashboard!$C$6),OR(Dashboard!$F$6="All",G5285=Dashboard!$F$6),OR(Dashboard!$I$6="All",H5285=Dashboard!$I$6)),1,0)</f>
        <v/>
      </c>
    </row>
    <row r="5286">
      <c r="A5286" t="inlineStr">
        <is>
          <t>RR105277</t>
        </is>
      </c>
      <c r="B5286" s="69" t="n">
        <v>46296</v>
      </c>
      <c r="C5286" s="70" t="n">
        <v>2026</v>
      </c>
      <c r="D5286" t="inlineStr">
        <is>
          <t>Oct</t>
        </is>
      </c>
      <c r="E5286" t="inlineStr">
        <is>
          <t>West</t>
        </is>
      </c>
      <c r="F5286" t="inlineStr">
        <is>
          <t>India</t>
        </is>
      </c>
      <c r="G5286" t="inlineStr">
        <is>
          <t>Grocery</t>
        </is>
      </c>
      <c r="H5286" t="inlineStr">
        <is>
          <t>Store walk-in</t>
        </is>
      </c>
      <c r="I5286" t="inlineStr">
        <is>
          <t>Member</t>
        </is>
      </c>
      <c r="J5286" t="inlineStr">
        <is>
          <t>Sophie Müller</t>
        </is>
      </c>
      <c r="K5286" s="71" t="n">
        <v>1057</v>
      </c>
      <c r="L5286" s="72" t="n">
        <v>189.75</v>
      </c>
      <c r="M5286" s="72" t="n">
        <v>200565.75</v>
      </c>
      <c r="N5286" s="72" t="n">
        <v>4011.32</v>
      </c>
      <c r="O5286" s="72" t="n">
        <v>196554.43</v>
      </c>
      <c r="P5286" s="72" t="n">
        <v>155029.75</v>
      </c>
      <c r="Q5286" s="72" t="n">
        <v>41524.68</v>
      </c>
      <c r="R5286" t="inlineStr">
        <is>
          <t>Maharashtra</t>
        </is>
      </c>
      <c r="S5286" s="71" t="n">
        <v>1</v>
      </c>
      <c r="T5286" t="inlineStr">
        <is>
          <t>Yes</t>
        </is>
      </c>
      <c r="U5286" s="71" t="n">
        <v>394</v>
      </c>
      <c r="V5286" s="71" t="n">
        <v>177</v>
      </c>
      <c r="W5286">
        <f>IF(AND(OR(Dashboard!$C$6="All",E5286=Dashboard!$C$6),OR(Dashboard!$F$6="All",G5286=Dashboard!$F$6),OR(Dashboard!$I$6="All",H5286=Dashboard!$I$6)),1,0)</f>
        <v/>
      </c>
    </row>
    <row r="5287">
      <c r="A5287" t="inlineStr">
        <is>
          <t>RR105278</t>
        </is>
      </c>
      <c r="B5287" s="69" t="n">
        <v>46297</v>
      </c>
      <c r="C5287" s="70" t="n">
        <v>2026</v>
      </c>
      <c r="D5287" t="inlineStr">
        <is>
          <t>Oct</t>
        </is>
      </c>
      <c r="E5287" t="inlineStr">
        <is>
          <t>West</t>
        </is>
      </c>
      <c r="F5287" t="inlineStr">
        <is>
          <t>India</t>
        </is>
      </c>
      <c r="G5287" t="inlineStr">
        <is>
          <t>Grocery</t>
        </is>
      </c>
      <c r="H5287" t="inlineStr">
        <is>
          <t>Store walk-in</t>
        </is>
      </c>
      <c r="I5287" t="inlineStr">
        <is>
          <t>Member</t>
        </is>
      </c>
      <c r="J5287" t="inlineStr">
        <is>
          <t>Emma Clarke</t>
        </is>
      </c>
      <c r="K5287" s="71" t="n">
        <v>4663</v>
      </c>
      <c r="L5287" s="72" t="n">
        <v>166.63</v>
      </c>
      <c r="M5287" s="72" t="n">
        <v>776995.6899999999</v>
      </c>
      <c r="N5287" s="72" t="n">
        <v>77699.57000000001</v>
      </c>
      <c r="O5287" s="72" t="n">
        <v>699296.12</v>
      </c>
      <c r="P5287" s="72" t="n">
        <v>668204.74</v>
      </c>
      <c r="Q5287" s="72" t="n">
        <v>31091.38</v>
      </c>
      <c r="R5287" t="inlineStr">
        <is>
          <t>Maharashtra</t>
        </is>
      </c>
      <c r="S5287" s="71" t="n">
        <v>0</v>
      </c>
      <c r="T5287" t="inlineStr">
        <is>
          <t>No</t>
        </is>
      </c>
      <c r="U5287" s="71" t="n">
        <v>2344</v>
      </c>
      <c r="V5287" s="71" t="n">
        <v>613</v>
      </c>
      <c r="W5287">
        <f>IF(AND(OR(Dashboard!$C$6="All",E5287=Dashboard!$C$6),OR(Dashboard!$F$6="All",G5287=Dashboard!$F$6),OR(Dashboard!$I$6="All",H5287=Dashboard!$I$6)),1,0)</f>
        <v/>
      </c>
    </row>
    <row r="5288">
      <c r="A5288" t="inlineStr">
        <is>
          <t>RR105279</t>
        </is>
      </c>
      <c r="B5288" s="69" t="n">
        <v>46297</v>
      </c>
      <c r="C5288" s="70" t="n">
        <v>2026</v>
      </c>
      <c r="D5288" t="inlineStr">
        <is>
          <t>Oct</t>
        </is>
      </c>
      <c r="E5288" t="inlineStr">
        <is>
          <t>South</t>
        </is>
      </c>
      <c r="F5288" t="inlineStr">
        <is>
          <t>India</t>
        </is>
      </c>
      <c r="G5288" t="inlineStr">
        <is>
          <t>Grocery</t>
        </is>
      </c>
      <c r="H5288" t="inlineStr">
        <is>
          <t>Store walk-in</t>
        </is>
      </c>
      <c r="I5288" t="inlineStr">
        <is>
          <t>Walk-in guest</t>
        </is>
      </c>
      <c r="J5288" t="inlineStr">
        <is>
          <t>Amir Khan</t>
        </is>
      </c>
      <c r="K5288" s="71" t="n">
        <v>3871</v>
      </c>
      <c r="L5288" s="72" t="n">
        <v>174.65</v>
      </c>
      <c r="M5288" s="72" t="n">
        <v>676070.15</v>
      </c>
      <c r="N5288" s="72" t="n">
        <v>54085.61</v>
      </c>
      <c r="O5288" s="72" t="n">
        <v>621984.54</v>
      </c>
      <c r="P5288" s="72" t="n">
        <v>590027.61</v>
      </c>
      <c r="Q5288" s="72" t="n">
        <v>31956.93</v>
      </c>
      <c r="R5288" t="inlineStr">
        <is>
          <t>Tamil Nadu</t>
        </is>
      </c>
      <c r="S5288" s="71" t="n">
        <v>0</v>
      </c>
      <c r="T5288" t="inlineStr">
        <is>
          <t>No</t>
        </is>
      </c>
      <c r="U5288" s="71" t="n">
        <v>1136</v>
      </c>
      <c r="V5288" s="71" t="n">
        <v>451</v>
      </c>
      <c r="W5288">
        <f>IF(AND(OR(Dashboard!$C$6="All",E5288=Dashboard!$C$6),OR(Dashboard!$F$6="All",G5288=Dashboard!$F$6),OR(Dashboard!$I$6="All",H5288=Dashboard!$I$6)),1,0)</f>
        <v/>
      </c>
    </row>
    <row r="5289">
      <c r="A5289" t="inlineStr">
        <is>
          <t>RR105280</t>
        </is>
      </c>
      <c r="B5289" s="69" t="n">
        <v>46297</v>
      </c>
      <c r="C5289" s="70" t="n">
        <v>2026</v>
      </c>
      <c r="D5289" t="inlineStr">
        <is>
          <t>Oct</t>
        </is>
      </c>
      <c r="E5289" t="inlineStr">
        <is>
          <t>West</t>
        </is>
      </c>
      <c r="F5289" t="inlineStr">
        <is>
          <t>India</t>
        </is>
      </c>
      <c r="G5289" t="inlineStr">
        <is>
          <t>Grocery</t>
        </is>
      </c>
      <c r="H5289" t="inlineStr">
        <is>
          <t>Store walk-in</t>
        </is>
      </c>
      <c r="I5289" t="inlineStr">
        <is>
          <t>Member</t>
        </is>
      </c>
      <c r="J5289" t="inlineStr">
        <is>
          <t>Sophie Müller</t>
        </is>
      </c>
      <c r="K5289" s="71" t="n">
        <v>2437</v>
      </c>
      <c r="L5289" s="72" t="n">
        <v>171.29</v>
      </c>
      <c r="M5289" s="72" t="n">
        <v>417433.73</v>
      </c>
      <c r="N5289" s="72" t="n">
        <v>33394.7</v>
      </c>
      <c r="O5289" s="72" t="n">
        <v>384039.03</v>
      </c>
      <c r="P5289" s="72" t="n">
        <v>345918.24</v>
      </c>
      <c r="Q5289" s="72" t="n">
        <v>38120.79</v>
      </c>
      <c r="R5289" t="inlineStr">
        <is>
          <t>Goa</t>
        </is>
      </c>
      <c r="S5289" s="71" t="n">
        <v>5</v>
      </c>
      <c r="T5289" t="inlineStr">
        <is>
          <t>Yes</t>
        </is>
      </c>
      <c r="U5289" s="71" t="n">
        <v>1335</v>
      </c>
      <c r="V5289" s="71" t="n">
        <v>466</v>
      </c>
      <c r="W5289">
        <f>IF(AND(OR(Dashboard!$C$6="All",E5289=Dashboard!$C$6),OR(Dashboard!$F$6="All",G5289=Dashboard!$F$6),OR(Dashboard!$I$6="All",H5289=Dashboard!$I$6)),1,0)</f>
        <v/>
      </c>
    </row>
    <row r="5290">
      <c r="A5290" t="inlineStr">
        <is>
          <t>RR105281</t>
        </is>
      </c>
      <c r="B5290" s="69" t="n">
        <v>46297</v>
      </c>
      <c r="C5290" s="70" t="n">
        <v>2026</v>
      </c>
      <c r="D5290" t="inlineStr">
        <is>
          <t>Oct</t>
        </is>
      </c>
      <c r="E5290" t="inlineStr">
        <is>
          <t>South</t>
        </is>
      </c>
      <c r="F5290" t="inlineStr">
        <is>
          <t>India</t>
        </is>
      </c>
      <c r="G5290" t="inlineStr">
        <is>
          <t>Fashion</t>
        </is>
      </c>
      <c r="H5290" t="inlineStr">
        <is>
          <t>Store walk-in</t>
        </is>
      </c>
      <c r="I5290" t="inlineStr">
        <is>
          <t>Walk-in guest</t>
        </is>
      </c>
      <c r="J5290" t="inlineStr">
        <is>
          <t>Olivia Brown</t>
        </is>
      </c>
      <c r="K5290" s="71" t="n">
        <v>407</v>
      </c>
      <c r="L5290" s="72" t="n">
        <v>780.74</v>
      </c>
      <c r="M5290" s="72" t="n">
        <v>317761.18</v>
      </c>
      <c r="N5290" s="72" t="n">
        <v>25420.89</v>
      </c>
      <c r="O5290" s="72" t="n">
        <v>292340.29</v>
      </c>
      <c r="P5290" s="72" t="n">
        <v>171093.07</v>
      </c>
      <c r="Q5290" s="72" t="n">
        <v>121247.22</v>
      </c>
      <c r="R5290" t="inlineStr">
        <is>
          <t>Tamil Nadu</t>
        </is>
      </c>
      <c r="S5290" s="71" t="n">
        <v>1</v>
      </c>
      <c r="T5290" t="inlineStr">
        <is>
          <t>Yes</t>
        </is>
      </c>
      <c r="U5290" s="71" t="n">
        <v>326</v>
      </c>
      <c r="V5290" s="71" t="n">
        <v>112</v>
      </c>
      <c r="W5290">
        <f>IF(AND(OR(Dashboard!$C$6="All",E5290=Dashboard!$C$6),OR(Dashboard!$F$6="All",G5290=Dashboard!$F$6),OR(Dashboard!$I$6="All",H5290=Dashboard!$I$6)),1,0)</f>
        <v/>
      </c>
    </row>
    <row r="5291">
      <c r="A5291" t="inlineStr">
        <is>
          <t>RR105282</t>
        </is>
      </c>
      <c r="B5291" s="69" t="n">
        <v>46297</v>
      </c>
      <c r="C5291" s="70" t="n">
        <v>2026</v>
      </c>
      <c r="D5291" t="inlineStr">
        <is>
          <t>Oct</t>
        </is>
      </c>
      <c r="E5291" t="inlineStr">
        <is>
          <t>North</t>
        </is>
      </c>
      <c r="F5291" t="inlineStr">
        <is>
          <t>India</t>
        </is>
      </c>
      <c r="G5291" t="inlineStr">
        <is>
          <t>JioMart</t>
        </is>
      </c>
      <c r="H5291" t="inlineStr">
        <is>
          <t>Home delivery</t>
        </is>
      </c>
      <c r="I5291" t="inlineStr">
        <is>
          <t>Walk-in guest</t>
        </is>
      </c>
      <c r="J5291" t="inlineStr">
        <is>
          <t>Fatima Al-Saud</t>
        </is>
      </c>
      <c r="K5291" s="71" t="n">
        <v>5023</v>
      </c>
      <c r="L5291" s="72" t="n">
        <v>421.36</v>
      </c>
      <c r="M5291" s="72" t="n">
        <v>2116491.28</v>
      </c>
      <c r="N5291" s="72" t="n">
        <v>317473.69</v>
      </c>
      <c r="O5291" s="72" t="n">
        <v>1799017.59</v>
      </c>
      <c r="P5291" s="72" t="n">
        <v>1624437.01</v>
      </c>
      <c r="Q5291" s="72" t="n">
        <v>174580.58</v>
      </c>
      <c r="R5291" t="inlineStr">
        <is>
          <t>Uttar Pradesh</t>
        </is>
      </c>
      <c r="S5291" s="71" t="n">
        <v>0</v>
      </c>
      <c r="T5291" t="inlineStr">
        <is>
          <t>No</t>
        </is>
      </c>
      <c r="U5291" s="71" t="n">
        <v>9101</v>
      </c>
      <c r="V5291" s="71" t="n">
        <v>703</v>
      </c>
      <c r="W5291">
        <f>IF(AND(OR(Dashboard!$C$6="All",E5291=Dashboard!$C$6),OR(Dashboard!$F$6="All",G5291=Dashboard!$F$6),OR(Dashboard!$I$6="All",H5291=Dashboard!$I$6)),1,0)</f>
        <v/>
      </c>
    </row>
    <row r="5292">
      <c r="A5292" t="inlineStr">
        <is>
          <t>RR105283</t>
        </is>
      </c>
      <c r="B5292" s="69" t="n">
        <v>46297</v>
      </c>
      <c r="C5292" s="70" t="n">
        <v>2026</v>
      </c>
      <c r="D5292" t="inlineStr">
        <is>
          <t>Oct</t>
        </is>
      </c>
      <c r="E5292" t="inlineStr">
        <is>
          <t>South</t>
        </is>
      </c>
      <c r="F5292" t="inlineStr">
        <is>
          <t>India</t>
        </is>
      </c>
      <c r="G5292" t="inlineStr">
        <is>
          <t>Grocery</t>
        </is>
      </c>
      <c r="H5292" t="inlineStr">
        <is>
          <t>Store walk-in</t>
        </is>
      </c>
      <c r="I5292" t="inlineStr">
        <is>
          <t>Walk-in guest</t>
        </is>
      </c>
      <c r="J5292" t="inlineStr">
        <is>
          <t>Ana Costa</t>
        </is>
      </c>
      <c r="K5292" s="71" t="n">
        <v>3089</v>
      </c>
      <c r="L5292" s="72" t="n">
        <v>203.22</v>
      </c>
      <c r="M5292" s="72" t="n">
        <v>627746.58</v>
      </c>
      <c r="N5292" s="72" t="n">
        <v>94161.99000000001</v>
      </c>
      <c r="O5292" s="72" t="n">
        <v>533584.59</v>
      </c>
      <c r="P5292" s="72" t="n">
        <v>454590.7</v>
      </c>
      <c r="Q5292" s="72" t="n">
        <v>78993.89</v>
      </c>
      <c r="R5292" t="inlineStr">
        <is>
          <t>Karnataka</t>
        </is>
      </c>
      <c r="S5292" s="71" t="n">
        <v>3</v>
      </c>
      <c r="T5292" t="inlineStr">
        <is>
          <t>Yes</t>
        </is>
      </c>
      <c r="U5292" s="71" t="n">
        <v>1972</v>
      </c>
      <c r="V5292" s="71" t="n">
        <v>856</v>
      </c>
      <c r="W5292">
        <f>IF(AND(OR(Dashboard!$C$6="All",E5292=Dashboard!$C$6),OR(Dashboard!$F$6="All",G5292=Dashboard!$F$6),OR(Dashboard!$I$6="All",H5292=Dashboard!$I$6)),1,0)</f>
        <v/>
      </c>
    </row>
    <row r="5293">
      <c r="A5293" t="inlineStr">
        <is>
          <t>RR105284</t>
        </is>
      </c>
      <c r="B5293" s="69" t="n">
        <v>46297</v>
      </c>
      <c r="C5293" s="70" t="n">
        <v>2026</v>
      </c>
      <c r="D5293" t="inlineStr">
        <is>
          <t>Oct</t>
        </is>
      </c>
      <c r="E5293" t="inlineStr">
        <is>
          <t>North</t>
        </is>
      </c>
      <c r="F5293" t="inlineStr">
        <is>
          <t>India</t>
        </is>
      </c>
      <c r="G5293" t="inlineStr">
        <is>
          <t>JioMart</t>
        </is>
      </c>
      <c r="H5293" t="inlineStr">
        <is>
          <t>Home delivery</t>
        </is>
      </c>
      <c r="I5293" t="inlineStr">
        <is>
          <t>Member</t>
        </is>
      </c>
      <c r="J5293" t="inlineStr">
        <is>
          <t>Carlos Silva</t>
        </is>
      </c>
      <c r="K5293" s="71" t="n">
        <v>2829</v>
      </c>
      <c r="L5293" s="72" t="n">
        <v>453.84</v>
      </c>
      <c r="M5293" s="72" t="n">
        <v>1283913.36</v>
      </c>
      <c r="N5293" s="72" t="n">
        <v>64195.67</v>
      </c>
      <c r="O5293" s="72" t="n">
        <v>1219717.69</v>
      </c>
      <c r="P5293" s="72" t="n">
        <v>928982.1899999999</v>
      </c>
      <c r="Q5293" s="72" t="n">
        <v>290735.5</v>
      </c>
      <c r="R5293" t="inlineStr">
        <is>
          <t>Delhi</t>
        </is>
      </c>
      <c r="S5293" s="71" t="n">
        <v>2</v>
      </c>
      <c r="T5293" t="inlineStr">
        <is>
          <t>Yes</t>
        </is>
      </c>
      <c r="U5293" s="71" t="n">
        <v>5411</v>
      </c>
      <c r="V5293" s="71" t="n">
        <v>358</v>
      </c>
      <c r="W5293">
        <f>IF(AND(OR(Dashboard!$C$6="All",E5293=Dashboard!$C$6),OR(Dashboard!$F$6="All",G5293=Dashboard!$F$6),OR(Dashboard!$I$6="All",H5293=Dashboard!$I$6)),1,0)</f>
        <v/>
      </c>
    </row>
    <row r="5294">
      <c r="A5294" t="inlineStr">
        <is>
          <t>RR105285</t>
        </is>
      </c>
      <c r="B5294" s="69" t="n">
        <v>46297</v>
      </c>
      <c r="C5294" s="70" t="n">
        <v>2026</v>
      </c>
      <c r="D5294" t="inlineStr">
        <is>
          <t>Oct</t>
        </is>
      </c>
      <c r="E5294" t="inlineStr">
        <is>
          <t>West</t>
        </is>
      </c>
      <c r="F5294" t="inlineStr">
        <is>
          <t>India</t>
        </is>
      </c>
      <c r="G5294" t="inlineStr">
        <is>
          <t>Electronics</t>
        </is>
      </c>
      <c r="H5294" t="inlineStr">
        <is>
          <t>Store walk-in</t>
        </is>
      </c>
      <c r="I5294" t="inlineStr">
        <is>
          <t>Member</t>
        </is>
      </c>
      <c r="J5294" t="inlineStr">
        <is>
          <t>Liam O'Brien</t>
        </is>
      </c>
      <c r="K5294" s="71" t="n">
        <v>205</v>
      </c>
      <c r="L5294" s="72" t="n">
        <v>10558.13</v>
      </c>
      <c r="M5294" s="72" t="n">
        <v>2164416.65</v>
      </c>
      <c r="N5294" s="72" t="n">
        <v>108220.83</v>
      </c>
      <c r="O5294" s="72" t="n">
        <v>2056195.82</v>
      </c>
      <c r="P5294" s="72" t="n">
        <v>1675210.04</v>
      </c>
      <c r="Q5294" s="72" t="n">
        <v>380985.78</v>
      </c>
      <c r="R5294" t="inlineStr">
        <is>
          <t>Goa</t>
        </is>
      </c>
      <c r="S5294" s="71" t="n">
        <v>8</v>
      </c>
      <c r="T5294" t="inlineStr">
        <is>
          <t>Yes</t>
        </is>
      </c>
      <c r="U5294" s="71" t="n">
        <v>519</v>
      </c>
      <c r="V5294" s="71" t="n">
        <v>203</v>
      </c>
      <c r="W5294">
        <f>IF(AND(OR(Dashboard!$C$6="All",E5294=Dashboard!$C$6),OR(Dashboard!$F$6="All",G5294=Dashboard!$F$6),OR(Dashboard!$I$6="All",H5294=Dashboard!$I$6)),1,0)</f>
        <v/>
      </c>
    </row>
    <row r="5295">
      <c r="A5295" t="inlineStr">
        <is>
          <t>RR105286</t>
        </is>
      </c>
      <c r="B5295" s="69" t="n">
        <v>46297</v>
      </c>
      <c r="C5295" s="70" t="n">
        <v>2026</v>
      </c>
      <c r="D5295" t="inlineStr">
        <is>
          <t>Oct</t>
        </is>
      </c>
      <c r="E5295" t="inlineStr">
        <is>
          <t>North</t>
        </is>
      </c>
      <c r="F5295" t="inlineStr">
        <is>
          <t>India</t>
        </is>
      </c>
      <c r="G5295" t="inlineStr">
        <is>
          <t>JioMart</t>
        </is>
      </c>
      <c r="H5295" t="inlineStr">
        <is>
          <t>Home delivery</t>
        </is>
      </c>
      <c r="I5295" t="inlineStr">
        <is>
          <t>Member</t>
        </is>
      </c>
      <c r="J5295" t="inlineStr">
        <is>
          <t>Olivia Brown</t>
        </is>
      </c>
      <c r="K5295" s="71" t="n">
        <v>4861</v>
      </c>
      <c r="L5295" s="72" t="n">
        <v>435.13</v>
      </c>
      <c r="M5295" s="72" t="n">
        <v>2115166.93</v>
      </c>
      <c r="N5295" s="72" t="n">
        <v>105758.35</v>
      </c>
      <c r="O5295" s="72" t="n">
        <v>2009408.58</v>
      </c>
      <c r="P5295" s="72" t="n">
        <v>1611879.29</v>
      </c>
      <c r="Q5295" s="72" t="n">
        <v>397529.29</v>
      </c>
      <c r="R5295" t="inlineStr">
        <is>
          <t>Rajasthan</t>
        </is>
      </c>
      <c r="S5295" s="71" t="n">
        <v>1</v>
      </c>
      <c r="T5295" t="inlineStr">
        <is>
          <t>Yes</t>
        </is>
      </c>
      <c r="U5295" s="71" t="n">
        <v>21930</v>
      </c>
      <c r="V5295" s="71" t="n">
        <v>1345</v>
      </c>
      <c r="W5295">
        <f>IF(AND(OR(Dashboard!$C$6="All",E5295=Dashboard!$C$6),OR(Dashboard!$F$6="All",G5295=Dashboard!$F$6),OR(Dashboard!$I$6="All",H5295=Dashboard!$I$6)),1,0)</f>
        <v/>
      </c>
    </row>
    <row r="5296">
      <c r="A5296" t="inlineStr">
        <is>
          <t>RR105287</t>
        </is>
      </c>
      <c r="B5296" s="69" t="n">
        <v>46297</v>
      </c>
      <c r="C5296" s="70" t="n">
        <v>2026</v>
      </c>
      <c r="D5296" t="inlineStr">
        <is>
          <t>Oct</t>
        </is>
      </c>
      <c r="E5296" t="inlineStr">
        <is>
          <t>West</t>
        </is>
      </c>
      <c r="F5296" t="inlineStr">
        <is>
          <t>India</t>
        </is>
      </c>
      <c r="G5296" t="inlineStr">
        <is>
          <t>Fashion</t>
        </is>
      </c>
      <c r="H5296" t="inlineStr">
        <is>
          <t>Store walk-in</t>
        </is>
      </c>
      <c r="I5296" t="inlineStr">
        <is>
          <t>Member</t>
        </is>
      </c>
      <c r="J5296" t="inlineStr">
        <is>
          <t>Emma Clarke</t>
        </is>
      </c>
      <c r="K5296" s="71" t="n">
        <v>1302</v>
      </c>
      <c r="L5296" s="72" t="n">
        <v>722.5700000000001</v>
      </c>
      <c r="M5296" s="72" t="n">
        <v>940786.14</v>
      </c>
      <c r="N5296" s="72" t="n">
        <v>18815.72</v>
      </c>
      <c r="O5296" s="72" t="n">
        <v>921970.42</v>
      </c>
      <c r="P5296" s="72" t="n">
        <v>523908.94</v>
      </c>
      <c r="Q5296" s="72" t="n">
        <v>398061.48</v>
      </c>
      <c r="R5296" t="inlineStr">
        <is>
          <t>Goa</t>
        </is>
      </c>
      <c r="S5296" s="71" t="n">
        <v>0</v>
      </c>
      <c r="T5296" t="inlineStr">
        <is>
          <t>No</t>
        </is>
      </c>
      <c r="U5296" s="71" t="n">
        <v>749</v>
      </c>
      <c r="V5296" s="71" t="n">
        <v>335</v>
      </c>
      <c r="W5296">
        <f>IF(AND(OR(Dashboard!$C$6="All",E5296=Dashboard!$C$6),OR(Dashboard!$F$6="All",G5296=Dashboard!$F$6),OR(Dashboard!$I$6="All",H5296=Dashboard!$I$6)),1,0)</f>
        <v/>
      </c>
    </row>
    <row r="5297">
      <c r="A5297" t="inlineStr">
        <is>
          <t>RR105288</t>
        </is>
      </c>
      <c r="B5297" s="69" t="n">
        <v>46297</v>
      </c>
      <c r="C5297" s="70" t="n">
        <v>2026</v>
      </c>
      <c r="D5297" t="inlineStr">
        <is>
          <t>Oct</t>
        </is>
      </c>
      <c r="E5297" t="inlineStr">
        <is>
          <t>North</t>
        </is>
      </c>
      <c r="F5297" t="inlineStr">
        <is>
          <t>India</t>
        </is>
      </c>
      <c r="G5297" t="inlineStr">
        <is>
          <t>Fashion</t>
        </is>
      </c>
      <c r="H5297" t="inlineStr">
        <is>
          <t>Store walk-in</t>
        </is>
      </c>
      <c r="I5297" t="inlineStr">
        <is>
          <t>Member</t>
        </is>
      </c>
      <c r="J5297" t="inlineStr">
        <is>
          <t>Sophie Müller</t>
        </is>
      </c>
      <c r="K5297" s="71" t="n">
        <v>423</v>
      </c>
      <c r="L5297" s="72" t="n">
        <v>798.37</v>
      </c>
      <c r="M5297" s="72" t="n">
        <v>337710.51</v>
      </c>
      <c r="N5297" s="72" t="n">
        <v>50656.58</v>
      </c>
      <c r="O5297" s="72" t="n">
        <v>287053.93</v>
      </c>
      <c r="P5297" s="72" t="n">
        <v>172471.01</v>
      </c>
      <c r="Q5297" s="72" t="n">
        <v>114582.92</v>
      </c>
      <c r="R5297" t="inlineStr">
        <is>
          <t>Uttar Pradesh</t>
        </is>
      </c>
      <c r="S5297" s="71" t="n">
        <v>0</v>
      </c>
      <c r="T5297" t="inlineStr">
        <is>
          <t>No</t>
        </is>
      </c>
      <c r="U5297" s="71" t="n">
        <v>288</v>
      </c>
      <c r="V5297" s="71" t="n">
        <v>81</v>
      </c>
      <c r="W5297">
        <f>IF(AND(OR(Dashboard!$C$6="All",E5297=Dashboard!$C$6),OR(Dashboard!$F$6="All",G5297=Dashboard!$F$6),OR(Dashboard!$I$6="All",H5297=Dashboard!$I$6)),1,0)</f>
        <v/>
      </c>
    </row>
    <row r="5298">
      <c r="A5298" t="inlineStr">
        <is>
          <t>RR105289</t>
        </is>
      </c>
      <c r="B5298" s="69" t="n">
        <v>46297</v>
      </c>
      <c r="C5298" s="70" t="n">
        <v>2026</v>
      </c>
      <c r="D5298" t="inlineStr">
        <is>
          <t>Oct</t>
        </is>
      </c>
      <c r="E5298" t="inlineStr">
        <is>
          <t>North</t>
        </is>
      </c>
      <c r="F5298" t="inlineStr">
        <is>
          <t>India</t>
        </is>
      </c>
      <c r="G5298" t="inlineStr">
        <is>
          <t>Fashion</t>
        </is>
      </c>
      <c r="H5298" t="inlineStr">
        <is>
          <t>Store walk-in</t>
        </is>
      </c>
      <c r="I5298" t="inlineStr">
        <is>
          <t>Member</t>
        </is>
      </c>
      <c r="J5298" t="inlineStr">
        <is>
          <t>Noah Smith</t>
        </is>
      </c>
      <c r="K5298" s="71" t="n">
        <v>238</v>
      </c>
      <c r="L5298" s="72" t="n">
        <v>705.38</v>
      </c>
      <c r="M5298" s="72" t="n">
        <v>167880.44</v>
      </c>
      <c r="N5298" s="72" t="n">
        <v>25182.07</v>
      </c>
      <c r="O5298" s="72" t="n">
        <v>142698.37</v>
      </c>
      <c r="P5298" s="72" t="n">
        <v>99971.7</v>
      </c>
      <c r="Q5298" s="72" t="n">
        <v>42726.67</v>
      </c>
      <c r="R5298" t="inlineStr">
        <is>
          <t>Delhi</t>
        </is>
      </c>
      <c r="S5298" s="71" t="n">
        <v>1</v>
      </c>
      <c r="T5298" t="inlineStr">
        <is>
          <t>Yes</t>
        </is>
      </c>
      <c r="U5298" s="71" t="n">
        <v>82</v>
      </c>
      <c r="V5298" s="71" t="n">
        <v>30</v>
      </c>
      <c r="W5298">
        <f>IF(AND(OR(Dashboard!$C$6="All",E5298=Dashboard!$C$6),OR(Dashboard!$F$6="All",G5298=Dashboard!$F$6),OR(Dashboard!$I$6="All",H5298=Dashboard!$I$6)),1,0)</f>
        <v/>
      </c>
    </row>
    <row r="5299">
      <c r="A5299" t="inlineStr">
        <is>
          <t>RR105290</t>
        </is>
      </c>
      <c r="B5299" s="69" t="n">
        <v>46297</v>
      </c>
      <c r="C5299" s="70" t="n">
        <v>2026</v>
      </c>
      <c r="D5299" t="inlineStr">
        <is>
          <t>Oct</t>
        </is>
      </c>
      <c r="E5299" t="inlineStr">
        <is>
          <t>East</t>
        </is>
      </c>
      <c r="F5299" t="inlineStr">
        <is>
          <t>India</t>
        </is>
      </c>
      <c r="G5299" t="inlineStr">
        <is>
          <t>Grocery</t>
        </is>
      </c>
      <c r="H5299" t="inlineStr">
        <is>
          <t>Store walk-in</t>
        </is>
      </c>
      <c r="I5299" t="inlineStr">
        <is>
          <t>Walk-in guest</t>
        </is>
      </c>
      <c r="J5299" t="inlineStr">
        <is>
          <t>Ravindra Patil</t>
        </is>
      </c>
      <c r="K5299" s="71" t="n">
        <v>1067</v>
      </c>
      <c r="L5299" s="72" t="n">
        <v>183.25</v>
      </c>
      <c r="M5299" s="72" t="n">
        <v>195527.75</v>
      </c>
      <c r="N5299" s="72" t="n">
        <v>29329.16</v>
      </c>
      <c r="O5299" s="72" t="n">
        <v>166198.59</v>
      </c>
      <c r="P5299" s="72" t="n">
        <v>155334.49</v>
      </c>
      <c r="Q5299" s="72" t="n">
        <v>10864.1</v>
      </c>
      <c r="R5299" t="inlineStr">
        <is>
          <t>Odisha</t>
        </is>
      </c>
      <c r="S5299" s="71" t="n">
        <v>2</v>
      </c>
      <c r="T5299" t="inlineStr">
        <is>
          <t>Yes</t>
        </is>
      </c>
      <c r="U5299" s="71" t="n">
        <v>319</v>
      </c>
      <c r="V5299" s="71" t="n">
        <v>120</v>
      </c>
      <c r="W5299">
        <f>IF(AND(OR(Dashboard!$C$6="All",E5299=Dashboard!$C$6),OR(Dashboard!$F$6="All",G5299=Dashboard!$F$6),OR(Dashboard!$I$6="All",H5299=Dashboard!$I$6)),1,0)</f>
        <v/>
      </c>
    </row>
    <row r="5300">
      <c r="A5300" t="inlineStr">
        <is>
          <t>RR105291</t>
        </is>
      </c>
      <c r="B5300" s="69" t="n">
        <v>46297</v>
      </c>
      <c r="C5300" s="70" t="n">
        <v>2026</v>
      </c>
      <c r="D5300" t="inlineStr">
        <is>
          <t>Oct</t>
        </is>
      </c>
      <c r="E5300" t="inlineStr">
        <is>
          <t>North</t>
        </is>
      </c>
      <c r="F5300" t="inlineStr">
        <is>
          <t>India</t>
        </is>
      </c>
      <c r="G5300" t="inlineStr">
        <is>
          <t>JioMart</t>
        </is>
      </c>
      <c r="H5300" t="inlineStr">
        <is>
          <t>Home delivery</t>
        </is>
      </c>
      <c r="I5300" t="inlineStr">
        <is>
          <t>Member</t>
        </is>
      </c>
      <c r="J5300" t="inlineStr">
        <is>
          <t>Hiroshi Tanaka</t>
        </is>
      </c>
      <c r="K5300" s="71" t="n">
        <v>4140</v>
      </c>
      <c r="L5300" s="72" t="n">
        <v>429.44</v>
      </c>
      <c r="M5300" s="72" t="n">
        <v>1777881.6</v>
      </c>
      <c r="N5300" s="72" t="n">
        <v>88894.08</v>
      </c>
      <c r="O5300" s="72" t="n">
        <v>1688987.52</v>
      </c>
      <c r="P5300" s="72" t="n">
        <v>1361370.75</v>
      </c>
      <c r="Q5300" s="72" t="n">
        <v>327616.77</v>
      </c>
      <c r="R5300" t="inlineStr">
        <is>
          <t>Uttar Pradesh</t>
        </is>
      </c>
      <c r="S5300" s="71" t="n">
        <v>8</v>
      </c>
      <c r="T5300" t="inlineStr">
        <is>
          <t>Yes</t>
        </is>
      </c>
      <c r="U5300" s="71" t="n">
        <v>12098</v>
      </c>
      <c r="V5300" s="71" t="n">
        <v>891</v>
      </c>
      <c r="W5300">
        <f>IF(AND(OR(Dashboard!$C$6="All",E5300=Dashboard!$C$6),OR(Dashboard!$F$6="All",G5300=Dashboard!$F$6),OR(Dashboard!$I$6="All",H5300=Dashboard!$I$6)),1,0)</f>
        <v/>
      </c>
    </row>
    <row r="5301">
      <c r="A5301" t="inlineStr">
        <is>
          <t>RR105292</t>
        </is>
      </c>
      <c r="B5301" s="69" t="n">
        <v>46298</v>
      </c>
      <c r="C5301" s="70" t="n">
        <v>2026</v>
      </c>
      <c r="D5301" t="inlineStr">
        <is>
          <t>Oct</t>
        </is>
      </c>
      <c r="E5301" t="inlineStr">
        <is>
          <t>North</t>
        </is>
      </c>
      <c r="F5301" t="inlineStr">
        <is>
          <t>India</t>
        </is>
      </c>
      <c r="G5301" t="inlineStr">
        <is>
          <t>Fashion</t>
        </is>
      </c>
      <c r="H5301" t="inlineStr">
        <is>
          <t>Store walk-in</t>
        </is>
      </c>
      <c r="I5301" t="inlineStr">
        <is>
          <t>Walk-in guest</t>
        </is>
      </c>
      <c r="J5301" t="inlineStr">
        <is>
          <t>Noah Smith</t>
        </is>
      </c>
      <c r="K5301" s="71" t="n">
        <v>1108</v>
      </c>
      <c r="L5301" s="72" t="n">
        <v>737.35</v>
      </c>
      <c r="M5301" s="72" t="n">
        <v>816983.8</v>
      </c>
      <c r="N5301" s="72" t="n">
        <v>65358.7</v>
      </c>
      <c r="O5301" s="72" t="n">
        <v>751625.1</v>
      </c>
      <c r="P5301" s="72" t="n">
        <v>465905.83</v>
      </c>
      <c r="Q5301" s="72" t="n">
        <v>285719.27</v>
      </c>
      <c r="R5301" t="inlineStr">
        <is>
          <t>Punjab</t>
        </is>
      </c>
      <c r="S5301" s="71" t="n">
        <v>3</v>
      </c>
      <c r="T5301" t="inlineStr">
        <is>
          <t>Yes</t>
        </is>
      </c>
      <c r="U5301" s="71" t="n">
        <v>554</v>
      </c>
      <c r="V5301" s="71" t="n">
        <v>140</v>
      </c>
      <c r="W5301">
        <f>IF(AND(OR(Dashboard!$C$6="All",E5301=Dashboard!$C$6),OR(Dashboard!$F$6="All",G5301=Dashboard!$F$6),OR(Dashboard!$I$6="All",H5301=Dashboard!$I$6)),1,0)</f>
        <v/>
      </c>
    </row>
    <row r="5302">
      <c r="A5302" t="inlineStr">
        <is>
          <t>RR105293</t>
        </is>
      </c>
      <c r="B5302" s="69" t="n">
        <v>46298</v>
      </c>
      <c r="C5302" s="70" t="n">
        <v>2026</v>
      </c>
      <c r="D5302" t="inlineStr">
        <is>
          <t>Oct</t>
        </is>
      </c>
      <c r="E5302" t="inlineStr">
        <is>
          <t>East</t>
        </is>
      </c>
      <c r="F5302" t="inlineStr">
        <is>
          <t>India</t>
        </is>
      </c>
      <c r="G5302" t="inlineStr">
        <is>
          <t>Grocery</t>
        </is>
      </c>
      <c r="H5302" t="inlineStr">
        <is>
          <t>Home delivery</t>
        </is>
      </c>
      <c r="I5302" t="inlineStr">
        <is>
          <t>Walk-in guest</t>
        </is>
      </c>
      <c r="J5302" t="inlineStr">
        <is>
          <t>Liam O'Brien</t>
        </is>
      </c>
      <c r="K5302" s="71" t="n">
        <v>1305</v>
      </c>
      <c r="L5302" s="72" t="n">
        <v>191.8</v>
      </c>
      <c r="M5302" s="72" t="n">
        <v>250299</v>
      </c>
      <c r="N5302" s="72" t="n">
        <v>25029.9</v>
      </c>
      <c r="O5302" s="72" t="n">
        <v>225269.1</v>
      </c>
      <c r="P5302" s="72" t="n">
        <v>195358.95</v>
      </c>
      <c r="Q5302" s="72" t="n">
        <v>29910.15</v>
      </c>
      <c r="R5302" t="inlineStr">
        <is>
          <t>West Bengal</t>
        </is>
      </c>
      <c r="S5302" s="71" t="n">
        <v>2</v>
      </c>
      <c r="T5302" t="inlineStr">
        <is>
          <t>Yes</t>
        </is>
      </c>
      <c r="U5302" s="71" t="n">
        <v>638</v>
      </c>
      <c r="V5302" s="71" t="n">
        <v>268</v>
      </c>
      <c r="W5302">
        <f>IF(AND(OR(Dashboard!$C$6="All",E5302=Dashboard!$C$6),OR(Dashboard!$F$6="All",G5302=Dashboard!$F$6),OR(Dashboard!$I$6="All",H5302=Dashboard!$I$6)),1,0)</f>
        <v/>
      </c>
    </row>
    <row r="5303">
      <c r="A5303" t="inlineStr">
        <is>
          <t>RR105294</t>
        </is>
      </c>
      <c r="B5303" s="69" t="n">
        <v>46298</v>
      </c>
      <c r="C5303" s="70" t="n">
        <v>2026</v>
      </c>
      <c r="D5303" t="inlineStr">
        <is>
          <t>Oct</t>
        </is>
      </c>
      <c r="E5303" t="inlineStr">
        <is>
          <t>South</t>
        </is>
      </c>
      <c r="F5303" t="inlineStr">
        <is>
          <t>India</t>
        </is>
      </c>
      <c r="G5303" t="inlineStr">
        <is>
          <t>Grocery</t>
        </is>
      </c>
      <c r="H5303" t="inlineStr">
        <is>
          <t>Store walk-in</t>
        </is>
      </c>
      <c r="I5303" t="inlineStr">
        <is>
          <t>Member</t>
        </is>
      </c>
      <c r="J5303" t="inlineStr">
        <is>
          <t>Ana Costa</t>
        </is>
      </c>
      <c r="K5303" s="71" t="n">
        <v>1322</v>
      </c>
      <c r="L5303" s="72" t="n">
        <v>187.97</v>
      </c>
      <c r="M5303" s="72" t="n">
        <v>248496.34</v>
      </c>
      <c r="N5303" s="72" t="n">
        <v>24849.63</v>
      </c>
      <c r="O5303" s="72" t="n">
        <v>223646.71</v>
      </c>
      <c r="P5303" s="72" t="n">
        <v>202321.7</v>
      </c>
      <c r="Q5303" s="72" t="n">
        <v>21325.01</v>
      </c>
      <c r="R5303" t="inlineStr">
        <is>
          <t>Telangana</t>
        </is>
      </c>
      <c r="S5303" s="71" t="n">
        <v>5</v>
      </c>
      <c r="T5303" t="inlineStr">
        <is>
          <t>Yes</t>
        </is>
      </c>
      <c r="U5303" s="71" t="n">
        <v>669</v>
      </c>
      <c r="V5303" s="71" t="n">
        <v>259</v>
      </c>
      <c r="W5303">
        <f>IF(AND(OR(Dashboard!$C$6="All",E5303=Dashboard!$C$6),OR(Dashboard!$F$6="All",G5303=Dashboard!$F$6),OR(Dashboard!$I$6="All",H5303=Dashboard!$I$6)),1,0)</f>
        <v/>
      </c>
    </row>
    <row r="5304">
      <c r="A5304" t="inlineStr">
        <is>
          <t>RR105295</t>
        </is>
      </c>
      <c r="B5304" s="69" t="n">
        <v>46298</v>
      </c>
      <c r="C5304" s="70" t="n">
        <v>2026</v>
      </c>
      <c r="D5304" t="inlineStr">
        <is>
          <t>Oct</t>
        </is>
      </c>
      <c r="E5304" t="inlineStr">
        <is>
          <t>West</t>
        </is>
      </c>
      <c r="F5304" t="inlineStr">
        <is>
          <t>India</t>
        </is>
      </c>
      <c r="G5304" t="inlineStr">
        <is>
          <t>Fashion</t>
        </is>
      </c>
      <c r="H5304" t="inlineStr">
        <is>
          <t>Store walk-in</t>
        </is>
      </c>
      <c r="I5304" t="inlineStr">
        <is>
          <t>Member</t>
        </is>
      </c>
      <c r="J5304" t="inlineStr">
        <is>
          <t>Emma Clarke</t>
        </is>
      </c>
      <c r="K5304" s="71" t="n">
        <v>502</v>
      </c>
      <c r="L5304" s="72" t="n">
        <v>724.23</v>
      </c>
      <c r="M5304" s="72" t="n">
        <v>363563.46</v>
      </c>
      <c r="N5304" s="72" t="n">
        <v>54534.52</v>
      </c>
      <c r="O5304" s="72" t="n">
        <v>309028.94</v>
      </c>
      <c r="P5304" s="72" t="n">
        <v>203006.07</v>
      </c>
      <c r="Q5304" s="72" t="n">
        <v>106022.87</v>
      </c>
      <c r="R5304" t="inlineStr">
        <is>
          <t>Gujarat</t>
        </is>
      </c>
      <c r="S5304" s="71" t="n">
        <v>5</v>
      </c>
      <c r="T5304" t="inlineStr">
        <is>
          <t>Yes</t>
        </is>
      </c>
      <c r="U5304" s="71" t="n">
        <v>129</v>
      </c>
      <c r="V5304" s="71" t="n">
        <v>57</v>
      </c>
      <c r="W5304">
        <f>IF(AND(OR(Dashboard!$C$6="All",E5304=Dashboard!$C$6),OR(Dashboard!$F$6="All",G5304=Dashboard!$F$6),OR(Dashboard!$I$6="All",H5304=Dashboard!$I$6)),1,0)</f>
        <v/>
      </c>
    </row>
    <row r="5305">
      <c r="A5305" t="inlineStr">
        <is>
          <t>RR105296</t>
        </is>
      </c>
      <c r="B5305" s="69" t="n">
        <v>46298</v>
      </c>
      <c r="C5305" s="70" t="n">
        <v>2026</v>
      </c>
      <c r="D5305" t="inlineStr">
        <is>
          <t>Oct</t>
        </is>
      </c>
      <c r="E5305" t="inlineStr">
        <is>
          <t>South</t>
        </is>
      </c>
      <c r="F5305" t="inlineStr">
        <is>
          <t>India</t>
        </is>
      </c>
      <c r="G5305" t="inlineStr">
        <is>
          <t>Grocery</t>
        </is>
      </c>
      <c r="H5305" t="inlineStr">
        <is>
          <t>Store walk-in</t>
        </is>
      </c>
      <c r="I5305" t="inlineStr">
        <is>
          <t>Member</t>
        </is>
      </c>
      <c r="J5305" t="inlineStr">
        <is>
          <t>Mei Lin</t>
        </is>
      </c>
      <c r="K5305" s="71" t="n">
        <v>3645</v>
      </c>
      <c r="L5305" s="72" t="n">
        <v>176.98</v>
      </c>
      <c r="M5305" s="72" t="n">
        <v>645092.1</v>
      </c>
      <c r="N5305" s="72" t="n">
        <v>64509.21</v>
      </c>
      <c r="O5305" s="72" t="n">
        <v>580582.89</v>
      </c>
      <c r="P5305" s="72" t="n">
        <v>527660.39</v>
      </c>
      <c r="Q5305" s="72" t="n">
        <v>52922.5</v>
      </c>
      <c r="R5305" t="inlineStr">
        <is>
          <t>Kerala</t>
        </is>
      </c>
      <c r="S5305" s="71" t="n">
        <v>2</v>
      </c>
      <c r="T5305" t="inlineStr">
        <is>
          <t>Yes</t>
        </is>
      </c>
      <c r="U5305" s="71" t="n">
        <v>1330</v>
      </c>
      <c r="V5305" s="71" t="n">
        <v>475</v>
      </c>
      <c r="W5305">
        <f>IF(AND(OR(Dashboard!$C$6="All",E5305=Dashboard!$C$6),OR(Dashboard!$F$6="All",G5305=Dashboard!$F$6),OR(Dashboard!$I$6="All",H5305=Dashboard!$I$6)),1,0)</f>
        <v/>
      </c>
    </row>
    <row r="5306">
      <c r="A5306" t="inlineStr">
        <is>
          <t>RR105297</t>
        </is>
      </c>
      <c r="B5306" s="69" t="n">
        <v>46298</v>
      </c>
      <c r="C5306" s="70" t="n">
        <v>2026</v>
      </c>
      <c r="D5306" t="inlineStr">
        <is>
          <t>Oct</t>
        </is>
      </c>
      <c r="E5306" t="inlineStr">
        <is>
          <t>North</t>
        </is>
      </c>
      <c r="F5306" t="inlineStr">
        <is>
          <t>India</t>
        </is>
      </c>
      <c r="G5306" t="inlineStr">
        <is>
          <t>JioMart</t>
        </is>
      </c>
      <c r="H5306" t="inlineStr">
        <is>
          <t>Home delivery</t>
        </is>
      </c>
      <c r="I5306" t="inlineStr">
        <is>
          <t>Member</t>
        </is>
      </c>
      <c r="J5306" t="inlineStr">
        <is>
          <t>Aisha Bello</t>
        </is>
      </c>
      <c r="K5306" s="71" t="n">
        <v>1743</v>
      </c>
      <c r="L5306" s="72" t="n">
        <v>444.34</v>
      </c>
      <c r="M5306" s="72" t="n">
        <v>774484.62</v>
      </c>
      <c r="N5306" s="72" t="n">
        <v>38724.23</v>
      </c>
      <c r="O5306" s="72" t="n">
        <v>735760.39</v>
      </c>
      <c r="P5306" s="72" t="n">
        <v>601346.34</v>
      </c>
      <c r="Q5306" s="72" t="n">
        <v>134414.05</v>
      </c>
      <c r="R5306" t="inlineStr">
        <is>
          <t>Delhi</t>
        </is>
      </c>
      <c r="S5306" s="71" t="n">
        <v>2</v>
      </c>
      <c r="T5306" t="inlineStr">
        <is>
          <t>Yes</t>
        </is>
      </c>
      <c r="U5306" s="71" t="n">
        <v>6042</v>
      </c>
      <c r="V5306" s="71" t="n">
        <v>357</v>
      </c>
      <c r="W5306">
        <f>IF(AND(OR(Dashboard!$C$6="All",E5306=Dashboard!$C$6),OR(Dashboard!$F$6="All",G5306=Dashboard!$F$6),OR(Dashboard!$I$6="All",H5306=Dashboard!$I$6)),1,0)</f>
        <v/>
      </c>
    </row>
    <row r="5307">
      <c r="A5307" t="inlineStr">
        <is>
          <t>RR105298</t>
        </is>
      </c>
      <c r="B5307" s="69" t="n">
        <v>46298</v>
      </c>
      <c r="C5307" s="70" t="n">
        <v>2026</v>
      </c>
      <c r="D5307" t="inlineStr">
        <is>
          <t>Oct</t>
        </is>
      </c>
      <c r="E5307" t="inlineStr">
        <is>
          <t>North</t>
        </is>
      </c>
      <c r="F5307" t="inlineStr">
        <is>
          <t>India</t>
        </is>
      </c>
      <c r="G5307" t="inlineStr">
        <is>
          <t>Electronics</t>
        </is>
      </c>
      <c r="H5307" t="inlineStr">
        <is>
          <t>Store walk-in</t>
        </is>
      </c>
      <c r="I5307" t="inlineStr">
        <is>
          <t>Walk-in guest</t>
        </is>
      </c>
      <c r="J5307" t="inlineStr">
        <is>
          <t>Ana Costa</t>
        </is>
      </c>
      <c r="K5307" s="71" t="n">
        <v>59</v>
      </c>
      <c r="L5307" s="72" t="n">
        <v>10101.49</v>
      </c>
      <c r="M5307" s="72" t="n">
        <v>595987.91</v>
      </c>
      <c r="N5307" s="72" t="n">
        <v>29799.4</v>
      </c>
      <c r="O5307" s="72" t="n">
        <v>566188.51</v>
      </c>
      <c r="P5307" s="72" t="n">
        <v>497026.32</v>
      </c>
      <c r="Q5307" s="72" t="n">
        <v>69162.19</v>
      </c>
      <c r="R5307" t="inlineStr">
        <is>
          <t>Punjab</t>
        </is>
      </c>
      <c r="S5307" s="71" t="n">
        <v>0</v>
      </c>
      <c r="T5307" t="inlineStr">
        <is>
          <t>No</t>
        </is>
      </c>
      <c r="U5307" s="71" t="n">
        <v>143</v>
      </c>
      <c r="V5307" s="71" t="n">
        <v>44</v>
      </c>
      <c r="W5307">
        <f>IF(AND(OR(Dashboard!$C$6="All",E5307=Dashboard!$C$6),OR(Dashboard!$F$6="All",G5307=Dashboard!$F$6),OR(Dashboard!$I$6="All",H5307=Dashboard!$I$6)),1,0)</f>
        <v/>
      </c>
    </row>
    <row r="5308">
      <c r="A5308" t="inlineStr">
        <is>
          <t>RR105299</t>
        </is>
      </c>
      <c r="B5308" s="69" t="n">
        <v>46298</v>
      </c>
      <c r="C5308" s="70" t="n">
        <v>2026</v>
      </c>
      <c r="D5308" t="inlineStr">
        <is>
          <t>Oct</t>
        </is>
      </c>
      <c r="E5308" t="inlineStr">
        <is>
          <t>West</t>
        </is>
      </c>
      <c r="F5308" t="inlineStr">
        <is>
          <t>India</t>
        </is>
      </c>
      <c r="G5308" t="inlineStr">
        <is>
          <t>Grocery</t>
        </is>
      </c>
      <c r="H5308" t="inlineStr">
        <is>
          <t>Store walk-in</t>
        </is>
      </c>
      <c r="I5308" t="inlineStr">
        <is>
          <t>Member</t>
        </is>
      </c>
      <c r="J5308" t="inlineStr">
        <is>
          <t>Ravindra Patil</t>
        </is>
      </c>
      <c r="K5308" s="71" t="n">
        <v>1287</v>
      </c>
      <c r="L5308" s="72" t="n">
        <v>195.1</v>
      </c>
      <c r="M5308" s="72" t="n">
        <v>251093.7</v>
      </c>
      <c r="N5308" s="72" t="n">
        <v>12554.69</v>
      </c>
      <c r="O5308" s="72" t="n">
        <v>238539.01</v>
      </c>
      <c r="P5308" s="72" t="n">
        <v>194154.27</v>
      </c>
      <c r="Q5308" s="72" t="n">
        <v>44384.74</v>
      </c>
      <c r="R5308" t="inlineStr">
        <is>
          <t>Goa</t>
        </is>
      </c>
      <c r="S5308" s="71" t="n">
        <v>2</v>
      </c>
      <c r="T5308" t="inlineStr">
        <is>
          <t>Yes</t>
        </is>
      </c>
      <c r="U5308" s="71" t="n">
        <v>612</v>
      </c>
      <c r="V5308" s="71" t="n">
        <v>208</v>
      </c>
      <c r="W5308">
        <f>IF(AND(OR(Dashboard!$C$6="All",E5308=Dashboard!$C$6),OR(Dashboard!$F$6="All",G5308=Dashboard!$F$6),OR(Dashboard!$I$6="All",H5308=Dashboard!$I$6)),1,0)</f>
        <v/>
      </c>
    </row>
    <row r="5309">
      <c r="A5309" t="inlineStr">
        <is>
          <t>RR105300</t>
        </is>
      </c>
      <c r="B5309" s="69" t="n">
        <v>46298</v>
      </c>
      <c r="C5309" s="70" t="n">
        <v>2026</v>
      </c>
      <c r="D5309" t="inlineStr">
        <is>
          <t>Oct</t>
        </is>
      </c>
      <c r="E5309" t="inlineStr">
        <is>
          <t>North</t>
        </is>
      </c>
      <c r="F5309" t="inlineStr">
        <is>
          <t>India</t>
        </is>
      </c>
      <c r="G5309" t="inlineStr">
        <is>
          <t>Grocery</t>
        </is>
      </c>
      <c r="H5309" t="inlineStr">
        <is>
          <t>Home delivery</t>
        </is>
      </c>
      <c r="I5309" t="inlineStr">
        <is>
          <t>Member</t>
        </is>
      </c>
      <c r="J5309" t="inlineStr">
        <is>
          <t>Liam O'Brien</t>
        </is>
      </c>
      <c r="K5309" s="71" t="n">
        <v>4823</v>
      </c>
      <c r="L5309" s="72" t="n">
        <v>187.51</v>
      </c>
      <c r="M5309" s="72" t="n">
        <v>904360.73</v>
      </c>
      <c r="N5309" s="72" t="n">
        <v>90436.07000000001</v>
      </c>
      <c r="O5309" s="72" t="n">
        <v>813924.66</v>
      </c>
      <c r="P5309" s="72" t="n">
        <v>697320.16</v>
      </c>
      <c r="Q5309" s="72" t="n">
        <v>116604.5</v>
      </c>
      <c r="R5309" t="inlineStr">
        <is>
          <t>Rajasthan</t>
        </is>
      </c>
      <c r="S5309" s="71" t="n">
        <v>3</v>
      </c>
      <c r="T5309" t="inlineStr">
        <is>
          <t>Yes</t>
        </is>
      </c>
      <c r="U5309" s="71" t="n">
        <v>3357</v>
      </c>
      <c r="V5309" s="71" t="n">
        <v>910</v>
      </c>
      <c r="W5309">
        <f>IF(AND(OR(Dashboard!$C$6="All",E5309=Dashboard!$C$6),OR(Dashboard!$F$6="All",G5309=Dashboard!$F$6),OR(Dashboard!$I$6="All",H5309=Dashboard!$I$6)),1,0)</f>
        <v/>
      </c>
    </row>
    <row r="5310">
      <c r="A5310" t="inlineStr">
        <is>
          <t>RR105301</t>
        </is>
      </c>
      <c r="B5310" s="69" t="n">
        <v>46298</v>
      </c>
      <c r="C5310" s="70" t="n">
        <v>2026</v>
      </c>
      <c r="D5310" t="inlineStr">
        <is>
          <t>Oct</t>
        </is>
      </c>
      <c r="E5310" t="inlineStr">
        <is>
          <t>West</t>
        </is>
      </c>
      <c r="F5310" t="inlineStr">
        <is>
          <t>India</t>
        </is>
      </c>
      <c r="G5310" t="inlineStr">
        <is>
          <t>JioMart</t>
        </is>
      </c>
      <c r="H5310" t="inlineStr">
        <is>
          <t>Home delivery</t>
        </is>
      </c>
      <c r="I5310" t="inlineStr">
        <is>
          <t>Member</t>
        </is>
      </c>
      <c r="J5310" t="inlineStr">
        <is>
          <t>Sophie Müller</t>
        </is>
      </c>
      <c r="K5310" s="71" t="n">
        <v>2488</v>
      </c>
      <c r="L5310" s="72" t="n">
        <v>472.55</v>
      </c>
      <c r="M5310" s="72" t="n">
        <v>1175704.4</v>
      </c>
      <c r="N5310" s="72" t="n">
        <v>58785.22</v>
      </c>
      <c r="O5310" s="72" t="n">
        <v>1116919.18</v>
      </c>
      <c r="P5310" s="72" t="n">
        <v>857107.1</v>
      </c>
      <c r="Q5310" s="72" t="n">
        <v>259812.08</v>
      </c>
      <c r="R5310" t="inlineStr">
        <is>
          <t>Maharashtra</t>
        </is>
      </c>
      <c r="S5310" s="71" t="n">
        <v>2</v>
      </c>
      <c r="T5310" t="inlineStr">
        <is>
          <t>Yes</t>
        </is>
      </c>
      <c r="U5310" s="71" t="n">
        <v>5383</v>
      </c>
      <c r="V5310" s="71" t="n">
        <v>357</v>
      </c>
      <c r="W5310">
        <f>IF(AND(OR(Dashboard!$C$6="All",E5310=Dashboard!$C$6),OR(Dashboard!$F$6="All",G5310=Dashboard!$F$6),OR(Dashboard!$I$6="All",H5310=Dashboard!$I$6)),1,0)</f>
        <v/>
      </c>
    </row>
    <row r="5311">
      <c r="A5311" t="inlineStr">
        <is>
          <t>RR105302</t>
        </is>
      </c>
      <c r="B5311" s="69" t="n">
        <v>46299</v>
      </c>
      <c r="C5311" s="70" t="n">
        <v>2026</v>
      </c>
      <c r="D5311" t="inlineStr">
        <is>
          <t>Oct</t>
        </is>
      </c>
      <c r="E5311" t="inlineStr">
        <is>
          <t>South</t>
        </is>
      </c>
      <c r="F5311" t="inlineStr">
        <is>
          <t>India</t>
        </is>
      </c>
      <c r="G5311" t="inlineStr">
        <is>
          <t>Electronics</t>
        </is>
      </c>
      <c r="H5311" t="inlineStr">
        <is>
          <t>Store walk-in</t>
        </is>
      </c>
      <c r="I5311" t="inlineStr">
        <is>
          <t>Member</t>
        </is>
      </c>
      <c r="J5311" t="inlineStr">
        <is>
          <t>Priya Nair</t>
        </is>
      </c>
      <c r="K5311" s="71" t="n">
        <v>54</v>
      </c>
      <c r="L5311" s="72" t="n">
        <v>9134.07</v>
      </c>
      <c r="M5311" s="72" t="n">
        <v>493239.78</v>
      </c>
      <c r="N5311" s="72" t="n">
        <v>39459.18</v>
      </c>
      <c r="O5311" s="72" t="n">
        <v>453780.6</v>
      </c>
      <c r="P5311" s="72" t="n">
        <v>450704.91</v>
      </c>
      <c r="Q5311" s="72" t="n">
        <v>3075.69</v>
      </c>
      <c r="R5311" t="inlineStr">
        <is>
          <t>Telangana</t>
        </is>
      </c>
      <c r="S5311" s="71" t="n">
        <v>2</v>
      </c>
      <c r="T5311" t="inlineStr">
        <is>
          <t>Yes</t>
        </is>
      </c>
      <c r="U5311" s="71" t="n">
        <v>113</v>
      </c>
      <c r="V5311" s="71" t="n">
        <v>46</v>
      </c>
      <c r="W5311">
        <f>IF(AND(OR(Dashboard!$C$6="All",E5311=Dashboard!$C$6),OR(Dashboard!$F$6="All",G5311=Dashboard!$F$6),OR(Dashboard!$I$6="All",H5311=Dashboard!$I$6)),1,0)</f>
        <v/>
      </c>
    </row>
    <row r="5312">
      <c r="A5312" t="inlineStr">
        <is>
          <t>RR105303</t>
        </is>
      </c>
      <c r="B5312" s="69" t="n">
        <v>46299</v>
      </c>
      <c r="C5312" s="70" t="n">
        <v>2026</v>
      </c>
      <c r="D5312" t="inlineStr">
        <is>
          <t>Oct</t>
        </is>
      </c>
      <c r="E5312" t="inlineStr">
        <is>
          <t>South</t>
        </is>
      </c>
      <c r="F5312" t="inlineStr">
        <is>
          <t>India</t>
        </is>
      </c>
      <c r="G5312" t="inlineStr">
        <is>
          <t>JioMart</t>
        </is>
      </c>
      <c r="H5312" t="inlineStr">
        <is>
          <t>Home delivery</t>
        </is>
      </c>
      <c r="I5312" t="inlineStr">
        <is>
          <t>Walk-in guest</t>
        </is>
      </c>
      <c r="J5312" t="inlineStr">
        <is>
          <t>Shraddha Kulkarni</t>
        </is>
      </c>
      <c r="K5312" s="71" t="n">
        <v>1168</v>
      </c>
      <c r="L5312" s="72" t="n">
        <v>484.49</v>
      </c>
      <c r="M5312" s="72" t="n">
        <v>565884.3199999999</v>
      </c>
      <c r="N5312" s="72" t="n">
        <v>84882.64999999999</v>
      </c>
      <c r="O5312" s="72" t="n">
        <v>481001.67</v>
      </c>
      <c r="P5312" s="72" t="n">
        <v>381004.95</v>
      </c>
      <c r="Q5312" s="72" t="n">
        <v>99996.72</v>
      </c>
      <c r="R5312" t="inlineStr">
        <is>
          <t>Kerala</t>
        </is>
      </c>
      <c r="S5312" s="71" t="n">
        <v>1</v>
      </c>
      <c r="T5312" t="inlineStr">
        <is>
          <t>Yes</t>
        </is>
      </c>
      <c r="U5312" s="71" t="n">
        <v>8549</v>
      </c>
      <c r="V5312" s="71" t="n">
        <v>358</v>
      </c>
      <c r="W5312">
        <f>IF(AND(OR(Dashboard!$C$6="All",E5312=Dashboard!$C$6),OR(Dashboard!$F$6="All",G5312=Dashboard!$F$6),OR(Dashboard!$I$6="All",H5312=Dashboard!$I$6)),1,0)</f>
        <v/>
      </c>
    </row>
    <row r="5313">
      <c r="A5313" t="inlineStr">
        <is>
          <t>RR105304</t>
        </is>
      </c>
      <c r="B5313" s="69" t="n">
        <v>46299</v>
      </c>
      <c r="C5313" s="70" t="n">
        <v>2026</v>
      </c>
      <c r="D5313" t="inlineStr">
        <is>
          <t>Oct</t>
        </is>
      </c>
      <c r="E5313" t="inlineStr">
        <is>
          <t>North</t>
        </is>
      </c>
      <c r="F5313" t="inlineStr">
        <is>
          <t>India</t>
        </is>
      </c>
      <c r="G5313" t="inlineStr">
        <is>
          <t>Grocery</t>
        </is>
      </c>
      <c r="H5313" t="inlineStr">
        <is>
          <t>Store walk-in</t>
        </is>
      </c>
      <c r="I5313" t="inlineStr">
        <is>
          <t>Walk-in guest</t>
        </is>
      </c>
      <c r="J5313" t="inlineStr">
        <is>
          <t>Aisha Bello</t>
        </is>
      </c>
      <c r="K5313" s="71" t="n">
        <v>1653</v>
      </c>
      <c r="L5313" s="72" t="n">
        <v>167.91</v>
      </c>
      <c r="M5313" s="72" t="n">
        <v>277555.23</v>
      </c>
      <c r="N5313" s="72" t="n">
        <v>41633.28</v>
      </c>
      <c r="O5313" s="72" t="n">
        <v>235921.95</v>
      </c>
      <c r="P5313" s="72" t="n">
        <v>238152.6</v>
      </c>
      <c r="Q5313" s="72" t="n">
        <v>-2230.65</v>
      </c>
      <c r="R5313" t="inlineStr">
        <is>
          <t>Uttar Pradesh</t>
        </is>
      </c>
      <c r="S5313" s="71" t="n">
        <v>0</v>
      </c>
      <c r="T5313" t="inlineStr">
        <is>
          <t>No</t>
        </is>
      </c>
      <c r="U5313" s="71" t="n">
        <v>1069</v>
      </c>
      <c r="V5313" s="71" t="n">
        <v>292</v>
      </c>
      <c r="W5313">
        <f>IF(AND(OR(Dashboard!$C$6="All",E5313=Dashboard!$C$6),OR(Dashboard!$F$6="All",G5313=Dashboard!$F$6),OR(Dashboard!$I$6="All",H5313=Dashboard!$I$6)),1,0)</f>
        <v/>
      </c>
    </row>
    <row r="5314">
      <c r="A5314" t="inlineStr">
        <is>
          <t>RR105305</t>
        </is>
      </c>
      <c r="B5314" s="69" t="n">
        <v>46299</v>
      </c>
      <c r="C5314" s="70" t="n">
        <v>2026</v>
      </c>
      <c r="D5314" t="inlineStr">
        <is>
          <t>Oct</t>
        </is>
      </c>
      <c r="E5314" t="inlineStr">
        <is>
          <t>East</t>
        </is>
      </c>
      <c r="F5314" t="inlineStr">
        <is>
          <t>India</t>
        </is>
      </c>
      <c r="G5314" t="inlineStr">
        <is>
          <t>Grocery</t>
        </is>
      </c>
      <c r="H5314" t="inlineStr">
        <is>
          <t>Store walk-in</t>
        </is>
      </c>
      <c r="I5314" t="inlineStr">
        <is>
          <t>Walk-in guest</t>
        </is>
      </c>
      <c r="J5314" t="inlineStr">
        <is>
          <t>Ana Costa</t>
        </is>
      </c>
      <c r="K5314" s="71" t="n">
        <v>4761</v>
      </c>
      <c r="L5314" s="72" t="n">
        <v>199.47</v>
      </c>
      <c r="M5314" s="72" t="n">
        <v>949676.67</v>
      </c>
      <c r="N5314" s="72" t="n">
        <v>47483.83</v>
      </c>
      <c r="O5314" s="72" t="n">
        <v>902192.84</v>
      </c>
      <c r="P5314" s="72" t="n">
        <v>713173.67</v>
      </c>
      <c r="Q5314" s="72" t="n">
        <v>189019.17</v>
      </c>
      <c r="R5314" t="inlineStr">
        <is>
          <t>Odisha</t>
        </is>
      </c>
      <c r="S5314" s="71" t="n">
        <v>1</v>
      </c>
      <c r="T5314" t="inlineStr">
        <is>
          <t>Yes</t>
        </is>
      </c>
      <c r="U5314" s="71" t="n">
        <v>2292</v>
      </c>
      <c r="V5314" s="71" t="n">
        <v>999</v>
      </c>
      <c r="W5314">
        <f>IF(AND(OR(Dashboard!$C$6="All",E5314=Dashboard!$C$6),OR(Dashboard!$F$6="All",G5314=Dashboard!$F$6),OR(Dashboard!$I$6="All",H5314=Dashboard!$I$6)),1,0)</f>
        <v/>
      </c>
    </row>
    <row r="5315">
      <c r="A5315" t="inlineStr">
        <is>
          <t>RR105306</t>
        </is>
      </c>
      <c r="B5315" s="69" t="n">
        <v>46299</v>
      </c>
      <c r="C5315" s="70" t="n">
        <v>2026</v>
      </c>
      <c r="D5315" t="inlineStr">
        <is>
          <t>Oct</t>
        </is>
      </c>
      <c r="E5315" t="inlineStr">
        <is>
          <t>South</t>
        </is>
      </c>
      <c r="F5315" t="inlineStr">
        <is>
          <t>India</t>
        </is>
      </c>
      <c r="G5315" t="inlineStr">
        <is>
          <t>Grocery</t>
        </is>
      </c>
      <c r="H5315" t="inlineStr">
        <is>
          <t>Store walk-in</t>
        </is>
      </c>
      <c r="I5315" t="inlineStr">
        <is>
          <t>Member</t>
        </is>
      </c>
      <c r="J5315" t="inlineStr">
        <is>
          <t>Yuki Sato</t>
        </is>
      </c>
      <c r="K5315" s="71" t="n">
        <v>3861</v>
      </c>
      <c r="L5315" s="72" t="n">
        <v>208.45</v>
      </c>
      <c r="M5315" s="72" t="n">
        <v>804825.45</v>
      </c>
      <c r="N5315" s="72" t="n">
        <v>16096.51</v>
      </c>
      <c r="O5315" s="72" t="n">
        <v>788728.9399999999</v>
      </c>
      <c r="P5315" s="72" t="n">
        <v>549830.59</v>
      </c>
      <c r="Q5315" s="72" t="n">
        <v>238898.35</v>
      </c>
      <c r="R5315" t="inlineStr">
        <is>
          <t>Tamil Nadu</t>
        </is>
      </c>
      <c r="S5315" s="71" t="n">
        <v>0</v>
      </c>
      <c r="T5315" t="inlineStr">
        <is>
          <t>No</t>
        </is>
      </c>
      <c r="U5315" s="71" t="n">
        <v>1248</v>
      </c>
      <c r="V5315" s="71" t="n">
        <v>516</v>
      </c>
      <c r="W5315">
        <f>IF(AND(OR(Dashboard!$C$6="All",E5315=Dashboard!$C$6),OR(Dashboard!$F$6="All",G5315=Dashboard!$F$6),OR(Dashboard!$I$6="All",H5315=Dashboard!$I$6)),1,0)</f>
        <v/>
      </c>
    </row>
    <row r="5316">
      <c r="A5316" t="inlineStr">
        <is>
          <t>RR105307</t>
        </is>
      </c>
      <c r="B5316" s="69" t="n">
        <v>46299</v>
      </c>
      <c r="C5316" s="70" t="n">
        <v>2026</v>
      </c>
      <c r="D5316" t="inlineStr">
        <is>
          <t>Oct</t>
        </is>
      </c>
      <c r="E5316" t="inlineStr">
        <is>
          <t>East</t>
        </is>
      </c>
      <c r="F5316" t="inlineStr">
        <is>
          <t>India</t>
        </is>
      </c>
      <c r="G5316" t="inlineStr">
        <is>
          <t>Grocery</t>
        </is>
      </c>
      <c r="H5316" t="inlineStr">
        <is>
          <t>Store walk-in</t>
        </is>
      </c>
      <c r="I5316" t="inlineStr">
        <is>
          <t>Member</t>
        </is>
      </c>
      <c r="J5316" t="inlineStr">
        <is>
          <t>Amir Khan</t>
        </is>
      </c>
      <c r="K5316" s="71" t="n">
        <v>4828</v>
      </c>
      <c r="L5316" s="72" t="n">
        <v>205.88</v>
      </c>
      <c r="M5316" s="72" t="n">
        <v>993988.64</v>
      </c>
      <c r="N5316" s="72" t="n">
        <v>99398.86</v>
      </c>
      <c r="O5316" s="72" t="n">
        <v>894589.78</v>
      </c>
      <c r="P5316" s="72" t="n">
        <v>705740.66</v>
      </c>
      <c r="Q5316" s="72" t="n">
        <v>188849.12</v>
      </c>
      <c r="R5316" t="inlineStr">
        <is>
          <t>West Bengal</t>
        </is>
      </c>
      <c r="S5316" s="71" t="n">
        <v>2</v>
      </c>
      <c r="T5316" t="inlineStr">
        <is>
          <t>Yes</t>
        </is>
      </c>
      <c r="U5316" s="71" t="n">
        <v>1889</v>
      </c>
      <c r="V5316" s="71" t="n">
        <v>687</v>
      </c>
      <c r="W5316">
        <f>IF(AND(OR(Dashboard!$C$6="All",E5316=Dashboard!$C$6),OR(Dashboard!$F$6="All",G5316=Dashboard!$F$6),OR(Dashboard!$I$6="All",H5316=Dashboard!$I$6)),1,0)</f>
        <v/>
      </c>
    </row>
    <row r="5317">
      <c r="A5317" t="inlineStr">
        <is>
          <t>RR105308</t>
        </is>
      </c>
      <c r="B5317" s="69" t="n">
        <v>46299</v>
      </c>
      <c r="C5317" s="70" t="n">
        <v>2026</v>
      </c>
      <c r="D5317" t="inlineStr">
        <is>
          <t>Oct</t>
        </is>
      </c>
      <c r="E5317" t="inlineStr">
        <is>
          <t>West</t>
        </is>
      </c>
      <c r="F5317" t="inlineStr">
        <is>
          <t>India</t>
        </is>
      </c>
      <c r="G5317" t="inlineStr">
        <is>
          <t>Grocery</t>
        </is>
      </c>
      <c r="H5317" t="inlineStr">
        <is>
          <t>Store walk-in</t>
        </is>
      </c>
      <c r="I5317" t="inlineStr">
        <is>
          <t>Walk-in guest</t>
        </is>
      </c>
      <c r="J5317" t="inlineStr">
        <is>
          <t>Emma Clarke</t>
        </is>
      </c>
      <c r="K5317" s="71" t="n">
        <v>1182</v>
      </c>
      <c r="L5317" s="72" t="n">
        <v>168.86</v>
      </c>
      <c r="M5317" s="72" t="n">
        <v>199592.52</v>
      </c>
      <c r="N5317" s="72" t="n">
        <v>15967.4</v>
      </c>
      <c r="O5317" s="72" t="n">
        <v>183625.12</v>
      </c>
      <c r="P5317" s="72" t="n">
        <v>172090.26</v>
      </c>
      <c r="Q5317" s="72" t="n">
        <v>11534.86</v>
      </c>
      <c r="R5317" t="inlineStr">
        <is>
          <t>Maharashtra</t>
        </is>
      </c>
      <c r="S5317" s="71" t="n">
        <v>2</v>
      </c>
      <c r="T5317" t="inlineStr">
        <is>
          <t>Yes</t>
        </is>
      </c>
      <c r="U5317" s="71" t="n">
        <v>453</v>
      </c>
      <c r="V5317" s="71" t="n">
        <v>170</v>
      </c>
      <c r="W5317">
        <f>IF(AND(OR(Dashboard!$C$6="All",E5317=Dashboard!$C$6),OR(Dashboard!$F$6="All",G5317=Dashboard!$F$6),OR(Dashboard!$I$6="All",H5317=Dashboard!$I$6)),1,0)</f>
        <v/>
      </c>
    </row>
    <row r="5318">
      <c r="A5318" t="inlineStr">
        <is>
          <t>RR105309</t>
        </is>
      </c>
      <c r="B5318" s="69" t="n">
        <v>46299</v>
      </c>
      <c r="C5318" s="70" t="n">
        <v>2026</v>
      </c>
      <c r="D5318" t="inlineStr">
        <is>
          <t>Oct</t>
        </is>
      </c>
      <c r="E5318" t="inlineStr">
        <is>
          <t>East</t>
        </is>
      </c>
      <c r="F5318" t="inlineStr">
        <is>
          <t>India</t>
        </is>
      </c>
      <c r="G5318" t="inlineStr">
        <is>
          <t>JioMart</t>
        </is>
      </c>
      <c r="H5318" t="inlineStr">
        <is>
          <t>Home delivery</t>
        </is>
      </c>
      <c r="I5318" t="inlineStr">
        <is>
          <t>Walk-in guest</t>
        </is>
      </c>
      <c r="J5318" t="inlineStr">
        <is>
          <t>Priya Nair</t>
        </is>
      </c>
      <c r="K5318" s="71" t="n">
        <v>968</v>
      </c>
      <c r="L5318" s="72" t="n">
        <v>409.57</v>
      </c>
      <c r="M5318" s="72" t="n">
        <v>396463.76</v>
      </c>
      <c r="N5318" s="72" t="n">
        <v>39646.38</v>
      </c>
      <c r="O5318" s="72" t="n">
        <v>356817.38</v>
      </c>
      <c r="P5318" s="72" t="n">
        <v>326221.92</v>
      </c>
      <c r="Q5318" s="72" t="n">
        <v>30595.46</v>
      </c>
      <c r="R5318" t="inlineStr">
        <is>
          <t>Odisha</t>
        </is>
      </c>
      <c r="S5318" s="71" t="n">
        <v>8</v>
      </c>
      <c r="T5318" t="inlineStr">
        <is>
          <t>Yes</t>
        </is>
      </c>
      <c r="U5318" s="71" t="n">
        <v>2197</v>
      </c>
      <c r="V5318" s="71" t="n">
        <v>128</v>
      </c>
      <c r="W5318">
        <f>IF(AND(OR(Dashboard!$C$6="All",E5318=Dashboard!$C$6),OR(Dashboard!$F$6="All",G5318=Dashboard!$F$6),OR(Dashboard!$I$6="All",H5318=Dashboard!$I$6)),1,0)</f>
        <v/>
      </c>
    </row>
    <row r="5319">
      <c r="A5319" t="inlineStr">
        <is>
          <t>RR105310</t>
        </is>
      </c>
      <c r="B5319" s="69" t="n">
        <v>46299</v>
      </c>
      <c r="C5319" s="70" t="n">
        <v>2026</v>
      </c>
      <c r="D5319" t="inlineStr">
        <is>
          <t>Oct</t>
        </is>
      </c>
      <c r="E5319" t="inlineStr">
        <is>
          <t>North</t>
        </is>
      </c>
      <c r="F5319" t="inlineStr">
        <is>
          <t>India</t>
        </is>
      </c>
      <c r="G5319" t="inlineStr">
        <is>
          <t>Fashion</t>
        </is>
      </c>
      <c r="H5319" t="inlineStr">
        <is>
          <t>Store walk-in</t>
        </is>
      </c>
      <c r="I5319" t="inlineStr">
        <is>
          <t>Member</t>
        </is>
      </c>
      <c r="J5319" t="inlineStr">
        <is>
          <t>Fatima Al-Saud</t>
        </is>
      </c>
      <c r="K5319" s="71" t="n">
        <v>1170</v>
      </c>
      <c r="L5319" s="72" t="n">
        <v>723.61</v>
      </c>
      <c r="M5319" s="72" t="n">
        <v>846623.7</v>
      </c>
      <c r="N5319" s="72" t="n">
        <v>126993.55</v>
      </c>
      <c r="O5319" s="72" t="n">
        <v>719630.15</v>
      </c>
      <c r="P5319" s="72" t="n">
        <v>476396.55</v>
      </c>
      <c r="Q5319" s="72" t="n">
        <v>243233.6</v>
      </c>
      <c r="R5319" t="inlineStr">
        <is>
          <t>Rajasthan</t>
        </is>
      </c>
      <c r="S5319" s="71" t="n">
        <v>3</v>
      </c>
      <c r="T5319" t="inlineStr">
        <is>
          <t>Yes</t>
        </is>
      </c>
      <c r="U5319" s="71" t="n">
        <v>747</v>
      </c>
      <c r="V5319" s="71" t="n">
        <v>335</v>
      </c>
      <c r="W5319">
        <f>IF(AND(OR(Dashboard!$C$6="All",E5319=Dashboard!$C$6),OR(Dashboard!$F$6="All",G5319=Dashboard!$F$6),OR(Dashboard!$I$6="All",H5319=Dashboard!$I$6)),1,0)</f>
        <v/>
      </c>
    </row>
    <row r="5320">
      <c r="A5320" t="inlineStr">
        <is>
          <t>RR105311</t>
        </is>
      </c>
      <c r="B5320" s="69" t="n">
        <v>46299</v>
      </c>
      <c r="C5320" s="70" t="n">
        <v>2026</v>
      </c>
      <c r="D5320" t="inlineStr">
        <is>
          <t>Oct</t>
        </is>
      </c>
      <c r="E5320" t="inlineStr">
        <is>
          <t>East</t>
        </is>
      </c>
      <c r="F5320" t="inlineStr">
        <is>
          <t>India</t>
        </is>
      </c>
      <c r="G5320" t="inlineStr">
        <is>
          <t>JioMart</t>
        </is>
      </c>
      <c r="H5320" t="inlineStr">
        <is>
          <t>Home delivery</t>
        </is>
      </c>
      <c r="I5320" t="inlineStr">
        <is>
          <t>Member</t>
        </is>
      </c>
      <c r="J5320" t="inlineStr">
        <is>
          <t>Omar Haddad</t>
        </is>
      </c>
      <c r="K5320" s="71" t="n">
        <v>801</v>
      </c>
      <c r="L5320" s="72" t="n">
        <v>409.78</v>
      </c>
      <c r="M5320" s="72" t="n">
        <v>328233.78</v>
      </c>
      <c r="N5320" s="72" t="n">
        <v>16411.69</v>
      </c>
      <c r="O5320" s="72" t="n">
        <v>311822.09</v>
      </c>
      <c r="P5320" s="72" t="n">
        <v>264641.72</v>
      </c>
      <c r="Q5320" s="72" t="n">
        <v>47180.37</v>
      </c>
      <c r="R5320" t="inlineStr">
        <is>
          <t>West Bengal</t>
        </is>
      </c>
      <c r="S5320" s="71" t="n">
        <v>5</v>
      </c>
      <c r="T5320" t="inlineStr">
        <is>
          <t>Yes</t>
        </is>
      </c>
      <c r="U5320" s="71" t="n">
        <v>1885</v>
      </c>
      <c r="V5320" s="71" t="n">
        <v>97</v>
      </c>
      <c r="W5320">
        <f>IF(AND(OR(Dashboard!$C$6="All",E5320=Dashboard!$C$6),OR(Dashboard!$F$6="All",G5320=Dashboard!$F$6),OR(Dashboard!$I$6="All",H5320=Dashboard!$I$6)),1,0)</f>
        <v/>
      </c>
    </row>
    <row r="5321">
      <c r="A5321" t="inlineStr">
        <is>
          <t>RR105312</t>
        </is>
      </c>
      <c r="B5321" s="69" t="n">
        <v>46299</v>
      </c>
      <c r="C5321" s="70" t="n">
        <v>2026</v>
      </c>
      <c r="D5321" t="inlineStr">
        <is>
          <t>Oct</t>
        </is>
      </c>
      <c r="E5321" t="inlineStr">
        <is>
          <t>East</t>
        </is>
      </c>
      <c r="F5321" t="inlineStr">
        <is>
          <t>India</t>
        </is>
      </c>
      <c r="G5321" t="inlineStr">
        <is>
          <t>JioMart</t>
        </is>
      </c>
      <c r="H5321" t="inlineStr">
        <is>
          <t>Home delivery</t>
        </is>
      </c>
      <c r="I5321" t="inlineStr">
        <is>
          <t>Walk-in guest</t>
        </is>
      </c>
      <c r="J5321" t="inlineStr">
        <is>
          <t>Mei Lin</t>
        </is>
      </c>
      <c r="K5321" s="71" t="n">
        <v>782</v>
      </c>
      <c r="L5321" s="72" t="n">
        <v>414.65</v>
      </c>
      <c r="M5321" s="72" t="n">
        <v>324256.3</v>
      </c>
      <c r="N5321" s="72" t="n">
        <v>32425.63</v>
      </c>
      <c r="O5321" s="72" t="n">
        <v>291830.67</v>
      </c>
      <c r="P5321" s="72" t="n">
        <v>257302.12</v>
      </c>
      <c r="Q5321" s="72" t="n">
        <v>34528.55</v>
      </c>
      <c r="R5321" t="inlineStr">
        <is>
          <t>Bihar</t>
        </is>
      </c>
      <c r="S5321" s="71" t="n">
        <v>5</v>
      </c>
      <c r="T5321" t="inlineStr">
        <is>
          <t>Yes</t>
        </is>
      </c>
      <c r="U5321" s="71" t="n">
        <v>3607</v>
      </c>
      <c r="V5321" s="71" t="n">
        <v>226</v>
      </c>
      <c r="W5321">
        <f>IF(AND(OR(Dashboard!$C$6="All",E5321=Dashboard!$C$6),OR(Dashboard!$F$6="All",G5321=Dashboard!$F$6),OR(Dashboard!$I$6="All",H5321=Dashboard!$I$6)),1,0)</f>
        <v/>
      </c>
    </row>
    <row r="5322">
      <c r="A5322" t="inlineStr">
        <is>
          <t>RR105313</t>
        </is>
      </c>
      <c r="B5322" s="69" t="n">
        <v>46299</v>
      </c>
      <c r="C5322" s="70" t="n">
        <v>2026</v>
      </c>
      <c r="D5322" t="inlineStr">
        <is>
          <t>Oct</t>
        </is>
      </c>
      <c r="E5322" t="inlineStr">
        <is>
          <t>North</t>
        </is>
      </c>
      <c r="F5322" t="inlineStr">
        <is>
          <t>India</t>
        </is>
      </c>
      <c r="G5322" t="inlineStr">
        <is>
          <t>JioMart</t>
        </is>
      </c>
      <c r="H5322" t="inlineStr">
        <is>
          <t>Home delivery</t>
        </is>
      </c>
      <c r="I5322" t="inlineStr">
        <is>
          <t>Walk-in guest</t>
        </is>
      </c>
      <c r="J5322" t="inlineStr">
        <is>
          <t>Arjun Mehta</t>
        </is>
      </c>
      <c r="K5322" s="71" t="n">
        <v>3341</v>
      </c>
      <c r="L5322" s="72" t="n">
        <v>446.14</v>
      </c>
      <c r="M5322" s="72" t="n">
        <v>1490553.74</v>
      </c>
      <c r="N5322" s="72" t="n">
        <v>223583.06</v>
      </c>
      <c r="O5322" s="72" t="n">
        <v>1266970.68</v>
      </c>
      <c r="P5322" s="72" t="n">
        <v>1155172.84</v>
      </c>
      <c r="Q5322" s="72" t="n">
        <v>111797.84</v>
      </c>
      <c r="R5322" t="inlineStr">
        <is>
          <t>Delhi</t>
        </is>
      </c>
      <c r="S5322" s="71" t="n">
        <v>0</v>
      </c>
      <c r="T5322" t="inlineStr">
        <is>
          <t>No</t>
        </is>
      </c>
      <c r="U5322" s="71" t="n">
        <v>13068</v>
      </c>
      <c r="V5322" s="71" t="n">
        <v>988</v>
      </c>
      <c r="W5322">
        <f>IF(AND(OR(Dashboard!$C$6="All",E5322=Dashboard!$C$6),OR(Dashboard!$F$6="All",G5322=Dashboard!$F$6),OR(Dashboard!$I$6="All",H5322=Dashboard!$I$6)),1,0)</f>
        <v/>
      </c>
    </row>
    <row r="5323">
      <c r="A5323" t="inlineStr">
        <is>
          <t>RR105314</t>
        </is>
      </c>
      <c r="B5323" s="69" t="n">
        <v>46299</v>
      </c>
      <c r="C5323" s="70" t="n">
        <v>2026</v>
      </c>
      <c r="D5323" t="inlineStr">
        <is>
          <t>Oct</t>
        </is>
      </c>
      <c r="E5323" t="inlineStr">
        <is>
          <t>South</t>
        </is>
      </c>
      <c r="F5323" t="inlineStr">
        <is>
          <t>India</t>
        </is>
      </c>
      <c r="G5323" t="inlineStr">
        <is>
          <t>Fashion</t>
        </is>
      </c>
      <c r="H5323" t="inlineStr">
        <is>
          <t>Store walk-in</t>
        </is>
      </c>
      <c r="I5323" t="inlineStr">
        <is>
          <t>Walk-in guest</t>
        </is>
      </c>
      <c r="J5323" t="inlineStr">
        <is>
          <t>Emma Clarke</t>
        </is>
      </c>
      <c r="K5323" s="71" t="n">
        <v>194</v>
      </c>
      <c r="L5323" s="72" t="n">
        <v>785.64</v>
      </c>
      <c r="M5323" s="72" t="n">
        <v>152414.16</v>
      </c>
      <c r="N5323" s="72" t="n">
        <v>7620.71</v>
      </c>
      <c r="O5323" s="72" t="n">
        <v>144793.45</v>
      </c>
      <c r="P5323" s="72" t="n">
        <v>80662.19</v>
      </c>
      <c r="Q5323" s="72" t="n">
        <v>64131.26</v>
      </c>
      <c r="R5323" t="inlineStr">
        <is>
          <t>Tamil Nadu</t>
        </is>
      </c>
      <c r="S5323" s="71" t="n">
        <v>1</v>
      </c>
      <c r="T5323" t="inlineStr">
        <is>
          <t>Yes</t>
        </is>
      </c>
      <c r="U5323" s="71" t="n">
        <v>78</v>
      </c>
      <c r="V5323" s="71" t="n">
        <v>24</v>
      </c>
      <c r="W5323">
        <f>IF(AND(OR(Dashboard!$C$6="All",E5323=Dashboard!$C$6),OR(Dashboard!$F$6="All",G5323=Dashboard!$F$6),OR(Dashboard!$I$6="All",H5323=Dashboard!$I$6)),1,0)</f>
        <v/>
      </c>
    </row>
    <row r="5324">
      <c r="A5324" t="inlineStr">
        <is>
          <t>RR105315</t>
        </is>
      </c>
      <c r="B5324" s="69" t="n">
        <v>46300</v>
      </c>
      <c r="C5324" s="70" t="n">
        <v>2026</v>
      </c>
      <c r="D5324" t="inlineStr">
        <is>
          <t>Oct</t>
        </is>
      </c>
      <c r="E5324" t="inlineStr">
        <is>
          <t>East</t>
        </is>
      </c>
      <c r="F5324" t="inlineStr">
        <is>
          <t>India</t>
        </is>
      </c>
      <c r="G5324" t="inlineStr">
        <is>
          <t>Grocery</t>
        </is>
      </c>
      <c r="H5324" t="inlineStr">
        <is>
          <t>Store walk-in</t>
        </is>
      </c>
      <c r="I5324" t="inlineStr">
        <is>
          <t>Member</t>
        </is>
      </c>
      <c r="J5324" t="inlineStr">
        <is>
          <t>Priya Nair</t>
        </is>
      </c>
      <c r="K5324" s="71" t="n">
        <v>4652</v>
      </c>
      <c r="L5324" s="72" t="n">
        <v>180.14</v>
      </c>
      <c r="M5324" s="72" t="n">
        <v>838011.28</v>
      </c>
      <c r="N5324" s="72" t="n">
        <v>83801.13</v>
      </c>
      <c r="O5324" s="72" t="n">
        <v>754210.15</v>
      </c>
      <c r="P5324" s="72" t="n">
        <v>683417.97</v>
      </c>
      <c r="Q5324" s="72" t="n">
        <v>70792.17999999999</v>
      </c>
      <c r="R5324" t="inlineStr">
        <is>
          <t>Bihar</t>
        </is>
      </c>
      <c r="S5324" s="71" t="n">
        <v>0</v>
      </c>
      <c r="T5324" t="inlineStr">
        <is>
          <t>No</t>
        </is>
      </c>
      <c r="U5324" s="71" t="n">
        <v>3356</v>
      </c>
      <c r="V5324" s="71" t="n">
        <v>1413</v>
      </c>
      <c r="W5324">
        <f>IF(AND(OR(Dashboard!$C$6="All",E5324=Dashboard!$C$6),OR(Dashboard!$F$6="All",G5324=Dashboard!$F$6),OR(Dashboard!$I$6="All",H5324=Dashboard!$I$6)),1,0)</f>
        <v/>
      </c>
    </row>
    <row r="5325">
      <c r="A5325" t="inlineStr">
        <is>
          <t>RR105316</t>
        </is>
      </c>
      <c r="B5325" s="69" t="n">
        <v>46300</v>
      </c>
      <c r="C5325" s="70" t="n">
        <v>2026</v>
      </c>
      <c r="D5325" t="inlineStr">
        <is>
          <t>Oct</t>
        </is>
      </c>
      <c r="E5325" t="inlineStr">
        <is>
          <t>North</t>
        </is>
      </c>
      <c r="F5325" t="inlineStr">
        <is>
          <t>India</t>
        </is>
      </c>
      <c r="G5325" t="inlineStr">
        <is>
          <t>Electronics</t>
        </is>
      </c>
      <c r="H5325" t="inlineStr">
        <is>
          <t>Store walk-in</t>
        </is>
      </c>
      <c r="I5325" t="inlineStr">
        <is>
          <t>Walk-in guest</t>
        </is>
      </c>
      <c r="J5325" t="inlineStr">
        <is>
          <t>Yuki Sato</t>
        </is>
      </c>
      <c r="K5325" s="71" t="n">
        <v>139</v>
      </c>
      <c r="L5325" s="72" t="n">
        <v>10152.73</v>
      </c>
      <c r="M5325" s="72" t="n">
        <v>1411229.47</v>
      </c>
      <c r="N5325" s="72" t="n">
        <v>28224.59</v>
      </c>
      <c r="O5325" s="72" t="n">
        <v>1383004.88</v>
      </c>
      <c r="P5325" s="72" t="n">
        <v>1144034.26</v>
      </c>
      <c r="Q5325" s="72" t="n">
        <v>238970.62</v>
      </c>
      <c r="R5325" t="inlineStr">
        <is>
          <t>Delhi</t>
        </is>
      </c>
      <c r="S5325" s="71" t="n">
        <v>3</v>
      </c>
      <c r="T5325" t="inlineStr">
        <is>
          <t>Yes</t>
        </is>
      </c>
      <c r="U5325" s="71" t="n">
        <v>379</v>
      </c>
      <c r="V5325" s="71" t="n">
        <v>126</v>
      </c>
      <c r="W5325">
        <f>IF(AND(OR(Dashboard!$C$6="All",E5325=Dashboard!$C$6),OR(Dashboard!$F$6="All",G5325=Dashboard!$F$6),OR(Dashboard!$I$6="All",H5325=Dashboard!$I$6)),1,0)</f>
        <v/>
      </c>
    </row>
    <row r="5326">
      <c r="A5326" t="inlineStr">
        <is>
          <t>RR105317</t>
        </is>
      </c>
      <c r="B5326" s="69" t="n">
        <v>46300</v>
      </c>
      <c r="C5326" s="70" t="n">
        <v>2026</v>
      </c>
      <c r="D5326" t="inlineStr">
        <is>
          <t>Oct</t>
        </is>
      </c>
      <c r="E5326" t="inlineStr">
        <is>
          <t>West</t>
        </is>
      </c>
      <c r="F5326" t="inlineStr">
        <is>
          <t>India</t>
        </is>
      </c>
      <c r="G5326" t="inlineStr">
        <is>
          <t>Electronics</t>
        </is>
      </c>
      <c r="H5326" t="inlineStr">
        <is>
          <t>Store walk-in</t>
        </is>
      </c>
      <c r="I5326" t="inlineStr">
        <is>
          <t>Walk-in guest</t>
        </is>
      </c>
      <c r="J5326" t="inlineStr">
        <is>
          <t>Fatima Al-Saud</t>
        </is>
      </c>
      <c r="K5326" s="71" t="n">
        <v>198</v>
      </c>
      <c r="L5326" s="72" t="n">
        <v>10777.81</v>
      </c>
      <c r="M5326" s="72" t="n">
        <v>2134006.38</v>
      </c>
      <c r="N5326" s="72" t="n">
        <v>42680.13</v>
      </c>
      <c r="O5326" s="72" t="n">
        <v>2091326.25</v>
      </c>
      <c r="P5326" s="72" t="n">
        <v>1638817.96</v>
      </c>
      <c r="Q5326" s="72" t="n">
        <v>452508.29</v>
      </c>
      <c r="R5326" t="inlineStr">
        <is>
          <t>Gujarat</t>
        </is>
      </c>
      <c r="S5326" s="71" t="n">
        <v>1</v>
      </c>
      <c r="T5326" t="inlineStr">
        <is>
          <t>Yes</t>
        </is>
      </c>
      <c r="U5326" s="71" t="n">
        <v>380</v>
      </c>
      <c r="V5326" s="71" t="n">
        <v>146</v>
      </c>
      <c r="W5326">
        <f>IF(AND(OR(Dashboard!$C$6="All",E5326=Dashboard!$C$6),OR(Dashboard!$F$6="All",G5326=Dashboard!$F$6),OR(Dashboard!$I$6="All",H5326=Dashboard!$I$6)),1,0)</f>
        <v/>
      </c>
    </row>
    <row r="5327">
      <c r="A5327" t="inlineStr">
        <is>
          <t>RR105318</t>
        </is>
      </c>
      <c r="B5327" s="69" t="n">
        <v>46300</v>
      </c>
      <c r="C5327" s="70" t="n">
        <v>2026</v>
      </c>
      <c r="D5327" t="inlineStr">
        <is>
          <t>Oct</t>
        </is>
      </c>
      <c r="E5327" t="inlineStr">
        <is>
          <t>East</t>
        </is>
      </c>
      <c r="F5327" t="inlineStr">
        <is>
          <t>India</t>
        </is>
      </c>
      <c r="G5327" t="inlineStr">
        <is>
          <t>Grocery</t>
        </is>
      </c>
      <c r="H5327" t="inlineStr">
        <is>
          <t>Store walk-in</t>
        </is>
      </c>
      <c r="I5327" t="inlineStr">
        <is>
          <t>Member</t>
        </is>
      </c>
      <c r="J5327" t="inlineStr">
        <is>
          <t>Omar Haddad</t>
        </is>
      </c>
      <c r="K5327" s="71" t="n">
        <v>3551</v>
      </c>
      <c r="L5327" s="72" t="n">
        <v>171.12</v>
      </c>
      <c r="M5327" s="72" t="n">
        <v>607647.12</v>
      </c>
      <c r="N5327" s="72" t="n">
        <v>48611.77</v>
      </c>
      <c r="O5327" s="72" t="n">
        <v>559035.35</v>
      </c>
      <c r="P5327" s="72" t="n">
        <v>539289.73</v>
      </c>
      <c r="Q5327" s="72" t="n">
        <v>19745.62</v>
      </c>
      <c r="R5327" t="inlineStr">
        <is>
          <t>West Bengal</t>
        </is>
      </c>
      <c r="S5327" s="71" t="n">
        <v>3</v>
      </c>
      <c r="T5327" t="inlineStr">
        <is>
          <t>Yes</t>
        </is>
      </c>
      <c r="U5327" s="71" t="n">
        <v>1278</v>
      </c>
      <c r="V5327" s="71" t="n">
        <v>544</v>
      </c>
      <c r="W5327">
        <f>IF(AND(OR(Dashboard!$C$6="All",E5327=Dashboard!$C$6),OR(Dashboard!$F$6="All",G5327=Dashboard!$F$6),OR(Dashboard!$I$6="All",H5327=Dashboard!$I$6)),1,0)</f>
        <v/>
      </c>
    </row>
    <row r="5328">
      <c r="A5328" t="inlineStr">
        <is>
          <t>RR105319</t>
        </is>
      </c>
      <c r="B5328" s="69" t="n">
        <v>46300</v>
      </c>
      <c r="C5328" s="70" t="n">
        <v>2026</v>
      </c>
      <c r="D5328" t="inlineStr">
        <is>
          <t>Oct</t>
        </is>
      </c>
      <c r="E5328" t="inlineStr">
        <is>
          <t>South</t>
        </is>
      </c>
      <c r="F5328" t="inlineStr">
        <is>
          <t>India</t>
        </is>
      </c>
      <c r="G5328" t="inlineStr">
        <is>
          <t>Electronics</t>
        </is>
      </c>
      <c r="H5328" t="inlineStr">
        <is>
          <t>Store walk-in</t>
        </is>
      </c>
      <c r="I5328" t="inlineStr">
        <is>
          <t>Member</t>
        </is>
      </c>
      <c r="J5328" t="inlineStr">
        <is>
          <t>Sophie Müller</t>
        </is>
      </c>
      <c r="K5328" s="71" t="n">
        <v>92</v>
      </c>
      <c r="L5328" s="72" t="n">
        <v>8639.889999999999</v>
      </c>
      <c r="M5328" s="72" t="n">
        <v>794869.88</v>
      </c>
      <c r="N5328" s="72" t="n">
        <v>79486.99000000001</v>
      </c>
      <c r="O5328" s="72" t="n">
        <v>715382.89</v>
      </c>
      <c r="P5328" s="72" t="n">
        <v>760569.37</v>
      </c>
      <c r="Q5328" s="72" t="n">
        <v>-45186.48</v>
      </c>
      <c r="R5328" t="inlineStr">
        <is>
          <t>Tamil Nadu</t>
        </is>
      </c>
      <c r="S5328" s="71" t="n">
        <v>8</v>
      </c>
      <c r="T5328" t="inlineStr">
        <is>
          <t>Yes</t>
        </is>
      </c>
      <c r="U5328" s="71" t="n">
        <v>188</v>
      </c>
      <c r="V5328" s="71" t="n">
        <v>85</v>
      </c>
      <c r="W5328">
        <f>IF(AND(OR(Dashboard!$C$6="All",E5328=Dashboard!$C$6),OR(Dashboard!$F$6="All",G5328=Dashboard!$F$6),OR(Dashboard!$I$6="All",H5328=Dashboard!$I$6)),1,0)</f>
        <v/>
      </c>
    </row>
    <row r="5329">
      <c r="A5329" t="inlineStr">
        <is>
          <t>RR105320</t>
        </is>
      </c>
      <c r="B5329" s="69" t="n">
        <v>46300</v>
      </c>
      <c r="C5329" s="70" t="n">
        <v>2026</v>
      </c>
      <c r="D5329" t="inlineStr">
        <is>
          <t>Oct</t>
        </is>
      </c>
      <c r="E5329" t="inlineStr">
        <is>
          <t>North</t>
        </is>
      </c>
      <c r="F5329" t="inlineStr">
        <is>
          <t>India</t>
        </is>
      </c>
      <c r="G5329" t="inlineStr">
        <is>
          <t>JioMart</t>
        </is>
      </c>
      <c r="H5329" t="inlineStr">
        <is>
          <t>Home delivery</t>
        </is>
      </c>
      <c r="I5329" t="inlineStr">
        <is>
          <t>Walk-in guest</t>
        </is>
      </c>
      <c r="J5329" t="inlineStr">
        <is>
          <t>Aisha Bello</t>
        </is>
      </c>
      <c r="K5329" s="71" t="n">
        <v>1234</v>
      </c>
      <c r="L5329" s="72" t="n">
        <v>472.1</v>
      </c>
      <c r="M5329" s="72" t="n">
        <v>582571.4</v>
      </c>
      <c r="N5329" s="72" t="n">
        <v>29128.57</v>
      </c>
      <c r="O5329" s="72" t="n">
        <v>553442.83</v>
      </c>
      <c r="P5329" s="72" t="n">
        <v>400123.76</v>
      </c>
      <c r="Q5329" s="72" t="n">
        <v>153319.07</v>
      </c>
      <c r="R5329" t="inlineStr">
        <is>
          <t>Rajasthan</t>
        </is>
      </c>
      <c r="S5329" s="71" t="n">
        <v>2</v>
      </c>
      <c r="T5329" t="inlineStr">
        <is>
          <t>Yes</t>
        </is>
      </c>
      <c r="U5329" s="71" t="n">
        <v>2706</v>
      </c>
      <c r="V5329" s="71" t="n">
        <v>181</v>
      </c>
      <c r="W5329">
        <f>IF(AND(OR(Dashboard!$C$6="All",E5329=Dashboard!$C$6),OR(Dashboard!$F$6="All",G5329=Dashboard!$F$6),OR(Dashboard!$I$6="All",H5329=Dashboard!$I$6)),1,0)</f>
        <v/>
      </c>
    </row>
    <row r="5330">
      <c r="A5330" t="inlineStr">
        <is>
          <t>RR105321</t>
        </is>
      </c>
      <c r="B5330" s="69" t="n">
        <v>46300</v>
      </c>
      <c r="C5330" s="70" t="n">
        <v>2026</v>
      </c>
      <c r="D5330" t="inlineStr">
        <is>
          <t>Oct</t>
        </is>
      </c>
      <c r="E5330" t="inlineStr">
        <is>
          <t>West</t>
        </is>
      </c>
      <c r="F5330" t="inlineStr">
        <is>
          <t>India</t>
        </is>
      </c>
      <c r="G5330" t="inlineStr">
        <is>
          <t>Fashion</t>
        </is>
      </c>
      <c r="H5330" t="inlineStr">
        <is>
          <t>Home delivery</t>
        </is>
      </c>
      <c r="I5330" t="inlineStr">
        <is>
          <t>Member</t>
        </is>
      </c>
      <c r="J5330" t="inlineStr">
        <is>
          <t>Fatima Al-Saud</t>
        </is>
      </c>
      <c r="K5330" s="71" t="n">
        <v>827</v>
      </c>
      <c r="L5330" s="72" t="n">
        <v>816.99</v>
      </c>
      <c r="M5330" s="72" t="n">
        <v>675650.73</v>
      </c>
      <c r="N5330" s="72" t="n">
        <v>33782.54</v>
      </c>
      <c r="O5330" s="72" t="n">
        <v>641868.1899999999</v>
      </c>
      <c r="P5330" s="72" t="n">
        <v>328776.74</v>
      </c>
      <c r="Q5330" s="72" t="n">
        <v>313091.45</v>
      </c>
      <c r="R5330" t="inlineStr">
        <is>
          <t>Gujarat</t>
        </is>
      </c>
      <c r="S5330" s="71" t="n">
        <v>2</v>
      </c>
      <c r="T5330" t="inlineStr">
        <is>
          <t>Yes</t>
        </is>
      </c>
      <c r="U5330" s="71" t="n">
        <v>570</v>
      </c>
      <c r="V5330" s="71" t="n">
        <v>211</v>
      </c>
      <c r="W5330">
        <f>IF(AND(OR(Dashboard!$C$6="All",E5330=Dashboard!$C$6),OR(Dashboard!$F$6="All",G5330=Dashboard!$F$6),OR(Dashboard!$I$6="All",H5330=Dashboard!$I$6)),1,0)</f>
        <v/>
      </c>
    </row>
    <row r="5331">
      <c r="A5331" t="inlineStr">
        <is>
          <t>RR105322</t>
        </is>
      </c>
      <c r="B5331" s="69" t="n">
        <v>46300</v>
      </c>
      <c r="C5331" s="70" t="n">
        <v>2026</v>
      </c>
      <c r="D5331" t="inlineStr">
        <is>
          <t>Oct</t>
        </is>
      </c>
      <c r="E5331" t="inlineStr">
        <is>
          <t>North</t>
        </is>
      </c>
      <c r="F5331" t="inlineStr">
        <is>
          <t>India</t>
        </is>
      </c>
      <c r="G5331" t="inlineStr">
        <is>
          <t>Grocery</t>
        </is>
      </c>
      <c r="H5331" t="inlineStr">
        <is>
          <t>Home delivery</t>
        </is>
      </c>
      <c r="I5331" t="inlineStr">
        <is>
          <t>Walk-in guest</t>
        </is>
      </c>
      <c r="J5331" t="inlineStr">
        <is>
          <t>Mei Lin</t>
        </is>
      </c>
      <c r="K5331" s="71" t="n">
        <v>4115</v>
      </c>
      <c r="L5331" s="72" t="n">
        <v>179.83</v>
      </c>
      <c r="M5331" s="72" t="n">
        <v>740000.45</v>
      </c>
      <c r="N5331" s="72" t="n">
        <v>37000.02</v>
      </c>
      <c r="O5331" s="72" t="n">
        <v>703000.4300000001</v>
      </c>
      <c r="P5331" s="72" t="n">
        <v>606268.0600000001</v>
      </c>
      <c r="Q5331" s="72" t="n">
        <v>96732.37</v>
      </c>
      <c r="R5331" t="inlineStr">
        <is>
          <t>Rajasthan</t>
        </is>
      </c>
      <c r="S5331" s="71" t="n">
        <v>8</v>
      </c>
      <c r="T5331" t="inlineStr">
        <is>
          <t>Yes</t>
        </is>
      </c>
      <c r="U5331" s="71" t="n">
        <v>3603</v>
      </c>
      <c r="V5331" s="71" t="n">
        <v>1109</v>
      </c>
      <c r="W5331">
        <f>IF(AND(OR(Dashboard!$C$6="All",E5331=Dashboard!$C$6),OR(Dashboard!$F$6="All",G5331=Dashboard!$F$6),OR(Dashboard!$I$6="All",H5331=Dashboard!$I$6)),1,0)</f>
        <v/>
      </c>
    </row>
    <row r="5332">
      <c r="A5332" t="inlineStr">
        <is>
          <t>RR105323</t>
        </is>
      </c>
      <c r="B5332" s="69" t="n">
        <v>46300</v>
      </c>
      <c r="C5332" s="70" t="n">
        <v>2026</v>
      </c>
      <c r="D5332" t="inlineStr">
        <is>
          <t>Oct</t>
        </is>
      </c>
      <c r="E5332" t="inlineStr">
        <is>
          <t>West</t>
        </is>
      </c>
      <c r="F5332" t="inlineStr">
        <is>
          <t>India</t>
        </is>
      </c>
      <c r="G5332" t="inlineStr">
        <is>
          <t>Grocery</t>
        </is>
      </c>
      <c r="H5332" t="inlineStr">
        <is>
          <t>Store walk-in</t>
        </is>
      </c>
      <c r="I5332" t="inlineStr">
        <is>
          <t>Walk-in guest</t>
        </is>
      </c>
      <c r="J5332" t="inlineStr">
        <is>
          <t>Ruhi Shaikh</t>
        </is>
      </c>
      <c r="K5332" s="71" t="n">
        <v>1402</v>
      </c>
      <c r="L5332" s="72" t="n">
        <v>173.67</v>
      </c>
      <c r="M5332" s="72" t="n">
        <v>243485.34</v>
      </c>
      <c r="N5332" s="72" t="n">
        <v>36522.8</v>
      </c>
      <c r="O5332" s="72" t="n">
        <v>206962.54</v>
      </c>
      <c r="P5332" s="72" t="n">
        <v>212086.04</v>
      </c>
      <c r="Q5332" s="72" t="n">
        <v>-5123.5</v>
      </c>
      <c r="R5332" t="inlineStr">
        <is>
          <t>Gujarat</t>
        </is>
      </c>
      <c r="S5332" s="71" t="n">
        <v>0</v>
      </c>
      <c r="T5332" t="inlineStr">
        <is>
          <t>No</t>
        </is>
      </c>
      <c r="U5332" s="71" t="n">
        <v>601</v>
      </c>
      <c r="V5332" s="71" t="n">
        <v>257</v>
      </c>
      <c r="W5332">
        <f>IF(AND(OR(Dashboard!$C$6="All",E5332=Dashboard!$C$6),OR(Dashboard!$F$6="All",G5332=Dashboard!$F$6),OR(Dashboard!$I$6="All",H5332=Dashboard!$I$6)),1,0)</f>
        <v/>
      </c>
    </row>
    <row r="5333">
      <c r="A5333" t="inlineStr">
        <is>
          <t>RR105324</t>
        </is>
      </c>
      <c r="B5333" s="69" t="n">
        <v>46301</v>
      </c>
      <c r="C5333" s="70" t="n">
        <v>2026</v>
      </c>
      <c r="D5333" t="inlineStr">
        <is>
          <t>Oct</t>
        </is>
      </c>
      <c r="E5333" t="inlineStr">
        <is>
          <t>South</t>
        </is>
      </c>
      <c r="F5333" t="inlineStr">
        <is>
          <t>India</t>
        </is>
      </c>
      <c r="G5333" t="inlineStr">
        <is>
          <t>Fashion</t>
        </is>
      </c>
      <c r="H5333" t="inlineStr">
        <is>
          <t>Click &amp; collect</t>
        </is>
      </c>
      <c r="I5333" t="inlineStr">
        <is>
          <t>Walk-in guest</t>
        </is>
      </c>
      <c r="J5333" t="inlineStr">
        <is>
          <t>Ana Costa</t>
        </is>
      </c>
      <c r="K5333" s="71" t="n">
        <v>824</v>
      </c>
      <c r="L5333" s="72" t="n">
        <v>711.22</v>
      </c>
      <c r="M5333" s="72" t="n">
        <v>586045.28</v>
      </c>
      <c r="N5333" s="72" t="n">
        <v>11720.91</v>
      </c>
      <c r="O5333" s="72" t="n">
        <v>574324.37</v>
      </c>
      <c r="P5333" s="72" t="n">
        <v>341386.8</v>
      </c>
      <c r="Q5333" s="72" t="n">
        <v>232937.57</v>
      </c>
      <c r="R5333" t="inlineStr">
        <is>
          <t>Karnataka</t>
        </is>
      </c>
      <c r="S5333" s="71" t="n">
        <v>1</v>
      </c>
      <c r="T5333" t="inlineStr">
        <is>
          <t>Yes</t>
        </is>
      </c>
      <c r="U5333" s="71" t="n">
        <v>412</v>
      </c>
      <c r="V5333" s="71" t="n">
        <v>175</v>
      </c>
      <c r="W5333">
        <f>IF(AND(OR(Dashboard!$C$6="All",E5333=Dashboard!$C$6),OR(Dashboard!$F$6="All",G5333=Dashboard!$F$6),OR(Dashboard!$I$6="All",H5333=Dashboard!$I$6)),1,0)</f>
        <v/>
      </c>
    </row>
    <row r="5334">
      <c r="A5334" t="inlineStr">
        <is>
          <t>RR105325</t>
        </is>
      </c>
      <c r="B5334" s="69" t="n">
        <v>46301</v>
      </c>
      <c r="C5334" s="70" t="n">
        <v>2026</v>
      </c>
      <c r="D5334" t="inlineStr">
        <is>
          <t>Oct</t>
        </is>
      </c>
      <c r="E5334" t="inlineStr">
        <is>
          <t>East</t>
        </is>
      </c>
      <c r="F5334" t="inlineStr">
        <is>
          <t>India</t>
        </is>
      </c>
      <c r="G5334" t="inlineStr">
        <is>
          <t>JioMart</t>
        </is>
      </c>
      <c r="H5334" t="inlineStr">
        <is>
          <t>Home delivery</t>
        </is>
      </c>
      <c r="I5334" t="inlineStr">
        <is>
          <t>Walk-in guest</t>
        </is>
      </c>
      <c r="J5334" t="inlineStr">
        <is>
          <t>Ana Costa</t>
        </is>
      </c>
      <c r="K5334" s="71" t="n">
        <v>981</v>
      </c>
      <c r="L5334" s="72" t="n">
        <v>508.69</v>
      </c>
      <c r="M5334" s="72" t="n">
        <v>499024.89</v>
      </c>
      <c r="N5334" s="72" t="n">
        <v>39921.99</v>
      </c>
      <c r="O5334" s="72" t="n">
        <v>459102.9</v>
      </c>
      <c r="P5334" s="72" t="n">
        <v>319571.32</v>
      </c>
      <c r="Q5334" s="72" t="n">
        <v>139531.58</v>
      </c>
      <c r="R5334" t="inlineStr">
        <is>
          <t>West Bengal</t>
        </is>
      </c>
      <c r="S5334" s="71" t="n">
        <v>1</v>
      </c>
      <c r="T5334" t="inlineStr">
        <is>
          <t>Yes</t>
        </is>
      </c>
      <c r="U5334" s="71" t="n">
        <v>4818</v>
      </c>
      <c r="V5334" s="71" t="n">
        <v>204</v>
      </c>
      <c r="W5334">
        <f>IF(AND(OR(Dashboard!$C$6="All",E5334=Dashboard!$C$6),OR(Dashboard!$F$6="All",G5334=Dashboard!$F$6),OR(Dashboard!$I$6="All",H5334=Dashboard!$I$6)),1,0)</f>
        <v/>
      </c>
    </row>
    <row r="5335">
      <c r="A5335" t="inlineStr">
        <is>
          <t>RR105326</t>
        </is>
      </c>
      <c r="B5335" s="69" t="n">
        <v>46301</v>
      </c>
      <c r="C5335" s="70" t="n">
        <v>2026</v>
      </c>
      <c r="D5335" t="inlineStr">
        <is>
          <t>Oct</t>
        </is>
      </c>
      <c r="E5335" t="inlineStr">
        <is>
          <t>South</t>
        </is>
      </c>
      <c r="F5335" t="inlineStr">
        <is>
          <t>India</t>
        </is>
      </c>
      <c r="G5335" t="inlineStr">
        <is>
          <t>Grocery</t>
        </is>
      </c>
      <c r="H5335" t="inlineStr">
        <is>
          <t>Store walk-in</t>
        </is>
      </c>
      <c r="I5335" t="inlineStr">
        <is>
          <t>Walk-in guest</t>
        </is>
      </c>
      <c r="J5335" t="inlineStr">
        <is>
          <t>Liam O'Brien</t>
        </is>
      </c>
      <c r="K5335" s="71" t="n">
        <v>4717</v>
      </c>
      <c r="L5335" s="72" t="n">
        <v>172.2</v>
      </c>
      <c r="M5335" s="72" t="n">
        <v>812267.4</v>
      </c>
      <c r="N5335" s="72" t="n">
        <v>121840.11</v>
      </c>
      <c r="O5335" s="72" t="n">
        <v>690427.29</v>
      </c>
      <c r="P5335" s="72" t="n">
        <v>685018.83</v>
      </c>
      <c r="Q5335" s="72" t="n">
        <v>5408.46</v>
      </c>
      <c r="R5335" t="inlineStr">
        <is>
          <t>Karnataka</t>
        </is>
      </c>
      <c r="S5335" s="71" t="n">
        <v>5</v>
      </c>
      <c r="T5335" t="inlineStr">
        <is>
          <t>Yes</t>
        </is>
      </c>
      <c r="U5335" s="71" t="n">
        <v>1870</v>
      </c>
      <c r="V5335" s="71" t="n">
        <v>718</v>
      </c>
      <c r="W5335">
        <f>IF(AND(OR(Dashboard!$C$6="All",E5335=Dashboard!$C$6),OR(Dashboard!$F$6="All",G5335=Dashboard!$F$6),OR(Dashboard!$I$6="All",H5335=Dashboard!$I$6)),1,0)</f>
        <v/>
      </c>
    </row>
    <row r="5336">
      <c r="A5336" t="inlineStr">
        <is>
          <t>RR105327</t>
        </is>
      </c>
      <c r="B5336" s="69" t="n">
        <v>46302</v>
      </c>
      <c r="C5336" s="70" t="n">
        <v>2026</v>
      </c>
      <c r="D5336" t="inlineStr">
        <is>
          <t>Oct</t>
        </is>
      </c>
      <c r="E5336" t="inlineStr">
        <is>
          <t>West</t>
        </is>
      </c>
      <c r="F5336" t="inlineStr">
        <is>
          <t>India</t>
        </is>
      </c>
      <c r="G5336" t="inlineStr">
        <is>
          <t>JioMart</t>
        </is>
      </c>
      <c r="H5336" t="inlineStr">
        <is>
          <t>Home delivery</t>
        </is>
      </c>
      <c r="I5336" t="inlineStr">
        <is>
          <t>Walk-in guest</t>
        </is>
      </c>
      <c r="J5336" t="inlineStr">
        <is>
          <t>Lucas Martin</t>
        </is>
      </c>
      <c r="K5336" s="71" t="n">
        <v>1473</v>
      </c>
      <c r="L5336" s="72" t="n">
        <v>452.17</v>
      </c>
      <c r="M5336" s="72" t="n">
        <v>666046.41</v>
      </c>
      <c r="N5336" s="72" t="n">
        <v>13320.93</v>
      </c>
      <c r="O5336" s="72" t="n">
        <v>652725.48</v>
      </c>
      <c r="P5336" s="72" t="n">
        <v>501053.7</v>
      </c>
      <c r="Q5336" s="72" t="n">
        <v>151671.78</v>
      </c>
      <c r="R5336" t="inlineStr">
        <is>
          <t>Gujarat</t>
        </is>
      </c>
      <c r="S5336" s="71" t="n">
        <v>8</v>
      </c>
      <c r="T5336" t="inlineStr">
        <is>
          <t>Yes</t>
        </is>
      </c>
      <c r="U5336" s="71" t="n">
        <v>6961</v>
      </c>
      <c r="V5336" s="71" t="n">
        <v>339</v>
      </c>
      <c r="W5336">
        <f>IF(AND(OR(Dashboard!$C$6="All",E5336=Dashboard!$C$6),OR(Dashboard!$F$6="All",G5336=Dashboard!$F$6),OR(Dashboard!$I$6="All",H5336=Dashboard!$I$6)),1,0)</f>
        <v/>
      </c>
    </row>
    <row r="5337">
      <c r="A5337" t="inlineStr">
        <is>
          <t>RR105328</t>
        </is>
      </c>
      <c r="B5337" s="69" t="n">
        <v>46302</v>
      </c>
      <c r="C5337" s="70" t="n">
        <v>2026</v>
      </c>
      <c r="D5337" t="inlineStr">
        <is>
          <t>Oct</t>
        </is>
      </c>
      <c r="E5337" t="inlineStr">
        <is>
          <t>West</t>
        </is>
      </c>
      <c r="F5337" t="inlineStr">
        <is>
          <t>India</t>
        </is>
      </c>
      <c r="G5337" t="inlineStr">
        <is>
          <t>Fashion</t>
        </is>
      </c>
      <c r="H5337" t="inlineStr">
        <is>
          <t>Store walk-in</t>
        </is>
      </c>
      <c r="I5337" t="inlineStr">
        <is>
          <t>Walk-in guest</t>
        </is>
      </c>
      <c r="J5337" t="inlineStr">
        <is>
          <t>Aisha Bello</t>
        </is>
      </c>
      <c r="K5337" s="71" t="n">
        <v>421</v>
      </c>
      <c r="L5337" s="72" t="n">
        <v>693.4400000000001</v>
      </c>
      <c r="M5337" s="72" t="n">
        <v>291938.24</v>
      </c>
      <c r="N5337" s="72" t="n">
        <v>5838.76</v>
      </c>
      <c r="O5337" s="72" t="n">
        <v>286099.48</v>
      </c>
      <c r="P5337" s="72" t="n">
        <v>172745.4</v>
      </c>
      <c r="Q5337" s="72" t="n">
        <v>113354.08</v>
      </c>
      <c r="R5337" t="inlineStr">
        <is>
          <t>Maharashtra</t>
        </is>
      </c>
      <c r="S5337" s="71" t="n">
        <v>5</v>
      </c>
      <c r="T5337" t="inlineStr">
        <is>
          <t>Yes</t>
        </is>
      </c>
      <c r="U5337" s="71" t="n">
        <v>151</v>
      </c>
      <c r="V5337" s="71" t="n">
        <v>61</v>
      </c>
      <c r="W5337">
        <f>IF(AND(OR(Dashboard!$C$6="All",E5337=Dashboard!$C$6),OR(Dashboard!$F$6="All",G5337=Dashboard!$F$6),OR(Dashboard!$I$6="All",H5337=Dashboard!$I$6)),1,0)</f>
        <v/>
      </c>
    </row>
    <row r="5338">
      <c r="A5338" t="inlineStr">
        <is>
          <t>RR105329</t>
        </is>
      </c>
      <c r="B5338" s="69" t="n">
        <v>46302</v>
      </c>
      <c r="C5338" s="70" t="n">
        <v>2026</v>
      </c>
      <c r="D5338" t="inlineStr">
        <is>
          <t>Oct</t>
        </is>
      </c>
      <c r="E5338" t="inlineStr">
        <is>
          <t>West</t>
        </is>
      </c>
      <c r="F5338" t="inlineStr">
        <is>
          <t>India</t>
        </is>
      </c>
      <c r="G5338" t="inlineStr">
        <is>
          <t>Fashion</t>
        </is>
      </c>
      <c r="H5338" t="inlineStr">
        <is>
          <t>Store walk-in</t>
        </is>
      </c>
      <c r="I5338" t="inlineStr">
        <is>
          <t>Member</t>
        </is>
      </c>
      <c r="J5338" t="inlineStr">
        <is>
          <t>Olivia Brown</t>
        </is>
      </c>
      <c r="K5338" s="71" t="n">
        <v>535</v>
      </c>
      <c r="L5338" s="72" t="n">
        <v>812.72</v>
      </c>
      <c r="M5338" s="72" t="n">
        <v>434805.2</v>
      </c>
      <c r="N5338" s="72" t="n">
        <v>34784.42</v>
      </c>
      <c r="O5338" s="72" t="n">
        <v>400020.78</v>
      </c>
      <c r="P5338" s="72" t="n">
        <v>226217.85</v>
      </c>
      <c r="Q5338" s="72" t="n">
        <v>173802.93</v>
      </c>
      <c r="R5338" t="inlineStr">
        <is>
          <t>Maharashtra</t>
        </is>
      </c>
      <c r="S5338" s="71" t="n">
        <v>3</v>
      </c>
      <c r="T5338" t="inlineStr">
        <is>
          <t>Yes</t>
        </is>
      </c>
      <c r="U5338" s="71" t="n">
        <v>330</v>
      </c>
      <c r="V5338" s="71" t="n">
        <v>96</v>
      </c>
      <c r="W5338">
        <f>IF(AND(OR(Dashboard!$C$6="All",E5338=Dashboard!$C$6),OR(Dashboard!$F$6="All",G5338=Dashboard!$F$6),OR(Dashboard!$I$6="All",H5338=Dashboard!$I$6)),1,0)</f>
        <v/>
      </c>
    </row>
    <row r="5339">
      <c r="A5339" t="inlineStr">
        <is>
          <t>RR105330</t>
        </is>
      </c>
      <c r="B5339" s="69" t="n">
        <v>46302</v>
      </c>
      <c r="C5339" s="70" t="n">
        <v>2026</v>
      </c>
      <c r="D5339" t="inlineStr">
        <is>
          <t>Oct</t>
        </is>
      </c>
      <c r="E5339" t="inlineStr">
        <is>
          <t>West</t>
        </is>
      </c>
      <c r="F5339" t="inlineStr">
        <is>
          <t>India</t>
        </is>
      </c>
      <c r="G5339" t="inlineStr">
        <is>
          <t>Grocery</t>
        </is>
      </c>
      <c r="H5339" t="inlineStr">
        <is>
          <t>Store walk-in</t>
        </is>
      </c>
      <c r="I5339" t="inlineStr">
        <is>
          <t>Member</t>
        </is>
      </c>
      <c r="J5339" t="inlineStr">
        <is>
          <t>Kofi Mensah</t>
        </is>
      </c>
      <c r="K5339" s="71" t="n">
        <v>4206</v>
      </c>
      <c r="L5339" s="72" t="n">
        <v>201.59</v>
      </c>
      <c r="M5339" s="72" t="n">
        <v>847887.54</v>
      </c>
      <c r="N5339" s="72" t="n">
        <v>127183.13</v>
      </c>
      <c r="O5339" s="72" t="n">
        <v>720704.41</v>
      </c>
      <c r="P5339" s="72" t="n">
        <v>627948.63</v>
      </c>
      <c r="Q5339" s="72" t="n">
        <v>92755.78</v>
      </c>
      <c r="R5339" t="inlineStr">
        <is>
          <t>Maharashtra</t>
        </is>
      </c>
      <c r="S5339" s="71" t="n">
        <v>3</v>
      </c>
      <c r="T5339" t="inlineStr">
        <is>
          <t>Yes</t>
        </is>
      </c>
      <c r="U5339" s="71" t="n">
        <v>3784</v>
      </c>
      <c r="V5339" s="71" t="n">
        <v>1030</v>
      </c>
      <c r="W5339">
        <f>IF(AND(OR(Dashboard!$C$6="All",E5339=Dashboard!$C$6),OR(Dashboard!$F$6="All",G5339=Dashboard!$F$6),OR(Dashboard!$I$6="All",H5339=Dashboard!$I$6)),1,0)</f>
        <v/>
      </c>
    </row>
    <row r="5340">
      <c r="A5340" t="inlineStr">
        <is>
          <t>RR105331</t>
        </is>
      </c>
      <c r="B5340" s="69" t="n">
        <v>46302</v>
      </c>
      <c r="C5340" s="70" t="n">
        <v>2026</v>
      </c>
      <c r="D5340" t="inlineStr">
        <is>
          <t>Oct</t>
        </is>
      </c>
      <c r="E5340" t="inlineStr">
        <is>
          <t>North</t>
        </is>
      </c>
      <c r="F5340" t="inlineStr">
        <is>
          <t>India</t>
        </is>
      </c>
      <c r="G5340" t="inlineStr">
        <is>
          <t>Electronics</t>
        </is>
      </c>
      <c r="H5340" t="inlineStr">
        <is>
          <t>Store walk-in</t>
        </is>
      </c>
      <c r="I5340" t="inlineStr">
        <is>
          <t>Walk-in guest</t>
        </is>
      </c>
      <c r="J5340" t="inlineStr">
        <is>
          <t>Yuki Sato</t>
        </is>
      </c>
      <c r="K5340" s="71" t="n">
        <v>189</v>
      </c>
      <c r="L5340" s="72" t="n">
        <v>9189.32</v>
      </c>
      <c r="M5340" s="72" t="n">
        <v>1736781.48</v>
      </c>
      <c r="N5340" s="72" t="n">
        <v>138942.52</v>
      </c>
      <c r="O5340" s="72" t="n">
        <v>1597838.96</v>
      </c>
      <c r="P5340" s="72" t="n">
        <v>1518315.65</v>
      </c>
      <c r="Q5340" s="72" t="n">
        <v>79523.31</v>
      </c>
      <c r="R5340" t="inlineStr">
        <is>
          <t>Uttar Pradesh</t>
        </is>
      </c>
      <c r="S5340" s="71" t="n">
        <v>3</v>
      </c>
      <c r="T5340" t="inlineStr">
        <is>
          <t>Yes</t>
        </is>
      </c>
      <c r="U5340" s="71" t="n">
        <v>520</v>
      </c>
      <c r="V5340" s="71" t="n">
        <v>144</v>
      </c>
      <c r="W5340">
        <f>IF(AND(OR(Dashboard!$C$6="All",E5340=Dashboard!$C$6),OR(Dashboard!$F$6="All",G5340=Dashboard!$F$6),OR(Dashboard!$I$6="All",H5340=Dashboard!$I$6)),1,0)</f>
        <v/>
      </c>
    </row>
    <row r="5341">
      <c r="A5341" t="inlineStr">
        <is>
          <t>RR105332</t>
        </is>
      </c>
      <c r="B5341" s="69" t="n">
        <v>46302</v>
      </c>
      <c r="C5341" s="70" t="n">
        <v>2026</v>
      </c>
      <c r="D5341" t="inlineStr">
        <is>
          <t>Oct</t>
        </is>
      </c>
      <c r="E5341" t="inlineStr">
        <is>
          <t>North</t>
        </is>
      </c>
      <c r="F5341" t="inlineStr">
        <is>
          <t>India</t>
        </is>
      </c>
      <c r="G5341" t="inlineStr">
        <is>
          <t>Fashion</t>
        </is>
      </c>
      <c r="H5341" t="inlineStr">
        <is>
          <t>Store walk-in</t>
        </is>
      </c>
      <c r="I5341" t="inlineStr">
        <is>
          <t>Walk-in guest</t>
        </is>
      </c>
      <c r="J5341" t="inlineStr">
        <is>
          <t>Sara Rossi</t>
        </is>
      </c>
      <c r="K5341" s="71" t="n">
        <v>849</v>
      </c>
      <c r="L5341" s="72" t="n">
        <v>718.96</v>
      </c>
      <c r="M5341" s="72" t="n">
        <v>610397.04</v>
      </c>
      <c r="N5341" s="72" t="n">
        <v>61039.7</v>
      </c>
      <c r="O5341" s="72" t="n">
        <v>549357.34</v>
      </c>
      <c r="P5341" s="72" t="n">
        <v>339743.26</v>
      </c>
      <c r="Q5341" s="72" t="n">
        <v>209614.08</v>
      </c>
      <c r="R5341" t="inlineStr">
        <is>
          <t>Delhi</t>
        </is>
      </c>
      <c r="S5341" s="71" t="n">
        <v>2</v>
      </c>
      <c r="T5341" t="inlineStr">
        <is>
          <t>Yes</t>
        </is>
      </c>
      <c r="U5341" s="71" t="n">
        <v>420</v>
      </c>
      <c r="V5341" s="71" t="n">
        <v>108</v>
      </c>
      <c r="W5341">
        <f>IF(AND(OR(Dashboard!$C$6="All",E5341=Dashboard!$C$6),OR(Dashboard!$F$6="All",G5341=Dashboard!$F$6),OR(Dashboard!$I$6="All",H5341=Dashboard!$I$6)),1,0)</f>
        <v/>
      </c>
    </row>
    <row r="5342">
      <c r="A5342" t="inlineStr">
        <is>
          <t>RR105333</t>
        </is>
      </c>
      <c r="B5342" s="69" t="n">
        <v>46302</v>
      </c>
      <c r="C5342" s="70" t="n">
        <v>2026</v>
      </c>
      <c r="D5342" t="inlineStr">
        <is>
          <t>Oct</t>
        </is>
      </c>
      <c r="E5342" t="inlineStr">
        <is>
          <t>East</t>
        </is>
      </c>
      <c r="F5342" t="inlineStr">
        <is>
          <t>India</t>
        </is>
      </c>
      <c r="G5342" t="inlineStr">
        <is>
          <t>Grocery</t>
        </is>
      </c>
      <c r="H5342" t="inlineStr">
        <is>
          <t>Store walk-in</t>
        </is>
      </c>
      <c r="I5342" t="inlineStr">
        <is>
          <t>Member</t>
        </is>
      </c>
      <c r="J5342" t="inlineStr">
        <is>
          <t>Shraddha Kulkarni</t>
        </is>
      </c>
      <c r="K5342" s="71" t="n">
        <v>2995</v>
      </c>
      <c r="L5342" s="72" t="n">
        <v>195.89</v>
      </c>
      <c r="M5342" s="72" t="n">
        <v>586690.55</v>
      </c>
      <c r="N5342" s="72" t="n">
        <v>58669.06</v>
      </c>
      <c r="O5342" s="72" t="n">
        <v>528021.49</v>
      </c>
      <c r="P5342" s="72" t="n">
        <v>452356.9</v>
      </c>
      <c r="Q5342" s="72" t="n">
        <v>75664.59</v>
      </c>
      <c r="R5342" t="inlineStr">
        <is>
          <t>Bihar</t>
        </is>
      </c>
      <c r="S5342" s="71" t="n">
        <v>5</v>
      </c>
      <c r="T5342" t="inlineStr">
        <is>
          <t>Yes</t>
        </is>
      </c>
      <c r="U5342" s="71" t="n">
        <v>1769</v>
      </c>
      <c r="V5342" s="71" t="n">
        <v>759</v>
      </c>
      <c r="W5342">
        <f>IF(AND(OR(Dashboard!$C$6="All",E5342=Dashboard!$C$6),OR(Dashboard!$F$6="All",G5342=Dashboard!$F$6),OR(Dashboard!$I$6="All",H5342=Dashboard!$I$6)),1,0)</f>
        <v/>
      </c>
    </row>
    <row r="5343">
      <c r="A5343" t="inlineStr">
        <is>
          <t>RR105334</t>
        </is>
      </c>
      <c r="B5343" s="69" t="n">
        <v>46302</v>
      </c>
      <c r="C5343" s="70" t="n">
        <v>2026</v>
      </c>
      <c r="D5343" t="inlineStr">
        <is>
          <t>Oct</t>
        </is>
      </c>
      <c r="E5343" t="inlineStr">
        <is>
          <t>North</t>
        </is>
      </c>
      <c r="F5343" t="inlineStr">
        <is>
          <t>India</t>
        </is>
      </c>
      <c r="G5343" t="inlineStr">
        <is>
          <t>Grocery</t>
        </is>
      </c>
      <c r="H5343" t="inlineStr">
        <is>
          <t>Store walk-in</t>
        </is>
      </c>
      <c r="I5343" t="inlineStr">
        <is>
          <t>Walk-in guest</t>
        </is>
      </c>
      <c r="J5343" t="inlineStr">
        <is>
          <t>Lucas Martin</t>
        </is>
      </c>
      <c r="K5343" s="71" t="n">
        <v>519</v>
      </c>
      <c r="L5343" s="72" t="n">
        <v>204.9</v>
      </c>
      <c r="M5343" s="72" t="n">
        <v>106343.1</v>
      </c>
      <c r="N5343" s="72" t="n">
        <v>15951.47</v>
      </c>
      <c r="O5343" s="72" t="n">
        <v>90391.63</v>
      </c>
      <c r="P5343" s="72" t="n">
        <v>74192.11</v>
      </c>
      <c r="Q5343" s="72" t="n">
        <v>16199.52</v>
      </c>
      <c r="R5343" t="inlineStr">
        <is>
          <t>Delhi</t>
        </is>
      </c>
      <c r="S5343" s="71" t="n">
        <v>5</v>
      </c>
      <c r="T5343" t="inlineStr">
        <is>
          <t>Yes</t>
        </is>
      </c>
      <c r="U5343" s="71" t="n">
        <v>134</v>
      </c>
      <c r="V5343" s="71" t="n">
        <v>59</v>
      </c>
      <c r="W5343">
        <f>IF(AND(OR(Dashboard!$C$6="All",E5343=Dashboard!$C$6),OR(Dashboard!$F$6="All",G5343=Dashboard!$F$6),OR(Dashboard!$I$6="All",H5343=Dashboard!$I$6)),1,0)</f>
        <v/>
      </c>
    </row>
    <row r="5344">
      <c r="A5344" t="inlineStr">
        <is>
          <t>RR105335</t>
        </is>
      </c>
      <c r="B5344" s="69" t="n">
        <v>46302</v>
      </c>
      <c r="C5344" s="70" t="n">
        <v>2026</v>
      </c>
      <c r="D5344" t="inlineStr">
        <is>
          <t>Oct</t>
        </is>
      </c>
      <c r="E5344" t="inlineStr">
        <is>
          <t>North</t>
        </is>
      </c>
      <c r="F5344" t="inlineStr">
        <is>
          <t>India</t>
        </is>
      </c>
      <c r="G5344" t="inlineStr">
        <is>
          <t>JioMart</t>
        </is>
      </c>
      <c r="H5344" t="inlineStr">
        <is>
          <t>Home delivery</t>
        </is>
      </c>
      <c r="I5344" t="inlineStr">
        <is>
          <t>Member</t>
        </is>
      </c>
      <c r="J5344" t="inlineStr">
        <is>
          <t>Aisha Bello</t>
        </is>
      </c>
      <c r="K5344" s="71" t="n">
        <v>653</v>
      </c>
      <c r="L5344" s="72" t="n">
        <v>437.57</v>
      </c>
      <c r="M5344" s="72" t="n">
        <v>285733.21</v>
      </c>
      <c r="N5344" s="72" t="n">
        <v>5714.66</v>
      </c>
      <c r="O5344" s="72" t="n">
        <v>280018.55</v>
      </c>
      <c r="P5344" s="72" t="n">
        <v>220184.2</v>
      </c>
      <c r="Q5344" s="72" t="n">
        <v>59834.35</v>
      </c>
      <c r="R5344" t="inlineStr">
        <is>
          <t>Punjab</t>
        </is>
      </c>
      <c r="S5344" s="71" t="n">
        <v>2</v>
      </c>
      <c r="T5344" t="inlineStr">
        <is>
          <t>Yes</t>
        </is>
      </c>
      <c r="U5344" s="71" t="n">
        <v>1718</v>
      </c>
      <c r="V5344" s="71" t="n">
        <v>102</v>
      </c>
      <c r="W5344">
        <f>IF(AND(OR(Dashboard!$C$6="All",E5344=Dashboard!$C$6),OR(Dashboard!$F$6="All",G5344=Dashboard!$F$6),OR(Dashboard!$I$6="All",H5344=Dashboard!$I$6)),1,0)</f>
        <v/>
      </c>
    </row>
    <row r="5345">
      <c r="A5345" t="inlineStr">
        <is>
          <t>RR105336</t>
        </is>
      </c>
      <c r="B5345" s="69" t="n">
        <v>46302</v>
      </c>
      <c r="C5345" s="70" t="n">
        <v>2026</v>
      </c>
      <c r="D5345" t="inlineStr">
        <is>
          <t>Oct</t>
        </is>
      </c>
      <c r="E5345" t="inlineStr">
        <is>
          <t>West</t>
        </is>
      </c>
      <c r="F5345" t="inlineStr">
        <is>
          <t>India</t>
        </is>
      </c>
      <c r="G5345" t="inlineStr">
        <is>
          <t>Fashion</t>
        </is>
      </c>
      <c r="H5345" t="inlineStr">
        <is>
          <t>Store walk-in</t>
        </is>
      </c>
      <c r="I5345" t="inlineStr">
        <is>
          <t>Member</t>
        </is>
      </c>
      <c r="J5345" t="inlineStr">
        <is>
          <t>Fatima Al-Saud</t>
        </is>
      </c>
      <c r="K5345" s="71" t="n">
        <v>1586</v>
      </c>
      <c r="L5345" s="72" t="n">
        <v>813.09</v>
      </c>
      <c r="M5345" s="72" t="n">
        <v>1289560.74</v>
      </c>
      <c r="N5345" s="72" t="n">
        <v>25791.21</v>
      </c>
      <c r="O5345" s="72" t="n">
        <v>1263769.53</v>
      </c>
      <c r="P5345" s="72" t="n">
        <v>667880.02</v>
      </c>
      <c r="Q5345" s="72" t="n">
        <v>595889.51</v>
      </c>
      <c r="R5345" t="inlineStr">
        <is>
          <t>Goa</t>
        </is>
      </c>
      <c r="S5345" s="71" t="n">
        <v>0</v>
      </c>
      <c r="T5345" t="inlineStr">
        <is>
          <t>No</t>
        </is>
      </c>
      <c r="U5345" s="71" t="n">
        <v>669</v>
      </c>
      <c r="V5345" s="71" t="n">
        <v>206</v>
      </c>
      <c r="W5345">
        <f>IF(AND(OR(Dashboard!$C$6="All",E5345=Dashboard!$C$6),OR(Dashboard!$F$6="All",G5345=Dashboard!$F$6),OR(Dashboard!$I$6="All",H5345=Dashboard!$I$6)),1,0)</f>
        <v/>
      </c>
    </row>
    <row r="5346">
      <c r="A5346" t="inlineStr">
        <is>
          <t>RR105337</t>
        </is>
      </c>
      <c r="B5346" s="69" t="n">
        <v>46303</v>
      </c>
      <c r="C5346" s="70" t="n">
        <v>2026</v>
      </c>
      <c r="D5346" t="inlineStr">
        <is>
          <t>Oct</t>
        </is>
      </c>
      <c r="E5346" t="inlineStr">
        <is>
          <t>West</t>
        </is>
      </c>
      <c r="F5346" t="inlineStr">
        <is>
          <t>India</t>
        </is>
      </c>
      <c r="G5346" t="inlineStr">
        <is>
          <t>Grocery</t>
        </is>
      </c>
      <c r="H5346" t="inlineStr">
        <is>
          <t>Store walk-in</t>
        </is>
      </c>
      <c r="I5346" t="inlineStr">
        <is>
          <t>Walk-in guest</t>
        </is>
      </c>
      <c r="J5346" t="inlineStr">
        <is>
          <t>Zoya Ahmed</t>
        </is>
      </c>
      <c r="K5346" s="71" t="n">
        <v>2319</v>
      </c>
      <c r="L5346" s="72" t="n">
        <v>179.28</v>
      </c>
      <c r="M5346" s="72" t="n">
        <v>415750.32</v>
      </c>
      <c r="N5346" s="72" t="n">
        <v>8315.01</v>
      </c>
      <c r="O5346" s="72" t="n">
        <v>407435.31</v>
      </c>
      <c r="P5346" s="72" t="n">
        <v>347792.84</v>
      </c>
      <c r="Q5346" s="72" t="n">
        <v>59642.47</v>
      </c>
      <c r="R5346" t="inlineStr">
        <is>
          <t>Maharashtra</t>
        </is>
      </c>
      <c r="S5346" s="71" t="n">
        <v>0</v>
      </c>
      <c r="T5346" t="inlineStr">
        <is>
          <t>No</t>
        </is>
      </c>
      <c r="U5346" s="71" t="n">
        <v>1975</v>
      </c>
      <c r="V5346" s="71" t="n">
        <v>535</v>
      </c>
      <c r="W5346">
        <f>IF(AND(OR(Dashboard!$C$6="All",E5346=Dashboard!$C$6),OR(Dashboard!$F$6="All",G5346=Dashboard!$F$6),OR(Dashboard!$I$6="All",H5346=Dashboard!$I$6)),1,0)</f>
        <v/>
      </c>
    </row>
    <row r="5347">
      <c r="A5347" t="inlineStr">
        <is>
          <t>RR105338</t>
        </is>
      </c>
      <c r="B5347" s="69" t="n">
        <v>46303</v>
      </c>
      <c r="C5347" s="70" t="n">
        <v>2026</v>
      </c>
      <c r="D5347" t="inlineStr">
        <is>
          <t>Oct</t>
        </is>
      </c>
      <c r="E5347" t="inlineStr">
        <is>
          <t>East</t>
        </is>
      </c>
      <c r="F5347" t="inlineStr">
        <is>
          <t>India</t>
        </is>
      </c>
      <c r="G5347" t="inlineStr">
        <is>
          <t>JioMart</t>
        </is>
      </c>
      <c r="H5347" t="inlineStr">
        <is>
          <t>Home delivery</t>
        </is>
      </c>
      <c r="I5347" t="inlineStr">
        <is>
          <t>Member</t>
        </is>
      </c>
      <c r="J5347" t="inlineStr">
        <is>
          <t>Noah Smith</t>
        </is>
      </c>
      <c r="K5347" s="71" t="n">
        <v>1566</v>
      </c>
      <c r="L5347" s="72" t="n">
        <v>514.1799999999999</v>
      </c>
      <c r="M5347" s="72" t="n">
        <v>805205.88</v>
      </c>
      <c r="N5347" s="72" t="n">
        <v>64416.47</v>
      </c>
      <c r="O5347" s="72" t="n">
        <v>740789.41</v>
      </c>
      <c r="P5347" s="72" t="n">
        <v>516849.98</v>
      </c>
      <c r="Q5347" s="72" t="n">
        <v>223939.43</v>
      </c>
      <c r="R5347" t="inlineStr">
        <is>
          <t>Bihar</t>
        </is>
      </c>
      <c r="S5347" s="71" t="n">
        <v>8</v>
      </c>
      <c r="T5347" t="inlineStr">
        <is>
          <t>Yes</t>
        </is>
      </c>
      <c r="U5347" s="71" t="n">
        <v>6422</v>
      </c>
      <c r="V5347" s="71" t="n">
        <v>398</v>
      </c>
      <c r="W5347">
        <f>IF(AND(OR(Dashboard!$C$6="All",E5347=Dashboard!$C$6),OR(Dashboard!$F$6="All",G5347=Dashboard!$F$6),OR(Dashboard!$I$6="All",H5347=Dashboard!$I$6)),1,0)</f>
        <v/>
      </c>
    </row>
    <row r="5348">
      <c r="A5348" t="inlineStr">
        <is>
          <t>RR105339</t>
        </is>
      </c>
      <c r="B5348" s="69" t="n">
        <v>46303</v>
      </c>
      <c r="C5348" s="70" t="n">
        <v>2026</v>
      </c>
      <c r="D5348" t="inlineStr">
        <is>
          <t>Oct</t>
        </is>
      </c>
      <c r="E5348" t="inlineStr">
        <is>
          <t>North</t>
        </is>
      </c>
      <c r="F5348" t="inlineStr">
        <is>
          <t>India</t>
        </is>
      </c>
      <c r="G5348" t="inlineStr">
        <is>
          <t>JioMart</t>
        </is>
      </c>
      <c r="H5348" t="inlineStr">
        <is>
          <t>Home delivery</t>
        </is>
      </c>
      <c r="I5348" t="inlineStr">
        <is>
          <t>Member</t>
        </is>
      </c>
      <c r="J5348" t="inlineStr">
        <is>
          <t>Aisha Bello</t>
        </is>
      </c>
      <c r="K5348" s="71" t="n">
        <v>2095</v>
      </c>
      <c r="L5348" s="72" t="n">
        <v>507.13</v>
      </c>
      <c r="M5348" s="72" t="n">
        <v>1062437.35</v>
      </c>
      <c r="N5348" s="72" t="n">
        <v>159365.6</v>
      </c>
      <c r="O5348" s="72" t="n">
        <v>903071.75</v>
      </c>
      <c r="P5348" s="72" t="n">
        <v>713876.89</v>
      </c>
      <c r="Q5348" s="72" t="n">
        <v>189194.86</v>
      </c>
      <c r="R5348" t="inlineStr">
        <is>
          <t>Uttar Pradesh</t>
        </is>
      </c>
      <c r="S5348" s="71" t="n">
        <v>5</v>
      </c>
      <c r="T5348" t="inlineStr">
        <is>
          <t>Yes</t>
        </is>
      </c>
      <c r="U5348" s="71" t="n">
        <v>4740</v>
      </c>
      <c r="V5348" s="71" t="n">
        <v>319</v>
      </c>
      <c r="W5348">
        <f>IF(AND(OR(Dashboard!$C$6="All",E5348=Dashboard!$C$6),OR(Dashboard!$F$6="All",G5348=Dashboard!$F$6),OR(Dashboard!$I$6="All",H5348=Dashboard!$I$6)),1,0)</f>
        <v/>
      </c>
    </row>
    <row r="5349">
      <c r="A5349" t="inlineStr">
        <is>
          <t>RR105340</t>
        </is>
      </c>
      <c r="B5349" s="69" t="n">
        <v>46303</v>
      </c>
      <c r="C5349" s="70" t="n">
        <v>2026</v>
      </c>
      <c r="D5349" t="inlineStr">
        <is>
          <t>Oct</t>
        </is>
      </c>
      <c r="E5349" t="inlineStr">
        <is>
          <t>North</t>
        </is>
      </c>
      <c r="F5349" t="inlineStr">
        <is>
          <t>India</t>
        </is>
      </c>
      <c r="G5349" t="inlineStr">
        <is>
          <t>JioMart</t>
        </is>
      </c>
      <c r="H5349" t="inlineStr">
        <is>
          <t>Home delivery</t>
        </is>
      </c>
      <c r="I5349" t="inlineStr">
        <is>
          <t>Member</t>
        </is>
      </c>
      <c r="J5349" t="inlineStr">
        <is>
          <t>Zoya Ahmed</t>
        </is>
      </c>
      <c r="K5349" s="71" t="n">
        <v>5131</v>
      </c>
      <c r="L5349" s="72" t="n">
        <v>513.41</v>
      </c>
      <c r="M5349" s="72" t="n">
        <v>2634306.71</v>
      </c>
      <c r="N5349" s="72" t="n">
        <v>263430.67</v>
      </c>
      <c r="O5349" s="72" t="n">
        <v>2370876.04</v>
      </c>
      <c r="P5349" s="72" t="n">
        <v>1790086.26</v>
      </c>
      <c r="Q5349" s="72" t="n">
        <v>580789.78</v>
      </c>
      <c r="R5349" t="inlineStr">
        <is>
          <t>Rajasthan</t>
        </is>
      </c>
      <c r="S5349" s="71" t="n">
        <v>5</v>
      </c>
      <c r="T5349" t="inlineStr">
        <is>
          <t>Yes</t>
        </is>
      </c>
      <c r="U5349" s="71" t="n">
        <v>13078</v>
      </c>
      <c r="V5349" s="71" t="n">
        <v>856</v>
      </c>
      <c r="W5349">
        <f>IF(AND(OR(Dashboard!$C$6="All",E5349=Dashboard!$C$6),OR(Dashboard!$F$6="All",G5349=Dashboard!$F$6),OR(Dashboard!$I$6="All",H5349=Dashboard!$I$6)),1,0)</f>
        <v/>
      </c>
    </row>
    <row r="5350">
      <c r="A5350" t="inlineStr">
        <is>
          <t>RR105341</t>
        </is>
      </c>
      <c r="B5350" s="69" t="n">
        <v>46303</v>
      </c>
      <c r="C5350" s="70" t="n">
        <v>2026</v>
      </c>
      <c r="D5350" t="inlineStr">
        <is>
          <t>Oct</t>
        </is>
      </c>
      <c r="E5350" t="inlineStr">
        <is>
          <t>North</t>
        </is>
      </c>
      <c r="F5350" t="inlineStr">
        <is>
          <t>India</t>
        </is>
      </c>
      <c r="G5350" t="inlineStr">
        <is>
          <t>Grocery</t>
        </is>
      </c>
      <c r="H5350" t="inlineStr">
        <is>
          <t>Store walk-in</t>
        </is>
      </c>
      <c r="I5350" t="inlineStr">
        <is>
          <t>Walk-in guest</t>
        </is>
      </c>
      <c r="J5350" t="inlineStr">
        <is>
          <t>Priya Nair</t>
        </is>
      </c>
      <c r="K5350" s="71" t="n">
        <v>612</v>
      </c>
      <c r="L5350" s="72" t="n">
        <v>207.34</v>
      </c>
      <c r="M5350" s="72" t="n">
        <v>126892.08</v>
      </c>
      <c r="N5350" s="72" t="n">
        <v>12689.21</v>
      </c>
      <c r="O5350" s="72" t="n">
        <v>114202.87</v>
      </c>
      <c r="P5350" s="72" t="n">
        <v>86819.85000000001</v>
      </c>
      <c r="Q5350" s="72" t="n">
        <v>27383.02</v>
      </c>
      <c r="R5350" t="inlineStr">
        <is>
          <t>Delhi</t>
        </is>
      </c>
      <c r="S5350" s="71" t="n">
        <v>1</v>
      </c>
      <c r="T5350" t="inlineStr">
        <is>
          <t>Yes</t>
        </is>
      </c>
      <c r="U5350" s="71" t="n">
        <v>460</v>
      </c>
      <c r="V5350" s="71" t="n">
        <v>154</v>
      </c>
      <c r="W5350">
        <f>IF(AND(OR(Dashboard!$C$6="All",E5350=Dashboard!$C$6),OR(Dashboard!$F$6="All",G5350=Dashboard!$F$6),OR(Dashboard!$I$6="All",H5350=Dashboard!$I$6)),1,0)</f>
        <v/>
      </c>
    </row>
    <row r="5351">
      <c r="A5351" t="inlineStr">
        <is>
          <t>RR105342</t>
        </is>
      </c>
      <c r="B5351" s="69" t="n">
        <v>46303</v>
      </c>
      <c r="C5351" s="70" t="n">
        <v>2026</v>
      </c>
      <c r="D5351" t="inlineStr">
        <is>
          <t>Oct</t>
        </is>
      </c>
      <c r="E5351" t="inlineStr">
        <is>
          <t>South</t>
        </is>
      </c>
      <c r="F5351" t="inlineStr">
        <is>
          <t>India</t>
        </is>
      </c>
      <c r="G5351" t="inlineStr">
        <is>
          <t>Fashion</t>
        </is>
      </c>
      <c r="H5351" t="inlineStr">
        <is>
          <t>Click &amp; collect</t>
        </is>
      </c>
      <c r="I5351" t="inlineStr">
        <is>
          <t>Member</t>
        </is>
      </c>
      <c r="J5351" t="inlineStr">
        <is>
          <t>Emma Clarke</t>
        </is>
      </c>
      <c r="K5351" s="71" t="n">
        <v>944</v>
      </c>
      <c r="L5351" s="72" t="n">
        <v>693.8</v>
      </c>
      <c r="M5351" s="72" t="n">
        <v>654947.2</v>
      </c>
      <c r="N5351" s="72" t="n">
        <v>32747.36</v>
      </c>
      <c r="O5351" s="72" t="n">
        <v>622199.84</v>
      </c>
      <c r="P5351" s="72" t="n">
        <v>379022.59</v>
      </c>
      <c r="Q5351" s="72" t="n">
        <v>243177.25</v>
      </c>
      <c r="R5351" t="inlineStr">
        <is>
          <t>Tamil Nadu</t>
        </is>
      </c>
      <c r="S5351" s="71" t="n">
        <v>0</v>
      </c>
      <c r="T5351" t="inlineStr">
        <is>
          <t>No</t>
        </is>
      </c>
      <c r="U5351" s="71" t="n">
        <v>509</v>
      </c>
      <c r="V5351" s="71" t="n">
        <v>168</v>
      </c>
      <c r="W5351">
        <f>IF(AND(OR(Dashboard!$C$6="All",E5351=Dashboard!$C$6),OR(Dashboard!$F$6="All",G5351=Dashboard!$F$6),OR(Dashboard!$I$6="All",H5351=Dashboard!$I$6)),1,0)</f>
        <v/>
      </c>
    </row>
    <row r="5352">
      <c r="A5352" t="inlineStr">
        <is>
          <t>RR105343</t>
        </is>
      </c>
      <c r="B5352" s="69" t="n">
        <v>46303</v>
      </c>
      <c r="C5352" s="70" t="n">
        <v>2026</v>
      </c>
      <c r="D5352" t="inlineStr">
        <is>
          <t>Oct</t>
        </is>
      </c>
      <c r="E5352" t="inlineStr">
        <is>
          <t>South</t>
        </is>
      </c>
      <c r="F5352" t="inlineStr">
        <is>
          <t>India</t>
        </is>
      </c>
      <c r="G5352" t="inlineStr">
        <is>
          <t>Fashion</t>
        </is>
      </c>
      <c r="H5352" t="inlineStr">
        <is>
          <t>Store walk-in</t>
        </is>
      </c>
      <c r="I5352" t="inlineStr">
        <is>
          <t>Walk-in guest</t>
        </is>
      </c>
      <c r="J5352" t="inlineStr">
        <is>
          <t>Ravindra Patil</t>
        </is>
      </c>
      <c r="K5352" s="71" t="n">
        <v>429</v>
      </c>
      <c r="L5352" s="72" t="n">
        <v>730.73</v>
      </c>
      <c r="M5352" s="72" t="n">
        <v>313483.17</v>
      </c>
      <c r="N5352" s="72" t="n">
        <v>31348.32</v>
      </c>
      <c r="O5352" s="72" t="n">
        <v>282134.85</v>
      </c>
      <c r="P5352" s="72" t="n">
        <v>177030.38</v>
      </c>
      <c r="Q5352" s="72" t="n">
        <v>105104.47</v>
      </c>
      <c r="R5352" t="inlineStr">
        <is>
          <t>Kerala</t>
        </is>
      </c>
      <c r="S5352" s="71" t="n">
        <v>0</v>
      </c>
      <c r="T5352" t="inlineStr">
        <is>
          <t>No</t>
        </is>
      </c>
      <c r="U5352" s="71" t="n">
        <v>228</v>
      </c>
      <c r="V5352" s="71" t="n">
        <v>68</v>
      </c>
      <c r="W5352">
        <f>IF(AND(OR(Dashboard!$C$6="All",E5352=Dashboard!$C$6),OR(Dashboard!$F$6="All",G5352=Dashboard!$F$6),OR(Dashboard!$I$6="All",H5352=Dashboard!$I$6)),1,0)</f>
        <v/>
      </c>
    </row>
    <row r="5353">
      <c r="A5353" t="inlineStr">
        <is>
          <t>RR105344</t>
        </is>
      </c>
      <c r="B5353" s="69" t="n">
        <v>46304</v>
      </c>
      <c r="C5353" s="70" t="n">
        <v>2026</v>
      </c>
      <c r="D5353" t="inlineStr">
        <is>
          <t>Oct</t>
        </is>
      </c>
      <c r="E5353" t="inlineStr">
        <is>
          <t>South</t>
        </is>
      </c>
      <c r="F5353" t="inlineStr">
        <is>
          <t>India</t>
        </is>
      </c>
      <c r="G5353" t="inlineStr">
        <is>
          <t>Grocery</t>
        </is>
      </c>
      <c r="H5353" t="inlineStr">
        <is>
          <t>Store walk-in</t>
        </is>
      </c>
      <c r="I5353" t="inlineStr">
        <is>
          <t>Walk-in guest</t>
        </is>
      </c>
      <c r="J5353" t="inlineStr">
        <is>
          <t>Omar Haddad</t>
        </is>
      </c>
      <c r="K5353" s="71" t="n">
        <v>3307</v>
      </c>
      <c r="L5353" s="72" t="n">
        <v>198.38</v>
      </c>
      <c r="M5353" s="72" t="n">
        <v>656042.66</v>
      </c>
      <c r="N5353" s="72" t="n">
        <v>32802.13</v>
      </c>
      <c r="O5353" s="72" t="n">
        <v>623240.53</v>
      </c>
      <c r="P5353" s="72" t="n">
        <v>490925.55</v>
      </c>
      <c r="Q5353" s="72" t="n">
        <v>132314.98</v>
      </c>
      <c r="R5353" t="inlineStr">
        <is>
          <t>Kerala</t>
        </is>
      </c>
      <c r="S5353" s="71" t="n">
        <v>5</v>
      </c>
      <c r="T5353" t="inlineStr">
        <is>
          <t>Yes</t>
        </is>
      </c>
      <c r="U5353" s="71" t="n">
        <v>2616</v>
      </c>
      <c r="V5353" s="71" t="n">
        <v>875</v>
      </c>
      <c r="W5353">
        <f>IF(AND(OR(Dashboard!$C$6="All",E5353=Dashboard!$C$6),OR(Dashboard!$F$6="All",G5353=Dashboard!$F$6),OR(Dashboard!$I$6="All",H5353=Dashboard!$I$6)),1,0)</f>
        <v/>
      </c>
    </row>
    <row r="5354">
      <c r="A5354" t="inlineStr">
        <is>
          <t>RR105345</t>
        </is>
      </c>
      <c r="B5354" s="69" t="n">
        <v>46304</v>
      </c>
      <c r="C5354" s="70" t="n">
        <v>2026</v>
      </c>
      <c r="D5354" t="inlineStr">
        <is>
          <t>Oct</t>
        </is>
      </c>
      <c r="E5354" t="inlineStr">
        <is>
          <t>South</t>
        </is>
      </c>
      <c r="F5354" t="inlineStr">
        <is>
          <t>India</t>
        </is>
      </c>
      <c r="G5354" t="inlineStr">
        <is>
          <t>Grocery</t>
        </is>
      </c>
      <c r="H5354" t="inlineStr">
        <is>
          <t>Store walk-in</t>
        </is>
      </c>
      <c r="I5354" t="inlineStr">
        <is>
          <t>Member</t>
        </is>
      </c>
      <c r="J5354" t="inlineStr">
        <is>
          <t>Fatima Al-Saud</t>
        </is>
      </c>
      <c r="K5354" s="71" t="n">
        <v>2338</v>
      </c>
      <c r="L5354" s="72" t="n">
        <v>202.5</v>
      </c>
      <c r="M5354" s="72" t="n">
        <v>473445</v>
      </c>
      <c r="N5354" s="72" t="n">
        <v>23672.25</v>
      </c>
      <c r="O5354" s="72" t="n">
        <v>449772.75</v>
      </c>
      <c r="P5354" s="72" t="n">
        <v>356797.59</v>
      </c>
      <c r="Q5354" s="72" t="n">
        <v>92975.16</v>
      </c>
      <c r="R5354" t="inlineStr">
        <is>
          <t>Telangana</t>
        </is>
      </c>
      <c r="S5354" s="71" t="n">
        <v>1</v>
      </c>
      <c r="T5354" t="inlineStr">
        <is>
          <t>Yes</t>
        </is>
      </c>
      <c r="U5354" s="71" t="n">
        <v>1019</v>
      </c>
      <c r="V5354" s="71" t="n">
        <v>361</v>
      </c>
      <c r="W5354">
        <f>IF(AND(OR(Dashboard!$C$6="All",E5354=Dashboard!$C$6),OR(Dashboard!$F$6="All",G5354=Dashboard!$F$6),OR(Dashboard!$I$6="All",H5354=Dashboard!$I$6)),1,0)</f>
        <v/>
      </c>
    </row>
    <row r="5355">
      <c r="A5355" t="inlineStr">
        <is>
          <t>RR105346</t>
        </is>
      </c>
      <c r="B5355" s="69" t="n">
        <v>46304</v>
      </c>
      <c r="C5355" s="70" t="n">
        <v>2026</v>
      </c>
      <c r="D5355" t="inlineStr">
        <is>
          <t>Oct</t>
        </is>
      </c>
      <c r="E5355" t="inlineStr">
        <is>
          <t>South</t>
        </is>
      </c>
      <c r="F5355" t="inlineStr">
        <is>
          <t>India</t>
        </is>
      </c>
      <c r="G5355" t="inlineStr">
        <is>
          <t>JioMart</t>
        </is>
      </c>
      <c r="H5355" t="inlineStr">
        <is>
          <t>Home delivery</t>
        </is>
      </c>
      <c r="I5355" t="inlineStr">
        <is>
          <t>Member</t>
        </is>
      </c>
      <c r="J5355" t="inlineStr">
        <is>
          <t>Liam O'Brien</t>
        </is>
      </c>
      <c r="K5355" s="71" t="n">
        <v>2888</v>
      </c>
      <c r="L5355" s="72" t="n">
        <v>509.73</v>
      </c>
      <c r="M5355" s="72" t="n">
        <v>1472100.24</v>
      </c>
      <c r="N5355" s="72" t="n">
        <v>147210.02</v>
      </c>
      <c r="O5355" s="72" t="n">
        <v>1324890.22</v>
      </c>
      <c r="P5355" s="72" t="n">
        <v>999078.66</v>
      </c>
      <c r="Q5355" s="72" t="n">
        <v>325811.56</v>
      </c>
      <c r="R5355" t="inlineStr">
        <is>
          <t>Tamil Nadu</t>
        </is>
      </c>
      <c r="S5355" s="71" t="n">
        <v>0</v>
      </c>
      <c r="T5355" t="inlineStr">
        <is>
          <t>No</t>
        </is>
      </c>
      <c r="U5355" s="71" t="n">
        <v>7447</v>
      </c>
      <c r="V5355" s="71" t="n">
        <v>508</v>
      </c>
      <c r="W5355">
        <f>IF(AND(OR(Dashboard!$C$6="All",E5355=Dashboard!$C$6),OR(Dashboard!$F$6="All",G5355=Dashboard!$F$6),OR(Dashboard!$I$6="All",H5355=Dashboard!$I$6)),1,0)</f>
        <v/>
      </c>
    </row>
    <row r="5356">
      <c r="A5356" t="inlineStr">
        <is>
          <t>RR105347</t>
        </is>
      </c>
      <c r="B5356" s="69" t="n">
        <v>46304</v>
      </c>
      <c r="C5356" s="70" t="n">
        <v>2026</v>
      </c>
      <c r="D5356" t="inlineStr">
        <is>
          <t>Oct</t>
        </is>
      </c>
      <c r="E5356" t="inlineStr">
        <is>
          <t>North</t>
        </is>
      </c>
      <c r="F5356" t="inlineStr">
        <is>
          <t>India</t>
        </is>
      </c>
      <c r="G5356" t="inlineStr">
        <is>
          <t>Grocery</t>
        </is>
      </c>
      <c r="H5356" t="inlineStr">
        <is>
          <t>Store walk-in</t>
        </is>
      </c>
      <c r="I5356" t="inlineStr">
        <is>
          <t>Walk-in guest</t>
        </is>
      </c>
      <c r="J5356" t="inlineStr">
        <is>
          <t>Omar Haddad</t>
        </is>
      </c>
      <c r="K5356" s="71" t="n">
        <v>3729</v>
      </c>
      <c r="L5356" s="72" t="n">
        <v>184.88</v>
      </c>
      <c r="M5356" s="72" t="n">
        <v>689417.52</v>
      </c>
      <c r="N5356" s="72" t="n">
        <v>103412.63</v>
      </c>
      <c r="O5356" s="72" t="n">
        <v>586004.89</v>
      </c>
      <c r="P5356" s="72" t="n">
        <v>538718.03</v>
      </c>
      <c r="Q5356" s="72" t="n">
        <v>47286.86</v>
      </c>
      <c r="R5356" t="inlineStr">
        <is>
          <t>Delhi</t>
        </is>
      </c>
      <c r="S5356" s="71" t="n">
        <v>2</v>
      </c>
      <c r="T5356" t="inlineStr">
        <is>
          <t>Yes</t>
        </is>
      </c>
      <c r="U5356" s="71" t="n">
        <v>1257</v>
      </c>
      <c r="V5356" s="71" t="n">
        <v>440</v>
      </c>
      <c r="W5356">
        <f>IF(AND(OR(Dashboard!$C$6="All",E5356=Dashboard!$C$6),OR(Dashboard!$F$6="All",G5356=Dashboard!$F$6),OR(Dashboard!$I$6="All",H5356=Dashboard!$I$6)),1,0)</f>
        <v/>
      </c>
    </row>
    <row r="5357">
      <c r="A5357" t="inlineStr">
        <is>
          <t>RR105348</t>
        </is>
      </c>
      <c r="B5357" s="69" t="n">
        <v>46304</v>
      </c>
      <c r="C5357" s="70" t="n">
        <v>2026</v>
      </c>
      <c r="D5357" t="inlineStr">
        <is>
          <t>Oct</t>
        </is>
      </c>
      <c r="E5357" t="inlineStr">
        <is>
          <t>South</t>
        </is>
      </c>
      <c r="F5357" t="inlineStr">
        <is>
          <t>India</t>
        </is>
      </c>
      <c r="G5357" t="inlineStr">
        <is>
          <t>Fashion</t>
        </is>
      </c>
      <c r="H5357" t="inlineStr">
        <is>
          <t>Store walk-in</t>
        </is>
      </c>
      <c r="I5357" t="inlineStr">
        <is>
          <t>Member</t>
        </is>
      </c>
      <c r="J5357" t="inlineStr">
        <is>
          <t>Emma Clarke</t>
        </is>
      </c>
      <c r="K5357" s="71" t="n">
        <v>1204</v>
      </c>
      <c r="L5357" s="72" t="n">
        <v>694.6</v>
      </c>
      <c r="M5357" s="72" t="n">
        <v>836298.4</v>
      </c>
      <c r="N5357" s="72" t="n">
        <v>83629.84</v>
      </c>
      <c r="O5357" s="72" t="n">
        <v>752668.5600000001</v>
      </c>
      <c r="P5357" s="72" t="n">
        <v>481892.88</v>
      </c>
      <c r="Q5357" s="72" t="n">
        <v>270775.68</v>
      </c>
      <c r="R5357" t="inlineStr">
        <is>
          <t>Karnataka</t>
        </is>
      </c>
      <c r="S5357" s="71" t="n">
        <v>3</v>
      </c>
      <c r="T5357" t="inlineStr">
        <is>
          <t>Yes</t>
        </is>
      </c>
      <c r="U5357" s="71" t="n">
        <v>779</v>
      </c>
      <c r="V5357" s="71" t="n">
        <v>293</v>
      </c>
      <c r="W5357">
        <f>IF(AND(OR(Dashboard!$C$6="All",E5357=Dashboard!$C$6),OR(Dashboard!$F$6="All",G5357=Dashboard!$F$6),OR(Dashboard!$I$6="All",H5357=Dashboard!$I$6)),1,0)</f>
        <v/>
      </c>
    </row>
    <row r="5358">
      <c r="A5358" t="inlineStr">
        <is>
          <t>RR105349</t>
        </is>
      </c>
      <c r="B5358" s="69" t="n">
        <v>46304</v>
      </c>
      <c r="C5358" s="70" t="n">
        <v>2026</v>
      </c>
      <c r="D5358" t="inlineStr">
        <is>
          <t>Oct</t>
        </is>
      </c>
      <c r="E5358" t="inlineStr">
        <is>
          <t>South</t>
        </is>
      </c>
      <c r="F5358" t="inlineStr">
        <is>
          <t>India</t>
        </is>
      </c>
      <c r="G5358" t="inlineStr">
        <is>
          <t>Grocery</t>
        </is>
      </c>
      <c r="H5358" t="inlineStr">
        <is>
          <t>Store walk-in</t>
        </is>
      </c>
      <c r="I5358" t="inlineStr">
        <is>
          <t>Member</t>
        </is>
      </c>
      <c r="J5358" t="inlineStr">
        <is>
          <t>Liam O'Brien</t>
        </is>
      </c>
      <c r="K5358" s="71" t="n">
        <v>4333</v>
      </c>
      <c r="L5358" s="72" t="n">
        <v>177.91</v>
      </c>
      <c r="M5358" s="72" t="n">
        <v>770884.03</v>
      </c>
      <c r="N5358" s="72" t="n">
        <v>38544.2</v>
      </c>
      <c r="O5358" s="72" t="n">
        <v>732339.83</v>
      </c>
      <c r="P5358" s="72" t="n">
        <v>616672.97</v>
      </c>
      <c r="Q5358" s="72" t="n">
        <v>115666.86</v>
      </c>
      <c r="R5358" t="inlineStr">
        <is>
          <t>Kerala</t>
        </is>
      </c>
      <c r="S5358" s="71" t="n">
        <v>0</v>
      </c>
      <c r="T5358" t="inlineStr">
        <is>
          <t>No</t>
        </is>
      </c>
      <c r="U5358" s="71" t="n">
        <v>2019</v>
      </c>
      <c r="V5358" s="71" t="n">
        <v>725</v>
      </c>
      <c r="W5358">
        <f>IF(AND(OR(Dashboard!$C$6="All",E5358=Dashboard!$C$6),OR(Dashboard!$F$6="All",G5358=Dashboard!$F$6),OR(Dashboard!$I$6="All",H5358=Dashboard!$I$6)),1,0)</f>
        <v/>
      </c>
    </row>
    <row r="5359">
      <c r="A5359" t="inlineStr">
        <is>
          <t>RR105350</t>
        </is>
      </c>
      <c r="B5359" s="69" t="n">
        <v>46304</v>
      </c>
      <c r="C5359" s="70" t="n">
        <v>2026</v>
      </c>
      <c r="D5359" t="inlineStr">
        <is>
          <t>Oct</t>
        </is>
      </c>
      <c r="E5359" t="inlineStr">
        <is>
          <t>East</t>
        </is>
      </c>
      <c r="F5359" t="inlineStr">
        <is>
          <t>India</t>
        </is>
      </c>
      <c r="G5359" t="inlineStr">
        <is>
          <t>Grocery</t>
        </is>
      </c>
      <c r="H5359" t="inlineStr">
        <is>
          <t>Store walk-in</t>
        </is>
      </c>
      <c r="I5359" t="inlineStr">
        <is>
          <t>Member</t>
        </is>
      </c>
      <c r="J5359" t="inlineStr">
        <is>
          <t>Hiroshi Tanaka</t>
        </is>
      </c>
      <c r="K5359" s="71" t="n">
        <v>3124</v>
      </c>
      <c r="L5359" s="72" t="n">
        <v>186.04</v>
      </c>
      <c r="M5359" s="72" t="n">
        <v>581188.96</v>
      </c>
      <c r="N5359" s="72" t="n">
        <v>46495.12</v>
      </c>
      <c r="O5359" s="72" t="n">
        <v>534693.84</v>
      </c>
      <c r="P5359" s="72" t="n">
        <v>463066.4</v>
      </c>
      <c r="Q5359" s="72" t="n">
        <v>71627.44</v>
      </c>
      <c r="R5359" t="inlineStr">
        <is>
          <t>Odisha</t>
        </is>
      </c>
      <c r="S5359" s="71" t="n">
        <v>1</v>
      </c>
      <c r="T5359" t="inlineStr">
        <is>
          <t>Yes</t>
        </is>
      </c>
      <c r="U5359" s="71" t="n">
        <v>1565</v>
      </c>
      <c r="V5359" s="71" t="n">
        <v>614</v>
      </c>
      <c r="W5359">
        <f>IF(AND(OR(Dashboard!$C$6="All",E5359=Dashboard!$C$6),OR(Dashboard!$F$6="All",G5359=Dashboard!$F$6),OR(Dashboard!$I$6="All",H5359=Dashboard!$I$6)),1,0)</f>
        <v/>
      </c>
    </row>
    <row r="5360">
      <c r="A5360" t="inlineStr">
        <is>
          <t>RR105351</t>
        </is>
      </c>
      <c r="B5360" s="69" t="n">
        <v>46304</v>
      </c>
      <c r="C5360" s="70" t="n">
        <v>2026</v>
      </c>
      <c r="D5360" t="inlineStr">
        <is>
          <t>Oct</t>
        </is>
      </c>
      <c r="E5360" t="inlineStr">
        <is>
          <t>North</t>
        </is>
      </c>
      <c r="F5360" t="inlineStr">
        <is>
          <t>India</t>
        </is>
      </c>
      <c r="G5360" t="inlineStr">
        <is>
          <t>Grocery</t>
        </is>
      </c>
      <c r="H5360" t="inlineStr">
        <is>
          <t>Store walk-in</t>
        </is>
      </c>
      <c r="I5360" t="inlineStr">
        <is>
          <t>Walk-in guest</t>
        </is>
      </c>
      <c r="J5360" t="inlineStr">
        <is>
          <t>Olivia Brown</t>
        </is>
      </c>
      <c r="K5360" s="71" t="n">
        <v>4616</v>
      </c>
      <c r="L5360" s="72" t="n">
        <v>173.62</v>
      </c>
      <c r="M5360" s="72" t="n">
        <v>801429.92</v>
      </c>
      <c r="N5360" s="72" t="n">
        <v>40071.5</v>
      </c>
      <c r="O5360" s="72" t="n">
        <v>761358.42</v>
      </c>
      <c r="P5360" s="72" t="n">
        <v>676426.64</v>
      </c>
      <c r="Q5360" s="72" t="n">
        <v>84931.78</v>
      </c>
      <c r="R5360" t="inlineStr">
        <is>
          <t>Delhi</t>
        </is>
      </c>
      <c r="S5360" s="71" t="n">
        <v>1</v>
      </c>
      <c r="T5360" t="inlineStr">
        <is>
          <t>Yes</t>
        </is>
      </c>
      <c r="U5360" s="71" t="n">
        <v>2699</v>
      </c>
      <c r="V5360" s="71" t="n">
        <v>733</v>
      </c>
      <c r="W5360">
        <f>IF(AND(OR(Dashboard!$C$6="All",E5360=Dashboard!$C$6),OR(Dashboard!$F$6="All",G5360=Dashboard!$F$6),OR(Dashboard!$I$6="All",H5360=Dashboard!$I$6)),1,0)</f>
        <v/>
      </c>
    </row>
    <row r="5361">
      <c r="A5361" t="inlineStr">
        <is>
          <t>RR105352</t>
        </is>
      </c>
      <c r="B5361" s="69" t="n">
        <v>46304</v>
      </c>
      <c r="C5361" s="70" t="n">
        <v>2026</v>
      </c>
      <c r="D5361" t="inlineStr">
        <is>
          <t>Oct</t>
        </is>
      </c>
      <c r="E5361" t="inlineStr">
        <is>
          <t>South</t>
        </is>
      </c>
      <c r="F5361" t="inlineStr">
        <is>
          <t>India</t>
        </is>
      </c>
      <c r="G5361" t="inlineStr">
        <is>
          <t>Electronics</t>
        </is>
      </c>
      <c r="H5361" t="inlineStr">
        <is>
          <t>Click &amp; collect</t>
        </is>
      </c>
      <c r="I5361" t="inlineStr">
        <is>
          <t>Walk-in guest</t>
        </is>
      </c>
      <c r="J5361" t="inlineStr">
        <is>
          <t>Wei Chen</t>
        </is>
      </c>
      <c r="K5361" s="71" t="n">
        <v>209</v>
      </c>
      <c r="L5361" s="72" t="n">
        <v>10290.11</v>
      </c>
      <c r="M5361" s="72" t="n">
        <v>2150632.99</v>
      </c>
      <c r="N5361" s="72" t="n">
        <v>43012.66</v>
      </c>
      <c r="O5361" s="72" t="n">
        <v>2107620.33</v>
      </c>
      <c r="P5361" s="72" t="n">
        <v>1774907.47</v>
      </c>
      <c r="Q5361" s="72" t="n">
        <v>332712.86</v>
      </c>
      <c r="R5361" t="inlineStr">
        <is>
          <t>Karnataka</t>
        </is>
      </c>
      <c r="S5361" s="71" t="n">
        <v>0</v>
      </c>
      <c r="T5361" t="inlineStr">
        <is>
          <t>No</t>
        </is>
      </c>
      <c r="U5361" s="71" t="n">
        <v>393</v>
      </c>
      <c r="V5361" s="71" t="n">
        <v>161</v>
      </c>
      <c r="W5361">
        <f>IF(AND(OR(Dashboard!$C$6="All",E5361=Dashboard!$C$6),OR(Dashboard!$F$6="All",G5361=Dashboard!$F$6),OR(Dashboard!$I$6="All",H5361=Dashboard!$I$6)),1,0)</f>
        <v/>
      </c>
    </row>
    <row r="5362">
      <c r="A5362" t="inlineStr">
        <is>
          <t>RR105353</t>
        </is>
      </c>
      <c r="B5362" s="69" t="n">
        <v>46304</v>
      </c>
      <c r="C5362" s="70" t="n">
        <v>2026</v>
      </c>
      <c r="D5362" t="inlineStr">
        <is>
          <t>Oct</t>
        </is>
      </c>
      <c r="E5362" t="inlineStr">
        <is>
          <t>West</t>
        </is>
      </c>
      <c r="F5362" t="inlineStr">
        <is>
          <t>India</t>
        </is>
      </c>
      <c r="G5362" t="inlineStr">
        <is>
          <t>Fashion</t>
        </is>
      </c>
      <c r="H5362" t="inlineStr">
        <is>
          <t>Click &amp; collect</t>
        </is>
      </c>
      <c r="I5362" t="inlineStr">
        <is>
          <t>Walk-in guest</t>
        </is>
      </c>
      <c r="J5362" t="inlineStr">
        <is>
          <t>Amir Khan</t>
        </is>
      </c>
      <c r="K5362" s="71" t="n">
        <v>713</v>
      </c>
      <c r="L5362" s="72" t="n">
        <v>774.87</v>
      </c>
      <c r="M5362" s="72" t="n">
        <v>552482.3100000001</v>
      </c>
      <c r="N5362" s="72" t="n">
        <v>82872.35000000001</v>
      </c>
      <c r="O5362" s="72" t="n">
        <v>469609.96</v>
      </c>
      <c r="P5362" s="72" t="n">
        <v>283785.18</v>
      </c>
      <c r="Q5362" s="72" t="n">
        <v>185824.78</v>
      </c>
      <c r="R5362" t="inlineStr">
        <is>
          <t>Goa</t>
        </is>
      </c>
      <c r="S5362" s="71" t="n">
        <v>3</v>
      </c>
      <c r="T5362" t="inlineStr">
        <is>
          <t>Yes</t>
        </is>
      </c>
      <c r="U5362" s="71" t="n">
        <v>214</v>
      </c>
      <c r="V5362" s="71" t="n">
        <v>89</v>
      </c>
      <c r="W5362">
        <f>IF(AND(OR(Dashboard!$C$6="All",E5362=Dashboard!$C$6),OR(Dashboard!$F$6="All",G5362=Dashboard!$F$6),OR(Dashboard!$I$6="All",H5362=Dashboard!$I$6)),1,0)</f>
        <v/>
      </c>
    </row>
    <row r="5363">
      <c r="A5363" t="inlineStr">
        <is>
          <t>RR105354</t>
        </is>
      </c>
      <c r="B5363" s="69" t="n">
        <v>46304</v>
      </c>
      <c r="C5363" s="70" t="n">
        <v>2026</v>
      </c>
      <c r="D5363" t="inlineStr">
        <is>
          <t>Oct</t>
        </is>
      </c>
      <c r="E5363" t="inlineStr">
        <is>
          <t>North</t>
        </is>
      </c>
      <c r="F5363" t="inlineStr">
        <is>
          <t>India</t>
        </is>
      </c>
      <c r="G5363" t="inlineStr">
        <is>
          <t>Fashion</t>
        </is>
      </c>
      <c r="H5363" t="inlineStr">
        <is>
          <t>Store walk-in</t>
        </is>
      </c>
      <c r="I5363" t="inlineStr">
        <is>
          <t>Member</t>
        </is>
      </c>
      <c r="J5363" t="inlineStr">
        <is>
          <t>Sophie Müller</t>
        </is>
      </c>
      <c r="K5363" s="71" t="n">
        <v>571</v>
      </c>
      <c r="L5363" s="72" t="n">
        <v>805.25</v>
      </c>
      <c r="M5363" s="72" t="n">
        <v>459797.75</v>
      </c>
      <c r="N5363" s="72" t="n">
        <v>36783.82</v>
      </c>
      <c r="O5363" s="72" t="n">
        <v>423013.93</v>
      </c>
      <c r="P5363" s="72" t="n">
        <v>235869.62</v>
      </c>
      <c r="Q5363" s="72" t="n">
        <v>187144.31</v>
      </c>
      <c r="R5363" t="inlineStr">
        <is>
          <t>Uttar Pradesh</t>
        </is>
      </c>
      <c r="S5363" s="71" t="n">
        <v>3</v>
      </c>
      <c r="T5363" t="inlineStr">
        <is>
          <t>Yes</t>
        </is>
      </c>
      <c r="U5363" s="71" t="n">
        <v>405</v>
      </c>
      <c r="V5363" s="71" t="n">
        <v>106</v>
      </c>
      <c r="W5363">
        <f>IF(AND(OR(Dashboard!$C$6="All",E5363=Dashboard!$C$6),OR(Dashboard!$F$6="All",G5363=Dashboard!$F$6),OR(Dashboard!$I$6="All",H5363=Dashboard!$I$6)),1,0)</f>
        <v/>
      </c>
    </row>
    <row r="5364">
      <c r="A5364" t="inlineStr">
        <is>
          <t>RR105355</t>
        </is>
      </c>
      <c r="B5364" s="69" t="n">
        <v>46304</v>
      </c>
      <c r="C5364" s="70" t="n">
        <v>2026</v>
      </c>
      <c r="D5364" t="inlineStr">
        <is>
          <t>Oct</t>
        </is>
      </c>
      <c r="E5364" t="inlineStr">
        <is>
          <t>North</t>
        </is>
      </c>
      <c r="F5364" t="inlineStr">
        <is>
          <t>India</t>
        </is>
      </c>
      <c r="G5364" t="inlineStr">
        <is>
          <t>Grocery</t>
        </is>
      </c>
      <c r="H5364" t="inlineStr">
        <is>
          <t>Store walk-in</t>
        </is>
      </c>
      <c r="I5364" t="inlineStr">
        <is>
          <t>Walk-in guest</t>
        </is>
      </c>
      <c r="J5364" t="inlineStr">
        <is>
          <t>Zoya Ahmed</t>
        </is>
      </c>
      <c r="K5364" s="71" t="n">
        <v>3896</v>
      </c>
      <c r="L5364" s="72" t="n">
        <v>200.11</v>
      </c>
      <c r="M5364" s="72" t="n">
        <v>779628.5600000001</v>
      </c>
      <c r="N5364" s="72" t="n">
        <v>116944.28</v>
      </c>
      <c r="O5364" s="72" t="n">
        <v>662684.28</v>
      </c>
      <c r="P5364" s="72" t="n">
        <v>593035.25</v>
      </c>
      <c r="Q5364" s="72" t="n">
        <v>69649.03</v>
      </c>
      <c r="R5364" t="inlineStr">
        <is>
          <t>Rajasthan</t>
        </is>
      </c>
      <c r="S5364" s="71" t="n">
        <v>5</v>
      </c>
      <c r="T5364" t="inlineStr">
        <is>
          <t>Yes</t>
        </is>
      </c>
      <c r="U5364" s="71" t="n">
        <v>3011</v>
      </c>
      <c r="V5364" s="71" t="n">
        <v>998</v>
      </c>
      <c r="W5364">
        <f>IF(AND(OR(Dashboard!$C$6="All",E5364=Dashboard!$C$6),OR(Dashboard!$F$6="All",G5364=Dashboard!$F$6),OR(Dashboard!$I$6="All",H5364=Dashboard!$I$6)),1,0)</f>
        <v/>
      </c>
    </row>
    <row r="5365">
      <c r="A5365" t="inlineStr">
        <is>
          <t>RR105356</t>
        </is>
      </c>
      <c r="B5365" s="69" t="n">
        <v>46304</v>
      </c>
      <c r="C5365" s="70" t="n">
        <v>2026</v>
      </c>
      <c r="D5365" t="inlineStr">
        <is>
          <t>Oct</t>
        </is>
      </c>
      <c r="E5365" t="inlineStr">
        <is>
          <t>North</t>
        </is>
      </c>
      <c r="F5365" t="inlineStr">
        <is>
          <t>India</t>
        </is>
      </c>
      <c r="G5365" t="inlineStr">
        <is>
          <t>JioMart</t>
        </is>
      </c>
      <c r="H5365" t="inlineStr">
        <is>
          <t>Home delivery</t>
        </is>
      </c>
      <c r="I5365" t="inlineStr">
        <is>
          <t>Walk-in guest</t>
        </is>
      </c>
      <c r="J5365" t="inlineStr">
        <is>
          <t>Emma Clarke</t>
        </is>
      </c>
      <c r="K5365" s="71" t="n">
        <v>5199</v>
      </c>
      <c r="L5365" s="72" t="n">
        <v>458.03</v>
      </c>
      <c r="M5365" s="72" t="n">
        <v>2381297.97</v>
      </c>
      <c r="N5365" s="72" t="n">
        <v>357194.7</v>
      </c>
      <c r="O5365" s="72" t="n">
        <v>2024103.27</v>
      </c>
      <c r="P5365" s="72" t="n">
        <v>1797948.07</v>
      </c>
      <c r="Q5365" s="72" t="n">
        <v>226155.2</v>
      </c>
      <c r="R5365" t="inlineStr">
        <is>
          <t>Rajasthan</t>
        </is>
      </c>
      <c r="S5365" s="71" t="n">
        <v>5</v>
      </c>
      <c r="T5365" t="inlineStr">
        <is>
          <t>Yes</t>
        </is>
      </c>
      <c r="U5365" s="71" t="n">
        <v>10883</v>
      </c>
      <c r="V5365" s="71" t="n">
        <v>806</v>
      </c>
      <c r="W5365">
        <f>IF(AND(OR(Dashboard!$C$6="All",E5365=Dashboard!$C$6),OR(Dashboard!$F$6="All",G5365=Dashboard!$F$6),OR(Dashboard!$I$6="All",H5365=Dashboard!$I$6)),1,0)</f>
        <v/>
      </c>
    </row>
    <row r="5366">
      <c r="A5366" t="inlineStr">
        <is>
          <t>RR105357</t>
        </is>
      </c>
      <c r="B5366" s="69" t="n">
        <v>46305</v>
      </c>
      <c r="C5366" s="70" t="n">
        <v>2026</v>
      </c>
      <c r="D5366" t="inlineStr">
        <is>
          <t>Oct</t>
        </is>
      </c>
      <c r="E5366" t="inlineStr">
        <is>
          <t>North</t>
        </is>
      </c>
      <c r="F5366" t="inlineStr">
        <is>
          <t>India</t>
        </is>
      </c>
      <c r="G5366" t="inlineStr">
        <is>
          <t>Grocery</t>
        </is>
      </c>
      <c r="H5366" t="inlineStr">
        <is>
          <t>Store walk-in</t>
        </is>
      </c>
      <c r="I5366" t="inlineStr">
        <is>
          <t>Member</t>
        </is>
      </c>
      <c r="J5366" t="inlineStr">
        <is>
          <t>Noah Smith</t>
        </is>
      </c>
      <c r="K5366" s="71" t="n">
        <v>3732</v>
      </c>
      <c r="L5366" s="72" t="n">
        <v>192.32</v>
      </c>
      <c r="M5366" s="72" t="n">
        <v>717738.24</v>
      </c>
      <c r="N5366" s="72" t="n">
        <v>14354.76</v>
      </c>
      <c r="O5366" s="72" t="n">
        <v>703383.48</v>
      </c>
      <c r="P5366" s="72" t="n">
        <v>569407.4</v>
      </c>
      <c r="Q5366" s="72" t="n">
        <v>133976.08</v>
      </c>
      <c r="R5366" t="inlineStr">
        <is>
          <t>Delhi</t>
        </is>
      </c>
      <c r="S5366" s="71" t="n">
        <v>5</v>
      </c>
      <c r="T5366" t="inlineStr">
        <is>
          <t>Yes</t>
        </is>
      </c>
      <c r="U5366" s="71" t="n">
        <v>1322</v>
      </c>
      <c r="V5366" s="71" t="n">
        <v>470</v>
      </c>
      <c r="W5366">
        <f>IF(AND(OR(Dashboard!$C$6="All",E5366=Dashboard!$C$6),OR(Dashboard!$F$6="All",G5366=Dashboard!$F$6),OR(Dashboard!$I$6="All",H5366=Dashboard!$I$6)),1,0)</f>
        <v/>
      </c>
    </row>
    <row r="5367">
      <c r="A5367" t="inlineStr">
        <is>
          <t>RR105358</t>
        </is>
      </c>
      <c r="B5367" s="69" t="n">
        <v>46305</v>
      </c>
      <c r="C5367" s="70" t="n">
        <v>2026</v>
      </c>
      <c r="D5367" t="inlineStr">
        <is>
          <t>Oct</t>
        </is>
      </c>
      <c r="E5367" t="inlineStr">
        <is>
          <t>East</t>
        </is>
      </c>
      <c r="F5367" t="inlineStr">
        <is>
          <t>India</t>
        </is>
      </c>
      <c r="G5367" t="inlineStr">
        <is>
          <t>JioMart</t>
        </is>
      </c>
      <c r="H5367" t="inlineStr">
        <is>
          <t>Home delivery</t>
        </is>
      </c>
      <c r="I5367" t="inlineStr">
        <is>
          <t>Walk-in guest</t>
        </is>
      </c>
      <c r="J5367" t="inlineStr">
        <is>
          <t>Carlos Silva</t>
        </is>
      </c>
      <c r="K5367" s="71" t="n">
        <v>1160</v>
      </c>
      <c r="L5367" s="72" t="n">
        <v>471.06</v>
      </c>
      <c r="M5367" s="72" t="n">
        <v>546429.6</v>
      </c>
      <c r="N5367" s="72" t="n">
        <v>43714.37</v>
      </c>
      <c r="O5367" s="72" t="n">
        <v>502715.23</v>
      </c>
      <c r="P5367" s="72" t="n">
        <v>396923.85</v>
      </c>
      <c r="Q5367" s="72" t="n">
        <v>105791.38</v>
      </c>
      <c r="R5367" t="inlineStr">
        <is>
          <t>Bihar</t>
        </is>
      </c>
      <c r="S5367" s="71" t="n">
        <v>5</v>
      </c>
      <c r="T5367" t="inlineStr">
        <is>
          <t>Yes</t>
        </is>
      </c>
      <c r="U5367" s="71" t="n">
        <v>2398</v>
      </c>
      <c r="V5367" s="71" t="n">
        <v>168</v>
      </c>
      <c r="W5367">
        <f>IF(AND(OR(Dashboard!$C$6="All",E5367=Dashboard!$C$6),OR(Dashboard!$F$6="All",G5367=Dashboard!$F$6),OR(Dashboard!$I$6="All",H5367=Dashboard!$I$6)),1,0)</f>
        <v/>
      </c>
    </row>
    <row r="5368">
      <c r="A5368" t="inlineStr">
        <is>
          <t>RR105359</t>
        </is>
      </c>
      <c r="B5368" s="69" t="n">
        <v>46305</v>
      </c>
      <c r="C5368" s="70" t="n">
        <v>2026</v>
      </c>
      <c r="D5368" t="inlineStr">
        <is>
          <t>Oct</t>
        </is>
      </c>
      <c r="E5368" t="inlineStr">
        <is>
          <t>North</t>
        </is>
      </c>
      <c r="F5368" t="inlineStr">
        <is>
          <t>India</t>
        </is>
      </c>
      <c r="G5368" t="inlineStr">
        <is>
          <t>Electronics</t>
        </is>
      </c>
      <c r="H5368" t="inlineStr">
        <is>
          <t>Store walk-in</t>
        </is>
      </c>
      <c r="I5368" t="inlineStr">
        <is>
          <t>Member</t>
        </is>
      </c>
      <c r="J5368" t="inlineStr">
        <is>
          <t>Fatima Al-Saud</t>
        </is>
      </c>
      <c r="K5368" s="71" t="n">
        <v>30</v>
      </c>
      <c r="L5368" s="72" t="n">
        <v>9390.58</v>
      </c>
      <c r="M5368" s="72" t="n">
        <v>281717.4</v>
      </c>
      <c r="N5368" s="72" t="n">
        <v>5634.35</v>
      </c>
      <c r="O5368" s="72" t="n">
        <v>276083.05</v>
      </c>
      <c r="P5368" s="72" t="n">
        <v>254658.11</v>
      </c>
      <c r="Q5368" s="72" t="n">
        <v>21424.94</v>
      </c>
      <c r="R5368" t="inlineStr">
        <is>
          <t>Rajasthan</t>
        </is>
      </c>
      <c r="S5368" s="71" t="n">
        <v>0</v>
      </c>
      <c r="T5368" t="inlineStr">
        <is>
          <t>No</t>
        </is>
      </c>
      <c r="U5368" s="71" t="n">
        <v>57</v>
      </c>
      <c r="V5368" s="71" t="n">
        <v>22</v>
      </c>
      <c r="W5368">
        <f>IF(AND(OR(Dashboard!$C$6="All",E5368=Dashboard!$C$6),OR(Dashboard!$F$6="All",G5368=Dashboard!$F$6),OR(Dashboard!$I$6="All",H5368=Dashboard!$I$6)),1,0)</f>
        <v/>
      </c>
    </row>
    <row r="5369">
      <c r="A5369" t="inlineStr">
        <is>
          <t>RR105360</t>
        </is>
      </c>
      <c r="B5369" s="69" t="n">
        <v>46305</v>
      </c>
      <c r="C5369" s="70" t="n">
        <v>2026</v>
      </c>
      <c r="D5369" t="inlineStr">
        <is>
          <t>Oct</t>
        </is>
      </c>
      <c r="E5369" t="inlineStr">
        <is>
          <t>South</t>
        </is>
      </c>
      <c r="F5369" t="inlineStr">
        <is>
          <t>India</t>
        </is>
      </c>
      <c r="G5369" t="inlineStr">
        <is>
          <t>JioMart</t>
        </is>
      </c>
      <c r="H5369" t="inlineStr">
        <is>
          <t>Home delivery</t>
        </is>
      </c>
      <c r="I5369" t="inlineStr">
        <is>
          <t>Member</t>
        </is>
      </c>
      <c r="J5369" t="inlineStr">
        <is>
          <t>Liam O'Brien</t>
        </is>
      </c>
      <c r="K5369" s="71" t="n">
        <v>1237</v>
      </c>
      <c r="L5369" s="72" t="n">
        <v>466.15</v>
      </c>
      <c r="M5369" s="72" t="n">
        <v>576627.55</v>
      </c>
      <c r="N5369" s="72" t="n">
        <v>11532.55</v>
      </c>
      <c r="O5369" s="72" t="n">
        <v>565095</v>
      </c>
      <c r="P5369" s="72" t="n">
        <v>419753.72</v>
      </c>
      <c r="Q5369" s="72" t="n">
        <v>145341.28</v>
      </c>
      <c r="R5369" t="inlineStr">
        <is>
          <t>Kerala</t>
        </is>
      </c>
      <c r="S5369" s="71" t="n">
        <v>3</v>
      </c>
      <c r="T5369" t="inlineStr">
        <is>
          <t>Yes</t>
        </is>
      </c>
      <c r="U5369" s="71" t="n">
        <v>3924</v>
      </c>
      <c r="V5369" s="71" t="n">
        <v>224</v>
      </c>
      <c r="W5369">
        <f>IF(AND(OR(Dashboard!$C$6="All",E5369=Dashboard!$C$6),OR(Dashboard!$F$6="All",G5369=Dashboard!$F$6),OR(Dashboard!$I$6="All",H5369=Dashboard!$I$6)),1,0)</f>
        <v/>
      </c>
    </row>
    <row r="5370">
      <c r="A5370" t="inlineStr">
        <is>
          <t>RR105361</t>
        </is>
      </c>
      <c r="B5370" s="69" t="n">
        <v>46305</v>
      </c>
      <c r="C5370" s="70" t="n">
        <v>2026</v>
      </c>
      <c r="D5370" t="inlineStr">
        <is>
          <t>Oct</t>
        </is>
      </c>
      <c r="E5370" t="inlineStr">
        <is>
          <t>East</t>
        </is>
      </c>
      <c r="F5370" t="inlineStr">
        <is>
          <t>India</t>
        </is>
      </c>
      <c r="G5370" t="inlineStr">
        <is>
          <t>Grocery</t>
        </is>
      </c>
      <c r="H5370" t="inlineStr">
        <is>
          <t>Home delivery</t>
        </is>
      </c>
      <c r="I5370" t="inlineStr">
        <is>
          <t>Walk-in guest</t>
        </is>
      </c>
      <c r="J5370" t="inlineStr">
        <is>
          <t>Mei Lin</t>
        </is>
      </c>
      <c r="K5370" s="71" t="n">
        <v>4120</v>
      </c>
      <c r="L5370" s="72" t="n">
        <v>179.91</v>
      </c>
      <c r="M5370" s="72" t="n">
        <v>741229.2</v>
      </c>
      <c r="N5370" s="72" t="n">
        <v>37061.46</v>
      </c>
      <c r="O5370" s="72" t="n">
        <v>704167.74</v>
      </c>
      <c r="P5370" s="72" t="n">
        <v>606469.38</v>
      </c>
      <c r="Q5370" s="72" t="n">
        <v>97698.36</v>
      </c>
      <c r="R5370" t="inlineStr">
        <is>
          <t>Bihar</t>
        </is>
      </c>
      <c r="S5370" s="71" t="n">
        <v>0</v>
      </c>
      <c r="T5370" t="inlineStr">
        <is>
          <t>No</t>
        </is>
      </c>
      <c r="U5370" s="71" t="n">
        <v>1821</v>
      </c>
      <c r="V5370" s="71" t="n">
        <v>612</v>
      </c>
      <c r="W5370">
        <f>IF(AND(OR(Dashboard!$C$6="All",E5370=Dashboard!$C$6),OR(Dashboard!$F$6="All",G5370=Dashboard!$F$6),OR(Dashboard!$I$6="All",H5370=Dashboard!$I$6)),1,0)</f>
        <v/>
      </c>
    </row>
    <row r="5371">
      <c r="A5371" t="inlineStr">
        <is>
          <t>RR105362</t>
        </is>
      </c>
      <c r="B5371" s="69" t="n">
        <v>46305</v>
      </c>
      <c r="C5371" s="70" t="n">
        <v>2026</v>
      </c>
      <c r="D5371" t="inlineStr">
        <is>
          <t>Oct</t>
        </is>
      </c>
      <c r="E5371" t="inlineStr">
        <is>
          <t>South</t>
        </is>
      </c>
      <c r="F5371" t="inlineStr">
        <is>
          <t>India</t>
        </is>
      </c>
      <c r="G5371" t="inlineStr">
        <is>
          <t>JioMart</t>
        </is>
      </c>
      <c r="H5371" t="inlineStr">
        <is>
          <t>Home delivery</t>
        </is>
      </c>
      <c r="I5371" t="inlineStr">
        <is>
          <t>Walk-in guest</t>
        </is>
      </c>
      <c r="J5371" t="inlineStr">
        <is>
          <t>Omar Haddad</t>
        </is>
      </c>
      <c r="K5371" s="71" t="n">
        <v>1017</v>
      </c>
      <c r="L5371" s="72" t="n">
        <v>427.54</v>
      </c>
      <c r="M5371" s="72" t="n">
        <v>434808.18</v>
      </c>
      <c r="N5371" s="72" t="n">
        <v>65221.23</v>
      </c>
      <c r="O5371" s="72" t="n">
        <v>369586.95</v>
      </c>
      <c r="P5371" s="72" t="n">
        <v>342471.1</v>
      </c>
      <c r="Q5371" s="72" t="n">
        <v>27115.85</v>
      </c>
      <c r="R5371" t="inlineStr">
        <is>
          <t>Kerala</t>
        </is>
      </c>
      <c r="S5371" s="71" t="n">
        <v>2</v>
      </c>
      <c r="T5371" t="inlineStr">
        <is>
          <t>Yes</t>
        </is>
      </c>
      <c r="U5371" s="71" t="n">
        <v>3013</v>
      </c>
      <c r="V5371" s="71" t="n">
        <v>221</v>
      </c>
      <c r="W5371">
        <f>IF(AND(OR(Dashboard!$C$6="All",E5371=Dashboard!$C$6),OR(Dashboard!$F$6="All",G5371=Dashboard!$F$6),OR(Dashboard!$I$6="All",H5371=Dashboard!$I$6)),1,0)</f>
        <v/>
      </c>
    </row>
    <row r="5372">
      <c r="A5372" t="inlineStr">
        <is>
          <t>RR105363</t>
        </is>
      </c>
      <c r="B5372" s="69" t="n">
        <v>46305</v>
      </c>
      <c r="C5372" s="70" t="n">
        <v>2026</v>
      </c>
      <c r="D5372" t="inlineStr">
        <is>
          <t>Oct</t>
        </is>
      </c>
      <c r="E5372" t="inlineStr">
        <is>
          <t>West</t>
        </is>
      </c>
      <c r="F5372" t="inlineStr">
        <is>
          <t>India</t>
        </is>
      </c>
      <c r="G5372" t="inlineStr">
        <is>
          <t>JioMart</t>
        </is>
      </c>
      <c r="H5372" t="inlineStr">
        <is>
          <t>Home delivery</t>
        </is>
      </c>
      <c r="I5372" t="inlineStr">
        <is>
          <t>Member</t>
        </is>
      </c>
      <c r="J5372" t="inlineStr">
        <is>
          <t>Fatima Al-Saud</t>
        </is>
      </c>
      <c r="K5372" s="71" t="n">
        <v>941</v>
      </c>
      <c r="L5372" s="72" t="n">
        <v>509.42</v>
      </c>
      <c r="M5372" s="72" t="n">
        <v>479364.22</v>
      </c>
      <c r="N5372" s="72" t="n">
        <v>23968.21</v>
      </c>
      <c r="O5372" s="72" t="n">
        <v>455396.01</v>
      </c>
      <c r="P5372" s="72" t="n">
        <v>327424.79</v>
      </c>
      <c r="Q5372" s="72" t="n">
        <v>127971.22</v>
      </c>
      <c r="R5372" t="inlineStr">
        <is>
          <t>Maharashtra</t>
        </is>
      </c>
      <c r="S5372" s="71" t="n">
        <v>2</v>
      </c>
      <c r="T5372" t="inlineStr">
        <is>
          <t>Yes</t>
        </is>
      </c>
      <c r="U5372" s="71" t="n">
        <v>3092</v>
      </c>
      <c r="V5372" s="71" t="n">
        <v>145</v>
      </c>
      <c r="W5372">
        <f>IF(AND(OR(Dashboard!$C$6="All",E5372=Dashboard!$C$6),OR(Dashboard!$F$6="All",G5372=Dashboard!$F$6),OR(Dashboard!$I$6="All",H5372=Dashboard!$I$6)),1,0)</f>
        <v/>
      </c>
    </row>
    <row r="5373">
      <c r="A5373" t="inlineStr">
        <is>
          <t>RR105364</t>
        </is>
      </c>
      <c r="B5373" s="69" t="n">
        <v>46305</v>
      </c>
      <c r="C5373" s="70" t="n">
        <v>2026</v>
      </c>
      <c r="D5373" t="inlineStr">
        <is>
          <t>Oct</t>
        </is>
      </c>
      <c r="E5373" t="inlineStr">
        <is>
          <t>South</t>
        </is>
      </c>
      <c r="F5373" t="inlineStr">
        <is>
          <t>India</t>
        </is>
      </c>
      <c r="G5373" t="inlineStr">
        <is>
          <t>Grocery</t>
        </is>
      </c>
      <c r="H5373" t="inlineStr">
        <is>
          <t>Store walk-in</t>
        </is>
      </c>
      <c r="I5373" t="inlineStr">
        <is>
          <t>Walk-in guest</t>
        </is>
      </c>
      <c r="J5373" t="inlineStr">
        <is>
          <t>Zoya Ahmed</t>
        </is>
      </c>
      <c r="K5373" s="71" t="n">
        <v>1081</v>
      </c>
      <c r="L5373" s="72" t="n">
        <v>191.56</v>
      </c>
      <c r="M5373" s="72" t="n">
        <v>207076.36</v>
      </c>
      <c r="N5373" s="72" t="n">
        <v>10353.82</v>
      </c>
      <c r="O5373" s="72" t="n">
        <v>196722.54</v>
      </c>
      <c r="P5373" s="72" t="n">
        <v>157710.64</v>
      </c>
      <c r="Q5373" s="72" t="n">
        <v>39011.9</v>
      </c>
      <c r="R5373" t="inlineStr">
        <is>
          <t>Telangana</t>
        </is>
      </c>
      <c r="S5373" s="71" t="n">
        <v>0</v>
      </c>
      <c r="T5373" t="inlineStr">
        <is>
          <t>No</t>
        </is>
      </c>
      <c r="U5373" s="71" t="n">
        <v>305</v>
      </c>
      <c r="V5373" s="71" t="n">
        <v>134</v>
      </c>
      <c r="W5373">
        <f>IF(AND(OR(Dashboard!$C$6="All",E5373=Dashboard!$C$6),OR(Dashboard!$F$6="All",G5373=Dashboard!$F$6),OR(Dashboard!$I$6="All",H5373=Dashboard!$I$6)),1,0)</f>
        <v/>
      </c>
    </row>
    <row r="5374">
      <c r="A5374" t="inlineStr">
        <is>
          <t>RR105365</t>
        </is>
      </c>
      <c r="B5374" s="69" t="n">
        <v>46306</v>
      </c>
      <c r="C5374" s="70" t="n">
        <v>2026</v>
      </c>
      <c r="D5374" t="inlineStr">
        <is>
          <t>Oct</t>
        </is>
      </c>
      <c r="E5374" t="inlineStr">
        <is>
          <t>South</t>
        </is>
      </c>
      <c r="F5374" t="inlineStr">
        <is>
          <t>India</t>
        </is>
      </c>
      <c r="G5374" t="inlineStr">
        <is>
          <t>Grocery</t>
        </is>
      </c>
      <c r="H5374" t="inlineStr">
        <is>
          <t>Store walk-in</t>
        </is>
      </c>
      <c r="I5374" t="inlineStr">
        <is>
          <t>Member</t>
        </is>
      </c>
      <c r="J5374" t="inlineStr">
        <is>
          <t>Shraddha Kulkarni</t>
        </is>
      </c>
      <c r="K5374" s="71" t="n">
        <v>2948</v>
      </c>
      <c r="L5374" s="72" t="n">
        <v>200.52</v>
      </c>
      <c r="M5374" s="72" t="n">
        <v>591132.96</v>
      </c>
      <c r="N5374" s="72" t="n">
        <v>11822.66</v>
      </c>
      <c r="O5374" s="72" t="n">
        <v>579310.3</v>
      </c>
      <c r="P5374" s="72" t="n">
        <v>433596.98</v>
      </c>
      <c r="Q5374" s="72" t="n">
        <v>145713.32</v>
      </c>
      <c r="R5374" t="inlineStr">
        <is>
          <t>Kerala</t>
        </is>
      </c>
      <c r="S5374" s="71" t="n">
        <v>3</v>
      </c>
      <c r="T5374" t="inlineStr">
        <is>
          <t>Yes</t>
        </is>
      </c>
      <c r="U5374" s="71" t="n">
        <v>792</v>
      </c>
      <c r="V5374" s="71" t="n">
        <v>331</v>
      </c>
      <c r="W5374">
        <f>IF(AND(OR(Dashboard!$C$6="All",E5374=Dashboard!$C$6),OR(Dashboard!$F$6="All",G5374=Dashboard!$F$6),OR(Dashboard!$I$6="All",H5374=Dashboard!$I$6)),1,0)</f>
        <v/>
      </c>
    </row>
    <row r="5375">
      <c r="A5375" t="inlineStr">
        <is>
          <t>RR105366</t>
        </is>
      </c>
      <c r="B5375" s="69" t="n">
        <v>46306</v>
      </c>
      <c r="C5375" s="70" t="n">
        <v>2026</v>
      </c>
      <c r="D5375" t="inlineStr">
        <is>
          <t>Oct</t>
        </is>
      </c>
      <c r="E5375" t="inlineStr">
        <is>
          <t>East</t>
        </is>
      </c>
      <c r="F5375" t="inlineStr">
        <is>
          <t>India</t>
        </is>
      </c>
      <c r="G5375" t="inlineStr">
        <is>
          <t>Electronics</t>
        </is>
      </c>
      <c r="H5375" t="inlineStr">
        <is>
          <t>Store walk-in</t>
        </is>
      </c>
      <c r="I5375" t="inlineStr">
        <is>
          <t>Member</t>
        </is>
      </c>
      <c r="J5375" t="inlineStr">
        <is>
          <t>Amir Khan</t>
        </is>
      </c>
      <c r="K5375" s="71" t="n">
        <v>84</v>
      </c>
      <c r="L5375" s="72" t="n">
        <v>8674.620000000001</v>
      </c>
      <c r="M5375" s="72" t="n">
        <v>728668.08</v>
      </c>
      <c r="N5375" s="72" t="n">
        <v>58293.45</v>
      </c>
      <c r="O5375" s="72" t="n">
        <v>670374.63</v>
      </c>
      <c r="P5375" s="72" t="n">
        <v>703577.72</v>
      </c>
      <c r="Q5375" s="72" t="n">
        <v>-33203.09</v>
      </c>
      <c r="R5375" t="inlineStr">
        <is>
          <t>West Bengal</t>
        </is>
      </c>
      <c r="S5375" s="71" t="n">
        <v>1</v>
      </c>
      <c r="T5375" t="inlineStr">
        <is>
          <t>Yes</t>
        </is>
      </c>
      <c r="U5375" s="71" t="n">
        <v>145</v>
      </c>
      <c r="V5375" s="71" t="n">
        <v>64</v>
      </c>
      <c r="W5375">
        <f>IF(AND(OR(Dashboard!$C$6="All",E5375=Dashboard!$C$6),OR(Dashboard!$F$6="All",G5375=Dashboard!$F$6),OR(Dashboard!$I$6="All",H5375=Dashboard!$I$6)),1,0)</f>
        <v/>
      </c>
    </row>
    <row r="5376">
      <c r="A5376" t="inlineStr">
        <is>
          <t>RR105367</t>
        </is>
      </c>
      <c r="B5376" s="69" t="n">
        <v>46306</v>
      </c>
      <c r="C5376" s="70" t="n">
        <v>2026</v>
      </c>
      <c r="D5376" t="inlineStr">
        <is>
          <t>Oct</t>
        </is>
      </c>
      <c r="E5376" t="inlineStr">
        <is>
          <t>West</t>
        </is>
      </c>
      <c r="F5376" t="inlineStr">
        <is>
          <t>India</t>
        </is>
      </c>
      <c r="G5376" t="inlineStr">
        <is>
          <t>Grocery</t>
        </is>
      </c>
      <c r="H5376" t="inlineStr">
        <is>
          <t>Store walk-in</t>
        </is>
      </c>
      <c r="I5376" t="inlineStr">
        <is>
          <t>Member</t>
        </is>
      </c>
      <c r="J5376" t="inlineStr">
        <is>
          <t>Kofi Mensah</t>
        </is>
      </c>
      <c r="K5376" s="71" t="n">
        <v>2550</v>
      </c>
      <c r="L5376" s="72" t="n">
        <v>177.06</v>
      </c>
      <c r="M5376" s="72" t="n">
        <v>451503</v>
      </c>
      <c r="N5376" s="72" t="n">
        <v>36120.24</v>
      </c>
      <c r="O5376" s="72" t="n">
        <v>415382.76</v>
      </c>
      <c r="P5376" s="72" t="n">
        <v>389535.66</v>
      </c>
      <c r="Q5376" s="72" t="n">
        <v>25847.1</v>
      </c>
      <c r="R5376" t="inlineStr">
        <is>
          <t>Goa</t>
        </is>
      </c>
      <c r="S5376" s="71" t="n">
        <v>3</v>
      </c>
      <c r="T5376" t="inlineStr">
        <is>
          <t>Yes</t>
        </is>
      </c>
      <c r="U5376" s="71" t="n">
        <v>1425</v>
      </c>
      <c r="V5376" s="71" t="n">
        <v>604</v>
      </c>
      <c r="W5376">
        <f>IF(AND(OR(Dashboard!$C$6="All",E5376=Dashboard!$C$6),OR(Dashboard!$F$6="All",G5376=Dashboard!$F$6),OR(Dashboard!$I$6="All",H5376=Dashboard!$I$6)),1,0)</f>
        <v/>
      </c>
    </row>
    <row r="5377">
      <c r="A5377" t="inlineStr">
        <is>
          <t>RR105368</t>
        </is>
      </c>
      <c r="B5377" s="69" t="n">
        <v>46306</v>
      </c>
      <c r="C5377" s="70" t="n">
        <v>2026</v>
      </c>
      <c r="D5377" t="inlineStr">
        <is>
          <t>Oct</t>
        </is>
      </c>
      <c r="E5377" t="inlineStr">
        <is>
          <t>West</t>
        </is>
      </c>
      <c r="F5377" t="inlineStr">
        <is>
          <t>India</t>
        </is>
      </c>
      <c r="G5377" t="inlineStr">
        <is>
          <t>Fashion</t>
        </is>
      </c>
      <c r="H5377" t="inlineStr">
        <is>
          <t>Store walk-in</t>
        </is>
      </c>
      <c r="I5377" t="inlineStr">
        <is>
          <t>Member</t>
        </is>
      </c>
      <c r="J5377" t="inlineStr">
        <is>
          <t>Shraddha Kulkarni</t>
        </is>
      </c>
      <c r="K5377" s="71" t="n">
        <v>519</v>
      </c>
      <c r="L5377" s="72" t="n">
        <v>733.8</v>
      </c>
      <c r="M5377" s="72" t="n">
        <v>380842.2</v>
      </c>
      <c r="N5377" s="72" t="n">
        <v>57126.33</v>
      </c>
      <c r="O5377" s="72" t="n">
        <v>323715.87</v>
      </c>
      <c r="P5377" s="72" t="n">
        <v>206853.34</v>
      </c>
      <c r="Q5377" s="72" t="n">
        <v>116862.53</v>
      </c>
      <c r="R5377" t="inlineStr">
        <is>
          <t>Maharashtra</t>
        </is>
      </c>
      <c r="S5377" s="71" t="n">
        <v>0</v>
      </c>
      <c r="T5377" t="inlineStr">
        <is>
          <t>No</t>
        </is>
      </c>
      <c r="U5377" s="71" t="n">
        <v>275</v>
      </c>
      <c r="V5377" s="71" t="n">
        <v>97</v>
      </c>
      <c r="W5377">
        <f>IF(AND(OR(Dashboard!$C$6="All",E5377=Dashboard!$C$6),OR(Dashboard!$F$6="All",G5377=Dashboard!$F$6),OR(Dashboard!$I$6="All",H5377=Dashboard!$I$6)),1,0)</f>
        <v/>
      </c>
    </row>
    <row r="5378">
      <c r="A5378" t="inlineStr">
        <is>
          <t>RR105369</t>
        </is>
      </c>
      <c r="B5378" s="69" t="n">
        <v>46306</v>
      </c>
      <c r="C5378" s="70" t="n">
        <v>2026</v>
      </c>
      <c r="D5378" t="inlineStr">
        <is>
          <t>Oct</t>
        </is>
      </c>
      <c r="E5378" t="inlineStr">
        <is>
          <t>South</t>
        </is>
      </c>
      <c r="F5378" t="inlineStr">
        <is>
          <t>India</t>
        </is>
      </c>
      <c r="G5378" t="inlineStr">
        <is>
          <t>Grocery</t>
        </is>
      </c>
      <c r="H5378" t="inlineStr">
        <is>
          <t>Store walk-in</t>
        </is>
      </c>
      <c r="I5378" t="inlineStr">
        <is>
          <t>Member</t>
        </is>
      </c>
      <c r="J5378" t="inlineStr">
        <is>
          <t>Priya Nair</t>
        </is>
      </c>
      <c r="K5378" s="71" t="n">
        <v>3532</v>
      </c>
      <c r="L5378" s="72" t="n">
        <v>202.64</v>
      </c>
      <c r="M5378" s="72" t="n">
        <v>715724.48</v>
      </c>
      <c r="N5378" s="72" t="n">
        <v>107358.67</v>
      </c>
      <c r="O5378" s="72" t="n">
        <v>608365.8100000001</v>
      </c>
      <c r="P5378" s="72" t="n">
        <v>503108.43</v>
      </c>
      <c r="Q5378" s="72" t="n">
        <v>105257.38</v>
      </c>
      <c r="R5378" t="inlineStr">
        <is>
          <t>Tamil Nadu</t>
        </is>
      </c>
      <c r="S5378" s="71" t="n">
        <v>2</v>
      </c>
      <c r="T5378" t="inlineStr">
        <is>
          <t>Yes</t>
        </is>
      </c>
      <c r="U5378" s="71" t="n">
        <v>1299</v>
      </c>
      <c r="V5378" s="71" t="n">
        <v>515</v>
      </c>
      <c r="W5378">
        <f>IF(AND(OR(Dashboard!$C$6="All",E5378=Dashboard!$C$6),OR(Dashboard!$F$6="All",G5378=Dashboard!$F$6),OR(Dashboard!$I$6="All",H5378=Dashboard!$I$6)),1,0)</f>
        <v/>
      </c>
    </row>
    <row r="5379">
      <c r="A5379" t="inlineStr">
        <is>
          <t>RR105370</t>
        </is>
      </c>
      <c r="B5379" s="69" t="n">
        <v>46306</v>
      </c>
      <c r="C5379" s="70" t="n">
        <v>2026</v>
      </c>
      <c r="D5379" t="inlineStr">
        <is>
          <t>Oct</t>
        </is>
      </c>
      <c r="E5379" t="inlineStr">
        <is>
          <t>East</t>
        </is>
      </c>
      <c r="F5379" t="inlineStr">
        <is>
          <t>India</t>
        </is>
      </c>
      <c r="G5379" t="inlineStr">
        <is>
          <t>JioMart</t>
        </is>
      </c>
      <c r="H5379" t="inlineStr">
        <is>
          <t>Home delivery</t>
        </is>
      </c>
      <c r="I5379" t="inlineStr">
        <is>
          <t>Member</t>
        </is>
      </c>
      <c r="J5379" t="inlineStr">
        <is>
          <t>Ravindra Patil</t>
        </is>
      </c>
      <c r="K5379" s="71" t="n">
        <v>2264</v>
      </c>
      <c r="L5379" s="72" t="n">
        <v>417.07</v>
      </c>
      <c r="M5379" s="72" t="n">
        <v>944246.48</v>
      </c>
      <c r="N5379" s="72" t="n">
        <v>75539.72</v>
      </c>
      <c r="O5379" s="72" t="n">
        <v>868706.76</v>
      </c>
      <c r="P5379" s="72" t="n">
        <v>788189.38</v>
      </c>
      <c r="Q5379" s="72" t="n">
        <v>80517.38</v>
      </c>
      <c r="R5379" t="inlineStr">
        <is>
          <t>West Bengal</t>
        </is>
      </c>
      <c r="S5379" s="71" t="n">
        <v>0</v>
      </c>
      <c r="T5379" t="inlineStr">
        <is>
          <t>No</t>
        </is>
      </c>
      <c r="U5379" s="71" t="n">
        <v>6209</v>
      </c>
      <c r="V5379" s="71" t="n">
        <v>340</v>
      </c>
      <c r="W5379">
        <f>IF(AND(OR(Dashboard!$C$6="All",E5379=Dashboard!$C$6),OR(Dashboard!$F$6="All",G5379=Dashboard!$F$6),OR(Dashboard!$I$6="All",H5379=Dashboard!$I$6)),1,0)</f>
        <v/>
      </c>
    </row>
    <row r="5380">
      <c r="A5380" t="inlineStr">
        <is>
          <t>RR105371</t>
        </is>
      </c>
      <c r="B5380" s="69" t="n">
        <v>46306</v>
      </c>
      <c r="C5380" s="70" t="n">
        <v>2026</v>
      </c>
      <c r="D5380" t="inlineStr">
        <is>
          <t>Oct</t>
        </is>
      </c>
      <c r="E5380" t="inlineStr">
        <is>
          <t>North</t>
        </is>
      </c>
      <c r="F5380" t="inlineStr">
        <is>
          <t>India</t>
        </is>
      </c>
      <c r="G5380" t="inlineStr">
        <is>
          <t>JioMart</t>
        </is>
      </c>
      <c r="H5380" t="inlineStr">
        <is>
          <t>Home delivery</t>
        </is>
      </c>
      <c r="I5380" t="inlineStr">
        <is>
          <t>Member</t>
        </is>
      </c>
      <c r="J5380" t="inlineStr">
        <is>
          <t>Fatima Al-Saud</t>
        </is>
      </c>
      <c r="K5380" s="71" t="n">
        <v>4920</v>
      </c>
      <c r="L5380" s="72" t="n">
        <v>455.2</v>
      </c>
      <c r="M5380" s="72" t="n">
        <v>2239584</v>
      </c>
      <c r="N5380" s="72" t="n">
        <v>44791.68</v>
      </c>
      <c r="O5380" s="72" t="n">
        <v>2194792.32</v>
      </c>
      <c r="P5380" s="72" t="n">
        <v>1703033.76</v>
      </c>
      <c r="Q5380" s="72" t="n">
        <v>491758.56</v>
      </c>
      <c r="R5380" t="inlineStr">
        <is>
          <t>Delhi</t>
        </is>
      </c>
      <c r="S5380" s="71" t="n">
        <v>2</v>
      </c>
      <c r="T5380" t="inlineStr">
        <is>
          <t>Yes</t>
        </is>
      </c>
      <c r="U5380" s="71" t="n">
        <v>14625</v>
      </c>
      <c r="V5380" s="71" t="n">
        <v>762</v>
      </c>
      <c r="W5380">
        <f>IF(AND(OR(Dashboard!$C$6="All",E5380=Dashboard!$C$6),OR(Dashboard!$F$6="All",G5380=Dashboard!$F$6),OR(Dashboard!$I$6="All",H5380=Dashboard!$I$6)),1,0)</f>
        <v/>
      </c>
    </row>
    <row r="5381">
      <c r="A5381" t="inlineStr">
        <is>
          <t>RR105372</t>
        </is>
      </c>
      <c r="B5381" s="69" t="n">
        <v>46306</v>
      </c>
      <c r="C5381" s="70" t="n">
        <v>2026</v>
      </c>
      <c r="D5381" t="inlineStr">
        <is>
          <t>Oct</t>
        </is>
      </c>
      <c r="E5381" t="inlineStr">
        <is>
          <t>North</t>
        </is>
      </c>
      <c r="F5381" t="inlineStr">
        <is>
          <t>India</t>
        </is>
      </c>
      <c r="G5381" t="inlineStr">
        <is>
          <t>Grocery</t>
        </is>
      </c>
      <c r="H5381" t="inlineStr">
        <is>
          <t>Click &amp; collect</t>
        </is>
      </c>
      <c r="I5381" t="inlineStr">
        <is>
          <t>Member</t>
        </is>
      </c>
      <c r="J5381" t="inlineStr">
        <is>
          <t>Wei Chen</t>
        </is>
      </c>
      <c r="K5381" s="71" t="n">
        <v>3119</v>
      </c>
      <c r="L5381" s="72" t="n">
        <v>187.39</v>
      </c>
      <c r="M5381" s="72" t="n">
        <v>584469.41</v>
      </c>
      <c r="N5381" s="72" t="n">
        <v>11689.39</v>
      </c>
      <c r="O5381" s="72" t="n">
        <v>572780.02</v>
      </c>
      <c r="P5381" s="72" t="n">
        <v>456314.14</v>
      </c>
      <c r="Q5381" s="72" t="n">
        <v>116465.88</v>
      </c>
      <c r="R5381" t="inlineStr">
        <is>
          <t>Delhi</t>
        </is>
      </c>
      <c r="S5381" s="71" t="n">
        <v>2</v>
      </c>
      <c r="T5381" t="inlineStr">
        <is>
          <t>Yes</t>
        </is>
      </c>
      <c r="U5381" s="71" t="n">
        <v>1886</v>
      </c>
      <c r="V5381" s="71" t="n">
        <v>835</v>
      </c>
      <c r="W5381">
        <f>IF(AND(OR(Dashboard!$C$6="All",E5381=Dashboard!$C$6),OR(Dashboard!$F$6="All",G5381=Dashboard!$F$6),OR(Dashboard!$I$6="All",H5381=Dashboard!$I$6)),1,0)</f>
        <v/>
      </c>
    </row>
    <row r="5382">
      <c r="A5382" t="inlineStr">
        <is>
          <t>RR105373</t>
        </is>
      </c>
      <c r="B5382" s="69" t="n">
        <v>46306</v>
      </c>
      <c r="C5382" s="70" t="n">
        <v>2026</v>
      </c>
      <c r="D5382" t="inlineStr">
        <is>
          <t>Oct</t>
        </is>
      </c>
      <c r="E5382" t="inlineStr">
        <is>
          <t>South</t>
        </is>
      </c>
      <c r="F5382" t="inlineStr">
        <is>
          <t>India</t>
        </is>
      </c>
      <c r="G5382" t="inlineStr">
        <is>
          <t>Electronics</t>
        </is>
      </c>
      <c r="H5382" t="inlineStr">
        <is>
          <t>Store walk-in</t>
        </is>
      </c>
      <c r="I5382" t="inlineStr">
        <is>
          <t>Walk-in guest</t>
        </is>
      </c>
      <c r="J5382" t="inlineStr">
        <is>
          <t>Carlos Silva</t>
        </is>
      </c>
      <c r="K5382" s="71" t="n">
        <v>21</v>
      </c>
      <c r="L5382" s="72" t="n">
        <v>9589.42</v>
      </c>
      <c r="M5382" s="72" t="n">
        <v>201377.82</v>
      </c>
      <c r="N5382" s="72" t="n">
        <v>30206.67</v>
      </c>
      <c r="O5382" s="72" t="n">
        <v>171171.15</v>
      </c>
      <c r="P5382" s="72" t="n">
        <v>166172.92</v>
      </c>
      <c r="Q5382" s="72" t="n">
        <v>4998.23</v>
      </c>
      <c r="R5382" t="inlineStr">
        <is>
          <t>Telangana</t>
        </is>
      </c>
      <c r="S5382" s="71" t="n">
        <v>3</v>
      </c>
      <c r="T5382" t="inlineStr">
        <is>
          <t>Yes</t>
        </is>
      </c>
      <c r="U5382" s="71" t="n">
        <v>59</v>
      </c>
      <c r="V5382" s="71" t="n">
        <v>17</v>
      </c>
      <c r="W5382">
        <f>IF(AND(OR(Dashboard!$C$6="All",E5382=Dashboard!$C$6),OR(Dashboard!$F$6="All",G5382=Dashboard!$F$6),OR(Dashboard!$I$6="All",H5382=Dashboard!$I$6)),1,0)</f>
        <v/>
      </c>
    </row>
    <row r="5383">
      <c r="A5383" t="inlineStr">
        <is>
          <t>RR105374</t>
        </is>
      </c>
      <c r="B5383" s="69" t="n">
        <v>46307</v>
      </c>
      <c r="C5383" s="70" t="n">
        <v>2026</v>
      </c>
      <c r="D5383" t="inlineStr">
        <is>
          <t>Oct</t>
        </is>
      </c>
      <c r="E5383" t="inlineStr">
        <is>
          <t>West</t>
        </is>
      </c>
      <c r="F5383" t="inlineStr">
        <is>
          <t>India</t>
        </is>
      </c>
      <c r="G5383" t="inlineStr">
        <is>
          <t>Fashion</t>
        </is>
      </c>
      <c r="H5383" t="inlineStr">
        <is>
          <t>Click &amp; collect</t>
        </is>
      </c>
      <c r="I5383" t="inlineStr">
        <is>
          <t>Walk-in guest</t>
        </is>
      </c>
      <c r="J5383" t="inlineStr">
        <is>
          <t>Carlos Silva</t>
        </is>
      </c>
      <c r="K5383" s="71" t="n">
        <v>1428</v>
      </c>
      <c r="L5383" s="72" t="n">
        <v>773.47</v>
      </c>
      <c r="M5383" s="72" t="n">
        <v>1104515.16</v>
      </c>
      <c r="N5383" s="72" t="n">
        <v>22090.3</v>
      </c>
      <c r="O5383" s="72" t="n">
        <v>1082424.86</v>
      </c>
      <c r="P5383" s="72" t="n">
        <v>603933.88</v>
      </c>
      <c r="Q5383" s="72" t="n">
        <v>478490.98</v>
      </c>
      <c r="R5383" t="inlineStr">
        <is>
          <t>Gujarat</t>
        </is>
      </c>
      <c r="S5383" s="71" t="n">
        <v>5</v>
      </c>
      <c r="T5383" t="inlineStr">
        <is>
          <t>Yes</t>
        </is>
      </c>
      <c r="U5383" s="71" t="n">
        <v>1242</v>
      </c>
      <c r="V5383" s="71" t="n">
        <v>466</v>
      </c>
      <c r="W5383">
        <f>IF(AND(OR(Dashboard!$C$6="All",E5383=Dashboard!$C$6),OR(Dashboard!$F$6="All",G5383=Dashboard!$F$6),OR(Dashboard!$I$6="All",H5383=Dashboard!$I$6)),1,0)</f>
        <v/>
      </c>
    </row>
    <row r="5384">
      <c r="A5384" t="inlineStr">
        <is>
          <t>RR105375</t>
        </is>
      </c>
      <c r="B5384" s="69" t="n">
        <v>46307</v>
      </c>
      <c r="C5384" s="70" t="n">
        <v>2026</v>
      </c>
      <c r="D5384" t="inlineStr">
        <is>
          <t>Oct</t>
        </is>
      </c>
      <c r="E5384" t="inlineStr">
        <is>
          <t>North</t>
        </is>
      </c>
      <c r="F5384" t="inlineStr">
        <is>
          <t>India</t>
        </is>
      </c>
      <c r="G5384" t="inlineStr">
        <is>
          <t>Electronics</t>
        </is>
      </c>
      <c r="H5384" t="inlineStr">
        <is>
          <t>Store walk-in</t>
        </is>
      </c>
      <c r="I5384" t="inlineStr">
        <is>
          <t>Member</t>
        </is>
      </c>
      <c r="J5384" t="inlineStr">
        <is>
          <t>Liam O'Brien</t>
        </is>
      </c>
      <c r="K5384" s="71" t="n">
        <v>30</v>
      </c>
      <c r="L5384" s="72" t="n">
        <v>10325.26</v>
      </c>
      <c r="M5384" s="72" t="n">
        <v>309757.8</v>
      </c>
      <c r="N5384" s="72" t="n">
        <v>6195.16</v>
      </c>
      <c r="O5384" s="72" t="n">
        <v>303562.64</v>
      </c>
      <c r="P5384" s="72" t="n">
        <v>250352.2</v>
      </c>
      <c r="Q5384" s="72" t="n">
        <v>53210.44</v>
      </c>
      <c r="R5384" t="inlineStr">
        <is>
          <t>Delhi</t>
        </is>
      </c>
      <c r="S5384" s="71" t="n">
        <v>2</v>
      </c>
      <c r="T5384" t="inlineStr">
        <is>
          <t>Yes</t>
        </is>
      </c>
      <c r="U5384" s="71" t="n">
        <v>76</v>
      </c>
      <c r="V5384" s="71" t="n">
        <v>29</v>
      </c>
      <c r="W5384">
        <f>IF(AND(OR(Dashboard!$C$6="All",E5384=Dashboard!$C$6),OR(Dashboard!$F$6="All",G5384=Dashboard!$F$6),OR(Dashboard!$I$6="All",H5384=Dashboard!$I$6)),1,0)</f>
        <v/>
      </c>
    </row>
    <row r="5385">
      <c r="A5385" t="inlineStr">
        <is>
          <t>RR105376</t>
        </is>
      </c>
      <c r="B5385" s="69" t="n">
        <v>46307</v>
      </c>
      <c r="C5385" s="70" t="n">
        <v>2026</v>
      </c>
      <c r="D5385" t="inlineStr">
        <is>
          <t>Oct</t>
        </is>
      </c>
      <c r="E5385" t="inlineStr">
        <is>
          <t>South</t>
        </is>
      </c>
      <c r="F5385" t="inlineStr">
        <is>
          <t>India</t>
        </is>
      </c>
      <c r="G5385" t="inlineStr">
        <is>
          <t>JioMart</t>
        </is>
      </c>
      <c r="H5385" t="inlineStr">
        <is>
          <t>Home delivery</t>
        </is>
      </c>
      <c r="I5385" t="inlineStr">
        <is>
          <t>Member</t>
        </is>
      </c>
      <c r="J5385" t="inlineStr">
        <is>
          <t>Priya Nair</t>
        </is>
      </c>
      <c r="K5385" s="71" t="n">
        <v>1801</v>
      </c>
      <c r="L5385" s="72" t="n">
        <v>481.35</v>
      </c>
      <c r="M5385" s="72" t="n">
        <v>866911.35</v>
      </c>
      <c r="N5385" s="72" t="n">
        <v>130036.7</v>
      </c>
      <c r="O5385" s="72" t="n">
        <v>736874.65</v>
      </c>
      <c r="P5385" s="72" t="n">
        <v>581366.8100000001</v>
      </c>
      <c r="Q5385" s="72" t="n">
        <v>155507.84</v>
      </c>
      <c r="R5385" t="inlineStr">
        <is>
          <t>Karnataka</t>
        </is>
      </c>
      <c r="S5385" s="71" t="n">
        <v>2</v>
      </c>
      <c r="T5385" t="inlineStr">
        <is>
          <t>Yes</t>
        </is>
      </c>
      <c r="U5385" s="71" t="n">
        <v>6139</v>
      </c>
      <c r="V5385" s="71" t="n">
        <v>263</v>
      </c>
      <c r="W5385">
        <f>IF(AND(OR(Dashboard!$C$6="All",E5385=Dashboard!$C$6),OR(Dashboard!$F$6="All",G5385=Dashboard!$F$6),OR(Dashboard!$I$6="All",H5385=Dashboard!$I$6)),1,0)</f>
        <v/>
      </c>
    </row>
    <row r="5386">
      <c r="A5386" t="inlineStr">
        <is>
          <t>RR105377</t>
        </is>
      </c>
      <c r="B5386" s="69" t="n">
        <v>46307</v>
      </c>
      <c r="C5386" s="70" t="n">
        <v>2026</v>
      </c>
      <c r="D5386" t="inlineStr">
        <is>
          <t>Oct</t>
        </is>
      </c>
      <c r="E5386" t="inlineStr">
        <is>
          <t>West</t>
        </is>
      </c>
      <c r="F5386" t="inlineStr">
        <is>
          <t>India</t>
        </is>
      </c>
      <c r="G5386" t="inlineStr">
        <is>
          <t>Fashion</t>
        </is>
      </c>
      <c r="H5386" t="inlineStr">
        <is>
          <t>Store walk-in</t>
        </is>
      </c>
      <c r="I5386" t="inlineStr">
        <is>
          <t>Member</t>
        </is>
      </c>
      <c r="J5386" t="inlineStr">
        <is>
          <t>Omar Haddad</t>
        </is>
      </c>
      <c r="K5386" s="71" t="n">
        <v>1048</v>
      </c>
      <c r="L5386" s="72" t="n">
        <v>802.3200000000001</v>
      </c>
      <c r="M5386" s="72" t="n">
        <v>840831.36</v>
      </c>
      <c r="N5386" s="72" t="n">
        <v>126124.7</v>
      </c>
      <c r="O5386" s="72" t="n">
        <v>714706.66</v>
      </c>
      <c r="P5386" s="72" t="n">
        <v>427944.42</v>
      </c>
      <c r="Q5386" s="72" t="n">
        <v>286762.24</v>
      </c>
      <c r="R5386" t="inlineStr">
        <is>
          <t>Maharashtra</t>
        </is>
      </c>
      <c r="S5386" s="71" t="n">
        <v>1</v>
      </c>
      <c r="T5386" t="inlineStr">
        <is>
          <t>Yes</t>
        </is>
      </c>
      <c r="U5386" s="71" t="n">
        <v>477</v>
      </c>
      <c r="V5386" s="71" t="n">
        <v>137</v>
      </c>
      <c r="W5386">
        <f>IF(AND(OR(Dashboard!$C$6="All",E5386=Dashboard!$C$6),OR(Dashboard!$F$6="All",G5386=Dashboard!$F$6),OR(Dashboard!$I$6="All",H5386=Dashboard!$I$6)),1,0)</f>
        <v/>
      </c>
    </row>
    <row r="5387">
      <c r="A5387" t="inlineStr">
        <is>
          <t>RR105378</t>
        </is>
      </c>
      <c r="B5387" s="69" t="n">
        <v>46307</v>
      </c>
      <c r="C5387" s="70" t="n">
        <v>2026</v>
      </c>
      <c r="D5387" t="inlineStr">
        <is>
          <t>Oct</t>
        </is>
      </c>
      <c r="E5387" t="inlineStr">
        <is>
          <t>East</t>
        </is>
      </c>
      <c r="F5387" t="inlineStr">
        <is>
          <t>India</t>
        </is>
      </c>
      <c r="G5387" t="inlineStr">
        <is>
          <t>Grocery</t>
        </is>
      </c>
      <c r="H5387" t="inlineStr">
        <is>
          <t>Store walk-in</t>
        </is>
      </c>
      <c r="I5387" t="inlineStr">
        <is>
          <t>Member</t>
        </is>
      </c>
      <c r="J5387" t="inlineStr">
        <is>
          <t>Noah Smith</t>
        </is>
      </c>
      <c r="K5387" s="71" t="n">
        <v>2458</v>
      </c>
      <c r="L5387" s="72" t="n">
        <v>203.97</v>
      </c>
      <c r="M5387" s="72" t="n">
        <v>501358.26</v>
      </c>
      <c r="N5387" s="72" t="n">
        <v>10027.17</v>
      </c>
      <c r="O5387" s="72" t="n">
        <v>491331.09</v>
      </c>
      <c r="P5387" s="72" t="n">
        <v>357162.16</v>
      </c>
      <c r="Q5387" s="72" t="n">
        <v>134168.93</v>
      </c>
      <c r="R5387" t="inlineStr">
        <is>
          <t>Bihar</t>
        </is>
      </c>
      <c r="S5387" s="71" t="n">
        <v>5</v>
      </c>
      <c r="T5387" t="inlineStr">
        <is>
          <t>Yes</t>
        </is>
      </c>
      <c r="U5387" s="71" t="n">
        <v>1416</v>
      </c>
      <c r="V5387" s="71" t="n">
        <v>466</v>
      </c>
      <c r="W5387">
        <f>IF(AND(OR(Dashboard!$C$6="All",E5387=Dashboard!$C$6),OR(Dashboard!$F$6="All",G5387=Dashboard!$F$6),OR(Dashboard!$I$6="All",H5387=Dashboard!$I$6)),1,0)</f>
        <v/>
      </c>
    </row>
    <row r="5388">
      <c r="A5388" t="inlineStr">
        <is>
          <t>RR105379</t>
        </is>
      </c>
      <c r="B5388" s="69" t="n">
        <v>46307</v>
      </c>
      <c r="C5388" s="70" t="n">
        <v>2026</v>
      </c>
      <c r="D5388" t="inlineStr">
        <is>
          <t>Oct</t>
        </is>
      </c>
      <c r="E5388" t="inlineStr">
        <is>
          <t>North</t>
        </is>
      </c>
      <c r="F5388" t="inlineStr">
        <is>
          <t>India</t>
        </is>
      </c>
      <c r="G5388" t="inlineStr">
        <is>
          <t>Fashion</t>
        </is>
      </c>
      <c r="H5388" t="inlineStr">
        <is>
          <t>Store walk-in</t>
        </is>
      </c>
      <c r="I5388" t="inlineStr">
        <is>
          <t>Member</t>
        </is>
      </c>
      <c r="J5388" t="inlineStr">
        <is>
          <t>Liam O'Brien</t>
        </is>
      </c>
      <c r="K5388" s="71" t="n">
        <v>488</v>
      </c>
      <c r="L5388" s="72" t="n">
        <v>687.12</v>
      </c>
      <c r="M5388" s="72" t="n">
        <v>335314.56</v>
      </c>
      <c r="N5388" s="72" t="n">
        <v>26825.16</v>
      </c>
      <c r="O5388" s="72" t="n">
        <v>308489.4</v>
      </c>
      <c r="P5388" s="72" t="n">
        <v>206001.69</v>
      </c>
      <c r="Q5388" s="72" t="n">
        <v>102487.71</v>
      </c>
      <c r="R5388" t="inlineStr">
        <is>
          <t>Delhi</t>
        </is>
      </c>
      <c r="S5388" s="71" t="n">
        <v>1</v>
      </c>
      <c r="T5388" t="inlineStr">
        <is>
          <t>Yes</t>
        </is>
      </c>
      <c r="U5388" s="71" t="n">
        <v>187</v>
      </c>
      <c r="V5388" s="71" t="n">
        <v>77</v>
      </c>
      <c r="W5388">
        <f>IF(AND(OR(Dashboard!$C$6="All",E5388=Dashboard!$C$6),OR(Dashboard!$F$6="All",G5388=Dashboard!$F$6),OR(Dashboard!$I$6="All",H5388=Dashboard!$I$6)),1,0)</f>
        <v/>
      </c>
    </row>
    <row r="5389">
      <c r="A5389" t="inlineStr">
        <is>
          <t>RR105380</t>
        </is>
      </c>
      <c r="B5389" s="69" t="n">
        <v>46308</v>
      </c>
      <c r="C5389" s="70" t="n">
        <v>2026</v>
      </c>
      <c r="D5389" t="inlineStr">
        <is>
          <t>Oct</t>
        </is>
      </c>
      <c r="E5389" t="inlineStr">
        <is>
          <t>North</t>
        </is>
      </c>
      <c r="F5389" t="inlineStr">
        <is>
          <t>India</t>
        </is>
      </c>
      <c r="G5389" t="inlineStr">
        <is>
          <t>Fashion</t>
        </is>
      </c>
      <c r="H5389" t="inlineStr">
        <is>
          <t>Click &amp; collect</t>
        </is>
      </c>
      <c r="I5389" t="inlineStr">
        <is>
          <t>Member</t>
        </is>
      </c>
      <c r="J5389" t="inlineStr">
        <is>
          <t>Shraddha Kulkarni</t>
        </is>
      </c>
      <c r="K5389" s="71" t="n">
        <v>212</v>
      </c>
      <c r="L5389" s="72" t="n">
        <v>782.12</v>
      </c>
      <c r="M5389" s="72" t="n">
        <v>165809.44</v>
      </c>
      <c r="N5389" s="72" t="n">
        <v>3316.19</v>
      </c>
      <c r="O5389" s="72" t="n">
        <v>162493.25</v>
      </c>
      <c r="P5389" s="72" t="n">
        <v>87466.89</v>
      </c>
      <c r="Q5389" s="72" t="n">
        <v>75026.36</v>
      </c>
      <c r="R5389" t="inlineStr">
        <is>
          <t>Uttar Pradesh</t>
        </is>
      </c>
      <c r="S5389" s="71" t="n">
        <v>8</v>
      </c>
      <c r="T5389" t="inlineStr">
        <is>
          <t>Yes</t>
        </is>
      </c>
      <c r="U5389" s="71" t="n">
        <v>116</v>
      </c>
      <c r="V5389" s="71" t="n">
        <v>45</v>
      </c>
      <c r="W5389">
        <f>IF(AND(OR(Dashboard!$C$6="All",E5389=Dashboard!$C$6),OR(Dashboard!$F$6="All",G5389=Dashboard!$F$6),OR(Dashboard!$I$6="All",H5389=Dashboard!$I$6)),1,0)</f>
        <v/>
      </c>
    </row>
    <row r="5390">
      <c r="A5390" t="inlineStr">
        <is>
          <t>RR105381</t>
        </is>
      </c>
      <c r="B5390" s="69" t="n">
        <v>46308</v>
      </c>
      <c r="C5390" s="70" t="n">
        <v>2026</v>
      </c>
      <c r="D5390" t="inlineStr">
        <is>
          <t>Oct</t>
        </is>
      </c>
      <c r="E5390" t="inlineStr">
        <is>
          <t>North</t>
        </is>
      </c>
      <c r="F5390" t="inlineStr">
        <is>
          <t>India</t>
        </is>
      </c>
      <c r="G5390" t="inlineStr">
        <is>
          <t>JioMart</t>
        </is>
      </c>
      <c r="H5390" t="inlineStr">
        <is>
          <t>Home delivery</t>
        </is>
      </c>
      <c r="I5390" t="inlineStr">
        <is>
          <t>Walk-in guest</t>
        </is>
      </c>
      <c r="J5390" t="inlineStr">
        <is>
          <t>Emma Clarke</t>
        </is>
      </c>
      <c r="K5390" s="71" t="n">
        <v>511</v>
      </c>
      <c r="L5390" s="72" t="n">
        <v>435.97</v>
      </c>
      <c r="M5390" s="72" t="n">
        <v>222780.67</v>
      </c>
      <c r="N5390" s="72" t="n">
        <v>11139.03</v>
      </c>
      <c r="O5390" s="72" t="n">
        <v>211641.64</v>
      </c>
      <c r="P5390" s="72" t="n">
        <v>167299</v>
      </c>
      <c r="Q5390" s="72" t="n">
        <v>44342.64</v>
      </c>
      <c r="R5390" t="inlineStr">
        <is>
          <t>Punjab</t>
        </is>
      </c>
      <c r="S5390" s="71" t="n">
        <v>8</v>
      </c>
      <c r="T5390" t="inlineStr">
        <is>
          <t>Yes</t>
        </is>
      </c>
      <c r="U5390" s="71" t="n">
        <v>1003</v>
      </c>
      <c r="V5390" s="71" t="n">
        <v>80</v>
      </c>
      <c r="W5390">
        <f>IF(AND(OR(Dashboard!$C$6="All",E5390=Dashboard!$C$6),OR(Dashboard!$F$6="All",G5390=Dashboard!$F$6),OR(Dashboard!$I$6="All",H5390=Dashboard!$I$6)),1,0)</f>
        <v/>
      </c>
    </row>
    <row r="5391">
      <c r="A5391" t="inlineStr">
        <is>
          <t>RR105382</t>
        </is>
      </c>
      <c r="B5391" s="69" t="n">
        <v>46308</v>
      </c>
      <c r="C5391" s="70" t="n">
        <v>2026</v>
      </c>
      <c r="D5391" t="inlineStr">
        <is>
          <t>Oct</t>
        </is>
      </c>
      <c r="E5391" t="inlineStr">
        <is>
          <t>North</t>
        </is>
      </c>
      <c r="F5391" t="inlineStr">
        <is>
          <t>India</t>
        </is>
      </c>
      <c r="G5391" t="inlineStr">
        <is>
          <t>Electronics</t>
        </is>
      </c>
      <c r="H5391" t="inlineStr">
        <is>
          <t>Store walk-in</t>
        </is>
      </c>
      <c r="I5391" t="inlineStr">
        <is>
          <t>Walk-in guest</t>
        </is>
      </c>
      <c r="J5391" t="inlineStr">
        <is>
          <t>Olivia Brown</t>
        </is>
      </c>
      <c r="K5391" s="71" t="n">
        <v>156</v>
      </c>
      <c r="L5391" s="72" t="n">
        <v>9519.809999999999</v>
      </c>
      <c r="M5391" s="72" t="n">
        <v>1485090.36</v>
      </c>
      <c r="N5391" s="72" t="n">
        <v>148509.04</v>
      </c>
      <c r="O5391" s="72" t="n">
        <v>1336581.32</v>
      </c>
      <c r="P5391" s="72" t="n">
        <v>1230217.23</v>
      </c>
      <c r="Q5391" s="72" t="n">
        <v>106364.09</v>
      </c>
      <c r="R5391" t="inlineStr">
        <is>
          <t>Delhi</t>
        </is>
      </c>
      <c r="S5391" s="71" t="n">
        <v>1</v>
      </c>
      <c r="T5391" t="inlineStr">
        <is>
          <t>Yes</t>
        </is>
      </c>
      <c r="U5391" s="71" t="n">
        <v>439</v>
      </c>
      <c r="V5391" s="71" t="n">
        <v>123</v>
      </c>
      <c r="W5391">
        <f>IF(AND(OR(Dashboard!$C$6="All",E5391=Dashboard!$C$6),OR(Dashboard!$F$6="All",G5391=Dashboard!$F$6),OR(Dashboard!$I$6="All",H5391=Dashboard!$I$6)),1,0)</f>
        <v/>
      </c>
    </row>
    <row r="5392">
      <c r="A5392" t="inlineStr">
        <is>
          <t>RR105383</t>
        </is>
      </c>
      <c r="B5392" s="69" t="n">
        <v>46308</v>
      </c>
      <c r="C5392" s="70" t="n">
        <v>2026</v>
      </c>
      <c r="D5392" t="inlineStr">
        <is>
          <t>Oct</t>
        </is>
      </c>
      <c r="E5392" t="inlineStr">
        <is>
          <t>South</t>
        </is>
      </c>
      <c r="F5392" t="inlineStr">
        <is>
          <t>India</t>
        </is>
      </c>
      <c r="G5392" t="inlineStr">
        <is>
          <t>Electronics</t>
        </is>
      </c>
      <c r="H5392" t="inlineStr">
        <is>
          <t>Store walk-in</t>
        </is>
      </c>
      <c r="I5392" t="inlineStr">
        <is>
          <t>Member</t>
        </is>
      </c>
      <c r="J5392" t="inlineStr">
        <is>
          <t>Priya Nair</t>
        </is>
      </c>
      <c r="K5392" s="71" t="n">
        <v>145</v>
      </c>
      <c r="L5392" s="72" t="n">
        <v>8653.9</v>
      </c>
      <c r="M5392" s="72" t="n">
        <v>1254815.5</v>
      </c>
      <c r="N5392" s="72" t="n">
        <v>188222.32</v>
      </c>
      <c r="O5392" s="72" t="n">
        <v>1066593.18</v>
      </c>
      <c r="P5392" s="72" t="n">
        <v>1225579.63</v>
      </c>
      <c r="Q5392" s="72" t="n">
        <v>-158986.45</v>
      </c>
      <c r="R5392" t="inlineStr">
        <is>
          <t>Telangana</t>
        </is>
      </c>
      <c r="S5392" s="71" t="n">
        <v>1</v>
      </c>
      <c r="T5392" t="inlineStr">
        <is>
          <t>Yes</t>
        </is>
      </c>
      <c r="U5392" s="71" t="n">
        <v>348</v>
      </c>
      <c r="V5392" s="71" t="n">
        <v>132</v>
      </c>
      <c r="W5392">
        <f>IF(AND(OR(Dashboard!$C$6="All",E5392=Dashboard!$C$6),OR(Dashboard!$F$6="All",G5392=Dashboard!$F$6),OR(Dashboard!$I$6="All",H5392=Dashboard!$I$6)),1,0)</f>
        <v/>
      </c>
    </row>
    <row r="5393">
      <c r="A5393" t="inlineStr">
        <is>
          <t>RR105384</t>
        </is>
      </c>
      <c r="B5393" s="69" t="n">
        <v>46308</v>
      </c>
      <c r="C5393" s="70" t="n">
        <v>2026</v>
      </c>
      <c r="D5393" t="inlineStr">
        <is>
          <t>Oct</t>
        </is>
      </c>
      <c r="E5393" t="inlineStr">
        <is>
          <t>North</t>
        </is>
      </c>
      <c r="F5393" t="inlineStr">
        <is>
          <t>India</t>
        </is>
      </c>
      <c r="G5393" t="inlineStr">
        <is>
          <t>Electronics</t>
        </is>
      </c>
      <c r="H5393" t="inlineStr">
        <is>
          <t>Store walk-in</t>
        </is>
      </c>
      <c r="I5393" t="inlineStr">
        <is>
          <t>Walk-in guest</t>
        </is>
      </c>
      <c r="J5393" t="inlineStr">
        <is>
          <t>Hiroshi Tanaka</t>
        </is>
      </c>
      <c r="K5393" s="71" t="n">
        <v>96</v>
      </c>
      <c r="L5393" s="72" t="n">
        <v>9783.85</v>
      </c>
      <c r="M5393" s="72" t="n">
        <v>939249.6</v>
      </c>
      <c r="N5393" s="72" t="n">
        <v>18784.99</v>
      </c>
      <c r="O5393" s="72" t="n">
        <v>920464.61</v>
      </c>
      <c r="P5393" s="72" t="n">
        <v>791754.79</v>
      </c>
      <c r="Q5393" s="72" t="n">
        <v>128709.82</v>
      </c>
      <c r="R5393" t="inlineStr">
        <is>
          <t>Punjab</t>
        </is>
      </c>
      <c r="S5393" s="71" t="n">
        <v>2</v>
      </c>
      <c r="T5393" t="inlineStr">
        <is>
          <t>Yes</t>
        </is>
      </c>
      <c r="U5393" s="71" t="n">
        <v>253</v>
      </c>
      <c r="V5393" s="71" t="n">
        <v>75</v>
      </c>
      <c r="W5393">
        <f>IF(AND(OR(Dashboard!$C$6="All",E5393=Dashboard!$C$6),OR(Dashboard!$F$6="All",G5393=Dashboard!$F$6),OR(Dashboard!$I$6="All",H5393=Dashboard!$I$6)),1,0)</f>
        <v/>
      </c>
    </row>
    <row r="5394">
      <c r="A5394" t="inlineStr">
        <is>
          <t>RR105385</t>
        </is>
      </c>
      <c r="B5394" s="69" t="n">
        <v>46308</v>
      </c>
      <c r="C5394" s="70" t="n">
        <v>2026</v>
      </c>
      <c r="D5394" t="inlineStr">
        <is>
          <t>Oct</t>
        </is>
      </c>
      <c r="E5394" t="inlineStr">
        <is>
          <t>North</t>
        </is>
      </c>
      <c r="F5394" t="inlineStr">
        <is>
          <t>India</t>
        </is>
      </c>
      <c r="G5394" t="inlineStr">
        <is>
          <t>Electronics</t>
        </is>
      </c>
      <c r="H5394" t="inlineStr">
        <is>
          <t>Store walk-in</t>
        </is>
      </c>
      <c r="I5394" t="inlineStr">
        <is>
          <t>Member</t>
        </is>
      </c>
      <c r="J5394" t="inlineStr">
        <is>
          <t>Arjun Mehta</t>
        </is>
      </c>
      <c r="K5394" s="71" t="n">
        <v>34</v>
      </c>
      <c r="L5394" s="72" t="n">
        <v>9956.379999999999</v>
      </c>
      <c r="M5394" s="72" t="n">
        <v>338516.92</v>
      </c>
      <c r="N5394" s="72" t="n">
        <v>27081.35</v>
      </c>
      <c r="O5394" s="72" t="n">
        <v>311435.57</v>
      </c>
      <c r="P5394" s="72" t="n">
        <v>275286.04</v>
      </c>
      <c r="Q5394" s="72" t="n">
        <v>36149.53</v>
      </c>
      <c r="R5394" t="inlineStr">
        <is>
          <t>Punjab</t>
        </is>
      </c>
      <c r="S5394" s="71" t="n">
        <v>3</v>
      </c>
      <c r="T5394" t="inlineStr">
        <is>
          <t>Yes</t>
        </is>
      </c>
      <c r="U5394" s="71" t="n">
        <v>79</v>
      </c>
      <c r="V5394" s="71" t="n">
        <v>26</v>
      </c>
      <c r="W5394">
        <f>IF(AND(OR(Dashboard!$C$6="All",E5394=Dashboard!$C$6),OR(Dashboard!$F$6="All",G5394=Dashboard!$F$6),OR(Dashboard!$I$6="All",H5394=Dashboard!$I$6)),1,0)</f>
        <v/>
      </c>
    </row>
    <row r="5395">
      <c r="A5395" t="inlineStr">
        <is>
          <t>RR105386</t>
        </is>
      </c>
      <c r="B5395" s="69" t="n">
        <v>46308</v>
      </c>
      <c r="C5395" s="70" t="n">
        <v>2026</v>
      </c>
      <c r="D5395" t="inlineStr">
        <is>
          <t>Oct</t>
        </is>
      </c>
      <c r="E5395" t="inlineStr">
        <is>
          <t>South</t>
        </is>
      </c>
      <c r="F5395" t="inlineStr">
        <is>
          <t>India</t>
        </is>
      </c>
      <c r="G5395" t="inlineStr">
        <is>
          <t>Grocery</t>
        </is>
      </c>
      <c r="H5395" t="inlineStr">
        <is>
          <t>Store walk-in</t>
        </is>
      </c>
      <c r="I5395" t="inlineStr">
        <is>
          <t>Member</t>
        </is>
      </c>
      <c r="J5395" t="inlineStr">
        <is>
          <t>Kofi Mensah</t>
        </is>
      </c>
      <c r="K5395" s="71" t="n">
        <v>1232</v>
      </c>
      <c r="L5395" s="72" t="n">
        <v>200.7</v>
      </c>
      <c r="M5395" s="72" t="n">
        <v>247262.4</v>
      </c>
      <c r="N5395" s="72" t="n">
        <v>37089.36</v>
      </c>
      <c r="O5395" s="72" t="n">
        <v>210173.04</v>
      </c>
      <c r="P5395" s="72" t="n">
        <v>188401.67</v>
      </c>
      <c r="Q5395" s="72" t="n">
        <v>21771.37</v>
      </c>
      <c r="R5395" t="inlineStr">
        <is>
          <t>Tamil Nadu</t>
        </is>
      </c>
      <c r="S5395" s="71" t="n">
        <v>2</v>
      </c>
      <c r="T5395" t="inlineStr">
        <is>
          <t>Yes</t>
        </is>
      </c>
      <c r="U5395" s="71" t="n">
        <v>900</v>
      </c>
      <c r="V5395" s="71" t="n">
        <v>247</v>
      </c>
      <c r="W5395">
        <f>IF(AND(OR(Dashboard!$C$6="All",E5395=Dashboard!$C$6),OR(Dashboard!$F$6="All",G5395=Dashboard!$F$6),OR(Dashboard!$I$6="All",H5395=Dashboard!$I$6)),1,0)</f>
        <v/>
      </c>
    </row>
    <row r="5396">
      <c r="A5396" t="inlineStr">
        <is>
          <t>RR105387</t>
        </is>
      </c>
      <c r="B5396" s="69" t="n">
        <v>46308</v>
      </c>
      <c r="C5396" s="70" t="n">
        <v>2026</v>
      </c>
      <c r="D5396" t="inlineStr">
        <is>
          <t>Oct</t>
        </is>
      </c>
      <c r="E5396" t="inlineStr">
        <is>
          <t>North</t>
        </is>
      </c>
      <c r="F5396" t="inlineStr">
        <is>
          <t>India</t>
        </is>
      </c>
      <c r="G5396" t="inlineStr">
        <is>
          <t>JioMart</t>
        </is>
      </c>
      <c r="H5396" t="inlineStr">
        <is>
          <t>Home delivery</t>
        </is>
      </c>
      <c r="I5396" t="inlineStr">
        <is>
          <t>Member</t>
        </is>
      </c>
      <c r="J5396" t="inlineStr">
        <is>
          <t>Arjun Mehta</t>
        </is>
      </c>
      <c r="K5396" s="71" t="n">
        <v>2039</v>
      </c>
      <c r="L5396" s="72" t="n">
        <v>424.77</v>
      </c>
      <c r="M5396" s="72" t="n">
        <v>866106.03</v>
      </c>
      <c r="N5396" s="72" t="n">
        <v>17322.12</v>
      </c>
      <c r="O5396" s="72" t="n">
        <v>848783.91</v>
      </c>
      <c r="P5396" s="72" t="n">
        <v>673626.75</v>
      </c>
      <c r="Q5396" s="72" t="n">
        <v>175157.16</v>
      </c>
      <c r="R5396" t="inlineStr">
        <is>
          <t>Rajasthan</t>
        </is>
      </c>
      <c r="S5396" s="71" t="n">
        <v>1</v>
      </c>
      <c r="T5396" t="inlineStr">
        <is>
          <t>Yes</t>
        </is>
      </c>
      <c r="U5396" s="71" t="n">
        <v>4982</v>
      </c>
      <c r="V5396" s="71" t="n">
        <v>358</v>
      </c>
      <c r="W5396">
        <f>IF(AND(OR(Dashboard!$C$6="All",E5396=Dashboard!$C$6),OR(Dashboard!$F$6="All",G5396=Dashboard!$F$6),OR(Dashboard!$I$6="All",H5396=Dashboard!$I$6)),1,0)</f>
        <v/>
      </c>
    </row>
    <row r="5397">
      <c r="A5397" t="inlineStr">
        <is>
          <t>RR105388</t>
        </is>
      </c>
      <c r="B5397" s="69" t="n">
        <v>46308</v>
      </c>
      <c r="C5397" s="70" t="n">
        <v>2026</v>
      </c>
      <c r="D5397" t="inlineStr">
        <is>
          <t>Oct</t>
        </is>
      </c>
      <c r="E5397" t="inlineStr">
        <is>
          <t>West</t>
        </is>
      </c>
      <c r="F5397" t="inlineStr">
        <is>
          <t>India</t>
        </is>
      </c>
      <c r="G5397" t="inlineStr">
        <is>
          <t>Grocery</t>
        </is>
      </c>
      <c r="H5397" t="inlineStr">
        <is>
          <t>Store walk-in</t>
        </is>
      </c>
      <c r="I5397" t="inlineStr">
        <is>
          <t>Walk-in guest</t>
        </is>
      </c>
      <c r="J5397" t="inlineStr">
        <is>
          <t>Omar Haddad</t>
        </is>
      </c>
      <c r="K5397" s="71" t="n">
        <v>1609</v>
      </c>
      <c r="L5397" s="72" t="n">
        <v>181.42</v>
      </c>
      <c r="M5397" s="72" t="n">
        <v>291904.78</v>
      </c>
      <c r="N5397" s="72" t="n">
        <v>14595.24</v>
      </c>
      <c r="O5397" s="72" t="n">
        <v>277309.54</v>
      </c>
      <c r="P5397" s="72" t="n">
        <v>240884.39</v>
      </c>
      <c r="Q5397" s="72" t="n">
        <v>36425.15</v>
      </c>
      <c r="R5397" t="inlineStr">
        <is>
          <t>Maharashtra</t>
        </is>
      </c>
      <c r="S5397" s="71" t="n">
        <v>5</v>
      </c>
      <c r="T5397" t="inlineStr">
        <is>
          <t>Yes</t>
        </is>
      </c>
      <c r="U5397" s="71" t="n">
        <v>617</v>
      </c>
      <c r="V5397" s="71" t="n">
        <v>215</v>
      </c>
      <c r="W5397">
        <f>IF(AND(OR(Dashboard!$C$6="All",E5397=Dashboard!$C$6),OR(Dashboard!$F$6="All",G5397=Dashboard!$F$6),OR(Dashboard!$I$6="All",H5397=Dashboard!$I$6)),1,0)</f>
        <v/>
      </c>
    </row>
    <row r="5398">
      <c r="A5398" t="inlineStr">
        <is>
          <t>RR105389</t>
        </is>
      </c>
      <c r="B5398" s="69" t="n">
        <v>46308</v>
      </c>
      <c r="C5398" s="70" t="n">
        <v>2026</v>
      </c>
      <c r="D5398" t="inlineStr">
        <is>
          <t>Oct</t>
        </is>
      </c>
      <c r="E5398" t="inlineStr">
        <is>
          <t>South</t>
        </is>
      </c>
      <c r="F5398" t="inlineStr">
        <is>
          <t>India</t>
        </is>
      </c>
      <c r="G5398" t="inlineStr">
        <is>
          <t>JioMart</t>
        </is>
      </c>
      <c r="H5398" t="inlineStr">
        <is>
          <t>Home delivery</t>
        </is>
      </c>
      <c r="I5398" t="inlineStr">
        <is>
          <t>Member</t>
        </is>
      </c>
      <c r="J5398" t="inlineStr">
        <is>
          <t>Shraddha Kulkarni</t>
        </is>
      </c>
      <c r="K5398" s="71" t="n">
        <v>1542</v>
      </c>
      <c r="L5398" s="72" t="n">
        <v>509.96</v>
      </c>
      <c r="M5398" s="72" t="n">
        <v>786358.3199999999</v>
      </c>
      <c r="N5398" s="72" t="n">
        <v>78635.83</v>
      </c>
      <c r="O5398" s="72" t="n">
        <v>707722.49</v>
      </c>
      <c r="P5398" s="72" t="n">
        <v>522419.18</v>
      </c>
      <c r="Q5398" s="72" t="n">
        <v>185303.31</v>
      </c>
      <c r="R5398" t="inlineStr">
        <is>
          <t>Karnataka</t>
        </is>
      </c>
      <c r="S5398" s="71" t="n">
        <v>5</v>
      </c>
      <c r="T5398" t="inlineStr">
        <is>
          <t>Yes</t>
        </is>
      </c>
      <c r="U5398" s="71" t="n">
        <v>7440</v>
      </c>
      <c r="V5398" s="71" t="n">
        <v>321</v>
      </c>
      <c r="W5398">
        <f>IF(AND(OR(Dashboard!$C$6="All",E5398=Dashboard!$C$6),OR(Dashboard!$F$6="All",G5398=Dashboard!$F$6),OR(Dashboard!$I$6="All",H5398=Dashboard!$I$6)),1,0)</f>
        <v/>
      </c>
    </row>
    <row r="5399">
      <c r="A5399" t="inlineStr">
        <is>
          <t>RR105390</t>
        </is>
      </c>
      <c r="B5399" s="69" t="n">
        <v>46308</v>
      </c>
      <c r="C5399" s="70" t="n">
        <v>2026</v>
      </c>
      <c r="D5399" t="inlineStr">
        <is>
          <t>Oct</t>
        </is>
      </c>
      <c r="E5399" t="inlineStr">
        <is>
          <t>West</t>
        </is>
      </c>
      <c r="F5399" t="inlineStr">
        <is>
          <t>India</t>
        </is>
      </c>
      <c r="G5399" t="inlineStr">
        <is>
          <t>Fashion</t>
        </is>
      </c>
      <c r="H5399" t="inlineStr">
        <is>
          <t>Store walk-in</t>
        </is>
      </c>
      <c r="I5399" t="inlineStr">
        <is>
          <t>Member</t>
        </is>
      </c>
      <c r="J5399" t="inlineStr">
        <is>
          <t>Olivia Brown</t>
        </is>
      </c>
      <c r="K5399" s="71" t="n">
        <v>198</v>
      </c>
      <c r="L5399" s="72" t="n">
        <v>786.88</v>
      </c>
      <c r="M5399" s="72" t="n">
        <v>155802.24</v>
      </c>
      <c r="N5399" s="72" t="n">
        <v>23370.34</v>
      </c>
      <c r="O5399" s="72" t="n">
        <v>132431.9</v>
      </c>
      <c r="P5399" s="72" t="n">
        <v>82351.63</v>
      </c>
      <c r="Q5399" s="72" t="n">
        <v>50080.27</v>
      </c>
      <c r="R5399" t="inlineStr">
        <is>
          <t>Maharashtra</t>
        </is>
      </c>
      <c r="S5399" s="71" t="n">
        <v>2</v>
      </c>
      <c r="T5399" t="inlineStr">
        <is>
          <t>Yes</t>
        </is>
      </c>
      <c r="U5399" s="71" t="n">
        <v>89</v>
      </c>
      <c r="V5399" s="71" t="n">
        <v>29</v>
      </c>
      <c r="W5399">
        <f>IF(AND(OR(Dashboard!$C$6="All",E5399=Dashboard!$C$6),OR(Dashboard!$F$6="All",G5399=Dashboard!$F$6),OR(Dashboard!$I$6="All",H5399=Dashboard!$I$6)),1,0)</f>
        <v/>
      </c>
    </row>
    <row r="5400">
      <c r="A5400" t="inlineStr">
        <is>
          <t>RR105391</t>
        </is>
      </c>
      <c r="B5400" s="69" t="n">
        <v>46309</v>
      </c>
      <c r="C5400" s="70" t="n">
        <v>2026</v>
      </c>
      <c r="D5400" t="inlineStr">
        <is>
          <t>Oct</t>
        </is>
      </c>
      <c r="E5400" t="inlineStr">
        <is>
          <t>North</t>
        </is>
      </c>
      <c r="F5400" t="inlineStr">
        <is>
          <t>India</t>
        </is>
      </c>
      <c r="G5400" t="inlineStr">
        <is>
          <t>Grocery</t>
        </is>
      </c>
      <c r="H5400" t="inlineStr">
        <is>
          <t>Store walk-in</t>
        </is>
      </c>
      <c r="I5400" t="inlineStr">
        <is>
          <t>Member</t>
        </is>
      </c>
      <c r="J5400" t="inlineStr">
        <is>
          <t>Priya Nair</t>
        </is>
      </c>
      <c r="K5400" s="71" t="n">
        <v>3696</v>
      </c>
      <c r="L5400" s="72" t="n">
        <v>203.25</v>
      </c>
      <c r="M5400" s="72" t="n">
        <v>751212</v>
      </c>
      <c r="N5400" s="72" t="n">
        <v>37560.6</v>
      </c>
      <c r="O5400" s="72" t="n">
        <v>713651.4</v>
      </c>
      <c r="P5400" s="72" t="n">
        <v>561940.22</v>
      </c>
      <c r="Q5400" s="72" t="n">
        <v>151711.18</v>
      </c>
      <c r="R5400" t="inlineStr">
        <is>
          <t>Punjab</t>
        </is>
      </c>
      <c r="S5400" s="71" t="n">
        <v>1</v>
      </c>
      <c r="T5400" t="inlineStr">
        <is>
          <t>Yes</t>
        </is>
      </c>
      <c r="U5400" s="71" t="n">
        <v>2066</v>
      </c>
      <c r="V5400" s="71" t="n">
        <v>889</v>
      </c>
      <c r="W5400">
        <f>IF(AND(OR(Dashboard!$C$6="All",E5400=Dashboard!$C$6),OR(Dashboard!$F$6="All",G5400=Dashboard!$F$6),OR(Dashboard!$I$6="All",H5400=Dashboard!$I$6)),1,0)</f>
        <v/>
      </c>
    </row>
    <row r="5401">
      <c r="A5401" t="inlineStr">
        <is>
          <t>RR105392</t>
        </is>
      </c>
      <c r="B5401" s="69" t="n">
        <v>46309</v>
      </c>
      <c r="C5401" s="70" t="n">
        <v>2026</v>
      </c>
      <c r="D5401" t="inlineStr">
        <is>
          <t>Oct</t>
        </is>
      </c>
      <c r="E5401" t="inlineStr">
        <is>
          <t>North</t>
        </is>
      </c>
      <c r="F5401" t="inlineStr">
        <is>
          <t>India</t>
        </is>
      </c>
      <c r="G5401" t="inlineStr">
        <is>
          <t>Electronics</t>
        </is>
      </c>
      <c r="H5401" t="inlineStr">
        <is>
          <t>Store walk-in</t>
        </is>
      </c>
      <c r="I5401" t="inlineStr">
        <is>
          <t>Walk-in guest</t>
        </is>
      </c>
      <c r="J5401" t="inlineStr">
        <is>
          <t>Liam O'Brien</t>
        </is>
      </c>
      <c r="K5401" s="71" t="n">
        <v>180</v>
      </c>
      <c r="L5401" s="72" t="n">
        <v>10429.32</v>
      </c>
      <c r="M5401" s="72" t="n">
        <v>1877277.6</v>
      </c>
      <c r="N5401" s="72" t="n">
        <v>37545.55</v>
      </c>
      <c r="O5401" s="72" t="n">
        <v>1839732.05</v>
      </c>
      <c r="P5401" s="72" t="n">
        <v>1436341.29</v>
      </c>
      <c r="Q5401" s="72" t="n">
        <v>403390.76</v>
      </c>
      <c r="R5401" t="inlineStr">
        <is>
          <t>Delhi</t>
        </is>
      </c>
      <c r="S5401" s="71" t="n">
        <v>1</v>
      </c>
      <c r="T5401" t="inlineStr">
        <is>
          <t>Yes</t>
        </is>
      </c>
      <c r="U5401" s="71" t="n">
        <v>627</v>
      </c>
      <c r="V5401" s="71" t="n">
        <v>159</v>
      </c>
      <c r="W5401">
        <f>IF(AND(OR(Dashboard!$C$6="All",E5401=Dashboard!$C$6),OR(Dashboard!$F$6="All",G5401=Dashboard!$F$6),OR(Dashboard!$I$6="All",H5401=Dashboard!$I$6)),1,0)</f>
        <v/>
      </c>
    </row>
    <row r="5402">
      <c r="A5402" t="inlineStr">
        <is>
          <t>RR105393</t>
        </is>
      </c>
      <c r="B5402" s="69" t="n">
        <v>46309</v>
      </c>
      <c r="C5402" s="70" t="n">
        <v>2026</v>
      </c>
      <c r="D5402" t="inlineStr">
        <is>
          <t>Oct</t>
        </is>
      </c>
      <c r="E5402" t="inlineStr">
        <is>
          <t>South</t>
        </is>
      </c>
      <c r="F5402" t="inlineStr">
        <is>
          <t>India</t>
        </is>
      </c>
      <c r="G5402" t="inlineStr">
        <is>
          <t>JioMart</t>
        </is>
      </c>
      <c r="H5402" t="inlineStr">
        <is>
          <t>Home delivery</t>
        </is>
      </c>
      <c r="I5402" t="inlineStr">
        <is>
          <t>Member</t>
        </is>
      </c>
      <c r="J5402" t="inlineStr">
        <is>
          <t>Yuki Sato</t>
        </is>
      </c>
      <c r="K5402" s="71" t="n">
        <v>1809</v>
      </c>
      <c r="L5402" s="72" t="n">
        <v>514.14</v>
      </c>
      <c r="M5402" s="72" t="n">
        <v>930079.26</v>
      </c>
      <c r="N5402" s="72" t="n">
        <v>46503.96</v>
      </c>
      <c r="O5402" s="72" t="n">
        <v>883575.3</v>
      </c>
      <c r="P5402" s="72" t="n">
        <v>607380.23</v>
      </c>
      <c r="Q5402" s="72" t="n">
        <v>276195.07</v>
      </c>
      <c r="R5402" t="inlineStr">
        <is>
          <t>Telangana</t>
        </is>
      </c>
      <c r="S5402" s="71" t="n">
        <v>8</v>
      </c>
      <c r="T5402" t="inlineStr">
        <is>
          <t>Yes</t>
        </is>
      </c>
      <c r="U5402" s="71" t="n">
        <v>3337</v>
      </c>
      <c r="V5402" s="71" t="n">
        <v>216</v>
      </c>
      <c r="W5402">
        <f>IF(AND(OR(Dashboard!$C$6="All",E5402=Dashboard!$C$6),OR(Dashboard!$F$6="All",G5402=Dashboard!$F$6),OR(Dashboard!$I$6="All",H5402=Dashboard!$I$6)),1,0)</f>
        <v/>
      </c>
    </row>
    <row r="5403">
      <c r="A5403" t="inlineStr">
        <is>
          <t>RR105394</t>
        </is>
      </c>
      <c r="B5403" s="69" t="n">
        <v>46309</v>
      </c>
      <c r="C5403" s="70" t="n">
        <v>2026</v>
      </c>
      <c r="D5403" t="inlineStr">
        <is>
          <t>Oct</t>
        </is>
      </c>
      <c r="E5403" t="inlineStr">
        <is>
          <t>West</t>
        </is>
      </c>
      <c r="F5403" t="inlineStr">
        <is>
          <t>India</t>
        </is>
      </c>
      <c r="G5403" t="inlineStr">
        <is>
          <t>Grocery</t>
        </is>
      </c>
      <c r="H5403" t="inlineStr">
        <is>
          <t>Store walk-in</t>
        </is>
      </c>
      <c r="I5403" t="inlineStr">
        <is>
          <t>Member</t>
        </is>
      </c>
      <c r="J5403" t="inlineStr">
        <is>
          <t>Carlos Silva</t>
        </is>
      </c>
      <c r="K5403" s="71" t="n">
        <v>4456</v>
      </c>
      <c r="L5403" s="72" t="n">
        <v>185.06</v>
      </c>
      <c r="M5403" s="72" t="n">
        <v>824627.36</v>
      </c>
      <c r="N5403" s="72" t="n">
        <v>123694.1</v>
      </c>
      <c r="O5403" s="72" t="n">
        <v>700933.26</v>
      </c>
      <c r="P5403" s="72" t="n">
        <v>648614.25</v>
      </c>
      <c r="Q5403" s="72" t="n">
        <v>52319.01</v>
      </c>
      <c r="R5403" t="inlineStr">
        <is>
          <t>Goa</t>
        </is>
      </c>
      <c r="S5403" s="71" t="n">
        <v>5</v>
      </c>
      <c r="T5403" t="inlineStr">
        <is>
          <t>Yes</t>
        </is>
      </c>
      <c r="U5403" s="71" t="n">
        <v>2394</v>
      </c>
      <c r="V5403" s="71" t="n">
        <v>821</v>
      </c>
      <c r="W5403">
        <f>IF(AND(OR(Dashboard!$C$6="All",E5403=Dashboard!$C$6),OR(Dashboard!$F$6="All",G5403=Dashboard!$F$6),OR(Dashboard!$I$6="All",H5403=Dashboard!$I$6)),1,0)</f>
        <v/>
      </c>
    </row>
    <row r="5404">
      <c r="A5404" t="inlineStr">
        <is>
          <t>RR105395</t>
        </is>
      </c>
      <c r="B5404" s="69" t="n">
        <v>46309</v>
      </c>
      <c r="C5404" s="70" t="n">
        <v>2026</v>
      </c>
      <c r="D5404" t="inlineStr">
        <is>
          <t>Oct</t>
        </is>
      </c>
      <c r="E5404" t="inlineStr">
        <is>
          <t>North</t>
        </is>
      </c>
      <c r="F5404" t="inlineStr">
        <is>
          <t>India</t>
        </is>
      </c>
      <c r="G5404" t="inlineStr">
        <is>
          <t>Grocery</t>
        </is>
      </c>
      <c r="H5404" t="inlineStr">
        <is>
          <t>Store walk-in</t>
        </is>
      </c>
      <c r="I5404" t="inlineStr">
        <is>
          <t>Member</t>
        </is>
      </c>
      <c r="J5404" t="inlineStr">
        <is>
          <t>Wei Chen</t>
        </is>
      </c>
      <c r="K5404" s="71" t="n">
        <v>4708</v>
      </c>
      <c r="L5404" s="72" t="n">
        <v>175.06</v>
      </c>
      <c r="M5404" s="72" t="n">
        <v>824182.48</v>
      </c>
      <c r="N5404" s="72" t="n">
        <v>82418.25</v>
      </c>
      <c r="O5404" s="72" t="n">
        <v>741764.23</v>
      </c>
      <c r="P5404" s="72" t="n">
        <v>721606.6899999999</v>
      </c>
      <c r="Q5404" s="72" t="n">
        <v>20157.54</v>
      </c>
      <c r="R5404" t="inlineStr">
        <is>
          <t>Rajasthan</t>
        </is>
      </c>
      <c r="S5404" s="71" t="n">
        <v>8</v>
      </c>
      <c r="T5404" t="inlineStr">
        <is>
          <t>Yes</t>
        </is>
      </c>
      <c r="U5404" s="71" t="n">
        <v>1965</v>
      </c>
      <c r="V5404" s="71" t="n">
        <v>879</v>
      </c>
      <c r="W5404">
        <f>IF(AND(OR(Dashboard!$C$6="All",E5404=Dashboard!$C$6),OR(Dashboard!$F$6="All",G5404=Dashboard!$F$6),OR(Dashboard!$I$6="All",H5404=Dashboard!$I$6)),1,0)</f>
        <v/>
      </c>
    </row>
    <row r="5405">
      <c r="A5405" t="inlineStr">
        <is>
          <t>RR105396</t>
        </is>
      </c>
      <c r="B5405" s="69" t="n">
        <v>46309</v>
      </c>
      <c r="C5405" s="70" t="n">
        <v>2026</v>
      </c>
      <c r="D5405" t="inlineStr">
        <is>
          <t>Oct</t>
        </is>
      </c>
      <c r="E5405" t="inlineStr">
        <is>
          <t>South</t>
        </is>
      </c>
      <c r="F5405" t="inlineStr">
        <is>
          <t>India</t>
        </is>
      </c>
      <c r="G5405" t="inlineStr">
        <is>
          <t>JioMart</t>
        </is>
      </c>
      <c r="H5405" t="inlineStr">
        <is>
          <t>Home delivery</t>
        </is>
      </c>
      <c r="I5405" t="inlineStr">
        <is>
          <t>Walk-in guest</t>
        </is>
      </c>
      <c r="J5405" t="inlineStr">
        <is>
          <t>Ravindra Patil</t>
        </is>
      </c>
      <c r="K5405" s="71" t="n">
        <v>4317</v>
      </c>
      <c r="L5405" s="72" t="n">
        <v>414.37</v>
      </c>
      <c r="M5405" s="72" t="n">
        <v>1788835.29</v>
      </c>
      <c r="N5405" s="72" t="n">
        <v>143106.82</v>
      </c>
      <c r="O5405" s="72" t="n">
        <v>1645728.47</v>
      </c>
      <c r="P5405" s="72" t="n">
        <v>1506708.47</v>
      </c>
      <c r="Q5405" s="72" t="n">
        <v>139020</v>
      </c>
      <c r="R5405" t="inlineStr">
        <is>
          <t>Kerala</t>
        </is>
      </c>
      <c r="S5405" s="71" t="n">
        <v>2</v>
      </c>
      <c r="T5405" t="inlineStr">
        <is>
          <t>Yes</t>
        </is>
      </c>
      <c r="U5405" s="71" t="n">
        <v>24376</v>
      </c>
      <c r="V5405" s="71" t="n">
        <v>1182</v>
      </c>
      <c r="W5405">
        <f>IF(AND(OR(Dashboard!$C$6="All",E5405=Dashboard!$C$6),OR(Dashboard!$F$6="All",G5405=Dashboard!$F$6),OR(Dashboard!$I$6="All",H5405=Dashboard!$I$6)),1,0)</f>
        <v/>
      </c>
    </row>
    <row r="5406">
      <c r="A5406" t="inlineStr">
        <is>
          <t>RR105397</t>
        </is>
      </c>
      <c r="B5406" s="69" t="n">
        <v>46309</v>
      </c>
      <c r="C5406" s="70" t="n">
        <v>2026</v>
      </c>
      <c r="D5406" t="inlineStr">
        <is>
          <t>Oct</t>
        </is>
      </c>
      <c r="E5406" t="inlineStr">
        <is>
          <t>West</t>
        </is>
      </c>
      <c r="F5406" t="inlineStr">
        <is>
          <t>India</t>
        </is>
      </c>
      <c r="G5406" t="inlineStr">
        <is>
          <t>Fashion</t>
        </is>
      </c>
      <c r="H5406" t="inlineStr">
        <is>
          <t>Store walk-in</t>
        </is>
      </c>
      <c r="I5406" t="inlineStr">
        <is>
          <t>Member</t>
        </is>
      </c>
      <c r="J5406" t="inlineStr">
        <is>
          <t>Mei Lin</t>
        </is>
      </c>
      <c r="K5406" s="71" t="n">
        <v>1237</v>
      </c>
      <c r="L5406" s="72" t="n">
        <v>800.63</v>
      </c>
      <c r="M5406" s="72" t="n">
        <v>990379.3100000001</v>
      </c>
      <c r="N5406" s="72" t="n">
        <v>49518.97</v>
      </c>
      <c r="O5406" s="72" t="n">
        <v>940860.34</v>
      </c>
      <c r="P5406" s="72" t="n">
        <v>503886.52</v>
      </c>
      <c r="Q5406" s="72" t="n">
        <v>436973.82</v>
      </c>
      <c r="R5406" t="inlineStr">
        <is>
          <t>Goa</t>
        </is>
      </c>
      <c r="S5406" s="71" t="n">
        <v>1</v>
      </c>
      <c r="T5406" t="inlineStr">
        <is>
          <t>Yes</t>
        </is>
      </c>
      <c r="U5406" s="71" t="n">
        <v>426</v>
      </c>
      <c r="V5406" s="71" t="n">
        <v>172</v>
      </c>
      <c r="W5406">
        <f>IF(AND(OR(Dashboard!$C$6="All",E5406=Dashboard!$C$6),OR(Dashboard!$F$6="All",G5406=Dashboard!$F$6),OR(Dashboard!$I$6="All",H5406=Dashboard!$I$6)),1,0)</f>
        <v/>
      </c>
    </row>
    <row r="5407">
      <c r="A5407" t="inlineStr">
        <is>
          <t>RR105398</t>
        </is>
      </c>
      <c r="B5407" s="69" t="n">
        <v>46309</v>
      </c>
      <c r="C5407" s="70" t="n">
        <v>2026</v>
      </c>
      <c r="D5407" t="inlineStr">
        <is>
          <t>Oct</t>
        </is>
      </c>
      <c r="E5407" t="inlineStr">
        <is>
          <t>South</t>
        </is>
      </c>
      <c r="F5407" t="inlineStr">
        <is>
          <t>India</t>
        </is>
      </c>
      <c r="G5407" t="inlineStr">
        <is>
          <t>Grocery</t>
        </is>
      </c>
      <c r="H5407" t="inlineStr">
        <is>
          <t>Store walk-in</t>
        </is>
      </c>
      <c r="I5407" t="inlineStr">
        <is>
          <t>Member</t>
        </is>
      </c>
      <c r="J5407" t="inlineStr">
        <is>
          <t>Emma Clarke</t>
        </is>
      </c>
      <c r="K5407" s="71" t="n">
        <v>1479</v>
      </c>
      <c r="L5407" s="72" t="n">
        <v>168.82</v>
      </c>
      <c r="M5407" s="72" t="n">
        <v>249684.78</v>
      </c>
      <c r="N5407" s="72" t="n">
        <v>37452.72</v>
      </c>
      <c r="O5407" s="72" t="n">
        <v>212232.06</v>
      </c>
      <c r="P5407" s="72" t="n">
        <v>225627.09</v>
      </c>
      <c r="Q5407" s="72" t="n">
        <v>-13395.03</v>
      </c>
      <c r="R5407" t="inlineStr">
        <is>
          <t>Kerala</t>
        </is>
      </c>
      <c r="S5407" s="71" t="n">
        <v>8</v>
      </c>
      <c r="T5407" t="inlineStr">
        <is>
          <t>Yes</t>
        </is>
      </c>
      <c r="U5407" s="71" t="n">
        <v>756</v>
      </c>
      <c r="V5407" s="71" t="n">
        <v>275</v>
      </c>
      <c r="W5407">
        <f>IF(AND(OR(Dashboard!$C$6="All",E5407=Dashboard!$C$6),OR(Dashboard!$F$6="All",G5407=Dashboard!$F$6),OR(Dashboard!$I$6="All",H5407=Dashboard!$I$6)),1,0)</f>
        <v/>
      </c>
    </row>
    <row r="5408">
      <c r="A5408" t="inlineStr">
        <is>
          <t>RR105399</t>
        </is>
      </c>
      <c r="B5408" s="69" t="n">
        <v>46310</v>
      </c>
      <c r="C5408" s="70" t="n">
        <v>2026</v>
      </c>
      <c r="D5408" t="inlineStr">
        <is>
          <t>Oct</t>
        </is>
      </c>
      <c r="E5408" t="inlineStr">
        <is>
          <t>North</t>
        </is>
      </c>
      <c r="F5408" t="inlineStr">
        <is>
          <t>India</t>
        </is>
      </c>
      <c r="G5408" t="inlineStr">
        <is>
          <t>Fashion</t>
        </is>
      </c>
      <c r="H5408" t="inlineStr">
        <is>
          <t>Store walk-in</t>
        </is>
      </c>
      <c r="I5408" t="inlineStr">
        <is>
          <t>Walk-in guest</t>
        </is>
      </c>
      <c r="J5408" t="inlineStr">
        <is>
          <t>Fatima Al-Saud</t>
        </is>
      </c>
      <c r="K5408" s="71" t="n">
        <v>622</v>
      </c>
      <c r="L5408" s="72" t="n">
        <v>811.02</v>
      </c>
      <c r="M5408" s="72" t="n">
        <v>504454.44</v>
      </c>
      <c r="N5408" s="72" t="n">
        <v>40356.36</v>
      </c>
      <c r="O5408" s="72" t="n">
        <v>464098.08</v>
      </c>
      <c r="P5408" s="72" t="n">
        <v>246423.42</v>
      </c>
      <c r="Q5408" s="72" t="n">
        <v>217674.66</v>
      </c>
      <c r="R5408" t="inlineStr">
        <is>
          <t>Uttar Pradesh</t>
        </is>
      </c>
      <c r="S5408" s="71" t="n">
        <v>1</v>
      </c>
      <c r="T5408" t="inlineStr">
        <is>
          <t>Yes</t>
        </is>
      </c>
      <c r="U5408" s="71" t="n">
        <v>232</v>
      </c>
      <c r="V5408" s="71" t="n">
        <v>100</v>
      </c>
      <c r="W5408">
        <f>IF(AND(OR(Dashboard!$C$6="All",E5408=Dashboard!$C$6),OR(Dashboard!$F$6="All",G5408=Dashboard!$F$6),OR(Dashboard!$I$6="All",H5408=Dashboard!$I$6)),1,0)</f>
        <v/>
      </c>
    </row>
    <row r="5409">
      <c r="A5409" t="inlineStr">
        <is>
          <t>RR105400</t>
        </is>
      </c>
      <c r="B5409" s="69" t="n">
        <v>46310</v>
      </c>
      <c r="C5409" s="70" t="n">
        <v>2026</v>
      </c>
      <c r="D5409" t="inlineStr">
        <is>
          <t>Oct</t>
        </is>
      </c>
      <c r="E5409" t="inlineStr">
        <is>
          <t>North</t>
        </is>
      </c>
      <c r="F5409" t="inlineStr">
        <is>
          <t>India</t>
        </is>
      </c>
      <c r="G5409" t="inlineStr">
        <is>
          <t>Electronics</t>
        </is>
      </c>
      <c r="H5409" t="inlineStr">
        <is>
          <t>Store walk-in</t>
        </is>
      </c>
      <c r="I5409" t="inlineStr">
        <is>
          <t>Walk-in guest</t>
        </is>
      </c>
      <c r="J5409" t="inlineStr">
        <is>
          <t>Sophie Müller</t>
        </is>
      </c>
      <c r="K5409" s="71" t="n">
        <v>91</v>
      </c>
      <c r="L5409" s="72" t="n">
        <v>9686.33</v>
      </c>
      <c r="M5409" s="72" t="n">
        <v>881456.03</v>
      </c>
      <c r="N5409" s="72" t="n">
        <v>70516.48</v>
      </c>
      <c r="O5409" s="72" t="n">
        <v>810939.55</v>
      </c>
      <c r="P5409" s="72" t="n">
        <v>746571.67</v>
      </c>
      <c r="Q5409" s="72" t="n">
        <v>64367.88</v>
      </c>
      <c r="R5409" t="inlineStr">
        <is>
          <t>Delhi</t>
        </is>
      </c>
      <c r="S5409" s="71" t="n">
        <v>2</v>
      </c>
      <c r="T5409" t="inlineStr">
        <is>
          <t>Yes</t>
        </is>
      </c>
      <c r="U5409" s="71" t="n">
        <v>195</v>
      </c>
      <c r="V5409" s="71" t="n">
        <v>75</v>
      </c>
      <c r="W5409">
        <f>IF(AND(OR(Dashboard!$C$6="All",E5409=Dashboard!$C$6),OR(Dashboard!$F$6="All",G5409=Dashboard!$F$6),OR(Dashboard!$I$6="All",H5409=Dashboard!$I$6)),1,0)</f>
        <v/>
      </c>
    </row>
    <row r="5410">
      <c r="A5410" t="inlineStr">
        <is>
          <t>RR105401</t>
        </is>
      </c>
      <c r="B5410" s="69" t="n">
        <v>46310</v>
      </c>
      <c r="C5410" s="70" t="n">
        <v>2026</v>
      </c>
      <c r="D5410" t="inlineStr">
        <is>
          <t>Oct</t>
        </is>
      </c>
      <c r="E5410" t="inlineStr">
        <is>
          <t>West</t>
        </is>
      </c>
      <c r="F5410" t="inlineStr">
        <is>
          <t>India</t>
        </is>
      </c>
      <c r="G5410" t="inlineStr">
        <is>
          <t>Grocery</t>
        </is>
      </c>
      <c r="H5410" t="inlineStr">
        <is>
          <t>Store walk-in</t>
        </is>
      </c>
      <c r="I5410" t="inlineStr">
        <is>
          <t>Walk-in guest</t>
        </is>
      </c>
      <c r="J5410" t="inlineStr">
        <is>
          <t>Kofi Mensah</t>
        </is>
      </c>
      <c r="K5410" s="71" t="n">
        <v>4664</v>
      </c>
      <c r="L5410" s="72" t="n">
        <v>196.38</v>
      </c>
      <c r="M5410" s="72" t="n">
        <v>915916.3199999999</v>
      </c>
      <c r="N5410" s="72" t="n">
        <v>18318.33</v>
      </c>
      <c r="O5410" s="72" t="n">
        <v>897597.99</v>
      </c>
      <c r="P5410" s="72" t="n">
        <v>711395.4</v>
      </c>
      <c r="Q5410" s="72" t="n">
        <v>186202.59</v>
      </c>
      <c r="R5410" t="inlineStr">
        <is>
          <t>Gujarat</t>
        </is>
      </c>
      <c r="S5410" s="71" t="n">
        <v>2</v>
      </c>
      <c r="T5410" t="inlineStr">
        <is>
          <t>Yes</t>
        </is>
      </c>
      <c r="U5410" s="71" t="n">
        <v>1362</v>
      </c>
      <c r="V5410" s="71" t="n">
        <v>550</v>
      </c>
      <c r="W5410">
        <f>IF(AND(OR(Dashboard!$C$6="All",E5410=Dashboard!$C$6),OR(Dashboard!$F$6="All",G5410=Dashboard!$F$6),OR(Dashboard!$I$6="All",H5410=Dashboard!$I$6)),1,0)</f>
        <v/>
      </c>
    </row>
    <row r="5411">
      <c r="A5411" t="inlineStr">
        <is>
          <t>RR105402</t>
        </is>
      </c>
      <c r="B5411" s="69" t="n">
        <v>46310</v>
      </c>
      <c r="C5411" s="70" t="n">
        <v>2026</v>
      </c>
      <c r="D5411" t="inlineStr">
        <is>
          <t>Oct</t>
        </is>
      </c>
      <c r="E5411" t="inlineStr">
        <is>
          <t>South</t>
        </is>
      </c>
      <c r="F5411" t="inlineStr">
        <is>
          <t>India</t>
        </is>
      </c>
      <c r="G5411" t="inlineStr">
        <is>
          <t>JioMart</t>
        </is>
      </c>
      <c r="H5411" t="inlineStr">
        <is>
          <t>Home delivery</t>
        </is>
      </c>
      <c r="I5411" t="inlineStr">
        <is>
          <t>Member</t>
        </is>
      </c>
      <c r="J5411" t="inlineStr">
        <is>
          <t>Wei Chen</t>
        </is>
      </c>
      <c r="K5411" s="71" t="n">
        <v>1356</v>
      </c>
      <c r="L5411" s="72" t="n">
        <v>480.99</v>
      </c>
      <c r="M5411" s="72" t="n">
        <v>652222.4399999999</v>
      </c>
      <c r="N5411" s="72" t="n">
        <v>97833.37</v>
      </c>
      <c r="O5411" s="72" t="n">
        <v>554389.0699999999</v>
      </c>
      <c r="P5411" s="72" t="n">
        <v>462635.99</v>
      </c>
      <c r="Q5411" s="72" t="n">
        <v>91753.08</v>
      </c>
      <c r="R5411" t="inlineStr">
        <is>
          <t>Telangana</t>
        </is>
      </c>
      <c r="S5411" s="71" t="n">
        <v>3</v>
      </c>
      <c r="T5411" t="inlineStr">
        <is>
          <t>Yes</t>
        </is>
      </c>
      <c r="U5411" s="71" t="n">
        <v>3487</v>
      </c>
      <c r="V5411" s="71" t="n">
        <v>155</v>
      </c>
      <c r="W5411">
        <f>IF(AND(OR(Dashboard!$C$6="All",E5411=Dashboard!$C$6),OR(Dashboard!$F$6="All",G5411=Dashboard!$F$6),OR(Dashboard!$I$6="All",H5411=Dashboard!$I$6)),1,0)</f>
        <v/>
      </c>
    </row>
    <row r="5412">
      <c r="A5412" t="inlineStr">
        <is>
          <t>RR105403</t>
        </is>
      </c>
      <c r="B5412" s="69" t="n">
        <v>46310</v>
      </c>
      <c r="C5412" s="70" t="n">
        <v>2026</v>
      </c>
      <c r="D5412" t="inlineStr">
        <is>
          <t>Oct</t>
        </is>
      </c>
      <c r="E5412" t="inlineStr">
        <is>
          <t>South</t>
        </is>
      </c>
      <c r="F5412" t="inlineStr">
        <is>
          <t>India</t>
        </is>
      </c>
      <c r="G5412" t="inlineStr">
        <is>
          <t>Fashion</t>
        </is>
      </c>
      <c r="H5412" t="inlineStr">
        <is>
          <t>Store walk-in</t>
        </is>
      </c>
      <c r="I5412" t="inlineStr">
        <is>
          <t>Walk-in guest</t>
        </is>
      </c>
      <c r="J5412" t="inlineStr">
        <is>
          <t>Kofi Mensah</t>
        </is>
      </c>
      <c r="K5412" s="71" t="n">
        <v>961</v>
      </c>
      <c r="L5412" s="72" t="n">
        <v>709.24</v>
      </c>
      <c r="M5412" s="72" t="n">
        <v>681579.64</v>
      </c>
      <c r="N5412" s="72" t="n">
        <v>13631.59</v>
      </c>
      <c r="O5412" s="72" t="n">
        <v>667948.05</v>
      </c>
      <c r="P5412" s="72" t="n">
        <v>390040.93</v>
      </c>
      <c r="Q5412" s="72" t="n">
        <v>277907.12</v>
      </c>
      <c r="R5412" t="inlineStr">
        <is>
          <t>Kerala</t>
        </is>
      </c>
      <c r="S5412" s="71" t="n">
        <v>0</v>
      </c>
      <c r="T5412" t="inlineStr">
        <is>
          <t>No</t>
        </is>
      </c>
      <c r="U5412" s="71" t="n">
        <v>651</v>
      </c>
      <c r="V5412" s="71" t="n">
        <v>244</v>
      </c>
      <c r="W5412">
        <f>IF(AND(OR(Dashboard!$C$6="All",E5412=Dashboard!$C$6),OR(Dashboard!$F$6="All",G5412=Dashboard!$F$6),OR(Dashboard!$I$6="All",H5412=Dashboard!$I$6)),1,0)</f>
        <v/>
      </c>
    </row>
    <row r="5413">
      <c r="A5413" t="inlineStr">
        <is>
          <t>RR105404</t>
        </is>
      </c>
      <c r="B5413" s="69" t="n">
        <v>46310</v>
      </c>
      <c r="C5413" s="70" t="n">
        <v>2026</v>
      </c>
      <c r="D5413" t="inlineStr">
        <is>
          <t>Oct</t>
        </is>
      </c>
      <c r="E5413" t="inlineStr">
        <is>
          <t>North</t>
        </is>
      </c>
      <c r="F5413" t="inlineStr">
        <is>
          <t>India</t>
        </is>
      </c>
      <c r="G5413" t="inlineStr">
        <is>
          <t>JioMart</t>
        </is>
      </c>
      <c r="H5413" t="inlineStr">
        <is>
          <t>Home delivery</t>
        </is>
      </c>
      <c r="I5413" t="inlineStr">
        <is>
          <t>Walk-in guest</t>
        </is>
      </c>
      <c r="J5413" t="inlineStr">
        <is>
          <t>Ruhi Shaikh</t>
        </is>
      </c>
      <c r="K5413" s="71" t="n">
        <v>2720</v>
      </c>
      <c r="L5413" s="72" t="n">
        <v>434.66</v>
      </c>
      <c r="M5413" s="72" t="n">
        <v>1182275.2</v>
      </c>
      <c r="N5413" s="72" t="n">
        <v>118227.52</v>
      </c>
      <c r="O5413" s="72" t="n">
        <v>1064047.68</v>
      </c>
      <c r="P5413" s="72" t="n">
        <v>908723.62</v>
      </c>
      <c r="Q5413" s="72" t="n">
        <v>155324.06</v>
      </c>
      <c r="R5413" t="inlineStr">
        <is>
          <t>Uttar Pradesh</t>
        </is>
      </c>
      <c r="S5413" s="71" t="n">
        <v>2</v>
      </c>
      <c r="T5413" t="inlineStr">
        <is>
          <t>Yes</t>
        </is>
      </c>
      <c r="U5413" s="71" t="n">
        <v>9550</v>
      </c>
      <c r="V5413" s="71" t="n">
        <v>408</v>
      </c>
      <c r="W5413">
        <f>IF(AND(OR(Dashboard!$C$6="All",E5413=Dashboard!$C$6),OR(Dashboard!$F$6="All",G5413=Dashboard!$F$6),OR(Dashboard!$I$6="All",H5413=Dashboard!$I$6)),1,0)</f>
        <v/>
      </c>
    </row>
    <row r="5414">
      <c r="A5414" t="inlineStr">
        <is>
          <t>RR105405</t>
        </is>
      </c>
      <c r="B5414" s="69" t="n">
        <v>46310</v>
      </c>
      <c r="C5414" s="70" t="n">
        <v>2026</v>
      </c>
      <c r="D5414" t="inlineStr">
        <is>
          <t>Oct</t>
        </is>
      </c>
      <c r="E5414" t="inlineStr">
        <is>
          <t>West</t>
        </is>
      </c>
      <c r="F5414" t="inlineStr">
        <is>
          <t>India</t>
        </is>
      </c>
      <c r="G5414" t="inlineStr">
        <is>
          <t>JioMart</t>
        </is>
      </c>
      <c r="H5414" t="inlineStr">
        <is>
          <t>Home delivery</t>
        </is>
      </c>
      <c r="I5414" t="inlineStr">
        <is>
          <t>Member</t>
        </is>
      </c>
      <c r="J5414" t="inlineStr">
        <is>
          <t>Sophie Müller</t>
        </is>
      </c>
      <c r="K5414" s="71" t="n">
        <v>713</v>
      </c>
      <c r="L5414" s="72" t="n">
        <v>461.27</v>
      </c>
      <c r="M5414" s="72" t="n">
        <v>328885.51</v>
      </c>
      <c r="N5414" s="72" t="n">
        <v>32888.55</v>
      </c>
      <c r="O5414" s="72" t="n">
        <v>295996.96</v>
      </c>
      <c r="P5414" s="72" t="n">
        <v>244248.04</v>
      </c>
      <c r="Q5414" s="72" t="n">
        <v>51748.92</v>
      </c>
      <c r="R5414" t="inlineStr">
        <is>
          <t>Maharashtra</t>
        </is>
      </c>
      <c r="S5414" s="71" t="n">
        <v>1</v>
      </c>
      <c r="T5414" t="inlineStr">
        <is>
          <t>Yes</t>
        </is>
      </c>
      <c r="U5414" s="71" t="n">
        <v>2191</v>
      </c>
      <c r="V5414" s="71" t="n">
        <v>133</v>
      </c>
      <c r="W5414">
        <f>IF(AND(OR(Dashboard!$C$6="All",E5414=Dashboard!$C$6),OR(Dashboard!$F$6="All",G5414=Dashboard!$F$6),OR(Dashboard!$I$6="All",H5414=Dashboard!$I$6)),1,0)</f>
        <v/>
      </c>
    </row>
    <row r="5415">
      <c r="A5415" t="inlineStr">
        <is>
          <t>RR105406</t>
        </is>
      </c>
      <c r="B5415" s="69" t="n">
        <v>46310</v>
      </c>
      <c r="C5415" s="70" t="n">
        <v>2026</v>
      </c>
      <c r="D5415" t="inlineStr">
        <is>
          <t>Oct</t>
        </is>
      </c>
      <c r="E5415" t="inlineStr">
        <is>
          <t>South</t>
        </is>
      </c>
      <c r="F5415" t="inlineStr">
        <is>
          <t>India</t>
        </is>
      </c>
      <c r="G5415" t="inlineStr">
        <is>
          <t>Grocery</t>
        </is>
      </c>
      <c r="H5415" t="inlineStr">
        <is>
          <t>Store walk-in</t>
        </is>
      </c>
      <c r="I5415" t="inlineStr">
        <is>
          <t>Walk-in guest</t>
        </is>
      </c>
      <c r="J5415" t="inlineStr">
        <is>
          <t>Sara Rossi</t>
        </is>
      </c>
      <c r="K5415" s="71" t="n">
        <v>4444</v>
      </c>
      <c r="L5415" s="72" t="n">
        <v>168.01</v>
      </c>
      <c r="M5415" s="72" t="n">
        <v>746636.4399999999</v>
      </c>
      <c r="N5415" s="72" t="n">
        <v>37331.82</v>
      </c>
      <c r="O5415" s="72" t="n">
        <v>709304.62</v>
      </c>
      <c r="P5415" s="72" t="n">
        <v>639999.5</v>
      </c>
      <c r="Q5415" s="72" t="n">
        <v>69305.12</v>
      </c>
      <c r="R5415" t="inlineStr">
        <is>
          <t>Telangana</t>
        </is>
      </c>
      <c r="S5415" s="71" t="n">
        <v>5</v>
      </c>
      <c r="T5415" t="inlineStr">
        <is>
          <t>Yes</t>
        </is>
      </c>
      <c r="U5415" s="71" t="n">
        <v>2416</v>
      </c>
      <c r="V5415" s="71" t="n">
        <v>879</v>
      </c>
      <c r="W5415">
        <f>IF(AND(OR(Dashboard!$C$6="All",E5415=Dashboard!$C$6),OR(Dashboard!$F$6="All",G5415=Dashboard!$F$6),OR(Dashboard!$I$6="All",H5415=Dashboard!$I$6)),1,0)</f>
        <v/>
      </c>
    </row>
    <row r="5416">
      <c r="A5416" t="inlineStr">
        <is>
          <t>RR105407</t>
        </is>
      </c>
      <c r="B5416" s="69" t="n">
        <v>46310</v>
      </c>
      <c r="C5416" s="70" t="n">
        <v>2026</v>
      </c>
      <c r="D5416" t="inlineStr">
        <is>
          <t>Oct</t>
        </is>
      </c>
      <c r="E5416" t="inlineStr">
        <is>
          <t>South</t>
        </is>
      </c>
      <c r="F5416" t="inlineStr">
        <is>
          <t>India</t>
        </is>
      </c>
      <c r="G5416" t="inlineStr">
        <is>
          <t>Grocery</t>
        </is>
      </c>
      <c r="H5416" t="inlineStr">
        <is>
          <t>Home delivery</t>
        </is>
      </c>
      <c r="I5416" t="inlineStr">
        <is>
          <t>Walk-in guest</t>
        </is>
      </c>
      <c r="J5416" t="inlineStr">
        <is>
          <t>Hiroshi Tanaka</t>
        </is>
      </c>
      <c r="K5416" s="71" t="n">
        <v>3620</v>
      </c>
      <c r="L5416" s="72" t="n">
        <v>179.55</v>
      </c>
      <c r="M5416" s="72" t="n">
        <v>649971</v>
      </c>
      <c r="N5416" s="72" t="n">
        <v>64997.1</v>
      </c>
      <c r="O5416" s="72" t="n">
        <v>584973.9</v>
      </c>
      <c r="P5416" s="72" t="n">
        <v>531764.98</v>
      </c>
      <c r="Q5416" s="72" t="n">
        <v>53208.92</v>
      </c>
      <c r="R5416" t="inlineStr">
        <is>
          <t>Telangana</t>
        </is>
      </c>
      <c r="S5416" s="71" t="n">
        <v>2</v>
      </c>
      <c r="T5416" t="inlineStr">
        <is>
          <t>Yes</t>
        </is>
      </c>
      <c r="U5416" s="71" t="n">
        <v>920</v>
      </c>
      <c r="V5416" s="71" t="n">
        <v>412</v>
      </c>
      <c r="W5416">
        <f>IF(AND(OR(Dashboard!$C$6="All",E5416=Dashboard!$C$6),OR(Dashboard!$F$6="All",G5416=Dashboard!$F$6),OR(Dashboard!$I$6="All",H5416=Dashboard!$I$6)),1,0)</f>
        <v/>
      </c>
    </row>
    <row r="5417">
      <c r="A5417" t="inlineStr">
        <is>
          <t>RR105408</t>
        </is>
      </c>
      <c r="B5417" s="69" t="n">
        <v>46311</v>
      </c>
      <c r="C5417" s="70" t="n">
        <v>2026</v>
      </c>
      <c r="D5417" t="inlineStr">
        <is>
          <t>Oct</t>
        </is>
      </c>
      <c r="E5417" t="inlineStr">
        <is>
          <t>South</t>
        </is>
      </c>
      <c r="F5417" t="inlineStr">
        <is>
          <t>India</t>
        </is>
      </c>
      <c r="G5417" t="inlineStr">
        <is>
          <t>Fashion</t>
        </is>
      </c>
      <c r="H5417" t="inlineStr">
        <is>
          <t>Click &amp; collect</t>
        </is>
      </c>
      <c r="I5417" t="inlineStr">
        <is>
          <t>Member</t>
        </is>
      </c>
      <c r="J5417" t="inlineStr">
        <is>
          <t>Fatima Al-Saud</t>
        </is>
      </c>
      <c r="K5417" s="71" t="n">
        <v>859</v>
      </c>
      <c r="L5417" s="72" t="n">
        <v>855.38</v>
      </c>
      <c r="M5417" s="72" t="n">
        <v>734771.42</v>
      </c>
      <c r="N5417" s="72" t="n">
        <v>58781.71</v>
      </c>
      <c r="O5417" s="72" t="n">
        <v>675989.71</v>
      </c>
      <c r="P5417" s="72" t="n">
        <v>364230.68</v>
      </c>
      <c r="Q5417" s="72" t="n">
        <v>311759.03</v>
      </c>
      <c r="R5417" t="inlineStr">
        <is>
          <t>Karnataka</t>
        </is>
      </c>
      <c r="S5417" s="71" t="n">
        <v>8</v>
      </c>
      <c r="T5417" t="inlineStr">
        <is>
          <t>Yes</t>
        </is>
      </c>
      <c r="U5417" s="71" t="n">
        <v>687</v>
      </c>
      <c r="V5417" s="71" t="n">
        <v>234</v>
      </c>
      <c r="W5417">
        <f>IF(AND(OR(Dashboard!$C$6="All",E5417=Dashboard!$C$6),OR(Dashboard!$F$6="All",G5417=Dashboard!$F$6),OR(Dashboard!$I$6="All",H5417=Dashboard!$I$6)),1,0)</f>
        <v/>
      </c>
    </row>
    <row r="5418">
      <c r="A5418" t="inlineStr">
        <is>
          <t>RR105409</t>
        </is>
      </c>
      <c r="B5418" s="69" t="n">
        <v>46311</v>
      </c>
      <c r="C5418" s="70" t="n">
        <v>2026</v>
      </c>
      <c r="D5418" t="inlineStr">
        <is>
          <t>Oct</t>
        </is>
      </c>
      <c r="E5418" t="inlineStr">
        <is>
          <t>South</t>
        </is>
      </c>
      <c r="F5418" t="inlineStr">
        <is>
          <t>India</t>
        </is>
      </c>
      <c r="G5418" t="inlineStr">
        <is>
          <t>Fashion</t>
        </is>
      </c>
      <c r="H5418" t="inlineStr">
        <is>
          <t>Store walk-in</t>
        </is>
      </c>
      <c r="I5418" t="inlineStr">
        <is>
          <t>Member</t>
        </is>
      </c>
      <c r="J5418" t="inlineStr">
        <is>
          <t>Olivia Brown</t>
        </is>
      </c>
      <c r="K5418" s="71" t="n">
        <v>1584</v>
      </c>
      <c r="L5418" s="72" t="n">
        <v>828.96</v>
      </c>
      <c r="M5418" s="72" t="n">
        <v>1313072.64</v>
      </c>
      <c r="N5418" s="72" t="n">
        <v>65653.63</v>
      </c>
      <c r="O5418" s="72" t="n">
        <v>1247419.01</v>
      </c>
      <c r="P5418" s="72" t="n">
        <v>667679.28</v>
      </c>
      <c r="Q5418" s="72" t="n">
        <v>579739.73</v>
      </c>
      <c r="R5418" t="inlineStr">
        <is>
          <t>Tamil Nadu</t>
        </is>
      </c>
      <c r="S5418" s="71" t="n">
        <v>5</v>
      </c>
      <c r="T5418" t="inlineStr">
        <is>
          <t>Yes</t>
        </is>
      </c>
      <c r="U5418" s="71" t="n">
        <v>491</v>
      </c>
      <c r="V5418" s="71" t="n">
        <v>180</v>
      </c>
      <c r="W5418">
        <f>IF(AND(OR(Dashboard!$C$6="All",E5418=Dashboard!$C$6),OR(Dashboard!$F$6="All",G5418=Dashboard!$F$6),OR(Dashboard!$I$6="All",H5418=Dashboard!$I$6)),1,0)</f>
        <v/>
      </c>
    </row>
    <row r="5419">
      <c r="A5419" t="inlineStr">
        <is>
          <t>RR105410</t>
        </is>
      </c>
      <c r="B5419" s="69" t="n">
        <v>46311</v>
      </c>
      <c r="C5419" s="70" t="n">
        <v>2026</v>
      </c>
      <c r="D5419" t="inlineStr">
        <is>
          <t>Oct</t>
        </is>
      </c>
      <c r="E5419" t="inlineStr">
        <is>
          <t>West</t>
        </is>
      </c>
      <c r="F5419" t="inlineStr">
        <is>
          <t>India</t>
        </is>
      </c>
      <c r="G5419" t="inlineStr">
        <is>
          <t>Electronics</t>
        </is>
      </c>
      <c r="H5419" t="inlineStr">
        <is>
          <t>Store walk-in</t>
        </is>
      </c>
      <c r="I5419" t="inlineStr">
        <is>
          <t>Member</t>
        </is>
      </c>
      <c r="J5419" t="inlineStr">
        <is>
          <t>Priya Nair</t>
        </is>
      </c>
      <c r="K5419" s="71" t="n">
        <v>123</v>
      </c>
      <c r="L5419" s="72" t="n">
        <v>8594.469999999999</v>
      </c>
      <c r="M5419" s="72" t="n">
        <v>1057119.81</v>
      </c>
      <c r="N5419" s="72" t="n">
        <v>52855.99</v>
      </c>
      <c r="O5419" s="72" t="n">
        <v>1004263.82</v>
      </c>
      <c r="P5419" s="72" t="n">
        <v>996615.67</v>
      </c>
      <c r="Q5419" s="72" t="n">
        <v>7648.15</v>
      </c>
      <c r="R5419" t="inlineStr">
        <is>
          <t>Gujarat</t>
        </is>
      </c>
      <c r="S5419" s="71" t="n">
        <v>0</v>
      </c>
      <c r="T5419" t="inlineStr">
        <is>
          <t>No</t>
        </is>
      </c>
      <c r="U5419" s="71" t="n">
        <v>322</v>
      </c>
      <c r="V5419" s="71" t="n">
        <v>106</v>
      </c>
      <c r="W5419">
        <f>IF(AND(OR(Dashboard!$C$6="All",E5419=Dashboard!$C$6),OR(Dashboard!$F$6="All",G5419=Dashboard!$F$6),OR(Dashboard!$I$6="All",H5419=Dashboard!$I$6)),1,0)</f>
        <v/>
      </c>
    </row>
    <row r="5420">
      <c r="A5420" t="inlineStr">
        <is>
          <t>RR105411</t>
        </is>
      </c>
      <c r="B5420" s="69" t="n">
        <v>46311</v>
      </c>
      <c r="C5420" s="70" t="n">
        <v>2026</v>
      </c>
      <c r="D5420" t="inlineStr">
        <is>
          <t>Oct</t>
        </is>
      </c>
      <c r="E5420" t="inlineStr">
        <is>
          <t>East</t>
        </is>
      </c>
      <c r="F5420" t="inlineStr">
        <is>
          <t>India</t>
        </is>
      </c>
      <c r="G5420" t="inlineStr">
        <is>
          <t>JioMart</t>
        </is>
      </c>
      <c r="H5420" t="inlineStr">
        <is>
          <t>Home delivery</t>
        </is>
      </c>
      <c r="I5420" t="inlineStr">
        <is>
          <t>Walk-in guest</t>
        </is>
      </c>
      <c r="J5420" t="inlineStr">
        <is>
          <t>Ravindra Patil</t>
        </is>
      </c>
      <c r="K5420" s="71" t="n">
        <v>3395</v>
      </c>
      <c r="L5420" s="72" t="n">
        <v>420.76</v>
      </c>
      <c r="M5420" s="72" t="n">
        <v>1428480.2</v>
      </c>
      <c r="N5420" s="72" t="n">
        <v>114278.42</v>
      </c>
      <c r="O5420" s="72" t="n">
        <v>1314201.78</v>
      </c>
      <c r="P5420" s="72" t="n">
        <v>1176377.25</v>
      </c>
      <c r="Q5420" s="72" t="n">
        <v>137824.53</v>
      </c>
      <c r="R5420" t="inlineStr">
        <is>
          <t>Odisha</t>
        </is>
      </c>
      <c r="S5420" s="71" t="n">
        <v>5</v>
      </c>
      <c r="T5420" t="inlineStr">
        <is>
          <t>Yes</t>
        </is>
      </c>
      <c r="U5420" s="71" t="n">
        <v>6876</v>
      </c>
      <c r="V5420" s="71" t="n">
        <v>458</v>
      </c>
      <c r="W5420">
        <f>IF(AND(OR(Dashboard!$C$6="All",E5420=Dashboard!$C$6),OR(Dashboard!$F$6="All",G5420=Dashboard!$F$6),OR(Dashboard!$I$6="All",H5420=Dashboard!$I$6)),1,0)</f>
        <v/>
      </c>
    </row>
    <row r="5421">
      <c r="A5421" t="inlineStr">
        <is>
          <t>RR105412</t>
        </is>
      </c>
      <c r="B5421" s="69" t="n">
        <v>46311</v>
      </c>
      <c r="C5421" s="70" t="n">
        <v>2026</v>
      </c>
      <c r="D5421" t="inlineStr">
        <is>
          <t>Oct</t>
        </is>
      </c>
      <c r="E5421" t="inlineStr">
        <is>
          <t>North</t>
        </is>
      </c>
      <c r="F5421" t="inlineStr">
        <is>
          <t>India</t>
        </is>
      </c>
      <c r="G5421" t="inlineStr">
        <is>
          <t>JioMart</t>
        </is>
      </c>
      <c r="H5421" t="inlineStr">
        <is>
          <t>Home delivery</t>
        </is>
      </c>
      <c r="I5421" t="inlineStr">
        <is>
          <t>Member</t>
        </is>
      </c>
      <c r="J5421" t="inlineStr">
        <is>
          <t>Priya Nair</t>
        </is>
      </c>
      <c r="K5421" s="71" t="n">
        <v>5040</v>
      </c>
      <c r="L5421" s="72" t="n">
        <v>429.01</v>
      </c>
      <c r="M5421" s="72" t="n">
        <v>2162210.4</v>
      </c>
      <c r="N5421" s="72" t="n">
        <v>43244.21</v>
      </c>
      <c r="O5421" s="72" t="n">
        <v>2118966.19</v>
      </c>
      <c r="P5421" s="72" t="n">
        <v>1635452.53</v>
      </c>
      <c r="Q5421" s="72" t="n">
        <v>483513.66</v>
      </c>
      <c r="R5421" t="inlineStr">
        <is>
          <t>Uttar Pradesh</t>
        </is>
      </c>
      <c r="S5421" s="71" t="n">
        <v>3</v>
      </c>
      <c r="T5421" t="inlineStr">
        <is>
          <t>Yes</t>
        </is>
      </c>
      <c r="U5421" s="71" t="n">
        <v>12839</v>
      </c>
      <c r="V5421" s="71" t="n">
        <v>1008</v>
      </c>
      <c r="W5421">
        <f>IF(AND(OR(Dashboard!$C$6="All",E5421=Dashboard!$C$6),OR(Dashboard!$F$6="All",G5421=Dashboard!$F$6),OR(Dashboard!$I$6="All",H5421=Dashboard!$I$6)),1,0)</f>
        <v/>
      </c>
    </row>
    <row r="5422">
      <c r="A5422" t="inlineStr">
        <is>
          <t>RR105413</t>
        </is>
      </c>
      <c r="B5422" s="69" t="n">
        <v>46311</v>
      </c>
      <c r="C5422" s="70" t="n">
        <v>2026</v>
      </c>
      <c r="D5422" t="inlineStr">
        <is>
          <t>Oct</t>
        </is>
      </c>
      <c r="E5422" t="inlineStr">
        <is>
          <t>West</t>
        </is>
      </c>
      <c r="F5422" t="inlineStr">
        <is>
          <t>India</t>
        </is>
      </c>
      <c r="G5422" t="inlineStr">
        <is>
          <t>JioMart</t>
        </is>
      </c>
      <c r="H5422" t="inlineStr">
        <is>
          <t>Home delivery</t>
        </is>
      </c>
      <c r="I5422" t="inlineStr">
        <is>
          <t>Member</t>
        </is>
      </c>
      <c r="J5422" t="inlineStr">
        <is>
          <t>Amir Khan</t>
        </is>
      </c>
      <c r="K5422" s="71" t="n">
        <v>1014</v>
      </c>
      <c r="L5422" s="72" t="n">
        <v>503.47</v>
      </c>
      <c r="M5422" s="72" t="n">
        <v>510518.58</v>
      </c>
      <c r="N5422" s="72" t="n">
        <v>25525.93</v>
      </c>
      <c r="O5422" s="72" t="n">
        <v>484992.65</v>
      </c>
      <c r="P5422" s="72" t="n">
        <v>352850.24</v>
      </c>
      <c r="Q5422" s="72" t="n">
        <v>132142.41</v>
      </c>
      <c r="R5422" t="inlineStr">
        <is>
          <t>Maharashtra</t>
        </is>
      </c>
      <c r="S5422" s="71" t="n">
        <v>5</v>
      </c>
      <c r="T5422" t="inlineStr">
        <is>
          <t>Yes</t>
        </is>
      </c>
      <c r="U5422" s="71" t="n">
        <v>4503</v>
      </c>
      <c r="V5422" s="71" t="n">
        <v>278</v>
      </c>
      <c r="W5422">
        <f>IF(AND(OR(Dashboard!$C$6="All",E5422=Dashboard!$C$6),OR(Dashboard!$F$6="All",G5422=Dashboard!$F$6),OR(Dashboard!$I$6="All",H5422=Dashboard!$I$6)),1,0)</f>
        <v/>
      </c>
    </row>
    <row r="5423">
      <c r="A5423" t="inlineStr">
        <is>
          <t>RR105414</t>
        </is>
      </c>
      <c r="B5423" s="69" t="n">
        <v>46311</v>
      </c>
      <c r="C5423" s="70" t="n">
        <v>2026</v>
      </c>
      <c r="D5423" t="inlineStr">
        <is>
          <t>Oct</t>
        </is>
      </c>
      <c r="E5423" t="inlineStr">
        <is>
          <t>East</t>
        </is>
      </c>
      <c r="F5423" t="inlineStr">
        <is>
          <t>India</t>
        </is>
      </c>
      <c r="G5423" t="inlineStr">
        <is>
          <t>Grocery</t>
        </is>
      </c>
      <c r="H5423" t="inlineStr">
        <is>
          <t>Click &amp; collect</t>
        </is>
      </c>
      <c r="I5423" t="inlineStr">
        <is>
          <t>Walk-in guest</t>
        </is>
      </c>
      <c r="J5423" t="inlineStr">
        <is>
          <t>Amir Khan</t>
        </is>
      </c>
      <c r="K5423" s="71" t="n">
        <v>3995</v>
      </c>
      <c r="L5423" s="72" t="n">
        <v>207.75</v>
      </c>
      <c r="M5423" s="72" t="n">
        <v>829961.25</v>
      </c>
      <c r="N5423" s="72" t="n">
        <v>82996.12</v>
      </c>
      <c r="O5423" s="72" t="n">
        <v>746965.13</v>
      </c>
      <c r="P5423" s="72" t="n">
        <v>585051.91</v>
      </c>
      <c r="Q5423" s="72" t="n">
        <v>161913.22</v>
      </c>
      <c r="R5423" t="inlineStr">
        <is>
          <t>West Bengal</t>
        </is>
      </c>
      <c r="S5423" s="71" t="n">
        <v>8</v>
      </c>
      <c r="T5423" t="inlineStr">
        <is>
          <t>Yes</t>
        </is>
      </c>
      <c r="U5423" s="71" t="n">
        <v>1399</v>
      </c>
      <c r="V5423" s="71" t="n">
        <v>625</v>
      </c>
      <c r="W5423">
        <f>IF(AND(OR(Dashboard!$C$6="All",E5423=Dashboard!$C$6),OR(Dashboard!$F$6="All",G5423=Dashboard!$F$6),OR(Dashboard!$I$6="All",H5423=Dashboard!$I$6)),1,0)</f>
        <v/>
      </c>
    </row>
    <row r="5424">
      <c r="A5424" t="inlineStr">
        <is>
          <t>RR105415</t>
        </is>
      </c>
      <c r="B5424" s="69" t="n">
        <v>46312</v>
      </c>
      <c r="C5424" s="70" t="n">
        <v>2026</v>
      </c>
      <c r="D5424" t="inlineStr">
        <is>
          <t>Oct</t>
        </is>
      </c>
      <c r="E5424" t="inlineStr">
        <is>
          <t>South</t>
        </is>
      </c>
      <c r="F5424" t="inlineStr">
        <is>
          <t>India</t>
        </is>
      </c>
      <c r="G5424" t="inlineStr">
        <is>
          <t>JioMart</t>
        </is>
      </c>
      <c r="H5424" t="inlineStr">
        <is>
          <t>Home delivery</t>
        </is>
      </c>
      <c r="I5424" t="inlineStr">
        <is>
          <t>Walk-in guest</t>
        </is>
      </c>
      <c r="J5424" t="inlineStr">
        <is>
          <t>Arjun Mehta</t>
        </is>
      </c>
      <c r="K5424" s="71" t="n">
        <v>2518</v>
      </c>
      <c r="L5424" s="72" t="n">
        <v>466.67</v>
      </c>
      <c r="M5424" s="72" t="n">
        <v>1175075.06</v>
      </c>
      <c r="N5424" s="72" t="n">
        <v>23501.5</v>
      </c>
      <c r="O5424" s="72" t="n">
        <v>1151573.56</v>
      </c>
      <c r="P5424" s="72" t="n">
        <v>841140.55</v>
      </c>
      <c r="Q5424" s="72" t="n">
        <v>310433.01</v>
      </c>
      <c r="R5424" t="inlineStr">
        <is>
          <t>Karnataka</t>
        </is>
      </c>
      <c r="S5424" s="71" t="n">
        <v>0</v>
      </c>
      <c r="T5424" t="inlineStr">
        <is>
          <t>No</t>
        </is>
      </c>
      <c r="U5424" s="71" t="n">
        <v>8041</v>
      </c>
      <c r="V5424" s="71" t="n">
        <v>423</v>
      </c>
      <c r="W5424">
        <f>IF(AND(OR(Dashboard!$C$6="All",E5424=Dashboard!$C$6),OR(Dashboard!$F$6="All",G5424=Dashboard!$F$6),OR(Dashboard!$I$6="All",H5424=Dashboard!$I$6)),1,0)</f>
        <v/>
      </c>
    </row>
    <row r="5425">
      <c r="A5425" t="inlineStr">
        <is>
          <t>RR105416</t>
        </is>
      </c>
      <c r="B5425" s="69" t="n">
        <v>46312</v>
      </c>
      <c r="C5425" s="70" t="n">
        <v>2026</v>
      </c>
      <c r="D5425" t="inlineStr">
        <is>
          <t>Oct</t>
        </is>
      </c>
      <c r="E5425" t="inlineStr">
        <is>
          <t>West</t>
        </is>
      </c>
      <c r="F5425" t="inlineStr">
        <is>
          <t>India</t>
        </is>
      </c>
      <c r="G5425" t="inlineStr">
        <is>
          <t>JioMart</t>
        </is>
      </c>
      <c r="H5425" t="inlineStr">
        <is>
          <t>Home delivery</t>
        </is>
      </c>
      <c r="I5425" t="inlineStr">
        <is>
          <t>Walk-in guest</t>
        </is>
      </c>
      <c r="J5425" t="inlineStr">
        <is>
          <t>Aisha Bello</t>
        </is>
      </c>
      <c r="K5425" s="71" t="n">
        <v>3985</v>
      </c>
      <c r="L5425" s="72" t="n">
        <v>426.53</v>
      </c>
      <c r="M5425" s="72" t="n">
        <v>1699722.05</v>
      </c>
      <c r="N5425" s="72" t="n">
        <v>169972.21</v>
      </c>
      <c r="O5425" s="72" t="n">
        <v>1529749.84</v>
      </c>
      <c r="P5425" s="72" t="n">
        <v>1352182.62</v>
      </c>
      <c r="Q5425" s="72" t="n">
        <v>177567.22</v>
      </c>
      <c r="R5425" t="inlineStr">
        <is>
          <t>Goa</t>
        </is>
      </c>
      <c r="S5425" s="71" t="n">
        <v>0</v>
      </c>
      <c r="T5425" t="inlineStr">
        <is>
          <t>No</t>
        </is>
      </c>
      <c r="U5425" s="71" t="n">
        <v>8753</v>
      </c>
      <c r="V5425" s="71" t="n">
        <v>676</v>
      </c>
      <c r="W5425">
        <f>IF(AND(OR(Dashboard!$C$6="All",E5425=Dashboard!$C$6),OR(Dashboard!$F$6="All",G5425=Dashboard!$F$6),OR(Dashboard!$I$6="All",H5425=Dashboard!$I$6)),1,0)</f>
        <v/>
      </c>
    </row>
    <row r="5426">
      <c r="A5426" t="inlineStr">
        <is>
          <t>RR105417</t>
        </is>
      </c>
      <c r="B5426" s="69" t="n">
        <v>46312</v>
      </c>
      <c r="C5426" s="70" t="n">
        <v>2026</v>
      </c>
      <c r="D5426" t="inlineStr">
        <is>
          <t>Oct</t>
        </is>
      </c>
      <c r="E5426" t="inlineStr">
        <is>
          <t>West</t>
        </is>
      </c>
      <c r="F5426" t="inlineStr">
        <is>
          <t>India</t>
        </is>
      </c>
      <c r="G5426" t="inlineStr">
        <is>
          <t>Grocery</t>
        </is>
      </c>
      <c r="H5426" t="inlineStr">
        <is>
          <t>Store walk-in</t>
        </is>
      </c>
      <c r="I5426" t="inlineStr">
        <is>
          <t>Walk-in guest</t>
        </is>
      </c>
      <c r="J5426" t="inlineStr">
        <is>
          <t>Arjun Mehta</t>
        </is>
      </c>
      <c r="K5426" s="71" t="n">
        <v>2337</v>
      </c>
      <c r="L5426" s="72" t="n">
        <v>204.67</v>
      </c>
      <c r="M5426" s="72" t="n">
        <v>478313.79</v>
      </c>
      <c r="N5426" s="72" t="n">
        <v>38265.1</v>
      </c>
      <c r="O5426" s="72" t="n">
        <v>440048.69</v>
      </c>
      <c r="P5426" s="72" t="n">
        <v>336458.22</v>
      </c>
      <c r="Q5426" s="72" t="n">
        <v>103590.47</v>
      </c>
      <c r="R5426" t="inlineStr">
        <is>
          <t>Goa</t>
        </is>
      </c>
      <c r="S5426" s="71" t="n">
        <v>0</v>
      </c>
      <c r="T5426" t="inlineStr">
        <is>
          <t>No</t>
        </is>
      </c>
      <c r="U5426" s="71" t="n">
        <v>695</v>
      </c>
      <c r="V5426" s="71" t="n">
        <v>275</v>
      </c>
      <c r="W5426">
        <f>IF(AND(OR(Dashboard!$C$6="All",E5426=Dashboard!$C$6),OR(Dashboard!$F$6="All",G5426=Dashboard!$F$6),OR(Dashboard!$I$6="All",H5426=Dashboard!$I$6)),1,0)</f>
        <v/>
      </c>
    </row>
    <row r="5427">
      <c r="A5427" t="inlineStr">
        <is>
          <t>RR105418</t>
        </is>
      </c>
      <c r="B5427" s="69" t="n">
        <v>46313</v>
      </c>
      <c r="C5427" s="70" t="n">
        <v>2026</v>
      </c>
      <c r="D5427" t="inlineStr">
        <is>
          <t>Oct</t>
        </is>
      </c>
      <c r="E5427" t="inlineStr">
        <is>
          <t>West</t>
        </is>
      </c>
      <c r="F5427" t="inlineStr">
        <is>
          <t>India</t>
        </is>
      </c>
      <c r="G5427" t="inlineStr">
        <is>
          <t>Fashion</t>
        </is>
      </c>
      <c r="H5427" t="inlineStr">
        <is>
          <t>Store walk-in</t>
        </is>
      </c>
      <c r="I5427" t="inlineStr">
        <is>
          <t>Member</t>
        </is>
      </c>
      <c r="J5427" t="inlineStr">
        <is>
          <t>Sophie Müller</t>
        </is>
      </c>
      <c r="K5427" s="71" t="n">
        <v>1576</v>
      </c>
      <c r="L5427" s="72" t="n">
        <v>835.66</v>
      </c>
      <c r="M5427" s="72" t="n">
        <v>1317000.16</v>
      </c>
      <c r="N5427" s="72" t="n">
        <v>105360.01</v>
      </c>
      <c r="O5427" s="72" t="n">
        <v>1211640.15</v>
      </c>
      <c r="P5427" s="72" t="n">
        <v>652381.61</v>
      </c>
      <c r="Q5427" s="72" t="n">
        <v>559258.54</v>
      </c>
      <c r="R5427" t="inlineStr">
        <is>
          <t>Gujarat</t>
        </is>
      </c>
      <c r="S5427" s="71" t="n">
        <v>8</v>
      </c>
      <c r="T5427" t="inlineStr">
        <is>
          <t>Yes</t>
        </is>
      </c>
      <c r="U5427" s="71" t="n">
        <v>883</v>
      </c>
      <c r="V5427" s="71" t="n">
        <v>268</v>
      </c>
      <c r="W5427">
        <f>IF(AND(OR(Dashboard!$C$6="All",E5427=Dashboard!$C$6),OR(Dashboard!$F$6="All",G5427=Dashboard!$F$6),OR(Dashboard!$I$6="All",H5427=Dashboard!$I$6)),1,0)</f>
        <v/>
      </c>
    </row>
    <row r="5428">
      <c r="A5428" t="inlineStr">
        <is>
          <t>RR105419</t>
        </is>
      </c>
      <c r="B5428" s="69" t="n">
        <v>46313</v>
      </c>
      <c r="C5428" s="70" t="n">
        <v>2026</v>
      </c>
      <c r="D5428" t="inlineStr">
        <is>
          <t>Oct</t>
        </is>
      </c>
      <c r="E5428" t="inlineStr">
        <is>
          <t>West</t>
        </is>
      </c>
      <c r="F5428" t="inlineStr">
        <is>
          <t>India</t>
        </is>
      </c>
      <c r="G5428" t="inlineStr">
        <is>
          <t>JioMart</t>
        </is>
      </c>
      <c r="H5428" t="inlineStr">
        <is>
          <t>Home delivery</t>
        </is>
      </c>
      <c r="I5428" t="inlineStr">
        <is>
          <t>Walk-in guest</t>
        </is>
      </c>
      <c r="J5428" t="inlineStr">
        <is>
          <t>Lucas Martin</t>
        </is>
      </c>
      <c r="K5428" s="71" t="n">
        <v>3247</v>
      </c>
      <c r="L5428" s="72" t="n">
        <v>415.84</v>
      </c>
      <c r="M5428" s="72" t="n">
        <v>1350232.48</v>
      </c>
      <c r="N5428" s="72" t="n">
        <v>108018.6</v>
      </c>
      <c r="O5428" s="72" t="n">
        <v>1242213.88</v>
      </c>
      <c r="P5428" s="72" t="n">
        <v>1097657.99</v>
      </c>
      <c r="Q5428" s="72" t="n">
        <v>144555.89</v>
      </c>
      <c r="R5428" t="inlineStr">
        <is>
          <t>Goa</t>
        </is>
      </c>
      <c r="S5428" s="71" t="n">
        <v>8</v>
      </c>
      <c r="T5428" t="inlineStr">
        <is>
          <t>Yes</t>
        </is>
      </c>
      <c r="U5428" s="71" t="n">
        <v>8857</v>
      </c>
      <c r="V5428" s="71" t="n">
        <v>486</v>
      </c>
      <c r="W5428">
        <f>IF(AND(OR(Dashboard!$C$6="All",E5428=Dashboard!$C$6),OR(Dashboard!$F$6="All",G5428=Dashboard!$F$6),OR(Dashboard!$I$6="All",H5428=Dashboard!$I$6)),1,0)</f>
        <v/>
      </c>
    </row>
    <row r="5429">
      <c r="A5429" t="inlineStr">
        <is>
          <t>RR105420</t>
        </is>
      </c>
      <c r="B5429" s="69" t="n">
        <v>46313</v>
      </c>
      <c r="C5429" s="70" t="n">
        <v>2026</v>
      </c>
      <c r="D5429" t="inlineStr">
        <is>
          <t>Oct</t>
        </is>
      </c>
      <c r="E5429" t="inlineStr">
        <is>
          <t>North</t>
        </is>
      </c>
      <c r="F5429" t="inlineStr">
        <is>
          <t>India</t>
        </is>
      </c>
      <c r="G5429" t="inlineStr">
        <is>
          <t>JioMart</t>
        </is>
      </c>
      <c r="H5429" t="inlineStr">
        <is>
          <t>Home delivery</t>
        </is>
      </c>
      <c r="I5429" t="inlineStr">
        <is>
          <t>Member</t>
        </is>
      </c>
      <c r="J5429" t="inlineStr">
        <is>
          <t>Wei Chen</t>
        </is>
      </c>
      <c r="K5429" s="71" t="n">
        <v>3476</v>
      </c>
      <c r="L5429" s="72" t="n">
        <v>482.7</v>
      </c>
      <c r="M5429" s="72" t="n">
        <v>1677865.2</v>
      </c>
      <c r="N5429" s="72" t="n">
        <v>33557.3</v>
      </c>
      <c r="O5429" s="72" t="n">
        <v>1644307.9</v>
      </c>
      <c r="P5429" s="72" t="n">
        <v>1177376.93</v>
      </c>
      <c r="Q5429" s="72" t="n">
        <v>466930.97</v>
      </c>
      <c r="R5429" t="inlineStr">
        <is>
          <t>Uttar Pradesh</t>
        </is>
      </c>
      <c r="S5429" s="71" t="n">
        <v>0</v>
      </c>
      <c r="T5429" t="inlineStr">
        <is>
          <t>No</t>
        </is>
      </c>
      <c r="U5429" s="71" t="n">
        <v>5248</v>
      </c>
      <c r="V5429" s="71" t="n">
        <v>394</v>
      </c>
      <c r="W5429">
        <f>IF(AND(OR(Dashboard!$C$6="All",E5429=Dashboard!$C$6),OR(Dashboard!$F$6="All",G5429=Dashboard!$F$6),OR(Dashboard!$I$6="All",H5429=Dashboard!$I$6)),1,0)</f>
        <v/>
      </c>
    </row>
    <row r="5430">
      <c r="A5430" t="inlineStr">
        <is>
          <t>RR105421</t>
        </is>
      </c>
      <c r="B5430" s="69" t="n">
        <v>46313</v>
      </c>
      <c r="C5430" s="70" t="n">
        <v>2026</v>
      </c>
      <c r="D5430" t="inlineStr">
        <is>
          <t>Oct</t>
        </is>
      </c>
      <c r="E5430" t="inlineStr">
        <is>
          <t>East</t>
        </is>
      </c>
      <c r="F5430" t="inlineStr">
        <is>
          <t>India</t>
        </is>
      </c>
      <c r="G5430" t="inlineStr">
        <is>
          <t>Electronics</t>
        </is>
      </c>
      <c r="H5430" t="inlineStr">
        <is>
          <t>Home delivery</t>
        </is>
      </c>
      <c r="I5430" t="inlineStr">
        <is>
          <t>Member</t>
        </is>
      </c>
      <c r="J5430" t="inlineStr">
        <is>
          <t>Noah Smith</t>
        </is>
      </c>
      <c r="K5430" s="71" t="n">
        <v>125</v>
      </c>
      <c r="L5430" s="72" t="n">
        <v>9280.93</v>
      </c>
      <c r="M5430" s="72" t="n">
        <v>1160116.25</v>
      </c>
      <c r="N5430" s="72" t="n">
        <v>23202.33</v>
      </c>
      <c r="O5430" s="72" t="n">
        <v>1136913.92</v>
      </c>
      <c r="P5430" s="72" t="n">
        <v>1011549.69</v>
      </c>
      <c r="Q5430" s="72" t="n">
        <v>125364.23</v>
      </c>
      <c r="R5430" t="inlineStr">
        <is>
          <t>West Bengal</t>
        </is>
      </c>
      <c r="S5430" s="71" t="n">
        <v>2</v>
      </c>
      <c r="T5430" t="inlineStr">
        <is>
          <t>Yes</t>
        </is>
      </c>
      <c r="U5430" s="71" t="n">
        <v>387</v>
      </c>
      <c r="V5430" s="71" t="n">
        <v>109</v>
      </c>
      <c r="W5430">
        <f>IF(AND(OR(Dashboard!$C$6="All",E5430=Dashboard!$C$6),OR(Dashboard!$F$6="All",G5430=Dashboard!$F$6),OR(Dashboard!$I$6="All",H5430=Dashboard!$I$6)),1,0)</f>
        <v/>
      </c>
    </row>
    <row r="5431">
      <c r="A5431" t="inlineStr">
        <is>
          <t>RR105422</t>
        </is>
      </c>
      <c r="B5431" s="69" t="n">
        <v>46313</v>
      </c>
      <c r="C5431" s="70" t="n">
        <v>2026</v>
      </c>
      <c r="D5431" t="inlineStr">
        <is>
          <t>Oct</t>
        </is>
      </c>
      <c r="E5431" t="inlineStr">
        <is>
          <t>North</t>
        </is>
      </c>
      <c r="F5431" t="inlineStr">
        <is>
          <t>India</t>
        </is>
      </c>
      <c r="G5431" t="inlineStr">
        <is>
          <t>JioMart</t>
        </is>
      </c>
      <c r="H5431" t="inlineStr">
        <is>
          <t>Home delivery</t>
        </is>
      </c>
      <c r="I5431" t="inlineStr">
        <is>
          <t>Member</t>
        </is>
      </c>
      <c r="J5431" t="inlineStr">
        <is>
          <t>Ana Costa</t>
        </is>
      </c>
      <c r="K5431" s="71" t="n">
        <v>2991</v>
      </c>
      <c r="L5431" s="72" t="n">
        <v>422.2</v>
      </c>
      <c r="M5431" s="72" t="n">
        <v>1262800.2</v>
      </c>
      <c r="N5431" s="72" t="n">
        <v>63140.01</v>
      </c>
      <c r="O5431" s="72" t="n">
        <v>1199660.19</v>
      </c>
      <c r="P5431" s="72" t="n">
        <v>995488.98</v>
      </c>
      <c r="Q5431" s="72" t="n">
        <v>204171.21</v>
      </c>
      <c r="R5431" t="inlineStr">
        <is>
          <t>Uttar Pradesh</t>
        </is>
      </c>
      <c r="S5431" s="71" t="n">
        <v>3</v>
      </c>
      <c r="T5431" t="inlineStr">
        <is>
          <t>Yes</t>
        </is>
      </c>
      <c r="U5431" s="71" t="n">
        <v>10633</v>
      </c>
      <c r="V5431" s="71" t="n">
        <v>437</v>
      </c>
      <c r="W5431">
        <f>IF(AND(OR(Dashboard!$C$6="All",E5431=Dashboard!$C$6),OR(Dashboard!$F$6="All",G5431=Dashboard!$F$6),OR(Dashboard!$I$6="All",H5431=Dashboard!$I$6)),1,0)</f>
        <v/>
      </c>
    </row>
    <row r="5432">
      <c r="A5432" t="inlineStr">
        <is>
          <t>RR105423</t>
        </is>
      </c>
      <c r="B5432" s="69" t="n">
        <v>46313</v>
      </c>
      <c r="C5432" s="70" t="n">
        <v>2026</v>
      </c>
      <c r="D5432" t="inlineStr">
        <is>
          <t>Oct</t>
        </is>
      </c>
      <c r="E5432" t="inlineStr">
        <is>
          <t>East</t>
        </is>
      </c>
      <c r="F5432" t="inlineStr">
        <is>
          <t>India</t>
        </is>
      </c>
      <c r="G5432" t="inlineStr">
        <is>
          <t>JioMart</t>
        </is>
      </c>
      <c r="H5432" t="inlineStr">
        <is>
          <t>Home delivery</t>
        </is>
      </c>
      <c r="I5432" t="inlineStr">
        <is>
          <t>Walk-in guest</t>
        </is>
      </c>
      <c r="J5432" t="inlineStr">
        <is>
          <t>Ana Costa</t>
        </is>
      </c>
      <c r="K5432" s="71" t="n">
        <v>4172</v>
      </c>
      <c r="L5432" s="72" t="n">
        <v>482.27</v>
      </c>
      <c r="M5432" s="72" t="n">
        <v>2012030.44</v>
      </c>
      <c r="N5432" s="72" t="n">
        <v>40240.61</v>
      </c>
      <c r="O5432" s="72" t="n">
        <v>1971789.83</v>
      </c>
      <c r="P5432" s="72" t="n">
        <v>1406113.74</v>
      </c>
      <c r="Q5432" s="72" t="n">
        <v>565676.09</v>
      </c>
      <c r="R5432" t="inlineStr">
        <is>
          <t>West Bengal</t>
        </is>
      </c>
      <c r="S5432" s="71" t="n">
        <v>0</v>
      </c>
      <c r="T5432" t="inlineStr">
        <is>
          <t>No</t>
        </is>
      </c>
      <c r="U5432" s="71" t="n">
        <v>12559</v>
      </c>
      <c r="V5432" s="71" t="n">
        <v>691</v>
      </c>
      <c r="W5432">
        <f>IF(AND(OR(Dashboard!$C$6="All",E5432=Dashboard!$C$6),OR(Dashboard!$F$6="All",G5432=Dashboard!$F$6),OR(Dashboard!$I$6="All",H5432=Dashboard!$I$6)),1,0)</f>
        <v/>
      </c>
    </row>
    <row r="5433">
      <c r="A5433" t="inlineStr">
        <is>
          <t>RR105424</t>
        </is>
      </c>
      <c r="B5433" s="69" t="n">
        <v>46313</v>
      </c>
      <c r="C5433" s="70" t="n">
        <v>2026</v>
      </c>
      <c r="D5433" t="inlineStr">
        <is>
          <t>Oct</t>
        </is>
      </c>
      <c r="E5433" t="inlineStr">
        <is>
          <t>West</t>
        </is>
      </c>
      <c r="F5433" t="inlineStr">
        <is>
          <t>India</t>
        </is>
      </c>
      <c r="G5433" t="inlineStr">
        <is>
          <t>Fashion</t>
        </is>
      </c>
      <c r="H5433" t="inlineStr">
        <is>
          <t>Store walk-in</t>
        </is>
      </c>
      <c r="I5433" t="inlineStr">
        <is>
          <t>Member</t>
        </is>
      </c>
      <c r="J5433" t="inlineStr">
        <is>
          <t>Yuki Sato</t>
        </is>
      </c>
      <c r="K5433" s="71" t="n">
        <v>235</v>
      </c>
      <c r="L5433" s="72" t="n">
        <v>701.83</v>
      </c>
      <c r="M5433" s="72" t="n">
        <v>164930.05</v>
      </c>
      <c r="N5433" s="72" t="n">
        <v>3298.6</v>
      </c>
      <c r="O5433" s="72" t="n">
        <v>161631.45</v>
      </c>
      <c r="P5433" s="72" t="n">
        <v>100547.95</v>
      </c>
      <c r="Q5433" s="72" t="n">
        <v>61083.5</v>
      </c>
      <c r="R5433" t="inlineStr">
        <is>
          <t>Maharashtra</t>
        </is>
      </c>
      <c r="S5433" s="71" t="n">
        <v>5</v>
      </c>
      <c r="T5433" t="inlineStr">
        <is>
          <t>Yes</t>
        </is>
      </c>
      <c r="U5433" s="71" t="n">
        <v>151</v>
      </c>
      <c r="V5433" s="71" t="n">
        <v>43</v>
      </c>
      <c r="W5433">
        <f>IF(AND(OR(Dashboard!$C$6="All",E5433=Dashboard!$C$6),OR(Dashboard!$F$6="All",G5433=Dashboard!$F$6),OR(Dashboard!$I$6="All",H5433=Dashboard!$I$6)),1,0)</f>
        <v/>
      </c>
    </row>
    <row r="5434">
      <c r="A5434" t="inlineStr">
        <is>
          <t>RR105425</t>
        </is>
      </c>
      <c r="B5434" s="69" t="n">
        <v>46313</v>
      </c>
      <c r="C5434" s="70" t="n">
        <v>2026</v>
      </c>
      <c r="D5434" t="inlineStr">
        <is>
          <t>Oct</t>
        </is>
      </c>
      <c r="E5434" t="inlineStr">
        <is>
          <t>East</t>
        </is>
      </c>
      <c r="F5434" t="inlineStr">
        <is>
          <t>India</t>
        </is>
      </c>
      <c r="G5434" t="inlineStr">
        <is>
          <t>Grocery</t>
        </is>
      </c>
      <c r="H5434" t="inlineStr">
        <is>
          <t>Store walk-in</t>
        </is>
      </c>
      <c r="I5434" t="inlineStr">
        <is>
          <t>Member</t>
        </is>
      </c>
      <c r="J5434" t="inlineStr">
        <is>
          <t>Ana Costa</t>
        </is>
      </c>
      <c r="K5434" s="71" t="n">
        <v>937</v>
      </c>
      <c r="L5434" s="72" t="n">
        <v>184.79</v>
      </c>
      <c r="M5434" s="72" t="n">
        <v>173148.23</v>
      </c>
      <c r="N5434" s="72" t="n">
        <v>13851.86</v>
      </c>
      <c r="O5434" s="72" t="n">
        <v>159296.37</v>
      </c>
      <c r="P5434" s="72" t="n">
        <v>140052.03</v>
      </c>
      <c r="Q5434" s="72" t="n">
        <v>19244.34</v>
      </c>
      <c r="R5434" t="inlineStr">
        <is>
          <t>West Bengal</t>
        </is>
      </c>
      <c r="S5434" s="71" t="n">
        <v>3</v>
      </c>
      <c r="T5434" t="inlineStr">
        <is>
          <t>Yes</t>
        </is>
      </c>
      <c r="U5434" s="71" t="n">
        <v>595</v>
      </c>
      <c r="V5434" s="71" t="n">
        <v>232</v>
      </c>
      <c r="W5434">
        <f>IF(AND(OR(Dashboard!$C$6="All",E5434=Dashboard!$C$6),OR(Dashboard!$F$6="All",G5434=Dashboard!$F$6),OR(Dashboard!$I$6="All",H5434=Dashboard!$I$6)),1,0)</f>
        <v/>
      </c>
    </row>
    <row r="5435">
      <c r="A5435" t="inlineStr">
        <is>
          <t>RR105426</t>
        </is>
      </c>
      <c r="B5435" s="69" t="n">
        <v>46313</v>
      </c>
      <c r="C5435" s="70" t="n">
        <v>2026</v>
      </c>
      <c r="D5435" t="inlineStr">
        <is>
          <t>Oct</t>
        </is>
      </c>
      <c r="E5435" t="inlineStr">
        <is>
          <t>North</t>
        </is>
      </c>
      <c r="F5435" t="inlineStr">
        <is>
          <t>India</t>
        </is>
      </c>
      <c r="G5435" t="inlineStr">
        <is>
          <t>Fashion</t>
        </is>
      </c>
      <c r="H5435" t="inlineStr">
        <is>
          <t>Store walk-in</t>
        </is>
      </c>
      <c r="I5435" t="inlineStr">
        <is>
          <t>Member</t>
        </is>
      </c>
      <c r="J5435" t="inlineStr">
        <is>
          <t>Liam O'Brien</t>
        </is>
      </c>
      <c r="K5435" s="71" t="n">
        <v>1331</v>
      </c>
      <c r="L5435" s="72" t="n">
        <v>754.61</v>
      </c>
      <c r="M5435" s="72" t="n">
        <v>1004385.91</v>
      </c>
      <c r="N5435" s="72" t="n">
        <v>80350.87</v>
      </c>
      <c r="O5435" s="72" t="n">
        <v>924035.04</v>
      </c>
      <c r="P5435" s="72" t="n">
        <v>542267.66</v>
      </c>
      <c r="Q5435" s="72" t="n">
        <v>381767.38</v>
      </c>
      <c r="R5435" t="inlineStr">
        <is>
          <t>Delhi</t>
        </is>
      </c>
      <c r="S5435" s="71" t="n">
        <v>3</v>
      </c>
      <c r="T5435" t="inlineStr">
        <is>
          <t>Yes</t>
        </is>
      </c>
      <c r="U5435" s="71" t="n">
        <v>1100</v>
      </c>
      <c r="V5435" s="71" t="n">
        <v>400</v>
      </c>
      <c r="W5435">
        <f>IF(AND(OR(Dashboard!$C$6="All",E5435=Dashboard!$C$6),OR(Dashboard!$F$6="All",G5435=Dashboard!$F$6),OR(Dashboard!$I$6="All",H5435=Dashboard!$I$6)),1,0)</f>
        <v/>
      </c>
    </row>
    <row r="5436">
      <c r="A5436" t="inlineStr">
        <is>
          <t>RR105427</t>
        </is>
      </c>
      <c r="B5436" s="69" t="n">
        <v>46313</v>
      </c>
      <c r="C5436" s="70" t="n">
        <v>2026</v>
      </c>
      <c r="D5436" t="inlineStr">
        <is>
          <t>Oct</t>
        </is>
      </c>
      <c r="E5436" t="inlineStr">
        <is>
          <t>West</t>
        </is>
      </c>
      <c r="F5436" t="inlineStr">
        <is>
          <t>India</t>
        </is>
      </c>
      <c r="G5436" t="inlineStr">
        <is>
          <t>Grocery</t>
        </is>
      </c>
      <c r="H5436" t="inlineStr">
        <is>
          <t>Store walk-in</t>
        </is>
      </c>
      <c r="I5436" t="inlineStr">
        <is>
          <t>Walk-in guest</t>
        </is>
      </c>
      <c r="J5436" t="inlineStr">
        <is>
          <t>Noah Smith</t>
        </is>
      </c>
      <c r="K5436" s="71" t="n">
        <v>4265</v>
      </c>
      <c r="L5436" s="72" t="n">
        <v>201.56</v>
      </c>
      <c r="M5436" s="72" t="n">
        <v>859653.4</v>
      </c>
      <c r="N5436" s="72" t="n">
        <v>68772.27</v>
      </c>
      <c r="O5436" s="72" t="n">
        <v>790881.13</v>
      </c>
      <c r="P5436" s="72" t="n">
        <v>619422.71</v>
      </c>
      <c r="Q5436" s="72" t="n">
        <v>171458.42</v>
      </c>
      <c r="R5436" t="inlineStr">
        <is>
          <t>Maharashtra</t>
        </is>
      </c>
      <c r="S5436" s="71" t="n">
        <v>1</v>
      </c>
      <c r="T5436" t="inlineStr">
        <is>
          <t>Yes</t>
        </is>
      </c>
      <c r="U5436" s="71" t="n">
        <v>2988</v>
      </c>
      <c r="V5436" s="71" t="n">
        <v>892</v>
      </c>
      <c r="W5436">
        <f>IF(AND(OR(Dashboard!$C$6="All",E5436=Dashboard!$C$6),OR(Dashboard!$F$6="All",G5436=Dashboard!$F$6),OR(Dashboard!$I$6="All",H5436=Dashboard!$I$6)),1,0)</f>
        <v/>
      </c>
    </row>
    <row r="5437">
      <c r="A5437" t="inlineStr">
        <is>
          <t>RR105428</t>
        </is>
      </c>
      <c r="B5437" s="69" t="n">
        <v>46313</v>
      </c>
      <c r="C5437" s="70" t="n">
        <v>2026</v>
      </c>
      <c r="D5437" t="inlineStr">
        <is>
          <t>Oct</t>
        </is>
      </c>
      <c r="E5437" t="inlineStr">
        <is>
          <t>West</t>
        </is>
      </c>
      <c r="F5437" t="inlineStr">
        <is>
          <t>India</t>
        </is>
      </c>
      <c r="G5437" t="inlineStr">
        <is>
          <t>Grocery</t>
        </is>
      </c>
      <c r="H5437" t="inlineStr">
        <is>
          <t>Store walk-in</t>
        </is>
      </c>
      <c r="I5437" t="inlineStr">
        <is>
          <t>Member</t>
        </is>
      </c>
      <c r="J5437" t="inlineStr">
        <is>
          <t>Amir Khan</t>
        </is>
      </c>
      <c r="K5437" s="71" t="n">
        <v>3226</v>
      </c>
      <c r="L5437" s="72" t="n">
        <v>173.81</v>
      </c>
      <c r="M5437" s="72" t="n">
        <v>560711.0600000001</v>
      </c>
      <c r="N5437" s="72" t="n">
        <v>44856.88</v>
      </c>
      <c r="O5437" s="72" t="n">
        <v>515854.18</v>
      </c>
      <c r="P5437" s="72" t="n">
        <v>462356.73</v>
      </c>
      <c r="Q5437" s="72" t="n">
        <v>53497.45</v>
      </c>
      <c r="R5437" t="inlineStr">
        <is>
          <t>Maharashtra</t>
        </is>
      </c>
      <c r="S5437" s="71" t="n">
        <v>2</v>
      </c>
      <c r="T5437" t="inlineStr">
        <is>
          <t>Yes</t>
        </is>
      </c>
      <c r="U5437" s="71" t="n">
        <v>1630</v>
      </c>
      <c r="V5437" s="71" t="n">
        <v>412</v>
      </c>
      <c r="W5437">
        <f>IF(AND(OR(Dashboard!$C$6="All",E5437=Dashboard!$C$6),OR(Dashboard!$F$6="All",G5437=Dashboard!$F$6),OR(Dashboard!$I$6="All",H5437=Dashboard!$I$6)),1,0)</f>
        <v/>
      </c>
    </row>
    <row r="5438">
      <c r="A5438" t="inlineStr">
        <is>
          <t>RR105429</t>
        </is>
      </c>
      <c r="B5438" s="69" t="n">
        <v>46314</v>
      </c>
      <c r="C5438" s="70" t="n">
        <v>2026</v>
      </c>
      <c r="D5438" t="inlineStr">
        <is>
          <t>Oct</t>
        </is>
      </c>
      <c r="E5438" t="inlineStr">
        <is>
          <t>South</t>
        </is>
      </c>
      <c r="F5438" t="inlineStr">
        <is>
          <t>India</t>
        </is>
      </c>
      <c r="G5438" t="inlineStr">
        <is>
          <t>Fashion</t>
        </is>
      </c>
      <c r="H5438" t="inlineStr">
        <is>
          <t>Store walk-in</t>
        </is>
      </c>
      <c r="I5438" t="inlineStr">
        <is>
          <t>Member</t>
        </is>
      </c>
      <c r="J5438" t="inlineStr">
        <is>
          <t>Zoya Ahmed</t>
        </is>
      </c>
      <c r="K5438" s="71" t="n">
        <v>1110</v>
      </c>
      <c r="L5438" s="72" t="n">
        <v>760.22</v>
      </c>
      <c r="M5438" s="72" t="n">
        <v>843844.2</v>
      </c>
      <c r="N5438" s="72" t="n">
        <v>84384.42</v>
      </c>
      <c r="O5438" s="72" t="n">
        <v>759459.78</v>
      </c>
      <c r="P5438" s="72" t="n">
        <v>449894.09</v>
      </c>
      <c r="Q5438" s="72" t="n">
        <v>309565.69</v>
      </c>
      <c r="R5438" t="inlineStr">
        <is>
          <t>Karnataka</t>
        </is>
      </c>
      <c r="S5438" s="71" t="n">
        <v>2</v>
      </c>
      <c r="T5438" t="inlineStr">
        <is>
          <t>Yes</t>
        </is>
      </c>
      <c r="U5438" s="71" t="n">
        <v>483</v>
      </c>
      <c r="V5438" s="71" t="n">
        <v>165</v>
      </c>
      <c r="W5438">
        <f>IF(AND(OR(Dashboard!$C$6="All",E5438=Dashboard!$C$6),OR(Dashboard!$F$6="All",G5438=Dashboard!$F$6),OR(Dashboard!$I$6="All",H5438=Dashboard!$I$6)),1,0)</f>
        <v/>
      </c>
    </row>
    <row r="5439">
      <c r="A5439" t="inlineStr">
        <is>
          <t>RR105430</t>
        </is>
      </c>
      <c r="B5439" s="69" t="n">
        <v>46314</v>
      </c>
      <c r="C5439" s="70" t="n">
        <v>2026</v>
      </c>
      <c r="D5439" t="inlineStr">
        <is>
          <t>Oct</t>
        </is>
      </c>
      <c r="E5439" t="inlineStr">
        <is>
          <t>North</t>
        </is>
      </c>
      <c r="F5439" t="inlineStr">
        <is>
          <t>India</t>
        </is>
      </c>
      <c r="G5439" t="inlineStr">
        <is>
          <t>Grocery</t>
        </is>
      </c>
      <c r="H5439" t="inlineStr">
        <is>
          <t>Store walk-in</t>
        </is>
      </c>
      <c r="I5439" t="inlineStr">
        <is>
          <t>Member</t>
        </is>
      </c>
      <c r="J5439" t="inlineStr">
        <is>
          <t>Sara Rossi</t>
        </is>
      </c>
      <c r="K5439" s="71" t="n">
        <v>2260</v>
      </c>
      <c r="L5439" s="72" t="n">
        <v>197.11</v>
      </c>
      <c r="M5439" s="72" t="n">
        <v>445468.6</v>
      </c>
      <c r="N5439" s="72" t="n">
        <v>66820.28999999999</v>
      </c>
      <c r="O5439" s="72" t="n">
        <v>378648.31</v>
      </c>
      <c r="P5439" s="72" t="n">
        <v>346176.41</v>
      </c>
      <c r="Q5439" s="72" t="n">
        <v>32471.9</v>
      </c>
      <c r="R5439" t="inlineStr">
        <is>
          <t>Uttar Pradesh</t>
        </is>
      </c>
      <c r="S5439" s="71" t="n">
        <v>0</v>
      </c>
      <c r="T5439" t="inlineStr">
        <is>
          <t>No</t>
        </is>
      </c>
      <c r="U5439" s="71" t="n">
        <v>1500</v>
      </c>
      <c r="V5439" s="71" t="n">
        <v>478</v>
      </c>
      <c r="W5439">
        <f>IF(AND(OR(Dashboard!$C$6="All",E5439=Dashboard!$C$6),OR(Dashboard!$F$6="All",G5439=Dashboard!$F$6),OR(Dashboard!$I$6="All",H5439=Dashboard!$I$6)),1,0)</f>
        <v/>
      </c>
    </row>
    <row r="5440">
      <c r="A5440" t="inlineStr">
        <is>
          <t>RR105431</t>
        </is>
      </c>
      <c r="B5440" s="69" t="n">
        <v>46314</v>
      </c>
      <c r="C5440" s="70" t="n">
        <v>2026</v>
      </c>
      <c r="D5440" t="inlineStr">
        <is>
          <t>Oct</t>
        </is>
      </c>
      <c r="E5440" t="inlineStr">
        <is>
          <t>East</t>
        </is>
      </c>
      <c r="F5440" t="inlineStr">
        <is>
          <t>India</t>
        </is>
      </c>
      <c r="G5440" t="inlineStr">
        <is>
          <t>JioMart</t>
        </is>
      </c>
      <c r="H5440" t="inlineStr">
        <is>
          <t>Home delivery</t>
        </is>
      </c>
      <c r="I5440" t="inlineStr">
        <is>
          <t>Member</t>
        </is>
      </c>
      <c r="J5440" t="inlineStr">
        <is>
          <t>Ana Costa</t>
        </is>
      </c>
      <c r="K5440" s="71" t="n">
        <v>4451</v>
      </c>
      <c r="L5440" s="72" t="n">
        <v>504.81</v>
      </c>
      <c r="M5440" s="72" t="n">
        <v>2246909.31</v>
      </c>
      <c r="N5440" s="72" t="n">
        <v>224690.93</v>
      </c>
      <c r="O5440" s="72" t="n">
        <v>2022218.38</v>
      </c>
      <c r="P5440" s="72" t="n">
        <v>1504541.37</v>
      </c>
      <c r="Q5440" s="72" t="n">
        <v>517677.01</v>
      </c>
      <c r="R5440" t="inlineStr">
        <is>
          <t>Odisha</t>
        </is>
      </c>
      <c r="S5440" s="71" t="n">
        <v>1</v>
      </c>
      <c r="T5440" t="inlineStr">
        <is>
          <t>Yes</t>
        </is>
      </c>
      <c r="U5440" s="71" t="n">
        <v>13064</v>
      </c>
      <c r="V5440" s="71" t="n">
        <v>850</v>
      </c>
      <c r="W5440">
        <f>IF(AND(OR(Dashboard!$C$6="All",E5440=Dashboard!$C$6),OR(Dashboard!$F$6="All",G5440=Dashboard!$F$6),OR(Dashboard!$I$6="All",H5440=Dashboard!$I$6)),1,0)</f>
        <v/>
      </c>
    </row>
    <row r="5441">
      <c r="A5441" t="inlineStr">
        <is>
          <t>RR105432</t>
        </is>
      </c>
      <c r="B5441" s="69" t="n">
        <v>46314</v>
      </c>
      <c r="C5441" s="70" t="n">
        <v>2026</v>
      </c>
      <c r="D5441" t="inlineStr">
        <is>
          <t>Oct</t>
        </is>
      </c>
      <c r="E5441" t="inlineStr">
        <is>
          <t>East</t>
        </is>
      </c>
      <c r="F5441" t="inlineStr">
        <is>
          <t>India</t>
        </is>
      </c>
      <c r="G5441" t="inlineStr">
        <is>
          <t>JioMart</t>
        </is>
      </c>
      <c r="H5441" t="inlineStr">
        <is>
          <t>Home delivery</t>
        </is>
      </c>
      <c r="I5441" t="inlineStr">
        <is>
          <t>Member</t>
        </is>
      </c>
      <c r="J5441" t="inlineStr">
        <is>
          <t>Lucas Martin</t>
        </is>
      </c>
      <c r="K5441" s="71" t="n">
        <v>1195</v>
      </c>
      <c r="L5441" s="72" t="n">
        <v>417.55</v>
      </c>
      <c r="M5441" s="72" t="n">
        <v>498972.25</v>
      </c>
      <c r="N5441" s="72" t="n">
        <v>24948.61</v>
      </c>
      <c r="O5441" s="72" t="n">
        <v>474023.64</v>
      </c>
      <c r="P5441" s="72" t="n">
        <v>400420.76</v>
      </c>
      <c r="Q5441" s="72" t="n">
        <v>73602.88</v>
      </c>
      <c r="R5441" t="inlineStr">
        <is>
          <t>West Bengal</t>
        </is>
      </c>
      <c r="S5441" s="71" t="n">
        <v>5</v>
      </c>
      <c r="T5441" t="inlineStr">
        <is>
          <t>Yes</t>
        </is>
      </c>
      <c r="U5441" s="71" t="n">
        <v>4746</v>
      </c>
      <c r="V5441" s="71" t="n">
        <v>270</v>
      </c>
      <c r="W5441">
        <f>IF(AND(OR(Dashboard!$C$6="All",E5441=Dashboard!$C$6),OR(Dashboard!$F$6="All",G5441=Dashboard!$F$6),OR(Dashboard!$I$6="All",H5441=Dashboard!$I$6)),1,0)</f>
        <v/>
      </c>
    </row>
    <row r="5442">
      <c r="A5442" t="inlineStr">
        <is>
          <t>RR105433</t>
        </is>
      </c>
      <c r="B5442" s="69" t="n">
        <v>46314</v>
      </c>
      <c r="C5442" s="70" t="n">
        <v>2026</v>
      </c>
      <c r="D5442" t="inlineStr">
        <is>
          <t>Oct</t>
        </is>
      </c>
      <c r="E5442" t="inlineStr">
        <is>
          <t>North</t>
        </is>
      </c>
      <c r="F5442" t="inlineStr">
        <is>
          <t>India</t>
        </is>
      </c>
      <c r="G5442" t="inlineStr">
        <is>
          <t>Grocery</t>
        </is>
      </c>
      <c r="H5442" t="inlineStr">
        <is>
          <t>Store walk-in</t>
        </is>
      </c>
      <c r="I5442" t="inlineStr">
        <is>
          <t>Walk-in guest</t>
        </is>
      </c>
      <c r="J5442" t="inlineStr">
        <is>
          <t>Yuki Sato</t>
        </is>
      </c>
      <c r="K5442" s="71" t="n">
        <v>3614</v>
      </c>
      <c r="L5442" s="72" t="n">
        <v>209.08</v>
      </c>
      <c r="M5442" s="72" t="n">
        <v>755615.12</v>
      </c>
      <c r="N5442" s="72" t="n">
        <v>15112.3</v>
      </c>
      <c r="O5442" s="72" t="n">
        <v>740502.8199999999</v>
      </c>
      <c r="P5442" s="72" t="n">
        <v>539158.49</v>
      </c>
      <c r="Q5442" s="72" t="n">
        <v>201344.33</v>
      </c>
      <c r="R5442" t="inlineStr">
        <is>
          <t>Uttar Pradesh</t>
        </is>
      </c>
      <c r="S5442" s="71" t="n">
        <v>3</v>
      </c>
      <c r="T5442" t="inlineStr">
        <is>
          <t>Yes</t>
        </is>
      </c>
      <c r="U5442" s="71" t="n">
        <v>1562</v>
      </c>
      <c r="V5442" s="71" t="n">
        <v>464</v>
      </c>
      <c r="W5442">
        <f>IF(AND(OR(Dashboard!$C$6="All",E5442=Dashboard!$C$6),OR(Dashboard!$F$6="All",G5442=Dashboard!$F$6),OR(Dashboard!$I$6="All",H5442=Dashboard!$I$6)),1,0)</f>
        <v/>
      </c>
    </row>
    <row r="5443">
      <c r="A5443" t="inlineStr">
        <is>
          <t>RR105434</t>
        </is>
      </c>
      <c r="B5443" s="69" t="n">
        <v>46314</v>
      </c>
      <c r="C5443" s="70" t="n">
        <v>2026</v>
      </c>
      <c r="D5443" t="inlineStr">
        <is>
          <t>Oct</t>
        </is>
      </c>
      <c r="E5443" t="inlineStr">
        <is>
          <t>North</t>
        </is>
      </c>
      <c r="F5443" t="inlineStr">
        <is>
          <t>India</t>
        </is>
      </c>
      <c r="G5443" t="inlineStr">
        <is>
          <t>JioMart</t>
        </is>
      </c>
      <c r="H5443" t="inlineStr">
        <is>
          <t>Home delivery</t>
        </is>
      </c>
      <c r="I5443" t="inlineStr">
        <is>
          <t>Walk-in guest</t>
        </is>
      </c>
      <c r="J5443" t="inlineStr">
        <is>
          <t>Mei Lin</t>
        </is>
      </c>
      <c r="K5443" s="71" t="n">
        <v>4023</v>
      </c>
      <c r="L5443" s="72" t="n">
        <v>409.18</v>
      </c>
      <c r="M5443" s="72" t="n">
        <v>1646131.14</v>
      </c>
      <c r="N5443" s="72" t="n">
        <v>131690.49</v>
      </c>
      <c r="O5443" s="72" t="n">
        <v>1514440.65</v>
      </c>
      <c r="P5443" s="72" t="n">
        <v>1367650.23</v>
      </c>
      <c r="Q5443" s="72" t="n">
        <v>146790.42</v>
      </c>
      <c r="R5443" t="inlineStr">
        <is>
          <t>Uttar Pradesh</t>
        </is>
      </c>
      <c r="S5443" s="71" t="n">
        <v>5</v>
      </c>
      <c r="T5443" t="inlineStr">
        <is>
          <t>Yes</t>
        </is>
      </c>
      <c r="U5443" s="71" t="n">
        <v>9550</v>
      </c>
      <c r="V5443" s="71" t="n">
        <v>682</v>
      </c>
      <c r="W5443">
        <f>IF(AND(OR(Dashboard!$C$6="All",E5443=Dashboard!$C$6),OR(Dashboard!$F$6="All",G5443=Dashboard!$F$6),OR(Dashboard!$I$6="All",H5443=Dashboard!$I$6)),1,0)</f>
        <v/>
      </c>
    </row>
    <row r="5444">
      <c r="A5444" t="inlineStr">
        <is>
          <t>RR105435</t>
        </is>
      </c>
      <c r="B5444" s="69" t="n">
        <v>46314</v>
      </c>
      <c r="C5444" s="70" t="n">
        <v>2026</v>
      </c>
      <c r="D5444" t="inlineStr">
        <is>
          <t>Oct</t>
        </is>
      </c>
      <c r="E5444" t="inlineStr">
        <is>
          <t>North</t>
        </is>
      </c>
      <c r="F5444" t="inlineStr">
        <is>
          <t>India</t>
        </is>
      </c>
      <c r="G5444" t="inlineStr">
        <is>
          <t>Electronics</t>
        </is>
      </c>
      <c r="H5444" t="inlineStr">
        <is>
          <t>Store walk-in</t>
        </is>
      </c>
      <c r="I5444" t="inlineStr">
        <is>
          <t>Walk-in guest</t>
        </is>
      </c>
      <c r="J5444" t="inlineStr">
        <is>
          <t>Aisha Bello</t>
        </is>
      </c>
      <c r="K5444" s="71" t="n">
        <v>189</v>
      </c>
      <c r="L5444" s="72" t="n">
        <v>8669.450000000001</v>
      </c>
      <c r="M5444" s="72" t="n">
        <v>1638526.05</v>
      </c>
      <c r="N5444" s="72" t="n">
        <v>131082.08</v>
      </c>
      <c r="O5444" s="72" t="n">
        <v>1507443.97</v>
      </c>
      <c r="P5444" s="72" t="n">
        <v>1548692.88</v>
      </c>
      <c r="Q5444" s="72" t="n">
        <v>-41248.91</v>
      </c>
      <c r="R5444" t="inlineStr">
        <is>
          <t>Punjab</t>
        </is>
      </c>
      <c r="S5444" s="71" t="n">
        <v>0</v>
      </c>
      <c r="T5444" t="inlineStr">
        <is>
          <t>No</t>
        </is>
      </c>
      <c r="U5444" s="71" t="n">
        <v>446</v>
      </c>
      <c r="V5444" s="71" t="n">
        <v>164</v>
      </c>
      <c r="W5444">
        <f>IF(AND(OR(Dashboard!$C$6="All",E5444=Dashboard!$C$6),OR(Dashboard!$F$6="All",G5444=Dashboard!$F$6),OR(Dashboard!$I$6="All",H5444=Dashboard!$I$6)),1,0)</f>
        <v/>
      </c>
    </row>
    <row r="5445">
      <c r="A5445" t="inlineStr">
        <is>
          <t>RR105436</t>
        </is>
      </c>
      <c r="B5445" s="69" t="n">
        <v>46314</v>
      </c>
      <c r="C5445" s="70" t="n">
        <v>2026</v>
      </c>
      <c r="D5445" t="inlineStr">
        <is>
          <t>Oct</t>
        </is>
      </c>
      <c r="E5445" t="inlineStr">
        <is>
          <t>East</t>
        </is>
      </c>
      <c r="F5445" t="inlineStr">
        <is>
          <t>India</t>
        </is>
      </c>
      <c r="G5445" t="inlineStr">
        <is>
          <t>Grocery</t>
        </is>
      </c>
      <c r="H5445" t="inlineStr">
        <is>
          <t>Click &amp; collect</t>
        </is>
      </c>
      <c r="I5445" t="inlineStr">
        <is>
          <t>Walk-in guest</t>
        </is>
      </c>
      <c r="J5445" t="inlineStr">
        <is>
          <t>Kofi Mensah</t>
        </is>
      </c>
      <c r="K5445" s="71" t="n">
        <v>1386</v>
      </c>
      <c r="L5445" s="72" t="n">
        <v>165.69</v>
      </c>
      <c r="M5445" s="72" t="n">
        <v>229646.34</v>
      </c>
      <c r="N5445" s="72" t="n">
        <v>22964.63</v>
      </c>
      <c r="O5445" s="72" t="n">
        <v>206681.71</v>
      </c>
      <c r="P5445" s="72" t="n">
        <v>200419.53</v>
      </c>
      <c r="Q5445" s="72" t="n">
        <v>6262.18</v>
      </c>
      <c r="R5445" t="inlineStr">
        <is>
          <t>Odisha</t>
        </is>
      </c>
      <c r="S5445" s="71" t="n">
        <v>0</v>
      </c>
      <c r="T5445" t="inlineStr">
        <is>
          <t>No</t>
        </is>
      </c>
      <c r="U5445" s="71" t="n">
        <v>1139</v>
      </c>
      <c r="V5445" s="71" t="n">
        <v>328</v>
      </c>
      <c r="W5445">
        <f>IF(AND(OR(Dashboard!$C$6="All",E5445=Dashboard!$C$6),OR(Dashboard!$F$6="All",G5445=Dashboard!$F$6),OR(Dashboard!$I$6="All",H5445=Dashboard!$I$6)),1,0)</f>
        <v/>
      </c>
    </row>
    <row r="5446">
      <c r="A5446" t="inlineStr">
        <is>
          <t>RR105437</t>
        </is>
      </c>
      <c r="B5446" s="69" t="n">
        <v>46314</v>
      </c>
      <c r="C5446" s="70" t="n">
        <v>2026</v>
      </c>
      <c r="D5446" t="inlineStr">
        <is>
          <t>Oct</t>
        </is>
      </c>
      <c r="E5446" t="inlineStr">
        <is>
          <t>South</t>
        </is>
      </c>
      <c r="F5446" t="inlineStr">
        <is>
          <t>India</t>
        </is>
      </c>
      <c r="G5446" t="inlineStr">
        <is>
          <t>Grocery</t>
        </is>
      </c>
      <c r="H5446" t="inlineStr">
        <is>
          <t>Store walk-in</t>
        </is>
      </c>
      <c r="I5446" t="inlineStr">
        <is>
          <t>Walk-in guest</t>
        </is>
      </c>
      <c r="J5446" t="inlineStr">
        <is>
          <t>Priya Nair</t>
        </is>
      </c>
      <c r="K5446" s="71" t="n">
        <v>3596</v>
      </c>
      <c r="L5446" s="72" t="n">
        <v>170.78</v>
      </c>
      <c r="M5446" s="72" t="n">
        <v>614124.88</v>
      </c>
      <c r="N5446" s="72" t="n">
        <v>12282.5</v>
      </c>
      <c r="O5446" s="72" t="n">
        <v>601842.38</v>
      </c>
      <c r="P5446" s="72" t="n">
        <v>524343.52</v>
      </c>
      <c r="Q5446" s="72" t="n">
        <v>77498.86</v>
      </c>
      <c r="R5446" t="inlineStr">
        <is>
          <t>Tamil Nadu</t>
        </is>
      </c>
      <c r="S5446" s="71" t="n">
        <v>3</v>
      </c>
      <c r="T5446" t="inlineStr">
        <is>
          <t>Yes</t>
        </is>
      </c>
      <c r="U5446" s="71" t="n">
        <v>2923</v>
      </c>
      <c r="V5446" s="71" t="n">
        <v>1083</v>
      </c>
      <c r="W5446">
        <f>IF(AND(OR(Dashboard!$C$6="All",E5446=Dashboard!$C$6),OR(Dashboard!$F$6="All",G5446=Dashboard!$F$6),OR(Dashboard!$I$6="All",H5446=Dashboard!$I$6)),1,0)</f>
        <v/>
      </c>
    </row>
    <row r="5447">
      <c r="A5447" t="inlineStr">
        <is>
          <t>RR105438</t>
        </is>
      </c>
      <c r="B5447" s="69" t="n">
        <v>46314</v>
      </c>
      <c r="C5447" s="70" t="n">
        <v>2026</v>
      </c>
      <c r="D5447" t="inlineStr">
        <is>
          <t>Oct</t>
        </is>
      </c>
      <c r="E5447" t="inlineStr">
        <is>
          <t>North</t>
        </is>
      </c>
      <c r="F5447" t="inlineStr">
        <is>
          <t>India</t>
        </is>
      </c>
      <c r="G5447" t="inlineStr">
        <is>
          <t>JioMart</t>
        </is>
      </c>
      <c r="H5447" t="inlineStr">
        <is>
          <t>Home delivery</t>
        </is>
      </c>
      <c r="I5447" t="inlineStr">
        <is>
          <t>Walk-in guest</t>
        </is>
      </c>
      <c r="J5447" t="inlineStr">
        <is>
          <t>Ravindra Patil</t>
        </is>
      </c>
      <c r="K5447" s="71" t="n">
        <v>4295</v>
      </c>
      <c r="L5447" s="72" t="n">
        <v>474.83</v>
      </c>
      <c r="M5447" s="72" t="n">
        <v>2039394.85</v>
      </c>
      <c r="N5447" s="72" t="n">
        <v>305909.23</v>
      </c>
      <c r="O5447" s="72" t="n">
        <v>1733485.62</v>
      </c>
      <c r="P5447" s="72" t="n">
        <v>1416642.53</v>
      </c>
      <c r="Q5447" s="72" t="n">
        <v>316843.09</v>
      </c>
      <c r="R5447" t="inlineStr">
        <is>
          <t>Uttar Pradesh</t>
        </is>
      </c>
      <c r="S5447" s="71" t="n">
        <v>5</v>
      </c>
      <c r="T5447" t="inlineStr">
        <is>
          <t>Yes</t>
        </is>
      </c>
      <c r="U5447" s="71" t="n">
        <v>8162</v>
      </c>
      <c r="V5447" s="71" t="n">
        <v>532</v>
      </c>
      <c r="W5447">
        <f>IF(AND(OR(Dashboard!$C$6="All",E5447=Dashboard!$C$6),OR(Dashboard!$F$6="All",G5447=Dashboard!$F$6),OR(Dashboard!$I$6="All",H5447=Dashboard!$I$6)),1,0)</f>
        <v/>
      </c>
    </row>
    <row r="5448">
      <c r="A5448" t="inlineStr">
        <is>
          <t>RR105439</t>
        </is>
      </c>
      <c r="B5448" s="69" t="n">
        <v>46314</v>
      </c>
      <c r="C5448" s="70" t="n">
        <v>2026</v>
      </c>
      <c r="D5448" t="inlineStr">
        <is>
          <t>Oct</t>
        </is>
      </c>
      <c r="E5448" t="inlineStr">
        <is>
          <t>East</t>
        </is>
      </c>
      <c r="F5448" t="inlineStr">
        <is>
          <t>India</t>
        </is>
      </c>
      <c r="G5448" t="inlineStr">
        <is>
          <t>JioMart</t>
        </is>
      </c>
      <c r="H5448" t="inlineStr">
        <is>
          <t>Home delivery</t>
        </is>
      </c>
      <c r="I5448" t="inlineStr">
        <is>
          <t>Walk-in guest</t>
        </is>
      </c>
      <c r="J5448" t="inlineStr">
        <is>
          <t>Wei Chen</t>
        </is>
      </c>
      <c r="K5448" s="71" t="n">
        <v>1065</v>
      </c>
      <c r="L5448" s="72" t="n">
        <v>502.37</v>
      </c>
      <c r="M5448" s="72" t="n">
        <v>535024.05</v>
      </c>
      <c r="N5448" s="72" t="n">
        <v>10700.48</v>
      </c>
      <c r="O5448" s="72" t="n">
        <v>524323.5699999999</v>
      </c>
      <c r="P5448" s="72" t="n">
        <v>349952.57</v>
      </c>
      <c r="Q5448" s="72" t="n">
        <v>174371</v>
      </c>
      <c r="R5448" t="inlineStr">
        <is>
          <t>West Bengal</t>
        </is>
      </c>
      <c r="S5448" s="71" t="n">
        <v>1</v>
      </c>
      <c r="T5448" t="inlineStr">
        <is>
          <t>Yes</t>
        </is>
      </c>
      <c r="U5448" s="71" t="n">
        <v>3053</v>
      </c>
      <c r="V5448" s="71" t="n">
        <v>162</v>
      </c>
      <c r="W5448">
        <f>IF(AND(OR(Dashboard!$C$6="All",E5448=Dashboard!$C$6),OR(Dashboard!$F$6="All",G5448=Dashboard!$F$6),OR(Dashboard!$I$6="All",H5448=Dashboard!$I$6)),1,0)</f>
        <v/>
      </c>
    </row>
    <row r="5449">
      <c r="A5449" t="inlineStr">
        <is>
          <t>RR105440</t>
        </is>
      </c>
      <c r="B5449" s="69" t="n">
        <v>46314</v>
      </c>
      <c r="C5449" s="70" t="n">
        <v>2026</v>
      </c>
      <c r="D5449" t="inlineStr">
        <is>
          <t>Oct</t>
        </is>
      </c>
      <c r="E5449" t="inlineStr">
        <is>
          <t>West</t>
        </is>
      </c>
      <c r="F5449" t="inlineStr">
        <is>
          <t>India</t>
        </is>
      </c>
      <c r="G5449" t="inlineStr">
        <is>
          <t>Fashion</t>
        </is>
      </c>
      <c r="H5449" t="inlineStr">
        <is>
          <t>Store walk-in</t>
        </is>
      </c>
      <c r="I5449" t="inlineStr">
        <is>
          <t>Walk-in guest</t>
        </is>
      </c>
      <c r="J5449" t="inlineStr">
        <is>
          <t>Sophie Müller</t>
        </is>
      </c>
      <c r="K5449" s="71" t="n">
        <v>485</v>
      </c>
      <c r="L5449" s="72" t="n">
        <v>780.12</v>
      </c>
      <c r="M5449" s="72" t="n">
        <v>378358.2</v>
      </c>
      <c r="N5449" s="72" t="n">
        <v>37835.82</v>
      </c>
      <c r="O5449" s="72" t="n">
        <v>340522.38</v>
      </c>
      <c r="P5449" s="72" t="n">
        <v>196678.35</v>
      </c>
      <c r="Q5449" s="72" t="n">
        <v>143844.03</v>
      </c>
      <c r="R5449" t="inlineStr">
        <is>
          <t>Maharashtra</t>
        </is>
      </c>
      <c r="S5449" s="71" t="n">
        <v>8</v>
      </c>
      <c r="T5449" t="inlineStr">
        <is>
          <t>Yes</t>
        </is>
      </c>
      <c r="U5449" s="71" t="n">
        <v>530</v>
      </c>
      <c r="V5449" s="71" t="n">
        <v>145</v>
      </c>
      <c r="W5449">
        <f>IF(AND(OR(Dashboard!$C$6="All",E5449=Dashboard!$C$6),OR(Dashboard!$F$6="All",G5449=Dashboard!$F$6),OR(Dashboard!$I$6="All",H5449=Dashboard!$I$6)),1,0)</f>
        <v/>
      </c>
    </row>
    <row r="5450">
      <c r="A5450" t="inlineStr">
        <is>
          <t>RR105441</t>
        </is>
      </c>
      <c r="B5450" s="69" t="n">
        <v>46314</v>
      </c>
      <c r="C5450" s="70" t="n">
        <v>2026</v>
      </c>
      <c r="D5450" t="inlineStr">
        <is>
          <t>Oct</t>
        </is>
      </c>
      <c r="E5450" t="inlineStr">
        <is>
          <t>South</t>
        </is>
      </c>
      <c r="F5450" t="inlineStr">
        <is>
          <t>India</t>
        </is>
      </c>
      <c r="G5450" t="inlineStr">
        <is>
          <t>JioMart</t>
        </is>
      </c>
      <c r="H5450" t="inlineStr">
        <is>
          <t>Home delivery</t>
        </is>
      </c>
      <c r="I5450" t="inlineStr">
        <is>
          <t>Member</t>
        </is>
      </c>
      <c r="J5450" t="inlineStr">
        <is>
          <t>Ruhi Shaikh</t>
        </is>
      </c>
      <c r="K5450" s="71" t="n">
        <v>3747</v>
      </c>
      <c r="L5450" s="72" t="n">
        <v>470.76</v>
      </c>
      <c r="M5450" s="72" t="n">
        <v>1763937.72</v>
      </c>
      <c r="N5450" s="72" t="n">
        <v>35278.75</v>
      </c>
      <c r="O5450" s="72" t="n">
        <v>1728658.97</v>
      </c>
      <c r="P5450" s="72" t="n">
        <v>1292308.16</v>
      </c>
      <c r="Q5450" s="72" t="n">
        <v>436350.81</v>
      </c>
      <c r="R5450" t="inlineStr">
        <is>
          <t>Telangana</t>
        </is>
      </c>
      <c r="S5450" s="71" t="n">
        <v>5</v>
      </c>
      <c r="T5450" t="inlineStr">
        <is>
          <t>Yes</t>
        </is>
      </c>
      <c r="U5450" s="71" t="n">
        <v>15415</v>
      </c>
      <c r="V5450" s="71" t="n">
        <v>1074</v>
      </c>
      <c r="W5450">
        <f>IF(AND(OR(Dashboard!$C$6="All",E5450=Dashboard!$C$6),OR(Dashboard!$F$6="All",G5450=Dashboard!$F$6),OR(Dashboard!$I$6="All",H5450=Dashboard!$I$6)),1,0)</f>
        <v/>
      </c>
    </row>
    <row r="5451">
      <c r="A5451" t="inlineStr">
        <is>
          <t>RR105442</t>
        </is>
      </c>
      <c r="B5451" s="69" t="n">
        <v>46315</v>
      </c>
      <c r="C5451" s="70" t="n">
        <v>2026</v>
      </c>
      <c r="D5451" t="inlineStr">
        <is>
          <t>Oct</t>
        </is>
      </c>
      <c r="E5451" t="inlineStr">
        <is>
          <t>South</t>
        </is>
      </c>
      <c r="F5451" t="inlineStr">
        <is>
          <t>India</t>
        </is>
      </c>
      <c r="G5451" t="inlineStr">
        <is>
          <t>Grocery</t>
        </is>
      </c>
      <c r="H5451" t="inlineStr">
        <is>
          <t>Store walk-in</t>
        </is>
      </c>
      <c r="I5451" t="inlineStr">
        <is>
          <t>Member</t>
        </is>
      </c>
      <c r="J5451" t="inlineStr">
        <is>
          <t>Ana Costa</t>
        </is>
      </c>
      <c r="K5451" s="71" t="n">
        <v>2835</v>
      </c>
      <c r="L5451" s="72" t="n">
        <v>193.88</v>
      </c>
      <c r="M5451" s="72" t="n">
        <v>549649.8</v>
      </c>
      <c r="N5451" s="72" t="n">
        <v>27482.49</v>
      </c>
      <c r="O5451" s="72" t="n">
        <v>522167.31</v>
      </c>
      <c r="P5451" s="72" t="n">
        <v>426637.71</v>
      </c>
      <c r="Q5451" s="72" t="n">
        <v>95529.60000000001</v>
      </c>
      <c r="R5451" t="inlineStr">
        <is>
          <t>Karnataka</t>
        </is>
      </c>
      <c r="S5451" s="71" t="n">
        <v>2</v>
      </c>
      <c r="T5451" t="inlineStr">
        <is>
          <t>Yes</t>
        </is>
      </c>
      <c r="U5451" s="71" t="n">
        <v>1409</v>
      </c>
      <c r="V5451" s="71" t="n">
        <v>627</v>
      </c>
      <c r="W5451">
        <f>IF(AND(OR(Dashboard!$C$6="All",E5451=Dashboard!$C$6),OR(Dashboard!$F$6="All",G5451=Dashboard!$F$6),OR(Dashboard!$I$6="All",H5451=Dashboard!$I$6)),1,0)</f>
        <v/>
      </c>
    </row>
    <row r="5452">
      <c r="A5452" t="inlineStr">
        <is>
          <t>RR105443</t>
        </is>
      </c>
      <c r="B5452" s="69" t="n">
        <v>46315</v>
      </c>
      <c r="C5452" s="70" t="n">
        <v>2026</v>
      </c>
      <c r="D5452" t="inlineStr">
        <is>
          <t>Oct</t>
        </is>
      </c>
      <c r="E5452" t="inlineStr">
        <is>
          <t>South</t>
        </is>
      </c>
      <c r="F5452" t="inlineStr">
        <is>
          <t>India</t>
        </is>
      </c>
      <c r="G5452" t="inlineStr">
        <is>
          <t>Grocery</t>
        </is>
      </c>
      <c r="H5452" t="inlineStr">
        <is>
          <t>Home delivery</t>
        </is>
      </c>
      <c r="I5452" t="inlineStr">
        <is>
          <t>Walk-in guest</t>
        </is>
      </c>
      <c r="J5452" t="inlineStr">
        <is>
          <t>Lucas Martin</t>
        </is>
      </c>
      <c r="K5452" s="71" t="n">
        <v>482</v>
      </c>
      <c r="L5452" s="72" t="n">
        <v>166.26</v>
      </c>
      <c r="M5452" s="72" t="n">
        <v>80137.32000000001</v>
      </c>
      <c r="N5452" s="72" t="n">
        <v>6410.99</v>
      </c>
      <c r="O5452" s="72" t="n">
        <v>73726.33</v>
      </c>
      <c r="P5452" s="72" t="n">
        <v>71926.31</v>
      </c>
      <c r="Q5452" s="72" t="n">
        <v>1800.02</v>
      </c>
      <c r="R5452" t="inlineStr">
        <is>
          <t>Telangana</t>
        </is>
      </c>
      <c r="S5452" s="71" t="n">
        <v>0</v>
      </c>
      <c r="T5452" t="inlineStr">
        <is>
          <t>No</t>
        </is>
      </c>
      <c r="U5452" s="71" t="n">
        <v>252</v>
      </c>
      <c r="V5452" s="71" t="n">
        <v>72</v>
      </c>
      <c r="W5452">
        <f>IF(AND(OR(Dashboard!$C$6="All",E5452=Dashboard!$C$6),OR(Dashboard!$F$6="All",G5452=Dashboard!$F$6),OR(Dashboard!$I$6="All",H5452=Dashboard!$I$6)),1,0)</f>
        <v/>
      </c>
    </row>
    <row r="5453">
      <c r="A5453" t="inlineStr">
        <is>
          <t>RR105444</t>
        </is>
      </c>
      <c r="B5453" s="69" t="n">
        <v>46315</v>
      </c>
      <c r="C5453" s="70" t="n">
        <v>2026</v>
      </c>
      <c r="D5453" t="inlineStr">
        <is>
          <t>Oct</t>
        </is>
      </c>
      <c r="E5453" t="inlineStr">
        <is>
          <t>West</t>
        </is>
      </c>
      <c r="F5453" t="inlineStr">
        <is>
          <t>India</t>
        </is>
      </c>
      <c r="G5453" t="inlineStr">
        <is>
          <t>Electronics</t>
        </is>
      </c>
      <c r="H5453" t="inlineStr">
        <is>
          <t>Store walk-in</t>
        </is>
      </c>
      <c r="I5453" t="inlineStr">
        <is>
          <t>Member</t>
        </is>
      </c>
      <c r="J5453" t="inlineStr">
        <is>
          <t>Ana Costa</t>
        </is>
      </c>
      <c r="K5453" s="71" t="n">
        <v>198</v>
      </c>
      <c r="L5453" s="72" t="n">
        <v>9283.059999999999</v>
      </c>
      <c r="M5453" s="72" t="n">
        <v>1838045.88</v>
      </c>
      <c r="N5453" s="72" t="n">
        <v>183804.59</v>
      </c>
      <c r="O5453" s="72" t="n">
        <v>1654241.29</v>
      </c>
      <c r="P5453" s="72" t="n">
        <v>1645674.28</v>
      </c>
      <c r="Q5453" s="72" t="n">
        <v>8567.01</v>
      </c>
      <c r="R5453" t="inlineStr">
        <is>
          <t>Goa</t>
        </is>
      </c>
      <c r="S5453" s="71" t="n">
        <v>1</v>
      </c>
      <c r="T5453" t="inlineStr">
        <is>
          <t>Yes</t>
        </is>
      </c>
      <c r="U5453" s="71" t="n">
        <v>637</v>
      </c>
      <c r="V5453" s="71" t="n">
        <v>189</v>
      </c>
      <c r="W5453">
        <f>IF(AND(OR(Dashboard!$C$6="All",E5453=Dashboard!$C$6),OR(Dashboard!$F$6="All",G5453=Dashboard!$F$6),OR(Dashboard!$I$6="All",H5453=Dashboard!$I$6)),1,0)</f>
        <v/>
      </c>
    </row>
    <row r="5454">
      <c r="A5454" t="inlineStr">
        <is>
          <t>RR105445</t>
        </is>
      </c>
      <c r="B5454" s="69" t="n">
        <v>46315</v>
      </c>
      <c r="C5454" s="70" t="n">
        <v>2026</v>
      </c>
      <c r="D5454" t="inlineStr">
        <is>
          <t>Oct</t>
        </is>
      </c>
      <c r="E5454" t="inlineStr">
        <is>
          <t>West</t>
        </is>
      </c>
      <c r="F5454" t="inlineStr">
        <is>
          <t>India</t>
        </is>
      </c>
      <c r="G5454" t="inlineStr">
        <is>
          <t>Fashion</t>
        </is>
      </c>
      <c r="H5454" t="inlineStr">
        <is>
          <t>Store walk-in</t>
        </is>
      </c>
      <c r="I5454" t="inlineStr">
        <is>
          <t>Member</t>
        </is>
      </c>
      <c r="J5454" t="inlineStr">
        <is>
          <t>Wei Chen</t>
        </is>
      </c>
      <c r="K5454" s="71" t="n">
        <v>609</v>
      </c>
      <c r="L5454" s="72" t="n">
        <v>800.01</v>
      </c>
      <c r="M5454" s="72" t="n">
        <v>487206.09</v>
      </c>
      <c r="N5454" s="72" t="n">
        <v>73080.91</v>
      </c>
      <c r="O5454" s="72" t="n">
        <v>414125.18</v>
      </c>
      <c r="P5454" s="72" t="n">
        <v>244592.72</v>
      </c>
      <c r="Q5454" s="72" t="n">
        <v>169532.46</v>
      </c>
      <c r="R5454" t="inlineStr">
        <is>
          <t>Maharashtra</t>
        </is>
      </c>
      <c r="S5454" s="71" t="n">
        <v>3</v>
      </c>
      <c r="T5454" t="inlineStr">
        <is>
          <t>Yes</t>
        </is>
      </c>
      <c r="U5454" s="71" t="n">
        <v>352</v>
      </c>
      <c r="V5454" s="71" t="n">
        <v>93</v>
      </c>
      <c r="W5454">
        <f>IF(AND(OR(Dashboard!$C$6="All",E5454=Dashboard!$C$6),OR(Dashboard!$F$6="All",G5454=Dashboard!$F$6),OR(Dashboard!$I$6="All",H5454=Dashboard!$I$6)),1,0)</f>
        <v/>
      </c>
    </row>
    <row r="5455">
      <c r="A5455" t="inlineStr">
        <is>
          <t>RR105446</t>
        </is>
      </c>
      <c r="B5455" s="69" t="n">
        <v>46315</v>
      </c>
      <c r="C5455" s="70" t="n">
        <v>2026</v>
      </c>
      <c r="D5455" t="inlineStr">
        <is>
          <t>Oct</t>
        </is>
      </c>
      <c r="E5455" t="inlineStr">
        <is>
          <t>South</t>
        </is>
      </c>
      <c r="F5455" t="inlineStr">
        <is>
          <t>India</t>
        </is>
      </c>
      <c r="G5455" t="inlineStr">
        <is>
          <t>Grocery</t>
        </is>
      </c>
      <c r="H5455" t="inlineStr">
        <is>
          <t>Store walk-in</t>
        </is>
      </c>
      <c r="I5455" t="inlineStr">
        <is>
          <t>Member</t>
        </is>
      </c>
      <c r="J5455" t="inlineStr">
        <is>
          <t>Emma Clarke</t>
        </is>
      </c>
      <c r="K5455" s="71" t="n">
        <v>3679</v>
      </c>
      <c r="L5455" s="72" t="n">
        <v>186.62</v>
      </c>
      <c r="M5455" s="72" t="n">
        <v>686574.98</v>
      </c>
      <c r="N5455" s="72" t="n">
        <v>34328.75</v>
      </c>
      <c r="O5455" s="72" t="n">
        <v>652246.23</v>
      </c>
      <c r="P5455" s="72" t="n">
        <v>534823.52</v>
      </c>
      <c r="Q5455" s="72" t="n">
        <v>117422.71</v>
      </c>
      <c r="R5455" t="inlineStr">
        <is>
          <t>Telangana</t>
        </is>
      </c>
      <c r="S5455" s="71" t="n">
        <v>1</v>
      </c>
      <c r="T5455" t="inlineStr">
        <is>
          <t>Yes</t>
        </is>
      </c>
      <c r="U5455" s="71" t="n">
        <v>2726</v>
      </c>
      <c r="V5455" s="71" t="n">
        <v>702</v>
      </c>
      <c r="W5455">
        <f>IF(AND(OR(Dashboard!$C$6="All",E5455=Dashboard!$C$6),OR(Dashboard!$F$6="All",G5455=Dashboard!$F$6),OR(Dashboard!$I$6="All",H5455=Dashboard!$I$6)),1,0)</f>
        <v/>
      </c>
    </row>
    <row r="5456">
      <c r="A5456" t="inlineStr">
        <is>
          <t>RR105447</t>
        </is>
      </c>
      <c r="B5456" s="69" t="n">
        <v>46315</v>
      </c>
      <c r="C5456" s="70" t="n">
        <v>2026</v>
      </c>
      <c r="D5456" t="inlineStr">
        <is>
          <t>Oct</t>
        </is>
      </c>
      <c r="E5456" t="inlineStr">
        <is>
          <t>South</t>
        </is>
      </c>
      <c r="F5456" t="inlineStr">
        <is>
          <t>India</t>
        </is>
      </c>
      <c r="G5456" t="inlineStr">
        <is>
          <t>Electronics</t>
        </is>
      </c>
      <c r="H5456" t="inlineStr">
        <is>
          <t>Store walk-in</t>
        </is>
      </c>
      <c r="I5456" t="inlineStr">
        <is>
          <t>Member</t>
        </is>
      </c>
      <c r="J5456" t="inlineStr">
        <is>
          <t>Liam O'Brien</t>
        </is>
      </c>
      <c r="K5456" s="71" t="n">
        <v>115</v>
      </c>
      <c r="L5456" s="72" t="n">
        <v>10315.74</v>
      </c>
      <c r="M5456" s="72" t="n">
        <v>1186310.1</v>
      </c>
      <c r="N5456" s="72" t="n">
        <v>177946.52</v>
      </c>
      <c r="O5456" s="72" t="n">
        <v>1008363.58</v>
      </c>
      <c r="P5456" s="72" t="n">
        <v>961914.55</v>
      </c>
      <c r="Q5456" s="72" t="n">
        <v>46449.03</v>
      </c>
      <c r="R5456" t="inlineStr">
        <is>
          <t>Kerala</t>
        </is>
      </c>
      <c r="S5456" s="71" t="n">
        <v>3</v>
      </c>
      <c r="T5456" t="inlineStr">
        <is>
          <t>Yes</t>
        </is>
      </c>
      <c r="U5456" s="71" t="n">
        <v>201</v>
      </c>
      <c r="V5456" s="71" t="n">
        <v>89</v>
      </c>
      <c r="W5456">
        <f>IF(AND(OR(Dashboard!$C$6="All",E5456=Dashboard!$C$6),OR(Dashboard!$F$6="All",G5456=Dashboard!$F$6),OR(Dashboard!$I$6="All",H5456=Dashboard!$I$6)),1,0)</f>
        <v/>
      </c>
    </row>
    <row r="5457">
      <c r="A5457" t="inlineStr">
        <is>
          <t>RR105448</t>
        </is>
      </c>
      <c r="B5457" s="69" t="n">
        <v>46315</v>
      </c>
      <c r="C5457" s="70" t="n">
        <v>2026</v>
      </c>
      <c r="D5457" t="inlineStr">
        <is>
          <t>Oct</t>
        </is>
      </c>
      <c r="E5457" t="inlineStr">
        <is>
          <t>East</t>
        </is>
      </c>
      <c r="F5457" t="inlineStr">
        <is>
          <t>India</t>
        </is>
      </c>
      <c r="G5457" t="inlineStr">
        <is>
          <t>JioMart</t>
        </is>
      </c>
      <c r="H5457" t="inlineStr">
        <is>
          <t>Home delivery</t>
        </is>
      </c>
      <c r="I5457" t="inlineStr">
        <is>
          <t>Member</t>
        </is>
      </c>
      <c r="J5457" t="inlineStr">
        <is>
          <t>Priya Nair</t>
        </is>
      </c>
      <c r="K5457" s="71" t="n">
        <v>1626</v>
      </c>
      <c r="L5457" s="72" t="n">
        <v>456.36</v>
      </c>
      <c r="M5457" s="72" t="n">
        <v>742041.36</v>
      </c>
      <c r="N5457" s="72" t="n">
        <v>74204.14</v>
      </c>
      <c r="O5457" s="72" t="n">
        <v>667837.22</v>
      </c>
      <c r="P5457" s="72" t="n">
        <v>557228.0699999999</v>
      </c>
      <c r="Q5457" s="72" t="n">
        <v>110609.15</v>
      </c>
      <c r="R5457" t="inlineStr">
        <is>
          <t>Odisha</t>
        </is>
      </c>
      <c r="S5457" s="71" t="n">
        <v>0</v>
      </c>
      <c r="T5457" t="inlineStr">
        <is>
          <t>No</t>
        </is>
      </c>
      <c r="U5457" s="71" t="n">
        <v>3189</v>
      </c>
      <c r="V5457" s="71" t="n">
        <v>232</v>
      </c>
      <c r="W5457">
        <f>IF(AND(OR(Dashboard!$C$6="All",E5457=Dashboard!$C$6),OR(Dashboard!$F$6="All",G5457=Dashboard!$F$6),OR(Dashboard!$I$6="All",H5457=Dashboard!$I$6)),1,0)</f>
        <v/>
      </c>
    </row>
    <row r="5458">
      <c r="A5458" t="inlineStr">
        <is>
          <t>RR105449</t>
        </is>
      </c>
      <c r="B5458" s="69" t="n">
        <v>46315</v>
      </c>
      <c r="C5458" s="70" t="n">
        <v>2026</v>
      </c>
      <c r="D5458" t="inlineStr">
        <is>
          <t>Oct</t>
        </is>
      </c>
      <c r="E5458" t="inlineStr">
        <is>
          <t>South</t>
        </is>
      </c>
      <c r="F5458" t="inlineStr">
        <is>
          <t>India</t>
        </is>
      </c>
      <c r="G5458" t="inlineStr">
        <is>
          <t>JioMart</t>
        </is>
      </c>
      <c r="H5458" t="inlineStr">
        <is>
          <t>Home delivery</t>
        </is>
      </c>
      <c r="I5458" t="inlineStr">
        <is>
          <t>Member</t>
        </is>
      </c>
      <c r="J5458" t="inlineStr">
        <is>
          <t>Shraddha Kulkarni</t>
        </is>
      </c>
      <c r="K5458" s="71" t="n">
        <v>3184</v>
      </c>
      <c r="L5458" s="72" t="n">
        <v>478.2</v>
      </c>
      <c r="M5458" s="72" t="n">
        <v>1522588.8</v>
      </c>
      <c r="N5458" s="72" t="n">
        <v>76129.44</v>
      </c>
      <c r="O5458" s="72" t="n">
        <v>1446459.36</v>
      </c>
      <c r="P5458" s="72" t="n">
        <v>1033214.69</v>
      </c>
      <c r="Q5458" s="72" t="n">
        <v>413244.67</v>
      </c>
      <c r="R5458" t="inlineStr">
        <is>
          <t>Kerala</t>
        </is>
      </c>
      <c r="S5458" s="71" t="n">
        <v>2</v>
      </c>
      <c r="T5458" t="inlineStr">
        <is>
          <t>Yes</t>
        </is>
      </c>
      <c r="U5458" s="71" t="n">
        <v>9130</v>
      </c>
      <c r="V5458" s="71" t="n">
        <v>477</v>
      </c>
      <c r="W5458">
        <f>IF(AND(OR(Dashboard!$C$6="All",E5458=Dashboard!$C$6),OR(Dashboard!$F$6="All",G5458=Dashboard!$F$6),OR(Dashboard!$I$6="All",H5458=Dashboard!$I$6)),1,0)</f>
        <v/>
      </c>
    </row>
    <row r="5459">
      <c r="A5459" t="inlineStr">
        <is>
          <t>RR105450</t>
        </is>
      </c>
      <c r="B5459" s="69" t="n">
        <v>46315</v>
      </c>
      <c r="C5459" s="70" t="n">
        <v>2026</v>
      </c>
      <c r="D5459" t="inlineStr">
        <is>
          <t>Oct</t>
        </is>
      </c>
      <c r="E5459" t="inlineStr">
        <is>
          <t>West</t>
        </is>
      </c>
      <c r="F5459" t="inlineStr">
        <is>
          <t>India</t>
        </is>
      </c>
      <c r="G5459" t="inlineStr">
        <is>
          <t>Electronics</t>
        </is>
      </c>
      <c r="H5459" t="inlineStr">
        <is>
          <t>Store walk-in</t>
        </is>
      </c>
      <c r="I5459" t="inlineStr">
        <is>
          <t>Member</t>
        </is>
      </c>
      <c r="J5459" t="inlineStr">
        <is>
          <t>Aisha Bello</t>
        </is>
      </c>
      <c r="K5459" s="71" t="n">
        <v>215</v>
      </c>
      <c r="L5459" s="72" t="n">
        <v>10505.12</v>
      </c>
      <c r="M5459" s="72" t="n">
        <v>2258600.8</v>
      </c>
      <c r="N5459" s="72" t="n">
        <v>112930.04</v>
      </c>
      <c r="O5459" s="72" t="n">
        <v>2145670.76</v>
      </c>
      <c r="P5459" s="72" t="n">
        <v>1710739.23</v>
      </c>
      <c r="Q5459" s="72" t="n">
        <v>434931.53</v>
      </c>
      <c r="R5459" t="inlineStr">
        <is>
          <t>Gujarat</t>
        </is>
      </c>
      <c r="S5459" s="71" t="n">
        <v>5</v>
      </c>
      <c r="T5459" t="inlineStr">
        <is>
          <t>Yes</t>
        </is>
      </c>
      <c r="U5459" s="71" t="n">
        <v>603</v>
      </c>
      <c r="V5459" s="71" t="n">
        <v>187</v>
      </c>
      <c r="W5459">
        <f>IF(AND(OR(Dashboard!$C$6="All",E5459=Dashboard!$C$6),OR(Dashboard!$F$6="All",G5459=Dashboard!$F$6),OR(Dashboard!$I$6="All",H5459=Dashboard!$I$6)),1,0)</f>
        <v/>
      </c>
    </row>
    <row r="5460">
      <c r="A5460" t="inlineStr">
        <is>
          <t>RR105451</t>
        </is>
      </c>
      <c r="B5460" s="69" t="n">
        <v>46315</v>
      </c>
      <c r="C5460" s="70" t="n">
        <v>2026</v>
      </c>
      <c r="D5460" t="inlineStr">
        <is>
          <t>Oct</t>
        </is>
      </c>
      <c r="E5460" t="inlineStr">
        <is>
          <t>South</t>
        </is>
      </c>
      <c r="F5460" t="inlineStr">
        <is>
          <t>India</t>
        </is>
      </c>
      <c r="G5460" t="inlineStr">
        <is>
          <t>Grocery</t>
        </is>
      </c>
      <c r="H5460" t="inlineStr">
        <is>
          <t>Store walk-in</t>
        </is>
      </c>
      <c r="I5460" t="inlineStr">
        <is>
          <t>Member</t>
        </is>
      </c>
      <c r="J5460" t="inlineStr">
        <is>
          <t>Shraddha Kulkarni</t>
        </is>
      </c>
      <c r="K5460" s="71" t="n">
        <v>1584</v>
      </c>
      <c r="L5460" s="72" t="n">
        <v>183.45</v>
      </c>
      <c r="M5460" s="72" t="n">
        <v>290584.8</v>
      </c>
      <c r="N5460" s="72" t="n">
        <v>43587.72</v>
      </c>
      <c r="O5460" s="72" t="n">
        <v>246997.08</v>
      </c>
      <c r="P5460" s="72" t="n">
        <v>235923.78</v>
      </c>
      <c r="Q5460" s="72" t="n">
        <v>11073.3</v>
      </c>
      <c r="R5460" t="inlineStr">
        <is>
          <t>Kerala</t>
        </is>
      </c>
      <c r="S5460" s="71" t="n">
        <v>5</v>
      </c>
      <c r="T5460" t="inlineStr">
        <is>
          <t>Yes</t>
        </is>
      </c>
      <c r="U5460" s="71" t="n">
        <v>910</v>
      </c>
      <c r="V5460" s="71" t="n">
        <v>380</v>
      </c>
      <c r="W5460">
        <f>IF(AND(OR(Dashboard!$C$6="All",E5460=Dashboard!$C$6),OR(Dashboard!$F$6="All",G5460=Dashboard!$F$6),OR(Dashboard!$I$6="All",H5460=Dashboard!$I$6)),1,0)</f>
        <v/>
      </c>
    </row>
    <row r="5461">
      <c r="A5461" t="inlineStr">
        <is>
          <t>RR105452</t>
        </is>
      </c>
      <c r="B5461" s="69" t="n">
        <v>46315</v>
      </c>
      <c r="C5461" s="70" t="n">
        <v>2026</v>
      </c>
      <c r="D5461" t="inlineStr">
        <is>
          <t>Oct</t>
        </is>
      </c>
      <c r="E5461" t="inlineStr">
        <is>
          <t>North</t>
        </is>
      </c>
      <c r="F5461" t="inlineStr">
        <is>
          <t>India</t>
        </is>
      </c>
      <c r="G5461" t="inlineStr">
        <is>
          <t>Electronics</t>
        </is>
      </c>
      <c r="H5461" t="inlineStr">
        <is>
          <t>Store walk-in</t>
        </is>
      </c>
      <c r="I5461" t="inlineStr">
        <is>
          <t>Member</t>
        </is>
      </c>
      <c r="J5461" t="inlineStr">
        <is>
          <t>Priya Nair</t>
        </is>
      </c>
      <c r="K5461" s="71" t="n">
        <v>221</v>
      </c>
      <c r="L5461" s="72" t="n">
        <v>9834.4</v>
      </c>
      <c r="M5461" s="72" t="n">
        <v>2173402.4</v>
      </c>
      <c r="N5461" s="72" t="n">
        <v>173872.19</v>
      </c>
      <c r="O5461" s="72" t="n">
        <v>1999530.21</v>
      </c>
      <c r="P5461" s="72" t="n">
        <v>1747570.08</v>
      </c>
      <c r="Q5461" s="72" t="n">
        <v>251960.13</v>
      </c>
      <c r="R5461" t="inlineStr">
        <is>
          <t>Uttar Pradesh</t>
        </is>
      </c>
      <c r="S5461" s="71" t="n">
        <v>0</v>
      </c>
      <c r="T5461" t="inlineStr">
        <is>
          <t>No</t>
        </is>
      </c>
      <c r="U5461" s="71" t="n">
        <v>634</v>
      </c>
      <c r="V5461" s="71" t="n">
        <v>207</v>
      </c>
      <c r="W5461">
        <f>IF(AND(OR(Dashboard!$C$6="All",E5461=Dashboard!$C$6),OR(Dashboard!$F$6="All",G5461=Dashboard!$F$6),OR(Dashboard!$I$6="All",H5461=Dashboard!$I$6)),1,0)</f>
        <v/>
      </c>
    </row>
    <row r="5462">
      <c r="A5462" t="inlineStr">
        <is>
          <t>RR105453</t>
        </is>
      </c>
      <c r="B5462" s="69" t="n">
        <v>46315</v>
      </c>
      <c r="C5462" s="70" t="n">
        <v>2026</v>
      </c>
      <c r="D5462" t="inlineStr">
        <is>
          <t>Oct</t>
        </is>
      </c>
      <c r="E5462" t="inlineStr">
        <is>
          <t>North</t>
        </is>
      </c>
      <c r="F5462" t="inlineStr">
        <is>
          <t>India</t>
        </is>
      </c>
      <c r="G5462" t="inlineStr">
        <is>
          <t>JioMart</t>
        </is>
      </c>
      <c r="H5462" t="inlineStr">
        <is>
          <t>Home delivery</t>
        </is>
      </c>
      <c r="I5462" t="inlineStr">
        <is>
          <t>Walk-in guest</t>
        </is>
      </c>
      <c r="J5462" t="inlineStr">
        <is>
          <t>Emma Clarke</t>
        </is>
      </c>
      <c r="K5462" s="71" t="n">
        <v>2853</v>
      </c>
      <c r="L5462" s="72" t="n">
        <v>459.77</v>
      </c>
      <c r="M5462" s="72" t="n">
        <v>1311723.81</v>
      </c>
      <c r="N5462" s="72" t="n">
        <v>26234.48</v>
      </c>
      <c r="O5462" s="72" t="n">
        <v>1285489.33</v>
      </c>
      <c r="P5462" s="72" t="n">
        <v>924938.59</v>
      </c>
      <c r="Q5462" s="72" t="n">
        <v>360550.74</v>
      </c>
      <c r="R5462" t="inlineStr">
        <is>
          <t>Punjab</t>
        </is>
      </c>
      <c r="S5462" s="71" t="n">
        <v>1</v>
      </c>
      <c r="T5462" t="inlineStr">
        <is>
          <t>Yes</t>
        </is>
      </c>
      <c r="U5462" s="71" t="n">
        <v>16871</v>
      </c>
      <c r="V5462" s="71" t="n">
        <v>676</v>
      </c>
      <c r="W5462">
        <f>IF(AND(OR(Dashboard!$C$6="All",E5462=Dashboard!$C$6),OR(Dashboard!$F$6="All",G5462=Dashboard!$F$6),OR(Dashboard!$I$6="All",H5462=Dashboard!$I$6)),1,0)</f>
        <v/>
      </c>
    </row>
    <row r="5463">
      <c r="A5463" t="inlineStr">
        <is>
          <t>RR105454</t>
        </is>
      </c>
      <c r="B5463" s="69" t="n">
        <v>46315</v>
      </c>
      <c r="C5463" s="70" t="n">
        <v>2026</v>
      </c>
      <c r="D5463" t="inlineStr">
        <is>
          <t>Oct</t>
        </is>
      </c>
      <c r="E5463" t="inlineStr">
        <is>
          <t>West</t>
        </is>
      </c>
      <c r="F5463" t="inlineStr">
        <is>
          <t>India</t>
        </is>
      </c>
      <c r="G5463" t="inlineStr">
        <is>
          <t>JioMart</t>
        </is>
      </c>
      <c r="H5463" t="inlineStr">
        <is>
          <t>Home delivery</t>
        </is>
      </c>
      <c r="I5463" t="inlineStr">
        <is>
          <t>Walk-in guest</t>
        </is>
      </c>
      <c r="J5463" t="inlineStr">
        <is>
          <t>Lucas Martin</t>
        </is>
      </c>
      <c r="K5463" s="71" t="n">
        <v>4211</v>
      </c>
      <c r="L5463" s="72" t="n">
        <v>484.83</v>
      </c>
      <c r="M5463" s="72" t="n">
        <v>2041619.13</v>
      </c>
      <c r="N5463" s="72" t="n">
        <v>204161.91</v>
      </c>
      <c r="O5463" s="72" t="n">
        <v>1837457.22</v>
      </c>
      <c r="P5463" s="72" t="n">
        <v>1397764.64</v>
      </c>
      <c r="Q5463" s="72" t="n">
        <v>439692.58</v>
      </c>
      <c r="R5463" t="inlineStr">
        <is>
          <t>Gujarat</t>
        </is>
      </c>
      <c r="S5463" s="71" t="n">
        <v>1</v>
      </c>
      <c r="T5463" t="inlineStr">
        <is>
          <t>Yes</t>
        </is>
      </c>
      <c r="U5463" s="71" t="n">
        <v>9121</v>
      </c>
      <c r="V5463" s="71" t="n">
        <v>597</v>
      </c>
      <c r="W5463">
        <f>IF(AND(OR(Dashboard!$C$6="All",E5463=Dashboard!$C$6),OR(Dashboard!$F$6="All",G5463=Dashboard!$F$6),OR(Dashboard!$I$6="All",H5463=Dashboard!$I$6)),1,0)</f>
        <v/>
      </c>
    </row>
    <row r="5464">
      <c r="A5464" t="inlineStr">
        <is>
          <t>RR105455</t>
        </is>
      </c>
      <c r="B5464" s="69" t="n">
        <v>46315</v>
      </c>
      <c r="C5464" s="70" t="n">
        <v>2026</v>
      </c>
      <c r="D5464" t="inlineStr">
        <is>
          <t>Oct</t>
        </is>
      </c>
      <c r="E5464" t="inlineStr">
        <is>
          <t>West</t>
        </is>
      </c>
      <c r="F5464" t="inlineStr">
        <is>
          <t>India</t>
        </is>
      </c>
      <c r="G5464" t="inlineStr">
        <is>
          <t>Electronics</t>
        </is>
      </c>
      <c r="H5464" t="inlineStr">
        <is>
          <t>Store walk-in</t>
        </is>
      </c>
      <c r="I5464" t="inlineStr">
        <is>
          <t>Member</t>
        </is>
      </c>
      <c r="J5464" t="inlineStr">
        <is>
          <t>Priya Nair</t>
        </is>
      </c>
      <c r="K5464" s="71" t="n">
        <v>206</v>
      </c>
      <c r="L5464" s="72" t="n">
        <v>8856.41</v>
      </c>
      <c r="M5464" s="72" t="n">
        <v>1824420.46</v>
      </c>
      <c r="N5464" s="72" t="n">
        <v>182442.05</v>
      </c>
      <c r="O5464" s="72" t="n">
        <v>1641978.41</v>
      </c>
      <c r="P5464" s="72" t="n">
        <v>1720043.4</v>
      </c>
      <c r="Q5464" s="72" t="n">
        <v>-78064.99000000001</v>
      </c>
      <c r="R5464" t="inlineStr">
        <is>
          <t>Goa</t>
        </is>
      </c>
      <c r="S5464" s="71" t="n">
        <v>0</v>
      </c>
      <c r="T5464" t="inlineStr">
        <is>
          <t>No</t>
        </is>
      </c>
      <c r="U5464" s="71" t="n">
        <v>561</v>
      </c>
      <c r="V5464" s="71" t="n">
        <v>194</v>
      </c>
      <c r="W5464">
        <f>IF(AND(OR(Dashboard!$C$6="All",E5464=Dashboard!$C$6),OR(Dashboard!$F$6="All",G5464=Dashboard!$F$6),OR(Dashboard!$I$6="All",H5464=Dashboard!$I$6)),1,0)</f>
        <v/>
      </c>
    </row>
    <row r="5465">
      <c r="A5465" t="inlineStr">
        <is>
          <t>RR105456</t>
        </is>
      </c>
      <c r="B5465" s="69" t="n">
        <v>46315</v>
      </c>
      <c r="C5465" s="70" t="n">
        <v>2026</v>
      </c>
      <c r="D5465" t="inlineStr">
        <is>
          <t>Oct</t>
        </is>
      </c>
      <c r="E5465" t="inlineStr">
        <is>
          <t>South</t>
        </is>
      </c>
      <c r="F5465" t="inlineStr">
        <is>
          <t>India</t>
        </is>
      </c>
      <c r="G5465" t="inlineStr">
        <is>
          <t>Fashion</t>
        </is>
      </c>
      <c r="H5465" t="inlineStr">
        <is>
          <t>Click &amp; collect</t>
        </is>
      </c>
      <c r="I5465" t="inlineStr">
        <is>
          <t>Walk-in guest</t>
        </is>
      </c>
      <c r="J5465" t="inlineStr">
        <is>
          <t>Ruhi Shaikh</t>
        </is>
      </c>
      <c r="K5465" s="71" t="n">
        <v>731</v>
      </c>
      <c r="L5465" s="72" t="n">
        <v>677.29</v>
      </c>
      <c r="M5465" s="72" t="n">
        <v>495098.99</v>
      </c>
      <c r="N5465" s="72" t="n">
        <v>39607.92</v>
      </c>
      <c r="O5465" s="72" t="n">
        <v>455491.07</v>
      </c>
      <c r="P5465" s="72" t="n">
        <v>290479.96</v>
      </c>
      <c r="Q5465" s="72" t="n">
        <v>165011.11</v>
      </c>
      <c r="R5465" t="inlineStr">
        <is>
          <t>Karnataka</t>
        </is>
      </c>
      <c r="S5465" s="71" t="n">
        <v>5</v>
      </c>
      <c r="T5465" t="inlineStr">
        <is>
          <t>Yes</t>
        </is>
      </c>
      <c r="U5465" s="71" t="n">
        <v>557</v>
      </c>
      <c r="V5465" s="71" t="n">
        <v>167</v>
      </c>
      <c r="W5465">
        <f>IF(AND(OR(Dashboard!$C$6="All",E5465=Dashboard!$C$6),OR(Dashboard!$F$6="All",G5465=Dashboard!$F$6),OR(Dashboard!$I$6="All",H5465=Dashboard!$I$6)),1,0)</f>
        <v/>
      </c>
    </row>
    <row r="5466">
      <c r="A5466" t="inlineStr">
        <is>
          <t>RR105457</t>
        </is>
      </c>
      <c r="B5466" s="69" t="n">
        <v>46316</v>
      </c>
      <c r="C5466" s="70" t="n">
        <v>2026</v>
      </c>
      <c r="D5466" t="inlineStr">
        <is>
          <t>Oct</t>
        </is>
      </c>
      <c r="E5466" t="inlineStr">
        <is>
          <t>West</t>
        </is>
      </c>
      <c r="F5466" t="inlineStr">
        <is>
          <t>India</t>
        </is>
      </c>
      <c r="G5466" t="inlineStr">
        <is>
          <t>JioMart</t>
        </is>
      </c>
      <c r="H5466" t="inlineStr">
        <is>
          <t>Home delivery</t>
        </is>
      </c>
      <c r="I5466" t="inlineStr">
        <is>
          <t>Walk-in guest</t>
        </is>
      </c>
      <c r="J5466" t="inlineStr">
        <is>
          <t>Lucas Martin</t>
        </is>
      </c>
      <c r="K5466" s="71" t="n">
        <v>1283</v>
      </c>
      <c r="L5466" s="72" t="n">
        <v>474.76</v>
      </c>
      <c r="M5466" s="72" t="n">
        <v>609117.08</v>
      </c>
      <c r="N5466" s="72" t="n">
        <v>12182.34</v>
      </c>
      <c r="O5466" s="72" t="n">
        <v>596934.74</v>
      </c>
      <c r="P5466" s="72" t="n">
        <v>441498.51</v>
      </c>
      <c r="Q5466" s="72" t="n">
        <v>155436.23</v>
      </c>
      <c r="R5466" t="inlineStr">
        <is>
          <t>Goa</t>
        </is>
      </c>
      <c r="S5466" s="71" t="n">
        <v>0</v>
      </c>
      <c r="T5466" t="inlineStr">
        <is>
          <t>No</t>
        </is>
      </c>
      <c r="U5466" s="71" t="n">
        <v>5289</v>
      </c>
      <c r="V5466" s="71" t="n">
        <v>365</v>
      </c>
      <c r="W5466">
        <f>IF(AND(OR(Dashboard!$C$6="All",E5466=Dashboard!$C$6),OR(Dashboard!$F$6="All",G5466=Dashboard!$F$6),OR(Dashboard!$I$6="All",H5466=Dashboard!$I$6)),1,0)</f>
        <v/>
      </c>
    </row>
    <row r="5467">
      <c r="A5467" t="inlineStr">
        <is>
          <t>RR105458</t>
        </is>
      </c>
      <c r="B5467" s="69" t="n">
        <v>46316</v>
      </c>
      <c r="C5467" s="70" t="n">
        <v>2026</v>
      </c>
      <c r="D5467" t="inlineStr">
        <is>
          <t>Oct</t>
        </is>
      </c>
      <c r="E5467" t="inlineStr">
        <is>
          <t>South</t>
        </is>
      </c>
      <c r="F5467" t="inlineStr">
        <is>
          <t>India</t>
        </is>
      </c>
      <c r="G5467" t="inlineStr">
        <is>
          <t>Electronics</t>
        </is>
      </c>
      <c r="H5467" t="inlineStr">
        <is>
          <t>Store walk-in</t>
        </is>
      </c>
      <c r="I5467" t="inlineStr">
        <is>
          <t>Member</t>
        </is>
      </c>
      <c r="J5467" t="inlineStr">
        <is>
          <t>Hiroshi Tanaka</t>
        </is>
      </c>
      <c r="K5467" s="71" t="n">
        <v>37</v>
      </c>
      <c r="L5467" s="72" t="n">
        <v>10575.6</v>
      </c>
      <c r="M5467" s="72" t="n">
        <v>391297.2</v>
      </c>
      <c r="N5467" s="72" t="n">
        <v>7825.94</v>
      </c>
      <c r="O5467" s="72" t="n">
        <v>383471.26</v>
      </c>
      <c r="P5467" s="72" t="n">
        <v>299414.44</v>
      </c>
      <c r="Q5467" s="72" t="n">
        <v>84056.82000000001</v>
      </c>
      <c r="R5467" t="inlineStr">
        <is>
          <t>Karnataka</t>
        </is>
      </c>
      <c r="S5467" s="71" t="n">
        <v>2</v>
      </c>
      <c r="T5467" t="inlineStr">
        <is>
          <t>Yes</t>
        </is>
      </c>
      <c r="U5467" s="71" t="n">
        <v>103</v>
      </c>
      <c r="V5467" s="71" t="n">
        <v>27</v>
      </c>
      <c r="W5467">
        <f>IF(AND(OR(Dashboard!$C$6="All",E5467=Dashboard!$C$6),OR(Dashboard!$F$6="All",G5467=Dashboard!$F$6),OR(Dashboard!$I$6="All",H5467=Dashboard!$I$6)),1,0)</f>
        <v/>
      </c>
    </row>
    <row r="5468">
      <c r="A5468" t="inlineStr">
        <is>
          <t>RR105459</t>
        </is>
      </c>
      <c r="B5468" s="69" t="n">
        <v>46316</v>
      </c>
      <c r="C5468" s="70" t="n">
        <v>2026</v>
      </c>
      <c r="D5468" t="inlineStr">
        <is>
          <t>Oct</t>
        </is>
      </c>
      <c r="E5468" t="inlineStr">
        <is>
          <t>South</t>
        </is>
      </c>
      <c r="F5468" t="inlineStr">
        <is>
          <t>India</t>
        </is>
      </c>
      <c r="G5468" t="inlineStr">
        <is>
          <t>Fashion</t>
        </is>
      </c>
      <c r="H5468" t="inlineStr">
        <is>
          <t>Click &amp; collect</t>
        </is>
      </c>
      <c r="I5468" t="inlineStr">
        <is>
          <t>Member</t>
        </is>
      </c>
      <c r="J5468" t="inlineStr">
        <is>
          <t>Olivia Brown</t>
        </is>
      </c>
      <c r="K5468" s="71" t="n">
        <v>537</v>
      </c>
      <c r="L5468" s="72" t="n">
        <v>814.64</v>
      </c>
      <c r="M5468" s="72" t="n">
        <v>437461.68</v>
      </c>
      <c r="N5468" s="72" t="n">
        <v>8749.23</v>
      </c>
      <c r="O5468" s="72" t="n">
        <v>428712.45</v>
      </c>
      <c r="P5468" s="72" t="n">
        <v>214936</v>
      </c>
      <c r="Q5468" s="72" t="n">
        <v>213776.45</v>
      </c>
      <c r="R5468" t="inlineStr">
        <is>
          <t>Telangana</t>
        </is>
      </c>
      <c r="S5468" s="71" t="n">
        <v>3</v>
      </c>
      <c r="T5468" t="inlineStr">
        <is>
          <t>Yes</t>
        </is>
      </c>
      <c r="U5468" s="71" t="n">
        <v>217</v>
      </c>
      <c r="V5468" s="71" t="n">
        <v>70</v>
      </c>
      <c r="W5468">
        <f>IF(AND(OR(Dashboard!$C$6="All",E5468=Dashboard!$C$6),OR(Dashboard!$F$6="All",G5468=Dashboard!$F$6),OR(Dashboard!$I$6="All",H5468=Dashboard!$I$6)),1,0)</f>
        <v/>
      </c>
    </row>
    <row r="5469">
      <c r="A5469" t="inlineStr">
        <is>
          <t>RR105460</t>
        </is>
      </c>
      <c r="B5469" s="69" t="n">
        <v>46316</v>
      </c>
      <c r="C5469" s="70" t="n">
        <v>2026</v>
      </c>
      <c r="D5469" t="inlineStr">
        <is>
          <t>Oct</t>
        </is>
      </c>
      <c r="E5469" t="inlineStr">
        <is>
          <t>North</t>
        </is>
      </c>
      <c r="F5469" t="inlineStr">
        <is>
          <t>India</t>
        </is>
      </c>
      <c r="G5469" t="inlineStr">
        <is>
          <t>JioMart</t>
        </is>
      </c>
      <c r="H5469" t="inlineStr">
        <is>
          <t>Home delivery</t>
        </is>
      </c>
      <c r="I5469" t="inlineStr">
        <is>
          <t>Walk-in guest</t>
        </is>
      </c>
      <c r="J5469" t="inlineStr">
        <is>
          <t>Noah Smith</t>
        </is>
      </c>
      <c r="K5469" s="71" t="n">
        <v>2288</v>
      </c>
      <c r="L5469" s="72" t="n">
        <v>476.13</v>
      </c>
      <c r="M5469" s="72" t="n">
        <v>1089385.44</v>
      </c>
      <c r="N5469" s="72" t="n">
        <v>54469.27</v>
      </c>
      <c r="O5469" s="72" t="n">
        <v>1034916.17</v>
      </c>
      <c r="P5469" s="72" t="n">
        <v>746789</v>
      </c>
      <c r="Q5469" s="72" t="n">
        <v>288127.17</v>
      </c>
      <c r="R5469" t="inlineStr">
        <is>
          <t>Rajasthan</t>
        </is>
      </c>
      <c r="S5469" s="71" t="n">
        <v>8</v>
      </c>
      <c r="T5469" t="inlineStr">
        <is>
          <t>Yes</t>
        </is>
      </c>
      <c r="U5469" s="71" t="n">
        <v>5935</v>
      </c>
      <c r="V5469" s="71" t="n">
        <v>455</v>
      </c>
      <c r="W5469">
        <f>IF(AND(OR(Dashboard!$C$6="All",E5469=Dashboard!$C$6),OR(Dashboard!$F$6="All",G5469=Dashboard!$F$6),OR(Dashboard!$I$6="All",H5469=Dashboard!$I$6)),1,0)</f>
        <v/>
      </c>
    </row>
    <row r="5470">
      <c r="A5470" t="inlineStr">
        <is>
          <t>RR105461</t>
        </is>
      </c>
      <c r="B5470" s="69" t="n">
        <v>46316</v>
      </c>
      <c r="C5470" s="70" t="n">
        <v>2026</v>
      </c>
      <c r="D5470" t="inlineStr">
        <is>
          <t>Oct</t>
        </is>
      </c>
      <c r="E5470" t="inlineStr">
        <is>
          <t>South</t>
        </is>
      </c>
      <c r="F5470" t="inlineStr">
        <is>
          <t>India</t>
        </is>
      </c>
      <c r="G5470" t="inlineStr">
        <is>
          <t>Fashion</t>
        </is>
      </c>
      <c r="H5470" t="inlineStr">
        <is>
          <t>Store walk-in</t>
        </is>
      </c>
      <c r="I5470" t="inlineStr">
        <is>
          <t>Member</t>
        </is>
      </c>
      <c r="J5470" t="inlineStr">
        <is>
          <t>Ravindra Patil</t>
        </is>
      </c>
      <c r="K5470" s="71" t="n">
        <v>1115</v>
      </c>
      <c r="L5470" s="72" t="n">
        <v>762.53</v>
      </c>
      <c r="M5470" s="72" t="n">
        <v>850220.95</v>
      </c>
      <c r="N5470" s="72" t="n">
        <v>85022.10000000001</v>
      </c>
      <c r="O5470" s="72" t="n">
        <v>765198.85</v>
      </c>
      <c r="P5470" s="72" t="n">
        <v>475877.54</v>
      </c>
      <c r="Q5470" s="72" t="n">
        <v>289321.31</v>
      </c>
      <c r="R5470" t="inlineStr">
        <is>
          <t>Telangana</t>
        </is>
      </c>
      <c r="S5470" s="71" t="n">
        <v>3</v>
      </c>
      <c r="T5470" t="inlineStr">
        <is>
          <t>Yes</t>
        </is>
      </c>
      <c r="U5470" s="71" t="n">
        <v>483</v>
      </c>
      <c r="V5470" s="71" t="n">
        <v>132</v>
      </c>
      <c r="W5470">
        <f>IF(AND(OR(Dashboard!$C$6="All",E5470=Dashboard!$C$6),OR(Dashboard!$F$6="All",G5470=Dashboard!$F$6),OR(Dashboard!$I$6="All",H5470=Dashboard!$I$6)),1,0)</f>
        <v/>
      </c>
    </row>
    <row r="5471">
      <c r="A5471" t="inlineStr">
        <is>
          <t>RR105462</t>
        </is>
      </c>
      <c r="B5471" s="69" t="n">
        <v>46317</v>
      </c>
      <c r="C5471" s="70" t="n">
        <v>2026</v>
      </c>
      <c r="D5471" t="inlineStr">
        <is>
          <t>Oct</t>
        </is>
      </c>
      <c r="E5471" t="inlineStr">
        <is>
          <t>West</t>
        </is>
      </c>
      <c r="F5471" t="inlineStr">
        <is>
          <t>India</t>
        </is>
      </c>
      <c r="G5471" t="inlineStr">
        <is>
          <t>JioMart</t>
        </is>
      </c>
      <c r="H5471" t="inlineStr">
        <is>
          <t>Home delivery</t>
        </is>
      </c>
      <c r="I5471" t="inlineStr">
        <is>
          <t>Walk-in guest</t>
        </is>
      </c>
      <c r="J5471" t="inlineStr">
        <is>
          <t>Noah Smith</t>
        </is>
      </c>
      <c r="K5471" s="71" t="n">
        <v>1140</v>
      </c>
      <c r="L5471" s="72" t="n">
        <v>511.04</v>
      </c>
      <c r="M5471" s="72" t="n">
        <v>582585.6</v>
      </c>
      <c r="N5471" s="72" t="n">
        <v>11651.71</v>
      </c>
      <c r="O5471" s="72" t="n">
        <v>570933.89</v>
      </c>
      <c r="P5471" s="72" t="n">
        <v>394809.12</v>
      </c>
      <c r="Q5471" s="72" t="n">
        <v>176124.77</v>
      </c>
      <c r="R5471" t="inlineStr">
        <is>
          <t>Gujarat</t>
        </is>
      </c>
      <c r="S5471" s="71" t="n">
        <v>5</v>
      </c>
      <c r="T5471" t="inlineStr">
        <is>
          <t>Yes</t>
        </is>
      </c>
      <c r="U5471" s="71" t="n">
        <v>4105</v>
      </c>
      <c r="V5471" s="71" t="n">
        <v>267</v>
      </c>
      <c r="W5471">
        <f>IF(AND(OR(Dashboard!$C$6="All",E5471=Dashboard!$C$6),OR(Dashboard!$F$6="All",G5471=Dashboard!$F$6),OR(Dashboard!$I$6="All",H5471=Dashboard!$I$6)),1,0)</f>
        <v/>
      </c>
    </row>
    <row r="5472">
      <c r="A5472" t="inlineStr">
        <is>
          <t>RR105463</t>
        </is>
      </c>
      <c r="B5472" s="69" t="n">
        <v>46317</v>
      </c>
      <c r="C5472" s="70" t="n">
        <v>2026</v>
      </c>
      <c r="D5472" t="inlineStr">
        <is>
          <t>Oct</t>
        </is>
      </c>
      <c r="E5472" t="inlineStr">
        <is>
          <t>West</t>
        </is>
      </c>
      <c r="F5472" t="inlineStr">
        <is>
          <t>India</t>
        </is>
      </c>
      <c r="G5472" t="inlineStr">
        <is>
          <t>Grocery</t>
        </is>
      </c>
      <c r="H5472" t="inlineStr">
        <is>
          <t>Store walk-in</t>
        </is>
      </c>
      <c r="I5472" t="inlineStr">
        <is>
          <t>Member</t>
        </is>
      </c>
      <c r="J5472" t="inlineStr">
        <is>
          <t>Aisha Bello</t>
        </is>
      </c>
      <c r="K5472" s="71" t="n">
        <v>1740</v>
      </c>
      <c r="L5472" s="72" t="n">
        <v>210.42</v>
      </c>
      <c r="M5472" s="72" t="n">
        <v>366130.8</v>
      </c>
      <c r="N5472" s="72" t="n">
        <v>18306.54</v>
      </c>
      <c r="O5472" s="72" t="n">
        <v>347824.26</v>
      </c>
      <c r="P5472" s="72" t="n">
        <v>252187.7</v>
      </c>
      <c r="Q5472" s="72" t="n">
        <v>95636.56</v>
      </c>
      <c r="R5472" t="inlineStr">
        <is>
          <t>Maharashtra</t>
        </is>
      </c>
      <c r="S5472" s="71" t="n">
        <v>0</v>
      </c>
      <c r="T5472" t="inlineStr">
        <is>
          <t>No</t>
        </is>
      </c>
      <c r="U5472" s="71" t="n">
        <v>1158</v>
      </c>
      <c r="V5472" s="71" t="n">
        <v>388</v>
      </c>
      <c r="W5472">
        <f>IF(AND(OR(Dashboard!$C$6="All",E5472=Dashboard!$C$6),OR(Dashboard!$F$6="All",G5472=Dashboard!$F$6),OR(Dashboard!$I$6="All",H5472=Dashboard!$I$6)),1,0)</f>
        <v/>
      </c>
    </row>
    <row r="5473">
      <c r="A5473" t="inlineStr">
        <is>
          <t>RR105464</t>
        </is>
      </c>
      <c r="B5473" s="69" t="n">
        <v>46317</v>
      </c>
      <c r="C5473" s="70" t="n">
        <v>2026</v>
      </c>
      <c r="D5473" t="inlineStr">
        <is>
          <t>Oct</t>
        </is>
      </c>
      <c r="E5473" t="inlineStr">
        <is>
          <t>West</t>
        </is>
      </c>
      <c r="F5473" t="inlineStr">
        <is>
          <t>India</t>
        </is>
      </c>
      <c r="G5473" t="inlineStr">
        <is>
          <t>Fashion</t>
        </is>
      </c>
      <c r="H5473" t="inlineStr">
        <is>
          <t>Click &amp; collect</t>
        </is>
      </c>
      <c r="I5473" t="inlineStr">
        <is>
          <t>Walk-in guest</t>
        </is>
      </c>
      <c r="J5473" t="inlineStr">
        <is>
          <t>Yuki Sato</t>
        </is>
      </c>
      <c r="K5473" s="71" t="n">
        <v>344</v>
      </c>
      <c r="L5473" s="72" t="n">
        <v>739.9400000000001</v>
      </c>
      <c r="M5473" s="72" t="n">
        <v>254539.36</v>
      </c>
      <c r="N5473" s="72" t="n">
        <v>25453.94</v>
      </c>
      <c r="O5473" s="72" t="n">
        <v>229085.42</v>
      </c>
      <c r="P5473" s="72" t="n">
        <v>137798.93</v>
      </c>
      <c r="Q5473" s="72" t="n">
        <v>91286.49000000001</v>
      </c>
      <c r="R5473" t="inlineStr">
        <is>
          <t>Maharashtra</t>
        </is>
      </c>
      <c r="S5473" s="71" t="n">
        <v>3</v>
      </c>
      <c r="T5473" t="inlineStr">
        <is>
          <t>Yes</t>
        </is>
      </c>
      <c r="U5473" s="71" t="n">
        <v>132</v>
      </c>
      <c r="V5473" s="71" t="n">
        <v>54</v>
      </c>
      <c r="W5473">
        <f>IF(AND(OR(Dashboard!$C$6="All",E5473=Dashboard!$C$6),OR(Dashboard!$F$6="All",G5473=Dashboard!$F$6),OR(Dashboard!$I$6="All",H5473=Dashboard!$I$6)),1,0)</f>
        <v/>
      </c>
    </row>
    <row r="5474">
      <c r="A5474" t="inlineStr">
        <is>
          <t>RR105465</t>
        </is>
      </c>
      <c r="B5474" s="69" t="n">
        <v>46317</v>
      </c>
      <c r="C5474" s="70" t="n">
        <v>2026</v>
      </c>
      <c r="D5474" t="inlineStr">
        <is>
          <t>Oct</t>
        </is>
      </c>
      <c r="E5474" t="inlineStr">
        <is>
          <t>West</t>
        </is>
      </c>
      <c r="F5474" t="inlineStr">
        <is>
          <t>India</t>
        </is>
      </c>
      <c r="G5474" t="inlineStr">
        <is>
          <t>Grocery</t>
        </is>
      </c>
      <c r="H5474" t="inlineStr">
        <is>
          <t>Store walk-in</t>
        </is>
      </c>
      <c r="I5474" t="inlineStr">
        <is>
          <t>Member</t>
        </is>
      </c>
      <c r="J5474" t="inlineStr">
        <is>
          <t>Yuki Sato</t>
        </is>
      </c>
      <c r="K5474" s="71" t="n">
        <v>4439</v>
      </c>
      <c r="L5474" s="72" t="n">
        <v>191.37</v>
      </c>
      <c r="M5474" s="72" t="n">
        <v>849491.4300000001</v>
      </c>
      <c r="N5474" s="72" t="n">
        <v>67959.31</v>
      </c>
      <c r="O5474" s="72" t="n">
        <v>781532.12</v>
      </c>
      <c r="P5474" s="72" t="n">
        <v>657828.72</v>
      </c>
      <c r="Q5474" s="72" t="n">
        <v>123703.4</v>
      </c>
      <c r="R5474" t="inlineStr">
        <is>
          <t>Goa</t>
        </is>
      </c>
      <c r="S5474" s="71" t="n">
        <v>0</v>
      </c>
      <c r="T5474" t="inlineStr">
        <is>
          <t>No</t>
        </is>
      </c>
      <c r="U5474" s="71" t="n">
        <v>4116</v>
      </c>
      <c r="V5474" s="71" t="n">
        <v>1370</v>
      </c>
      <c r="W5474">
        <f>IF(AND(OR(Dashboard!$C$6="All",E5474=Dashboard!$C$6),OR(Dashboard!$F$6="All",G5474=Dashboard!$F$6),OR(Dashboard!$I$6="All",H5474=Dashboard!$I$6)),1,0)</f>
        <v/>
      </c>
    </row>
    <row r="5475">
      <c r="A5475" t="inlineStr">
        <is>
          <t>RR105466</t>
        </is>
      </c>
      <c r="B5475" s="69" t="n">
        <v>46317</v>
      </c>
      <c r="C5475" s="70" t="n">
        <v>2026</v>
      </c>
      <c r="D5475" t="inlineStr">
        <is>
          <t>Oct</t>
        </is>
      </c>
      <c r="E5475" t="inlineStr">
        <is>
          <t>North</t>
        </is>
      </c>
      <c r="F5475" t="inlineStr">
        <is>
          <t>India</t>
        </is>
      </c>
      <c r="G5475" t="inlineStr">
        <is>
          <t>Electronics</t>
        </is>
      </c>
      <c r="H5475" t="inlineStr">
        <is>
          <t>Store walk-in</t>
        </is>
      </c>
      <c r="I5475" t="inlineStr">
        <is>
          <t>Walk-in guest</t>
        </is>
      </c>
      <c r="J5475" t="inlineStr">
        <is>
          <t>Liam O'Brien</t>
        </is>
      </c>
      <c r="K5475" s="71" t="n">
        <v>93</v>
      </c>
      <c r="L5475" s="72" t="n">
        <v>9838.74</v>
      </c>
      <c r="M5475" s="72" t="n">
        <v>915002.8199999999</v>
      </c>
      <c r="N5475" s="72" t="n">
        <v>18300.06</v>
      </c>
      <c r="O5475" s="72" t="n">
        <v>896702.76</v>
      </c>
      <c r="P5475" s="72" t="n">
        <v>789267.0699999999</v>
      </c>
      <c r="Q5475" s="72" t="n">
        <v>107435.69</v>
      </c>
      <c r="R5475" t="inlineStr">
        <is>
          <t>Delhi</t>
        </is>
      </c>
      <c r="S5475" s="71" t="n">
        <v>0</v>
      </c>
      <c r="T5475" t="inlineStr">
        <is>
          <t>No</t>
        </is>
      </c>
      <c r="U5475" s="71" t="n">
        <v>249</v>
      </c>
      <c r="V5475" s="71" t="n">
        <v>81</v>
      </c>
      <c r="W5475">
        <f>IF(AND(OR(Dashboard!$C$6="All",E5475=Dashboard!$C$6),OR(Dashboard!$F$6="All",G5475=Dashboard!$F$6),OR(Dashboard!$I$6="All",H5475=Dashboard!$I$6)),1,0)</f>
        <v/>
      </c>
    </row>
    <row r="5476">
      <c r="A5476" t="inlineStr">
        <is>
          <t>RR105467</t>
        </is>
      </c>
      <c r="B5476" s="69" t="n">
        <v>46318</v>
      </c>
      <c r="C5476" s="70" t="n">
        <v>2026</v>
      </c>
      <c r="D5476" t="inlineStr">
        <is>
          <t>Oct</t>
        </is>
      </c>
      <c r="E5476" t="inlineStr">
        <is>
          <t>North</t>
        </is>
      </c>
      <c r="F5476" t="inlineStr">
        <is>
          <t>India</t>
        </is>
      </c>
      <c r="G5476" t="inlineStr">
        <is>
          <t>Grocery</t>
        </is>
      </c>
      <c r="H5476" t="inlineStr">
        <is>
          <t>Store walk-in</t>
        </is>
      </c>
      <c r="I5476" t="inlineStr">
        <is>
          <t>Member</t>
        </is>
      </c>
      <c r="J5476" t="inlineStr">
        <is>
          <t>Emma Clarke</t>
        </is>
      </c>
      <c r="K5476" s="71" t="n">
        <v>608</v>
      </c>
      <c r="L5476" s="72" t="n">
        <v>192.27</v>
      </c>
      <c r="M5476" s="72" t="n">
        <v>116900.16</v>
      </c>
      <c r="N5476" s="72" t="n">
        <v>9352.01</v>
      </c>
      <c r="O5476" s="72" t="n">
        <v>107548.15</v>
      </c>
      <c r="P5476" s="72" t="n">
        <v>90137.3</v>
      </c>
      <c r="Q5476" s="72" t="n">
        <v>17410.85</v>
      </c>
      <c r="R5476" t="inlineStr">
        <is>
          <t>Rajasthan</t>
        </is>
      </c>
      <c r="S5476" s="71" t="n">
        <v>8</v>
      </c>
      <c r="T5476" t="inlineStr">
        <is>
          <t>Yes</t>
        </is>
      </c>
      <c r="U5476" s="71" t="n">
        <v>413</v>
      </c>
      <c r="V5476" s="71" t="n">
        <v>149</v>
      </c>
      <c r="W5476">
        <f>IF(AND(OR(Dashboard!$C$6="All",E5476=Dashboard!$C$6),OR(Dashboard!$F$6="All",G5476=Dashboard!$F$6),OR(Dashboard!$I$6="All",H5476=Dashboard!$I$6)),1,0)</f>
        <v/>
      </c>
    </row>
    <row r="5477">
      <c r="A5477" t="inlineStr">
        <is>
          <t>RR105468</t>
        </is>
      </c>
      <c r="B5477" s="69" t="n">
        <v>46318</v>
      </c>
      <c r="C5477" s="70" t="n">
        <v>2026</v>
      </c>
      <c r="D5477" t="inlineStr">
        <is>
          <t>Oct</t>
        </is>
      </c>
      <c r="E5477" t="inlineStr">
        <is>
          <t>South</t>
        </is>
      </c>
      <c r="F5477" t="inlineStr">
        <is>
          <t>India</t>
        </is>
      </c>
      <c r="G5477" t="inlineStr">
        <is>
          <t>Grocery</t>
        </is>
      </c>
      <c r="H5477" t="inlineStr">
        <is>
          <t>Store walk-in</t>
        </is>
      </c>
      <c r="I5477" t="inlineStr">
        <is>
          <t>Member</t>
        </is>
      </c>
      <c r="J5477" t="inlineStr">
        <is>
          <t>Ravindra Patil</t>
        </is>
      </c>
      <c r="K5477" s="71" t="n">
        <v>3539</v>
      </c>
      <c r="L5477" s="72" t="n">
        <v>200.88</v>
      </c>
      <c r="M5477" s="72" t="n">
        <v>710914.3199999999</v>
      </c>
      <c r="N5477" s="72" t="n">
        <v>35545.72</v>
      </c>
      <c r="O5477" s="72" t="n">
        <v>675368.6</v>
      </c>
      <c r="P5477" s="72" t="n">
        <v>522060.15</v>
      </c>
      <c r="Q5477" s="72" t="n">
        <v>153308.45</v>
      </c>
      <c r="R5477" t="inlineStr">
        <is>
          <t>Karnataka</t>
        </is>
      </c>
      <c r="S5477" s="71" t="n">
        <v>8</v>
      </c>
      <c r="T5477" t="inlineStr">
        <is>
          <t>Yes</t>
        </is>
      </c>
      <c r="U5477" s="71" t="n">
        <v>925</v>
      </c>
      <c r="V5477" s="71" t="n">
        <v>401</v>
      </c>
      <c r="W5477">
        <f>IF(AND(OR(Dashboard!$C$6="All",E5477=Dashboard!$C$6),OR(Dashboard!$F$6="All",G5477=Dashboard!$F$6),OR(Dashboard!$I$6="All",H5477=Dashboard!$I$6)),1,0)</f>
        <v/>
      </c>
    </row>
    <row r="5478">
      <c r="A5478" t="inlineStr">
        <is>
          <t>RR105469</t>
        </is>
      </c>
      <c r="B5478" s="69" t="n">
        <v>46318</v>
      </c>
      <c r="C5478" s="70" t="n">
        <v>2026</v>
      </c>
      <c r="D5478" t="inlineStr">
        <is>
          <t>Oct</t>
        </is>
      </c>
      <c r="E5478" t="inlineStr">
        <is>
          <t>North</t>
        </is>
      </c>
      <c r="F5478" t="inlineStr">
        <is>
          <t>India</t>
        </is>
      </c>
      <c r="G5478" t="inlineStr">
        <is>
          <t>Fashion</t>
        </is>
      </c>
      <c r="H5478" t="inlineStr">
        <is>
          <t>Store walk-in</t>
        </is>
      </c>
      <c r="I5478" t="inlineStr">
        <is>
          <t>Member</t>
        </is>
      </c>
      <c r="J5478" t="inlineStr">
        <is>
          <t>Arjun Mehta</t>
        </is>
      </c>
      <c r="K5478" s="71" t="n">
        <v>330</v>
      </c>
      <c r="L5478" s="72" t="n">
        <v>724.51</v>
      </c>
      <c r="M5478" s="72" t="n">
        <v>239088.3</v>
      </c>
      <c r="N5478" s="72" t="n">
        <v>11954.42</v>
      </c>
      <c r="O5478" s="72" t="n">
        <v>227133.88</v>
      </c>
      <c r="P5478" s="72" t="n">
        <v>139343.94</v>
      </c>
      <c r="Q5478" s="72" t="n">
        <v>87789.94</v>
      </c>
      <c r="R5478" t="inlineStr">
        <is>
          <t>Delhi</t>
        </is>
      </c>
      <c r="S5478" s="71" t="n">
        <v>3</v>
      </c>
      <c r="T5478" t="inlineStr">
        <is>
          <t>Yes</t>
        </is>
      </c>
      <c r="U5478" s="71" t="n">
        <v>229</v>
      </c>
      <c r="V5478" s="71" t="n">
        <v>90</v>
      </c>
      <c r="W5478">
        <f>IF(AND(OR(Dashboard!$C$6="All",E5478=Dashboard!$C$6),OR(Dashboard!$F$6="All",G5478=Dashboard!$F$6),OR(Dashboard!$I$6="All",H5478=Dashboard!$I$6)),1,0)</f>
        <v/>
      </c>
    </row>
    <row r="5479">
      <c r="A5479" t="inlineStr">
        <is>
          <t>RR105470</t>
        </is>
      </c>
      <c r="B5479" s="69" t="n">
        <v>46318</v>
      </c>
      <c r="C5479" s="70" t="n">
        <v>2026</v>
      </c>
      <c r="D5479" t="inlineStr">
        <is>
          <t>Oct</t>
        </is>
      </c>
      <c r="E5479" t="inlineStr">
        <is>
          <t>South</t>
        </is>
      </c>
      <c r="F5479" t="inlineStr">
        <is>
          <t>India</t>
        </is>
      </c>
      <c r="G5479" t="inlineStr">
        <is>
          <t>Grocery</t>
        </is>
      </c>
      <c r="H5479" t="inlineStr">
        <is>
          <t>Store walk-in</t>
        </is>
      </c>
      <c r="I5479" t="inlineStr">
        <is>
          <t>Member</t>
        </is>
      </c>
      <c r="J5479" t="inlineStr">
        <is>
          <t>Sophie Müller</t>
        </is>
      </c>
      <c r="K5479" s="71" t="n">
        <v>1776</v>
      </c>
      <c r="L5479" s="72" t="n">
        <v>175.96</v>
      </c>
      <c r="M5479" s="72" t="n">
        <v>312504.96</v>
      </c>
      <c r="N5479" s="72" t="n">
        <v>25000.4</v>
      </c>
      <c r="O5479" s="72" t="n">
        <v>287504.56</v>
      </c>
      <c r="P5479" s="72" t="n">
        <v>259437.46</v>
      </c>
      <c r="Q5479" s="72" t="n">
        <v>28067.1</v>
      </c>
      <c r="R5479" t="inlineStr">
        <is>
          <t>Karnataka</t>
        </is>
      </c>
      <c r="S5479" s="71" t="n">
        <v>2</v>
      </c>
      <c r="T5479" t="inlineStr">
        <is>
          <t>Yes</t>
        </is>
      </c>
      <c r="U5479" s="71" t="n">
        <v>570</v>
      </c>
      <c r="V5479" s="71" t="n">
        <v>241</v>
      </c>
      <c r="W5479">
        <f>IF(AND(OR(Dashboard!$C$6="All",E5479=Dashboard!$C$6),OR(Dashboard!$F$6="All",G5479=Dashboard!$F$6),OR(Dashboard!$I$6="All",H5479=Dashboard!$I$6)),1,0)</f>
        <v/>
      </c>
    </row>
    <row r="5480">
      <c r="A5480" t="inlineStr">
        <is>
          <t>RR105471</t>
        </is>
      </c>
      <c r="B5480" s="69" t="n">
        <v>46318</v>
      </c>
      <c r="C5480" s="70" t="n">
        <v>2026</v>
      </c>
      <c r="D5480" t="inlineStr">
        <is>
          <t>Oct</t>
        </is>
      </c>
      <c r="E5480" t="inlineStr">
        <is>
          <t>West</t>
        </is>
      </c>
      <c r="F5480" t="inlineStr">
        <is>
          <t>India</t>
        </is>
      </c>
      <c r="G5480" t="inlineStr">
        <is>
          <t>Grocery</t>
        </is>
      </c>
      <c r="H5480" t="inlineStr">
        <is>
          <t>Store walk-in</t>
        </is>
      </c>
      <c r="I5480" t="inlineStr">
        <is>
          <t>Walk-in guest</t>
        </is>
      </c>
      <c r="J5480" t="inlineStr">
        <is>
          <t>Wei Chen</t>
        </is>
      </c>
      <c r="K5480" s="71" t="n">
        <v>4059</v>
      </c>
      <c r="L5480" s="72" t="n">
        <v>202.81</v>
      </c>
      <c r="M5480" s="72" t="n">
        <v>823205.79</v>
      </c>
      <c r="N5480" s="72" t="n">
        <v>82320.58</v>
      </c>
      <c r="O5480" s="72" t="n">
        <v>740885.21</v>
      </c>
      <c r="P5480" s="72" t="n">
        <v>575404.45</v>
      </c>
      <c r="Q5480" s="72" t="n">
        <v>165480.76</v>
      </c>
      <c r="R5480" t="inlineStr">
        <is>
          <t>Gujarat</t>
        </is>
      </c>
      <c r="S5480" s="71" t="n">
        <v>1</v>
      </c>
      <c r="T5480" t="inlineStr">
        <is>
          <t>Yes</t>
        </is>
      </c>
      <c r="U5480" s="71" t="n">
        <v>2691</v>
      </c>
      <c r="V5480" s="71" t="n">
        <v>1083</v>
      </c>
      <c r="W5480">
        <f>IF(AND(OR(Dashboard!$C$6="All",E5480=Dashboard!$C$6),OR(Dashboard!$F$6="All",G5480=Dashboard!$F$6),OR(Dashboard!$I$6="All",H5480=Dashboard!$I$6)),1,0)</f>
        <v/>
      </c>
    </row>
    <row r="5481">
      <c r="A5481" t="inlineStr">
        <is>
          <t>RR105472</t>
        </is>
      </c>
      <c r="B5481" s="69" t="n">
        <v>46319</v>
      </c>
      <c r="C5481" s="70" t="n">
        <v>2026</v>
      </c>
      <c r="D5481" t="inlineStr">
        <is>
          <t>Oct</t>
        </is>
      </c>
      <c r="E5481" t="inlineStr">
        <is>
          <t>West</t>
        </is>
      </c>
      <c r="F5481" t="inlineStr">
        <is>
          <t>India</t>
        </is>
      </c>
      <c r="G5481" t="inlineStr">
        <is>
          <t>Fashion</t>
        </is>
      </c>
      <c r="H5481" t="inlineStr">
        <is>
          <t>Store walk-in</t>
        </is>
      </c>
      <c r="I5481" t="inlineStr">
        <is>
          <t>Walk-in guest</t>
        </is>
      </c>
      <c r="J5481" t="inlineStr">
        <is>
          <t>Emma Clarke</t>
        </is>
      </c>
      <c r="K5481" s="71" t="n">
        <v>1186</v>
      </c>
      <c r="L5481" s="72" t="n">
        <v>758.11</v>
      </c>
      <c r="M5481" s="72" t="n">
        <v>899118.46</v>
      </c>
      <c r="N5481" s="72" t="n">
        <v>89911.85000000001</v>
      </c>
      <c r="O5481" s="72" t="n">
        <v>809206.61</v>
      </c>
      <c r="P5481" s="72" t="n">
        <v>475604.98</v>
      </c>
      <c r="Q5481" s="72" t="n">
        <v>333601.63</v>
      </c>
      <c r="R5481" t="inlineStr">
        <is>
          <t>Maharashtra</t>
        </is>
      </c>
      <c r="S5481" s="71" t="n">
        <v>3</v>
      </c>
      <c r="T5481" t="inlineStr">
        <is>
          <t>Yes</t>
        </is>
      </c>
      <c r="U5481" s="71" t="n">
        <v>400</v>
      </c>
      <c r="V5481" s="71" t="n">
        <v>155</v>
      </c>
      <c r="W5481">
        <f>IF(AND(OR(Dashboard!$C$6="All",E5481=Dashboard!$C$6),OR(Dashboard!$F$6="All",G5481=Dashboard!$F$6),OR(Dashboard!$I$6="All",H5481=Dashboard!$I$6)),1,0)</f>
        <v/>
      </c>
    </row>
    <row r="5482">
      <c r="A5482" t="inlineStr">
        <is>
          <t>RR105473</t>
        </is>
      </c>
      <c r="B5482" s="69" t="n">
        <v>46319</v>
      </c>
      <c r="C5482" s="70" t="n">
        <v>2026</v>
      </c>
      <c r="D5482" t="inlineStr">
        <is>
          <t>Oct</t>
        </is>
      </c>
      <c r="E5482" t="inlineStr">
        <is>
          <t>North</t>
        </is>
      </c>
      <c r="F5482" t="inlineStr">
        <is>
          <t>India</t>
        </is>
      </c>
      <c r="G5482" t="inlineStr">
        <is>
          <t>Grocery</t>
        </is>
      </c>
      <c r="H5482" t="inlineStr">
        <is>
          <t>Store walk-in</t>
        </is>
      </c>
      <c r="I5482" t="inlineStr">
        <is>
          <t>Walk-in guest</t>
        </is>
      </c>
      <c r="J5482" t="inlineStr">
        <is>
          <t>Ravindra Patil</t>
        </is>
      </c>
      <c r="K5482" s="71" t="n">
        <v>4197</v>
      </c>
      <c r="L5482" s="72" t="n">
        <v>175.48</v>
      </c>
      <c r="M5482" s="72" t="n">
        <v>736489.5600000001</v>
      </c>
      <c r="N5482" s="72" t="n">
        <v>36824.48</v>
      </c>
      <c r="O5482" s="72" t="n">
        <v>699665.08</v>
      </c>
      <c r="P5482" s="72" t="n">
        <v>637908.4300000001</v>
      </c>
      <c r="Q5482" s="72" t="n">
        <v>61756.65</v>
      </c>
      <c r="R5482" t="inlineStr">
        <is>
          <t>Rajasthan</t>
        </is>
      </c>
      <c r="S5482" s="71" t="n">
        <v>3</v>
      </c>
      <c r="T5482" t="inlineStr">
        <is>
          <t>Yes</t>
        </is>
      </c>
      <c r="U5482" s="71" t="n">
        <v>2927</v>
      </c>
      <c r="V5482" s="71" t="n">
        <v>957</v>
      </c>
      <c r="W5482">
        <f>IF(AND(OR(Dashboard!$C$6="All",E5482=Dashboard!$C$6),OR(Dashboard!$F$6="All",G5482=Dashboard!$F$6),OR(Dashboard!$I$6="All",H5482=Dashboard!$I$6)),1,0)</f>
        <v/>
      </c>
    </row>
    <row r="5483">
      <c r="A5483" t="inlineStr">
        <is>
          <t>RR105474</t>
        </is>
      </c>
      <c r="B5483" s="69" t="n">
        <v>46319</v>
      </c>
      <c r="C5483" s="70" t="n">
        <v>2026</v>
      </c>
      <c r="D5483" t="inlineStr">
        <is>
          <t>Oct</t>
        </is>
      </c>
      <c r="E5483" t="inlineStr">
        <is>
          <t>East</t>
        </is>
      </c>
      <c r="F5483" t="inlineStr">
        <is>
          <t>India</t>
        </is>
      </c>
      <c r="G5483" t="inlineStr">
        <is>
          <t>Grocery</t>
        </is>
      </c>
      <c r="H5483" t="inlineStr">
        <is>
          <t>Click &amp; collect</t>
        </is>
      </c>
      <c r="I5483" t="inlineStr">
        <is>
          <t>Walk-in guest</t>
        </is>
      </c>
      <c r="J5483" t="inlineStr">
        <is>
          <t>Sophie Müller</t>
        </is>
      </c>
      <c r="K5483" s="71" t="n">
        <v>3989</v>
      </c>
      <c r="L5483" s="72" t="n">
        <v>175.9</v>
      </c>
      <c r="M5483" s="72" t="n">
        <v>701665.1</v>
      </c>
      <c r="N5483" s="72" t="n">
        <v>105249.76</v>
      </c>
      <c r="O5483" s="72" t="n">
        <v>596415.34</v>
      </c>
      <c r="P5483" s="72" t="n">
        <v>567571.97</v>
      </c>
      <c r="Q5483" s="72" t="n">
        <v>28843.37</v>
      </c>
      <c r="R5483" t="inlineStr">
        <is>
          <t>Bihar</t>
        </is>
      </c>
      <c r="S5483" s="71" t="n">
        <v>5</v>
      </c>
      <c r="T5483" t="inlineStr">
        <is>
          <t>Yes</t>
        </is>
      </c>
      <c r="U5483" s="71" t="n">
        <v>1586</v>
      </c>
      <c r="V5483" s="71" t="n">
        <v>476</v>
      </c>
      <c r="W5483">
        <f>IF(AND(OR(Dashboard!$C$6="All",E5483=Dashboard!$C$6),OR(Dashboard!$F$6="All",G5483=Dashboard!$F$6),OR(Dashboard!$I$6="All",H5483=Dashboard!$I$6)),1,0)</f>
        <v/>
      </c>
    </row>
    <row r="5484">
      <c r="A5484" t="inlineStr">
        <is>
          <t>RR105475</t>
        </is>
      </c>
      <c r="B5484" s="69" t="n">
        <v>46319</v>
      </c>
      <c r="C5484" s="70" t="n">
        <v>2026</v>
      </c>
      <c r="D5484" t="inlineStr">
        <is>
          <t>Oct</t>
        </is>
      </c>
      <c r="E5484" t="inlineStr">
        <is>
          <t>South</t>
        </is>
      </c>
      <c r="F5484" t="inlineStr">
        <is>
          <t>India</t>
        </is>
      </c>
      <c r="G5484" t="inlineStr">
        <is>
          <t>Grocery</t>
        </is>
      </c>
      <c r="H5484" t="inlineStr">
        <is>
          <t>Store walk-in</t>
        </is>
      </c>
      <c r="I5484" t="inlineStr">
        <is>
          <t>Walk-in guest</t>
        </is>
      </c>
      <c r="J5484" t="inlineStr">
        <is>
          <t>Wei Chen</t>
        </is>
      </c>
      <c r="K5484" s="71" t="n">
        <v>1658</v>
      </c>
      <c r="L5484" s="72" t="n">
        <v>191.07</v>
      </c>
      <c r="M5484" s="72" t="n">
        <v>316794.06</v>
      </c>
      <c r="N5484" s="72" t="n">
        <v>31679.41</v>
      </c>
      <c r="O5484" s="72" t="n">
        <v>285114.65</v>
      </c>
      <c r="P5484" s="72" t="n">
        <v>246195.05</v>
      </c>
      <c r="Q5484" s="72" t="n">
        <v>38919.6</v>
      </c>
      <c r="R5484" t="inlineStr">
        <is>
          <t>Tamil Nadu</t>
        </is>
      </c>
      <c r="S5484" s="71" t="n">
        <v>2</v>
      </c>
      <c r="T5484" t="inlineStr">
        <is>
          <t>Yes</t>
        </is>
      </c>
      <c r="U5484" s="71" t="n">
        <v>570</v>
      </c>
      <c r="V5484" s="71" t="n">
        <v>211</v>
      </c>
      <c r="W5484">
        <f>IF(AND(OR(Dashboard!$C$6="All",E5484=Dashboard!$C$6),OR(Dashboard!$F$6="All",G5484=Dashboard!$F$6),OR(Dashboard!$I$6="All",H5484=Dashboard!$I$6)),1,0)</f>
        <v/>
      </c>
    </row>
    <row r="5485">
      <c r="A5485" t="inlineStr">
        <is>
          <t>RR105476</t>
        </is>
      </c>
      <c r="B5485" s="69" t="n">
        <v>46319</v>
      </c>
      <c r="C5485" s="70" t="n">
        <v>2026</v>
      </c>
      <c r="D5485" t="inlineStr">
        <is>
          <t>Oct</t>
        </is>
      </c>
      <c r="E5485" t="inlineStr">
        <is>
          <t>East</t>
        </is>
      </c>
      <c r="F5485" t="inlineStr">
        <is>
          <t>India</t>
        </is>
      </c>
      <c r="G5485" t="inlineStr">
        <is>
          <t>Fashion</t>
        </is>
      </c>
      <c r="H5485" t="inlineStr">
        <is>
          <t>Home delivery</t>
        </is>
      </c>
      <c r="I5485" t="inlineStr">
        <is>
          <t>Walk-in guest</t>
        </is>
      </c>
      <c r="J5485" t="inlineStr">
        <is>
          <t>Wei Chen</t>
        </is>
      </c>
      <c r="K5485" s="71" t="n">
        <v>1152</v>
      </c>
      <c r="L5485" s="72" t="n">
        <v>783.67</v>
      </c>
      <c r="M5485" s="72" t="n">
        <v>902787.84</v>
      </c>
      <c r="N5485" s="72" t="n">
        <v>135418.18</v>
      </c>
      <c r="O5485" s="72" t="n">
        <v>767369.66</v>
      </c>
      <c r="P5485" s="72" t="n">
        <v>485188.76</v>
      </c>
      <c r="Q5485" s="72" t="n">
        <v>282180.9</v>
      </c>
      <c r="R5485" t="inlineStr">
        <is>
          <t>West Bengal</t>
        </is>
      </c>
      <c r="S5485" s="71" t="n">
        <v>2</v>
      </c>
      <c r="T5485" t="inlineStr">
        <is>
          <t>Yes</t>
        </is>
      </c>
      <c r="U5485" s="71" t="n">
        <v>332</v>
      </c>
      <c r="V5485" s="71" t="n">
        <v>141</v>
      </c>
      <c r="W5485">
        <f>IF(AND(OR(Dashboard!$C$6="All",E5485=Dashboard!$C$6),OR(Dashboard!$F$6="All",G5485=Dashboard!$F$6),OR(Dashboard!$I$6="All",H5485=Dashboard!$I$6)),1,0)</f>
        <v/>
      </c>
    </row>
    <row r="5486">
      <c r="A5486" t="inlineStr">
        <is>
          <t>RR105477</t>
        </is>
      </c>
      <c r="B5486" s="69" t="n">
        <v>46319</v>
      </c>
      <c r="C5486" s="70" t="n">
        <v>2026</v>
      </c>
      <c r="D5486" t="inlineStr">
        <is>
          <t>Oct</t>
        </is>
      </c>
      <c r="E5486" t="inlineStr">
        <is>
          <t>North</t>
        </is>
      </c>
      <c r="F5486" t="inlineStr">
        <is>
          <t>India</t>
        </is>
      </c>
      <c r="G5486" t="inlineStr">
        <is>
          <t>JioMart</t>
        </is>
      </c>
      <c r="H5486" t="inlineStr">
        <is>
          <t>Home delivery</t>
        </is>
      </c>
      <c r="I5486" t="inlineStr">
        <is>
          <t>Walk-in guest</t>
        </is>
      </c>
      <c r="J5486" t="inlineStr">
        <is>
          <t>Arjun Mehta</t>
        </is>
      </c>
      <c r="K5486" s="71" t="n">
        <v>2567</v>
      </c>
      <c r="L5486" s="72" t="n">
        <v>442.59</v>
      </c>
      <c r="M5486" s="72" t="n">
        <v>1136128.53</v>
      </c>
      <c r="N5486" s="72" t="n">
        <v>113612.85</v>
      </c>
      <c r="O5486" s="72" t="n">
        <v>1022515.68</v>
      </c>
      <c r="P5486" s="72" t="n">
        <v>848178.22</v>
      </c>
      <c r="Q5486" s="72" t="n">
        <v>174337.46</v>
      </c>
      <c r="R5486" t="inlineStr">
        <is>
          <t>Rajasthan</t>
        </is>
      </c>
      <c r="S5486" s="71" t="n">
        <v>8</v>
      </c>
      <c r="T5486" t="inlineStr">
        <is>
          <t>Yes</t>
        </is>
      </c>
      <c r="U5486" s="71" t="n">
        <v>5635</v>
      </c>
      <c r="V5486" s="71" t="n">
        <v>413</v>
      </c>
      <c r="W5486">
        <f>IF(AND(OR(Dashboard!$C$6="All",E5486=Dashboard!$C$6),OR(Dashboard!$F$6="All",G5486=Dashboard!$F$6),OR(Dashboard!$I$6="All",H5486=Dashboard!$I$6)),1,0)</f>
        <v/>
      </c>
    </row>
    <row r="5487">
      <c r="A5487" t="inlineStr">
        <is>
          <t>RR105478</t>
        </is>
      </c>
      <c r="B5487" s="69" t="n">
        <v>46319</v>
      </c>
      <c r="C5487" s="70" t="n">
        <v>2026</v>
      </c>
      <c r="D5487" t="inlineStr">
        <is>
          <t>Oct</t>
        </is>
      </c>
      <c r="E5487" t="inlineStr">
        <is>
          <t>South</t>
        </is>
      </c>
      <c r="F5487" t="inlineStr">
        <is>
          <t>India</t>
        </is>
      </c>
      <c r="G5487" t="inlineStr">
        <is>
          <t>Fashion</t>
        </is>
      </c>
      <c r="H5487" t="inlineStr">
        <is>
          <t>Store walk-in</t>
        </is>
      </c>
      <c r="I5487" t="inlineStr">
        <is>
          <t>Member</t>
        </is>
      </c>
      <c r="J5487" t="inlineStr">
        <is>
          <t>Arjun Mehta</t>
        </is>
      </c>
      <c r="K5487" s="71" t="n">
        <v>655</v>
      </c>
      <c r="L5487" s="72" t="n">
        <v>774.84</v>
      </c>
      <c r="M5487" s="72" t="n">
        <v>507520.2</v>
      </c>
      <c r="N5487" s="72" t="n">
        <v>76128.03</v>
      </c>
      <c r="O5487" s="72" t="n">
        <v>431392.17</v>
      </c>
      <c r="P5487" s="72" t="n">
        <v>262283.91</v>
      </c>
      <c r="Q5487" s="72" t="n">
        <v>169108.26</v>
      </c>
      <c r="R5487" t="inlineStr">
        <is>
          <t>Telangana</t>
        </is>
      </c>
      <c r="S5487" s="71" t="n">
        <v>1</v>
      </c>
      <c r="T5487" t="inlineStr">
        <is>
          <t>Yes</t>
        </is>
      </c>
      <c r="U5487" s="71" t="n">
        <v>282</v>
      </c>
      <c r="V5487" s="71" t="n">
        <v>103</v>
      </c>
      <c r="W5487">
        <f>IF(AND(OR(Dashboard!$C$6="All",E5487=Dashboard!$C$6),OR(Dashboard!$F$6="All",G5487=Dashboard!$F$6),OR(Dashboard!$I$6="All",H5487=Dashboard!$I$6)),1,0)</f>
        <v/>
      </c>
    </row>
    <row r="5488">
      <c r="A5488" t="inlineStr">
        <is>
          <t>RR105479</t>
        </is>
      </c>
      <c r="B5488" s="69" t="n">
        <v>46319</v>
      </c>
      <c r="C5488" s="70" t="n">
        <v>2026</v>
      </c>
      <c r="D5488" t="inlineStr">
        <is>
          <t>Oct</t>
        </is>
      </c>
      <c r="E5488" t="inlineStr">
        <is>
          <t>South</t>
        </is>
      </c>
      <c r="F5488" t="inlineStr">
        <is>
          <t>India</t>
        </is>
      </c>
      <c r="G5488" t="inlineStr">
        <is>
          <t>Grocery</t>
        </is>
      </c>
      <c r="H5488" t="inlineStr">
        <is>
          <t>Store walk-in</t>
        </is>
      </c>
      <c r="I5488" t="inlineStr">
        <is>
          <t>Member</t>
        </is>
      </c>
      <c r="J5488" t="inlineStr">
        <is>
          <t>Kofi Mensah</t>
        </is>
      </c>
      <c r="K5488" s="71" t="n">
        <v>3746</v>
      </c>
      <c r="L5488" s="72" t="n">
        <v>200.88</v>
      </c>
      <c r="M5488" s="72" t="n">
        <v>752496.48</v>
      </c>
      <c r="N5488" s="72" t="n">
        <v>112874.47</v>
      </c>
      <c r="O5488" s="72" t="n">
        <v>639622.01</v>
      </c>
      <c r="P5488" s="72" t="n">
        <v>532371.3100000001</v>
      </c>
      <c r="Q5488" s="72" t="n">
        <v>107250.7</v>
      </c>
      <c r="R5488" t="inlineStr">
        <is>
          <t>Kerala</t>
        </is>
      </c>
      <c r="S5488" s="71" t="n">
        <v>5</v>
      </c>
      <c r="T5488" t="inlineStr">
        <is>
          <t>Yes</t>
        </is>
      </c>
      <c r="U5488" s="71" t="n">
        <v>1432</v>
      </c>
      <c r="V5488" s="71" t="n">
        <v>624</v>
      </c>
      <c r="W5488">
        <f>IF(AND(OR(Dashboard!$C$6="All",E5488=Dashboard!$C$6),OR(Dashboard!$F$6="All",G5488=Dashboard!$F$6),OR(Dashboard!$I$6="All",H5488=Dashboard!$I$6)),1,0)</f>
        <v/>
      </c>
    </row>
    <row r="5489">
      <c r="A5489" t="inlineStr">
        <is>
          <t>RR105480</t>
        </is>
      </c>
      <c r="B5489" s="69" t="n">
        <v>46319</v>
      </c>
      <c r="C5489" s="70" t="n">
        <v>2026</v>
      </c>
      <c r="D5489" t="inlineStr">
        <is>
          <t>Oct</t>
        </is>
      </c>
      <c r="E5489" t="inlineStr">
        <is>
          <t>West</t>
        </is>
      </c>
      <c r="F5489" t="inlineStr">
        <is>
          <t>India</t>
        </is>
      </c>
      <c r="G5489" t="inlineStr">
        <is>
          <t>Electronics</t>
        </is>
      </c>
      <c r="H5489" t="inlineStr">
        <is>
          <t>Store walk-in</t>
        </is>
      </c>
      <c r="I5489" t="inlineStr">
        <is>
          <t>Member</t>
        </is>
      </c>
      <c r="J5489" t="inlineStr">
        <is>
          <t>Lucas Martin</t>
        </is>
      </c>
      <c r="K5489" s="71" t="n">
        <v>64</v>
      </c>
      <c r="L5489" s="72" t="n">
        <v>9967.299999999999</v>
      </c>
      <c r="M5489" s="72" t="n">
        <v>637907.2</v>
      </c>
      <c r="N5489" s="72" t="n">
        <v>12758.14</v>
      </c>
      <c r="O5489" s="72" t="n">
        <v>625149.0600000001</v>
      </c>
      <c r="P5489" s="72" t="n">
        <v>509680.68</v>
      </c>
      <c r="Q5489" s="72" t="n">
        <v>115468.38</v>
      </c>
      <c r="R5489" t="inlineStr">
        <is>
          <t>Goa</t>
        </is>
      </c>
      <c r="S5489" s="71" t="n">
        <v>5</v>
      </c>
      <c r="T5489" t="inlineStr">
        <is>
          <t>Yes</t>
        </is>
      </c>
      <c r="U5489" s="71" t="n">
        <v>219</v>
      </c>
      <c r="V5489" s="71" t="n">
        <v>60</v>
      </c>
      <c r="W5489">
        <f>IF(AND(OR(Dashboard!$C$6="All",E5489=Dashboard!$C$6),OR(Dashboard!$F$6="All",G5489=Dashboard!$F$6),OR(Dashboard!$I$6="All",H5489=Dashboard!$I$6)),1,0)</f>
        <v/>
      </c>
    </row>
    <row r="5490">
      <c r="A5490" t="inlineStr">
        <is>
          <t>RR105481</t>
        </is>
      </c>
      <c r="B5490" s="69" t="n">
        <v>46319</v>
      </c>
      <c r="C5490" s="70" t="n">
        <v>2026</v>
      </c>
      <c r="D5490" t="inlineStr">
        <is>
          <t>Oct</t>
        </is>
      </c>
      <c r="E5490" t="inlineStr">
        <is>
          <t>South</t>
        </is>
      </c>
      <c r="F5490" t="inlineStr">
        <is>
          <t>India</t>
        </is>
      </c>
      <c r="G5490" t="inlineStr">
        <is>
          <t>Electronics</t>
        </is>
      </c>
      <c r="H5490" t="inlineStr">
        <is>
          <t>Home delivery</t>
        </is>
      </c>
      <c r="I5490" t="inlineStr">
        <is>
          <t>Member</t>
        </is>
      </c>
      <c r="J5490" t="inlineStr">
        <is>
          <t>Emma Clarke</t>
        </is>
      </c>
      <c r="K5490" s="71" t="n">
        <v>217</v>
      </c>
      <c r="L5490" s="72" t="n">
        <v>10529.91</v>
      </c>
      <c r="M5490" s="72" t="n">
        <v>2284990.47</v>
      </c>
      <c r="N5490" s="72" t="n">
        <v>228499.05</v>
      </c>
      <c r="O5490" s="72" t="n">
        <v>2056491.42</v>
      </c>
      <c r="P5490" s="72" t="n">
        <v>1810625.77</v>
      </c>
      <c r="Q5490" s="72" t="n">
        <v>245865.65</v>
      </c>
      <c r="R5490" t="inlineStr">
        <is>
          <t>Karnataka</t>
        </is>
      </c>
      <c r="S5490" s="71" t="n">
        <v>1</v>
      </c>
      <c r="T5490" t="inlineStr">
        <is>
          <t>Yes</t>
        </is>
      </c>
      <c r="U5490" s="71" t="n">
        <v>406</v>
      </c>
      <c r="V5490" s="71" t="n">
        <v>170</v>
      </c>
      <c r="W5490">
        <f>IF(AND(OR(Dashboard!$C$6="All",E5490=Dashboard!$C$6),OR(Dashboard!$F$6="All",G5490=Dashboard!$F$6),OR(Dashboard!$I$6="All",H5490=Dashboard!$I$6)),1,0)</f>
        <v/>
      </c>
    </row>
    <row r="5491">
      <c r="A5491" t="inlineStr">
        <is>
          <t>RR105482</t>
        </is>
      </c>
      <c r="B5491" s="69" t="n">
        <v>46319</v>
      </c>
      <c r="C5491" s="70" t="n">
        <v>2026</v>
      </c>
      <c r="D5491" t="inlineStr">
        <is>
          <t>Oct</t>
        </is>
      </c>
      <c r="E5491" t="inlineStr">
        <is>
          <t>North</t>
        </is>
      </c>
      <c r="F5491" t="inlineStr">
        <is>
          <t>India</t>
        </is>
      </c>
      <c r="G5491" t="inlineStr">
        <is>
          <t>Fashion</t>
        </is>
      </c>
      <c r="H5491" t="inlineStr">
        <is>
          <t>Store walk-in</t>
        </is>
      </c>
      <c r="I5491" t="inlineStr">
        <is>
          <t>Walk-in guest</t>
        </is>
      </c>
      <c r="J5491" t="inlineStr">
        <is>
          <t>Liam O'Brien</t>
        </is>
      </c>
      <c r="K5491" s="71" t="n">
        <v>533</v>
      </c>
      <c r="L5491" s="72" t="n">
        <v>799.45</v>
      </c>
      <c r="M5491" s="72" t="n">
        <v>426106.85</v>
      </c>
      <c r="N5491" s="72" t="n">
        <v>21305.34</v>
      </c>
      <c r="O5491" s="72" t="n">
        <v>404801.51</v>
      </c>
      <c r="P5491" s="72" t="n">
        <v>215141.38</v>
      </c>
      <c r="Q5491" s="72" t="n">
        <v>189660.13</v>
      </c>
      <c r="R5491" t="inlineStr">
        <is>
          <t>Uttar Pradesh</t>
        </is>
      </c>
      <c r="S5491" s="71" t="n">
        <v>1</v>
      </c>
      <c r="T5491" t="inlineStr">
        <is>
          <t>Yes</t>
        </is>
      </c>
      <c r="U5491" s="71" t="n">
        <v>380</v>
      </c>
      <c r="V5491" s="71" t="n">
        <v>131</v>
      </c>
      <c r="W5491">
        <f>IF(AND(OR(Dashboard!$C$6="All",E5491=Dashboard!$C$6),OR(Dashboard!$F$6="All",G5491=Dashboard!$F$6),OR(Dashboard!$I$6="All",H5491=Dashboard!$I$6)),1,0)</f>
        <v/>
      </c>
    </row>
    <row r="5492">
      <c r="A5492" t="inlineStr">
        <is>
          <t>RR105483</t>
        </is>
      </c>
      <c r="B5492" s="69" t="n">
        <v>46320</v>
      </c>
      <c r="C5492" s="70" t="n">
        <v>2026</v>
      </c>
      <c r="D5492" t="inlineStr">
        <is>
          <t>Oct</t>
        </is>
      </c>
      <c r="E5492" t="inlineStr">
        <is>
          <t>West</t>
        </is>
      </c>
      <c r="F5492" t="inlineStr">
        <is>
          <t>India</t>
        </is>
      </c>
      <c r="G5492" t="inlineStr">
        <is>
          <t>Fashion</t>
        </is>
      </c>
      <c r="H5492" t="inlineStr">
        <is>
          <t>Store walk-in</t>
        </is>
      </c>
      <c r="I5492" t="inlineStr">
        <is>
          <t>Walk-in guest</t>
        </is>
      </c>
      <c r="J5492" t="inlineStr">
        <is>
          <t>Wei Chen</t>
        </is>
      </c>
      <c r="K5492" s="71" t="n">
        <v>1201</v>
      </c>
      <c r="L5492" s="72" t="n">
        <v>755.85</v>
      </c>
      <c r="M5492" s="72" t="n">
        <v>907775.85</v>
      </c>
      <c r="N5492" s="72" t="n">
        <v>18155.52</v>
      </c>
      <c r="O5492" s="72" t="n">
        <v>889620.33</v>
      </c>
      <c r="P5492" s="72" t="n">
        <v>482478.67</v>
      </c>
      <c r="Q5492" s="72" t="n">
        <v>407141.66</v>
      </c>
      <c r="R5492" t="inlineStr">
        <is>
          <t>Goa</t>
        </is>
      </c>
      <c r="S5492" s="71" t="n">
        <v>0</v>
      </c>
      <c r="T5492" t="inlineStr">
        <is>
          <t>No</t>
        </is>
      </c>
      <c r="U5492" s="71" t="n">
        <v>461</v>
      </c>
      <c r="V5492" s="71" t="n">
        <v>155</v>
      </c>
      <c r="W5492">
        <f>IF(AND(OR(Dashboard!$C$6="All",E5492=Dashboard!$C$6),OR(Dashboard!$F$6="All",G5492=Dashboard!$F$6),OR(Dashboard!$I$6="All",H5492=Dashboard!$I$6)),1,0)</f>
        <v/>
      </c>
    </row>
    <row r="5493">
      <c r="A5493" t="inlineStr">
        <is>
          <t>RR105484</t>
        </is>
      </c>
      <c r="B5493" s="69" t="n">
        <v>46320</v>
      </c>
      <c r="C5493" s="70" t="n">
        <v>2026</v>
      </c>
      <c r="D5493" t="inlineStr">
        <is>
          <t>Oct</t>
        </is>
      </c>
      <c r="E5493" t="inlineStr">
        <is>
          <t>North</t>
        </is>
      </c>
      <c r="F5493" t="inlineStr">
        <is>
          <t>India</t>
        </is>
      </c>
      <c r="G5493" t="inlineStr">
        <is>
          <t>Grocery</t>
        </is>
      </c>
      <c r="H5493" t="inlineStr">
        <is>
          <t>Home delivery</t>
        </is>
      </c>
      <c r="I5493" t="inlineStr">
        <is>
          <t>Walk-in guest</t>
        </is>
      </c>
      <c r="J5493" t="inlineStr">
        <is>
          <t>Mei Lin</t>
        </is>
      </c>
      <c r="K5493" s="71" t="n">
        <v>3395</v>
      </c>
      <c r="L5493" s="72" t="n">
        <v>192.34</v>
      </c>
      <c r="M5493" s="72" t="n">
        <v>652994.3</v>
      </c>
      <c r="N5493" s="72" t="n">
        <v>52239.54</v>
      </c>
      <c r="O5493" s="72" t="n">
        <v>600754.76</v>
      </c>
      <c r="P5493" s="72" t="n">
        <v>505921.18</v>
      </c>
      <c r="Q5493" s="72" t="n">
        <v>94833.58</v>
      </c>
      <c r="R5493" t="inlineStr">
        <is>
          <t>Rajasthan</t>
        </is>
      </c>
      <c r="S5493" s="71" t="n">
        <v>0</v>
      </c>
      <c r="T5493" t="inlineStr">
        <is>
          <t>No</t>
        </is>
      </c>
      <c r="U5493" s="71" t="n">
        <v>1983</v>
      </c>
      <c r="V5493" s="71" t="n">
        <v>700</v>
      </c>
      <c r="W5493">
        <f>IF(AND(OR(Dashboard!$C$6="All",E5493=Dashboard!$C$6),OR(Dashboard!$F$6="All",G5493=Dashboard!$F$6),OR(Dashboard!$I$6="All",H5493=Dashboard!$I$6)),1,0)</f>
        <v/>
      </c>
    </row>
    <row r="5494">
      <c r="A5494" t="inlineStr">
        <is>
          <t>RR105485</t>
        </is>
      </c>
      <c r="B5494" s="69" t="n">
        <v>46320</v>
      </c>
      <c r="C5494" s="70" t="n">
        <v>2026</v>
      </c>
      <c r="D5494" t="inlineStr">
        <is>
          <t>Oct</t>
        </is>
      </c>
      <c r="E5494" t="inlineStr">
        <is>
          <t>South</t>
        </is>
      </c>
      <c r="F5494" t="inlineStr">
        <is>
          <t>India</t>
        </is>
      </c>
      <c r="G5494" t="inlineStr">
        <is>
          <t>Grocery</t>
        </is>
      </c>
      <c r="H5494" t="inlineStr">
        <is>
          <t>Store walk-in</t>
        </is>
      </c>
      <c r="I5494" t="inlineStr">
        <is>
          <t>Walk-in guest</t>
        </is>
      </c>
      <c r="J5494" t="inlineStr">
        <is>
          <t>Aisha Bello</t>
        </is>
      </c>
      <c r="K5494" s="71" t="n">
        <v>2018</v>
      </c>
      <c r="L5494" s="72" t="n">
        <v>196.95</v>
      </c>
      <c r="M5494" s="72" t="n">
        <v>397445.1</v>
      </c>
      <c r="N5494" s="72" t="n">
        <v>39744.51</v>
      </c>
      <c r="O5494" s="72" t="n">
        <v>357700.59</v>
      </c>
      <c r="P5494" s="72" t="n">
        <v>304427.29</v>
      </c>
      <c r="Q5494" s="72" t="n">
        <v>53273.3</v>
      </c>
      <c r="R5494" t="inlineStr">
        <is>
          <t>Kerala</t>
        </is>
      </c>
      <c r="S5494" s="71" t="n">
        <v>0</v>
      </c>
      <c r="T5494" t="inlineStr">
        <is>
          <t>No</t>
        </is>
      </c>
      <c r="U5494" s="71" t="n">
        <v>1010</v>
      </c>
      <c r="V5494" s="71" t="n">
        <v>290</v>
      </c>
      <c r="W5494">
        <f>IF(AND(OR(Dashboard!$C$6="All",E5494=Dashboard!$C$6),OR(Dashboard!$F$6="All",G5494=Dashboard!$F$6),OR(Dashboard!$I$6="All",H5494=Dashboard!$I$6)),1,0)</f>
        <v/>
      </c>
    </row>
    <row r="5495">
      <c r="A5495" t="inlineStr">
        <is>
          <t>RR105486</t>
        </is>
      </c>
      <c r="B5495" s="69" t="n">
        <v>46320</v>
      </c>
      <c r="C5495" s="70" t="n">
        <v>2026</v>
      </c>
      <c r="D5495" t="inlineStr">
        <is>
          <t>Oct</t>
        </is>
      </c>
      <c r="E5495" t="inlineStr">
        <is>
          <t>North</t>
        </is>
      </c>
      <c r="F5495" t="inlineStr">
        <is>
          <t>India</t>
        </is>
      </c>
      <c r="G5495" t="inlineStr">
        <is>
          <t>JioMart</t>
        </is>
      </c>
      <c r="H5495" t="inlineStr">
        <is>
          <t>Home delivery</t>
        </is>
      </c>
      <c r="I5495" t="inlineStr">
        <is>
          <t>Member</t>
        </is>
      </c>
      <c r="J5495" t="inlineStr">
        <is>
          <t>Noah Smith</t>
        </is>
      </c>
      <c r="K5495" s="71" t="n">
        <v>4791</v>
      </c>
      <c r="L5495" s="72" t="n">
        <v>444.07</v>
      </c>
      <c r="M5495" s="72" t="n">
        <v>2127539.37</v>
      </c>
      <c r="N5495" s="72" t="n">
        <v>106376.97</v>
      </c>
      <c r="O5495" s="72" t="n">
        <v>2021162.4</v>
      </c>
      <c r="P5495" s="72" t="n">
        <v>1547937.98</v>
      </c>
      <c r="Q5495" s="72" t="n">
        <v>473224.42</v>
      </c>
      <c r="R5495" t="inlineStr">
        <is>
          <t>Punjab</t>
        </is>
      </c>
      <c r="S5495" s="71" t="n">
        <v>5</v>
      </c>
      <c r="T5495" t="inlineStr">
        <is>
          <t>Yes</t>
        </is>
      </c>
      <c r="U5495" s="71" t="n">
        <v>11562</v>
      </c>
      <c r="V5495" s="71" t="n">
        <v>749</v>
      </c>
      <c r="W5495">
        <f>IF(AND(OR(Dashboard!$C$6="All",E5495=Dashboard!$C$6),OR(Dashboard!$F$6="All",G5495=Dashboard!$F$6),OR(Dashboard!$I$6="All",H5495=Dashboard!$I$6)),1,0)</f>
        <v/>
      </c>
    </row>
    <row r="5496">
      <c r="A5496" t="inlineStr">
        <is>
          <t>RR105487</t>
        </is>
      </c>
      <c r="B5496" s="69" t="n">
        <v>46320</v>
      </c>
      <c r="C5496" s="70" t="n">
        <v>2026</v>
      </c>
      <c r="D5496" t="inlineStr">
        <is>
          <t>Oct</t>
        </is>
      </c>
      <c r="E5496" t="inlineStr">
        <is>
          <t>West</t>
        </is>
      </c>
      <c r="F5496" t="inlineStr">
        <is>
          <t>India</t>
        </is>
      </c>
      <c r="G5496" t="inlineStr">
        <is>
          <t>Electronics</t>
        </is>
      </c>
      <c r="H5496" t="inlineStr">
        <is>
          <t>Store walk-in</t>
        </is>
      </c>
      <c r="I5496" t="inlineStr">
        <is>
          <t>Member</t>
        </is>
      </c>
      <c r="J5496" t="inlineStr">
        <is>
          <t>Yuki Sato</t>
        </is>
      </c>
      <c r="K5496" s="71" t="n">
        <v>152</v>
      </c>
      <c r="L5496" s="72" t="n">
        <v>9256.040000000001</v>
      </c>
      <c r="M5496" s="72" t="n">
        <v>1406918.08</v>
      </c>
      <c r="N5496" s="72" t="n">
        <v>70345.89999999999</v>
      </c>
      <c r="O5496" s="72" t="n">
        <v>1336572.18</v>
      </c>
      <c r="P5496" s="72" t="n">
        <v>1246008.85</v>
      </c>
      <c r="Q5496" s="72" t="n">
        <v>90563.33</v>
      </c>
      <c r="R5496" t="inlineStr">
        <is>
          <t>Goa</t>
        </is>
      </c>
      <c r="S5496" s="71" t="n">
        <v>8</v>
      </c>
      <c r="T5496" t="inlineStr">
        <is>
          <t>Yes</t>
        </is>
      </c>
      <c r="U5496" s="71" t="n">
        <v>265</v>
      </c>
      <c r="V5496" s="71" t="n">
        <v>112</v>
      </c>
      <c r="W5496">
        <f>IF(AND(OR(Dashboard!$C$6="All",E5496=Dashboard!$C$6),OR(Dashboard!$F$6="All",G5496=Dashboard!$F$6),OR(Dashboard!$I$6="All",H5496=Dashboard!$I$6)),1,0)</f>
        <v/>
      </c>
    </row>
    <row r="5497">
      <c r="A5497" t="inlineStr">
        <is>
          <t>RR105488</t>
        </is>
      </c>
      <c r="B5497" s="69" t="n">
        <v>46320</v>
      </c>
      <c r="C5497" s="70" t="n">
        <v>2026</v>
      </c>
      <c r="D5497" t="inlineStr">
        <is>
          <t>Oct</t>
        </is>
      </c>
      <c r="E5497" t="inlineStr">
        <is>
          <t>West</t>
        </is>
      </c>
      <c r="F5497" t="inlineStr">
        <is>
          <t>India</t>
        </is>
      </c>
      <c r="G5497" t="inlineStr">
        <is>
          <t>Grocery</t>
        </is>
      </c>
      <c r="H5497" t="inlineStr">
        <is>
          <t>Home delivery</t>
        </is>
      </c>
      <c r="I5497" t="inlineStr">
        <is>
          <t>Walk-in guest</t>
        </is>
      </c>
      <c r="J5497" t="inlineStr">
        <is>
          <t>Shraddha Kulkarni</t>
        </is>
      </c>
      <c r="K5497" s="71" t="n">
        <v>4515</v>
      </c>
      <c r="L5497" s="72" t="n">
        <v>209.12</v>
      </c>
      <c r="M5497" s="72" t="n">
        <v>944176.8</v>
      </c>
      <c r="N5497" s="72" t="n">
        <v>141626.52</v>
      </c>
      <c r="O5497" s="72" t="n">
        <v>802550.28</v>
      </c>
      <c r="P5497" s="72" t="n">
        <v>677870.38</v>
      </c>
      <c r="Q5497" s="72" t="n">
        <v>124679.9</v>
      </c>
      <c r="R5497" t="inlineStr">
        <is>
          <t>Maharashtra</t>
        </is>
      </c>
      <c r="S5497" s="71" t="n">
        <v>1</v>
      </c>
      <c r="T5497" t="inlineStr">
        <is>
          <t>Yes</t>
        </is>
      </c>
      <c r="U5497" s="71" t="n">
        <v>1904</v>
      </c>
      <c r="V5497" s="71" t="n">
        <v>844</v>
      </c>
      <c r="W5497">
        <f>IF(AND(OR(Dashboard!$C$6="All",E5497=Dashboard!$C$6),OR(Dashboard!$F$6="All",G5497=Dashboard!$F$6),OR(Dashboard!$I$6="All",H5497=Dashboard!$I$6)),1,0)</f>
        <v/>
      </c>
    </row>
    <row r="5498">
      <c r="A5498" t="inlineStr">
        <is>
          <t>RR105489</t>
        </is>
      </c>
      <c r="B5498" s="69" t="n">
        <v>46320</v>
      </c>
      <c r="C5498" s="70" t="n">
        <v>2026</v>
      </c>
      <c r="D5498" t="inlineStr">
        <is>
          <t>Oct</t>
        </is>
      </c>
      <c r="E5498" t="inlineStr">
        <is>
          <t>South</t>
        </is>
      </c>
      <c r="F5498" t="inlineStr">
        <is>
          <t>India</t>
        </is>
      </c>
      <c r="G5498" t="inlineStr">
        <is>
          <t>Fashion</t>
        </is>
      </c>
      <c r="H5498" t="inlineStr">
        <is>
          <t>Store walk-in</t>
        </is>
      </c>
      <c r="I5498" t="inlineStr">
        <is>
          <t>Member</t>
        </is>
      </c>
      <c r="J5498" t="inlineStr">
        <is>
          <t>Noah Smith</t>
        </is>
      </c>
      <c r="K5498" s="71" t="n">
        <v>409</v>
      </c>
      <c r="L5498" s="72" t="n">
        <v>793.55</v>
      </c>
      <c r="M5498" s="72" t="n">
        <v>324561.95</v>
      </c>
      <c r="N5498" s="72" t="n">
        <v>32456.2</v>
      </c>
      <c r="O5498" s="72" t="n">
        <v>292105.75</v>
      </c>
      <c r="P5498" s="72" t="n">
        <v>166502.87</v>
      </c>
      <c r="Q5498" s="72" t="n">
        <v>125602.88</v>
      </c>
      <c r="R5498" t="inlineStr">
        <is>
          <t>Telangana</t>
        </is>
      </c>
      <c r="S5498" s="71" t="n">
        <v>2</v>
      </c>
      <c r="T5498" t="inlineStr">
        <is>
          <t>Yes</t>
        </is>
      </c>
      <c r="U5498" s="71" t="n">
        <v>128</v>
      </c>
      <c r="V5498" s="71" t="n">
        <v>57</v>
      </c>
      <c r="W5498">
        <f>IF(AND(OR(Dashboard!$C$6="All",E5498=Dashboard!$C$6),OR(Dashboard!$F$6="All",G5498=Dashboard!$F$6),OR(Dashboard!$I$6="All",H5498=Dashboard!$I$6)),1,0)</f>
        <v/>
      </c>
    </row>
    <row r="5499">
      <c r="A5499" t="inlineStr">
        <is>
          <t>RR105490</t>
        </is>
      </c>
      <c r="B5499" s="69" t="n">
        <v>46320</v>
      </c>
      <c r="C5499" s="70" t="n">
        <v>2026</v>
      </c>
      <c r="D5499" t="inlineStr">
        <is>
          <t>Oct</t>
        </is>
      </c>
      <c r="E5499" t="inlineStr">
        <is>
          <t>South</t>
        </is>
      </c>
      <c r="F5499" t="inlineStr">
        <is>
          <t>India</t>
        </is>
      </c>
      <c r="G5499" t="inlineStr">
        <is>
          <t>Fashion</t>
        </is>
      </c>
      <c r="H5499" t="inlineStr">
        <is>
          <t>Home delivery</t>
        </is>
      </c>
      <c r="I5499" t="inlineStr">
        <is>
          <t>Member</t>
        </is>
      </c>
      <c r="J5499" t="inlineStr">
        <is>
          <t>Ruhi Shaikh</t>
        </is>
      </c>
      <c r="K5499" s="71" t="n">
        <v>271</v>
      </c>
      <c r="L5499" s="72" t="n">
        <v>721.63</v>
      </c>
      <c r="M5499" s="72" t="n">
        <v>195561.73</v>
      </c>
      <c r="N5499" s="72" t="n">
        <v>3911.23</v>
      </c>
      <c r="O5499" s="72" t="n">
        <v>191650.5</v>
      </c>
      <c r="P5499" s="72" t="n">
        <v>110846.4</v>
      </c>
      <c r="Q5499" s="72" t="n">
        <v>80804.10000000001</v>
      </c>
      <c r="R5499" t="inlineStr">
        <is>
          <t>Telangana</t>
        </is>
      </c>
      <c r="S5499" s="71" t="n">
        <v>8</v>
      </c>
      <c r="T5499" t="inlineStr">
        <is>
          <t>Yes</t>
        </is>
      </c>
      <c r="U5499" s="71" t="n">
        <v>82</v>
      </c>
      <c r="V5499" s="71" t="n">
        <v>33</v>
      </c>
      <c r="W5499">
        <f>IF(AND(OR(Dashboard!$C$6="All",E5499=Dashboard!$C$6),OR(Dashboard!$F$6="All",G5499=Dashboard!$F$6),OR(Dashboard!$I$6="All",H5499=Dashboard!$I$6)),1,0)</f>
        <v/>
      </c>
    </row>
    <row r="5500">
      <c r="A5500" t="inlineStr">
        <is>
          <t>RR105491</t>
        </is>
      </c>
      <c r="B5500" s="69" t="n">
        <v>46320</v>
      </c>
      <c r="C5500" s="70" t="n">
        <v>2026</v>
      </c>
      <c r="D5500" t="inlineStr">
        <is>
          <t>Oct</t>
        </is>
      </c>
      <c r="E5500" t="inlineStr">
        <is>
          <t>West</t>
        </is>
      </c>
      <c r="F5500" t="inlineStr">
        <is>
          <t>India</t>
        </is>
      </c>
      <c r="G5500" t="inlineStr">
        <is>
          <t>Electronics</t>
        </is>
      </c>
      <c r="H5500" t="inlineStr">
        <is>
          <t>Store walk-in</t>
        </is>
      </c>
      <c r="I5500" t="inlineStr">
        <is>
          <t>Member</t>
        </is>
      </c>
      <c r="J5500" t="inlineStr">
        <is>
          <t>Olivia Brown</t>
        </is>
      </c>
      <c r="K5500" s="71" t="n">
        <v>162</v>
      </c>
      <c r="L5500" s="72" t="n">
        <v>9562.620000000001</v>
      </c>
      <c r="M5500" s="72" t="n">
        <v>1549144.44</v>
      </c>
      <c r="N5500" s="72" t="n">
        <v>154914.44</v>
      </c>
      <c r="O5500" s="72" t="n">
        <v>1394230</v>
      </c>
      <c r="P5500" s="72" t="n">
        <v>1299633.11</v>
      </c>
      <c r="Q5500" s="72" t="n">
        <v>94596.89</v>
      </c>
      <c r="R5500" t="inlineStr">
        <is>
          <t>Gujarat</t>
        </is>
      </c>
      <c r="S5500" s="71" t="n">
        <v>5</v>
      </c>
      <c r="T5500" t="inlineStr">
        <is>
          <t>Yes</t>
        </is>
      </c>
      <c r="U5500" s="71" t="n">
        <v>497</v>
      </c>
      <c r="V5500" s="71" t="n">
        <v>130</v>
      </c>
      <c r="W5500">
        <f>IF(AND(OR(Dashboard!$C$6="All",E5500=Dashboard!$C$6),OR(Dashboard!$F$6="All",G5500=Dashboard!$F$6),OR(Dashboard!$I$6="All",H5500=Dashboard!$I$6)),1,0)</f>
        <v/>
      </c>
    </row>
    <row r="5501">
      <c r="A5501" t="inlineStr">
        <is>
          <t>RR105492</t>
        </is>
      </c>
      <c r="B5501" s="69" t="n">
        <v>46320</v>
      </c>
      <c r="C5501" s="70" t="n">
        <v>2026</v>
      </c>
      <c r="D5501" t="inlineStr">
        <is>
          <t>Oct</t>
        </is>
      </c>
      <c r="E5501" t="inlineStr">
        <is>
          <t>South</t>
        </is>
      </c>
      <c r="F5501" t="inlineStr">
        <is>
          <t>India</t>
        </is>
      </c>
      <c r="G5501" t="inlineStr">
        <is>
          <t>JioMart</t>
        </is>
      </c>
      <c r="H5501" t="inlineStr">
        <is>
          <t>Home delivery</t>
        </is>
      </c>
      <c r="I5501" t="inlineStr">
        <is>
          <t>Member</t>
        </is>
      </c>
      <c r="J5501" t="inlineStr">
        <is>
          <t>Omar Haddad</t>
        </is>
      </c>
      <c r="K5501" s="71" t="n">
        <v>4406</v>
      </c>
      <c r="L5501" s="72" t="n">
        <v>506.35</v>
      </c>
      <c r="M5501" s="72" t="n">
        <v>2230978.1</v>
      </c>
      <c r="N5501" s="72" t="n">
        <v>44619.56</v>
      </c>
      <c r="O5501" s="72" t="n">
        <v>2186358.54</v>
      </c>
      <c r="P5501" s="72" t="n">
        <v>1517011.12</v>
      </c>
      <c r="Q5501" s="72" t="n">
        <v>669347.42</v>
      </c>
      <c r="R5501" t="inlineStr">
        <is>
          <t>Karnataka</t>
        </is>
      </c>
      <c r="S5501" s="71" t="n">
        <v>5</v>
      </c>
      <c r="T5501" t="inlineStr">
        <is>
          <t>Yes</t>
        </is>
      </c>
      <c r="U5501" s="71" t="n">
        <v>10940</v>
      </c>
      <c r="V5501" s="71" t="n">
        <v>798</v>
      </c>
      <c r="W5501">
        <f>IF(AND(OR(Dashboard!$C$6="All",E5501=Dashboard!$C$6),OR(Dashboard!$F$6="All",G5501=Dashboard!$F$6),OR(Dashboard!$I$6="All",H5501=Dashboard!$I$6)),1,0)</f>
        <v/>
      </c>
    </row>
    <row r="5502">
      <c r="A5502" t="inlineStr">
        <is>
          <t>RR105493</t>
        </is>
      </c>
      <c r="B5502" s="69" t="n">
        <v>46320</v>
      </c>
      <c r="C5502" s="70" t="n">
        <v>2026</v>
      </c>
      <c r="D5502" t="inlineStr">
        <is>
          <t>Oct</t>
        </is>
      </c>
      <c r="E5502" t="inlineStr">
        <is>
          <t>South</t>
        </is>
      </c>
      <c r="F5502" t="inlineStr">
        <is>
          <t>India</t>
        </is>
      </c>
      <c r="G5502" t="inlineStr">
        <is>
          <t>Fashion</t>
        </is>
      </c>
      <c r="H5502" t="inlineStr">
        <is>
          <t>Store walk-in</t>
        </is>
      </c>
      <c r="I5502" t="inlineStr">
        <is>
          <t>Member</t>
        </is>
      </c>
      <c r="J5502" t="inlineStr">
        <is>
          <t>Yuki Sato</t>
        </is>
      </c>
      <c r="K5502" s="71" t="n">
        <v>389</v>
      </c>
      <c r="L5502" s="72" t="n">
        <v>759.98</v>
      </c>
      <c r="M5502" s="72" t="n">
        <v>295632.22</v>
      </c>
      <c r="N5502" s="72" t="n">
        <v>14781.61</v>
      </c>
      <c r="O5502" s="72" t="n">
        <v>280850.61</v>
      </c>
      <c r="P5502" s="72" t="n">
        <v>164726.04</v>
      </c>
      <c r="Q5502" s="72" t="n">
        <v>116124.57</v>
      </c>
      <c r="R5502" t="inlineStr">
        <is>
          <t>Telangana</t>
        </is>
      </c>
      <c r="S5502" s="71" t="n">
        <v>1</v>
      </c>
      <c r="T5502" t="inlineStr">
        <is>
          <t>Yes</t>
        </is>
      </c>
      <c r="U5502" s="71" t="n">
        <v>150</v>
      </c>
      <c r="V5502" s="71" t="n">
        <v>48</v>
      </c>
      <c r="W5502">
        <f>IF(AND(OR(Dashboard!$C$6="All",E5502=Dashboard!$C$6),OR(Dashboard!$F$6="All",G5502=Dashboard!$F$6),OR(Dashboard!$I$6="All",H5502=Dashboard!$I$6)),1,0)</f>
        <v/>
      </c>
    </row>
    <row r="5503">
      <c r="A5503" t="inlineStr">
        <is>
          <t>RR105494</t>
        </is>
      </c>
      <c r="B5503" s="69" t="n">
        <v>46320</v>
      </c>
      <c r="C5503" s="70" t="n">
        <v>2026</v>
      </c>
      <c r="D5503" t="inlineStr">
        <is>
          <t>Oct</t>
        </is>
      </c>
      <c r="E5503" t="inlineStr">
        <is>
          <t>South</t>
        </is>
      </c>
      <c r="F5503" t="inlineStr">
        <is>
          <t>India</t>
        </is>
      </c>
      <c r="G5503" t="inlineStr">
        <is>
          <t>JioMart</t>
        </is>
      </c>
      <c r="H5503" t="inlineStr">
        <is>
          <t>Home delivery</t>
        </is>
      </c>
      <c r="I5503" t="inlineStr">
        <is>
          <t>Walk-in guest</t>
        </is>
      </c>
      <c r="J5503" t="inlineStr">
        <is>
          <t>Aisha Bello</t>
        </is>
      </c>
      <c r="K5503" s="71" t="n">
        <v>3087</v>
      </c>
      <c r="L5503" s="72" t="n">
        <v>476.44</v>
      </c>
      <c r="M5503" s="72" t="n">
        <v>1470770.28</v>
      </c>
      <c r="N5503" s="72" t="n">
        <v>117661.62</v>
      </c>
      <c r="O5503" s="72" t="n">
        <v>1353108.66</v>
      </c>
      <c r="P5503" s="72" t="n">
        <v>1019613.99</v>
      </c>
      <c r="Q5503" s="72" t="n">
        <v>333494.67</v>
      </c>
      <c r="R5503" t="inlineStr">
        <is>
          <t>Karnataka</t>
        </is>
      </c>
      <c r="S5503" s="71" t="n">
        <v>0</v>
      </c>
      <c r="T5503" t="inlineStr">
        <is>
          <t>No</t>
        </is>
      </c>
      <c r="U5503" s="71" t="n">
        <v>11717</v>
      </c>
      <c r="V5503" s="71" t="n">
        <v>595</v>
      </c>
      <c r="W5503">
        <f>IF(AND(OR(Dashboard!$C$6="All",E5503=Dashboard!$C$6),OR(Dashboard!$F$6="All",G5503=Dashboard!$F$6),OR(Dashboard!$I$6="All",H5503=Dashboard!$I$6)),1,0)</f>
        <v/>
      </c>
    </row>
    <row r="5504">
      <c r="A5504" t="inlineStr">
        <is>
          <t>RR105495</t>
        </is>
      </c>
      <c r="B5504" s="69" t="n">
        <v>46321</v>
      </c>
      <c r="C5504" s="70" t="n">
        <v>2026</v>
      </c>
      <c r="D5504" t="inlineStr">
        <is>
          <t>Oct</t>
        </is>
      </c>
      <c r="E5504" t="inlineStr">
        <is>
          <t>West</t>
        </is>
      </c>
      <c r="F5504" t="inlineStr">
        <is>
          <t>India</t>
        </is>
      </c>
      <c r="G5504" t="inlineStr">
        <is>
          <t>JioMart</t>
        </is>
      </c>
      <c r="H5504" t="inlineStr">
        <is>
          <t>Home delivery</t>
        </is>
      </c>
      <c r="I5504" t="inlineStr">
        <is>
          <t>Member</t>
        </is>
      </c>
      <c r="J5504" t="inlineStr">
        <is>
          <t>Amir Khan</t>
        </is>
      </c>
      <c r="K5504" s="71" t="n">
        <v>2866</v>
      </c>
      <c r="L5504" s="72" t="n">
        <v>501.87</v>
      </c>
      <c r="M5504" s="72" t="n">
        <v>1438359.42</v>
      </c>
      <c r="N5504" s="72" t="n">
        <v>115068.75</v>
      </c>
      <c r="O5504" s="72" t="n">
        <v>1323290.67</v>
      </c>
      <c r="P5504" s="72" t="n">
        <v>955047.6899999999</v>
      </c>
      <c r="Q5504" s="72" t="n">
        <v>368242.98</v>
      </c>
      <c r="R5504" t="inlineStr">
        <is>
          <t>Gujarat</t>
        </is>
      </c>
      <c r="S5504" s="71" t="n">
        <v>3</v>
      </c>
      <c r="T5504" t="inlineStr">
        <is>
          <t>Yes</t>
        </is>
      </c>
      <c r="U5504" s="71" t="n">
        <v>13092</v>
      </c>
      <c r="V5504" s="71" t="n">
        <v>573</v>
      </c>
      <c r="W5504">
        <f>IF(AND(OR(Dashboard!$C$6="All",E5504=Dashboard!$C$6),OR(Dashboard!$F$6="All",G5504=Dashboard!$F$6),OR(Dashboard!$I$6="All",H5504=Dashboard!$I$6)),1,0)</f>
        <v/>
      </c>
    </row>
    <row r="5505">
      <c r="A5505" t="inlineStr">
        <is>
          <t>RR105496</t>
        </is>
      </c>
      <c r="B5505" s="69" t="n">
        <v>46321</v>
      </c>
      <c r="C5505" s="70" t="n">
        <v>2026</v>
      </c>
      <c r="D5505" t="inlineStr">
        <is>
          <t>Oct</t>
        </is>
      </c>
      <c r="E5505" t="inlineStr">
        <is>
          <t>South</t>
        </is>
      </c>
      <c r="F5505" t="inlineStr">
        <is>
          <t>India</t>
        </is>
      </c>
      <c r="G5505" t="inlineStr">
        <is>
          <t>Fashion</t>
        </is>
      </c>
      <c r="H5505" t="inlineStr">
        <is>
          <t>Store walk-in</t>
        </is>
      </c>
      <c r="I5505" t="inlineStr">
        <is>
          <t>Walk-in guest</t>
        </is>
      </c>
      <c r="J5505" t="inlineStr">
        <is>
          <t>Ruhi Shaikh</t>
        </is>
      </c>
      <c r="K5505" s="71" t="n">
        <v>136</v>
      </c>
      <c r="L5505" s="72" t="n">
        <v>748.29</v>
      </c>
      <c r="M5505" s="72" t="n">
        <v>101767.44</v>
      </c>
      <c r="N5505" s="72" t="n">
        <v>5088.37</v>
      </c>
      <c r="O5505" s="72" t="n">
        <v>96679.07000000001</v>
      </c>
      <c r="P5505" s="72" t="n">
        <v>56128.6</v>
      </c>
      <c r="Q5505" s="72" t="n">
        <v>40550.47</v>
      </c>
      <c r="R5505" t="inlineStr">
        <is>
          <t>Kerala</t>
        </is>
      </c>
      <c r="S5505" s="71" t="n">
        <v>2</v>
      </c>
      <c r="T5505" t="inlineStr">
        <is>
          <t>Yes</t>
        </is>
      </c>
      <c r="U5505" s="71" t="n">
        <v>52</v>
      </c>
      <c r="V5505" s="71" t="n">
        <v>17</v>
      </c>
      <c r="W5505">
        <f>IF(AND(OR(Dashboard!$C$6="All",E5505=Dashboard!$C$6),OR(Dashboard!$F$6="All",G5505=Dashboard!$F$6),OR(Dashboard!$I$6="All",H5505=Dashboard!$I$6)),1,0)</f>
        <v/>
      </c>
    </row>
    <row r="5506">
      <c r="A5506" t="inlineStr">
        <is>
          <t>RR105497</t>
        </is>
      </c>
      <c r="B5506" s="69" t="n">
        <v>46321</v>
      </c>
      <c r="C5506" s="70" t="n">
        <v>2026</v>
      </c>
      <c r="D5506" t="inlineStr">
        <is>
          <t>Oct</t>
        </is>
      </c>
      <c r="E5506" t="inlineStr">
        <is>
          <t>South</t>
        </is>
      </c>
      <c r="F5506" t="inlineStr">
        <is>
          <t>India</t>
        </is>
      </c>
      <c r="G5506" t="inlineStr">
        <is>
          <t>Fashion</t>
        </is>
      </c>
      <c r="H5506" t="inlineStr">
        <is>
          <t>Store walk-in</t>
        </is>
      </c>
      <c r="I5506" t="inlineStr">
        <is>
          <t>Walk-in guest</t>
        </is>
      </c>
      <c r="J5506" t="inlineStr">
        <is>
          <t>Omar Haddad</t>
        </is>
      </c>
      <c r="K5506" s="71" t="n">
        <v>203</v>
      </c>
      <c r="L5506" s="72" t="n">
        <v>816.61</v>
      </c>
      <c r="M5506" s="72" t="n">
        <v>165771.83</v>
      </c>
      <c r="N5506" s="72" t="n">
        <v>16577.18</v>
      </c>
      <c r="O5506" s="72" t="n">
        <v>149194.65</v>
      </c>
      <c r="P5506" s="72" t="n">
        <v>85268.25</v>
      </c>
      <c r="Q5506" s="72" t="n">
        <v>63926.4</v>
      </c>
      <c r="R5506" t="inlineStr">
        <is>
          <t>Tamil Nadu</t>
        </is>
      </c>
      <c r="S5506" s="71" t="n">
        <v>2</v>
      </c>
      <c r="T5506" t="inlineStr">
        <is>
          <t>Yes</t>
        </is>
      </c>
      <c r="U5506" s="71" t="n">
        <v>86</v>
      </c>
      <c r="V5506" s="71" t="n">
        <v>30</v>
      </c>
      <c r="W5506">
        <f>IF(AND(OR(Dashboard!$C$6="All",E5506=Dashboard!$C$6),OR(Dashboard!$F$6="All",G5506=Dashboard!$F$6),OR(Dashboard!$I$6="All",H5506=Dashboard!$I$6)),1,0)</f>
        <v/>
      </c>
    </row>
    <row r="5507">
      <c r="A5507" t="inlineStr">
        <is>
          <t>RR105498</t>
        </is>
      </c>
      <c r="B5507" s="69" t="n">
        <v>46321</v>
      </c>
      <c r="C5507" s="70" t="n">
        <v>2026</v>
      </c>
      <c r="D5507" t="inlineStr">
        <is>
          <t>Oct</t>
        </is>
      </c>
      <c r="E5507" t="inlineStr">
        <is>
          <t>East</t>
        </is>
      </c>
      <c r="F5507" t="inlineStr">
        <is>
          <t>India</t>
        </is>
      </c>
      <c r="G5507" t="inlineStr">
        <is>
          <t>JioMart</t>
        </is>
      </c>
      <c r="H5507" t="inlineStr">
        <is>
          <t>Home delivery</t>
        </is>
      </c>
      <c r="I5507" t="inlineStr">
        <is>
          <t>Member</t>
        </is>
      </c>
      <c r="J5507" t="inlineStr">
        <is>
          <t>Ruhi Shaikh</t>
        </is>
      </c>
      <c r="K5507" s="71" t="n">
        <v>1273</v>
      </c>
      <c r="L5507" s="72" t="n">
        <v>444.74</v>
      </c>
      <c r="M5507" s="72" t="n">
        <v>566154.02</v>
      </c>
      <c r="N5507" s="72" t="n">
        <v>11323.08</v>
      </c>
      <c r="O5507" s="72" t="n">
        <v>554830.9399999999</v>
      </c>
      <c r="P5507" s="72" t="n">
        <v>435351.98</v>
      </c>
      <c r="Q5507" s="72" t="n">
        <v>119478.96</v>
      </c>
      <c r="R5507" t="inlineStr">
        <is>
          <t>Bihar</t>
        </is>
      </c>
      <c r="S5507" s="71" t="n">
        <v>3</v>
      </c>
      <c r="T5507" t="inlineStr">
        <is>
          <t>Yes</t>
        </is>
      </c>
      <c r="U5507" s="71" t="n">
        <v>2878</v>
      </c>
      <c r="V5507" s="71" t="n">
        <v>176</v>
      </c>
      <c r="W5507">
        <f>IF(AND(OR(Dashboard!$C$6="All",E5507=Dashboard!$C$6),OR(Dashboard!$F$6="All",G5507=Dashboard!$F$6),OR(Dashboard!$I$6="All",H5507=Dashboard!$I$6)),1,0)</f>
        <v/>
      </c>
    </row>
    <row r="5508">
      <c r="A5508" t="inlineStr">
        <is>
          <t>RR105499</t>
        </is>
      </c>
      <c r="B5508" s="69" t="n">
        <v>46321</v>
      </c>
      <c r="C5508" s="70" t="n">
        <v>2026</v>
      </c>
      <c r="D5508" t="inlineStr">
        <is>
          <t>Oct</t>
        </is>
      </c>
      <c r="E5508" t="inlineStr">
        <is>
          <t>West</t>
        </is>
      </c>
      <c r="F5508" t="inlineStr">
        <is>
          <t>India</t>
        </is>
      </c>
      <c r="G5508" t="inlineStr">
        <is>
          <t>JioMart</t>
        </is>
      </c>
      <c r="H5508" t="inlineStr">
        <is>
          <t>Home delivery</t>
        </is>
      </c>
      <c r="I5508" t="inlineStr">
        <is>
          <t>Member</t>
        </is>
      </c>
      <c r="J5508" t="inlineStr">
        <is>
          <t>Ravindra Patil</t>
        </is>
      </c>
      <c r="K5508" s="71" t="n">
        <v>1763</v>
      </c>
      <c r="L5508" s="72" t="n">
        <v>460.86</v>
      </c>
      <c r="M5508" s="72" t="n">
        <v>812496.1800000001</v>
      </c>
      <c r="N5508" s="72" t="n">
        <v>64999.69</v>
      </c>
      <c r="O5508" s="72" t="n">
        <v>747496.49</v>
      </c>
      <c r="P5508" s="72" t="n">
        <v>603922.58</v>
      </c>
      <c r="Q5508" s="72" t="n">
        <v>143573.91</v>
      </c>
      <c r="R5508" t="inlineStr">
        <is>
          <t>Maharashtra</t>
        </is>
      </c>
      <c r="S5508" s="71" t="n">
        <v>8</v>
      </c>
      <c r="T5508" t="inlineStr">
        <is>
          <t>Yes</t>
        </is>
      </c>
      <c r="U5508" s="71" t="n">
        <v>2657</v>
      </c>
      <c r="V5508" s="71" t="n">
        <v>208</v>
      </c>
      <c r="W5508">
        <f>IF(AND(OR(Dashboard!$C$6="All",E5508=Dashboard!$C$6),OR(Dashboard!$F$6="All",G5508=Dashboard!$F$6),OR(Dashboard!$I$6="All",H5508=Dashboard!$I$6)),1,0)</f>
        <v/>
      </c>
    </row>
    <row r="5509">
      <c r="A5509" t="inlineStr">
        <is>
          <t>RR105500</t>
        </is>
      </c>
      <c r="B5509" s="69" t="n">
        <v>46321</v>
      </c>
      <c r="C5509" s="70" t="n">
        <v>2026</v>
      </c>
      <c r="D5509" t="inlineStr">
        <is>
          <t>Oct</t>
        </is>
      </c>
      <c r="E5509" t="inlineStr">
        <is>
          <t>South</t>
        </is>
      </c>
      <c r="F5509" t="inlineStr">
        <is>
          <t>India</t>
        </is>
      </c>
      <c r="G5509" t="inlineStr">
        <is>
          <t>JioMart</t>
        </is>
      </c>
      <c r="H5509" t="inlineStr">
        <is>
          <t>Home delivery</t>
        </is>
      </c>
      <c r="I5509" t="inlineStr">
        <is>
          <t>Walk-in guest</t>
        </is>
      </c>
      <c r="J5509" t="inlineStr">
        <is>
          <t>Shraddha Kulkarni</t>
        </is>
      </c>
      <c r="K5509" s="71" t="n">
        <v>934</v>
      </c>
      <c r="L5509" s="72" t="n">
        <v>484.64</v>
      </c>
      <c r="M5509" s="72" t="n">
        <v>452653.76</v>
      </c>
      <c r="N5509" s="72" t="n">
        <v>45265.38</v>
      </c>
      <c r="O5509" s="72" t="n">
        <v>407388.38</v>
      </c>
      <c r="P5509" s="72" t="n">
        <v>326023.75</v>
      </c>
      <c r="Q5509" s="72" t="n">
        <v>81364.63</v>
      </c>
      <c r="R5509" t="inlineStr">
        <is>
          <t>Tamil Nadu</t>
        </is>
      </c>
      <c r="S5509" s="71" t="n">
        <v>5</v>
      </c>
      <c r="T5509" t="inlineStr">
        <is>
          <t>Yes</t>
        </is>
      </c>
      <c r="U5509" s="71" t="n">
        <v>4057</v>
      </c>
      <c r="V5509" s="71" t="n">
        <v>171</v>
      </c>
      <c r="W5509">
        <f>IF(AND(OR(Dashboard!$C$6="All",E5509=Dashboard!$C$6),OR(Dashboard!$F$6="All",G5509=Dashboard!$F$6),OR(Dashboard!$I$6="All",H5509=Dashboard!$I$6)),1,0)</f>
        <v/>
      </c>
    </row>
    <row r="5510">
      <c r="A5510" t="inlineStr">
        <is>
          <t>RR105501</t>
        </is>
      </c>
      <c r="B5510" s="69" t="n">
        <v>46321</v>
      </c>
      <c r="C5510" s="70" t="n">
        <v>2026</v>
      </c>
      <c r="D5510" t="inlineStr">
        <is>
          <t>Oct</t>
        </is>
      </c>
      <c r="E5510" t="inlineStr">
        <is>
          <t>North</t>
        </is>
      </c>
      <c r="F5510" t="inlineStr">
        <is>
          <t>India</t>
        </is>
      </c>
      <c r="G5510" t="inlineStr">
        <is>
          <t>Electronics</t>
        </is>
      </c>
      <c r="H5510" t="inlineStr">
        <is>
          <t>Click &amp; collect</t>
        </is>
      </c>
      <c r="I5510" t="inlineStr">
        <is>
          <t>Member</t>
        </is>
      </c>
      <c r="J5510" t="inlineStr">
        <is>
          <t>Ruhi Shaikh</t>
        </is>
      </c>
      <c r="K5510" s="71" t="n">
        <v>34</v>
      </c>
      <c r="L5510" s="72" t="n">
        <v>10707.41</v>
      </c>
      <c r="M5510" s="72" t="n">
        <v>364051.94</v>
      </c>
      <c r="N5510" s="72" t="n">
        <v>7281.04</v>
      </c>
      <c r="O5510" s="72" t="n">
        <v>356770.9</v>
      </c>
      <c r="P5510" s="72" t="n">
        <v>282626.41</v>
      </c>
      <c r="Q5510" s="72" t="n">
        <v>74144.49000000001</v>
      </c>
      <c r="R5510" t="inlineStr">
        <is>
          <t>Delhi</t>
        </is>
      </c>
      <c r="S5510" s="71" t="n">
        <v>8</v>
      </c>
      <c r="T5510" t="inlineStr">
        <is>
          <t>Yes</t>
        </is>
      </c>
      <c r="U5510" s="71" t="n">
        <v>88</v>
      </c>
      <c r="V5510" s="71" t="n">
        <v>26</v>
      </c>
      <c r="W5510">
        <f>IF(AND(OR(Dashboard!$C$6="All",E5510=Dashboard!$C$6),OR(Dashboard!$F$6="All",G5510=Dashboard!$F$6),OR(Dashboard!$I$6="All",H5510=Dashboard!$I$6)),1,0)</f>
        <v/>
      </c>
    </row>
    <row r="5511">
      <c r="A5511" t="inlineStr">
        <is>
          <t>RR105502</t>
        </is>
      </c>
      <c r="B5511" s="69" t="n">
        <v>46321</v>
      </c>
      <c r="C5511" s="70" t="n">
        <v>2026</v>
      </c>
      <c r="D5511" t="inlineStr">
        <is>
          <t>Oct</t>
        </is>
      </c>
      <c r="E5511" t="inlineStr">
        <is>
          <t>South</t>
        </is>
      </c>
      <c r="F5511" t="inlineStr">
        <is>
          <t>India</t>
        </is>
      </c>
      <c r="G5511" t="inlineStr">
        <is>
          <t>Grocery</t>
        </is>
      </c>
      <c r="H5511" t="inlineStr">
        <is>
          <t>Store walk-in</t>
        </is>
      </c>
      <c r="I5511" t="inlineStr">
        <is>
          <t>Member</t>
        </is>
      </c>
      <c r="J5511" t="inlineStr">
        <is>
          <t>Zoya Ahmed</t>
        </is>
      </c>
      <c r="K5511" s="71" t="n">
        <v>2506</v>
      </c>
      <c r="L5511" s="72" t="n">
        <v>187.55</v>
      </c>
      <c r="M5511" s="72" t="n">
        <v>470000.3</v>
      </c>
      <c r="N5511" s="72" t="n">
        <v>47000.03</v>
      </c>
      <c r="O5511" s="72" t="n">
        <v>423000.27</v>
      </c>
      <c r="P5511" s="72" t="n">
        <v>384019.88</v>
      </c>
      <c r="Q5511" s="72" t="n">
        <v>38980.39</v>
      </c>
      <c r="R5511" t="inlineStr">
        <is>
          <t>Karnataka</t>
        </is>
      </c>
      <c r="S5511" s="71" t="n">
        <v>0</v>
      </c>
      <c r="T5511" t="inlineStr">
        <is>
          <t>No</t>
        </is>
      </c>
      <c r="U5511" s="71" t="n">
        <v>1086</v>
      </c>
      <c r="V5511" s="71" t="n">
        <v>446</v>
      </c>
      <c r="W5511">
        <f>IF(AND(OR(Dashboard!$C$6="All",E5511=Dashboard!$C$6),OR(Dashboard!$F$6="All",G5511=Dashboard!$F$6),OR(Dashboard!$I$6="All",H5511=Dashboard!$I$6)),1,0)</f>
        <v/>
      </c>
    </row>
    <row r="5512">
      <c r="A5512" t="inlineStr">
        <is>
          <t>RR105503</t>
        </is>
      </c>
      <c r="B5512" s="69" t="n">
        <v>46321</v>
      </c>
      <c r="C5512" s="70" t="n">
        <v>2026</v>
      </c>
      <c r="D5512" t="inlineStr">
        <is>
          <t>Oct</t>
        </is>
      </c>
      <c r="E5512" t="inlineStr">
        <is>
          <t>North</t>
        </is>
      </c>
      <c r="F5512" t="inlineStr">
        <is>
          <t>India</t>
        </is>
      </c>
      <c r="G5512" t="inlineStr">
        <is>
          <t>Fashion</t>
        </is>
      </c>
      <c r="H5512" t="inlineStr">
        <is>
          <t>Store walk-in</t>
        </is>
      </c>
      <c r="I5512" t="inlineStr">
        <is>
          <t>Walk-in guest</t>
        </is>
      </c>
      <c r="J5512" t="inlineStr">
        <is>
          <t>Ruhi Shaikh</t>
        </is>
      </c>
      <c r="K5512" s="71" t="n">
        <v>263</v>
      </c>
      <c r="L5512" s="72" t="n">
        <v>824.27</v>
      </c>
      <c r="M5512" s="72" t="n">
        <v>216783.01</v>
      </c>
      <c r="N5512" s="72" t="n">
        <v>4335.66</v>
      </c>
      <c r="O5512" s="72" t="n">
        <v>212447.35</v>
      </c>
      <c r="P5512" s="72" t="n">
        <v>105584.04</v>
      </c>
      <c r="Q5512" s="72" t="n">
        <v>106863.31</v>
      </c>
      <c r="R5512" t="inlineStr">
        <is>
          <t>Uttar Pradesh</t>
        </is>
      </c>
      <c r="S5512" s="71" t="n">
        <v>3</v>
      </c>
      <c r="T5512" t="inlineStr">
        <is>
          <t>Yes</t>
        </is>
      </c>
      <c r="U5512" s="71" t="n">
        <v>310</v>
      </c>
      <c r="V5512" s="71" t="n">
        <v>82</v>
      </c>
      <c r="W5512">
        <f>IF(AND(OR(Dashboard!$C$6="All",E5512=Dashboard!$C$6),OR(Dashboard!$F$6="All",G5512=Dashboard!$F$6),OR(Dashboard!$I$6="All",H5512=Dashboard!$I$6)),1,0)</f>
        <v/>
      </c>
    </row>
    <row r="5513">
      <c r="A5513" t="inlineStr">
        <is>
          <t>RR105504</t>
        </is>
      </c>
      <c r="B5513" s="69" t="n">
        <v>46321</v>
      </c>
      <c r="C5513" s="70" t="n">
        <v>2026</v>
      </c>
      <c r="D5513" t="inlineStr">
        <is>
          <t>Oct</t>
        </is>
      </c>
      <c r="E5513" t="inlineStr">
        <is>
          <t>South</t>
        </is>
      </c>
      <c r="F5513" t="inlineStr">
        <is>
          <t>India</t>
        </is>
      </c>
      <c r="G5513" t="inlineStr">
        <is>
          <t>Grocery</t>
        </is>
      </c>
      <c r="H5513" t="inlineStr">
        <is>
          <t>Store walk-in</t>
        </is>
      </c>
      <c r="I5513" t="inlineStr">
        <is>
          <t>Walk-in guest</t>
        </is>
      </c>
      <c r="J5513" t="inlineStr">
        <is>
          <t>Amir Khan</t>
        </is>
      </c>
      <c r="K5513" s="71" t="n">
        <v>4931</v>
      </c>
      <c r="L5513" s="72" t="n">
        <v>197.37</v>
      </c>
      <c r="M5513" s="72" t="n">
        <v>973231.47</v>
      </c>
      <c r="N5513" s="72" t="n">
        <v>145984.72</v>
      </c>
      <c r="O5513" s="72" t="n">
        <v>827246.75</v>
      </c>
      <c r="P5513" s="72" t="n">
        <v>746516.89</v>
      </c>
      <c r="Q5513" s="72" t="n">
        <v>80729.86</v>
      </c>
      <c r="R5513" t="inlineStr">
        <is>
          <t>Kerala</t>
        </is>
      </c>
      <c r="S5513" s="71" t="n">
        <v>1</v>
      </c>
      <c r="T5513" t="inlineStr">
        <is>
          <t>Yes</t>
        </is>
      </c>
      <c r="U5513" s="71" t="n">
        <v>3870</v>
      </c>
      <c r="V5513" s="71" t="n">
        <v>1643</v>
      </c>
      <c r="W5513">
        <f>IF(AND(OR(Dashboard!$C$6="All",E5513=Dashboard!$C$6),OR(Dashboard!$F$6="All",G5513=Dashboard!$F$6),OR(Dashboard!$I$6="All",H5513=Dashboard!$I$6)),1,0)</f>
        <v/>
      </c>
    </row>
    <row r="5514">
      <c r="A5514" t="inlineStr">
        <is>
          <t>RR105505</t>
        </is>
      </c>
      <c r="B5514" s="69" t="n">
        <v>46321</v>
      </c>
      <c r="C5514" s="70" t="n">
        <v>2026</v>
      </c>
      <c r="D5514" t="inlineStr">
        <is>
          <t>Oct</t>
        </is>
      </c>
      <c r="E5514" t="inlineStr">
        <is>
          <t>East</t>
        </is>
      </c>
      <c r="F5514" t="inlineStr">
        <is>
          <t>India</t>
        </is>
      </c>
      <c r="G5514" t="inlineStr">
        <is>
          <t>Fashion</t>
        </is>
      </c>
      <c r="H5514" t="inlineStr">
        <is>
          <t>Store walk-in</t>
        </is>
      </c>
      <c r="I5514" t="inlineStr">
        <is>
          <t>Walk-in guest</t>
        </is>
      </c>
      <c r="J5514" t="inlineStr">
        <is>
          <t>Sara Rossi</t>
        </is>
      </c>
      <c r="K5514" s="71" t="n">
        <v>242</v>
      </c>
      <c r="L5514" s="72" t="n">
        <v>778.01</v>
      </c>
      <c r="M5514" s="72" t="n">
        <v>188278.42</v>
      </c>
      <c r="N5514" s="72" t="n">
        <v>28241.76</v>
      </c>
      <c r="O5514" s="72" t="n">
        <v>160036.66</v>
      </c>
      <c r="P5514" s="72" t="n">
        <v>100978.86</v>
      </c>
      <c r="Q5514" s="72" t="n">
        <v>59057.8</v>
      </c>
      <c r="R5514" t="inlineStr">
        <is>
          <t>Bihar</t>
        </is>
      </c>
      <c r="S5514" s="71" t="n">
        <v>2</v>
      </c>
      <c r="T5514" t="inlineStr">
        <is>
          <t>Yes</t>
        </is>
      </c>
      <c r="U5514" s="71" t="n">
        <v>193</v>
      </c>
      <c r="V5514" s="71" t="n">
        <v>69</v>
      </c>
      <c r="W5514">
        <f>IF(AND(OR(Dashboard!$C$6="All",E5514=Dashboard!$C$6),OR(Dashboard!$F$6="All",G5514=Dashboard!$F$6),OR(Dashboard!$I$6="All",H5514=Dashboard!$I$6)),1,0)</f>
        <v/>
      </c>
    </row>
    <row r="5515">
      <c r="A5515" t="inlineStr">
        <is>
          <t>RR105506</t>
        </is>
      </c>
      <c r="B5515" s="69" t="n">
        <v>46321</v>
      </c>
      <c r="C5515" s="70" t="n">
        <v>2026</v>
      </c>
      <c r="D5515" t="inlineStr">
        <is>
          <t>Oct</t>
        </is>
      </c>
      <c r="E5515" t="inlineStr">
        <is>
          <t>North</t>
        </is>
      </c>
      <c r="F5515" t="inlineStr">
        <is>
          <t>India</t>
        </is>
      </c>
      <c r="G5515" t="inlineStr">
        <is>
          <t>Grocery</t>
        </is>
      </c>
      <c r="H5515" t="inlineStr">
        <is>
          <t>Store walk-in</t>
        </is>
      </c>
      <c r="I5515" t="inlineStr">
        <is>
          <t>Member</t>
        </is>
      </c>
      <c r="J5515" t="inlineStr">
        <is>
          <t>Omar Haddad</t>
        </is>
      </c>
      <c r="K5515" s="71" t="n">
        <v>3875</v>
      </c>
      <c r="L5515" s="72" t="n">
        <v>193.83</v>
      </c>
      <c r="M5515" s="72" t="n">
        <v>751091.25</v>
      </c>
      <c r="N5515" s="72" t="n">
        <v>112663.69</v>
      </c>
      <c r="O5515" s="72" t="n">
        <v>638427.5600000001</v>
      </c>
      <c r="P5515" s="72" t="n">
        <v>569907.85</v>
      </c>
      <c r="Q5515" s="72" t="n">
        <v>68519.71000000001</v>
      </c>
      <c r="R5515" t="inlineStr">
        <is>
          <t>Rajasthan</t>
        </is>
      </c>
      <c r="S5515" s="71" t="n">
        <v>2</v>
      </c>
      <c r="T5515" t="inlineStr">
        <is>
          <t>Yes</t>
        </is>
      </c>
      <c r="U5515" s="71" t="n">
        <v>3428</v>
      </c>
      <c r="V5515" s="71" t="n">
        <v>1188</v>
      </c>
      <c r="W5515">
        <f>IF(AND(OR(Dashboard!$C$6="All",E5515=Dashboard!$C$6),OR(Dashboard!$F$6="All",G5515=Dashboard!$F$6),OR(Dashboard!$I$6="All",H5515=Dashboard!$I$6)),1,0)</f>
        <v/>
      </c>
    </row>
    <row r="5516">
      <c r="A5516" t="inlineStr">
        <is>
          <t>RR105507</t>
        </is>
      </c>
      <c r="B5516" s="69" t="n">
        <v>46322</v>
      </c>
      <c r="C5516" s="70" t="n">
        <v>2026</v>
      </c>
      <c r="D5516" t="inlineStr">
        <is>
          <t>Oct</t>
        </is>
      </c>
      <c r="E5516" t="inlineStr">
        <is>
          <t>South</t>
        </is>
      </c>
      <c r="F5516" t="inlineStr">
        <is>
          <t>India</t>
        </is>
      </c>
      <c r="G5516" t="inlineStr">
        <is>
          <t>Grocery</t>
        </is>
      </c>
      <c r="H5516" t="inlineStr">
        <is>
          <t>Store walk-in</t>
        </is>
      </c>
      <c r="I5516" t="inlineStr">
        <is>
          <t>Member</t>
        </is>
      </c>
      <c r="J5516" t="inlineStr">
        <is>
          <t>Ravindra Patil</t>
        </is>
      </c>
      <c r="K5516" s="71" t="n">
        <v>3379</v>
      </c>
      <c r="L5516" s="72" t="n">
        <v>168.89</v>
      </c>
      <c r="M5516" s="72" t="n">
        <v>570679.3100000001</v>
      </c>
      <c r="N5516" s="72" t="n">
        <v>45654.34</v>
      </c>
      <c r="O5516" s="72" t="n">
        <v>525024.97</v>
      </c>
      <c r="P5516" s="72" t="n">
        <v>510197.8</v>
      </c>
      <c r="Q5516" s="72" t="n">
        <v>14827.17</v>
      </c>
      <c r="R5516" t="inlineStr">
        <is>
          <t>Karnataka</t>
        </is>
      </c>
      <c r="S5516" s="71" t="n">
        <v>1</v>
      </c>
      <c r="T5516" t="inlineStr">
        <is>
          <t>Yes</t>
        </is>
      </c>
      <c r="U5516" s="71" t="n">
        <v>968</v>
      </c>
      <c r="V5516" s="71" t="n">
        <v>407</v>
      </c>
      <c r="W5516">
        <f>IF(AND(OR(Dashboard!$C$6="All",E5516=Dashboard!$C$6),OR(Dashboard!$F$6="All",G5516=Dashboard!$F$6),OR(Dashboard!$I$6="All",H5516=Dashboard!$I$6)),1,0)</f>
        <v/>
      </c>
    </row>
    <row r="5517">
      <c r="A5517" t="inlineStr">
        <is>
          <t>RR105508</t>
        </is>
      </c>
      <c r="B5517" s="69" t="n">
        <v>46322</v>
      </c>
      <c r="C5517" s="70" t="n">
        <v>2026</v>
      </c>
      <c r="D5517" t="inlineStr">
        <is>
          <t>Oct</t>
        </is>
      </c>
      <c r="E5517" t="inlineStr">
        <is>
          <t>West</t>
        </is>
      </c>
      <c r="F5517" t="inlineStr">
        <is>
          <t>India</t>
        </is>
      </c>
      <c r="G5517" t="inlineStr">
        <is>
          <t>Fashion</t>
        </is>
      </c>
      <c r="H5517" t="inlineStr">
        <is>
          <t>Store walk-in</t>
        </is>
      </c>
      <c r="I5517" t="inlineStr">
        <is>
          <t>Walk-in guest</t>
        </is>
      </c>
      <c r="J5517" t="inlineStr">
        <is>
          <t>Carlos Silva</t>
        </is>
      </c>
      <c r="K5517" s="71" t="n">
        <v>1440</v>
      </c>
      <c r="L5517" s="72" t="n">
        <v>802.53</v>
      </c>
      <c r="M5517" s="72" t="n">
        <v>1155643.2</v>
      </c>
      <c r="N5517" s="72" t="n">
        <v>173346.48</v>
      </c>
      <c r="O5517" s="72" t="n">
        <v>982296.72</v>
      </c>
      <c r="P5517" s="72" t="n">
        <v>613330.1800000001</v>
      </c>
      <c r="Q5517" s="72" t="n">
        <v>368966.54</v>
      </c>
      <c r="R5517" t="inlineStr">
        <is>
          <t>Gujarat</t>
        </is>
      </c>
      <c r="S5517" s="71" t="n">
        <v>1</v>
      </c>
      <c r="T5517" t="inlineStr">
        <is>
          <t>Yes</t>
        </is>
      </c>
      <c r="U5517" s="71" t="n">
        <v>1076</v>
      </c>
      <c r="V5517" s="71" t="n">
        <v>383</v>
      </c>
      <c r="W5517">
        <f>IF(AND(OR(Dashboard!$C$6="All",E5517=Dashboard!$C$6),OR(Dashboard!$F$6="All",G5517=Dashboard!$F$6),OR(Dashboard!$I$6="All",H5517=Dashboard!$I$6)),1,0)</f>
        <v/>
      </c>
    </row>
    <row r="5518">
      <c r="A5518" t="inlineStr">
        <is>
          <t>RR105509</t>
        </is>
      </c>
      <c r="B5518" s="69" t="n">
        <v>46322</v>
      </c>
      <c r="C5518" s="70" t="n">
        <v>2026</v>
      </c>
      <c r="D5518" t="inlineStr">
        <is>
          <t>Oct</t>
        </is>
      </c>
      <c r="E5518" t="inlineStr">
        <is>
          <t>West</t>
        </is>
      </c>
      <c r="F5518" t="inlineStr">
        <is>
          <t>India</t>
        </is>
      </c>
      <c r="G5518" t="inlineStr">
        <is>
          <t>Fashion</t>
        </is>
      </c>
      <c r="H5518" t="inlineStr">
        <is>
          <t>Store walk-in</t>
        </is>
      </c>
      <c r="I5518" t="inlineStr">
        <is>
          <t>Member</t>
        </is>
      </c>
      <c r="J5518" t="inlineStr">
        <is>
          <t>Aisha Bello</t>
        </is>
      </c>
      <c r="K5518" s="71" t="n">
        <v>525</v>
      </c>
      <c r="L5518" s="72" t="n">
        <v>822.08</v>
      </c>
      <c r="M5518" s="72" t="n">
        <v>431592</v>
      </c>
      <c r="N5518" s="72" t="n">
        <v>43159.2</v>
      </c>
      <c r="O5518" s="72" t="n">
        <v>388432.8</v>
      </c>
      <c r="P5518" s="72" t="n">
        <v>209259.4</v>
      </c>
      <c r="Q5518" s="72" t="n">
        <v>179173.4</v>
      </c>
      <c r="R5518" t="inlineStr">
        <is>
          <t>Maharashtra</t>
        </is>
      </c>
      <c r="S5518" s="71" t="n">
        <v>5</v>
      </c>
      <c r="T5518" t="inlineStr">
        <is>
          <t>Yes</t>
        </is>
      </c>
      <c r="U5518" s="71" t="n">
        <v>171</v>
      </c>
      <c r="V5518" s="71" t="n">
        <v>68</v>
      </c>
      <c r="W5518">
        <f>IF(AND(OR(Dashboard!$C$6="All",E5518=Dashboard!$C$6),OR(Dashboard!$F$6="All",G5518=Dashboard!$F$6),OR(Dashboard!$I$6="All",H5518=Dashboard!$I$6)),1,0)</f>
        <v/>
      </c>
    </row>
    <row r="5519">
      <c r="A5519" t="inlineStr">
        <is>
          <t>RR105510</t>
        </is>
      </c>
      <c r="B5519" s="69" t="n">
        <v>46322</v>
      </c>
      <c r="C5519" s="70" t="n">
        <v>2026</v>
      </c>
      <c r="D5519" t="inlineStr">
        <is>
          <t>Oct</t>
        </is>
      </c>
      <c r="E5519" t="inlineStr">
        <is>
          <t>South</t>
        </is>
      </c>
      <c r="F5519" t="inlineStr">
        <is>
          <t>India</t>
        </is>
      </c>
      <c r="G5519" t="inlineStr">
        <is>
          <t>Grocery</t>
        </is>
      </c>
      <c r="H5519" t="inlineStr">
        <is>
          <t>Store walk-in</t>
        </is>
      </c>
      <c r="I5519" t="inlineStr">
        <is>
          <t>Member</t>
        </is>
      </c>
      <c r="J5519" t="inlineStr">
        <is>
          <t>Olivia Brown</t>
        </is>
      </c>
      <c r="K5519" s="71" t="n">
        <v>878</v>
      </c>
      <c r="L5519" s="72" t="n">
        <v>209.65</v>
      </c>
      <c r="M5519" s="72" t="n">
        <v>184072.7</v>
      </c>
      <c r="N5519" s="72" t="n">
        <v>18407.27</v>
      </c>
      <c r="O5519" s="72" t="n">
        <v>165665.43</v>
      </c>
      <c r="P5519" s="72" t="n">
        <v>125338.69</v>
      </c>
      <c r="Q5519" s="72" t="n">
        <v>40326.74</v>
      </c>
      <c r="R5519" t="inlineStr">
        <is>
          <t>Tamil Nadu</t>
        </is>
      </c>
      <c r="S5519" s="71" t="n">
        <v>2</v>
      </c>
      <c r="T5519" t="inlineStr">
        <is>
          <t>Yes</t>
        </is>
      </c>
      <c r="U5519" s="71" t="n">
        <v>635</v>
      </c>
      <c r="V5519" s="71" t="n">
        <v>242</v>
      </c>
      <c r="W5519">
        <f>IF(AND(OR(Dashboard!$C$6="All",E5519=Dashboard!$C$6),OR(Dashboard!$F$6="All",G5519=Dashboard!$F$6),OR(Dashboard!$I$6="All",H5519=Dashboard!$I$6)),1,0)</f>
        <v/>
      </c>
    </row>
    <row r="5520">
      <c r="A5520" t="inlineStr">
        <is>
          <t>RR105511</t>
        </is>
      </c>
      <c r="B5520" s="69" t="n">
        <v>46322</v>
      </c>
      <c r="C5520" s="70" t="n">
        <v>2026</v>
      </c>
      <c r="D5520" t="inlineStr">
        <is>
          <t>Oct</t>
        </is>
      </c>
      <c r="E5520" t="inlineStr">
        <is>
          <t>South</t>
        </is>
      </c>
      <c r="F5520" t="inlineStr">
        <is>
          <t>India</t>
        </is>
      </c>
      <c r="G5520" t="inlineStr">
        <is>
          <t>Fashion</t>
        </is>
      </c>
      <c r="H5520" t="inlineStr">
        <is>
          <t>Store walk-in</t>
        </is>
      </c>
      <c r="I5520" t="inlineStr">
        <is>
          <t>Member</t>
        </is>
      </c>
      <c r="J5520" t="inlineStr">
        <is>
          <t>Omar Haddad</t>
        </is>
      </c>
      <c r="K5520" s="71" t="n">
        <v>795</v>
      </c>
      <c r="L5520" s="72" t="n">
        <v>855.05</v>
      </c>
      <c r="M5520" s="72" t="n">
        <v>679764.75</v>
      </c>
      <c r="N5520" s="72" t="n">
        <v>101964.71</v>
      </c>
      <c r="O5520" s="72" t="n">
        <v>577800.04</v>
      </c>
      <c r="P5520" s="72" t="n">
        <v>329146.83</v>
      </c>
      <c r="Q5520" s="72" t="n">
        <v>248653.21</v>
      </c>
      <c r="R5520" t="inlineStr">
        <is>
          <t>Karnataka</t>
        </is>
      </c>
      <c r="S5520" s="71" t="n">
        <v>2</v>
      </c>
      <c r="T5520" t="inlineStr">
        <is>
          <t>Yes</t>
        </is>
      </c>
      <c r="U5520" s="71" t="n">
        <v>550</v>
      </c>
      <c r="V5520" s="71" t="n">
        <v>145</v>
      </c>
      <c r="W5520">
        <f>IF(AND(OR(Dashboard!$C$6="All",E5520=Dashboard!$C$6),OR(Dashboard!$F$6="All",G5520=Dashboard!$F$6),OR(Dashboard!$I$6="All",H5520=Dashboard!$I$6)),1,0)</f>
        <v/>
      </c>
    </row>
    <row r="5521">
      <c r="A5521" t="inlineStr">
        <is>
          <t>RR105512</t>
        </is>
      </c>
      <c r="B5521" s="69" t="n">
        <v>46323</v>
      </c>
      <c r="C5521" s="70" t="n">
        <v>2026</v>
      </c>
      <c r="D5521" t="inlineStr">
        <is>
          <t>Oct</t>
        </is>
      </c>
      <c r="E5521" t="inlineStr">
        <is>
          <t>East</t>
        </is>
      </c>
      <c r="F5521" t="inlineStr">
        <is>
          <t>India</t>
        </is>
      </c>
      <c r="G5521" t="inlineStr">
        <is>
          <t>Grocery</t>
        </is>
      </c>
      <c r="H5521" t="inlineStr">
        <is>
          <t>Store walk-in</t>
        </is>
      </c>
      <c r="I5521" t="inlineStr">
        <is>
          <t>Member</t>
        </is>
      </c>
      <c r="J5521" t="inlineStr">
        <is>
          <t>Sophie Müller</t>
        </is>
      </c>
      <c r="K5521" s="71" t="n">
        <v>2661</v>
      </c>
      <c r="L5521" s="72" t="n">
        <v>188.8</v>
      </c>
      <c r="M5521" s="72" t="n">
        <v>502396.8</v>
      </c>
      <c r="N5521" s="72" t="n">
        <v>10047.94</v>
      </c>
      <c r="O5521" s="72" t="n">
        <v>492348.86</v>
      </c>
      <c r="P5521" s="72" t="n">
        <v>383409.73</v>
      </c>
      <c r="Q5521" s="72" t="n">
        <v>108939.13</v>
      </c>
      <c r="R5521" t="inlineStr">
        <is>
          <t>Bihar</t>
        </is>
      </c>
      <c r="S5521" s="71" t="n">
        <v>5</v>
      </c>
      <c r="T5521" t="inlineStr">
        <is>
          <t>Yes</t>
        </is>
      </c>
      <c r="U5521" s="71" t="n">
        <v>812</v>
      </c>
      <c r="V5521" s="71" t="n">
        <v>310</v>
      </c>
      <c r="W5521">
        <f>IF(AND(OR(Dashboard!$C$6="All",E5521=Dashboard!$C$6),OR(Dashboard!$F$6="All",G5521=Dashboard!$F$6),OR(Dashboard!$I$6="All",H5521=Dashboard!$I$6)),1,0)</f>
        <v/>
      </c>
    </row>
    <row r="5522">
      <c r="A5522" t="inlineStr">
        <is>
          <t>RR105513</t>
        </is>
      </c>
      <c r="B5522" s="69" t="n">
        <v>46323</v>
      </c>
      <c r="C5522" s="70" t="n">
        <v>2026</v>
      </c>
      <c r="D5522" t="inlineStr">
        <is>
          <t>Oct</t>
        </is>
      </c>
      <c r="E5522" t="inlineStr">
        <is>
          <t>South</t>
        </is>
      </c>
      <c r="F5522" t="inlineStr">
        <is>
          <t>India</t>
        </is>
      </c>
      <c r="G5522" t="inlineStr">
        <is>
          <t>Grocery</t>
        </is>
      </c>
      <c r="H5522" t="inlineStr">
        <is>
          <t>Store walk-in</t>
        </is>
      </c>
      <c r="I5522" t="inlineStr">
        <is>
          <t>Member</t>
        </is>
      </c>
      <c r="J5522" t="inlineStr">
        <is>
          <t>Mei Lin</t>
        </is>
      </c>
      <c r="K5522" s="71" t="n">
        <v>505</v>
      </c>
      <c r="L5522" s="72" t="n">
        <v>198.87</v>
      </c>
      <c r="M5522" s="72" t="n">
        <v>100429.35</v>
      </c>
      <c r="N5522" s="72" t="n">
        <v>5021.47</v>
      </c>
      <c r="O5522" s="72" t="n">
        <v>95407.88</v>
      </c>
      <c r="P5522" s="72" t="n">
        <v>72004.2</v>
      </c>
      <c r="Q5522" s="72" t="n">
        <v>23403.68</v>
      </c>
      <c r="R5522" t="inlineStr">
        <is>
          <t>Kerala</t>
        </is>
      </c>
      <c r="S5522" s="71" t="n">
        <v>5</v>
      </c>
      <c r="T5522" t="inlineStr">
        <is>
          <t>Yes</t>
        </is>
      </c>
      <c r="U5522" s="71" t="n">
        <v>265</v>
      </c>
      <c r="V5522" s="71" t="n">
        <v>104</v>
      </c>
      <c r="W5522">
        <f>IF(AND(OR(Dashboard!$C$6="All",E5522=Dashboard!$C$6),OR(Dashboard!$F$6="All",G5522=Dashboard!$F$6),OR(Dashboard!$I$6="All",H5522=Dashboard!$I$6)),1,0)</f>
        <v/>
      </c>
    </row>
    <row r="5523">
      <c r="A5523" t="inlineStr">
        <is>
          <t>RR105514</t>
        </is>
      </c>
      <c r="B5523" s="69" t="n">
        <v>46323</v>
      </c>
      <c r="C5523" s="70" t="n">
        <v>2026</v>
      </c>
      <c r="D5523" t="inlineStr">
        <is>
          <t>Oct</t>
        </is>
      </c>
      <c r="E5523" t="inlineStr">
        <is>
          <t>East</t>
        </is>
      </c>
      <c r="F5523" t="inlineStr">
        <is>
          <t>India</t>
        </is>
      </c>
      <c r="G5523" t="inlineStr">
        <is>
          <t>Fashion</t>
        </is>
      </c>
      <c r="H5523" t="inlineStr">
        <is>
          <t>Store walk-in</t>
        </is>
      </c>
      <c r="I5523" t="inlineStr">
        <is>
          <t>Walk-in guest</t>
        </is>
      </c>
      <c r="J5523" t="inlineStr">
        <is>
          <t>Arjun Mehta</t>
        </is>
      </c>
      <c r="K5523" s="71" t="n">
        <v>271</v>
      </c>
      <c r="L5523" s="72" t="n">
        <v>676.59</v>
      </c>
      <c r="M5523" s="72" t="n">
        <v>183355.89</v>
      </c>
      <c r="N5523" s="72" t="n">
        <v>3667.12</v>
      </c>
      <c r="O5523" s="72" t="n">
        <v>179688.77</v>
      </c>
      <c r="P5523" s="72" t="n">
        <v>114781.29</v>
      </c>
      <c r="Q5523" s="72" t="n">
        <v>64907.48</v>
      </c>
      <c r="R5523" t="inlineStr">
        <is>
          <t>West Bengal</t>
        </is>
      </c>
      <c r="S5523" s="71" t="n">
        <v>3</v>
      </c>
      <c r="T5523" t="inlineStr">
        <is>
          <t>Yes</t>
        </is>
      </c>
      <c r="U5523" s="71" t="n">
        <v>196</v>
      </c>
      <c r="V5523" s="71" t="n">
        <v>60</v>
      </c>
      <c r="W5523">
        <f>IF(AND(OR(Dashboard!$C$6="All",E5523=Dashboard!$C$6),OR(Dashboard!$F$6="All",G5523=Dashboard!$F$6),OR(Dashboard!$I$6="All",H5523=Dashboard!$I$6)),1,0)</f>
        <v/>
      </c>
    </row>
    <row r="5524">
      <c r="A5524" t="inlineStr">
        <is>
          <t>RR105515</t>
        </is>
      </c>
      <c r="B5524" s="69" t="n">
        <v>46323</v>
      </c>
      <c r="C5524" s="70" t="n">
        <v>2026</v>
      </c>
      <c r="D5524" t="inlineStr">
        <is>
          <t>Oct</t>
        </is>
      </c>
      <c r="E5524" t="inlineStr">
        <is>
          <t>West</t>
        </is>
      </c>
      <c r="F5524" t="inlineStr">
        <is>
          <t>India</t>
        </is>
      </c>
      <c r="G5524" t="inlineStr">
        <is>
          <t>Fashion</t>
        </is>
      </c>
      <c r="H5524" t="inlineStr">
        <is>
          <t>Store walk-in</t>
        </is>
      </c>
      <c r="I5524" t="inlineStr">
        <is>
          <t>Walk-in guest</t>
        </is>
      </c>
      <c r="J5524" t="inlineStr">
        <is>
          <t>Ana Costa</t>
        </is>
      </c>
      <c r="K5524" s="71" t="n">
        <v>513</v>
      </c>
      <c r="L5524" s="72" t="n">
        <v>809.4</v>
      </c>
      <c r="M5524" s="72" t="n">
        <v>415222.2</v>
      </c>
      <c r="N5524" s="72" t="n">
        <v>20761.11</v>
      </c>
      <c r="O5524" s="72" t="n">
        <v>394461.09</v>
      </c>
      <c r="P5524" s="72" t="n">
        <v>212471.06</v>
      </c>
      <c r="Q5524" s="72" t="n">
        <v>181990.03</v>
      </c>
      <c r="R5524" t="inlineStr">
        <is>
          <t>Goa</t>
        </is>
      </c>
      <c r="S5524" s="71" t="n">
        <v>3</v>
      </c>
      <c r="T5524" t="inlineStr">
        <is>
          <t>Yes</t>
        </is>
      </c>
      <c r="U5524" s="71" t="n">
        <v>346</v>
      </c>
      <c r="V5524" s="71" t="n">
        <v>152</v>
      </c>
      <c r="W5524">
        <f>IF(AND(OR(Dashboard!$C$6="All",E5524=Dashboard!$C$6),OR(Dashboard!$F$6="All",G5524=Dashboard!$F$6),OR(Dashboard!$I$6="All",H5524=Dashboard!$I$6)),1,0)</f>
        <v/>
      </c>
    </row>
    <row r="5525">
      <c r="A5525" t="inlineStr">
        <is>
          <t>RR105516</t>
        </is>
      </c>
      <c r="B5525" s="69" t="n">
        <v>46323</v>
      </c>
      <c r="C5525" s="70" t="n">
        <v>2026</v>
      </c>
      <c r="D5525" t="inlineStr">
        <is>
          <t>Oct</t>
        </is>
      </c>
      <c r="E5525" t="inlineStr">
        <is>
          <t>South</t>
        </is>
      </c>
      <c r="F5525" t="inlineStr">
        <is>
          <t>India</t>
        </is>
      </c>
      <c r="G5525" t="inlineStr">
        <is>
          <t>Fashion</t>
        </is>
      </c>
      <c r="H5525" t="inlineStr">
        <is>
          <t>Store walk-in</t>
        </is>
      </c>
      <c r="I5525" t="inlineStr">
        <is>
          <t>Member</t>
        </is>
      </c>
      <c r="J5525" t="inlineStr">
        <is>
          <t>Sara Rossi</t>
        </is>
      </c>
      <c r="K5525" s="71" t="n">
        <v>722</v>
      </c>
      <c r="L5525" s="72" t="n">
        <v>723.5</v>
      </c>
      <c r="M5525" s="72" t="n">
        <v>522367</v>
      </c>
      <c r="N5525" s="72" t="n">
        <v>52236.7</v>
      </c>
      <c r="O5525" s="72" t="n">
        <v>470130.3</v>
      </c>
      <c r="P5525" s="72" t="n">
        <v>297635.52</v>
      </c>
      <c r="Q5525" s="72" t="n">
        <v>172494.78</v>
      </c>
      <c r="R5525" t="inlineStr">
        <is>
          <t>Karnataka</t>
        </is>
      </c>
      <c r="S5525" s="71" t="n">
        <v>1</v>
      </c>
      <c r="T5525" t="inlineStr">
        <is>
          <t>Yes</t>
        </is>
      </c>
      <c r="U5525" s="71" t="n">
        <v>561</v>
      </c>
      <c r="V5525" s="71" t="n">
        <v>173</v>
      </c>
      <c r="W5525">
        <f>IF(AND(OR(Dashboard!$C$6="All",E5525=Dashboard!$C$6),OR(Dashboard!$F$6="All",G5525=Dashboard!$F$6),OR(Dashboard!$I$6="All",H5525=Dashboard!$I$6)),1,0)</f>
        <v/>
      </c>
    </row>
    <row r="5526">
      <c r="A5526" t="inlineStr">
        <is>
          <t>RR105517</t>
        </is>
      </c>
      <c r="B5526" s="69" t="n">
        <v>46323</v>
      </c>
      <c r="C5526" s="70" t="n">
        <v>2026</v>
      </c>
      <c r="D5526" t="inlineStr">
        <is>
          <t>Oct</t>
        </is>
      </c>
      <c r="E5526" t="inlineStr">
        <is>
          <t>West</t>
        </is>
      </c>
      <c r="F5526" t="inlineStr">
        <is>
          <t>India</t>
        </is>
      </c>
      <c r="G5526" t="inlineStr">
        <is>
          <t>Grocery</t>
        </is>
      </c>
      <c r="H5526" t="inlineStr">
        <is>
          <t>Store walk-in</t>
        </is>
      </c>
      <c r="I5526" t="inlineStr">
        <is>
          <t>Walk-in guest</t>
        </is>
      </c>
      <c r="J5526" t="inlineStr">
        <is>
          <t>Amir Khan</t>
        </is>
      </c>
      <c r="K5526" s="71" t="n">
        <v>815</v>
      </c>
      <c r="L5526" s="72" t="n">
        <v>170.48</v>
      </c>
      <c r="M5526" s="72" t="n">
        <v>138941.2</v>
      </c>
      <c r="N5526" s="72" t="n">
        <v>6947.06</v>
      </c>
      <c r="O5526" s="72" t="n">
        <v>131994.14</v>
      </c>
      <c r="P5526" s="72" t="n">
        <v>116107.9</v>
      </c>
      <c r="Q5526" s="72" t="n">
        <v>15886.24</v>
      </c>
      <c r="R5526" t="inlineStr">
        <is>
          <t>Goa</t>
        </is>
      </c>
      <c r="S5526" s="71" t="n">
        <v>0</v>
      </c>
      <c r="T5526" t="inlineStr">
        <is>
          <t>No</t>
        </is>
      </c>
      <c r="U5526" s="71" t="n">
        <v>582</v>
      </c>
      <c r="V5526" s="71" t="n">
        <v>161</v>
      </c>
      <c r="W5526">
        <f>IF(AND(OR(Dashboard!$C$6="All",E5526=Dashboard!$C$6),OR(Dashboard!$F$6="All",G5526=Dashboard!$F$6),OR(Dashboard!$I$6="All",H5526=Dashboard!$I$6)),1,0)</f>
        <v/>
      </c>
    </row>
    <row r="5527">
      <c r="A5527" t="inlineStr">
        <is>
          <t>RR105518</t>
        </is>
      </c>
      <c r="B5527" s="69" t="n">
        <v>46323</v>
      </c>
      <c r="C5527" s="70" t="n">
        <v>2026</v>
      </c>
      <c r="D5527" t="inlineStr">
        <is>
          <t>Oct</t>
        </is>
      </c>
      <c r="E5527" t="inlineStr">
        <is>
          <t>East</t>
        </is>
      </c>
      <c r="F5527" t="inlineStr">
        <is>
          <t>India</t>
        </is>
      </c>
      <c r="G5527" t="inlineStr">
        <is>
          <t>Grocery</t>
        </is>
      </c>
      <c r="H5527" t="inlineStr">
        <is>
          <t>Store walk-in</t>
        </is>
      </c>
      <c r="I5527" t="inlineStr">
        <is>
          <t>Walk-in guest</t>
        </is>
      </c>
      <c r="J5527" t="inlineStr">
        <is>
          <t>Arjun Mehta</t>
        </is>
      </c>
      <c r="K5527" s="71" t="n">
        <v>1580</v>
      </c>
      <c r="L5527" s="72" t="n">
        <v>187.82</v>
      </c>
      <c r="M5527" s="72" t="n">
        <v>296755.6</v>
      </c>
      <c r="N5527" s="72" t="n">
        <v>29675.56</v>
      </c>
      <c r="O5527" s="72" t="n">
        <v>267080.04</v>
      </c>
      <c r="P5527" s="72" t="n">
        <v>235070.89</v>
      </c>
      <c r="Q5527" s="72" t="n">
        <v>32009.15</v>
      </c>
      <c r="R5527" t="inlineStr">
        <is>
          <t>West Bengal</t>
        </is>
      </c>
      <c r="S5527" s="71" t="n">
        <v>8</v>
      </c>
      <c r="T5527" t="inlineStr">
        <is>
          <t>Yes</t>
        </is>
      </c>
      <c r="U5527" s="71" t="n">
        <v>802</v>
      </c>
      <c r="V5527" s="71" t="n">
        <v>264</v>
      </c>
      <c r="W5527">
        <f>IF(AND(OR(Dashboard!$C$6="All",E5527=Dashboard!$C$6),OR(Dashboard!$F$6="All",G5527=Dashboard!$F$6),OR(Dashboard!$I$6="All",H5527=Dashboard!$I$6)),1,0)</f>
        <v/>
      </c>
    </row>
    <row r="5528">
      <c r="A5528" t="inlineStr">
        <is>
          <t>RR105519</t>
        </is>
      </c>
      <c r="B5528" s="69" t="n">
        <v>46323</v>
      </c>
      <c r="C5528" s="70" t="n">
        <v>2026</v>
      </c>
      <c r="D5528" t="inlineStr">
        <is>
          <t>Oct</t>
        </is>
      </c>
      <c r="E5528" t="inlineStr">
        <is>
          <t>North</t>
        </is>
      </c>
      <c r="F5528" t="inlineStr">
        <is>
          <t>India</t>
        </is>
      </c>
      <c r="G5528" t="inlineStr">
        <is>
          <t>Fashion</t>
        </is>
      </c>
      <c r="H5528" t="inlineStr">
        <is>
          <t>Store walk-in</t>
        </is>
      </c>
      <c r="I5528" t="inlineStr">
        <is>
          <t>Member</t>
        </is>
      </c>
      <c r="J5528" t="inlineStr">
        <is>
          <t>Amir Khan</t>
        </is>
      </c>
      <c r="K5528" s="71" t="n">
        <v>250</v>
      </c>
      <c r="L5528" s="72" t="n">
        <v>784.04</v>
      </c>
      <c r="M5528" s="72" t="n">
        <v>196010</v>
      </c>
      <c r="N5528" s="72" t="n">
        <v>19601</v>
      </c>
      <c r="O5528" s="72" t="n">
        <v>176409</v>
      </c>
      <c r="P5528" s="72" t="n">
        <v>104163.81</v>
      </c>
      <c r="Q5528" s="72" t="n">
        <v>72245.19</v>
      </c>
      <c r="R5528" t="inlineStr">
        <is>
          <t>Rajasthan</t>
        </is>
      </c>
      <c r="S5528" s="71" t="n">
        <v>3</v>
      </c>
      <c r="T5528" t="inlineStr">
        <is>
          <t>Yes</t>
        </is>
      </c>
      <c r="U5528" s="71" t="n">
        <v>251</v>
      </c>
      <c r="V5528" s="71" t="n">
        <v>78</v>
      </c>
      <c r="W5528">
        <f>IF(AND(OR(Dashboard!$C$6="All",E5528=Dashboard!$C$6),OR(Dashboard!$F$6="All",G5528=Dashboard!$F$6),OR(Dashboard!$I$6="All",H5528=Dashboard!$I$6)),1,0)</f>
        <v/>
      </c>
    </row>
    <row r="5529">
      <c r="A5529" t="inlineStr">
        <is>
          <t>RR105520</t>
        </is>
      </c>
      <c r="B5529" s="69" t="n">
        <v>46323</v>
      </c>
      <c r="C5529" s="70" t="n">
        <v>2026</v>
      </c>
      <c r="D5529" t="inlineStr">
        <is>
          <t>Oct</t>
        </is>
      </c>
      <c r="E5529" t="inlineStr">
        <is>
          <t>North</t>
        </is>
      </c>
      <c r="F5529" t="inlineStr">
        <is>
          <t>India</t>
        </is>
      </c>
      <c r="G5529" t="inlineStr">
        <is>
          <t>Grocery</t>
        </is>
      </c>
      <c r="H5529" t="inlineStr">
        <is>
          <t>Store walk-in</t>
        </is>
      </c>
      <c r="I5529" t="inlineStr">
        <is>
          <t>Member</t>
        </is>
      </c>
      <c r="J5529" t="inlineStr">
        <is>
          <t>Carlos Silva</t>
        </is>
      </c>
      <c r="K5529" s="71" t="n">
        <v>1711</v>
      </c>
      <c r="L5529" s="72" t="n">
        <v>199.67</v>
      </c>
      <c r="M5529" s="72" t="n">
        <v>341635.37</v>
      </c>
      <c r="N5529" s="72" t="n">
        <v>27330.83</v>
      </c>
      <c r="O5529" s="72" t="n">
        <v>314304.54</v>
      </c>
      <c r="P5529" s="72" t="n">
        <v>258898.59</v>
      </c>
      <c r="Q5529" s="72" t="n">
        <v>55405.95</v>
      </c>
      <c r="R5529" t="inlineStr">
        <is>
          <t>Uttar Pradesh</t>
        </is>
      </c>
      <c r="S5529" s="71" t="n">
        <v>0</v>
      </c>
      <c r="T5529" t="inlineStr">
        <is>
          <t>No</t>
        </is>
      </c>
      <c r="U5529" s="71" t="n">
        <v>1461</v>
      </c>
      <c r="V5529" s="71" t="n">
        <v>380</v>
      </c>
      <c r="W5529">
        <f>IF(AND(OR(Dashboard!$C$6="All",E5529=Dashboard!$C$6),OR(Dashboard!$F$6="All",G5529=Dashboard!$F$6),OR(Dashboard!$I$6="All",H5529=Dashboard!$I$6)),1,0)</f>
        <v/>
      </c>
    </row>
    <row r="5530">
      <c r="A5530" t="inlineStr">
        <is>
          <t>RR105521</t>
        </is>
      </c>
      <c r="B5530" s="69" t="n">
        <v>46323</v>
      </c>
      <c r="C5530" s="70" t="n">
        <v>2026</v>
      </c>
      <c r="D5530" t="inlineStr">
        <is>
          <t>Oct</t>
        </is>
      </c>
      <c r="E5530" t="inlineStr">
        <is>
          <t>South</t>
        </is>
      </c>
      <c r="F5530" t="inlineStr">
        <is>
          <t>India</t>
        </is>
      </c>
      <c r="G5530" t="inlineStr">
        <is>
          <t>Electronics</t>
        </is>
      </c>
      <c r="H5530" t="inlineStr">
        <is>
          <t>Store walk-in</t>
        </is>
      </c>
      <c r="I5530" t="inlineStr">
        <is>
          <t>Walk-in guest</t>
        </is>
      </c>
      <c r="J5530" t="inlineStr">
        <is>
          <t>Zoya Ahmed</t>
        </is>
      </c>
      <c r="K5530" s="71" t="n">
        <v>195</v>
      </c>
      <c r="L5530" s="72" t="n">
        <v>9243.41</v>
      </c>
      <c r="M5530" s="72" t="n">
        <v>1802464.95</v>
      </c>
      <c r="N5530" s="72" t="n">
        <v>144197.2</v>
      </c>
      <c r="O5530" s="72" t="n">
        <v>1658267.75</v>
      </c>
      <c r="P5530" s="72" t="n">
        <v>1655791.24</v>
      </c>
      <c r="Q5530" s="72" t="n">
        <v>2476.51</v>
      </c>
      <c r="R5530" t="inlineStr">
        <is>
          <t>Kerala</t>
        </is>
      </c>
      <c r="S5530" s="71" t="n">
        <v>5</v>
      </c>
      <c r="T5530" t="inlineStr">
        <is>
          <t>Yes</t>
        </is>
      </c>
      <c r="U5530" s="71" t="n">
        <v>360</v>
      </c>
      <c r="V5530" s="71" t="n">
        <v>152</v>
      </c>
      <c r="W5530">
        <f>IF(AND(OR(Dashboard!$C$6="All",E5530=Dashboard!$C$6),OR(Dashboard!$F$6="All",G5530=Dashboard!$F$6),OR(Dashboard!$I$6="All",H5530=Dashboard!$I$6)),1,0)</f>
        <v/>
      </c>
    </row>
    <row r="5531">
      <c r="A5531" t="inlineStr">
        <is>
          <t>RR105522</t>
        </is>
      </c>
      <c r="B5531" s="69" t="n">
        <v>46323</v>
      </c>
      <c r="C5531" s="70" t="n">
        <v>2026</v>
      </c>
      <c r="D5531" t="inlineStr">
        <is>
          <t>Oct</t>
        </is>
      </c>
      <c r="E5531" t="inlineStr">
        <is>
          <t>East</t>
        </is>
      </c>
      <c r="F5531" t="inlineStr">
        <is>
          <t>India</t>
        </is>
      </c>
      <c r="G5531" t="inlineStr">
        <is>
          <t>Grocery</t>
        </is>
      </c>
      <c r="H5531" t="inlineStr">
        <is>
          <t>Store walk-in</t>
        </is>
      </c>
      <c r="I5531" t="inlineStr">
        <is>
          <t>Member</t>
        </is>
      </c>
      <c r="J5531" t="inlineStr">
        <is>
          <t>Mei Lin</t>
        </is>
      </c>
      <c r="K5531" s="71" t="n">
        <v>748</v>
      </c>
      <c r="L5531" s="72" t="n">
        <v>170.54</v>
      </c>
      <c r="M5531" s="72" t="n">
        <v>127563.92</v>
      </c>
      <c r="N5531" s="72" t="n">
        <v>2551.28</v>
      </c>
      <c r="O5531" s="72" t="n">
        <v>125012.64</v>
      </c>
      <c r="P5531" s="72" t="n">
        <v>112271.14</v>
      </c>
      <c r="Q5531" s="72" t="n">
        <v>12741.5</v>
      </c>
      <c r="R5531" t="inlineStr">
        <is>
          <t>Odisha</t>
        </is>
      </c>
      <c r="S5531" s="71" t="n">
        <v>8</v>
      </c>
      <c r="T5531" t="inlineStr">
        <is>
          <t>Yes</t>
        </is>
      </c>
      <c r="U5531" s="71" t="n">
        <v>644</v>
      </c>
      <c r="V5531" s="71" t="n">
        <v>247</v>
      </c>
      <c r="W5531">
        <f>IF(AND(OR(Dashboard!$C$6="All",E5531=Dashboard!$C$6),OR(Dashboard!$F$6="All",G5531=Dashboard!$F$6),OR(Dashboard!$I$6="All",H5531=Dashboard!$I$6)),1,0)</f>
        <v/>
      </c>
    </row>
    <row r="5532">
      <c r="A5532" t="inlineStr">
        <is>
          <t>RR105523</t>
        </is>
      </c>
      <c r="B5532" s="69" t="n">
        <v>46327</v>
      </c>
      <c r="C5532" s="70" t="n">
        <v>2026</v>
      </c>
      <c r="D5532" t="inlineStr">
        <is>
          <t>Nov</t>
        </is>
      </c>
      <c r="E5532" t="inlineStr">
        <is>
          <t>West</t>
        </is>
      </c>
      <c r="F5532" t="inlineStr">
        <is>
          <t>India</t>
        </is>
      </c>
      <c r="G5532" t="inlineStr">
        <is>
          <t>JioMart</t>
        </is>
      </c>
      <c r="H5532" t="inlineStr">
        <is>
          <t>Home delivery</t>
        </is>
      </c>
      <c r="I5532" t="inlineStr">
        <is>
          <t>Walk-in guest</t>
        </is>
      </c>
      <c r="J5532" t="inlineStr">
        <is>
          <t>Wei Chen</t>
        </is>
      </c>
      <c r="K5532" s="71" t="n">
        <v>979</v>
      </c>
      <c r="L5532" s="72" t="n">
        <v>516.6900000000001</v>
      </c>
      <c r="M5532" s="72" t="n">
        <v>505839.51</v>
      </c>
      <c r="N5532" s="72" t="n">
        <v>40467.16</v>
      </c>
      <c r="O5532" s="72" t="n">
        <v>465372.35</v>
      </c>
      <c r="P5532" s="72" t="n">
        <v>323764.01</v>
      </c>
      <c r="Q5532" s="72" t="n">
        <v>141608.34</v>
      </c>
      <c r="R5532" t="inlineStr">
        <is>
          <t>Maharashtra</t>
        </is>
      </c>
      <c r="S5532" s="71" t="n">
        <v>3</v>
      </c>
      <c r="T5532" t="inlineStr">
        <is>
          <t>Yes</t>
        </is>
      </c>
      <c r="U5532" s="71" t="n">
        <v>3515</v>
      </c>
      <c r="V5532" s="71" t="n">
        <v>187</v>
      </c>
      <c r="W5532">
        <f>IF(AND(OR(Dashboard!$C$6="All",E5532=Dashboard!$C$6),OR(Dashboard!$F$6="All",G5532=Dashboard!$F$6),OR(Dashboard!$I$6="All",H5532=Dashboard!$I$6)),1,0)</f>
        <v/>
      </c>
    </row>
    <row r="5533">
      <c r="A5533" t="inlineStr">
        <is>
          <t>RR105524</t>
        </is>
      </c>
      <c r="B5533" s="69" t="n">
        <v>46327</v>
      </c>
      <c r="C5533" s="70" t="n">
        <v>2026</v>
      </c>
      <c r="D5533" t="inlineStr">
        <is>
          <t>Nov</t>
        </is>
      </c>
      <c r="E5533" t="inlineStr">
        <is>
          <t>South</t>
        </is>
      </c>
      <c r="F5533" t="inlineStr">
        <is>
          <t>India</t>
        </is>
      </c>
      <c r="G5533" t="inlineStr">
        <is>
          <t>Grocery</t>
        </is>
      </c>
      <c r="H5533" t="inlineStr">
        <is>
          <t>Home delivery</t>
        </is>
      </c>
      <c r="I5533" t="inlineStr">
        <is>
          <t>Member</t>
        </is>
      </c>
      <c r="J5533" t="inlineStr">
        <is>
          <t>Noah Smith</t>
        </is>
      </c>
      <c r="K5533" s="71" t="n">
        <v>1318</v>
      </c>
      <c r="L5533" s="72" t="n">
        <v>180.82</v>
      </c>
      <c r="M5533" s="72" t="n">
        <v>238320.76</v>
      </c>
      <c r="N5533" s="72" t="n">
        <v>11916.04</v>
      </c>
      <c r="O5533" s="72" t="n">
        <v>226404.72</v>
      </c>
      <c r="P5533" s="72" t="n">
        <v>191334.85</v>
      </c>
      <c r="Q5533" s="72" t="n">
        <v>35069.87</v>
      </c>
      <c r="R5533" t="inlineStr">
        <is>
          <t>Tamil Nadu</t>
        </is>
      </c>
      <c r="S5533" s="71" t="n">
        <v>3</v>
      </c>
      <c r="T5533" t="inlineStr">
        <is>
          <t>Yes</t>
        </is>
      </c>
      <c r="U5533" s="71" t="n">
        <v>377</v>
      </c>
      <c r="V5533" s="71" t="n">
        <v>163</v>
      </c>
      <c r="W5533">
        <f>IF(AND(OR(Dashboard!$C$6="All",E5533=Dashboard!$C$6),OR(Dashboard!$F$6="All",G5533=Dashboard!$F$6),OR(Dashboard!$I$6="All",H5533=Dashboard!$I$6)),1,0)</f>
        <v/>
      </c>
    </row>
    <row r="5534">
      <c r="A5534" t="inlineStr">
        <is>
          <t>RR105525</t>
        </is>
      </c>
      <c r="B5534" s="69" t="n">
        <v>46327</v>
      </c>
      <c r="C5534" s="70" t="n">
        <v>2026</v>
      </c>
      <c r="D5534" t="inlineStr">
        <is>
          <t>Nov</t>
        </is>
      </c>
      <c r="E5534" t="inlineStr">
        <is>
          <t>South</t>
        </is>
      </c>
      <c r="F5534" t="inlineStr">
        <is>
          <t>India</t>
        </is>
      </c>
      <c r="G5534" t="inlineStr">
        <is>
          <t>Grocery</t>
        </is>
      </c>
      <c r="H5534" t="inlineStr">
        <is>
          <t>Store walk-in</t>
        </is>
      </c>
      <c r="I5534" t="inlineStr">
        <is>
          <t>Walk-in guest</t>
        </is>
      </c>
      <c r="J5534" t="inlineStr">
        <is>
          <t>Wei Chen</t>
        </is>
      </c>
      <c r="K5534" s="71" t="n">
        <v>2149</v>
      </c>
      <c r="L5534" s="72" t="n">
        <v>199.39</v>
      </c>
      <c r="M5534" s="72" t="n">
        <v>428489.11</v>
      </c>
      <c r="N5534" s="72" t="n">
        <v>42848.91</v>
      </c>
      <c r="O5534" s="72" t="n">
        <v>385640.2</v>
      </c>
      <c r="P5534" s="72" t="n">
        <v>318103.83</v>
      </c>
      <c r="Q5534" s="72" t="n">
        <v>67536.37</v>
      </c>
      <c r="R5534" t="inlineStr">
        <is>
          <t>Tamil Nadu</t>
        </is>
      </c>
      <c r="S5534" s="71" t="n">
        <v>1</v>
      </c>
      <c r="T5534" t="inlineStr">
        <is>
          <t>Yes</t>
        </is>
      </c>
      <c r="U5534" s="71" t="n">
        <v>1780</v>
      </c>
      <c r="V5534" s="71" t="n">
        <v>632</v>
      </c>
      <c r="W5534">
        <f>IF(AND(OR(Dashboard!$C$6="All",E5534=Dashboard!$C$6),OR(Dashboard!$F$6="All",G5534=Dashboard!$F$6),OR(Dashboard!$I$6="All",H5534=Dashboard!$I$6)),1,0)</f>
        <v/>
      </c>
    </row>
    <row r="5535">
      <c r="A5535" t="inlineStr">
        <is>
          <t>RR105526</t>
        </is>
      </c>
      <c r="B5535" s="69" t="n">
        <v>46327</v>
      </c>
      <c r="C5535" s="70" t="n">
        <v>2026</v>
      </c>
      <c r="D5535" t="inlineStr">
        <is>
          <t>Nov</t>
        </is>
      </c>
      <c r="E5535" t="inlineStr">
        <is>
          <t>West</t>
        </is>
      </c>
      <c r="F5535" t="inlineStr">
        <is>
          <t>India</t>
        </is>
      </c>
      <c r="G5535" t="inlineStr">
        <is>
          <t>JioMart</t>
        </is>
      </c>
      <c r="H5535" t="inlineStr">
        <is>
          <t>Home delivery</t>
        </is>
      </c>
      <c r="I5535" t="inlineStr">
        <is>
          <t>Walk-in guest</t>
        </is>
      </c>
      <c r="J5535" t="inlineStr">
        <is>
          <t>Liam O'Brien</t>
        </is>
      </c>
      <c r="K5535" s="71" t="n">
        <v>4119</v>
      </c>
      <c r="L5535" s="72" t="n">
        <v>464.6</v>
      </c>
      <c r="M5535" s="72" t="n">
        <v>1913687.4</v>
      </c>
      <c r="N5535" s="72" t="n">
        <v>191368.74</v>
      </c>
      <c r="O5535" s="72" t="n">
        <v>1722318.66</v>
      </c>
      <c r="P5535" s="72" t="n">
        <v>1413163.9</v>
      </c>
      <c r="Q5535" s="72" t="n">
        <v>309154.76</v>
      </c>
      <c r="R5535" t="inlineStr">
        <is>
          <t>Gujarat</t>
        </is>
      </c>
      <c r="S5535" s="71" t="n">
        <v>8</v>
      </c>
      <c r="T5535" t="inlineStr">
        <is>
          <t>Yes</t>
        </is>
      </c>
      <c r="U5535" s="71" t="n">
        <v>7134</v>
      </c>
      <c r="V5535" s="71" t="n">
        <v>499</v>
      </c>
      <c r="W5535">
        <f>IF(AND(OR(Dashboard!$C$6="All",E5535=Dashboard!$C$6),OR(Dashboard!$F$6="All",G5535=Dashboard!$F$6),OR(Dashboard!$I$6="All",H5535=Dashboard!$I$6)),1,0)</f>
        <v/>
      </c>
    </row>
    <row r="5536">
      <c r="A5536" t="inlineStr">
        <is>
          <t>RR105527</t>
        </is>
      </c>
      <c r="B5536" s="69" t="n">
        <v>46327</v>
      </c>
      <c r="C5536" s="70" t="n">
        <v>2026</v>
      </c>
      <c r="D5536" t="inlineStr">
        <is>
          <t>Nov</t>
        </is>
      </c>
      <c r="E5536" t="inlineStr">
        <is>
          <t>West</t>
        </is>
      </c>
      <c r="F5536" t="inlineStr">
        <is>
          <t>India</t>
        </is>
      </c>
      <c r="G5536" t="inlineStr">
        <is>
          <t>Grocery</t>
        </is>
      </c>
      <c r="H5536" t="inlineStr">
        <is>
          <t>Store walk-in</t>
        </is>
      </c>
      <c r="I5536" t="inlineStr">
        <is>
          <t>Walk-in guest</t>
        </is>
      </c>
      <c r="J5536" t="inlineStr">
        <is>
          <t>Ruhi Shaikh</t>
        </is>
      </c>
      <c r="K5536" s="71" t="n">
        <v>3961</v>
      </c>
      <c r="L5536" s="72" t="n">
        <v>193.65</v>
      </c>
      <c r="M5536" s="72" t="n">
        <v>767047.65</v>
      </c>
      <c r="N5536" s="72" t="n">
        <v>38352.38</v>
      </c>
      <c r="O5536" s="72" t="n">
        <v>728695.27</v>
      </c>
      <c r="P5536" s="72" t="n">
        <v>566447.41</v>
      </c>
      <c r="Q5536" s="72" t="n">
        <v>162247.86</v>
      </c>
      <c r="R5536" t="inlineStr">
        <is>
          <t>Maharashtra</t>
        </is>
      </c>
      <c r="S5536" s="71" t="n">
        <v>8</v>
      </c>
      <c r="T5536" t="inlineStr">
        <is>
          <t>Yes</t>
        </is>
      </c>
      <c r="U5536" s="71" t="n">
        <v>2080</v>
      </c>
      <c r="V5536" s="71" t="n">
        <v>745</v>
      </c>
      <c r="W5536">
        <f>IF(AND(OR(Dashboard!$C$6="All",E5536=Dashboard!$C$6),OR(Dashboard!$F$6="All",G5536=Dashboard!$F$6),OR(Dashboard!$I$6="All",H5536=Dashboard!$I$6)),1,0)</f>
        <v/>
      </c>
    </row>
    <row r="5537">
      <c r="A5537" t="inlineStr">
        <is>
          <t>RR105528</t>
        </is>
      </c>
      <c r="B5537" s="69" t="n">
        <v>46327</v>
      </c>
      <c r="C5537" s="70" t="n">
        <v>2026</v>
      </c>
      <c r="D5537" t="inlineStr">
        <is>
          <t>Nov</t>
        </is>
      </c>
      <c r="E5537" t="inlineStr">
        <is>
          <t>West</t>
        </is>
      </c>
      <c r="F5537" t="inlineStr">
        <is>
          <t>India</t>
        </is>
      </c>
      <c r="G5537" t="inlineStr">
        <is>
          <t>Fashion</t>
        </is>
      </c>
      <c r="H5537" t="inlineStr">
        <is>
          <t>Home delivery</t>
        </is>
      </c>
      <c r="I5537" t="inlineStr">
        <is>
          <t>Member</t>
        </is>
      </c>
      <c r="J5537" t="inlineStr">
        <is>
          <t>Sara Rossi</t>
        </is>
      </c>
      <c r="K5537" s="71" t="n">
        <v>738</v>
      </c>
      <c r="L5537" s="72" t="n">
        <v>792.47</v>
      </c>
      <c r="M5537" s="72" t="n">
        <v>584842.86</v>
      </c>
      <c r="N5537" s="72" t="n">
        <v>46787.43</v>
      </c>
      <c r="O5537" s="72" t="n">
        <v>538055.4300000001</v>
      </c>
      <c r="P5537" s="72" t="n">
        <v>303120.13</v>
      </c>
      <c r="Q5537" s="72" t="n">
        <v>234935.3</v>
      </c>
      <c r="R5537" t="inlineStr">
        <is>
          <t>Goa</t>
        </is>
      </c>
      <c r="S5537" s="71" t="n">
        <v>1</v>
      </c>
      <c r="T5537" t="inlineStr">
        <is>
          <t>Yes</t>
        </is>
      </c>
      <c r="U5537" s="71" t="n">
        <v>282</v>
      </c>
      <c r="V5537" s="71" t="n">
        <v>116</v>
      </c>
      <c r="W5537">
        <f>IF(AND(OR(Dashboard!$C$6="All",E5537=Dashboard!$C$6),OR(Dashboard!$F$6="All",G5537=Dashboard!$F$6),OR(Dashboard!$I$6="All",H5537=Dashboard!$I$6)),1,0)</f>
        <v/>
      </c>
    </row>
    <row r="5538">
      <c r="A5538" t="inlineStr">
        <is>
          <t>RR105529</t>
        </is>
      </c>
      <c r="B5538" s="69" t="n">
        <v>46327</v>
      </c>
      <c r="C5538" s="70" t="n">
        <v>2026</v>
      </c>
      <c r="D5538" t="inlineStr">
        <is>
          <t>Nov</t>
        </is>
      </c>
      <c r="E5538" t="inlineStr">
        <is>
          <t>South</t>
        </is>
      </c>
      <c r="F5538" t="inlineStr">
        <is>
          <t>India</t>
        </is>
      </c>
      <c r="G5538" t="inlineStr">
        <is>
          <t>Grocery</t>
        </is>
      </c>
      <c r="H5538" t="inlineStr">
        <is>
          <t>Store walk-in</t>
        </is>
      </c>
      <c r="I5538" t="inlineStr">
        <is>
          <t>Member</t>
        </is>
      </c>
      <c r="J5538" t="inlineStr">
        <is>
          <t>Arjun Mehta</t>
        </is>
      </c>
      <c r="K5538" s="71" t="n">
        <v>3102</v>
      </c>
      <c r="L5538" s="72" t="n">
        <v>189.73</v>
      </c>
      <c r="M5538" s="72" t="n">
        <v>588542.46</v>
      </c>
      <c r="N5538" s="72" t="n">
        <v>47083.4</v>
      </c>
      <c r="O5538" s="72" t="n">
        <v>541459.0600000001</v>
      </c>
      <c r="P5538" s="72" t="n">
        <v>439648.59</v>
      </c>
      <c r="Q5538" s="72" t="n">
        <v>101810.47</v>
      </c>
      <c r="R5538" t="inlineStr">
        <is>
          <t>Tamil Nadu</t>
        </is>
      </c>
      <c r="S5538" s="71" t="n">
        <v>5</v>
      </c>
      <c r="T5538" t="inlineStr">
        <is>
          <t>Yes</t>
        </is>
      </c>
      <c r="U5538" s="71" t="n">
        <v>1697</v>
      </c>
      <c r="V5538" s="71" t="n">
        <v>652</v>
      </c>
      <c r="W5538">
        <f>IF(AND(OR(Dashboard!$C$6="All",E5538=Dashboard!$C$6),OR(Dashboard!$F$6="All",G5538=Dashboard!$F$6),OR(Dashboard!$I$6="All",H5538=Dashboard!$I$6)),1,0)</f>
        <v/>
      </c>
    </row>
    <row r="5539">
      <c r="A5539" t="inlineStr">
        <is>
          <t>RR105530</t>
        </is>
      </c>
      <c r="B5539" s="69" t="n">
        <v>46327</v>
      </c>
      <c r="C5539" s="70" t="n">
        <v>2026</v>
      </c>
      <c r="D5539" t="inlineStr">
        <is>
          <t>Nov</t>
        </is>
      </c>
      <c r="E5539" t="inlineStr">
        <is>
          <t>South</t>
        </is>
      </c>
      <c r="F5539" t="inlineStr">
        <is>
          <t>India</t>
        </is>
      </c>
      <c r="G5539" t="inlineStr">
        <is>
          <t>Fashion</t>
        </is>
      </c>
      <c r="H5539" t="inlineStr">
        <is>
          <t>Store walk-in</t>
        </is>
      </c>
      <c r="I5539" t="inlineStr">
        <is>
          <t>Walk-in guest</t>
        </is>
      </c>
      <c r="J5539" t="inlineStr">
        <is>
          <t>Sara Rossi</t>
        </is>
      </c>
      <c r="K5539" s="71" t="n">
        <v>1001</v>
      </c>
      <c r="L5539" s="72" t="n">
        <v>755.3200000000001</v>
      </c>
      <c r="M5539" s="72" t="n">
        <v>756075.3199999999</v>
      </c>
      <c r="N5539" s="72" t="n">
        <v>15121.51</v>
      </c>
      <c r="O5539" s="72" t="n">
        <v>740953.8100000001</v>
      </c>
      <c r="P5539" s="72" t="n">
        <v>397265.56</v>
      </c>
      <c r="Q5539" s="72" t="n">
        <v>343688.25</v>
      </c>
      <c r="R5539" t="inlineStr">
        <is>
          <t>Kerala</t>
        </is>
      </c>
      <c r="S5539" s="71" t="n">
        <v>5</v>
      </c>
      <c r="T5539" t="inlineStr">
        <is>
          <t>Yes</t>
        </is>
      </c>
      <c r="U5539" s="71" t="n">
        <v>451</v>
      </c>
      <c r="V5539" s="71" t="n">
        <v>147</v>
      </c>
      <c r="W5539">
        <f>IF(AND(OR(Dashboard!$C$6="All",E5539=Dashboard!$C$6),OR(Dashboard!$F$6="All",G5539=Dashboard!$F$6),OR(Dashboard!$I$6="All",H5539=Dashboard!$I$6)),1,0)</f>
        <v/>
      </c>
    </row>
    <row r="5540">
      <c r="A5540" t="inlineStr">
        <is>
          <t>RR105531</t>
        </is>
      </c>
      <c r="B5540" s="69" t="n">
        <v>46328</v>
      </c>
      <c r="C5540" s="70" t="n">
        <v>2026</v>
      </c>
      <c r="D5540" t="inlineStr">
        <is>
          <t>Nov</t>
        </is>
      </c>
      <c r="E5540" t="inlineStr">
        <is>
          <t>West</t>
        </is>
      </c>
      <c r="F5540" t="inlineStr">
        <is>
          <t>India</t>
        </is>
      </c>
      <c r="G5540" t="inlineStr">
        <is>
          <t>JioMart</t>
        </is>
      </c>
      <c r="H5540" t="inlineStr">
        <is>
          <t>Home delivery</t>
        </is>
      </c>
      <c r="I5540" t="inlineStr">
        <is>
          <t>Member</t>
        </is>
      </c>
      <c r="J5540" t="inlineStr">
        <is>
          <t>Ruhi Shaikh</t>
        </is>
      </c>
      <c r="K5540" s="71" t="n">
        <v>943</v>
      </c>
      <c r="L5540" s="72" t="n">
        <v>442.29</v>
      </c>
      <c r="M5540" s="72" t="n">
        <v>417079.47</v>
      </c>
      <c r="N5540" s="72" t="n">
        <v>62561.92</v>
      </c>
      <c r="O5540" s="72" t="n">
        <v>354517.55</v>
      </c>
      <c r="P5540" s="72" t="n">
        <v>319948.27</v>
      </c>
      <c r="Q5540" s="72" t="n">
        <v>34569.28</v>
      </c>
      <c r="R5540" t="inlineStr">
        <is>
          <t>Gujarat</t>
        </is>
      </c>
      <c r="S5540" s="71" t="n">
        <v>3</v>
      </c>
      <c r="T5540" t="inlineStr">
        <is>
          <t>Yes</t>
        </is>
      </c>
      <c r="U5540" s="71" t="n">
        <v>2817</v>
      </c>
      <c r="V5540" s="71" t="n">
        <v>145</v>
      </c>
      <c r="W5540">
        <f>IF(AND(OR(Dashboard!$C$6="All",E5540=Dashboard!$C$6),OR(Dashboard!$F$6="All",G5540=Dashboard!$F$6),OR(Dashboard!$I$6="All",H5540=Dashboard!$I$6)),1,0)</f>
        <v/>
      </c>
    </row>
    <row r="5541">
      <c r="A5541" t="inlineStr">
        <is>
          <t>RR105532</t>
        </is>
      </c>
      <c r="B5541" s="69" t="n">
        <v>46328</v>
      </c>
      <c r="C5541" s="70" t="n">
        <v>2026</v>
      </c>
      <c r="D5541" t="inlineStr">
        <is>
          <t>Nov</t>
        </is>
      </c>
      <c r="E5541" t="inlineStr">
        <is>
          <t>West</t>
        </is>
      </c>
      <c r="F5541" t="inlineStr">
        <is>
          <t>India</t>
        </is>
      </c>
      <c r="G5541" t="inlineStr">
        <is>
          <t>JioMart</t>
        </is>
      </c>
      <c r="H5541" t="inlineStr">
        <is>
          <t>Home delivery</t>
        </is>
      </c>
      <c r="I5541" t="inlineStr">
        <is>
          <t>Walk-in guest</t>
        </is>
      </c>
      <c r="J5541" t="inlineStr">
        <is>
          <t>Shraddha Kulkarni</t>
        </is>
      </c>
      <c r="K5541" s="71" t="n">
        <v>3705</v>
      </c>
      <c r="L5541" s="72" t="n">
        <v>450.21</v>
      </c>
      <c r="M5541" s="72" t="n">
        <v>1668028.05</v>
      </c>
      <c r="N5541" s="72" t="n">
        <v>33360.56</v>
      </c>
      <c r="O5541" s="72" t="n">
        <v>1634667.49</v>
      </c>
      <c r="P5541" s="72" t="n">
        <v>1237295.49</v>
      </c>
      <c r="Q5541" s="72" t="n">
        <v>397372</v>
      </c>
      <c r="R5541" t="inlineStr">
        <is>
          <t>Goa</t>
        </is>
      </c>
      <c r="S5541" s="71" t="n">
        <v>0</v>
      </c>
      <c r="T5541" t="inlineStr">
        <is>
          <t>No</t>
        </is>
      </c>
      <c r="U5541" s="71" t="n">
        <v>7071</v>
      </c>
      <c r="V5541" s="71" t="n">
        <v>420</v>
      </c>
      <c r="W5541">
        <f>IF(AND(OR(Dashboard!$C$6="All",E5541=Dashboard!$C$6),OR(Dashboard!$F$6="All",G5541=Dashboard!$F$6),OR(Dashboard!$I$6="All",H5541=Dashboard!$I$6)),1,0)</f>
        <v/>
      </c>
    </row>
    <row r="5542">
      <c r="A5542" t="inlineStr">
        <is>
          <t>RR105533</t>
        </is>
      </c>
      <c r="B5542" s="69" t="n">
        <v>46328</v>
      </c>
      <c r="C5542" s="70" t="n">
        <v>2026</v>
      </c>
      <c r="D5542" t="inlineStr">
        <is>
          <t>Nov</t>
        </is>
      </c>
      <c r="E5542" t="inlineStr">
        <is>
          <t>South</t>
        </is>
      </c>
      <c r="F5542" t="inlineStr">
        <is>
          <t>India</t>
        </is>
      </c>
      <c r="G5542" t="inlineStr">
        <is>
          <t>Electronics</t>
        </is>
      </c>
      <c r="H5542" t="inlineStr">
        <is>
          <t>Store walk-in</t>
        </is>
      </c>
      <c r="I5542" t="inlineStr">
        <is>
          <t>Member</t>
        </is>
      </c>
      <c r="J5542" t="inlineStr">
        <is>
          <t>Liam O'Brien</t>
        </is>
      </c>
      <c r="K5542" s="71" t="n">
        <v>181</v>
      </c>
      <c r="L5542" s="72" t="n">
        <v>9698.129999999999</v>
      </c>
      <c r="M5542" s="72" t="n">
        <v>1755361.53</v>
      </c>
      <c r="N5542" s="72" t="n">
        <v>175536.15</v>
      </c>
      <c r="O5542" s="72" t="n">
        <v>1579825.38</v>
      </c>
      <c r="P5542" s="72" t="n">
        <v>1423712.31</v>
      </c>
      <c r="Q5542" s="72" t="n">
        <v>156113.07</v>
      </c>
      <c r="R5542" t="inlineStr">
        <is>
          <t>Karnataka</t>
        </is>
      </c>
      <c r="S5542" s="71" t="n">
        <v>5</v>
      </c>
      <c r="T5542" t="inlineStr">
        <is>
          <t>Yes</t>
        </is>
      </c>
      <c r="U5542" s="71" t="n">
        <v>416</v>
      </c>
      <c r="V5542" s="71" t="n">
        <v>162</v>
      </c>
      <c r="W5542">
        <f>IF(AND(OR(Dashboard!$C$6="All",E5542=Dashboard!$C$6),OR(Dashboard!$F$6="All",G5542=Dashboard!$F$6),OR(Dashboard!$I$6="All",H5542=Dashboard!$I$6)),1,0)</f>
        <v/>
      </c>
    </row>
    <row r="5543">
      <c r="A5543" t="inlineStr">
        <is>
          <t>RR105534</t>
        </is>
      </c>
      <c r="B5543" s="69" t="n">
        <v>46328</v>
      </c>
      <c r="C5543" s="70" t="n">
        <v>2026</v>
      </c>
      <c r="D5543" t="inlineStr">
        <is>
          <t>Nov</t>
        </is>
      </c>
      <c r="E5543" t="inlineStr">
        <is>
          <t>North</t>
        </is>
      </c>
      <c r="F5543" t="inlineStr">
        <is>
          <t>India</t>
        </is>
      </c>
      <c r="G5543" t="inlineStr">
        <is>
          <t>Fashion</t>
        </is>
      </c>
      <c r="H5543" t="inlineStr">
        <is>
          <t>Home delivery</t>
        </is>
      </c>
      <c r="I5543" t="inlineStr">
        <is>
          <t>Walk-in guest</t>
        </is>
      </c>
      <c r="J5543" t="inlineStr">
        <is>
          <t>Olivia Brown</t>
        </is>
      </c>
      <c r="K5543" s="71" t="n">
        <v>1691</v>
      </c>
      <c r="L5543" s="72" t="n">
        <v>749.05</v>
      </c>
      <c r="M5543" s="72" t="n">
        <v>1266643.55</v>
      </c>
      <c r="N5543" s="72" t="n">
        <v>189996.53</v>
      </c>
      <c r="O5543" s="72" t="n">
        <v>1076647.02</v>
      </c>
      <c r="P5543" s="72" t="n">
        <v>677595.34</v>
      </c>
      <c r="Q5543" s="72" t="n">
        <v>399051.68</v>
      </c>
      <c r="R5543" t="inlineStr">
        <is>
          <t>Rajasthan</t>
        </is>
      </c>
      <c r="S5543" s="71" t="n">
        <v>1</v>
      </c>
      <c r="T5543" t="inlineStr">
        <is>
          <t>Yes</t>
        </is>
      </c>
      <c r="U5543" s="71" t="n">
        <v>493</v>
      </c>
      <c r="V5543" s="71" t="n">
        <v>203</v>
      </c>
      <c r="W5543">
        <f>IF(AND(OR(Dashboard!$C$6="All",E5543=Dashboard!$C$6),OR(Dashboard!$F$6="All",G5543=Dashboard!$F$6),OR(Dashboard!$I$6="All",H5543=Dashboard!$I$6)),1,0)</f>
        <v/>
      </c>
    </row>
    <row r="5544">
      <c r="A5544" t="inlineStr">
        <is>
          <t>RR105535</t>
        </is>
      </c>
      <c r="B5544" s="69" t="n">
        <v>46328</v>
      </c>
      <c r="C5544" s="70" t="n">
        <v>2026</v>
      </c>
      <c r="D5544" t="inlineStr">
        <is>
          <t>Nov</t>
        </is>
      </c>
      <c r="E5544" t="inlineStr">
        <is>
          <t>West</t>
        </is>
      </c>
      <c r="F5544" t="inlineStr">
        <is>
          <t>India</t>
        </is>
      </c>
      <c r="G5544" t="inlineStr">
        <is>
          <t>Electronics</t>
        </is>
      </c>
      <c r="H5544" t="inlineStr">
        <is>
          <t>Store walk-in</t>
        </is>
      </c>
      <c r="I5544" t="inlineStr">
        <is>
          <t>Walk-in guest</t>
        </is>
      </c>
      <c r="J5544" t="inlineStr">
        <is>
          <t>Mei Lin</t>
        </is>
      </c>
      <c r="K5544" s="71" t="n">
        <v>113</v>
      </c>
      <c r="L5544" s="72" t="n">
        <v>10640.8</v>
      </c>
      <c r="M5544" s="72" t="n">
        <v>1202410.4</v>
      </c>
      <c r="N5544" s="72" t="n">
        <v>60120.52</v>
      </c>
      <c r="O5544" s="72" t="n">
        <v>1142289.88</v>
      </c>
      <c r="P5544" s="72" t="n">
        <v>921423.26</v>
      </c>
      <c r="Q5544" s="72" t="n">
        <v>220866.62</v>
      </c>
      <c r="R5544" t="inlineStr">
        <is>
          <t>Gujarat</t>
        </is>
      </c>
      <c r="S5544" s="71" t="n">
        <v>2</v>
      </c>
      <c r="T5544" t="inlineStr">
        <is>
          <t>Yes</t>
        </is>
      </c>
      <c r="U5544" s="71" t="n">
        <v>283</v>
      </c>
      <c r="V5544" s="71" t="n">
        <v>97</v>
      </c>
      <c r="W5544">
        <f>IF(AND(OR(Dashboard!$C$6="All",E5544=Dashboard!$C$6),OR(Dashboard!$F$6="All",G5544=Dashboard!$F$6),OR(Dashboard!$I$6="All",H5544=Dashboard!$I$6)),1,0)</f>
        <v/>
      </c>
    </row>
    <row r="5545">
      <c r="A5545" t="inlineStr">
        <is>
          <t>RR105536</t>
        </is>
      </c>
      <c r="B5545" s="69" t="n">
        <v>46328</v>
      </c>
      <c r="C5545" s="70" t="n">
        <v>2026</v>
      </c>
      <c r="D5545" t="inlineStr">
        <is>
          <t>Nov</t>
        </is>
      </c>
      <c r="E5545" t="inlineStr">
        <is>
          <t>West</t>
        </is>
      </c>
      <c r="F5545" t="inlineStr">
        <is>
          <t>India</t>
        </is>
      </c>
      <c r="G5545" t="inlineStr">
        <is>
          <t>Grocery</t>
        </is>
      </c>
      <c r="H5545" t="inlineStr">
        <is>
          <t>Store walk-in</t>
        </is>
      </c>
      <c r="I5545" t="inlineStr">
        <is>
          <t>Member</t>
        </is>
      </c>
      <c r="J5545" t="inlineStr">
        <is>
          <t>Omar Haddad</t>
        </is>
      </c>
      <c r="K5545" s="71" t="n">
        <v>1162</v>
      </c>
      <c r="L5545" s="72" t="n">
        <v>185.38</v>
      </c>
      <c r="M5545" s="72" t="n">
        <v>215411.56</v>
      </c>
      <c r="N5545" s="72" t="n">
        <v>17232.92</v>
      </c>
      <c r="O5545" s="72" t="n">
        <v>198178.64</v>
      </c>
      <c r="P5545" s="72" t="n">
        <v>177476.53</v>
      </c>
      <c r="Q5545" s="72" t="n">
        <v>20702.11</v>
      </c>
      <c r="R5545" t="inlineStr">
        <is>
          <t>Gujarat</t>
        </is>
      </c>
      <c r="S5545" s="71" t="n">
        <v>5</v>
      </c>
      <c r="T5545" t="inlineStr">
        <is>
          <t>Yes</t>
        </is>
      </c>
      <c r="U5545" s="71" t="n">
        <v>819</v>
      </c>
      <c r="V5545" s="71" t="n">
        <v>362</v>
      </c>
      <c r="W5545">
        <f>IF(AND(OR(Dashboard!$C$6="All",E5545=Dashboard!$C$6),OR(Dashboard!$F$6="All",G5545=Dashboard!$F$6),OR(Dashboard!$I$6="All",H5545=Dashboard!$I$6)),1,0)</f>
        <v/>
      </c>
    </row>
    <row r="5546">
      <c r="A5546" t="inlineStr">
        <is>
          <t>RR105537</t>
        </is>
      </c>
      <c r="B5546" s="69" t="n">
        <v>46328</v>
      </c>
      <c r="C5546" s="70" t="n">
        <v>2026</v>
      </c>
      <c r="D5546" t="inlineStr">
        <is>
          <t>Nov</t>
        </is>
      </c>
      <c r="E5546" t="inlineStr">
        <is>
          <t>South</t>
        </is>
      </c>
      <c r="F5546" t="inlineStr">
        <is>
          <t>India</t>
        </is>
      </c>
      <c r="G5546" t="inlineStr">
        <is>
          <t>Fashion</t>
        </is>
      </c>
      <c r="H5546" t="inlineStr">
        <is>
          <t>Store walk-in</t>
        </is>
      </c>
      <c r="I5546" t="inlineStr">
        <is>
          <t>Member</t>
        </is>
      </c>
      <c r="J5546" t="inlineStr">
        <is>
          <t>Liam O'Brien</t>
        </is>
      </c>
      <c r="K5546" s="71" t="n">
        <v>645</v>
      </c>
      <c r="L5546" s="72" t="n">
        <v>774.74</v>
      </c>
      <c r="M5546" s="72" t="n">
        <v>499707.3</v>
      </c>
      <c r="N5546" s="72" t="n">
        <v>24985.37</v>
      </c>
      <c r="O5546" s="72" t="n">
        <v>474721.93</v>
      </c>
      <c r="P5546" s="72" t="n">
        <v>256313.24</v>
      </c>
      <c r="Q5546" s="72" t="n">
        <v>218408.69</v>
      </c>
      <c r="R5546" t="inlineStr">
        <is>
          <t>Telangana</t>
        </is>
      </c>
      <c r="S5546" s="71" t="n">
        <v>8</v>
      </c>
      <c r="T5546" t="inlineStr">
        <is>
          <t>Yes</t>
        </is>
      </c>
      <c r="U5546" s="71" t="n">
        <v>312</v>
      </c>
      <c r="V5546" s="71" t="n">
        <v>95</v>
      </c>
      <c r="W5546">
        <f>IF(AND(OR(Dashboard!$C$6="All",E5546=Dashboard!$C$6),OR(Dashboard!$F$6="All",G5546=Dashboard!$F$6),OR(Dashboard!$I$6="All",H5546=Dashboard!$I$6)),1,0)</f>
        <v/>
      </c>
    </row>
    <row r="5547">
      <c r="A5547" t="inlineStr">
        <is>
          <t>RR105538</t>
        </is>
      </c>
      <c r="B5547" s="69" t="n">
        <v>46328</v>
      </c>
      <c r="C5547" s="70" t="n">
        <v>2026</v>
      </c>
      <c r="D5547" t="inlineStr">
        <is>
          <t>Nov</t>
        </is>
      </c>
      <c r="E5547" t="inlineStr">
        <is>
          <t>South</t>
        </is>
      </c>
      <c r="F5547" t="inlineStr">
        <is>
          <t>India</t>
        </is>
      </c>
      <c r="G5547" t="inlineStr">
        <is>
          <t>Electronics</t>
        </is>
      </c>
      <c r="H5547" t="inlineStr">
        <is>
          <t>Store walk-in</t>
        </is>
      </c>
      <c r="I5547" t="inlineStr">
        <is>
          <t>Member</t>
        </is>
      </c>
      <c r="J5547" t="inlineStr">
        <is>
          <t>Zoya Ahmed</t>
        </is>
      </c>
      <c r="K5547" s="71" t="n">
        <v>159</v>
      </c>
      <c r="L5547" s="72" t="n">
        <v>10078.18</v>
      </c>
      <c r="M5547" s="72" t="n">
        <v>1602430.62</v>
      </c>
      <c r="N5547" s="72" t="n">
        <v>240364.59</v>
      </c>
      <c r="O5547" s="72" t="n">
        <v>1362066.03</v>
      </c>
      <c r="P5547" s="72" t="n">
        <v>1341447.01</v>
      </c>
      <c r="Q5547" s="72" t="n">
        <v>20619.02</v>
      </c>
      <c r="R5547" t="inlineStr">
        <is>
          <t>Telangana</t>
        </is>
      </c>
      <c r="S5547" s="71" t="n">
        <v>2</v>
      </c>
      <c r="T5547" t="inlineStr">
        <is>
          <t>Yes</t>
        </is>
      </c>
      <c r="U5547" s="71" t="n">
        <v>394</v>
      </c>
      <c r="V5547" s="71" t="n">
        <v>132</v>
      </c>
      <c r="W5547">
        <f>IF(AND(OR(Dashboard!$C$6="All",E5547=Dashboard!$C$6),OR(Dashboard!$F$6="All",G5547=Dashboard!$F$6),OR(Dashboard!$I$6="All",H5547=Dashboard!$I$6)),1,0)</f>
        <v/>
      </c>
    </row>
    <row r="5548">
      <c r="A5548" t="inlineStr">
        <is>
          <t>RR105539</t>
        </is>
      </c>
      <c r="B5548" s="69" t="n">
        <v>46328</v>
      </c>
      <c r="C5548" s="70" t="n">
        <v>2026</v>
      </c>
      <c r="D5548" t="inlineStr">
        <is>
          <t>Nov</t>
        </is>
      </c>
      <c r="E5548" t="inlineStr">
        <is>
          <t>West</t>
        </is>
      </c>
      <c r="F5548" t="inlineStr">
        <is>
          <t>India</t>
        </is>
      </c>
      <c r="G5548" t="inlineStr">
        <is>
          <t>Fashion</t>
        </is>
      </c>
      <c r="H5548" t="inlineStr">
        <is>
          <t>Store walk-in</t>
        </is>
      </c>
      <c r="I5548" t="inlineStr">
        <is>
          <t>Member</t>
        </is>
      </c>
      <c r="J5548" t="inlineStr">
        <is>
          <t>Omar Haddad</t>
        </is>
      </c>
      <c r="K5548" s="71" t="n">
        <v>992</v>
      </c>
      <c r="L5548" s="72" t="n">
        <v>848.89</v>
      </c>
      <c r="M5548" s="72" t="n">
        <v>842098.88</v>
      </c>
      <c r="N5548" s="72" t="n">
        <v>84209.89</v>
      </c>
      <c r="O5548" s="72" t="n">
        <v>757888.99</v>
      </c>
      <c r="P5548" s="72" t="n">
        <v>393049.81</v>
      </c>
      <c r="Q5548" s="72" t="n">
        <v>364839.18</v>
      </c>
      <c r="R5548" t="inlineStr">
        <is>
          <t>Gujarat</t>
        </is>
      </c>
      <c r="S5548" s="71" t="n">
        <v>5</v>
      </c>
      <c r="T5548" t="inlineStr">
        <is>
          <t>Yes</t>
        </is>
      </c>
      <c r="U5548" s="71" t="n">
        <v>533</v>
      </c>
      <c r="V5548" s="71" t="n">
        <v>194</v>
      </c>
      <c r="W5548">
        <f>IF(AND(OR(Dashboard!$C$6="All",E5548=Dashboard!$C$6),OR(Dashboard!$F$6="All",G5548=Dashboard!$F$6),OR(Dashboard!$I$6="All",H5548=Dashboard!$I$6)),1,0)</f>
        <v/>
      </c>
    </row>
    <row r="5549">
      <c r="A5549" t="inlineStr">
        <is>
          <t>RR105540</t>
        </is>
      </c>
      <c r="B5549" s="69" t="n">
        <v>46328</v>
      </c>
      <c r="C5549" s="70" t="n">
        <v>2026</v>
      </c>
      <c r="D5549" t="inlineStr">
        <is>
          <t>Nov</t>
        </is>
      </c>
      <c r="E5549" t="inlineStr">
        <is>
          <t>North</t>
        </is>
      </c>
      <c r="F5549" t="inlineStr">
        <is>
          <t>India</t>
        </is>
      </c>
      <c r="G5549" t="inlineStr">
        <is>
          <t>Fashion</t>
        </is>
      </c>
      <c r="H5549" t="inlineStr">
        <is>
          <t>Store walk-in</t>
        </is>
      </c>
      <c r="I5549" t="inlineStr">
        <is>
          <t>Walk-in guest</t>
        </is>
      </c>
      <c r="J5549" t="inlineStr">
        <is>
          <t>Priya Nair</t>
        </is>
      </c>
      <c r="K5549" s="71" t="n">
        <v>691</v>
      </c>
      <c r="L5549" s="72" t="n">
        <v>767.55</v>
      </c>
      <c r="M5549" s="72" t="n">
        <v>530377.05</v>
      </c>
      <c r="N5549" s="72" t="n">
        <v>42430.16</v>
      </c>
      <c r="O5549" s="72" t="n">
        <v>487946.89</v>
      </c>
      <c r="P5549" s="72" t="n">
        <v>295756.05</v>
      </c>
      <c r="Q5549" s="72" t="n">
        <v>192190.84</v>
      </c>
      <c r="R5549" t="inlineStr">
        <is>
          <t>Uttar Pradesh</t>
        </is>
      </c>
      <c r="S5549" s="71" t="n">
        <v>5</v>
      </c>
      <c r="T5549" t="inlineStr">
        <is>
          <t>Yes</t>
        </is>
      </c>
      <c r="U5549" s="71" t="n">
        <v>336</v>
      </c>
      <c r="V5549" s="71" t="n">
        <v>85</v>
      </c>
      <c r="W5549">
        <f>IF(AND(OR(Dashboard!$C$6="All",E5549=Dashboard!$C$6),OR(Dashboard!$F$6="All",G5549=Dashboard!$F$6),OR(Dashboard!$I$6="All",H5549=Dashboard!$I$6)),1,0)</f>
        <v/>
      </c>
    </row>
    <row r="5550">
      <c r="A5550" t="inlineStr">
        <is>
          <t>RR105541</t>
        </is>
      </c>
      <c r="B5550" s="69" t="n">
        <v>46329</v>
      </c>
      <c r="C5550" s="70" t="n">
        <v>2026</v>
      </c>
      <c r="D5550" t="inlineStr">
        <is>
          <t>Nov</t>
        </is>
      </c>
      <c r="E5550" t="inlineStr">
        <is>
          <t>South</t>
        </is>
      </c>
      <c r="F5550" t="inlineStr">
        <is>
          <t>India</t>
        </is>
      </c>
      <c r="G5550" t="inlineStr">
        <is>
          <t>Fashion</t>
        </is>
      </c>
      <c r="H5550" t="inlineStr">
        <is>
          <t>Store walk-in</t>
        </is>
      </c>
      <c r="I5550" t="inlineStr">
        <is>
          <t>Member</t>
        </is>
      </c>
      <c r="J5550" t="inlineStr">
        <is>
          <t>Arjun Mehta</t>
        </is>
      </c>
      <c r="K5550" s="71" t="n">
        <v>885</v>
      </c>
      <c r="L5550" s="72" t="n">
        <v>853.34</v>
      </c>
      <c r="M5550" s="72" t="n">
        <v>755205.9</v>
      </c>
      <c r="N5550" s="72" t="n">
        <v>75520.59</v>
      </c>
      <c r="O5550" s="72" t="n">
        <v>679685.3100000001</v>
      </c>
      <c r="P5550" s="72" t="n">
        <v>363166.1</v>
      </c>
      <c r="Q5550" s="72" t="n">
        <v>316519.21</v>
      </c>
      <c r="R5550" t="inlineStr">
        <is>
          <t>Kerala</t>
        </is>
      </c>
      <c r="S5550" s="71" t="n">
        <v>8</v>
      </c>
      <c r="T5550" t="inlineStr">
        <is>
          <t>Yes</t>
        </is>
      </c>
      <c r="U5550" s="71" t="n">
        <v>319</v>
      </c>
      <c r="V5550" s="71" t="n">
        <v>106</v>
      </c>
      <c r="W5550">
        <f>IF(AND(OR(Dashboard!$C$6="All",E5550=Dashboard!$C$6),OR(Dashboard!$F$6="All",G5550=Dashboard!$F$6),OR(Dashboard!$I$6="All",H5550=Dashboard!$I$6)),1,0)</f>
        <v/>
      </c>
    </row>
    <row r="5551">
      <c r="A5551" t="inlineStr">
        <is>
          <t>RR105542</t>
        </is>
      </c>
      <c r="B5551" s="69" t="n">
        <v>46329</v>
      </c>
      <c r="C5551" s="70" t="n">
        <v>2026</v>
      </c>
      <c r="D5551" t="inlineStr">
        <is>
          <t>Nov</t>
        </is>
      </c>
      <c r="E5551" t="inlineStr">
        <is>
          <t>West</t>
        </is>
      </c>
      <c r="F5551" t="inlineStr">
        <is>
          <t>India</t>
        </is>
      </c>
      <c r="G5551" t="inlineStr">
        <is>
          <t>Grocery</t>
        </is>
      </c>
      <c r="H5551" t="inlineStr">
        <is>
          <t>Store walk-in</t>
        </is>
      </c>
      <c r="I5551" t="inlineStr">
        <is>
          <t>Member</t>
        </is>
      </c>
      <c r="J5551" t="inlineStr">
        <is>
          <t>Carlos Silva</t>
        </is>
      </c>
      <c r="K5551" s="71" t="n">
        <v>2917</v>
      </c>
      <c r="L5551" s="72" t="n">
        <v>185.46</v>
      </c>
      <c r="M5551" s="72" t="n">
        <v>540986.8199999999</v>
      </c>
      <c r="N5551" s="72" t="n">
        <v>10819.74</v>
      </c>
      <c r="O5551" s="72" t="n">
        <v>530167.08</v>
      </c>
      <c r="P5551" s="72" t="n">
        <v>422317.93</v>
      </c>
      <c r="Q5551" s="72" t="n">
        <v>107849.15</v>
      </c>
      <c r="R5551" t="inlineStr">
        <is>
          <t>Goa</t>
        </is>
      </c>
      <c r="S5551" s="71" t="n">
        <v>0</v>
      </c>
      <c r="T5551" t="inlineStr">
        <is>
          <t>No</t>
        </is>
      </c>
      <c r="U5551" s="71" t="n">
        <v>959</v>
      </c>
      <c r="V5551" s="71" t="n">
        <v>366</v>
      </c>
      <c r="W5551">
        <f>IF(AND(OR(Dashboard!$C$6="All",E5551=Dashboard!$C$6),OR(Dashboard!$F$6="All",G5551=Dashboard!$F$6),OR(Dashboard!$I$6="All",H5551=Dashboard!$I$6)),1,0)</f>
        <v/>
      </c>
    </row>
    <row r="5552">
      <c r="A5552" t="inlineStr">
        <is>
          <t>RR105543</t>
        </is>
      </c>
      <c r="B5552" s="69" t="n">
        <v>46329</v>
      </c>
      <c r="C5552" s="70" t="n">
        <v>2026</v>
      </c>
      <c r="D5552" t="inlineStr">
        <is>
          <t>Nov</t>
        </is>
      </c>
      <c r="E5552" t="inlineStr">
        <is>
          <t>West</t>
        </is>
      </c>
      <c r="F5552" t="inlineStr">
        <is>
          <t>India</t>
        </is>
      </c>
      <c r="G5552" t="inlineStr">
        <is>
          <t>JioMart</t>
        </is>
      </c>
      <c r="H5552" t="inlineStr">
        <is>
          <t>Home delivery</t>
        </is>
      </c>
      <c r="I5552" t="inlineStr">
        <is>
          <t>Member</t>
        </is>
      </c>
      <c r="J5552" t="inlineStr">
        <is>
          <t>Ana Costa</t>
        </is>
      </c>
      <c r="K5552" s="71" t="n">
        <v>2046</v>
      </c>
      <c r="L5552" s="72" t="n">
        <v>452.89</v>
      </c>
      <c r="M5552" s="72" t="n">
        <v>926612.9399999999</v>
      </c>
      <c r="N5552" s="72" t="n">
        <v>18532.26</v>
      </c>
      <c r="O5552" s="72" t="n">
        <v>908080.6800000001</v>
      </c>
      <c r="P5552" s="72" t="n">
        <v>700836.7</v>
      </c>
      <c r="Q5552" s="72" t="n">
        <v>207243.98</v>
      </c>
      <c r="R5552" t="inlineStr">
        <is>
          <t>Maharashtra</t>
        </is>
      </c>
      <c r="S5552" s="71" t="n">
        <v>3</v>
      </c>
      <c r="T5552" t="inlineStr">
        <is>
          <t>Yes</t>
        </is>
      </c>
      <c r="U5552" s="71" t="n">
        <v>12423</v>
      </c>
      <c r="V5552" s="71" t="n">
        <v>567</v>
      </c>
      <c r="W5552">
        <f>IF(AND(OR(Dashboard!$C$6="All",E5552=Dashboard!$C$6),OR(Dashboard!$F$6="All",G5552=Dashboard!$F$6),OR(Dashboard!$I$6="All",H5552=Dashboard!$I$6)),1,0)</f>
        <v/>
      </c>
    </row>
    <row r="5553">
      <c r="A5553" t="inlineStr">
        <is>
          <t>RR105544</t>
        </is>
      </c>
      <c r="B5553" s="69" t="n">
        <v>46329</v>
      </c>
      <c r="C5553" s="70" t="n">
        <v>2026</v>
      </c>
      <c r="D5553" t="inlineStr">
        <is>
          <t>Nov</t>
        </is>
      </c>
      <c r="E5553" t="inlineStr">
        <is>
          <t>West</t>
        </is>
      </c>
      <c r="F5553" t="inlineStr">
        <is>
          <t>India</t>
        </is>
      </c>
      <c r="G5553" t="inlineStr">
        <is>
          <t>Grocery</t>
        </is>
      </c>
      <c r="H5553" t="inlineStr">
        <is>
          <t>Store walk-in</t>
        </is>
      </c>
      <c r="I5553" t="inlineStr">
        <is>
          <t>Walk-in guest</t>
        </is>
      </c>
      <c r="J5553" t="inlineStr">
        <is>
          <t>Ana Costa</t>
        </is>
      </c>
      <c r="K5553" s="71" t="n">
        <v>874</v>
      </c>
      <c r="L5553" s="72" t="n">
        <v>198.69</v>
      </c>
      <c r="M5553" s="72" t="n">
        <v>173655.06</v>
      </c>
      <c r="N5553" s="72" t="n">
        <v>8682.75</v>
      </c>
      <c r="O5553" s="72" t="n">
        <v>164972.31</v>
      </c>
      <c r="P5553" s="72" t="n">
        <v>132612.42</v>
      </c>
      <c r="Q5553" s="72" t="n">
        <v>32359.89</v>
      </c>
      <c r="R5553" t="inlineStr">
        <is>
          <t>Gujarat</t>
        </is>
      </c>
      <c r="S5553" s="71" t="n">
        <v>8</v>
      </c>
      <c r="T5553" t="inlineStr">
        <is>
          <t>Yes</t>
        </is>
      </c>
      <c r="U5553" s="71" t="n">
        <v>604</v>
      </c>
      <c r="V5553" s="71" t="n">
        <v>262</v>
      </c>
      <c r="W5553">
        <f>IF(AND(OR(Dashboard!$C$6="All",E5553=Dashboard!$C$6),OR(Dashboard!$F$6="All",G5553=Dashboard!$F$6),OR(Dashboard!$I$6="All",H5553=Dashboard!$I$6)),1,0)</f>
        <v/>
      </c>
    </row>
    <row r="5554">
      <c r="A5554" t="inlineStr">
        <is>
          <t>RR105545</t>
        </is>
      </c>
      <c r="B5554" s="69" t="n">
        <v>46329</v>
      </c>
      <c r="C5554" s="70" t="n">
        <v>2026</v>
      </c>
      <c r="D5554" t="inlineStr">
        <is>
          <t>Nov</t>
        </is>
      </c>
      <c r="E5554" t="inlineStr">
        <is>
          <t>South</t>
        </is>
      </c>
      <c r="F5554" t="inlineStr">
        <is>
          <t>India</t>
        </is>
      </c>
      <c r="G5554" t="inlineStr">
        <is>
          <t>Grocery</t>
        </is>
      </c>
      <c r="H5554" t="inlineStr">
        <is>
          <t>Click &amp; collect</t>
        </is>
      </c>
      <c r="I5554" t="inlineStr">
        <is>
          <t>Walk-in guest</t>
        </is>
      </c>
      <c r="J5554" t="inlineStr">
        <is>
          <t>Shraddha Kulkarni</t>
        </is>
      </c>
      <c r="K5554" s="71" t="n">
        <v>558</v>
      </c>
      <c r="L5554" s="72" t="n">
        <v>193.86</v>
      </c>
      <c r="M5554" s="72" t="n">
        <v>108173.88</v>
      </c>
      <c r="N5554" s="72" t="n">
        <v>16226.08</v>
      </c>
      <c r="O5554" s="72" t="n">
        <v>91947.8</v>
      </c>
      <c r="P5554" s="72" t="n">
        <v>80372.95</v>
      </c>
      <c r="Q5554" s="72" t="n">
        <v>11574.85</v>
      </c>
      <c r="R5554" t="inlineStr">
        <is>
          <t>Tamil Nadu</t>
        </is>
      </c>
      <c r="S5554" s="71" t="n">
        <v>8</v>
      </c>
      <c r="T5554" t="inlineStr">
        <is>
          <t>Yes</t>
        </is>
      </c>
      <c r="U5554" s="71" t="n">
        <v>363</v>
      </c>
      <c r="V5554" s="71" t="n">
        <v>162</v>
      </c>
      <c r="W5554">
        <f>IF(AND(OR(Dashboard!$C$6="All",E5554=Dashboard!$C$6),OR(Dashboard!$F$6="All",G5554=Dashboard!$F$6),OR(Dashboard!$I$6="All",H5554=Dashboard!$I$6)),1,0)</f>
        <v/>
      </c>
    </row>
    <row r="5555">
      <c r="A5555" t="inlineStr">
        <is>
          <t>RR105546</t>
        </is>
      </c>
      <c r="B5555" s="69" t="n">
        <v>46329</v>
      </c>
      <c r="C5555" s="70" t="n">
        <v>2026</v>
      </c>
      <c r="D5555" t="inlineStr">
        <is>
          <t>Nov</t>
        </is>
      </c>
      <c r="E5555" t="inlineStr">
        <is>
          <t>South</t>
        </is>
      </c>
      <c r="F5555" t="inlineStr">
        <is>
          <t>India</t>
        </is>
      </c>
      <c r="G5555" t="inlineStr">
        <is>
          <t>Grocery</t>
        </is>
      </c>
      <c r="H5555" t="inlineStr">
        <is>
          <t>Store walk-in</t>
        </is>
      </c>
      <c r="I5555" t="inlineStr">
        <is>
          <t>Walk-in guest</t>
        </is>
      </c>
      <c r="J5555" t="inlineStr">
        <is>
          <t>Sophie Müller</t>
        </is>
      </c>
      <c r="K5555" s="71" t="n">
        <v>2597</v>
      </c>
      <c r="L5555" s="72" t="n">
        <v>199.87</v>
      </c>
      <c r="M5555" s="72" t="n">
        <v>519062.39</v>
      </c>
      <c r="N5555" s="72" t="n">
        <v>10381.25</v>
      </c>
      <c r="O5555" s="72" t="n">
        <v>508681.14</v>
      </c>
      <c r="P5555" s="72" t="n">
        <v>383327.09</v>
      </c>
      <c r="Q5555" s="72" t="n">
        <v>125354.05</v>
      </c>
      <c r="R5555" t="inlineStr">
        <is>
          <t>Kerala</t>
        </is>
      </c>
      <c r="S5555" s="71" t="n">
        <v>1</v>
      </c>
      <c r="T5555" t="inlineStr">
        <is>
          <t>Yes</t>
        </is>
      </c>
      <c r="U5555" s="71" t="n">
        <v>758</v>
      </c>
      <c r="V5555" s="71" t="n">
        <v>335</v>
      </c>
      <c r="W5555">
        <f>IF(AND(OR(Dashboard!$C$6="All",E5555=Dashboard!$C$6),OR(Dashboard!$F$6="All",G5555=Dashboard!$F$6),OR(Dashboard!$I$6="All",H5555=Dashboard!$I$6)),1,0)</f>
        <v/>
      </c>
    </row>
    <row r="5556">
      <c r="A5556" t="inlineStr">
        <is>
          <t>RR105547</t>
        </is>
      </c>
      <c r="B5556" s="69" t="n">
        <v>46330</v>
      </c>
      <c r="C5556" s="70" t="n">
        <v>2026</v>
      </c>
      <c r="D5556" t="inlineStr">
        <is>
          <t>Nov</t>
        </is>
      </c>
      <c r="E5556" t="inlineStr">
        <is>
          <t>West</t>
        </is>
      </c>
      <c r="F5556" t="inlineStr">
        <is>
          <t>India</t>
        </is>
      </c>
      <c r="G5556" t="inlineStr">
        <is>
          <t>Electronics</t>
        </is>
      </c>
      <c r="H5556" t="inlineStr">
        <is>
          <t>Store walk-in</t>
        </is>
      </c>
      <c r="I5556" t="inlineStr">
        <is>
          <t>Walk-in guest</t>
        </is>
      </c>
      <c r="J5556" t="inlineStr">
        <is>
          <t>Ruhi Shaikh</t>
        </is>
      </c>
      <c r="K5556" s="71" t="n">
        <v>145</v>
      </c>
      <c r="L5556" s="72" t="n">
        <v>9206.709999999999</v>
      </c>
      <c r="M5556" s="72" t="n">
        <v>1334972.95</v>
      </c>
      <c r="N5556" s="72" t="n">
        <v>66748.64999999999</v>
      </c>
      <c r="O5556" s="72" t="n">
        <v>1268224.3</v>
      </c>
      <c r="P5556" s="72" t="n">
        <v>1147802.53</v>
      </c>
      <c r="Q5556" s="72" t="n">
        <v>120421.77</v>
      </c>
      <c r="R5556" t="inlineStr">
        <is>
          <t>Goa</t>
        </is>
      </c>
      <c r="S5556" s="71" t="n">
        <v>3</v>
      </c>
      <c r="T5556" t="inlineStr">
        <is>
          <t>Yes</t>
        </is>
      </c>
      <c r="U5556" s="71" t="n">
        <v>315</v>
      </c>
      <c r="V5556" s="71" t="n">
        <v>117</v>
      </c>
      <c r="W5556">
        <f>IF(AND(OR(Dashboard!$C$6="All",E5556=Dashboard!$C$6),OR(Dashboard!$F$6="All",G5556=Dashboard!$F$6),OR(Dashboard!$I$6="All",H5556=Dashboard!$I$6)),1,0)</f>
        <v/>
      </c>
    </row>
    <row r="5557">
      <c r="A5557" t="inlineStr">
        <is>
          <t>RR105548</t>
        </is>
      </c>
      <c r="B5557" s="69" t="n">
        <v>46330</v>
      </c>
      <c r="C5557" s="70" t="n">
        <v>2026</v>
      </c>
      <c r="D5557" t="inlineStr">
        <is>
          <t>Nov</t>
        </is>
      </c>
      <c r="E5557" t="inlineStr">
        <is>
          <t>East</t>
        </is>
      </c>
      <c r="F5557" t="inlineStr">
        <is>
          <t>India</t>
        </is>
      </c>
      <c r="G5557" t="inlineStr">
        <is>
          <t>Grocery</t>
        </is>
      </c>
      <c r="H5557" t="inlineStr">
        <is>
          <t>Click &amp; collect</t>
        </is>
      </c>
      <c r="I5557" t="inlineStr">
        <is>
          <t>Walk-in guest</t>
        </is>
      </c>
      <c r="J5557" t="inlineStr">
        <is>
          <t>Kofi Mensah</t>
        </is>
      </c>
      <c r="K5557" s="71" t="n">
        <v>3901</v>
      </c>
      <c r="L5557" s="72" t="n">
        <v>206.03</v>
      </c>
      <c r="M5557" s="72" t="n">
        <v>803723.03</v>
      </c>
      <c r="N5557" s="72" t="n">
        <v>80372.3</v>
      </c>
      <c r="O5557" s="72" t="n">
        <v>723350.73</v>
      </c>
      <c r="P5557" s="72" t="n">
        <v>585580.5699999999</v>
      </c>
      <c r="Q5557" s="72" t="n">
        <v>137770.16</v>
      </c>
      <c r="R5557" t="inlineStr">
        <is>
          <t>Bihar</t>
        </is>
      </c>
      <c r="S5557" s="71" t="n">
        <v>1</v>
      </c>
      <c r="T5557" t="inlineStr">
        <is>
          <t>Yes</t>
        </is>
      </c>
      <c r="U5557" s="71" t="n">
        <v>1789</v>
      </c>
      <c r="V5557" s="71" t="n">
        <v>562</v>
      </c>
      <c r="W5557">
        <f>IF(AND(OR(Dashboard!$C$6="All",E5557=Dashboard!$C$6),OR(Dashboard!$F$6="All",G5557=Dashboard!$F$6),OR(Dashboard!$I$6="All",H5557=Dashboard!$I$6)),1,0)</f>
        <v/>
      </c>
    </row>
    <row r="5558">
      <c r="A5558" t="inlineStr">
        <is>
          <t>RR105549</t>
        </is>
      </c>
      <c r="B5558" s="69" t="n">
        <v>46330</v>
      </c>
      <c r="C5558" s="70" t="n">
        <v>2026</v>
      </c>
      <c r="D5558" t="inlineStr">
        <is>
          <t>Nov</t>
        </is>
      </c>
      <c r="E5558" t="inlineStr">
        <is>
          <t>West</t>
        </is>
      </c>
      <c r="F5558" t="inlineStr">
        <is>
          <t>India</t>
        </is>
      </c>
      <c r="G5558" t="inlineStr">
        <is>
          <t>Fashion</t>
        </is>
      </c>
      <c r="H5558" t="inlineStr">
        <is>
          <t>Store walk-in</t>
        </is>
      </c>
      <c r="I5558" t="inlineStr">
        <is>
          <t>Member</t>
        </is>
      </c>
      <c r="J5558" t="inlineStr">
        <is>
          <t>Ana Costa</t>
        </is>
      </c>
      <c r="K5558" s="71" t="n">
        <v>907</v>
      </c>
      <c r="L5558" s="72" t="n">
        <v>726.05</v>
      </c>
      <c r="M5558" s="72" t="n">
        <v>658527.35</v>
      </c>
      <c r="N5558" s="72" t="n">
        <v>65852.74000000001</v>
      </c>
      <c r="O5558" s="72" t="n">
        <v>592674.61</v>
      </c>
      <c r="P5558" s="72" t="n">
        <v>375757.79</v>
      </c>
      <c r="Q5558" s="72" t="n">
        <v>216916.82</v>
      </c>
      <c r="R5558" t="inlineStr">
        <is>
          <t>Goa</t>
        </is>
      </c>
      <c r="S5558" s="71" t="n">
        <v>2</v>
      </c>
      <c r="T5558" t="inlineStr">
        <is>
          <t>Yes</t>
        </is>
      </c>
      <c r="U5558" s="71" t="n">
        <v>358</v>
      </c>
      <c r="V5558" s="71" t="n">
        <v>116</v>
      </c>
      <c r="W5558">
        <f>IF(AND(OR(Dashboard!$C$6="All",E5558=Dashboard!$C$6),OR(Dashboard!$F$6="All",G5558=Dashboard!$F$6),OR(Dashboard!$I$6="All",H5558=Dashboard!$I$6)),1,0)</f>
        <v/>
      </c>
    </row>
    <row r="5559">
      <c r="A5559" t="inlineStr">
        <is>
          <t>RR105550</t>
        </is>
      </c>
      <c r="B5559" s="69" t="n">
        <v>46330</v>
      </c>
      <c r="C5559" s="70" t="n">
        <v>2026</v>
      </c>
      <c r="D5559" t="inlineStr">
        <is>
          <t>Nov</t>
        </is>
      </c>
      <c r="E5559" t="inlineStr">
        <is>
          <t>West</t>
        </is>
      </c>
      <c r="F5559" t="inlineStr">
        <is>
          <t>India</t>
        </is>
      </c>
      <c r="G5559" t="inlineStr">
        <is>
          <t>Electronics</t>
        </is>
      </c>
      <c r="H5559" t="inlineStr">
        <is>
          <t>Store walk-in</t>
        </is>
      </c>
      <c r="I5559" t="inlineStr">
        <is>
          <t>Member</t>
        </is>
      </c>
      <c r="J5559" t="inlineStr">
        <is>
          <t>Sara Rossi</t>
        </is>
      </c>
      <c r="K5559" s="71" t="n">
        <v>67</v>
      </c>
      <c r="L5559" s="72" t="n">
        <v>8540.5</v>
      </c>
      <c r="M5559" s="72" t="n">
        <v>572213.5</v>
      </c>
      <c r="N5559" s="72" t="n">
        <v>11444.27</v>
      </c>
      <c r="O5559" s="72" t="n">
        <v>560769.23</v>
      </c>
      <c r="P5559" s="72" t="n">
        <v>537021.9399999999</v>
      </c>
      <c r="Q5559" s="72" t="n">
        <v>23747.29</v>
      </c>
      <c r="R5559" t="inlineStr">
        <is>
          <t>Maharashtra</t>
        </is>
      </c>
      <c r="S5559" s="71" t="n">
        <v>3</v>
      </c>
      <c r="T5559" t="inlineStr">
        <is>
          <t>Yes</t>
        </is>
      </c>
      <c r="U5559" s="71" t="n">
        <v>143</v>
      </c>
      <c r="V5559" s="71" t="n">
        <v>52</v>
      </c>
      <c r="W5559">
        <f>IF(AND(OR(Dashboard!$C$6="All",E5559=Dashboard!$C$6),OR(Dashboard!$F$6="All",G5559=Dashboard!$F$6),OR(Dashboard!$I$6="All",H5559=Dashboard!$I$6)),1,0)</f>
        <v/>
      </c>
    </row>
    <row r="5560">
      <c r="A5560" t="inlineStr">
        <is>
          <t>RR105551</t>
        </is>
      </c>
      <c r="B5560" s="69" t="n">
        <v>46331</v>
      </c>
      <c r="C5560" s="70" t="n">
        <v>2026</v>
      </c>
      <c r="D5560" t="inlineStr">
        <is>
          <t>Nov</t>
        </is>
      </c>
      <c r="E5560" t="inlineStr">
        <is>
          <t>West</t>
        </is>
      </c>
      <c r="F5560" t="inlineStr">
        <is>
          <t>India</t>
        </is>
      </c>
      <c r="G5560" t="inlineStr">
        <is>
          <t>Grocery</t>
        </is>
      </c>
      <c r="H5560" t="inlineStr">
        <is>
          <t>Click &amp; collect</t>
        </is>
      </c>
      <c r="I5560" t="inlineStr">
        <is>
          <t>Member</t>
        </is>
      </c>
      <c r="J5560" t="inlineStr">
        <is>
          <t>Arjun Mehta</t>
        </is>
      </c>
      <c r="K5560" s="71" t="n">
        <v>2171</v>
      </c>
      <c r="L5560" s="72" t="n">
        <v>167.55</v>
      </c>
      <c r="M5560" s="72" t="n">
        <v>363751.05</v>
      </c>
      <c r="N5560" s="72" t="n">
        <v>7275.02</v>
      </c>
      <c r="O5560" s="72" t="n">
        <v>356476.03</v>
      </c>
      <c r="P5560" s="72" t="n">
        <v>327394.77</v>
      </c>
      <c r="Q5560" s="72" t="n">
        <v>29081.26</v>
      </c>
      <c r="R5560" t="inlineStr">
        <is>
          <t>Goa</t>
        </is>
      </c>
      <c r="S5560" s="71" t="n">
        <v>0</v>
      </c>
      <c r="T5560" t="inlineStr">
        <is>
          <t>No</t>
        </is>
      </c>
      <c r="U5560" s="71" t="n">
        <v>1156</v>
      </c>
      <c r="V5560" s="71" t="n">
        <v>393</v>
      </c>
      <c r="W5560">
        <f>IF(AND(OR(Dashboard!$C$6="All",E5560=Dashboard!$C$6),OR(Dashboard!$F$6="All",G5560=Dashboard!$F$6),OR(Dashboard!$I$6="All",H5560=Dashboard!$I$6)),1,0)</f>
        <v/>
      </c>
    </row>
    <row r="5561">
      <c r="A5561" t="inlineStr">
        <is>
          <t>RR105552</t>
        </is>
      </c>
      <c r="B5561" s="69" t="n">
        <v>46331</v>
      </c>
      <c r="C5561" s="70" t="n">
        <v>2026</v>
      </c>
      <c r="D5561" t="inlineStr">
        <is>
          <t>Nov</t>
        </is>
      </c>
      <c r="E5561" t="inlineStr">
        <is>
          <t>West</t>
        </is>
      </c>
      <c r="F5561" t="inlineStr">
        <is>
          <t>India</t>
        </is>
      </c>
      <c r="G5561" t="inlineStr">
        <is>
          <t>Grocery</t>
        </is>
      </c>
      <c r="H5561" t="inlineStr">
        <is>
          <t>Store walk-in</t>
        </is>
      </c>
      <c r="I5561" t="inlineStr">
        <is>
          <t>Walk-in guest</t>
        </is>
      </c>
      <c r="J5561" t="inlineStr">
        <is>
          <t>Hiroshi Tanaka</t>
        </is>
      </c>
      <c r="K5561" s="71" t="n">
        <v>2692</v>
      </c>
      <c r="L5561" s="72" t="n">
        <v>186.38</v>
      </c>
      <c r="M5561" s="72" t="n">
        <v>501734.96</v>
      </c>
      <c r="N5561" s="72" t="n">
        <v>10034.7</v>
      </c>
      <c r="O5561" s="72" t="n">
        <v>491700.26</v>
      </c>
      <c r="P5561" s="72" t="n">
        <v>410340.1</v>
      </c>
      <c r="Q5561" s="72" t="n">
        <v>81360.16</v>
      </c>
      <c r="R5561" t="inlineStr">
        <is>
          <t>Goa</t>
        </is>
      </c>
      <c r="S5561" s="71" t="n">
        <v>3</v>
      </c>
      <c r="T5561" t="inlineStr">
        <is>
          <t>Yes</t>
        </is>
      </c>
      <c r="U5561" s="71" t="n">
        <v>1681</v>
      </c>
      <c r="V5561" s="71" t="n">
        <v>494</v>
      </c>
      <c r="W5561">
        <f>IF(AND(OR(Dashboard!$C$6="All",E5561=Dashboard!$C$6),OR(Dashboard!$F$6="All",G5561=Dashboard!$F$6),OR(Dashboard!$I$6="All",H5561=Dashboard!$I$6)),1,0)</f>
        <v/>
      </c>
    </row>
    <row r="5562">
      <c r="A5562" t="inlineStr">
        <is>
          <t>RR105553</t>
        </is>
      </c>
      <c r="B5562" s="69" t="n">
        <v>46331</v>
      </c>
      <c r="C5562" s="70" t="n">
        <v>2026</v>
      </c>
      <c r="D5562" t="inlineStr">
        <is>
          <t>Nov</t>
        </is>
      </c>
      <c r="E5562" t="inlineStr">
        <is>
          <t>East</t>
        </is>
      </c>
      <c r="F5562" t="inlineStr">
        <is>
          <t>India</t>
        </is>
      </c>
      <c r="G5562" t="inlineStr">
        <is>
          <t>Fashion</t>
        </is>
      </c>
      <c r="H5562" t="inlineStr">
        <is>
          <t>Store walk-in</t>
        </is>
      </c>
      <c r="I5562" t="inlineStr">
        <is>
          <t>Member</t>
        </is>
      </c>
      <c r="J5562" t="inlineStr">
        <is>
          <t>Yuki Sato</t>
        </is>
      </c>
      <c r="K5562" s="71" t="n">
        <v>313</v>
      </c>
      <c r="L5562" s="72" t="n">
        <v>790.78</v>
      </c>
      <c r="M5562" s="72" t="n">
        <v>247514.14</v>
      </c>
      <c r="N5562" s="72" t="n">
        <v>24751.41</v>
      </c>
      <c r="O5562" s="72" t="n">
        <v>222762.73</v>
      </c>
      <c r="P5562" s="72" t="n">
        <v>126211.26</v>
      </c>
      <c r="Q5562" s="72" t="n">
        <v>96551.47</v>
      </c>
      <c r="R5562" t="inlineStr">
        <is>
          <t>Odisha</t>
        </is>
      </c>
      <c r="S5562" s="71" t="n">
        <v>1</v>
      </c>
      <c r="T5562" t="inlineStr">
        <is>
          <t>Yes</t>
        </is>
      </c>
      <c r="U5562" s="71" t="n">
        <v>190</v>
      </c>
      <c r="V5562" s="71" t="n">
        <v>62</v>
      </c>
      <c r="W5562">
        <f>IF(AND(OR(Dashboard!$C$6="All",E5562=Dashboard!$C$6),OR(Dashboard!$F$6="All",G5562=Dashboard!$F$6),OR(Dashboard!$I$6="All",H5562=Dashboard!$I$6)),1,0)</f>
        <v/>
      </c>
    </row>
    <row r="5563">
      <c r="A5563" t="inlineStr">
        <is>
          <t>RR105554</t>
        </is>
      </c>
      <c r="B5563" s="69" t="n">
        <v>46331</v>
      </c>
      <c r="C5563" s="70" t="n">
        <v>2026</v>
      </c>
      <c r="D5563" t="inlineStr">
        <is>
          <t>Nov</t>
        </is>
      </c>
      <c r="E5563" t="inlineStr">
        <is>
          <t>North</t>
        </is>
      </c>
      <c r="F5563" t="inlineStr">
        <is>
          <t>India</t>
        </is>
      </c>
      <c r="G5563" t="inlineStr">
        <is>
          <t>Grocery</t>
        </is>
      </c>
      <c r="H5563" t="inlineStr">
        <is>
          <t>Store walk-in</t>
        </is>
      </c>
      <c r="I5563" t="inlineStr">
        <is>
          <t>Walk-in guest</t>
        </is>
      </c>
      <c r="J5563" t="inlineStr">
        <is>
          <t>Lucas Martin</t>
        </is>
      </c>
      <c r="K5563" s="71" t="n">
        <v>2095</v>
      </c>
      <c r="L5563" s="72" t="n">
        <v>191.7</v>
      </c>
      <c r="M5563" s="72" t="n">
        <v>401611.5</v>
      </c>
      <c r="N5563" s="72" t="n">
        <v>8032.23</v>
      </c>
      <c r="O5563" s="72" t="n">
        <v>393579.27</v>
      </c>
      <c r="P5563" s="72" t="n">
        <v>319159.08</v>
      </c>
      <c r="Q5563" s="72" t="n">
        <v>74420.19</v>
      </c>
      <c r="R5563" t="inlineStr">
        <is>
          <t>Rajasthan</t>
        </is>
      </c>
      <c r="S5563" s="71" t="n">
        <v>3</v>
      </c>
      <c r="T5563" t="inlineStr">
        <is>
          <t>Yes</t>
        </is>
      </c>
      <c r="U5563" s="71" t="n">
        <v>999</v>
      </c>
      <c r="V5563" s="71" t="n">
        <v>288</v>
      </c>
      <c r="W5563">
        <f>IF(AND(OR(Dashboard!$C$6="All",E5563=Dashboard!$C$6),OR(Dashboard!$F$6="All",G5563=Dashboard!$F$6),OR(Dashboard!$I$6="All",H5563=Dashboard!$I$6)),1,0)</f>
        <v/>
      </c>
    </row>
    <row r="5564">
      <c r="A5564" t="inlineStr">
        <is>
          <t>RR105555</t>
        </is>
      </c>
      <c r="B5564" s="69" t="n">
        <v>46331</v>
      </c>
      <c r="C5564" s="70" t="n">
        <v>2026</v>
      </c>
      <c r="D5564" t="inlineStr">
        <is>
          <t>Nov</t>
        </is>
      </c>
      <c r="E5564" t="inlineStr">
        <is>
          <t>North</t>
        </is>
      </c>
      <c r="F5564" t="inlineStr">
        <is>
          <t>India</t>
        </is>
      </c>
      <c r="G5564" t="inlineStr">
        <is>
          <t>Grocery</t>
        </is>
      </c>
      <c r="H5564" t="inlineStr">
        <is>
          <t>Store walk-in</t>
        </is>
      </c>
      <c r="I5564" t="inlineStr">
        <is>
          <t>Member</t>
        </is>
      </c>
      <c r="J5564" t="inlineStr">
        <is>
          <t>Liam O'Brien</t>
        </is>
      </c>
      <c r="K5564" s="71" t="n">
        <v>5132</v>
      </c>
      <c r="L5564" s="72" t="n">
        <v>200.71</v>
      </c>
      <c r="M5564" s="72" t="n">
        <v>1030043.72</v>
      </c>
      <c r="N5564" s="72" t="n">
        <v>20600.87</v>
      </c>
      <c r="O5564" s="72" t="n">
        <v>1009442.85</v>
      </c>
      <c r="P5564" s="72" t="n">
        <v>760573.27</v>
      </c>
      <c r="Q5564" s="72" t="n">
        <v>248869.58</v>
      </c>
      <c r="R5564" t="inlineStr">
        <is>
          <t>Delhi</t>
        </is>
      </c>
      <c r="S5564" s="71" t="n">
        <v>2</v>
      </c>
      <c r="T5564" t="inlineStr">
        <is>
          <t>Yes</t>
        </is>
      </c>
      <c r="U5564" s="71" t="n">
        <v>5088</v>
      </c>
      <c r="V5564" s="71" t="n">
        <v>1702</v>
      </c>
      <c r="W5564">
        <f>IF(AND(OR(Dashboard!$C$6="All",E5564=Dashboard!$C$6),OR(Dashboard!$F$6="All",G5564=Dashboard!$F$6),OR(Dashboard!$I$6="All",H5564=Dashboard!$I$6)),1,0)</f>
        <v/>
      </c>
    </row>
    <row r="5565">
      <c r="A5565" t="inlineStr">
        <is>
          <t>RR105556</t>
        </is>
      </c>
      <c r="B5565" s="69" t="n">
        <v>46331</v>
      </c>
      <c r="C5565" s="70" t="n">
        <v>2026</v>
      </c>
      <c r="D5565" t="inlineStr">
        <is>
          <t>Nov</t>
        </is>
      </c>
      <c r="E5565" t="inlineStr">
        <is>
          <t>South</t>
        </is>
      </c>
      <c r="F5565" t="inlineStr">
        <is>
          <t>India</t>
        </is>
      </c>
      <c r="G5565" t="inlineStr">
        <is>
          <t>Grocery</t>
        </is>
      </c>
      <c r="H5565" t="inlineStr">
        <is>
          <t>Home delivery</t>
        </is>
      </c>
      <c r="I5565" t="inlineStr">
        <is>
          <t>Member</t>
        </is>
      </c>
      <c r="J5565" t="inlineStr">
        <is>
          <t>Noah Smith</t>
        </is>
      </c>
      <c r="K5565" s="71" t="n">
        <v>2710</v>
      </c>
      <c r="L5565" s="72" t="n">
        <v>166.25</v>
      </c>
      <c r="M5565" s="72" t="n">
        <v>450537.5</v>
      </c>
      <c r="N5565" s="72" t="n">
        <v>67580.62</v>
      </c>
      <c r="O5565" s="72" t="n">
        <v>382956.88</v>
      </c>
      <c r="P5565" s="72" t="n">
        <v>409542.94</v>
      </c>
      <c r="Q5565" s="72" t="n">
        <v>-26586.06</v>
      </c>
      <c r="R5565" t="inlineStr">
        <is>
          <t>Kerala</t>
        </is>
      </c>
      <c r="S5565" s="71" t="n">
        <v>8</v>
      </c>
      <c r="T5565" t="inlineStr">
        <is>
          <t>Yes</t>
        </is>
      </c>
      <c r="U5565" s="71" t="n">
        <v>2100</v>
      </c>
      <c r="V5565" s="71" t="n">
        <v>828</v>
      </c>
      <c r="W5565">
        <f>IF(AND(OR(Dashboard!$C$6="All",E5565=Dashboard!$C$6),OR(Dashboard!$F$6="All",G5565=Dashboard!$F$6),OR(Dashboard!$I$6="All",H5565=Dashboard!$I$6)),1,0)</f>
        <v/>
      </c>
    </row>
    <row r="5566">
      <c r="A5566" t="inlineStr">
        <is>
          <t>RR105557</t>
        </is>
      </c>
      <c r="B5566" s="69" t="n">
        <v>46331</v>
      </c>
      <c r="C5566" s="70" t="n">
        <v>2026</v>
      </c>
      <c r="D5566" t="inlineStr">
        <is>
          <t>Nov</t>
        </is>
      </c>
      <c r="E5566" t="inlineStr">
        <is>
          <t>North</t>
        </is>
      </c>
      <c r="F5566" t="inlineStr">
        <is>
          <t>India</t>
        </is>
      </c>
      <c r="G5566" t="inlineStr">
        <is>
          <t>Fashion</t>
        </is>
      </c>
      <c r="H5566" t="inlineStr">
        <is>
          <t>Store walk-in</t>
        </is>
      </c>
      <c r="I5566" t="inlineStr">
        <is>
          <t>Walk-in guest</t>
        </is>
      </c>
      <c r="J5566" t="inlineStr">
        <is>
          <t>Mei Lin</t>
        </is>
      </c>
      <c r="K5566" s="71" t="n">
        <v>1067</v>
      </c>
      <c r="L5566" s="72" t="n">
        <v>827.66</v>
      </c>
      <c r="M5566" s="72" t="n">
        <v>883113.22</v>
      </c>
      <c r="N5566" s="72" t="n">
        <v>70649.06</v>
      </c>
      <c r="O5566" s="72" t="n">
        <v>812464.16</v>
      </c>
      <c r="P5566" s="72" t="n">
        <v>446431.1</v>
      </c>
      <c r="Q5566" s="72" t="n">
        <v>366033.06</v>
      </c>
      <c r="R5566" t="inlineStr">
        <is>
          <t>Uttar Pradesh</t>
        </is>
      </c>
      <c r="S5566" s="71" t="n">
        <v>3</v>
      </c>
      <c r="T5566" t="inlineStr">
        <is>
          <t>Yes</t>
        </is>
      </c>
      <c r="U5566" s="71" t="n">
        <v>337</v>
      </c>
      <c r="V5566" s="71" t="n">
        <v>126</v>
      </c>
      <c r="W5566">
        <f>IF(AND(OR(Dashboard!$C$6="All",E5566=Dashboard!$C$6),OR(Dashboard!$F$6="All",G5566=Dashboard!$F$6),OR(Dashboard!$I$6="All",H5566=Dashboard!$I$6)),1,0)</f>
        <v/>
      </c>
    </row>
    <row r="5567">
      <c r="A5567" t="inlineStr">
        <is>
          <t>RR105558</t>
        </is>
      </c>
      <c r="B5567" s="69" t="n">
        <v>46331</v>
      </c>
      <c r="C5567" s="70" t="n">
        <v>2026</v>
      </c>
      <c r="D5567" t="inlineStr">
        <is>
          <t>Nov</t>
        </is>
      </c>
      <c r="E5567" t="inlineStr">
        <is>
          <t>South</t>
        </is>
      </c>
      <c r="F5567" t="inlineStr">
        <is>
          <t>India</t>
        </is>
      </c>
      <c r="G5567" t="inlineStr">
        <is>
          <t>Fashion</t>
        </is>
      </c>
      <c r="H5567" t="inlineStr">
        <is>
          <t>Store walk-in</t>
        </is>
      </c>
      <c r="I5567" t="inlineStr">
        <is>
          <t>Member</t>
        </is>
      </c>
      <c r="J5567" t="inlineStr">
        <is>
          <t>Sophie Müller</t>
        </is>
      </c>
      <c r="K5567" s="71" t="n">
        <v>742</v>
      </c>
      <c r="L5567" s="72" t="n">
        <v>836.12</v>
      </c>
      <c r="M5567" s="72" t="n">
        <v>620401.04</v>
      </c>
      <c r="N5567" s="72" t="n">
        <v>49632.08</v>
      </c>
      <c r="O5567" s="72" t="n">
        <v>570768.96</v>
      </c>
      <c r="P5567" s="72" t="n">
        <v>298289.26</v>
      </c>
      <c r="Q5567" s="72" t="n">
        <v>272479.7</v>
      </c>
      <c r="R5567" t="inlineStr">
        <is>
          <t>Telangana</t>
        </is>
      </c>
      <c r="S5567" s="71" t="n">
        <v>1</v>
      </c>
      <c r="T5567" t="inlineStr">
        <is>
          <t>Yes</t>
        </is>
      </c>
      <c r="U5567" s="71" t="n">
        <v>646</v>
      </c>
      <c r="V5567" s="71" t="n">
        <v>162</v>
      </c>
      <c r="W5567">
        <f>IF(AND(OR(Dashboard!$C$6="All",E5567=Dashboard!$C$6),OR(Dashboard!$F$6="All",G5567=Dashboard!$F$6),OR(Dashboard!$I$6="All",H5567=Dashboard!$I$6)),1,0)</f>
        <v/>
      </c>
    </row>
    <row r="5568">
      <c r="A5568" t="inlineStr">
        <is>
          <t>RR105559</t>
        </is>
      </c>
      <c r="B5568" s="69" t="n">
        <v>46331</v>
      </c>
      <c r="C5568" s="70" t="n">
        <v>2026</v>
      </c>
      <c r="D5568" t="inlineStr">
        <is>
          <t>Nov</t>
        </is>
      </c>
      <c r="E5568" t="inlineStr">
        <is>
          <t>North</t>
        </is>
      </c>
      <c r="F5568" t="inlineStr">
        <is>
          <t>India</t>
        </is>
      </c>
      <c r="G5568" t="inlineStr">
        <is>
          <t>Grocery</t>
        </is>
      </c>
      <c r="H5568" t="inlineStr">
        <is>
          <t>Store walk-in</t>
        </is>
      </c>
      <c r="I5568" t="inlineStr">
        <is>
          <t>Walk-in guest</t>
        </is>
      </c>
      <c r="J5568" t="inlineStr">
        <is>
          <t>Zoya Ahmed</t>
        </is>
      </c>
      <c r="K5568" s="71" t="n">
        <v>959</v>
      </c>
      <c r="L5568" s="72" t="n">
        <v>171.63</v>
      </c>
      <c r="M5568" s="72" t="n">
        <v>164593.17</v>
      </c>
      <c r="N5568" s="72" t="n">
        <v>24688.98</v>
      </c>
      <c r="O5568" s="72" t="n">
        <v>139904.19</v>
      </c>
      <c r="P5568" s="72" t="n">
        <v>137856.24</v>
      </c>
      <c r="Q5568" s="72" t="n">
        <v>2047.95</v>
      </c>
      <c r="R5568" t="inlineStr">
        <is>
          <t>Delhi</t>
        </is>
      </c>
      <c r="S5568" s="71" t="n">
        <v>2</v>
      </c>
      <c r="T5568" t="inlineStr">
        <is>
          <t>Yes</t>
        </is>
      </c>
      <c r="U5568" s="71" t="n">
        <v>400</v>
      </c>
      <c r="V5568" s="71" t="n">
        <v>111</v>
      </c>
      <c r="W5568">
        <f>IF(AND(OR(Dashboard!$C$6="All",E5568=Dashboard!$C$6),OR(Dashboard!$F$6="All",G5568=Dashboard!$F$6),OR(Dashboard!$I$6="All",H5568=Dashboard!$I$6)),1,0)</f>
        <v/>
      </c>
    </row>
    <row r="5569">
      <c r="A5569" t="inlineStr">
        <is>
          <t>RR105560</t>
        </is>
      </c>
      <c r="B5569" s="69" t="n">
        <v>46331</v>
      </c>
      <c r="C5569" s="70" t="n">
        <v>2026</v>
      </c>
      <c r="D5569" t="inlineStr">
        <is>
          <t>Nov</t>
        </is>
      </c>
      <c r="E5569" t="inlineStr">
        <is>
          <t>East</t>
        </is>
      </c>
      <c r="F5569" t="inlineStr">
        <is>
          <t>India</t>
        </is>
      </c>
      <c r="G5569" t="inlineStr">
        <is>
          <t>Grocery</t>
        </is>
      </c>
      <c r="H5569" t="inlineStr">
        <is>
          <t>Store walk-in</t>
        </is>
      </c>
      <c r="I5569" t="inlineStr">
        <is>
          <t>Walk-in guest</t>
        </is>
      </c>
      <c r="J5569" t="inlineStr">
        <is>
          <t>Priya Nair</t>
        </is>
      </c>
      <c r="K5569" s="71" t="n">
        <v>1305</v>
      </c>
      <c r="L5569" s="72" t="n">
        <v>202.3</v>
      </c>
      <c r="M5569" s="72" t="n">
        <v>264001.5</v>
      </c>
      <c r="N5569" s="72" t="n">
        <v>13200.08</v>
      </c>
      <c r="O5569" s="72" t="n">
        <v>250801.42</v>
      </c>
      <c r="P5569" s="72" t="n">
        <v>185420.96</v>
      </c>
      <c r="Q5569" s="72" t="n">
        <v>65380.46</v>
      </c>
      <c r="R5569" t="inlineStr">
        <is>
          <t>Odisha</t>
        </is>
      </c>
      <c r="S5569" s="71" t="n">
        <v>1</v>
      </c>
      <c r="T5569" t="inlineStr">
        <is>
          <t>Yes</t>
        </is>
      </c>
      <c r="U5569" s="71" t="n">
        <v>1237</v>
      </c>
      <c r="V5569" s="71" t="n">
        <v>412</v>
      </c>
      <c r="W5569">
        <f>IF(AND(OR(Dashboard!$C$6="All",E5569=Dashboard!$C$6),OR(Dashboard!$F$6="All",G5569=Dashboard!$F$6),OR(Dashboard!$I$6="All",H5569=Dashboard!$I$6)),1,0)</f>
        <v/>
      </c>
    </row>
    <row r="5570">
      <c r="A5570" t="inlineStr">
        <is>
          <t>RR105561</t>
        </is>
      </c>
      <c r="B5570" s="69" t="n">
        <v>46331</v>
      </c>
      <c r="C5570" s="70" t="n">
        <v>2026</v>
      </c>
      <c r="D5570" t="inlineStr">
        <is>
          <t>Nov</t>
        </is>
      </c>
      <c r="E5570" t="inlineStr">
        <is>
          <t>South</t>
        </is>
      </c>
      <c r="F5570" t="inlineStr">
        <is>
          <t>India</t>
        </is>
      </c>
      <c r="G5570" t="inlineStr">
        <is>
          <t>Grocery</t>
        </is>
      </c>
      <c r="H5570" t="inlineStr">
        <is>
          <t>Store walk-in</t>
        </is>
      </c>
      <c r="I5570" t="inlineStr">
        <is>
          <t>Walk-in guest</t>
        </is>
      </c>
      <c r="J5570" t="inlineStr">
        <is>
          <t>Priya Nair</t>
        </is>
      </c>
      <c r="K5570" s="71" t="n">
        <v>699</v>
      </c>
      <c r="L5570" s="72" t="n">
        <v>183.2</v>
      </c>
      <c r="M5570" s="72" t="n">
        <v>128056.8</v>
      </c>
      <c r="N5570" s="72" t="n">
        <v>10244.54</v>
      </c>
      <c r="O5570" s="72" t="n">
        <v>117812.26</v>
      </c>
      <c r="P5570" s="72" t="n">
        <v>101662.02</v>
      </c>
      <c r="Q5570" s="72" t="n">
        <v>16150.24</v>
      </c>
      <c r="R5570" t="inlineStr">
        <is>
          <t>Kerala</t>
        </is>
      </c>
      <c r="S5570" s="71" t="n">
        <v>1</v>
      </c>
      <c r="T5570" t="inlineStr">
        <is>
          <t>Yes</t>
        </is>
      </c>
      <c r="U5570" s="71" t="n">
        <v>217</v>
      </c>
      <c r="V5570" s="71" t="n">
        <v>91</v>
      </c>
      <c r="W5570">
        <f>IF(AND(OR(Dashboard!$C$6="All",E5570=Dashboard!$C$6),OR(Dashboard!$F$6="All",G5570=Dashboard!$F$6),OR(Dashboard!$I$6="All",H5570=Dashboard!$I$6)),1,0)</f>
        <v/>
      </c>
    </row>
    <row r="5571">
      <c r="A5571" t="inlineStr">
        <is>
          <t>RR105562</t>
        </is>
      </c>
      <c r="B5571" s="69" t="n">
        <v>46331</v>
      </c>
      <c r="C5571" s="70" t="n">
        <v>2026</v>
      </c>
      <c r="D5571" t="inlineStr">
        <is>
          <t>Nov</t>
        </is>
      </c>
      <c r="E5571" t="inlineStr">
        <is>
          <t>North</t>
        </is>
      </c>
      <c r="F5571" t="inlineStr">
        <is>
          <t>India</t>
        </is>
      </c>
      <c r="G5571" t="inlineStr">
        <is>
          <t>Grocery</t>
        </is>
      </c>
      <c r="H5571" t="inlineStr">
        <is>
          <t>Click &amp; collect</t>
        </is>
      </c>
      <c r="I5571" t="inlineStr">
        <is>
          <t>Walk-in guest</t>
        </is>
      </c>
      <c r="J5571" t="inlineStr">
        <is>
          <t>Carlos Silva</t>
        </is>
      </c>
      <c r="K5571" s="71" t="n">
        <v>2605</v>
      </c>
      <c r="L5571" s="72" t="n">
        <v>171.54</v>
      </c>
      <c r="M5571" s="72" t="n">
        <v>446861.7</v>
      </c>
      <c r="N5571" s="72" t="n">
        <v>67029.25999999999</v>
      </c>
      <c r="O5571" s="72" t="n">
        <v>379832.44</v>
      </c>
      <c r="P5571" s="72" t="n">
        <v>376787.71</v>
      </c>
      <c r="Q5571" s="72" t="n">
        <v>3044.73</v>
      </c>
      <c r="R5571" t="inlineStr">
        <is>
          <t>Rajasthan</t>
        </is>
      </c>
      <c r="S5571" s="71" t="n">
        <v>0</v>
      </c>
      <c r="T5571" t="inlineStr">
        <is>
          <t>No</t>
        </is>
      </c>
      <c r="U5571" s="71" t="n">
        <v>2051</v>
      </c>
      <c r="V5571" s="71" t="n">
        <v>516</v>
      </c>
      <c r="W5571">
        <f>IF(AND(OR(Dashboard!$C$6="All",E5571=Dashboard!$C$6),OR(Dashboard!$F$6="All",G5571=Dashboard!$F$6),OR(Dashboard!$I$6="All",H5571=Dashboard!$I$6)),1,0)</f>
        <v/>
      </c>
    </row>
    <row r="5572">
      <c r="A5572" t="inlineStr">
        <is>
          <t>RR105563</t>
        </is>
      </c>
      <c r="B5572" s="69" t="n">
        <v>46331</v>
      </c>
      <c r="C5572" s="70" t="n">
        <v>2026</v>
      </c>
      <c r="D5572" t="inlineStr">
        <is>
          <t>Nov</t>
        </is>
      </c>
      <c r="E5572" t="inlineStr">
        <is>
          <t>North</t>
        </is>
      </c>
      <c r="F5572" t="inlineStr">
        <is>
          <t>India</t>
        </is>
      </c>
      <c r="G5572" t="inlineStr">
        <is>
          <t>Grocery</t>
        </is>
      </c>
      <c r="H5572" t="inlineStr">
        <is>
          <t>Store walk-in</t>
        </is>
      </c>
      <c r="I5572" t="inlineStr">
        <is>
          <t>Member</t>
        </is>
      </c>
      <c r="J5572" t="inlineStr">
        <is>
          <t>Carlos Silva</t>
        </is>
      </c>
      <c r="K5572" s="71" t="n">
        <v>1262</v>
      </c>
      <c r="L5572" s="72" t="n">
        <v>191.43</v>
      </c>
      <c r="M5572" s="72" t="n">
        <v>241584.66</v>
      </c>
      <c r="N5572" s="72" t="n">
        <v>4831.69</v>
      </c>
      <c r="O5572" s="72" t="n">
        <v>236752.97</v>
      </c>
      <c r="P5572" s="72" t="n">
        <v>183394.16</v>
      </c>
      <c r="Q5572" s="72" t="n">
        <v>53358.81</v>
      </c>
      <c r="R5572" t="inlineStr">
        <is>
          <t>Delhi</t>
        </is>
      </c>
      <c r="S5572" s="71" t="n">
        <v>3</v>
      </c>
      <c r="T5572" t="inlineStr">
        <is>
          <t>Yes</t>
        </is>
      </c>
      <c r="U5572" s="71" t="n">
        <v>589</v>
      </c>
      <c r="V5572" s="71" t="n">
        <v>158</v>
      </c>
      <c r="W5572">
        <f>IF(AND(OR(Dashboard!$C$6="All",E5572=Dashboard!$C$6),OR(Dashboard!$F$6="All",G5572=Dashboard!$F$6),OR(Dashboard!$I$6="All",H5572=Dashboard!$I$6)),1,0)</f>
        <v/>
      </c>
    </row>
    <row r="5573">
      <c r="A5573" t="inlineStr">
        <is>
          <t>RR105564</t>
        </is>
      </c>
      <c r="B5573" s="69" t="n">
        <v>46331</v>
      </c>
      <c r="C5573" s="70" t="n">
        <v>2026</v>
      </c>
      <c r="D5573" t="inlineStr">
        <is>
          <t>Nov</t>
        </is>
      </c>
      <c r="E5573" t="inlineStr">
        <is>
          <t>South</t>
        </is>
      </c>
      <c r="F5573" t="inlineStr">
        <is>
          <t>India</t>
        </is>
      </c>
      <c r="G5573" t="inlineStr">
        <is>
          <t>JioMart</t>
        </is>
      </c>
      <c r="H5573" t="inlineStr">
        <is>
          <t>Home delivery</t>
        </is>
      </c>
      <c r="I5573" t="inlineStr">
        <is>
          <t>Walk-in guest</t>
        </is>
      </c>
      <c r="J5573" t="inlineStr">
        <is>
          <t>Aisha Bello</t>
        </is>
      </c>
      <c r="K5573" s="71" t="n">
        <v>977</v>
      </c>
      <c r="L5573" s="72" t="n">
        <v>482.28</v>
      </c>
      <c r="M5573" s="72" t="n">
        <v>471187.56</v>
      </c>
      <c r="N5573" s="72" t="n">
        <v>23559.38</v>
      </c>
      <c r="O5573" s="72" t="n">
        <v>447628.18</v>
      </c>
      <c r="P5573" s="72" t="n">
        <v>319722</v>
      </c>
      <c r="Q5573" s="72" t="n">
        <v>127906.18</v>
      </c>
      <c r="R5573" t="inlineStr">
        <is>
          <t>Telangana</t>
        </is>
      </c>
      <c r="S5573" s="71" t="n">
        <v>3</v>
      </c>
      <c r="T5573" t="inlineStr">
        <is>
          <t>Yes</t>
        </is>
      </c>
      <c r="U5573" s="71" t="n">
        <v>5275</v>
      </c>
      <c r="V5573" s="71" t="n">
        <v>225</v>
      </c>
      <c r="W5573">
        <f>IF(AND(OR(Dashboard!$C$6="All",E5573=Dashboard!$C$6),OR(Dashboard!$F$6="All",G5573=Dashboard!$F$6),OR(Dashboard!$I$6="All",H5573=Dashboard!$I$6)),1,0)</f>
        <v/>
      </c>
    </row>
    <row r="5574">
      <c r="A5574" t="inlineStr">
        <is>
          <t>RR105565</t>
        </is>
      </c>
      <c r="B5574" s="69" t="n">
        <v>46332</v>
      </c>
      <c r="C5574" s="70" t="n">
        <v>2026</v>
      </c>
      <c r="D5574" t="inlineStr">
        <is>
          <t>Nov</t>
        </is>
      </c>
      <c r="E5574" t="inlineStr">
        <is>
          <t>North</t>
        </is>
      </c>
      <c r="F5574" t="inlineStr">
        <is>
          <t>India</t>
        </is>
      </c>
      <c r="G5574" t="inlineStr">
        <is>
          <t>JioMart</t>
        </is>
      </c>
      <c r="H5574" t="inlineStr">
        <is>
          <t>Home delivery</t>
        </is>
      </c>
      <c r="I5574" t="inlineStr">
        <is>
          <t>Member</t>
        </is>
      </c>
      <c r="J5574" t="inlineStr">
        <is>
          <t>Shraddha Kulkarni</t>
        </is>
      </c>
      <c r="K5574" s="71" t="n">
        <v>678</v>
      </c>
      <c r="L5574" s="72" t="n">
        <v>436.02</v>
      </c>
      <c r="M5574" s="72" t="n">
        <v>295621.56</v>
      </c>
      <c r="N5574" s="72" t="n">
        <v>14781.08</v>
      </c>
      <c r="O5574" s="72" t="n">
        <v>280840.48</v>
      </c>
      <c r="P5574" s="72" t="n">
        <v>228127.81</v>
      </c>
      <c r="Q5574" s="72" t="n">
        <v>52712.67</v>
      </c>
      <c r="R5574" t="inlineStr">
        <is>
          <t>Delhi</t>
        </is>
      </c>
      <c r="S5574" s="71" t="n">
        <v>3</v>
      </c>
      <c r="T5574" t="inlineStr">
        <is>
          <t>Yes</t>
        </is>
      </c>
      <c r="U5574" s="71" t="n">
        <v>3447</v>
      </c>
      <c r="V5574" s="71" t="n">
        <v>171</v>
      </c>
      <c r="W5574">
        <f>IF(AND(OR(Dashboard!$C$6="All",E5574=Dashboard!$C$6),OR(Dashboard!$F$6="All",G5574=Dashboard!$F$6),OR(Dashboard!$I$6="All",H5574=Dashboard!$I$6)),1,0)</f>
        <v/>
      </c>
    </row>
    <row r="5575">
      <c r="A5575" t="inlineStr">
        <is>
          <t>RR105566</t>
        </is>
      </c>
      <c r="B5575" s="69" t="n">
        <v>46332</v>
      </c>
      <c r="C5575" s="70" t="n">
        <v>2026</v>
      </c>
      <c r="D5575" t="inlineStr">
        <is>
          <t>Nov</t>
        </is>
      </c>
      <c r="E5575" t="inlineStr">
        <is>
          <t>South</t>
        </is>
      </c>
      <c r="F5575" t="inlineStr">
        <is>
          <t>India</t>
        </is>
      </c>
      <c r="G5575" t="inlineStr">
        <is>
          <t>Fashion</t>
        </is>
      </c>
      <c r="H5575" t="inlineStr">
        <is>
          <t>Store walk-in</t>
        </is>
      </c>
      <c r="I5575" t="inlineStr">
        <is>
          <t>Member</t>
        </is>
      </c>
      <c r="J5575" t="inlineStr">
        <is>
          <t>Sophie Müller</t>
        </is>
      </c>
      <c r="K5575" s="71" t="n">
        <v>659</v>
      </c>
      <c r="L5575" s="72" t="n">
        <v>757.0700000000001</v>
      </c>
      <c r="M5575" s="72" t="n">
        <v>498909.13</v>
      </c>
      <c r="N5575" s="72" t="n">
        <v>49890.91</v>
      </c>
      <c r="O5575" s="72" t="n">
        <v>449018.22</v>
      </c>
      <c r="P5575" s="72" t="n">
        <v>263358.37</v>
      </c>
      <c r="Q5575" s="72" t="n">
        <v>185659.85</v>
      </c>
      <c r="R5575" t="inlineStr">
        <is>
          <t>Telangana</t>
        </is>
      </c>
      <c r="S5575" s="71" t="n">
        <v>3</v>
      </c>
      <c r="T5575" t="inlineStr">
        <is>
          <t>Yes</t>
        </is>
      </c>
      <c r="U5575" s="71" t="n">
        <v>301</v>
      </c>
      <c r="V5575" s="71" t="n">
        <v>91</v>
      </c>
      <c r="W5575">
        <f>IF(AND(OR(Dashboard!$C$6="All",E5575=Dashboard!$C$6),OR(Dashboard!$F$6="All",G5575=Dashboard!$F$6),OR(Dashboard!$I$6="All",H5575=Dashboard!$I$6)),1,0)</f>
        <v/>
      </c>
    </row>
    <row r="5576">
      <c r="A5576" t="inlineStr">
        <is>
          <t>RR105567</t>
        </is>
      </c>
      <c r="B5576" s="69" t="n">
        <v>46332</v>
      </c>
      <c r="C5576" s="70" t="n">
        <v>2026</v>
      </c>
      <c r="D5576" t="inlineStr">
        <is>
          <t>Nov</t>
        </is>
      </c>
      <c r="E5576" t="inlineStr">
        <is>
          <t>West</t>
        </is>
      </c>
      <c r="F5576" t="inlineStr">
        <is>
          <t>India</t>
        </is>
      </c>
      <c r="G5576" t="inlineStr">
        <is>
          <t>JioMart</t>
        </is>
      </c>
      <c r="H5576" t="inlineStr">
        <is>
          <t>Home delivery</t>
        </is>
      </c>
      <c r="I5576" t="inlineStr">
        <is>
          <t>Member</t>
        </is>
      </c>
      <c r="J5576" t="inlineStr">
        <is>
          <t>Mei Lin</t>
        </is>
      </c>
      <c r="K5576" s="71" t="n">
        <v>2300</v>
      </c>
      <c r="L5576" s="72" t="n">
        <v>510.14</v>
      </c>
      <c r="M5576" s="72" t="n">
        <v>1173322</v>
      </c>
      <c r="N5576" s="72" t="n">
        <v>175998.3</v>
      </c>
      <c r="O5576" s="72" t="n">
        <v>997323.7</v>
      </c>
      <c r="P5576" s="72" t="n">
        <v>753864.05</v>
      </c>
      <c r="Q5576" s="72" t="n">
        <v>243459.65</v>
      </c>
      <c r="R5576" t="inlineStr">
        <is>
          <t>Goa</t>
        </is>
      </c>
      <c r="S5576" s="71" t="n">
        <v>2</v>
      </c>
      <c r="T5576" t="inlineStr">
        <is>
          <t>Yes</t>
        </is>
      </c>
      <c r="U5576" s="71" t="n">
        <v>5506</v>
      </c>
      <c r="V5576" s="71" t="n">
        <v>375</v>
      </c>
      <c r="W5576">
        <f>IF(AND(OR(Dashboard!$C$6="All",E5576=Dashboard!$C$6),OR(Dashboard!$F$6="All",G5576=Dashboard!$F$6),OR(Dashboard!$I$6="All",H5576=Dashboard!$I$6)),1,0)</f>
        <v/>
      </c>
    </row>
    <row r="5577">
      <c r="A5577" t="inlineStr">
        <is>
          <t>RR105568</t>
        </is>
      </c>
      <c r="B5577" s="69" t="n">
        <v>46332</v>
      </c>
      <c r="C5577" s="70" t="n">
        <v>2026</v>
      </c>
      <c r="D5577" t="inlineStr">
        <is>
          <t>Nov</t>
        </is>
      </c>
      <c r="E5577" t="inlineStr">
        <is>
          <t>East</t>
        </is>
      </c>
      <c r="F5577" t="inlineStr">
        <is>
          <t>India</t>
        </is>
      </c>
      <c r="G5577" t="inlineStr">
        <is>
          <t>Fashion</t>
        </is>
      </c>
      <c r="H5577" t="inlineStr">
        <is>
          <t>Home delivery</t>
        </is>
      </c>
      <c r="I5577" t="inlineStr">
        <is>
          <t>Member</t>
        </is>
      </c>
      <c r="J5577" t="inlineStr">
        <is>
          <t>Amir Khan</t>
        </is>
      </c>
      <c r="K5577" s="71" t="n">
        <v>294</v>
      </c>
      <c r="L5577" s="72" t="n">
        <v>820.41</v>
      </c>
      <c r="M5577" s="72" t="n">
        <v>241200.54</v>
      </c>
      <c r="N5577" s="72" t="n">
        <v>19296.04</v>
      </c>
      <c r="O5577" s="72" t="n">
        <v>221904.5</v>
      </c>
      <c r="P5577" s="72" t="n">
        <v>124728.93</v>
      </c>
      <c r="Q5577" s="72" t="n">
        <v>97175.57000000001</v>
      </c>
      <c r="R5577" t="inlineStr">
        <is>
          <t>Odisha</t>
        </is>
      </c>
      <c r="S5577" s="71" t="n">
        <v>0</v>
      </c>
      <c r="T5577" t="inlineStr">
        <is>
          <t>No</t>
        </is>
      </c>
      <c r="U5577" s="71" t="n">
        <v>242</v>
      </c>
      <c r="V5577" s="71" t="n">
        <v>86</v>
      </c>
      <c r="W5577">
        <f>IF(AND(OR(Dashboard!$C$6="All",E5577=Dashboard!$C$6),OR(Dashboard!$F$6="All",G5577=Dashboard!$F$6),OR(Dashboard!$I$6="All",H5577=Dashboard!$I$6)),1,0)</f>
        <v/>
      </c>
    </row>
    <row r="5578">
      <c r="A5578" t="inlineStr">
        <is>
          <t>RR105569</t>
        </is>
      </c>
      <c r="B5578" s="69" t="n">
        <v>46332</v>
      </c>
      <c r="C5578" s="70" t="n">
        <v>2026</v>
      </c>
      <c r="D5578" t="inlineStr">
        <is>
          <t>Nov</t>
        </is>
      </c>
      <c r="E5578" t="inlineStr">
        <is>
          <t>South</t>
        </is>
      </c>
      <c r="F5578" t="inlineStr">
        <is>
          <t>India</t>
        </is>
      </c>
      <c r="G5578" t="inlineStr">
        <is>
          <t>Fashion</t>
        </is>
      </c>
      <c r="H5578" t="inlineStr">
        <is>
          <t>Store walk-in</t>
        </is>
      </c>
      <c r="I5578" t="inlineStr">
        <is>
          <t>Walk-in guest</t>
        </is>
      </c>
      <c r="J5578" t="inlineStr">
        <is>
          <t>Sara Rossi</t>
        </is>
      </c>
      <c r="K5578" s="71" t="n">
        <v>720</v>
      </c>
      <c r="L5578" s="72" t="n">
        <v>816.9299999999999</v>
      </c>
      <c r="M5578" s="72" t="n">
        <v>588189.6</v>
      </c>
      <c r="N5578" s="72" t="n">
        <v>58818.96</v>
      </c>
      <c r="O5578" s="72" t="n">
        <v>529370.64</v>
      </c>
      <c r="P5578" s="72" t="n">
        <v>294323.86</v>
      </c>
      <c r="Q5578" s="72" t="n">
        <v>235046.78</v>
      </c>
      <c r="R5578" t="inlineStr">
        <is>
          <t>Tamil Nadu</t>
        </is>
      </c>
      <c r="S5578" s="71" t="n">
        <v>2</v>
      </c>
      <c r="T5578" t="inlineStr">
        <is>
          <t>Yes</t>
        </is>
      </c>
      <c r="U5578" s="71" t="n">
        <v>548</v>
      </c>
      <c r="V5578" s="71" t="n">
        <v>194</v>
      </c>
      <c r="W5578">
        <f>IF(AND(OR(Dashboard!$C$6="All",E5578=Dashboard!$C$6),OR(Dashboard!$F$6="All",G5578=Dashboard!$F$6),OR(Dashboard!$I$6="All",H5578=Dashboard!$I$6)),1,0)</f>
        <v/>
      </c>
    </row>
    <row r="5579">
      <c r="A5579" t="inlineStr">
        <is>
          <t>RR105570</t>
        </is>
      </c>
      <c r="B5579" s="69" t="n">
        <v>46333</v>
      </c>
      <c r="C5579" s="70" t="n">
        <v>2026</v>
      </c>
      <c r="D5579" t="inlineStr">
        <is>
          <t>Nov</t>
        </is>
      </c>
      <c r="E5579" t="inlineStr">
        <is>
          <t>South</t>
        </is>
      </c>
      <c r="F5579" t="inlineStr">
        <is>
          <t>India</t>
        </is>
      </c>
      <c r="G5579" t="inlineStr">
        <is>
          <t>Grocery</t>
        </is>
      </c>
      <c r="H5579" t="inlineStr">
        <is>
          <t>Store walk-in</t>
        </is>
      </c>
      <c r="I5579" t="inlineStr">
        <is>
          <t>Member</t>
        </is>
      </c>
      <c r="J5579" t="inlineStr">
        <is>
          <t>Yuki Sato</t>
        </is>
      </c>
      <c r="K5579" s="71" t="n">
        <v>479</v>
      </c>
      <c r="L5579" s="72" t="n">
        <v>181.16</v>
      </c>
      <c r="M5579" s="72" t="n">
        <v>86775.64</v>
      </c>
      <c r="N5579" s="72" t="n">
        <v>1735.51</v>
      </c>
      <c r="O5579" s="72" t="n">
        <v>85040.13</v>
      </c>
      <c r="P5579" s="72" t="n">
        <v>69861.53</v>
      </c>
      <c r="Q5579" s="72" t="n">
        <v>15178.6</v>
      </c>
      <c r="R5579" t="inlineStr">
        <is>
          <t>Tamil Nadu</t>
        </is>
      </c>
      <c r="S5579" s="71" t="n">
        <v>1</v>
      </c>
      <c r="T5579" t="inlineStr">
        <is>
          <t>Yes</t>
        </is>
      </c>
      <c r="U5579" s="71" t="n">
        <v>176</v>
      </c>
      <c r="V5579" s="71" t="n">
        <v>62</v>
      </c>
      <c r="W5579">
        <f>IF(AND(OR(Dashboard!$C$6="All",E5579=Dashboard!$C$6),OR(Dashboard!$F$6="All",G5579=Dashboard!$F$6),OR(Dashboard!$I$6="All",H5579=Dashboard!$I$6)),1,0)</f>
        <v/>
      </c>
    </row>
    <row r="5580">
      <c r="A5580" t="inlineStr">
        <is>
          <t>RR105571</t>
        </is>
      </c>
      <c r="B5580" s="69" t="n">
        <v>46333</v>
      </c>
      <c r="C5580" s="70" t="n">
        <v>2026</v>
      </c>
      <c r="D5580" t="inlineStr">
        <is>
          <t>Nov</t>
        </is>
      </c>
      <c r="E5580" t="inlineStr">
        <is>
          <t>South</t>
        </is>
      </c>
      <c r="F5580" t="inlineStr">
        <is>
          <t>India</t>
        </is>
      </c>
      <c r="G5580" t="inlineStr">
        <is>
          <t>Grocery</t>
        </is>
      </c>
      <c r="H5580" t="inlineStr">
        <is>
          <t>Store walk-in</t>
        </is>
      </c>
      <c r="I5580" t="inlineStr">
        <is>
          <t>Member</t>
        </is>
      </c>
      <c r="J5580" t="inlineStr">
        <is>
          <t>Wei Chen</t>
        </is>
      </c>
      <c r="K5580" s="71" t="n">
        <v>880</v>
      </c>
      <c r="L5580" s="72" t="n">
        <v>166.91</v>
      </c>
      <c r="M5580" s="72" t="n">
        <v>146880.8</v>
      </c>
      <c r="N5580" s="72" t="n">
        <v>7344.04</v>
      </c>
      <c r="O5580" s="72" t="n">
        <v>139536.76</v>
      </c>
      <c r="P5580" s="72" t="n">
        <v>125269.15</v>
      </c>
      <c r="Q5580" s="72" t="n">
        <v>14267.61</v>
      </c>
      <c r="R5580" t="inlineStr">
        <is>
          <t>Kerala</t>
        </is>
      </c>
      <c r="S5580" s="71" t="n">
        <v>8</v>
      </c>
      <c r="T5580" t="inlineStr">
        <is>
          <t>Yes</t>
        </is>
      </c>
      <c r="U5580" s="71" t="n">
        <v>460</v>
      </c>
      <c r="V5580" s="71" t="n">
        <v>128</v>
      </c>
      <c r="W5580">
        <f>IF(AND(OR(Dashboard!$C$6="All",E5580=Dashboard!$C$6),OR(Dashboard!$F$6="All",G5580=Dashboard!$F$6),OR(Dashboard!$I$6="All",H5580=Dashboard!$I$6)),1,0)</f>
        <v/>
      </c>
    </row>
    <row r="5581">
      <c r="A5581" t="inlineStr">
        <is>
          <t>RR105572</t>
        </is>
      </c>
      <c r="B5581" s="69" t="n">
        <v>46333</v>
      </c>
      <c r="C5581" s="70" t="n">
        <v>2026</v>
      </c>
      <c r="D5581" t="inlineStr">
        <is>
          <t>Nov</t>
        </is>
      </c>
      <c r="E5581" t="inlineStr">
        <is>
          <t>North</t>
        </is>
      </c>
      <c r="F5581" t="inlineStr">
        <is>
          <t>India</t>
        </is>
      </c>
      <c r="G5581" t="inlineStr">
        <is>
          <t>Electronics</t>
        </is>
      </c>
      <c r="H5581" t="inlineStr">
        <is>
          <t>Store walk-in</t>
        </is>
      </c>
      <c r="I5581" t="inlineStr">
        <is>
          <t>Walk-in guest</t>
        </is>
      </c>
      <c r="J5581" t="inlineStr">
        <is>
          <t>Zoya Ahmed</t>
        </is>
      </c>
      <c r="K5581" s="71" t="n">
        <v>86</v>
      </c>
      <c r="L5581" s="72" t="n">
        <v>9025.9</v>
      </c>
      <c r="M5581" s="72" t="n">
        <v>776227.4</v>
      </c>
      <c r="N5581" s="72" t="n">
        <v>15524.55</v>
      </c>
      <c r="O5581" s="72" t="n">
        <v>760702.85</v>
      </c>
      <c r="P5581" s="72" t="n">
        <v>706090.3100000001</v>
      </c>
      <c r="Q5581" s="72" t="n">
        <v>54612.54</v>
      </c>
      <c r="R5581" t="inlineStr">
        <is>
          <t>Uttar Pradesh</t>
        </is>
      </c>
      <c r="S5581" s="71" t="n">
        <v>8</v>
      </c>
      <c r="T5581" t="inlineStr">
        <is>
          <t>Yes</t>
        </is>
      </c>
      <c r="U5581" s="71" t="n">
        <v>283</v>
      </c>
      <c r="V5581" s="71" t="n">
        <v>78</v>
      </c>
      <c r="W5581">
        <f>IF(AND(OR(Dashboard!$C$6="All",E5581=Dashboard!$C$6),OR(Dashboard!$F$6="All",G5581=Dashboard!$F$6),OR(Dashboard!$I$6="All",H5581=Dashboard!$I$6)),1,0)</f>
        <v/>
      </c>
    </row>
    <row r="5582">
      <c r="A5582" t="inlineStr">
        <is>
          <t>RR105573</t>
        </is>
      </c>
      <c r="B5582" s="69" t="n">
        <v>46333</v>
      </c>
      <c r="C5582" s="70" t="n">
        <v>2026</v>
      </c>
      <c r="D5582" t="inlineStr">
        <is>
          <t>Nov</t>
        </is>
      </c>
      <c r="E5582" t="inlineStr">
        <is>
          <t>North</t>
        </is>
      </c>
      <c r="F5582" t="inlineStr">
        <is>
          <t>India</t>
        </is>
      </c>
      <c r="G5582" t="inlineStr">
        <is>
          <t>Fashion</t>
        </is>
      </c>
      <c r="H5582" t="inlineStr">
        <is>
          <t>Store walk-in</t>
        </is>
      </c>
      <c r="I5582" t="inlineStr">
        <is>
          <t>Member</t>
        </is>
      </c>
      <c r="J5582" t="inlineStr">
        <is>
          <t>Amir Khan</t>
        </is>
      </c>
      <c r="K5582" s="71" t="n">
        <v>1045</v>
      </c>
      <c r="L5582" s="72" t="n">
        <v>752.51</v>
      </c>
      <c r="M5582" s="72" t="n">
        <v>786372.95</v>
      </c>
      <c r="N5582" s="72" t="n">
        <v>39318.65</v>
      </c>
      <c r="O5582" s="72" t="n">
        <v>747054.3</v>
      </c>
      <c r="P5582" s="72" t="n">
        <v>437963.49</v>
      </c>
      <c r="Q5582" s="72" t="n">
        <v>309090.81</v>
      </c>
      <c r="R5582" t="inlineStr">
        <is>
          <t>Rajasthan</t>
        </is>
      </c>
      <c r="S5582" s="71" t="n">
        <v>0</v>
      </c>
      <c r="T5582" t="inlineStr">
        <is>
          <t>No</t>
        </is>
      </c>
      <c r="U5582" s="71" t="n">
        <v>760</v>
      </c>
      <c r="V5582" s="71" t="n">
        <v>329</v>
      </c>
      <c r="W5582">
        <f>IF(AND(OR(Dashboard!$C$6="All",E5582=Dashboard!$C$6),OR(Dashboard!$F$6="All",G5582=Dashboard!$F$6),OR(Dashboard!$I$6="All",H5582=Dashboard!$I$6)),1,0)</f>
        <v/>
      </c>
    </row>
    <row r="5583">
      <c r="A5583" t="inlineStr">
        <is>
          <t>RR105574</t>
        </is>
      </c>
      <c r="B5583" s="69" t="n">
        <v>46333</v>
      </c>
      <c r="C5583" s="70" t="n">
        <v>2026</v>
      </c>
      <c r="D5583" t="inlineStr">
        <is>
          <t>Nov</t>
        </is>
      </c>
      <c r="E5583" t="inlineStr">
        <is>
          <t>South</t>
        </is>
      </c>
      <c r="F5583" t="inlineStr">
        <is>
          <t>India</t>
        </is>
      </c>
      <c r="G5583" t="inlineStr">
        <is>
          <t>Fashion</t>
        </is>
      </c>
      <c r="H5583" t="inlineStr">
        <is>
          <t>Click &amp; collect</t>
        </is>
      </c>
      <c r="I5583" t="inlineStr">
        <is>
          <t>Walk-in guest</t>
        </is>
      </c>
      <c r="J5583" t="inlineStr">
        <is>
          <t>Amir Khan</t>
        </is>
      </c>
      <c r="K5583" s="71" t="n">
        <v>1654</v>
      </c>
      <c r="L5583" s="72" t="n">
        <v>760.73</v>
      </c>
      <c r="M5583" s="72" t="n">
        <v>1258247.42</v>
      </c>
      <c r="N5583" s="72" t="n">
        <v>100659.79</v>
      </c>
      <c r="O5583" s="72" t="n">
        <v>1157587.63</v>
      </c>
      <c r="P5583" s="72" t="n">
        <v>678479.65</v>
      </c>
      <c r="Q5583" s="72" t="n">
        <v>479107.98</v>
      </c>
      <c r="R5583" t="inlineStr">
        <is>
          <t>Tamil Nadu</t>
        </is>
      </c>
      <c r="S5583" s="71" t="n">
        <v>3</v>
      </c>
      <c r="T5583" t="inlineStr">
        <is>
          <t>Yes</t>
        </is>
      </c>
      <c r="U5583" s="71" t="n">
        <v>851</v>
      </c>
      <c r="V5583" s="71" t="n">
        <v>288</v>
      </c>
      <c r="W5583">
        <f>IF(AND(OR(Dashboard!$C$6="All",E5583=Dashboard!$C$6),OR(Dashboard!$F$6="All",G5583=Dashboard!$F$6),OR(Dashboard!$I$6="All",H5583=Dashboard!$I$6)),1,0)</f>
        <v/>
      </c>
    </row>
    <row r="5584">
      <c r="A5584" t="inlineStr">
        <is>
          <t>RR105575</t>
        </is>
      </c>
      <c r="B5584" s="69" t="n">
        <v>46333</v>
      </c>
      <c r="C5584" s="70" t="n">
        <v>2026</v>
      </c>
      <c r="D5584" t="inlineStr">
        <is>
          <t>Nov</t>
        </is>
      </c>
      <c r="E5584" t="inlineStr">
        <is>
          <t>South</t>
        </is>
      </c>
      <c r="F5584" t="inlineStr">
        <is>
          <t>India</t>
        </is>
      </c>
      <c r="G5584" t="inlineStr">
        <is>
          <t>Electronics</t>
        </is>
      </c>
      <c r="H5584" t="inlineStr">
        <is>
          <t>Store walk-in</t>
        </is>
      </c>
      <c r="I5584" t="inlineStr">
        <is>
          <t>Member</t>
        </is>
      </c>
      <c r="J5584" t="inlineStr">
        <is>
          <t>Emma Clarke</t>
        </is>
      </c>
      <c r="K5584" s="71" t="n">
        <v>65</v>
      </c>
      <c r="L5584" s="72" t="n">
        <v>8759.68</v>
      </c>
      <c r="M5584" s="72" t="n">
        <v>569379.2</v>
      </c>
      <c r="N5584" s="72" t="n">
        <v>56937.92</v>
      </c>
      <c r="O5584" s="72" t="n">
        <v>512441.28</v>
      </c>
      <c r="P5584" s="72" t="n">
        <v>518032.55</v>
      </c>
      <c r="Q5584" s="72" t="n">
        <v>-5591.27</v>
      </c>
      <c r="R5584" t="inlineStr">
        <is>
          <t>Kerala</t>
        </is>
      </c>
      <c r="S5584" s="71" t="n">
        <v>0</v>
      </c>
      <c r="T5584" t="inlineStr">
        <is>
          <t>No</t>
        </is>
      </c>
      <c r="U5584" s="71" t="n">
        <v>132</v>
      </c>
      <c r="V5584" s="71" t="n">
        <v>49</v>
      </c>
      <c r="W5584">
        <f>IF(AND(OR(Dashboard!$C$6="All",E5584=Dashboard!$C$6),OR(Dashboard!$F$6="All",G5584=Dashboard!$F$6),OR(Dashboard!$I$6="All",H5584=Dashboard!$I$6)),1,0)</f>
        <v/>
      </c>
    </row>
    <row r="5585">
      <c r="A5585" t="inlineStr">
        <is>
          <t>RR105576</t>
        </is>
      </c>
      <c r="B5585" s="69" t="n">
        <v>46333</v>
      </c>
      <c r="C5585" s="70" t="n">
        <v>2026</v>
      </c>
      <c r="D5585" t="inlineStr">
        <is>
          <t>Nov</t>
        </is>
      </c>
      <c r="E5585" t="inlineStr">
        <is>
          <t>East</t>
        </is>
      </c>
      <c r="F5585" t="inlineStr">
        <is>
          <t>India</t>
        </is>
      </c>
      <c r="G5585" t="inlineStr">
        <is>
          <t>Electronics</t>
        </is>
      </c>
      <c r="H5585" t="inlineStr">
        <is>
          <t>Store walk-in</t>
        </is>
      </c>
      <c r="I5585" t="inlineStr">
        <is>
          <t>Member</t>
        </is>
      </c>
      <c r="J5585" t="inlineStr">
        <is>
          <t>Hiroshi Tanaka</t>
        </is>
      </c>
      <c r="K5585" s="71" t="n">
        <v>61</v>
      </c>
      <c r="L5585" s="72" t="n">
        <v>8661.959999999999</v>
      </c>
      <c r="M5585" s="72" t="n">
        <v>528379.5600000001</v>
      </c>
      <c r="N5585" s="72" t="n">
        <v>42270.36</v>
      </c>
      <c r="O5585" s="72" t="n">
        <v>486109.2</v>
      </c>
      <c r="P5585" s="72" t="n">
        <v>503013.81</v>
      </c>
      <c r="Q5585" s="72" t="n">
        <v>-16904.61</v>
      </c>
      <c r="R5585" t="inlineStr">
        <is>
          <t>Odisha</t>
        </is>
      </c>
      <c r="S5585" s="71" t="n">
        <v>2</v>
      </c>
      <c r="T5585" t="inlineStr">
        <is>
          <t>Yes</t>
        </is>
      </c>
      <c r="U5585" s="71" t="n">
        <v>140</v>
      </c>
      <c r="V5585" s="71" t="n">
        <v>50</v>
      </c>
      <c r="W5585">
        <f>IF(AND(OR(Dashboard!$C$6="All",E5585=Dashboard!$C$6),OR(Dashboard!$F$6="All",G5585=Dashboard!$F$6),OR(Dashboard!$I$6="All",H5585=Dashboard!$I$6)),1,0)</f>
        <v/>
      </c>
    </row>
    <row r="5586">
      <c r="A5586" t="inlineStr">
        <is>
          <t>RR105577</t>
        </is>
      </c>
      <c r="B5586" s="69" t="n">
        <v>46333</v>
      </c>
      <c r="C5586" s="70" t="n">
        <v>2026</v>
      </c>
      <c r="D5586" t="inlineStr">
        <is>
          <t>Nov</t>
        </is>
      </c>
      <c r="E5586" t="inlineStr">
        <is>
          <t>North</t>
        </is>
      </c>
      <c r="F5586" t="inlineStr">
        <is>
          <t>India</t>
        </is>
      </c>
      <c r="G5586" t="inlineStr">
        <is>
          <t>Grocery</t>
        </is>
      </c>
      <c r="H5586" t="inlineStr">
        <is>
          <t>Store walk-in</t>
        </is>
      </c>
      <c r="I5586" t="inlineStr">
        <is>
          <t>Walk-in guest</t>
        </is>
      </c>
      <c r="J5586" t="inlineStr">
        <is>
          <t>Shraddha Kulkarni</t>
        </is>
      </c>
      <c r="K5586" s="71" t="n">
        <v>2145</v>
      </c>
      <c r="L5586" s="72" t="n">
        <v>170.65</v>
      </c>
      <c r="M5586" s="72" t="n">
        <v>366044.25</v>
      </c>
      <c r="N5586" s="72" t="n">
        <v>18302.21</v>
      </c>
      <c r="O5586" s="72" t="n">
        <v>347742.04</v>
      </c>
      <c r="P5586" s="72" t="n">
        <v>316401.41</v>
      </c>
      <c r="Q5586" s="72" t="n">
        <v>31340.63</v>
      </c>
      <c r="R5586" t="inlineStr">
        <is>
          <t>Delhi</t>
        </is>
      </c>
      <c r="S5586" s="71" t="n">
        <v>8</v>
      </c>
      <c r="T5586" t="inlineStr">
        <is>
          <t>Yes</t>
        </is>
      </c>
      <c r="U5586" s="71" t="n">
        <v>837</v>
      </c>
      <c r="V5586" s="71" t="n">
        <v>269</v>
      </c>
      <c r="W5586">
        <f>IF(AND(OR(Dashboard!$C$6="All",E5586=Dashboard!$C$6),OR(Dashboard!$F$6="All",G5586=Dashboard!$F$6),OR(Dashboard!$I$6="All",H5586=Dashboard!$I$6)),1,0)</f>
        <v/>
      </c>
    </row>
    <row r="5587">
      <c r="A5587" t="inlineStr">
        <is>
          <t>RR105578</t>
        </is>
      </c>
      <c r="B5587" s="69" t="n">
        <v>46333</v>
      </c>
      <c r="C5587" s="70" t="n">
        <v>2026</v>
      </c>
      <c r="D5587" t="inlineStr">
        <is>
          <t>Nov</t>
        </is>
      </c>
      <c r="E5587" t="inlineStr">
        <is>
          <t>West</t>
        </is>
      </c>
      <c r="F5587" t="inlineStr">
        <is>
          <t>India</t>
        </is>
      </c>
      <c r="G5587" t="inlineStr">
        <is>
          <t>Fashion</t>
        </is>
      </c>
      <c r="H5587" t="inlineStr">
        <is>
          <t>Store walk-in</t>
        </is>
      </c>
      <c r="I5587" t="inlineStr">
        <is>
          <t>Walk-in guest</t>
        </is>
      </c>
      <c r="J5587" t="inlineStr">
        <is>
          <t>Omar Haddad</t>
        </is>
      </c>
      <c r="K5587" s="71" t="n">
        <v>1453</v>
      </c>
      <c r="L5587" s="72" t="n">
        <v>729.91</v>
      </c>
      <c r="M5587" s="72" t="n">
        <v>1060559.23</v>
      </c>
      <c r="N5587" s="72" t="n">
        <v>159083.88</v>
      </c>
      <c r="O5587" s="72" t="n">
        <v>901475.35</v>
      </c>
      <c r="P5587" s="72" t="n">
        <v>610343.8199999999</v>
      </c>
      <c r="Q5587" s="72" t="n">
        <v>291131.53</v>
      </c>
      <c r="R5587" t="inlineStr">
        <is>
          <t>Goa</t>
        </is>
      </c>
      <c r="S5587" s="71" t="n">
        <v>5</v>
      </c>
      <c r="T5587" t="inlineStr">
        <is>
          <t>Yes</t>
        </is>
      </c>
      <c r="U5587" s="71" t="n">
        <v>983</v>
      </c>
      <c r="V5587" s="71" t="n">
        <v>414</v>
      </c>
      <c r="W5587">
        <f>IF(AND(OR(Dashboard!$C$6="All",E5587=Dashboard!$C$6),OR(Dashboard!$F$6="All",G5587=Dashboard!$F$6),OR(Dashboard!$I$6="All",H5587=Dashboard!$I$6)),1,0)</f>
        <v/>
      </c>
    </row>
    <row r="5588">
      <c r="A5588" t="inlineStr">
        <is>
          <t>RR105579</t>
        </is>
      </c>
      <c r="B5588" s="69" t="n">
        <v>46334</v>
      </c>
      <c r="C5588" s="70" t="n">
        <v>2026</v>
      </c>
      <c r="D5588" t="inlineStr">
        <is>
          <t>Nov</t>
        </is>
      </c>
      <c r="E5588" t="inlineStr">
        <is>
          <t>North</t>
        </is>
      </c>
      <c r="F5588" t="inlineStr">
        <is>
          <t>India</t>
        </is>
      </c>
      <c r="G5588" t="inlineStr">
        <is>
          <t>Grocery</t>
        </is>
      </c>
      <c r="H5588" t="inlineStr">
        <is>
          <t>Store walk-in</t>
        </is>
      </c>
      <c r="I5588" t="inlineStr">
        <is>
          <t>Walk-in guest</t>
        </is>
      </c>
      <c r="J5588" t="inlineStr">
        <is>
          <t>Carlos Silva</t>
        </is>
      </c>
      <c r="K5588" s="71" t="n">
        <v>3324</v>
      </c>
      <c r="L5588" s="72" t="n">
        <v>188.48</v>
      </c>
      <c r="M5588" s="72" t="n">
        <v>626507.52</v>
      </c>
      <c r="N5588" s="72" t="n">
        <v>62650.75</v>
      </c>
      <c r="O5588" s="72" t="n">
        <v>563856.77</v>
      </c>
      <c r="P5588" s="72" t="n">
        <v>500570.51</v>
      </c>
      <c r="Q5588" s="72" t="n">
        <v>63286.26</v>
      </c>
      <c r="R5588" t="inlineStr">
        <is>
          <t>Rajasthan</t>
        </is>
      </c>
      <c r="S5588" s="71" t="n">
        <v>2</v>
      </c>
      <c r="T5588" t="inlineStr">
        <is>
          <t>Yes</t>
        </is>
      </c>
      <c r="U5588" s="71" t="n">
        <v>1528</v>
      </c>
      <c r="V5588" s="71" t="n">
        <v>529</v>
      </c>
      <c r="W5588">
        <f>IF(AND(OR(Dashboard!$C$6="All",E5588=Dashboard!$C$6),OR(Dashboard!$F$6="All",G5588=Dashboard!$F$6),OR(Dashboard!$I$6="All",H5588=Dashboard!$I$6)),1,0)</f>
        <v/>
      </c>
    </row>
    <row r="5589">
      <c r="A5589" t="inlineStr">
        <is>
          <t>RR105580</t>
        </is>
      </c>
      <c r="B5589" s="69" t="n">
        <v>46334</v>
      </c>
      <c r="C5589" s="70" t="n">
        <v>2026</v>
      </c>
      <c r="D5589" t="inlineStr">
        <is>
          <t>Nov</t>
        </is>
      </c>
      <c r="E5589" t="inlineStr">
        <is>
          <t>South</t>
        </is>
      </c>
      <c r="F5589" t="inlineStr">
        <is>
          <t>India</t>
        </is>
      </c>
      <c r="G5589" t="inlineStr">
        <is>
          <t>Grocery</t>
        </is>
      </c>
      <c r="H5589" t="inlineStr">
        <is>
          <t>Store walk-in</t>
        </is>
      </c>
      <c r="I5589" t="inlineStr">
        <is>
          <t>Member</t>
        </is>
      </c>
      <c r="J5589" t="inlineStr">
        <is>
          <t>Mei Lin</t>
        </is>
      </c>
      <c r="K5589" s="71" t="n">
        <v>1220</v>
      </c>
      <c r="L5589" s="72" t="n">
        <v>209.37</v>
      </c>
      <c r="M5589" s="72" t="n">
        <v>255431.4</v>
      </c>
      <c r="N5589" s="72" t="n">
        <v>25543.14</v>
      </c>
      <c r="O5589" s="72" t="n">
        <v>229888.26</v>
      </c>
      <c r="P5589" s="72" t="n">
        <v>177557.93</v>
      </c>
      <c r="Q5589" s="72" t="n">
        <v>52330.33</v>
      </c>
      <c r="R5589" t="inlineStr">
        <is>
          <t>Tamil Nadu</t>
        </is>
      </c>
      <c r="S5589" s="71" t="n">
        <v>8</v>
      </c>
      <c r="T5589" t="inlineStr">
        <is>
          <t>Yes</t>
        </is>
      </c>
      <c r="U5589" s="71" t="n">
        <v>656</v>
      </c>
      <c r="V5589" s="71" t="n">
        <v>176</v>
      </c>
      <c r="W5589">
        <f>IF(AND(OR(Dashboard!$C$6="All",E5589=Dashboard!$C$6),OR(Dashboard!$F$6="All",G5589=Dashboard!$F$6),OR(Dashboard!$I$6="All",H5589=Dashboard!$I$6)),1,0)</f>
        <v/>
      </c>
    </row>
    <row r="5590">
      <c r="A5590" t="inlineStr">
        <is>
          <t>RR105581</t>
        </is>
      </c>
      <c r="B5590" s="69" t="n">
        <v>46334</v>
      </c>
      <c r="C5590" s="70" t="n">
        <v>2026</v>
      </c>
      <c r="D5590" t="inlineStr">
        <is>
          <t>Nov</t>
        </is>
      </c>
      <c r="E5590" t="inlineStr">
        <is>
          <t>North</t>
        </is>
      </c>
      <c r="F5590" t="inlineStr">
        <is>
          <t>India</t>
        </is>
      </c>
      <c r="G5590" t="inlineStr">
        <is>
          <t>JioMart</t>
        </is>
      </c>
      <c r="H5590" t="inlineStr">
        <is>
          <t>Home delivery</t>
        </is>
      </c>
      <c r="I5590" t="inlineStr">
        <is>
          <t>Member</t>
        </is>
      </c>
      <c r="J5590" t="inlineStr">
        <is>
          <t>Ana Costa</t>
        </is>
      </c>
      <c r="K5590" s="71" t="n">
        <v>3627</v>
      </c>
      <c r="L5590" s="72" t="n">
        <v>454.25</v>
      </c>
      <c r="M5590" s="72" t="n">
        <v>1647564.75</v>
      </c>
      <c r="N5590" s="72" t="n">
        <v>131805.18</v>
      </c>
      <c r="O5590" s="72" t="n">
        <v>1515759.57</v>
      </c>
      <c r="P5590" s="72" t="n">
        <v>1222695.68</v>
      </c>
      <c r="Q5590" s="72" t="n">
        <v>293063.89</v>
      </c>
      <c r="R5590" t="inlineStr">
        <is>
          <t>Rajasthan</t>
        </is>
      </c>
      <c r="S5590" s="71" t="n">
        <v>1</v>
      </c>
      <c r="T5590" t="inlineStr">
        <is>
          <t>Yes</t>
        </is>
      </c>
      <c r="U5590" s="71" t="n">
        <v>16581</v>
      </c>
      <c r="V5590" s="71" t="n">
        <v>910</v>
      </c>
      <c r="W5590">
        <f>IF(AND(OR(Dashboard!$C$6="All",E5590=Dashboard!$C$6),OR(Dashboard!$F$6="All",G5590=Dashboard!$F$6),OR(Dashboard!$I$6="All",H5590=Dashboard!$I$6)),1,0)</f>
        <v/>
      </c>
    </row>
    <row r="5591">
      <c r="A5591" t="inlineStr">
        <is>
          <t>RR105582</t>
        </is>
      </c>
      <c r="B5591" s="69" t="n">
        <v>46334</v>
      </c>
      <c r="C5591" s="70" t="n">
        <v>2026</v>
      </c>
      <c r="D5591" t="inlineStr">
        <is>
          <t>Nov</t>
        </is>
      </c>
      <c r="E5591" t="inlineStr">
        <is>
          <t>North</t>
        </is>
      </c>
      <c r="F5591" t="inlineStr">
        <is>
          <t>India</t>
        </is>
      </c>
      <c r="G5591" t="inlineStr">
        <is>
          <t>Grocery</t>
        </is>
      </c>
      <c r="H5591" t="inlineStr">
        <is>
          <t>Store walk-in</t>
        </is>
      </c>
      <c r="I5591" t="inlineStr">
        <is>
          <t>Walk-in guest</t>
        </is>
      </c>
      <c r="J5591" t="inlineStr">
        <is>
          <t>Kofi Mensah</t>
        </is>
      </c>
      <c r="K5591" s="71" t="n">
        <v>4417</v>
      </c>
      <c r="L5591" s="72" t="n">
        <v>197.5</v>
      </c>
      <c r="M5591" s="72" t="n">
        <v>872357.5</v>
      </c>
      <c r="N5591" s="72" t="n">
        <v>87235.75</v>
      </c>
      <c r="O5591" s="72" t="n">
        <v>785121.75</v>
      </c>
      <c r="P5591" s="72" t="n">
        <v>667397.16</v>
      </c>
      <c r="Q5591" s="72" t="n">
        <v>117724.59</v>
      </c>
      <c r="R5591" t="inlineStr">
        <is>
          <t>Uttar Pradesh</t>
        </is>
      </c>
      <c r="S5591" s="71" t="n">
        <v>0</v>
      </c>
      <c r="T5591" t="inlineStr">
        <is>
          <t>No</t>
        </is>
      </c>
      <c r="U5591" s="71" t="n">
        <v>3613</v>
      </c>
      <c r="V5591" s="71" t="n">
        <v>1463</v>
      </c>
      <c r="W5591">
        <f>IF(AND(OR(Dashboard!$C$6="All",E5591=Dashboard!$C$6),OR(Dashboard!$F$6="All",G5591=Dashboard!$F$6),OR(Dashboard!$I$6="All",H5591=Dashboard!$I$6)),1,0)</f>
        <v/>
      </c>
    </row>
    <row r="5592">
      <c r="A5592" t="inlineStr">
        <is>
          <t>RR105583</t>
        </is>
      </c>
      <c r="B5592" s="69" t="n">
        <v>46334</v>
      </c>
      <c r="C5592" s="70" t="n">
        <v>2026</v>
      </c>
      <c r="D5592" t="inlineStr">
        <is>
          <t>Nov</t>
        </is>
      </c>
      <c r="E5592" t="inlineStr">
        <is>
          <t>East</t>
        </is>
      </c>
      <c r="F5592" t="inlineStr">
        <is>
          <t>India</t>
        </is>
      </c>
      <c r="G5592" t="inlineStr">
        <is>
          <t>JioMart</t>
        </is>
      </c>
      <c r="H5592" t="inlineStr">
        <is>
          <t>Home delivery</t>
        </is>
      </c>
      <c r="I5592" t="inlineStr">
        <is>
          <t>Member</t>
        </is>
      </c>
      <c r="J5592" t="inlineStr">
        <is>
          <t>Shraddha Kulkarni</t>
        </is>
      </c>
      <c r="K5592" s="71" t="n">
        <v>1769</v>
      </c>
      <c r="L5592" s="72" t="n">
        <v>478.67</v>
      </c>
      <c r="M5592" s="72" t="n">
        <v>846767.23</v>
      </c>
      <c r="N5592" s="72" t="n">
        <v>127015.08</v>
      </c>
      <c r="O5592" s="72" t="n">
        <v>719752.15</v>
      </c>
      <c r="P5592" s="72" t="n">
        <v>609479.47</v>
      </c>
      <c r="Q5592" s="72" t="n">
        <v>110272.68</v>
      </c>
      <c r="R5592" t="inlineStr">
        <is>
          <t>Odisha</t>
        </is>
      </c>
      <c r="S5592" s="71" t="n">
        <v>8</v>
      </c>
      <c r="T5592" t="inlineStr">
        <is>
          <t>Yes</t>
        </is>
      </c>
      <c r="U5592" s="71" t="n">
        <v>4940</v>
      </c>
      <c r="V5592" s="71" t="n">
        <v>350</v>
      </c>
      <c r="W5592">
        <f>IF(AND(OR(Dashboard!$C$6="All",E5592=Dashboard!$C$6),OR(Dashboard!$F$6="All",G5592=Dashboard!$F$6),OR(Dashboard!$I$6="All",H5592=Dashboard!$I$6)),1,0)</f>
        <v/>
      </c>
    </row>
    <row r="5593">
      <c r="A5593" t="inlineStr">
        <is>
          <t>RR105584</t>
        </is>
      </c>
      <c r="B5593" s="69" t="n">
        <v>46334</v>
      </c>
      <c r="C5593" s="70" t="n">
        <v>2026</v>
      </c>
      <c r="D5593" t="inlineStr">
        <is>
          <t>Nov</t>
        </is>
      </c>
      <c r="E5593" t="inlineStr">
        <is>
          <t>West</t>
        </is>
      </c>
      <c r="F5593" t="inlineStr">
        <is>
          <t>India</t>
        </is>
      </c>
      <c r="G5593" t="inlineStr">
        <is>
          <t>Grocery</t>
        </is>
      </c>
      <c r="H5593" t="inlineStr">
        <is>
          <t>Home delivery</t>
        </is>
      </c>
      <c r="I5593" t="inlineStr">
        <is>
          <t>Member</t>
        </is>
      </c>
      <c r="J5593" t="inlineStr">
        <is>
          <t>Lucas Martin</t>
        </is>
      </c>
      <c r="K5593" s="71" t="n">
        <v>3324</v>
      </c>
      <c r="L5593" s="72" t="n">
        <v>175.3</v>
      </c>
      <c r="M5593" s="72" t="n">
        <v>582697.2</v>
      </c>
      <c r="N5593" s="72" t="n">
        <v>29134.86</v>
      </c>
      <c r="O5593" s="72" t="n">
        <v>553562.34</v>
      </c>
      <c r="P5593" s="72" t="n">
        <v>490559.69</v>
      </c>
      <c r="Q5593" s="72" t="n">
        <v>63002.65</v>
      </c>
      <c r="R5593" t="inlineStr">
        <is>
          <t>Gujarat</t>
        </is>
      </c>
      <c r="S5593" s="71" t="n">
        <v>2</v>
      </c>
      <c r="T5593" t="inlineStr">
        <is>
          <t>Yes</t>
        </is>
      </c>
      <c r="U5593" s="71" t="n">
        <v>2800</v>
      </c>
      <c r="V5593" s="71" t="n">
        <v>875</v>
      </c>
      <c r="W5593">
        <f>IF(AND(OR(Dashboard!$C$6="All",E5593=Dashboard!$C$6),OR(Dashboard!$F$6="All",G5593=Dashboard!$F$6),OR(Dashboard!$I$6="All",H5593=Dashboard!$I$6)),1,0)</f>
        <v/>
      </c>
    </row>
    <row r="5594">
      <c r="A5594" t="inlineStr">
        <is>
          <t>RR105585</t>
        </is>
      </c>
      <c r="B5594" s="69" t="n">
        <v>46334</v>
      </c>
      <c r="C5594" s="70" t="n">
        <v>2026</v>
      </c>
      <c r="D5594" t="inlineStr">
        <is>
          <t>Nov</t>
        </is>
      </c>
      <c r="E5594" t="inlineStr">
        <is>
          <t>West</t>
        </is>
      </c>
      <c r="F5594" t="inlineStr">
        <is>
          <t>India</t>
        </is>
      </c>
      <c r="G5594" t="inlineStr">
        <is>
          <t>Grocery</t>
        </is>
      </c>
      <c r="H5594" t="inlineStr">
        <is>
          <t>Store walk-in</t>
        </is>
      </c>
      <c r="I5594" t="inlineStr">
        <is>
          <t>Member</t>
        </is>
      </c>
      <c r="J5594" t="inlineStr">
        <is>
          <t>Fatima Al-Saud</t>
        </is>
      </c>
      <c r="K5594" s="71" t="n">
        <v>1601</v>
      </c>
      <c r="L5594" s="72" t="n">
        <v>198.94</v>
      </c>
      <c r="M5594" s="72" t="n">
        <v>318502.94</v>
      </c>
      <c r="N5594" s="72" t="n">
        <v>15925.15</v>
      </c>
      <c r="O5594" s="72" t="n">
        <v>302577.79</v>
      </c>
      <c r="P5594" s="72" t="n">
        <v>235344.16</v>
      </c>
      <c r="Q5594" s="72" t="n">
        <v>67233.63</v>
      </c>
      <c r="R5594" t="inlineStr">
        <is>
          <t>Maharashtra</t>
        </is>
      </c>
      <c r="S5594" s="71" t="n">
        <v>1</v>
      </c>
      <c r="T5594" t="inlineStr">
        <is>
          <t>Yes</t>
        </is>
      </c>
      <c r="U5594" s="71" t="n">
        <v>1248</v>
      </c>
      <c r="V5594" s="71" t="n">
        <v>327</v>
      </c>
      <c r="W5594">
        <f>IF(AND(OR(Dashboard!$C$6="All",E5594=Dashboard!$C$6),OR(Dashboard!$F$6="All",G5594=Dashboard!$F$6),OR(Dashboard!$I$6="All",H5594=Dashboard!$I$6)),1,0)</f>
        <v/>
      </c>
    </row>
    <row r="5595">
      <c r="A5595" t="inlineStr">
        <is>
          <t>RR105586</t>
        </is>
      </c>
      <c r="B5595" s="69" t="n">
        <v>46334</v>
      </c>
      <c r="C5595" s="70" t="n">
        <v>2026</v>
      </c>
      <c r="D5595" t="inlineStr">
        <is>
          <t>Nov</t>
        </is>
      </c>
      <c r="E5595" t="inlineStr">
        <is>
          <t>North</t>
        </is>
      </c>
      <c r="F5595" t="inlineStr">
        <is>
          <t>India</t>
        </is>
      </c>
      <c r="G5595" t="inlineStr">
        <is>
          <t>JioMart</t>
        </is>
      </c>
      <c r="H5595" t="inlineStr">
        <is>
          <t>Home delivery</t>
        </is>
      </c>
      <c r="I5595" t="inlineStr">
        <is>
          <t>Member</t>
        </is>
      </c>
      <c r="J5595" t="inlineStr">
        <is>
          <t>Liam O'Brien</t>
        </is>
      </c>
      <c r="K5595" s="71" t="n">
        <v>2544</v>
      </c>
      <c r="L5595" s="72" t="n">
        <v>433.3</v>
      </c>
      <c r="M5595" s="72" t="n">
        <v>1102315.2</v>
      </c>
      <c r="N5595" s="72" t="n">
        <v>110231.52</v>
      </c>
      <c r="O5595" s="72" t="n">
        <v>992083.6800000001</v>
      </c>
      <c r="P5595" s="72" t="n">
        <v>875625.35</v>
      </c>
      <c r="Q5595" s="72" t="n">
        <v>116458.33</v>
      </c>
      <c r="R5595" t="inlineStr">
        <is>
          <t>Punjab</t>
        </is>
      </c>
      <c r="S5595" s="71" t="n">
        <v>3</v>
      </c>
      <c r="T5595" t="inlineStr">
        <is>
          <t>Yes</t>
        </is>
      </c>
      <c r="U5595" s="71" t="n">
        <v>8717</v>
      </c>
      <c r="V5595" s="71" t="n">
        <v>428</v>
      </c>
      <c r="W5595">
        <f>IF(AND(OR(Dashboard!$C$6="All",E5595=Dashboard!$C$6),OR(Dashboard!$F$6="All",G5595=Dashboard!$F$6),OR(Dashboard!$I$6="All",H5595=Dashboard!$I$6)),1,0)</f>
        <v/>
      </c>
    </row>
    <row r="5596">
      <c r="A5596" t="inlineStr">
        <is>
          <t>RR105587</t>
        </is>
      </c>
      <c r="B5596" s="69" t="n">
        <v>46334</v>
      </c>
      <c r="C5596" s="70" t="n">
        <v>2026</v>
      </c>
      <c r="D5596" t="inlineStr">
        <is>
          <t>Nov</t>
        </is>
      </c>
      <c r="E5596" t="inlineStr">
        <is>
          <t>East</t>
        </is>
      </c>
      <c r="F5596" t="inlineStr">
        <is>
          <t>India</t>
        </is>
      </c>
      <c r="G5596" t="inlineStr">
        <is>
          <t>Grocery</t>
        </is>
      </c>
      <c r="H5596" t="inlineStr">
        <is>
          <t>Click &amp; collect</t>
        </is>
      </c>
      <c r="I5596" t="inlineStr">
        <is>
          <t>Member</t>
        </is>
      </c>
      <c r="J5596" t="inlineStr">
        <is>
          <t>Lucas Martin</t>
        </is>
      </c>
      <c r="K5596" s="71" t="n">
        <v>2809</v>
      </c>
      <c r="L5596" s="72" t="n">
        <v>184.07</v>
      </c>
      <c r="M5596" s="72" t="n">
        <v>517052.63</v>
      </c>
      <c r="N5596" s="72" t="n">
        <v>10341.05</v>
      </c>
      <c r="O5596" s="72" t="n">
        <v>506711.58</v>
      </c>
      <c r="P5596" s="72" t="n">
        <v>409999.9</v>
      </c>
      <c r="Q5596" s="72" t="n">
        <v>96711.67999999999</v>
      </c>
      <c r="R5596" t="inlineStr">
        <is>
          <t>Odisha</t>
        </is>
      </c>
      <c r="S5596" s="71" t="n">
        <v>5</v>
      </c>
      <c r="T5596" t="inlineStr">
        <is>
          <t>Yes</t>
        </is>
      </c>
      <c r="U5596" s="71" t="n">
        <v>908</v>
      </c>
      <c r="V5596" s="71" t="n">
        <v>333</v>
      </c>
      <c r="W5596">
        <f>IF(AND(OR(Dashboard!$C$6="All",E5596=Dashboard!$C$6),OR(Dashboard!$F$6="All",G5596=Dashboard!$F$6),OR(Dashboard!$I$6="All",H5596=Dashboard!$I$6)),1,0)</f>
        <v/>
      </c>
    </row>
    <row r="5597">
      <c r="A5597" t="inlineStr">
        <is>
          <t>RR105588</t>
        </is>
      </c>
      <c r="B5597" s="69" t="n">
        <v>46335</v>
      </c>
      <c r="C5597" s="70" t="n">
        <v>2026</v>
      </c>
      <c r="D5597" t="inlineStr">
        <is>
          <t>Nov</t>
        </is>
      </c>
      <c r="E5597" t="inlineStr">
        <is>
          <t>South</t>
        </is>
      </c>
      <c r="F5597" t="inlineStr">
        <is>
          <t>India</t>
        </is>
      </c>
      <c r="G5597" t="inlineStr">
        <is>
          <t>Electronics</t>
        </is>
      </c>
      <c r="H5597" t="inlineStr">
        <is>
          <t>Store walk-in</t>
        </is>
      </c>
      <c r="I5597" t="inlineStr">
        <is>
          <t>Walk-in guest</t>
        </is>
      </c>
      <c r="J5597" t="inlineStr">
        <is>
          <t>Noah Smith</t>
        </is>
      </c>
      <c r="K5597" s="71" t="n">
        <v>182</v>
      </c>
      <c r="L5597" s="72" t="n">
        <v>8517.190000000001</v>
      </c>
      <c r="M5597" s="72" t="n">
        <v>1550128.58</v>
      </c>
      <c r="N5597" s="72" t="n">
        <v>155012.86</v>
      </c>
      <c r="O5597" s="72" t="n">
        <v>1395115.72</v>
      </c>
      <c r="P5597" s="72" t="n">
        <v>1499955.82</v>
      </c>
      <c r="Q5597" s="72" t="n">
        <v>-104840.1</v>
      </c>
      <c r="R5597" t="inlineStr">
        <is>
          <t>Tamil Nadu</t>
        </is>
      </c>
      <c r="S5597" s="71" t="n">
        <v>0</v>
      </c>
      <c r="T5597" t="inlineStr">
        <is>
          <t>No</t>
        </is>
      </c>
      <c r="U5597" s="71" t="n">
        <v>539</v>
      </c>
      <c r="V5597" s="71" t="n">
        <v>136</v>
      </c>
      <c r="W5597">
        <f>IF(AND(OR(Dashboard!$C$6="All",E5597=Dashboard!$C$6),OR(Dashboard!$F$6="All",G5597=Dashboard!$F$6),OR(Dashboard!$I$6="All",H5597=Dashboard!$I$6)),1,0)</f>
        <v/>
      </c>
    </row>
    <row r="5598">
      <c r="A5598" t="inlineStr">
        <is>
          <t>RR105589</t>
        </is>
      </c>
      <c r="B5598" s="69" t="n">
        <v>46335</v>
      </c>
      <c r="C5598" s="70" t="n">
        <v>2026</v>
      </c>
      <c r="D5598" t="inlineStr">
        <is>
          <t>Nov</t>
        </is>
      </c>
      <c r="E5598" t="inlineStr">
        <is>
          <t>West</t>
        </is>
      </c>
      <c r="F5598" t="inlineStr">
        <is>
          <t>India</t>
        </is>
      </c>
      <c r="G5598" t="inlineStr">
        <is>
          <t>Electronics</t>
        </is>
      </c>
      <c r="H5598" t="inlineStr">
        <is>
          <t>Store walk-in</t>
        </is>
      </c>
      <c r="I5598" t="inlineStr">
        <is>
          <t>Member</t>
        </is>
      </c>
      <c r="J5598" t="inlineStr">
        <is>
          <t>Lucas Martin</t>
        </is>
      </c>
      <c r="K5598" s="71" t="n">
        <v>220</v>
      </c>
      <c r="L5598" s="72" t="n">
        <v>9601.65</v>
      </c>
      <c r="M5598" s="72" t="n">
        <v>2112363</v>
      </c>
      <c r="N5598" s="72" t="n">
        <v>211236.3</v>
      </c>
      <c r="O5598" s="72" t="n">
        <v>1901126.7</v>
      </c>
      <c r="P5598" s="72" t="n">
        <v>1826798.13</v>
      </c>
      <c r="Q5598" s="72" t="n">
        <v>74328.57000000001</v>
      </c>
      <c r="R5598" t="inlineStr">
        <is>
          <t>Gujarat</t>
        </is>
      </c>
      <c r="S5598" s="71" t="n">
        <v>3</v>
      </c>
      <c r="T5598" t="inlineStr">
        <is>
          <t>Yes</t>
        </is>
      </c>
      <c r="U5598" s="71" t="n">
        <v>723</v>
      </c>
      <c r="V5598" s="71" t="n">
        <v>214</v>
      </c>
      <c r="W5598">
        <f>IF(AND(OR(Dashboard!$C$6="All",E5598=Dashboard!$C$6),OR(Dashboard!$F$6="All",G5598=Dashboard!$F$6),OR(Dashboard!$I$6="All",H5598=Dashboard!$I$6)),1,0)</f>
        <v/>
      </c>
    </row>
    <row r="5599">
      <c r="A5599" t="inlineStr">
        <is>
          <t>RR105590</t>
        </is>
      </c>
      <c r="B5599" s="69" t="n">
        <v>46335</v>
      </c>
      <c r="C5599" s="70" t="n">
        <v>2026</v>
      </c>
      <c r="D5599" t="inlineStr">
        <is>
          <t>Nov</t>
        </is>
      </c>
      <c r="E5599" t="inlineStr">
        <is>
          <t>South</t>
        </is>
      </c>
      <c r="F5599" t="inlineStr">
        <is>
          <t>India</t>
        </is>
      </c>
      <c r="G5599" t="inlineStr">
        <is>
          <t>Electronics</t>
        </is>
      </c>
      <c r="H5599" t="inlineStr">
        <is>
          <t>Store walk-in</t>
        </is>
      </c>
      <c r="I5599" t="inlineStr">
        <is>
          <t>Member</t>
        </is>
      </c>
      <c r="J5599" t="inlineStr">
        <is>
          <t>Wei Chen</t>
        </is>
      </c>
      <c r="K5599" s="71" t="n">
        <v>136</v>
      </c>
      <c r="L5599" s="72" t="n">
        <v>10126.81</v>
      </c>
      <c r="M5599" s="72" t="n">
        <v>1377246.16</v>
      </c>
      <c r="N5599" s="72" t="n">
        <v>27544.92</v>
      </c>
      <c r="O5599" s="72" t="n">
        <v>1349701.24</v>
      </c>
      <c r="P5599" s="72" t="n">
        <v>1134030.77</v>
      </c>
      <c r="Q5599" s="72" t="n">
        <v>215670.47</v>
      </c>
      <c r="R5599" t="inlineStr">
        <is>
          <t>Tamil Nadu</t>
        </is>
      </c>
      <c r="S5599" s="71" t="n">
        <v>5</v>
      </c>
      <c r="T5599" t="inlineStr">
        <is>
          <t>Yes</t>
        </is>
      </c>
      <c r="U5599" s="71" t="n">
        <v>458</v>
      </c>
      <c r="V5599" s="71" t="n">
        <v>120</v>
      </c>
      <c r="W5599">
        <f>IF(AND(OR(Dashboard!$C$6="All",E5599=Dashboard!$C$6),OR(Dashboard!$F$6="All",G5599=Dashboard!$F$6),OR(Dashboard!$I$6="All",H5599=Dashboard!$I$6)),1,0)</f>
        <v/>
      </c>
    </row>
    <row r="5600">
      <c r="A5600" t="inlineStr">
        <is>
          <t>RR105591</t>
        </is>
      </c>
      <c r="B5600" s="69" t="n">
        <v>46335</v>
      </c>
      <c r="C5600" s="70" t="n">
        <v>2026</v>
      </c>
      <c r="D5600" t="inlineStr">
        <is>
          <t>Nov</t>
        </is>
      </c>
      <c r="E5600" t="inlineStr">
        <is>
          <t>West</t>
        </is>
      </c>
      <c r="F5600" t="inlineStr">
        <is>
          <t>India</t>
        </is>
      </c>
      <c r="G5600" t="inlineStr">
        <is>
          <t>Grocery</t>
        </is>
      </c>
      <c r="H5600" t="inlineStr">
        <is>
          <t>Store walk-in</t>
        </is>
      </c>
      <c r="I5600" t="inlineStr">
        <is>
          <t>Walk-in guest</t>
        </is>
      </c>
      <c r="J5600" t="inlineStr">
        <is>
          <t>Amir Khan</t>
        </is>
      </c>
      <c r="K5600" s="71" t="n">
        <v>1272</v>
      </c>
      <c r="L5600" s="72" t="n">
        <v>182.89</v>
      </c>
      <c r="M5600" s="72" t="n">
        <v>232636.08</v>
      </c>
      <c r="N5600" s="72" t="n">
        <v>34895.41</v>
      </c>
      <c r="O5600" s="72" t="n">
        <v>197740.67</v>
      </c>
      <c r="P5600" s="72" t="n">
        <v>193573.75</v>
      </c>
      <c r="Q5600" s="72" t="n">
        <v>4166.92</v>
      </c>
      <c r="R5600" t="inlineStr">
        <is>
          <t>Maharashtra</t>
        </is>
      </c>
      <c r="S5600" s="71" t="n">
        <v>8</v>
      </c>
      <c r="T5600" t="inlineStr">
        <is>
          <t>Yes</t>
        </is>
      </c>
      <c r="U5600" s="71" t="n">
        <v>804</v>
      </c>
      <c r="V5600" s="71" t="n">
        <v>238</v>
      </c>
      <c r="W5600">
        <f>IF(AND(OR(Dashboard!$C$6="All",E5600=Dashboard!$C$6),OR(Dashboard!$F$6="All",G5600=Dashboard!$F$6),OR(Dashboard!$I$6="All",H5600=Dashboard!$I$6)),1,0)</f>
        <v/>
      </c>
    </row>
    <row r="5601">
      <c r="A5601" t="inlineStr">
        <is>
          <t>RR105592</t>
        </is>
      </c>
      <c r="B5601" s="69" t="n">
        <v>46335</v>
      </c>
      <c r="C5601" s="70" t="n">
        <v>2026</v>
      </c>
      <c r="D5601" t="inlineStr">
        <is>
          <t>Nov</t>
        </is>
      </c>
      <c r="E5601" t="inlineStr">
        <is>
          <t>South</t>
        </is>
      </c>
      <c r="F5601" t="inlineStr">
        <is>
          <t>India</t>
        </is>
      </c>
      <c r="G5601" t="inlineStr">
        <is>
          <t>Grocery</t>
        </is>
      </c>
      <c r="H5601" t="inlineStr">
        <is>
          <t>Store walk-in</t>
        </is>
      </c>
      <c r="I5601" t="inlineStr">
        <is>
          <t>Walk-in guest</t>
        </is>
      </c>
      <c r="J5601" t="inlineStr">
        <is>
          <t>Noah Smith</t>
        </is>
      </c>
      <c r="K5601" s="71" t="n">
        <v>742</v>
      </c>
      <c r="L5601" s="72" t="n">
        <v>171.11</v>
      </c>
      <c r="M5601" s="72" t="n">
        <v>126963.62</v>
      </c>
      <c r="N5601" s="72" t="n">
        <v>6348.18</v>
      </c>
      <c r="O5601" s="72" t="n">
        <v>120615.44</v>
      </c>
      <c r="P5601" s="72" t="n">
        <v>105824.67</v>
      </c>
      <c r="Q5601" s="72" t="n">
        <v>14790.77</v>
      </c>
      <c r="R5601" t="inlineStr">
        <is>
          <t>Kerala</t>
        </is>
      </c>
      <c r="S5601" s="71" t="n">
        <v>3</v>
      </c>
      <c r="T5601" t="inlineStr">
        <is>
          <t>Yes</t>
        </is>
      </c>
      <c r="U5601" s="71" t="n">
        <v>509</v>
      </c>
      <c r="V5601" s="71" t="n">
        <v>202</v>
      </c>
      <c r="W5601">
        <f>IF(AND(OR(Dashboard!$C$6="All",E5601=Dashboard!$C$6),OR(Dashboard!$F$6="All",G5601=Dashboard!$F$6),OR(Dashboard!$I$6="All",H5601=Dashboard!$I$6)),1,0)</f>
        <v/>
      </c>
    </row>
    <row r="5602">
      <c r="A5602" t="inlineStr">
        <is>
          <t>RR105593</t>
        </is>
      </c>
      <c r="B5602" s="69" t="n">
        <v>46335</v>
      </c>
      <c r="C5602" s="70" t="n">
        <v>2026</v>
      </c>
      <c r="D5602" t="inlineStr">
        <is>
          <t>Nov</t>
        </is>
      </c>
      <c r="E5602" t="inlineStr">
        <is>
          <t>South</t>
        </is>
      </c>
      <c r="F5602" t="inlineStr">
        <is>
          <t>India</t>
        </is>
      </c>
      <c r="G5602" t="inlineStr">
        <is>
          <t>Fashion</t>
        </is>
      </c>
      <c r="H5602" t="inlineStr">
        <is>
          <t>Store walk-in</t>
        </is>
      </c>
      <c r="I5602" t="inlineStr">
        <is>
          <t>Member</t>
        </is>
      </c>
      <c r="J5602" t="inlineStr">
        <is>
          <t>Omar Haddad</t>
        </is>
      </c>
      <c r="K5602" s="71" t="n">
        <v>531</v>
      </c>
      <c r="L5602" s="72" t="n">
        <v>841.1900000000001</v>
      </c>
      <c r="M5602" s="72" t="n">
        <v>446671.89</v>
      </c>
      <c r="N5602" s="72" t="n">
        <v>44667.19</v>
      </c>
      <c r="O5602" s="72" t="n">
        <v>402004.7</v>
      </c>
      <c r="P5602" s="72" t="n">
        <v>224913.93</v>
      </c>
      <c r="Q5602" s="72" t="n">
        <v>177090.77</v>
      </c>
      <c r="R5602" t="inlineStr">
        <is>
          <t>Karnataka</t>
        </is>
      </c>
      <c r="S5602" s="71" t="n">
        <v>5</v>
      </c>
      <c r="T5602" t="inlineStr">
        <is>
          <t>Yes</t>
        </is>
      </c>
      <c r="U5602" s="71" t="n">
        <v>290</v>
      </c>
      <c r="V5602" s="71" t="n">
        <v>85</v>
      </c>
      <c r="W5602">
        <f>IF(AND(OR(Dashboard!$C$6="All",E5602=Dashboard!$C$6),OR(Dashboard!$F$6="All",G5602=Dashboard!$F$6),OR(Dashboard!$I$6="All",H5602=Dashboard!$I$6)),1,0)</f>
        <v/>
      </c>
    </row>
    <row r="5603">
      <c r="A5603" t="inlineStr">
        <is>
          <t>RR105594</t>
        </is>
      </c>
      <c r="B5603" s="69" t="n">
        <v>46335</v>
      </c>
      <c r="C5603" s="70" t="n">
        <v>2026</v>
      </c>
      <c r="D5603" t="inlineStr">
        <is>
          <t>Nov</t>
        </is>
      </c>
      <c r="E5603" t="inlineStr">
        <is>
          <t>East</t>
        </is>
      </c>
      <c r="F5603" t="inlineStr">
        <is>
          <t>India</t>
        </is>
      </c>
      <c r="G5603" t="inlineStr">
        <is>
          <t>JioMart</t>
        </is>
      </c>
      <c r="H5603" t="inlineStr">
        <is>
          <t>Home delivery</t>
        </is>
      </c>
      <c r="I5603" t="inlineStr">
        <is>
          <t>Walk-in guest</t>
        </is>
      </c>
      <c r="J5603" t="inlineStr">
        <is>
          <t>Arjun Mehta</t>
        </is>
      </c>
      <c r="K5603" s="71" t="n">
        <v>4590</v>
      </c>
      <c r="L5603" s="72" t="n">
        <v>426.25</v>
      </c>
      <c r="M5603" s="72" t="n">
        <v>1956487.5</v>
      </c>
      <c r="N5603" s="72" t="n">
        <v>156519</v>
      </c>
      <c r="O5603" s="72" t="n">
        <v>1799968.5</v>
      </c>
      <c r="P5603" s="72" t="n">
        <v>1594162.82</v>
      </c>
      <c r="Q5603" s="72" t="n">
        <v>205805.68</v>
      </c>
      <c r="R5603" t="inlineStr">
        <is>
          <t>West Bengal</t>
        </is>
      </c>
      <c r="S5603" s="71" t="n">
        <v>2</v>
      </c>
      <c r="T5603" t="inlineStr">
        <is>
          <t>Yes</t>
        </is>
      </c>
      <c r="U5603" s="71" t="n">
        <v>18117</v>
      </c>
      <c r="V5603" s="71" t="n">
        <v>1048</v>
      </c>
      <c r="W5603">
        <f>IF(AND(OR(Dashboard!$C$6="All",E5603=Dashboard!$C$6),OR(Dashboard!$F$6="All",G5603=Dashboard!$F$6),OR(Dashboard!$I$6="All",H5603=Dashboard!$I$6)),1,0)</f>
        <v/>
      </c>
    </row>
    <row r="5604">
      <c r="A5604" t="inlineStr">
        <is>
          <t>RR105595</t>
        </is>
      </c>
      <c r="B5604" s="69" t="n">
        <v>46335</v>
      </c>
      <c r="C5604" s="70" t="n">
        <v>2026</v>
      </c>
      <c r="D5604" t="inlineStr">
        <is>
          <t>Nov</t>
        </is>
      </c>
      <c r="E5604" t="inlineStr">
        <is>
          <t>North</t>
        </is>
      </c>
      <c r="F5604" t="inlineStr">
        <is>
          <t>India</t>
        </is>
      </c>
      <c r="G5604" t="inlineStr">
        <is>
          <t>Grocery</t>
        </is>
      </c>
      <c r="H5604" t="inlineStr">
        <is>
          <t>Store walk-in</t>
        </is>
      </c>
      <c r="I5604" t="inlineStr">
        <is>
          <t>Walk-in guest</t>
        </is>
      </c>
      <c r="J5604" t="inlineStr">
        <is>
          <t>Olivia Brown</t>
        </is>
      </c>
      <c r="K5604" s="71" t="n">
        <v>1382</v>
      </c>
      <c r="L5604" s="72" t="n">
        <v>168.54</v>
      </c>
      <c r="M5604" s="72" t="n">
        <v>232922.28</v>
      </c>
      <c r="N5604" s="72" t="n">
        <v>4658.45</v>
      </c>
      <c r="O5604" s="72" t="n">
        <v>228263.83</v>
      </c>
      <c r="P5604" s="72" t="n">
        <v>201462.09</v>
      </c>
      <c r="Q5604" s="72" t="n">
        <v>26801.74</v>
      </c>
      <c r="R5604" t="inlineStr">
        <is>
          <t>Uttar Pradesh</t>
        </is>
      </c>
      <c r="S5604" s="71" t="n">
        <v>1</v>
      </c>
      <c r="T5604" t="inlineStr">
        <is>
          <t>Yes</t>
        </is>
      </c>
      <c r="U5604" s="71" t="n">
        <v>1284</v>
      </c>
      <c r="V5604" s="71" t="n">
        <v>355</v>
      </c>
      <c r="W5604">
        <f>IF(AND(OR(Dashboard!$C$6="All",E5604=Dashboard!$C$6),OR(Dashboard!$F$6="All",G5604=Dashboard!$F$6),OR(Dashboard!$I$6="All",H5604=Dashboard!$I$6)),1,0)</f>
        <v/>
      </c>
    </row>
    <row r="5605">
      <c r="A5605" t="inlineStr">
        <is>
          <t>RR105596</t>
        </is>
      </c>
      <c r="B5605" s="69" t="n">
        <v>46336</v>
      </c>
      <c r="C5605" s="70" t="n">
        <v>2026</v>
      </c>
      <c r="D5605" t="inlineStr">
        <is>
          <t>Nov</t>
        </is>
      </c>
      <c r="E5605" t="inlineStr">
        <is>
          <t>North</t>
        </is>
      </c>
      <c r="F5605" t="inlineStr">
        <is>
          <t>India</t>
        </is>
      </c>
      <c r="G5605" t="inlineStr">
        <is>
          <t>JioMart</t>
        </is>
      </c>
      <c r="H5605" t="inlineStr">
        <is>
          <t>Home delivery</t>
        </is>
      </c>
      <c r="I5605" t="inlineStr">
        <is>
          <t>Member</t>
        </is>
      </c>
      <c r="J5605" t="inlineStr">
        <is>
          <t>Shraddha Kulkarni</t>
        </is>
      </c>
      <c r="K5605" s="71" t="n">
        <v>4443</v>
      </c>
      <c r="L5605" s="72" t="n">
        <v>420.24</v>
      </c>
      <c r="M5605" s="72" t="n">
        <v>1867126.32</v>
      </c>
      <c r="N5605" s="72" t="n">
        <v>280068.95</v>
      </c>
      <c r="O5605" s="72" t="n">
        <v>1587057.37</v>
      </c>
      <c r="P5605" s="72" t="n">
        <v>1470759.6</v>
      </c>
      <c r="Q5605" s="72" t="n">
        <v>116297.77</v>
      </c>
      <c r="R5605" t="inlineStr">
        <is>
          <t>Delhi</t>
        </is>
      </c>
      <c r="S5605" s="71" t="n">
        <v>1</v>
      </c>
      <c r="T5605" t="inlineStr">
        <is>
          <t>Yes</t>
        </is>
      </c>
      <c r="U5605" s="71" t="n">
        <v>6748</v>
      </c>
      <c r="V5605" s="71" t="n">
        <v>498</v>
      </c>
      <c r="W5605">
        <f>IF(AND(OR(Dashboard!$C$6="All",E5605=Dashboard!$C$6),OR(Dashboard!$F$6="All",G5605=Dashboard!$F$6),OR(Dashboard!$I$6="All",H5605=Dashboard!$I$6)),1,0)</f>
        <v/>
      </c>
    </row>
    <row r="5606">
      <c r="A5606" t="inlineStr">
        <is>
          <t>RR105597</t>
        </is>
      </c>
      <c r="B5606" s="69" t="n">
        <v>46336</v>
      </c>
      <c r="C5606" s="70" t="n">
        <v>2026</v>
      </c>
      <c r="D5606" t="inlineStr">
        <is>
          <t>Nov</t>
        </is>
      </c>
      <c r="E5606" t="inlineStr">
        <is>
          <t>South</t>
        </is>
      </c>
      <c r="F5606" t="inlineStr">
        <is>
          <t>India</t>
        </is>
      </c>
      <c r="G5606" t="inlineStr">
        <is>
          <t>JioMart</t>
        </is>
      </c>
      <c r="H5606" t="inlineStr">
        <is>
          <t>Home delivery</t>
        </is>
      </c>
      <c r="I5606" t="inlineStr">
        <is>
          <t>Walk-in guest</t>
        </is>
      </c>
      <c r="J5606" t="inlineStr">
        <is>
          <t>Arjun Mehta</t>
        </is>
      </c>
      <c r="K5606" s="71" t="n">
        <v>2396</v>
      </c>
      <c r="L5606" s="72" t="n">
        <v>496.65</v>
      </c>
      <c r="M5606" s="72" t="n">
        <v>1189973.4</v>
      </c>
      <c r="N5606" s="72" t="n">
        <v>59498.67</v>
      </c>
      <c r="O5606" s="72" t="n">
        <v>1130474.73</v>
      </c>
      <c r="P5606" s="72" t="n">
        <v>818560.27</v>
      </c>
      <c r="Q5606" s="72" t="n">
        <v>311914.46</v>
      </c>
      <c r="R5606" t="inlineStr">
        <is>
          <t>Telangana</t>
        </is>
      </c>
      <c r="S5606" s="71" t="n">
        <v>5</v>
      </c>
      <c r="T5606" t="inlineStr">
        <is>
          <t>Yes</t>
        </is>
      </c>
      <c r="U5606" s="71" t="n">
        <v>10503</v>
      </c>
      <c r="V5606" s="71" t="n">
        <v>553</v>
      </c>
      <c r="W5606">
        <f>IF(AND(OR(Dashboard!$C$6="All",E5606=Dashboard!$C$6),OR(Dashboard!$F$6="All",G5606=Dashboard!$F$6),OR(Dashboard!$I$6="All",H5606=Dashboard!$I$6)),1,0)</f>
        <v/>
      </c>
    </row>
    <row r="5607">
      <c r="A5607" t="inlineStr">
        <is>
          <t>RR105598</t>
        </is>
      </c>
      <c r="B5607" s="69" t="n">
        <v>46336</v>
      </c>
      <c r="C5607" s="70" t="n">
        <v>2026</v>
      </c>
      <c r="D5607" t="inlineStr">
        <is>
          <t>Nov</t>
        </is>
      </c>
      <c r="E5607" t="inlineStr">
        <is>
          <t>South</t>
        </is>
      </c>
      <c r="F5607" t="inlineStr">
        <is>
          <t>India</t>
        </is>
      </c>
      <c r="G5607" t="inlineStr">
        <is>
          <t>JioMart</t>
        </is>
      </c>
      <c r="H5607" t="inlineStr">
        <is>
          <t>Home delivery</t>
        </is>
      </c>
      <c r="I5607" t="inlineStr">
        <is>
          <t>Member</t>
        </is>
      </c>
      <c r="J5607" t="inlineStr">
        <is>
          <t>Wei Chen</t>
        </is>
      </c>
      <c r="K5607" s="71" t="n">
        <v>5256</v>
      </c>
      <c r="L5607" s="72" t="n">
        <v>480.26</v>
      </c>
      <c r="M5607" s="72" t="n">
        <v>2524246.56</v>
      </c>
      <c r="N5607" s="72" t="n">
        <v>378636.98</v>
      </c>
      <c r="O5607" s="72" t="n">
        <v>2145609.58</v>
      </c>
      <c r="P5607" s="72" t="n">
        <v>1718941.03</v>
      </c>
      <c r="Q5607" s="72" t="n">
        <v>426668.55</v>
      </c>
      <c r="R5607" t="inlineStr">
        <is>
          <t>Karnataka</t>
        </is>
      </c>
      <c r="S5607" s="71" t="n">
        <v>3</v>
      </c>
      <c r="T5607" t="inlineStr">
        <is>
          <t>Yes</t>
        </is>
      </c>
      <c r="U5607" s="71" t="n">
        <v>16023</v>
      </c>
      <c r="V5607" s="71" t="n">
        <v>690</v>
      </c>
      <c r="W5607">
        <f>IF(AND(OR(Dashboard!$C$6="All",E5607=Dashboard!$C$6),OR(Dashboard!$F$6="All",G5607=Dashboard!$F$6),OR(Dashboard!$I$6="All",H5607=Dashboard!$I$6)),1,0)</f>
        <v/>
      </c>
    </row>
    <row r="5608">
      <c r="A5608" t="inlineStr">
        <is>
          <t>RR105599</t>
        </is>
      </c>
      <c r="B5608" s="69" t="n">
        <v>46336</v>
      </c>
      <c r="C5608" s="70" t="n">
        <v>2026</v>
      </c>
      <c r="D5608" t="inlineStr">
        <is>
          <t>Nov</t>
        </is>
      </c>
      <c r="E5608" t="inlineStr">
        <is>
          <t>South</t>
        </is>
      </c>
      <c r="F5608" t="inlineStr">
        <is>
          <t>India</t>
        </is>
      </c>
      <c r="G5608" t="inlineStr">
        <is>
          <t>Electronics</t>
        </is>
      </c>
      <c r="H5608" t="inlineStr">
        <is>
          <t>Store walk-in</t>
        </is>
      </c>
      <c r="I5608" t="inlineStr">
        <is>
          <t>Walk-in guest</t>
        </is>
      </c>
      <c r="J5608" t="inlineStr">
        <is>
          <t>Zoya Ahmed</t>
        </is>
      </c>
      <c r="K5608" s="71" t="n">
        <v>246</v>
      </c>
      <c r="L5608" s="72" t="n">
        <v>10502.34</v>
      </c>
      <c r="M5608" s="72" t="n">
        <v>2583575.64</v>
      </c>
      <c r="N5608" s="72" t="n">
        <v>129178.78</v>
      </c>
      <c r="O5608" s="72" t="n">
        <v>2454396.86</v>
      </c>
      <c r="P5608" s="72" t="n">
        <v>1969166.95</v>
      </c>
      <c r="Q5608" s="72" t="n">
        <v>485229.91</v>
      </c>
      <c r="R5608" t="inlineStr">
        <is>
          <t>Tamil Nadu</t>
        </is>
      </c>
      <c r="S5608" s="71" t="n">
        <v>1</v>
      </c>
      <c r="T5608" t="inlineStr">
        <is>
          <t>Yes</t>
        </is>
      </c>
      <c r="U5608" s="71" t="n">
        <v>728</v>
      </c>
      <c r="V5608" s="71" t="n">
        <v>192</v>
      </c>
      <c r="W5608">
        <f>IF(AND(OR(Dashboard!$C$6="All",E5608=Dashboard!$C$6),OR(Dashboard!$F$6="All",G5608=Dashboard!$F$6),OR(Dashboard!$I$6="All",H5608=Dashboard!$I$6)),1,0)</f>
        <v/>
      </c>
    </row>
    <row r="5609">
      <c r="A5609" t="inlineStr">
        <is>
          <t>RR105600</t>
        </is>
      </c>
      <c r="B5609" s="69" t="n">
        <v>46336</v>
      </c>
      <c r="C5609" s="70" t="n">
        <v>2026</v>
      </c>
      <c r="D5609" t="inlineStr">
        <is>
          <t>Nov</t>
        </is>
      </c>
      <c r="E5609" t="inlineStr">
        <is>
          <t>West</t>
        </is>
      </c>
      <c r="F5609" t="inlineStr">
        <is>
          <t>India</t>
        </is>
      </c>
      <c r="G5609" t="inlineStr">
        <is>
          <t>Electronics</t>
        </is>
      </c>
      <c r="H5609" t="inlineStr">
        <is>
          <t>Store walk-in</t>
        </is>
      </c>
      <c r="I5609" t="inlineStr">
        <is>
          <t>Walk-in guest</t>
        </is>
      </c>
      <c r="J5609" t="inlineStr">
        <is>
          <t>Noah Smith</t>
        </is>
      </c>
      <c r="K5609" s="71" t="n">
        <v>114</v>
      </c>
      <c r="L5609" s="72" t="n">
        <v>9141.07</v>
      </c>
      <c r="M5609" s="72" t="n">
        <v>1042081.98</v>
      </c>
      <c r="N5609" s="72" t="n">
        <v>104208.2</v>
      </c>
      <c r="O5609" s="72" t="n">
        <v>937873.78</v>
      </c>
      <c r="P5609" s="72" t="n">
        <v>921444.8</v>
      </c>
      <c r="Q5609" s="72" t="n">
        <v>16428.98</v>
      </c>
      <c r="R5609" t="inlineStr">
        <is>
          <t>Maharashtra</t>
        </is>
      </c>
      <c r="S5609" s="71" t="n">
        <v>2</v>
      </c>
      <c r="T5609" t="inlineStr">
        <is>
          <t>Yes</t>
        </is>
      </c>
      <c r="U5609" s="71" t="n">
        <v>364</v>
      </c>
      <c r="V5609" s="71" t="n">
        <v>113</v>
      </c>
      <c r="W5609">
        <f>IF(AND(OR(Dashboard!$C$6="All",E5609=Dashboard!$C$6),OR(Dashboard!$F$6="All",G5609=Dashboard!$F$6),OR(Dashboard!$I$6="All",H5609=Dashboard!$I$6)),1,0)</f>
        <v/>
      </c>
    </row>
    <row r="5610">
      <c r="A5610" t="inlineStr">
        <is>
          <t>RR105601</t>
        </is>
      </c>
      <c r="B5610" s="69" t="n">
        <v>46336</v>
      </c>
      <c r="C5610" s="70" t="n">
        <v>2026</v>
      </c>
      <c r="D5610" t="inlineStr">
        <is>
          <t>Nov</t>
        </is>
      </c>
      <c r="E5610" t="inlineStr">
        <is>
          <t>North</t>
        </is>
      </c>
      <c r="F5610" t="inlineStr">
        <is>
          <t>India</t>
        </is>
      </c>
      <c r="G5610" t="inlineStr">
        <is>
          <t>Grocery</t>
        </is>
      </c>
      <c r="H5610" t="inlineStr">
        <is>
          <t>Store walk-in</t>
        </is>
      </c>
      <c r="I5610" t="inlineStr">
        <is>
          <t>Member</t>
        </is>
      </c>
      <c r="J5610" t="inlineStr">
        <is>
          <t>Fatima Al-Saud</t>
        </is>
      </c>
      <c r="K5610" s="71" t="n">
        <v>3737</v>
      </c>
      <c r="L5610" s="72" t="n">
        <v>170.23</v>
      </c>
      <c r="M5610" s="72" t="n">
        <v>636149.51</v>
      </c>
      <c r="N5610" s="72" t="n">
        <v>63614.95</v>
      </c>
      <c r="O5610" s="72" t="n">
        <v>572534.5600000001</v>
      </c>
      <c r="P5610" s="72" t="n">
        <v>532705.28</v>
      </c>
      <c r="Q5610" s="72" t="n">
        <v>39829.28</v>
      </c>
      <c r="R5610" t="inlineStr">
        <is>
          <t>Punjab</t>
        </is>
      </c>
      <c r="S5610" s="71" t="n">
        <v>1</v>
      </c>
      <c r="T5610" t="inlineStr">
        <is>
          <t>Yes</t>
        </is>
      </c>
      <c r="U5610" s="71" t="n">
        <v>1383</v>
      </c>
      <c r="V5610" s="71" t="n">
        <v>458</v>
      </c>
      <c r="W5610">
        <f>IF(AND(OR(Dashboard!$C$6="All",E5610=Dashboard!$C$6),OR(Dashboard!$F$6="All",G5610=Dashboard!$F$6),OR(Dashboard!$I$6="All",H5610=Dashboard!$I$6)),1,0)</f>
        <v/>
      </c>
    </row>
    <row r="5611">
      <c r="A5611" t="inlineStr">
        <is>
          <t>RR105602</t>
        </is>
      </c>
      <c r="B5611" s="69" t="n">
        <v>46336</v>
      </c>
      <c r="C5611" s="70" t="n">
        <v>2026</v>
      </c>
      <c r="D5611" t="inlineStr">
        <is>
          <t>Nov</t>
        </is>
      </c>
      <c r="E5611" t="inlineStr">
        <is>
          <t>South</t>
        </is>
      </c>
      <c r="F5611" t="inlineStr">
        <is>
          <t>India</t>
        </is>
      </c>
      <c r="G5611" t="inlineStr">
        <is>
          <t>Fashion</t>
        </is>
      </c>
      <c r="H5611" t="inlineStr">
        <is>
          <t>Store walk-in</t>
        </is>
      </c>
      <c r="I5611" t="inlineStr">
        <is>
          <t>Member</t>
        </is>
      </c>
      <c r="J5611" t="inlineStr">
        <is>
          <t>Ruhi Shaikh</t>
        </is>
      </c>
      <c r="K5611" s="71" t="n">
        <v>998</v>
      </c>
      <c r="L5611" s="72" t="n">
        <v>783.05</v>
      </c>
      <c r="M5611" s="72" t="n">
        <v>781483.9</v>
      </c>
      <c r="N5611" s="72" t="n">
        <v>62518.71</v>
      </c>
      <c r="O5611" s="72" t="n">
        <v>718965.1899999999</v>
      </c>
      <c r="P5611" s="72" t="n">
        <v>420727.18</v>
      </c>
      <c r="Q5611" s="72" t="n">
        <v>298238.01</v>
      </c>
      <c r="R5611" t="inlineStr">
        <is>
          <t>Karnataka</t>
        </is>
      </c>
      <c r="S5611" s="71" t="n">
        <v>3</v>
      </c>
      <c r="T5611" t="inlineStr">
        <is>
          <t>Yes</t>
        </is>
      </c>
      <c r="U5611" s="71" t="n">
        <v>657</v>
      </c>
      <c r="V5611" s="71" t="n">
        <v>254</v>
      </c>
      <c r="W5611">
        <f>IF(AND(OR(Dashboard!$C$6="All",E5611=Dashboard!$C$6),OR(Dashboard!$F$6="All",G5611=Dashboard!$F$6),OR(Dashboard!$I$6="All",H5611=Dashboard!$I$6)),1,0)</f>
        <v/>
      </c>
    </row>
    <row r="5612">
      <c r="A5612" t="inlineStr">
        <is>
          <t>RR105603</t>
        </is>
      </c>
      <c r="B5612" s="69" t="n">
        <v>46337</v>
      </c>
      <c r="C5612" s="70" t="n">
        <v>2026</v>
      </c>
      <c r="D5612" t="inlineStr">
        <is>
          <t>Nov</t>
        </is>
      </c>
      <c r="E5612" t="inlineStr">
        <is>
          <t>South</t>
        </is>
      </c>
      <c r="F5612" t="inlineStr">
        <is>
          <t>India</t>
        </is>
      </c>
      <c r="G5612" t="inlineStr">
        <is>
          <t>Grocery</t>
        </is>
      </c>
      <c r="H5612" t="inlineStr">
        <is>
          <t>Store walk-in</t>
        </is>
      </c>
      <c r="I5612" t="inlineStr">
        <is>
          <t>Member</t>
        </is>
      </c>
      <c r="J5612" t="inlineStr">
        <is>
          <t>Aisha Bello</t>
        </is>
      </c>
      <c r="K5612" s="71" t="n">
        <v>641</v>
      </c>
      <c r="L5612" s="72" t="n">
        <v>186.16</v>
      </c>
      <c r="M5612" s="72" t="n">
        <v>119328.56</v>
      </c>
      <c r="N5612" s="72" t="n">
        <v>9546.280000000001</v>
      </c>
      <c r="O5612" s="72" t="n">
        <v>109782.28</v>
      </c>
      <c r="P5612" s="72" t="n">
        <v>95320.53</v>
      </c>
      <c r="Q5612" s="72" t="n">
        <v>14461.75</v>
      </c>
      <c r="R5612" t="inlineStr">
        <is>
          <t>Kerala</t>
        </is>
      </c>
      <c r="S5612" s="71" t="n">
        <v>2</v>
      </c>
      <c r="T5612" t="inlineStr">
        <is>
          <t>Yes</t>
        </is>
      </c>
      <c r="U5612" s="71" t="n">
        <v>299</v>
      </c>
      <c r="V5612" s="71" t="n">
        <v>77</v>
      </c>
      <c r="W5612">
        <f>IF(AND(OR(Dashboard!$C$6="All",E5612=Dashboard!$C$6),OR(Dashboard!$F$6="All",G5612=Dashboard!$F$6),OR(Dashboard!$I$6="All",H5612=Dashboard!$I$6)),1,0)</f>
        <v/>
      </c>
    </row>
    <row r="5613">
      <c r="A5613" t="inlineStr">
        <is>
          <t>RR105604</t>
        </is>
      </c>
      <c r="B5613" s="69" t="n">
        <v>46337</v>
      </c>
      <c r="C5613" s="70" t="n">
        <v>2026</v>
      </c>
      <c r="D5613" t="inlineStr">
        <is>
          <t>Nov</t>
        </is>
      </c>
      <c r="E5613" t="inlineStr">
        <is>
          <t>South</t>
        </is>
      </c>
      <c r="F5613" t="inlineStr">
        <is>
          <t>India</t>
        </is>
      </c>
      <c r="G5613" t="inlineStr">
        <is>
          <t>JioMart</t>
        </is>
      </c>
      <c r="H5613" t="inlineStr">
        <is>
          <t>Home delivery</t>
        </is>
      </c>
      <c r="I5613" t="inlineStr">
        <is>
          <t>Walk-in guest</t>
        </is>
      </c>
      <c r="J5613" t="inlineStr">
        <is>
          <t>Hiroshi Tanaka</t>
        </is>
      </c>
      <c r="K5613" s="71" t="n">
        <v>1939</v>
      </c>
      <c r="L5613" s="72" t="n">
        <v>477.26</v>
      </c>
      <c r="M5613" s="72" t="n">
        <v>925407.14</v>
      </c>
      <c r="N5613" s="72" t="n">
        <v>92540.71000000001</v>
      </c>
      <c r="O5613" s="72" t="n">
        <v>832866.4300000001</v>
      </c>
      <c r="P5613" s="72" t="n">
        <v>665628.87</v>
      </c>
      <c r="Q5613" s="72" t="n">
        <v>167237.56</v>
      </c>
      <c r="R5613" t="inlineStr">
        <is>
          <t>Tamil Nadu</t>
        </is>
      </c>
      <c r="S5613" s="71" t="n">
        <v>5</v>
      </c>
      <c r="T5613" t="inlineStr">
        <is>
          <t>Yes</t>
        </is>
      </c>
      <c r="U5613" s="71" t="n">
        <v>5005</v>
      </c>
      <c r="V5613" s="71" t="n">
        <v>389</v>
      </c>
      <c r="W5613">
        <f>IF(AND(OR(Dashboard!$C$6="All",E5613=Dashboard!$C$6),OR(Dashboard!$F$6="All",G5613=Dashboard!$F$6),OR(Dashboard!$I$6="All",H5613=Dashboard!$I$6)),1,0)</f>
        <v/>
      </c>
    </row>
    <row r="5614">
      <c r="A5614" t="inlineStr">
        <is>
          <t>RR105605</t>
        </is>
      </c>
      <c r="B5614" s="69" t="n">
        <v>46337</v>
      </c>
      <c r="C5614" s="70" t="n">
        <v>2026</v>
      </c>
      <c r="D5614" t="inlineStr">
        <is>
          <t>Nov</t>
        </is>
      </c>
      <c r="E5614" t="inlineStr">
        <is>
          <t>South</t>
        </is>
      </c>
      <c r="F5614" t="inlineStr">
        <is>
          <t>India</t>
        </is>
      </c>
      <c r="G5614" t="inlineStr">
        <is>
          <t>Grocery</t>
        </is>
      </c>
      <c r="H5614" t="inlineStr">
        <is>
          <t>Store walk-in</t>
        </is>
      </c>
      <c r="I5614" t="inlineStr">
        <is>
          <t>Walk-in guest</t>
        </is>
      </c>
      <c r="J5614" t="inlineStr">
        <is>
          <t>Ana Costa</t>
        </is>
      </c>
      <c r="K5614" s="71" t="n">
        <v>2815</v>
      </c>
      <c r="L5614" s="72" t="n">
        <v>192.56</v>
      </c>
      <c r="M5614" s="72" t="n">
        <v>542056.4</v>
      </c>
      <c r="N5614" s="72" t="n">
        <v>54205.64</v>
      </c>
      <c r="O5614" s="72" t="n">
        <v>487850.76</v>
      </c>
      <c r="P5614" s="72" t="n">
        <v>420758.3</v>
      </c>
      <c r="Q5614" s="72" t="n">
        <v>67092.46000000001</v>
      </c>
      <c r="R5614" t="inlineStr">
        <is>
          <t>Tamil Nadu</t>
        </is>
      </c>
      <c r="S5614" s="71" t="n">
        <v>2</v>
      </c>
      <c r="T5614" t="inlineStr">
        <is>
          <t>Yes</t>
        </is>
      </c>
      <c r="U5614" s="71" t="n">
        <v>1531</v>
      </c>
      <c r="V5614" s="71" t="n">
        <v>433</v>
      </c>
      <c r="W5614">
        <f>IF(AND(OR(Dashboard!$C$6="All",E5614=Dashboard!$C$6),OR(Dashboard!$F$6="All",G5614=Dashboard!$F$6),OR(Dashboard!$I$6="All",H5614=Dashboard!$I$6)),1,0)</f>
        <v/>
      </c>
    </row>
    <row r="5615">
      <c r="A5615" t="inlineStr">
        <is>
          <t>RR105606</t>
        </is>
      </c>
      <c r="B5615" s="69" t="n">
        <v>46337</v>
      </c>
      <c r="C5615" s="70" t="n">
        <v>2026</v>
      </c>
      <c r="D5615" t="inlineStr">
        <is>
          <t>Nov</t>
        </is>
      </c>
      <c r="E5615" t="inlineStr">
        <is>
          <t>South</t>
        </is>
      </c>
      <c r="F5615" t="inlineStr">
        <is>
          <t>India</t>
        </is>
      </c>
      <c r="G5615" t="inlineStr">
        <is>
          <t>Electronics</t>
        </is>
      </c>
      <c r="H5615" t="inlineStr">
        <is>
          <t>Store walk-in</t>
        </is>
      </c>
      <c r="I5615" t="inlineStr">
        <is>
          <t>Member</t>
        </is>
      </c>
      <c r="J5615" t="inlineStr">
        <is>
          <t>Omar Haddad</t>
        </is>
      </c>
      <c r="K5615" s="71" t="n">
        <v>191</v>
      </c>
      <c r="L5615" s="72" t="n">
        <v>9895.1</v>
      </c>
      <c r="M5615" s="72" t="n">
        <v>1889964.1</v>
      </c>
      <c r="N5615" s="72" t="n">
        <v>37799.28</v>
      </c>
      <c r="O5615" s="72" t="n">
        <v>1852164.82</v>
      </c>
      <c r="P5615" s="72" t="n">
        <v>1511312.24</v>
      </c>
      <c r="Q5615" s="72" t="n">
        <v>340852.58</v>
      </c>
      <c r="R5615" t="inlineStr">
        <is>
          <t>Telangana</t>
        </is>
      </c>
      <c r="S5615" s="71" t="n">
        <v>3</v>
      </c>
      <c r="T5615" t="inlineStr">
        <is>
          <t>Yes</t>
        </is>
      </c>
      <c r="U5615" s="71" t="n">
        <v>620</v>
      </c>
      <c r="V5615" s="71" t="n">
        <v>180</v>
      </c>
      <c r="W5615">
        <f>IF(AND(OR(Dashboard!$C$6="All",E5615=Dashboard!$C$6),OR(Dashboard!$F$6="All",G5615=Dashboard!$F$6),OR(Dashboard!$I$6="All",H5615=Dashboard!$I$6)),1,0)</f>
        <v/>
      </c>
    </row>
    <row r="5616">
      <c r="A5616" t="inlineStr">
        <is>
          <t>RR105607</t>
        </is>
      </c>
      <c r="B5616" s="69" t="n">
        <v>46337</v>
      </c>
      <c r="C5616" s="70" t="n">
        <v>2026</v>
      </c>
      <c r="D5616" t="inlineStr">
        <is>
          <t>Nov</t>
        </is>
      </c>
      <c r="E5616" t="inlineStr">
        <is>
          <t>South</t>
        </is>
      </c>
      <c r="F5616" t="inlineStr">
        <is>
          <t>India</t>
        </is>
      </c>
      <c r="G5616" t="inlineStr">
        <is>
          <t>Grocery</t>
        </is>
      </c>
      <c r="H5616" t="inlineStr">
        <is>
          <t>Store walk-in</t>
        </is>
      </c>
      <c r="I5616" t="inlineStr">
        <is>
          <t>Walk-in guest</t>
        </is>
      </c>
      <c r="J5616" t="inlineStr">
        <is>
          <t>Yuki Sato</t>
        </is>
      </c>
      <c r="K5616" s="71" t="n">
        <v>1624</v>
      </c>
      <c r="L5616" s="72" t="n">
        <v>199.74</v>
      </c>
      <c r="M5616" s="72" t="n">
        <v>324377.76</v>
      </c>
      <c r="N5616" s="72" t="n">
        <v>48656.66</v>
      </c>
      <c r="O5616" s="72" t="n">
        <v>275721.1</v>
      </c>
      <c r="P5616" s="72" t="n">
        <v>239410.32</v>
      </c>
      <c r="Q5616" s="72" t="n">
        <v>36310.78</v>
      </c>
      <c r="R5616" t="inlineStr">
        <is>
          <t>Telangana</t>
        </is>
      </c>
      <c r="S5616" s="71" t="n">
        <v>5</v>
      </c>
      <c r="T5616" t="inlineStr">
        <is>
          <t>Yes</t>
        </is>
      </c>
      <c r="U5616" s="71" t="n">
        <v>727</v>
      </c>
      <c r="V5616" s="71" t="n">
        <v>289</v>
      </c>
      <c r="W5616">
        <f>IF(AND(OR(Dashboard!$C$6="All",E5616=Dashboard!$C$6),OR(Dashboard!$F$6="All",G5616=Dashboard!$F$6),OR(Dashboard!$I$6="All",H5616=Dashboard!$I$6)),1,0)</f>
        <v/>
      </c>
    </row>
    <row r="5617">
      <c r="A5617" t="inlineStr">
        <is>
          <t>RR105608</t>
        </is>
      </c>
      <c r="B5617" s="69" t="n">
        <v>46337</v>
      </c>
      <c r="C5617" s="70" t="n">
        <v>2026</v>
      </c>
      <c r="D5617" t="inlineStr">
        <is>
          <t>Nov</t>
        </is>
      </c>
      <c r="E5617" t="inlineStr">
        <is>
          <t>North</t>
        </is>
      </c>
      <c r="F5617" t="inlineStr">
        <is>
          <t>India</t>
        </is>
      </c>
      <c r="G5617" t="inlineStr">
        <is>
          <t>Grocery</t>
        </is>
      </c>
      <c r="H5617" t="inlineStr">
        <is>
          <t>Store walk-in</t>
        </is>
      </c>
      <c r="I5617" t="inlineStr">
        <is>
          <t>Member</t>
        </is>
      </c>
      <c r="J5617" t="inlineStr">
        <is>
          <t>Liam O'Brien</t>
        </is>
      </c>
      <c r="K5617" s="71" t="n">
        <v>1623</v>
      </c>
      <c r="L5617" s="72" t="n">
        <v>202.04</v>
      </c>
      <c r="M5617" s="72" t="n">
        <v>327910.92</v>
      </c>
      <c r="N5617" s="72" t="n">
        <v>26232.87</v>
      </c>
      <c r="O5617" s="72" t="n">
        <v>301678.05</v>
      </c>
      <c r="P5617" s="72" t="n">
        <v>243008.06</v>
      </c>
      <c r="Q5617" s="72" t="n">
        <v>58669.99</v>
      </c>
      <c r="R5617" t="inlineStr">
        <is>
          <t>Punjab</t>
        </is>
      </c>
      <c r="S5617" s="71" t="n">
        <v>8</v>
      </c>
      <c r="T5617" t="inlineStr">
        <is>
          <t>Yes</t>
        </is>
      </c>
      <c r="U5617" s="71" t="n">
        <v>1214</v>
      </c>
      <c r="V5617" s="71" t="n">
        <v>318</v>
      </c>
      <c r="W5617">
        <f>IF(AND(OR(Dashboard!$C$6="All",E5617=Dashboard!$C$6),OR(Dashboard!$F$6="All",G5617=Dashboard!$F$6),OR(Dashboard!$I$6="All",H5617=Dashboard!$I$6)),1,0)</f>
        <v/>
      </c>
    </row>
    <row r="5618">
      <c r="A5618" t="inlineStr">
        <is>
          <t>RR105609</t>
        </is>
      </c>
      <c r="B5618" s="69" t="n">
        <v>46337</v>
      </c>
      <c r="C5618" s="70" t="n">
        <v>2026</v>
      </c>
      <c r="D5618" t="inlineStr">
        <is>
          <t>Nov</t>
        </is>
      </c>
      <c r="E5618" t="inlineStr">
        <is>
          <t>South</t>
        </is>
      </c>
      <c r="F5618" t="inlineStr">
        <is>
          <t>India</t>
        </is>
      </c>
      <c r="G5618" t="inlineStr">
        <is>
          <t>Grocery</t>
        </is>
      </c>
      <c r="H5618" t="inlineStr">
        <is>
          <t>Store walk-in</t>
        </is>
      </c>
      <c r="I5618" t="inlineStr">
        <is>
          <t>Walk-in guest</t>
        </is>
      </c>
      <c r="J5618" t="inlineStr">
        <is>
          <t>Sophie Müller</t>
        </is>
      </c>
      <c r="K5618" s="71" t="n">
        <v>3266</v>
      </c>
      <c r="L5618" s="72" t="n">
        <v>178.52</v>
      </c>
      <c r="M5618" s="72" t="n">
        <v>583046.3199999999</v>
      </c>
      <c r="N5618" s="72" t="n">
        <v>11660.93</v>
      </c>
      <c r="O5618" s="72" t="n">
        <v>571385.39</v>
      </c>
      <c r="P5618" s="72" t="n">
        <v>467942.32</v>
      </c>
      <c r="Q5618" s="72" t="n">
        <v>103443.07</v>
      </c>
      <c r="R5618" t="inlineStr">
        <is>
          <t>Karnataka</t>
        </is>
      </c>
      <c r="S5618" s="71" t="n">
        <v>3</v>
      </c>
      <c r="T5618" t="inlineStr">
        <is>
          <t>Yes</t>
        </is>
      </c>
      <c r="U5618" s="71" t="n">
        <v>2729</v>
      </c>
      <c r="V5618" s="71" t="n">
        <v>866</v>
      </c>
      <c r="W5618">
        <f>IF(AND(OR(Dashboard!$C$6="All",E5618=Dashboard!$C$6),OR(Dashboard!$F$6="All",G5618=Dashboard!$F$6),OR(Dashboard!$I$6="All",H5618=Dashboard!$I$6)),1,0)</f>
        <v/>
      </c>
    </row>
    <row r="5619">
      <c r="A5619" t="inlineStr">
        <is>
          <t>RR105610</t>
        </is>
      </c>
      <c r="B5619" s="69" t="n">
        <v>46338</v>
      </c>
      <c r="C5619" s="70" t="n">
        <v>2026</v>
      </c>
      <c r="D5619" t="inlineStr">
        <is>
          <t>Nov</t>
        </is>
      </c>
      <c r="E5619" t="inlineStr">
        <is>
          <t>North</t>
        </is>
      </c>
      <c r="F5619" t="inlineStr">
        <is>
          <t>India</t>
        </is>
      </c>
      <c r="G5619" t="inlineStr">
        <is>
          <t>Fashion</t>
        </is>
      </c>
      <c r="H5619" t="inlineStr">
        <is>
          <t>Store walk-in</t>
        </is>
      </c>
      <c r="I5619" t="inlineStr">
        <is>
          <t>Member</t>
        </is>
      </c>
      <c r="J5619" t="inlineStr">
        <is>
          <t>Liam O'Brien</t>
        </is>
      </c>
      <c r="K5619" s="71" t="n">
        <v>1198</v>
      </c>
      <c r="L5619" s="72" t="n">
        <v>688.41</v>
      </c>
      <c r="M5619" s="72" t="n">
        <v>824715.1800000001</v>
      </c>
      <c r="N5619" s="72" t="n">
        <v>123707.28</v>
      </c>
      <c r="O5619" s="72" t="n">
        <v>701007.9</v>
      </c>
      <c r="P5619" s="72" t="n">
        <v>508662.75</v>
      </c>
      <c r="Q5619" s="72" t="n">
        <v>192345.15</v>
      </c>
      <c r="R5619" t="inlineStr">
        <is>
          <t>Uttar Pradesh</t>
        </is>
      </c>
      <c r="S5619" s="71" t="n">
        <v>0</v>
      </c>
      <c r="T5619" t="inlineStr">
        <is>
          <t>No</t>
        </is>
      </c>
      <c r="U5619" s="71" t="n">
        <v>469</v>
      </c>
      <c r="V5619" s="71" t="n">
        <v>177</v>
      </c>
      <c r="W5619">
        <f>IF(AND(OR(Dashboard!$C$6="All",E5619=Dashboard!$C$6),OR(Dashboard!$F$6="All",G5619=Dashboard!$F$6),OR(Dashboard!$I$6="All",H5619=Dashboard!$I$6)),1,0)</f>
        <v/>
      </c>
    </row>
    <row r="5620">
      <c r="A5620" t="inlineStr">
        <is>
          <t>RR105611</t>
        </is>
      </c>
      <c r="B5620" s="69" t="n">
        <v>46338</v>
      </c>
      <c r="C5620" s="70" t="n">
        <v>2026</v>
      </c>
      <c r="D5620" t="inlineStr">
        <is>
          <t>Nov</t>
        </is>
      </c>
      <c r="E5620" t="inlineStr">
        <is>
          <t>West</t>
        </is>
      </c>
      <c r="F5620" t="inlineStr">
        <is>
          <t>India</t>
        </is>
      </c>
      <c r="G5620" t="inlineStr">
        <is>
          <t>JioMart</t>
        </is>
      </c>
      <c r="H5620" t="inlineStr">
        <is>
          <t>Home delivery</t>
        </is>
      </c>
      <c r="I5620" t="inlineStr">
        <is>
          <t>Member</t>
        </is>
      </c>
      <c r="J5620" t="inlineStr">
        <is>
          <t>Noah Smith</t>
        </is>
      </c>
      <c r="K5620" s="71" t="n">
        <v>4426</v>
      </c>
      <c r="L5620" s="72" t="n">
        <v>517.15</v>
      </c>
      <c r="M5620" s="72" t="n">
        <v>2288905.9</v>
      </c>
      <c r="N5620" s="72" t="n">
        <v>45778.12</v>
      </c>
      <c r="O5620" s="72" t="n">
        <v>2243127.78</v>
      </c>
      <c r="P5620" s="72" t="n">
        <v>1486772.72</v>
      </c>
      <c r="Q5620" s="72" t="n">
        <v>756355.0600000001</v>
      </c>
      <c r="R5620" t="inlineStr">
        <is>
          <t>Gujarat</t>
        </is>
      </c>
      <c r="S5620" s="71" t="n">
        <v>5</v>
      </c>
      <c r="T5620" t="inlineStr">
        <is>
          <t>Yes</t>
        </is>
      </c>
      <c r="U5620" s="71" t="n">
        <v>6530</v>
      </c>
      <c r="V5620" s="71" t="n">
        <v>498</v>
      </c>
      <c r="W5620">
        <f>IF(AND(OR(Dashboard!$C$6="All",E5620=Dashboard!$C$6),OR(Dashboard!$F$6="All",G5620=Dashboard!$F$6),OR(Dashboard!$I$6="All",H5620=Dashboard!$I$6)),1,0)</f>
        <v/>
      </c>
    </row>
    <row r="5621">
      <c r="A5621" t="inlineStr">
        <is>
          <t>RR105612</t>
        </is>
      </c>
      <c r="B5621" s="69" t="n">
        <v>46338</v>
      </c>
      <c r="C5621" s="70" t="n">
        <v>2026</v>
      </c>
      <c r="D5621" t="inlineStr">
        <is>
          <t>Nov</t>
        </is>
      </c>
      <c r="E5621" t="inlineStr">
        <is>
          <t>West</t>
        </is>
      </c>
      <c r="F5621" t="inlineStr">
        <is>
          <t>India</t>
        </is>
      </c>
      <c r="G5621" t="inlineStr">
        <is>
          <t>Electronics</t>
        </is>
      </c>
      <c r="H5621" t="inlineStr">
        <is>
          <t>Store walk-in</t>
        </is>
      </c>
      <c r="I5621" t="inlineStr">
        <is>
          <t>Walk-in guest</t>
        </is>
      </c>
      <c r="J5621" t="inlineStr">
        <is>
          <t>Arjun Mehta</t>
        </is>
      </c>
      <c r="K5621" s="71" t="n">
        <v>76</v>
      </c>
      <c r="L5621" s="72" t="n">
        <v>10035.69</v>
      </c>
      <c r="M5621" s="72" t="n">
        <v>762712.4399999999</v>
      </c>
      <c r="N5621" s="72" t="n">
        <v>114406.87</v>
      </c>
      <c r="O5621" s="72" t="n">
        <v>648305.5699999999</v>
      </c>
      <c r="P5621" s="72" t="n">
        <v>612149.78</v>
      </c>
      <c r="Q5621" s="72" t="n">
        <v>36155.79</v>
      </c>
      <c r="R5621" t="inlineStr">
        <is>
          <t>Maharashtra</t>
        </is>
      </c>
      <c r="S5621" s="71" t="n">
        <v>3</v>
      </c>
      <c r="T5621" t="inlineStr">
        <is>
          <t>Yes</t>
        </is>
      </c>
      <c r="U5621" s="71" t="n">
        <v>148</v>
      </c>
      <c r="V5621" s="71" t="n">
        <v>55</v>
      </c>
      <c r="W5621">
        <f>IF(AND(OR(Dashboard!$C$6="All",E5621=Dashboard!$C$6),OR(Dashboard!$F$6="All",G5621=Dashboard!$F$6),OR(Dashboard!$I$6="All",H5621=Dashboard!$I$6)),1,0)</f>
        <v/>
      </c>
    </row>
    <row r="5622">
      <c r="A5622" t="inlineStr">
        <is>
          <t>RR105613</t>
        </is>
      </c>
      <c r="B5622" s="69" t="n">
        <v>46338</v>
      </c>
      <c r="C5622" s="70" t="n">
        <v>2026</v>
      </c>
      <c r="D5622" t="inlineStr">
        <is>
          <t>Nov</t>
        </is>
      </c>
      <c r="E5622" t="inlineStr">
        <is>
          <t>West</t>
        </is>
      </c>
      <c r="F5622" t="inlineStr">
        <is>
          <t>India</t>
        </is>
      </c>
      <c r="G5622" t="inlineStr">
        <is>
          <t>Fashion</t>
        </is>
      </c>
      <c r="H5622" t="inlineStr">
        <is>
          <t>Store walk-in</t>
        </is>
      </c>
      <c r="I5622" t="inlineStr">
        <is>
          <t>Walk-in guest</t>
        </is>
      </c>
      <c r="J5622" t="inlineStr">
        <is>
          <t>Arjun Mehta</t>
        </is>
      </c>
      <c r="K5622" s="71" t="n">
        <v>1173</v>
      </c>
      <c r="L5622" s="72" t="n">
        <v>720.05</v>
      </c>
      <c r="M5622" s="72" t="n">
        <v>844618.65</v>
      </c>
      <c r="N5622" s="72" t="n">
        <v>84461.87</v>
      </c>
      <c r="O5622" s="72" t="n">
        <v>760156.78</v>
      </c>
      <c r="P5622" s="72" t="n">
        <v>468500.56</v>
      </c>
      <c r="Q5622" s="72" t="n">
        <v>291656.22</v>
      </c>
      <c r="R5622" t="inlineStr">
        <is>
          <t>Goa</t>
        </is>
      </c>
      <c r="S5622" s="71" t="n">
        <v>5</v>
      </c>
      <c r="T5622" t="inlineStr">
        <is>
          <t>Yes</t>
        </is>
      </c>
      <c r="U5622" s="71" t="n">
        <v>739</v>
      </c>
      <c r="V5622" s="71" t="n">
        <v>257</v>
      </c>
      <c r="W5622">
        <f>IF(AND(OR(Dashboard!$C$6="All",E5622=Dashboard!$C$6),OR(Dashboard!$F$6="All",G5622=Dashboard!$F$6),OR(Dashboard!$I$6="All",H5622=Dashboard!$I$6)),1,0)</f>
        <v/>
      </c>
    </row>
    <row r="5623">
      <c r="A5623" t="inlineStr">
        <is>
          <t>RR105614</t>
        </is>
      </c>
      <c r="B5623" s="69" t="n">
        <v>46338</v>
      </c>
      <c r="C5623" s="70" t="n">
        <v>2026</v>
      </c>
      <c r="D5623" t="inlineStr">
        <is>
          <t>Nov</t>
        </is>
      </c>
      <c r="E5623" t="inlineStr">
        <is>
          <t>East</t>
        </is>
      </c>
      <c r="F5623" t="inlineStr">
        <is>
          <t>India</t>
        </is>
      </c>
      <c r="G5623" t="inlineStr">
        <is>
          <t>Fashion</t>
        </is>
      </c>
      <c r="H5623" t="inlineStr">
        <is>
          <t>Click &amp; collect</t>
        </is>
      </c>
      <c r="I5623" t="inlineStr">
        <is>
          <t>Walk-in guest</t>
        </is>
      </c>
      <c r="J5623" t="inlineStr">
        <is>
          <t>Yuki Sato</t>
        </is>
      </c>
      <c r="K5623" s="71" t="n">
        <v>1417</v>
      </c>
      <c r="L5623" s="72" t="n">
        <v>772.54</v>
      </c>
      <c r="M5623" s="72" t="n">
        <v>1094689.18</v>
      </c>
      <c r="N5623" s="72" t="n">
        <v>164203.38</v>
      </c>
      <c r="O5623" s="72" t="n">
        <v>930485.8</v>
      </c>
      <c r="P5623" s="72" t="n">
        <v>575794.9300000001</v>
      </c>
      <c r="Q5623" s="72" t="n">
        <v>354690.87</v>
      </c>
      <c r="R5623" t="inlineStr">
        <is>
          <t>Bihar</t>
        </is>
      </c>
      <c r="S5623" s="71" t="n">
        <v>2</v>
      </c>
      <c r="T5623" t="inlineStr">
        <is>
          <t>Yes</t>
        </is>
      </c>
      <c r="U5623" s="71" t="n">
        <v>665</v>
      </c>
      <c r="V5623" s="71" t="n">
        <v>172</v>
      </c>
      <c r="W5623">
        <f>IF(AND(OR(Dashboard!$C$6="All",E5623=Dashboard!$C$6),OR(Dashboard!$F$6="All",G5623=Dashboard!$F$6),OR(Dashboard!$I$6="All",H5623=Dashboard!$I$6)),1,0)</f>
        <v/>
      </c>
    </row>
    <row r="5624">
      <c r="A5624" t="inlineStr">
        <is>
          <t>RR105615</t>
        </is>
      </c>
      <c r="B5624" s="69" t="n">
        <v>46338</v>
      </c>
      <c r="C5624" s="70" t="n">
        <v>2026</v>
      </c>
      <c r="D5624" t="inlineStr">
        <is>
          <t>Nov</t>
        </is>
      </c>
      <c r="E5624" t="inlineStr">
        <is>
          <t>West</t>
        </is>
      </c>
      <c r="F5624" t="inlineStr">
        <is>
          <t>India</t>
        </is>
      </c>
      <c r="G5624" t="inlineStr">
        <is>
          <t>Grocery</t>
        </is>
      </c>
      <c r="H5624" t="inlineStr">
        <is>
          <t>Store walk-in</t>
        </is>
      </c>
      <c r="I5624" t="inlineStr">
        <is>
          <t>Walk-in guest</t>
        </is>
      </c>
      <c r="J5624" t="inlineStr">
        <is>
          <t>Lucas Martin</t>
        </is>
      </c>
      <c r="K5624" s="71" t="n">
        <v>2166</v>
      </c>
      <c r="L5624" s="72" t="n">
        <v>207.78</v>
      </c>
      <c r="M5624" s="72" t="n">
        <v>450051.48</v>
      </c>
      <c r="N5624" s="72" t="n">
        <v>9001.030000000001</v>
      </c>
      <c r="O5624" s="72" t="n">
        <v>441050.45</v>
      </c>
      <c r="P5624" s="72" t="n">
        <v>313988.31</v>
      </c>
      <c r="Q5624" s="72" t="n">
        <v>127062.14</v>
      </c>
      <c r="R5624" t="inlineStr">
        <is>
          <t>Gujarat</t>
        </is>
      </c>
      <c r="S5624" s="71" t="n">
        <v>5</v>
      </c>
      <c r="T5624" t="inlineStr">
        <is>
          <t>Yes</t>
        </is>
      </c>
      <c r="U5624" s="71" t="n">
        <v>1439</v>
      </c>
      <c r="V5624" s="71" t="n">
        <v>614</v>
      </c>
      <c r="W5624">
        <f>IF(AND(OR(Dashboard!$C$6="All",E5624=Dashboard!$C$6),OR(Dashboard!$F$6="All",G5624=Dashboard!$F$6),OR(Dashboard!$I$6="All",H5624=Dashboard!$I$6)),1,0)</f>
        <v/>
      </c>
    </row>
    <row r="5625">
      <c r="A5625" t="inlineStr">
        <is>
          <t>RR105616</t>
        </is>
      </c>
      <c r="B5625" s="69" t="n">
        <v>46338</v>
      </c>
      <c r="C5625" s="70" t="n">
        <v>2026</v>
      </c>
      <c r="D5625" t="inlineStr">
        <is>
          <t>Nov</t>
        </is>
      </c>
      <c r="E5625" t="inlineStr">
        <is>
          <t>West</t>
        </is>
      </c>
      <c r="F5625" t="inlineStr">
        <is>
          <t>India</t>
        </is>
      </c>
      <c r="G5625" t="inlineStr">
        <is>
          <t>Electronics</t>
        </is>
      </c>
      <c r="H5625" t="inlineStr">
        <is>
          <t>Store walk-in</t>
        </is>
      </c>
      <c r="I5625" t="inlineStr">
        <is>
          <t>Member</t>
        </is>
      </c>
      <c r="J5625" t="inlineStr">
        <is>
          <t>Yuki Sato</t>
        </is>
      </c>
      <c r="K5625" s="71" t="n">
        <v>189</v>
      </c>
      <c r="L5625" s="72" t="n">
        <v>8904.02</v>
      </c>
      <c r="M5625" s="72" t="n">
        <v>1682859.78</v>
      </c>
      <c r="N5625" s="72" t="n">
        <v>84142.99000000001</v>
      </c>
      <c r="O5625" s="72" t="n">
        <v>1598716.79</v>
      </c>
      <c r="P5625" s="72" t="n">
        <v>1551348.64</v>
      </c>
      <c r="Q5625" s="72" t="n">
        <v>47368.15</v>
      </c>
      <c r="R5625" t="inlineStr">
        <is>
          <t>Goa</t>
        </is>
      </c>
      <c r="S5625" s="71" t="n">
        <v>8</v>
      </c>
      <c r="T5625" t="inlineStr">
        <is>
          <t>Yes</t>
        </is>
      </c>
      <c r="U5625" s="71" t="n">
        <v>436</v>
      </c>
      <c r="V5625" s="71" t="n">
        <v>143</v>
      </c>
      <c r="W5625">
        <f>IF(AND(OR(Dashboard!$C$6="All",E5625=Dashboard!$C$6),OR(Dashboard!$F$6="All",G5625=Dashboard!$F$6),OR(Dashboard!$I$6="All",H5625=Dashboard!$I$6)),1,0)</f>
        <v/>
      </c>
    </row>
    <row r="5626">
      <c r="A5626" t="inlineStr">
        <is>
          <t>RR105617</t>
        </is>
      </c>
      <c r="B5626" s="69" t="n">
        <v>46338</v>
      </c>
      <c r="C5626" s="70" t="n">
        <v>2026</v>
      </c>
      <c r="D5626" t="inlineStr">
        <is>
          <t>Nov</t>
        </is>
      </c>
      <c r="E5626" t="inlineStr">
        <is>
          <t>North</t>
        </is>
      </c>
      <c r="F5626" t="inlineStr">
        <is>
          <t>India</t>
        </is>
      </c>
      <c r="G5626" t="inlineStr">
        <is>
          <t>Grocery</t>
        </is>
      </c>
      <c r="H5626" t="inlineStr">
        <is>
          <t>Store walk-in</t>
        </is>
      </c>
      <c r="I5626" t="inlineStr">
        <is>
          <t>Walk-in guest</t>
        </is>
      </c>
      <c r="J5626" t="inlineStr">
        <is>
          <t>Wei Chen</t>
        </is>
      </c>
      <c r="K5626" s="71" t="n">
        <v>828</v>
      </c>
      <c r="L5626" s="72" t="n">
        <v>196.05</v>
      </c>
      <c r="M5626" s="72" t="n">
        <v>162329.4</v>
      </c>
      <c r="N5626" s="72" t="n">
        <v>12986.35</v>
      </c>
      <c r="O5626" s="72" t="n">
        <v>149343.05</v>
      </c>
      <c r="P5626" s="72" t="n">
        <v>120402.74</v>
      </c>
      <c r="Q5626" s="72" t="n">
        <v>28940.31</v>
      </c>
      <c r="R5626" t="inlineStr">
        <is>
          <t>Delhi</t>
        </is>
      </c>
      <c r="S5626" s="71" t="n">
        <v>0</v>
      </c>
      <c r="T5626" t="inlineStr">
        <is>
          <t>No</t>
        </is>
      </c>
      <c r="U5626" s="71" t="n">
        <v>338</v>
      </c>
      <c r="V5626" s="71" t="n">
        <v>125</v>
      </c>
      <c r="W5626">
        <f>IF(AND(OR(Dashboard!$C$6="All",E5626=Dashboard!$C$6),OR(Dashboard!$F$6="All",G5626=Dashboard!$F$6),OR(Dashboard!$I$6="All",H5626=Dashboard!$I$6)),1,0)</f>
        <v/>
      </c>
    </row>
    <row r="5627">
      <c r="A5627" t="inlineStr">
        <is>
          <t>RR105618</t>
        </is>
      </c>
      <c r="B5627" s="69" t="n">
        <v>46338</v>
      </c>
      <c r="C5627" s="70" t="n">
        <v>2026</v>
      </c>
      <c r="D5627" t="inlineStr">
        <is>
          <t>Nov</t>
        </is>
      </c>
      <c r="E5627" t="inlineStr">
        <is>
          <t>West</t>
        </is>
      </c>
      <c r="F5627" t="inlineStr">
        <is>
          <t>India</t>
        </is>
      </c>
      <c r="G5627" t="inlineStr">
        <is>
          <t>Grocery</t>
        </is>
      </c>
      <c r="H5627" t="inlineStr">
        <is>
          <t>Store walk-in</t>
        </is>
      </c>
      <c r="I5627" t="inlineStr">
        <is>
          <t>Member</t>
        </is>
      </c>
      <c r="J5627" t="inlineStr">
        <is>
          <t>Shraddha Kulkarni</t>
        </is>
      </c>
      <c r="K5627" s="71" t="n">
        <v>3148</v>
      </c>
      <c r="L5627" s="72" t="n">
        <v>165.55</v>
      </c>
      <c r="M5627" s="72" t="n">
        <v>521151.4</v>
      </c>
      <c r="N5627" s="72" t="n">
        <v>52115.14</v>
      </c>
      <c r="O5627" s="72" t="n">
        <v>469036.26</v>
      </c>
      <c r="P5627" s="72" t="n">
        <v>463671.78</v>
      </c>
      <c r="Q5627" s="72" t="n">
        <v>5364.48</v>
      </c>
      <c r="R5627" t="inlineStr">
        <is>
          <t>Maharashtra</t>
        </is>
      </c>
      <c r="S5627" s="71" t="n">
        <v>3</v>
      </c>
      <c r="T5627" t="inlineStr">
        <is>
          <t>Yes</t>
        </is>
      </c>
      <c r="U5627" s="71" t="n">
        <v>1555</v>
      </c>
      <c r="V5627" s="71" t="n">
        <v>589</v>
      </c>
      <c r="W5627">
        <f>IF(AND(OR(Dashboard!$C$6="All",E5627=Dashboard!$C$6),OR(Dashboard!$F$6="All",G5627=Dashboard!$F$6),OR(Dashboard!$I$6="All",H5627=Dashboard!$I$6)),1,0)</f>
        <v/>
      </c>
    </row>
    <row r="5628">
      <c r="A5628" t="inlineStr">
        <is>
          <t>RR105619</t>
        </is>
      </c>
      <c r="B5628" s="69" t="n">
        <v>46339</v>
      </c>
      <c r="C5628" s="70" t="n">
        <v>2026</v>
      </c>
      <c r="D5628" t="inlineStr">
        <is>
          <t>Nov</t>
        </is>
      </c>
      <c r="E5628" t="inlineStr">
        <is>
          <t>West</t>
        </is>
      </c>
      <c r="F5628" t="inlineStr">
        <is>
          <t>India</t>
        </is>
      </c>
      <c r="G5628" t="inlineStr">
        <is>
          <t>Fashion</t>
        </is>
      </c>
      <c r="H5628" t="inlineStr">
        <is>
          <t>Store walk-in</t>
        </is>
      </c>
      <c r="I5628" t="inlineStr">
        <is>
          <t>Member</t>
        </is>
      </c>
      <c r="J5628" t="inlineStr">
        <is>
          <t>Sophie Müller</t>
        </is>
      </c>
      <c r="K5628" s="71" t="n">
        <v>271</v>
      </c>
      <c r="L5628" s="72" t="n">
        <v>689.35</v>
      </c>
      <c r="M5628" s="72" t="n">
        <v>186813.85</v>
      </c>
      <c r="N5628" s="72" t="n">
        <v>3736.28</v>
      </c>
      <c r="O5628" s="72" t="n">
        <v>183077.57</v>
      </c>
      <c r="P5628" s="72" t="n">
        <v>115073.48</v>
      </c>
      <c r="Q5628" s="72" t="n">
        <v>68004.09</v>
      </c>
      <c r="R5628" t="inlineStr">
        <is>
          <t>Maharashtra</t>
        </is>
      </c>
      <c r="S5628" s="71" t="n">
        <v>1</v>
      </c>
      <c r="T5628" t="inlineStr">
        <is>
          <t>Yes</t>
        </is>
      </c>
      <c r="U5628" s="71" t="n">
        <v>115</v>
      </c>
      <c r="V5628" s="71" t="n">
        <v>32</v>
      </c>
      <c r="W5628">
        <f>IF(AND(OR(Dashboard!$C$6="All",E5628=Dashboard!$C$6),OR(Dashboard!$F$6="All",G5628=Dashboard!$F$6),OR(Dashboard!$I$6="All",H5628=Dashboard!$I$6)),1,0)</f>
        <v/>
      </c>
    </row>
    <row r="5629">
      <c r="A5629" t="inlineStr">
        <is>
          <t>RR105620</t>
        </is>
      </c>
      <c r="B5629" s="69" t="n">
        <v>46339</v>
      </c>
      <c r="C5629" s="70" t="n">
        <v>2026</v>
      </c>
      <c r="D5629" t="inlineStr">
        <is>
          <t>Nov</t>
        </is>
      </c>
      <c r="E5629" t="inlineStr">
        <is>
          <t>West</t>
        </is>
      </c>
      <c r="F5629" t="inlineStr">
        <is>
          <t>India</t>
        </is>
      </c>
      <c r="G5629" t="inlineStr">
        <is>
          <t>JioMart</t>
        </is>
      </c>
      <c r="H5629" t="inlineStr">
        <is>
          <t>Home delivery</t>
        </is>
      </c>
      <c r="I5629" t="inlineStr">
        <is>
          <t>Walk-in guest</t>
        </is>
      </c>
      <c r="J5629" t="inlineStr">
        <is>
          <t>Lucas Martin</t>
        </is>
      </c>
      <c r="K5629" s="71" t="n">
        <v>4041</v>
      </c>
      <c r="L5629" s="72" t="n">
        <v>465.6</v>
      </c>
      <c r="M5629" s="72" t="n">
        <v>1881489.6</v>
      </c>
      <c r="N5629" s="72" t="n">
        <v>188148.96</v>
      </c>
      <c r="O5629" s="72" t="n">
        <v>1693340.64</v>
      </c>
      <c r="P5629" s="72" t="n">
        <v>1395981.11</v>
      </c>
      <c r="Q5629" s="72" t="n">
        <v>297359.53</v>
      </c>
      <c r="R5629" t="inlineStr">
        <is>
          <t>Goa</t>
        </is>
      </c>
      <c r="S5629" s="71" t="n">
        <v>0</v>
      </c>
      <c r="T5629" t="inlineStr">
        <is>
          <t>No</t>
        </is>
      </c>
      <c r="U5629" s="71" t="n">
        <v>18195</v>
      </c>
      <c r="V5629" s="71" t="n">
        <v>1051</v>
      </c>
      <c r="W5629">
        <f>IF(AND(OR(Dashboard!$C$6="All",E5629=Dashboard!$C$6),OR(Dashboard!$F$6="All",G5629=Dashboard!$F$6),OR(Dashboard!$I$6="All",H5629=Dashboard!$I$6)),1,0)</f>
        <v/>
      </c>
    </row>
    <row r="5630">
      <c r="A5630" t="inlineStr">
        <is>
          <t>RR105621</t>
        </is>
      </c>
      <c r="B5630" s="69" t="n">
        <v>46339</v>
      </c>
      <c r="C5630" s="70" t="n">
        <v>2026</v>
      </c>
      <c r="D5630" t="inlineStr">
        <is>
          <t>Nov</t>
        </is>
      </c>
      <c r="E5630" t="inlineStr">
        <is>
          <t>West</t>
        </is>
      </c>
      <c r="F5630" t="inlineStr">
        <is>
          <t>India</t>
        </is>
      </c>
      <c r="G5630" t="inlineStr">
        <is>
          <t>Grocery</t>
        </is>
      </c>
      <c r="H5630" t="inlineStr">
        <is>
          <t>Home delivery</t>
        </is>
      </c>
      <c r="I5630" t="inlineStr">
        <is>
          <t>Walk-in guest</t>
        </is>
      </c>
      <c r="J5630" t="inlineStr">
        <is>
          <t>Noah Smith</t>
        </is>
      </c>
      <c r="K5630" s="71" t="n">
        <v>1392</v>
      </c>
      <c r="L5630" s="72" t="n">
        <v>184.43</v>
      </c>
      <c r="M5630" s="72" t="n">
        <v>256726.56</v>
      </c>
      <c r="N5630" s="72" t="n">
        <v>25672.66</v>
      </c>
      <c r="O5630" s="72" t="n">
        <v>231053.9</v>
      </c>
      <c r="P5630" s="72" t="n">
        <v>200862.45</v>
      </c>
      <c r="Q5630" s="72" t="n">
        <v>30191.45</v>
      </c>
      <c r="R5630" t="inlineStr">
        <is>
          <t>Gujarat</t>
        </is>
      </c>
      <c r="S5630" s="71" t="n">
        <v>0</v>
      </c>
      <c r="T5630" t="inlineStr">
        <is>
          <t>No</t>
        </is>
      </c>
      <c r="U5630" s="71" t="n">
        <v>712</v>
      </c>
      <c r="V5630" s="71" t="n">
        <v>193</v>
      </c>
      <c r="W5630">
        <f>IF(AND(OR(Dashboard!$C$6="All",E5630=Dashboard!$C$6),OR(Dashboard!$F$6="All",G5630=Dashboard!$F$6),OR(Dashboard!$I$6="All",H5630=Dashboard!$I$6)),1,0)</f>
        <v/>
      </c>
    </row>
    <row r="5631">
      <c r="A5631" t="inlineStr">
        <is>
          <t>RR105622</t>
        </is>
      </c>
      <c r="B5631" s="69" t="n">
        <v>46339</v>
      </c>
      <c r="C5631" s="70" t="n">
        <v>2026</v>
      </c>
      <c r="D5631" t="inlineStr">
        <is>
          <t>Nov</t>
        </is>
      </c>
      <c r="E5631" t="inlineStr">
        <is>
          <t>North</t>
        </is>
      </c>
      <c r="F5631" t="inlineStr">
        <is>
          <t>India</t>
        </is>
      </c>
      <c r="G5631" t="inlineStr">
        <is>
          <t>Grocery</t>
        </is>
      </c>
      <c r="H5631" t="inlineStr">
        <is>
          <t>Store walk-in</t>
        </is>
      </c>
      <c r="I5631" t="inlineStr">
        <is>
          <t>Walk-in guest</t>
        </is>
      </c>
      <c r="J5631" t="inlineStr">
        <is>
          <t>Yuki Sato</t>
        </is>
      </c>
      <c r="K5631" s="71" t="n">
        <v>4715</v>
      </c>
      <c r="L5631" s="72" t="n">
        <v>170.43</v>
      </c>
      <c r="M5631" s="72" t="n">
        <v>803577.45</v>
      </c>
      <c r="N5631" s="72" t="n">
        <v>40178.87</v>
      </c>
      <c r="O5631" s="72" t="n">
        <v>763398.58</v>
      </c>
      <c r="P5631" s="72" t="n">
        <v>720327.65</v>
      </c>
      <c r="Q5631" s="72" t="n">
        <v>43070.93</v>
      </c>
      <c r="R5631" t="inlineStr">
        <is>
          <t>Punjab</t>
        </is>
      </c>
      <c r="S5631" s="71" t="n">
        <v>0</v>
      </c>
      <c r="T5631" t="inlineStr">
        <is>
          <t>No</t>
        </is>
      </c>
      <c r="U5631" s="71" t="n">
        <v>3339</v>
      </c>
      <c r="V5631" s="71" t="n">
        <v>1133</v>
      </c>
      <c r="W5631">
        <f>IF(AND(OR(Dashboard!$C$6="All",E5631=Dashboard!$C$6),OR(Dashboard!$F$6="All",G5631=Dashboard!$F$6),OR(Dashboard!$I$6="All",H5631=Dashboard!$I$6)),1,0)</f>
        <v/>
      </c>
    </row>
    <row r="5632">
      <c r="A5632" t="inlineStr">
        <is>
          <t>RR105623</t>
        </is>
      </c>
      <c r="B5632" s="69" t="n">
        <v>46339</v>
      </c>
      <c r="C5632" s="70" t="n">
        <v>2026</v>
      </c>
      <c r="D5632" t="inlineStr">
        <is>
          <t>Nov</t>
        </is>
      </c>
      <c r="E5632" t="inlineStr">
        <is>
          <t>West</t>
        </is>
      </c>
      <c r="F5632" t="inlineStr">
        <is>
          <t>India</t>
        </is>
      </c>
      <c r="G5632" t="inlineStr">
        <is>
          <t>JioMart</t>
        </is>
      </c>
      <c r="H5632" t="inlineStr">
        <is>
          <t>Home delivery</t>
        </is>
      </c>
      <c r="I5632" t="inlineStr">
        <is>
          <t>Member</t>
        </is>
      </c>
      <c r="J5632" t="inlineStr">
        <is>
          <t>Olivia Brown</t>
        </is>
      </c>
      <c r="K5632" s="71" t="n">
        <v>1407</v>
      </c>
      <c r="L5632" s="72" t="n">
        <v>512.5599999999999</v>
      </c>
      <c r="M5632" s="72" t="n">
        <v>721171.92</v>
      </c>
      <c r="N5632" s="72" t="n">
        <v>57693.75</v>
      </c>
      <c r="O5632" s="72" t="n">
        <v>663478.17</v>
      </c>
      <c r="P5632" s="72" t="n">
        <v>489988.76</v>
      </c>
      <c r="Q5632" s="72" t="n">
        <v>173489.41</v>
      </c>
      <c r="R5632" t="inlineStr">
        <is>
          <t>Gujarat</t>
        </is>
      </c>
      <c r="S5632" s="71" t="n">
        <v>0</v>
      </c>
      <c r="T5632" t="inlineStr">
        <is>
          <t>No</t>
        </is>
      </c>
      <c r="U5632" s="71" t="n">
        <v>3143</v>
      </c>
      <c r="V5632" s="71" t="n">
        <v>233</v>
      </c>
      <c r="W5632">
        <f>IF(AND(OR(Dashboard!$C$6="All",E5632=Dashboard!$C$6),OR(Dashboard!$F$6="All",G5632=Dashboard!$F$6),OR(Dashboard!$I$6="All",H5632=Dashboard!$I$6)),1,0)</f>
        <v/>
      </c>
    </row>
    <row r="5633">
      <c r="A5633" t="inlineStr">
        <is>
          <t>RR105624</t>
        </is>
      </c>
      <c r="B5633" s="69" t="n">
        <v>46340</v>
      </c>
      <c r="C5633" s="70" t="n">
        <v>2026</v>
      </c>
      <c r="D5633" t="inlineStr">
        <is>
          <t>Nov</t>
        </is>
      </c>
      <c r="E5633" t="inlineStr">
        <is>
          <t>West</t>
        </is>
      </c>
      <c r="F5633" t="inlineStr">
        <is>
          <t>India</t>
        </is>
      </c>
      <c r="G5633" t="inlineStr">
        <is>
          <t>Fashion</t>
        </is>
      </c>
      <c r="H5633" t="inlineStr">
        <is>
          <t>Store walk-in</t>
        </is>
      </c>
      <c r="I5633" t="inlineStr">
        <is>
          <t>Walk-in guest</t>
        </is>
      </c>
      <c r="J5633" t="inlineStr">
        <is>
          <t>Mei Lin</t>
        </is>
      </c>
      <c r="K5633" s="71" t="n">
        <v>326</v>
      </c>
      <c r="L5633" s="72" t="n">
        <v>856.61</v>
      </c>
      <c r="M5633" s="72" t="n">
        <v>279254.86</v>
      </c>
      <c r="N5633" s="72" t="n">
        <v>22340.39</v>
      </c>
      <c r="O5633" s="72" t="n">
        <v>256914.47</v>
      </c>
      <c r="P5633" s="72" t="n">
        <v>138490.18</v>
      </c>
      <c r="Q5633" s="72" t="n">
        <v>118424.29</v>
      </c>
      <c r="R5633" t="inlineStr">
        <is>
          <t>Goa</t>
        </is>
      </c>
      <c r="S5633" s="71" t="n">
        <v>1</v>
      </c>
      <c r="T5633" t="inlineStr">
        <is>
          <t>Yes</t>
        </is>
      </c>
      <c r="U5633" s="71" t="n">
        <v>133</v>
      </c>
      <c r="V5633" s="71" t="n">
        <v>51</v>
      </c>
      <c r="W5633">
        <f>IF(AND(OR(Dashboard!$C$6="All",E5633=Dashboard!$C$6),OR(Dashboard!$F$6="All",G5633=Dashboard!$F$6),OR(Dashboard!$I$6="All",H5633=Dashboard!$I$6)),1,0)</f>
        <v/>
      </c>
    </row>
    <row r="5634">
      <c r="A5634" t="inlineStr">
        <is>
          <t>RR105625</t>
        </is>
      </c>
      <c r="B5634" s="69" t="n">
        <v>46340</v>
      </c>
      <c r="C5634" s="70" t="n">
        <v>2026</v>
      </c>
      <c r="D5634" t="inlineStr">
        <is>
          <t>Nov</t>
        </is>
      </c>
      <c r="E5634" t="inlineStr">
        <is>
          <t>East</t>
        </is>
      </c>
      <c r="F5634" t="inlineStr">
        <is>
          <t>India</t>
        </is>
      </c>
      <c r="G5634" t="inlineStr">
        <is>
          <t>JioMart</t>
        </is>
      </c>
      <c r="H5634" t="inlineStr">
        <is>
          <t>Home delivery</t>
        </is>
      </c>
      <c r="I5634" t="inlineStr">
        <is>
          <t>Walk-in guest</t>
        </is>
      </c>
      <c r="J5634" t="inlineStr">
        <is>
          <t>Lucas Martin</t>
        </is>
      </c>
      <c r="K5634" s="71" t="n">
        <v>5037</v>
      </c>
      <c r="L5634" s="72" t="n">
        <v>439.41</v>
      </c>
      <c r="M5634" s="72" t="n">
        <v>2213308.17</v>
      </c>
      <c r="N5634" s="72" t="n">
        <v>221330.82</v>
      </c>
      <c r="O5634" s="72" t="n">
        <v>1991977.35</v>
      </c>
      <c r="P5634" s="72" t="n">
        <v>1759135.3</v>
      </c>
      <c r="Q5634" s="72" t="n">
        <v>232842.05</v>
      </c>
      <c r="R5634" t="inlineStr">
        <is>
          <t>West Bengal</t>
        </is>
      </c>
      <c r="S5634" s="71" t="n">
        <v>3</v>
      </c>
      <c r="T5634" t="inlineStr">
        <is>
          <t>Yes</t>
        </is>
      </c>
      <c r="U5634" s="71" t="n">
        <v>12362</v>
      </c>
      <c r="V5634" s="71" t="n">
        <v>597</v>
      </c>
      <c r="W5634">
        <f>IF(AND(OR(Dashboard!$C$6="All",E5634=Dashboard!$C$6),OR(Dashboard!$F$6="All",G5634=Dashboard!$F$6),OR(Dashboard!$I$6="All",H5634=Dashboard!$I$6)),1,0)</f>
        <v/>
      </c>
    </row>
    <row r="5635">
      <c r="A5635" t="inlineStr">
        <is>
          <t>RR105626</t>
        </is>
      </c>
      <c r="B5635" s="69" t="n">
        <v>46340</v>
      </c>
      <c r="C5635" s="70" t="n">
        <v>2026</v>
      </c>
      <c r="D5635" t="inlineStr">
        <is>
          <t>Nov</t>
        </is>
      </c>
      <c r="E5635" t="inlineStr">
        <is>
          <t>East</t>
        </is>
      </c>
      <c r="F5635" t="inlineStr">
        <is>
          <t>India</t>
        </is>
      </c>
      <c r="G5635" t="inlineStr">
        <is>
          <t>JioMart</t>
        </is>
      </c>
      <c r="H5635" t="inlineStr">
        <is>
          <t>Home delivery</t>
        </is>
      </c>
      <c r="I5635" t="inlineStr">
        <is>
          <t>Member</t>
        </is>
      </c>
      <c r="J5635" t="inlineStr">
        <is>
          <t>Ana Costa</t>
        </is>
      </c>
      <c r="K5635" s="71" t="n">
        <v>3209</v>
      </c>
      <c r="L5635" s="72" t="n">
        <v>484.85</v>
      </c>
      <c r="M5635" s="72" t="n">
        <v>1555883.65</v>
      </c>
      <c r="N5635" s="72" t="n">
        <v>233382.55</v>
      </c>
      <c r="O5635" s="72" t="n">
        <v>1322501.1</v>
      </c>
      <c r="P5635" s="72" t="n">
        <v>1089974.58</v>
      </c>
      <c r="Q5635" s="72" t="n">
        <v>232526.52</v>
      </c>
      <c r="R5635" t="inlineStr">
        <is>
          <t>Odisha</t>
        </is>
      </c>
      <c r="S5635" s="71" t="n">
        <v>0</v>
      </c>
      <c r="T5635" t="inlineStr">
        <is>
          <t>No</t>
        </is>
      </c>
      <c r="U5635" s="71" t="n">
        <v>12049</v>
      </c>
      <c r="V5635" s="71" t="n">
        <v>936</v>
      </c>
      <c r="W5635">
        <f>IF(AND(OR(Dashboard!$C$6="All",E5635=Dashboard!$C$6),OR(Dashboard!$F$6="All",G5635=Dashboard!$F$6),OR(Dashboard!$I$6="All",H5635=Dashboard!$I$6)),1,0)</f>
        <v/>
      </c>
    </row>
    <row r="5636">
      <c r="A5636" t="inlineStr">
        <is>
          <t>RR105627</t>
        </is>
      </c>
      <c r="B5636" s="69" t="n">
        <v>46340</v>
      </c>
      <c r="C5636" s="70" t="n">
        <v>2026</v>
      </c>
      <c r="D5636" t="inlineStr">
        <is>
          <t>Nov</t>
        </is>
      </c>
      <c r="E5636" t="inlineStr">
        <is>
          <t>North</t>
        </is>
      </c>
      <c r="F5636" t="inlineStr">
        <is>
          <t>India</t>
        </is>
      </c>
      <c r="G5636" t="inlineStr">
        <is>
          <t>Grocery</t>
        </is>
      </c>
      <c r="H5636" t="inlineStr">
        <is>
          <t>Store walk-in</t>
        </is>
      </c>
      <c r="I5636" t="inlineStr">
        <is>
          <t>Member</t>
        </is>
      </c>
      <c r="J5636" t="inlineStr">
        <is>
          <t>Noah Smith</t>
        </is>
      </c>
      <c r="K5636" s="71" t="n">
        <v>3343</v>
      </c>
      <c r="L5636" s="72" t="n">
        <v>174.57</v>
      </c>
      <c r="M5636" s="72" t="n">
        <v>583587.51</v>
      </c>
      <c r="N5636" s="72" t="n">
        <v>87538.13</v>
      </c>
      <c r="O5636" s="72" t="n">
        <v>496049.38</v>
      </c>
      <c r="P5636" s="72" t="n">
        <v>497817.17</v>
      </c>
      <c r="Q5636" s="72" t="n">
        <v>-1767.79</v>
      </c>
      <c r="R5636" t="inlineStr">
        <is>
          <t>Delhi</t>
        </is>
      </c>
      <c r="S5636" s="71" t="n">
        <v>2</v>
      </c>
      <c r="T5636" t="inlineStr">
        <is>
          <t>Yes</t>
        </is>
      </c>
      <c r="U5636" s="71" t="n">
        <v>1279</v>
      </c>
      <c r="V5636" s="71" t="n">
        <v>418</v>
      </c>
      <c r="W5636">
        <f>IF(AND(OR(Dashboard!$C$6="All",E5636=Dashboard!$C$6),OR(Dashboard!$F$6="All",G5636=Dashboard!$F$6),OR(Dashboard!$I$6="All",H5636=Dashboard!$I$6)),1,0)</f>
        <v/>
      </c>
    </row>
    <row r="5637">
      <c r="A5637" t="inlineStr">
        <is>
          <t>RR105628</t>
        </is>
      </c>
      <c r="B5637" s="69" t="n">
        <v>46340</v>
      </c>
      <c r="C5637" s="70" t="n">
        <v>2026</v>
      </c>
      <c r="D5637" t="inlineStr">
        <is>
          <t>Nov</t>
        </is>
      </c>
      <c r="E5637" t="inlineStr">
        <is>
          <t>West</t>
        </is>
      </c>
      <c r="F5637" t="inlineStr">
        <is>
          <t>India</t>
        </is>
      </c>
      <c r="G5637" t="inlineStr">
        <is>
          <t>JioMart</t>
        </is>
      </c>
      <c r="H5637" t="inlineStr">
        <is>
          <t>Home delivery</t>
        </is>
      </c>
      <c r="I5637" t="inlineStr">
        <is>
          <t>Walk-in guest</t>
        </is>
      </c>
      <c r="J5637" t="inlineStr">
        <is>
          <t>Ana Costa</t>
        </is>
      </c>
      <c r="K5637" s="71" t="n">
        <v>881</v>
      </c>
      <c r="L5637" s="72" t="n">
        <v>437.72</v>
      </c>
      <c r="M5637" s="72" t="n">
        <v>385631.32</v>
      </c>
      <c r="N5637" s="72" t="n">
        <v>57844.7</v>
      </c>
      <c r="O5637" s="72" t="n">
        <v>327786.62</v>
      </c>
      <c r="P5637" s="72" t="n">
        <v>284851.22</v>
      </c>
      <c r="Q5637" s="72" t="n">
        <v>42935.4</v>
      </c>
      <c r="R5637" t="inlineStr">
        <is>
          <t>Maharashtra</t>
        </is>
      </c>
      <c r="S5637" s="71" t="n">
        <v>8</v>
      </c>
      <c r="T5637" t="inlineStr">
        <is>
          <t>Yes</t>
        </is>
      </c>
      <c r="U5637" s="71" t="n">
        <v>1506</v>
      </c>
      <c r="V5637" s="71" t="n">
        <v>103</v>
      </c>
      <c r="W5637">
        <f>IF(AND(OR(Dashboard!$C$6="All",E5637=Dashboard!$C$6),OR(Dashboard!$F$6="All",G5637=Dashboard!$F$6),OR(Dashboard!$I$6="All",H5637=Dashboard!$I$6)),1,0)</f>
        <v/>
      </c>
    </row>
    <row r="5638">
      <c r="A5638" t="inlineStr">
        <is>
          <t>RR105629</t>
        </is>
      </c>
      <c r="B5638" s="69" t="n">
        <v>46340</v>
      </c>
      <c r="C5638" s="70" t="n">
        <v>2026</v>
      </c>
      <c r="D5638" t="inlineStr">
        <is>
          <t>Nov</t>
        </is>
      </c>
      <c r="E5638" t="inlineStr">
        <is>
          <t>East</t>
        </is>
      </c>
      <c r="F5638" t="inlineStr">
        <is>
          <t>India</t>
        </is>
      </c>
      <c r="G5638" t="inlineStr">
        <is>
          <t>Electronics</t>
        </is>
      </c>
      <c r="H5638" t="inlineStr">
        <is>
          <t>Store walk-in</t>
        </is>
      </c>
      <c r="I5638" t="inlineStr">
        <is>
          <t>Member</t>
        </is>
      </c>
      <c r="J5638" t="inlineStr">
        <is>
          <t>Yuki Sato</t>
        </is>
      </c>
      <c r="K5638" s="71" t="n">
        <v>167</v>
      </c>
      <c r="L5638" s="72" t="n">
        <v>10673.1</v>
      </c>
      <c r="M5638" s="72" t="n">
        <v>1782407.7</v>
      </c>
      <c r="N5638" s="72" t="n">
        <v>35648.15</v>
      </c>
      <c r="O5638" s="72" t="n">
        <v>1746759.55</v>
      </c>
      <c r="P5638" s="72" t="n">
        <v>1314358.54</v>
      </c>
      <c r="Q5638" s="72" t="n">
        <v>432401.01</v>
      </c>
      <c r="R5638" t="inlineStr">
        <is>
          <t>Odisha</t>
        </is>
      </c>
      <c r="S5638" s="71" t="n">
        <v>8</v>
      </c>
      <c r="T5638" t="inlineStr">
        <is>
          <t>Yes</t>
        </is>
      </c>
      <c r="U5638" s="71" t="n">
        <v>511</v>
      </c>
      <c r="V5638" s="71" t="n">
        <v>144</v>
      </c>
      <c r="W5638">
        <f>IF(AND(OR(Dashboard!$C$6="All",E5638=Dashboard!$C$6),OR(Dashboard!$F$6="All",G5638=Dashboard!$F$6),OR(Dashboard!$I$6="All",H5638=Dashboard!$I$6)),1,0)</f>
        <v/>
      </c>
    </row>
    <row r="5639">
      <c r="A5639" t="inlineStr">
        <is>
          <t>RR105630</t>
        </is>
      </c>
      <c r="B5639" s="69" t="n">
        <v>46340</v>
      </c>
      <c r="C5639" s="70" t="n">
        <v>2026</v>
      </c>
      <c r="D5639" t="inlineStr">
        <is>
          <t>Nov</t>
        </is>
      </c>
      <c r="E5639" t="inlineStr">
        <is>
          <t>North</t>
        </is>
      </c>
      <c r="F5639" t="inlineStr">
        <is>
          <t>India</t>
        </is>
      </c>
      <c r="G5639" t="inlineStr">
        <is>
          <t>JioMart</t>
        </is>
      </c>
      <c r="H5639" t="inlineStr">
        <is>
          <t>Home delivery</t>
        </is>
      </c>
      <c r="I5639" t="inlineStr">
        <is>
          <t>Member</t>
        </is>
      </c>
      <c r="J5639" t="inlineStr">
        <is>
          <t>Amir Khan</t>
        </is>
      </c>
      <c r="K5639" s="71" t="n">
        <v>4124</v>
      </c>
      <c r="L5639" s="72" t="n">
        <v>411.9</v>
      </c>
      <c r="M5639" s="72" t="n">
        <v>1698675.6</v>
      </c>
      <c r="N5639" s="72" t="n">
        <v>135894.05</v>
      </c>
      <c r="O5639" s="72" t="n">
        <v>1562781.55</v>
      </c>
      <c r="P5639" s="72" t="n">
        <v>1411129.74</v>
      </c>
      <c r="Q5639" s="72" t="n">
        <v>151651.81</v>
      </c>
      <c r="R5639" t="inlineStr">
        <is>
          <t>Punjab</t>
        </is>
      </c>
      <c r="S5639" s="71" t="n">
        <v>1</v>
      </c>
      <c r="T5639" t="inlineStr">
        <is>
          <t>Yes</t>
        </is>
      </c>
      <c r="U5639" s="71" t="n">
        <v>6699</v>
      </c>
      <c r="V5639" s="71" t="n">
        <v>471</v>
      </c>
      <c r="W5639">
        <f>IF(AND(OR(Dashboard!$C$6="All",E5639=Dashboard!$C$6),OR(Dashboard!$F$6="All",G5639=Dashboard!$F$6),OR(Dashboard!$I$6="All",H5639=Dashboard!$I$6)),1,0)</f>
        <v/>
      </c>
    </row>
    <row r="5640">
      <c r="A5640" t="inlineStr">
        <is>
          <t>RR105631</t>
        </is>
      </c>
      <c r="B5640" s="69" t="n">
        <v>46340</v>
      </c>
      <c r="C5640" s="70" t="n">
        <v>2026</v>
      </c>
      <c r="D5640" t="inlineStr">
        <is>
          <t>Nov</t>
        </is>
      </c>
      <c r="E5640" t="inlineStr">
        <is>
          <t>South</t>
        </is>
      </c>
      <c r="F5640" t="inlineStr">
        <is>
          <t>India</t>
        </is>
      </c>
      <c r="G5640" t="inlineStr">
        <is>
          <t>Electronics</t>
        </is>
      </c>
      <c r="H5640" t="inlineStr">
        <is>
          <t>Store walk-in</t>
        </is>
      </c>
      <c r="I5640" t="inlineStr">
        <is>
          <t>Walk-in guest</t>
        </is>
      </c>
      <c r="J5640" t="inlineStr">
        <is>
          <t>Hiroshi Tanaka</t>
        </is>
      </c>
      <c r="K5640" s="71" t="n">
        <v>79</v>
      </c>
      <c r="L5640" s="72" t="n">
        <v>10105.62</v>
      </c>
      <c r="M5640" s="72" t="n">
        <v>798343.98</v>
      </c>
      <c r="N5640" s="72" t="n">
        <v>15966.88</v>
      </c>
      <c r="O5640" s="72" t="n">
        <v>782377.1</v>
      </c>
      <c r="P5640" s="72" t="n">
        <v>634873.47</v>
      </c>
      <c r="Q5640" s="72" t="n">
        <v>147503.63</v>
      </c>
      <c r="R5640" t="inlineStr">
        <is>
          <t>Tamil Nadu</t>
        </is>
      </c>
      <c r="S5640" s="71" t="n">
        <v>8</v>
      </c>
      <c r="T5640" t="inlineStr">
        <is>
          <t>Yes</t>
        </is>
      </c>
      <c r="U5640" s="71" t="n">
        <v>144</v>
      </c>
      <c r="V5640" s="71" t="n">
        <v>65</v>
      </c>
      <c r="W5640">
        <f>IF(AND(OR(Dashboard!$C$6="All",E5640=Dashboard!$C$6),OR(Dashboard!$F$6="All",G5640=Dashboard!$F$6),OR(Dashboard!$I$6="All",H5640=Dashboard!$I$6)),1,0)</f>
        <v/>
      </c>
    </row>
    <row r="5641">
      <c r="A5641" t="inlineStr">
        <is>
          <t>RR105632</t>
        </is>
      </c>
      <c r="B5641" s="69" t="n">
        <v>46340</v>
      </c>
      <c r="C5641" s="70" t="n">
        <v>2026</v>
      </c>
      <c r="D5641" t="inlineStr">
        <is>
          <t>Nov</t>
        </is>
      </c>
      <c r="E5641" t="inlineStr">
        <is>
          <t>East</t>
        </is>
      </c>
      <c r="F5641" t="inlineStr">
        <is>
          <t>India</t>
        </is>
      </c>
      <c r="G5641" t="inlineStr">
        <is>
          <t>Grocery</t>
        </is>
      </c>
      <c r="H5641" t="inlineStr">
        <is>
          <t>Click &amp; collect</t>
        </is>
      </c>
      <c r="I5641" t="inlineStr">
        <is>
          <t>Walk-in guest</t>
        </is>
      </c>
      <c r="J5641" t="inlineStr">
        <is>
          <t>Noah Smith</t>
        </is>
      </c>
      <c r="K5641" s="71" t="n">
        <v>1478</v>
      </c>
      <c r="L5641" s="72" t="n">
        <v>170.59</v>
      </c>
      <c r="M5641" s="72" t="n">
        <v>252132.02</v>
      </c>
      <c r="N5641" s="72" t="n">
        <v>25213.2</v>
      </c>
      <c r="O5641" s="72" t="n">
        <v>226918.82</v>
      </c>
      <c r="P5641" s="72" t="n">
        <v>226386.09</v>
      </c>
      <c r="Q5641" s="72" t="n">
        <v>532.73</v>
      </c>
      <c r="R5641" t="inlineStr">
        <is>
          <t>West Bengal</t>
        </is>
      </c>
      <c r="S5641" s="71" t="n">
        <v>0</v>
      </c>
      <c r="T5641" t="inlineStr">
        <is>
          <t>No</t>
        </is>
      </c>
      <c r="U5641" s="71" t="n">
        <v>506</v>
      </c>
      <c r="V5641" s="71" t="n">
        <v>167</v>
      </c>
      <c r="W5641">
        <f>IF(AND(OR(Dashboard!$C$6="All",E5641=Dashboard!$C$6),OR(Dashboard!$F$6="All",G5641=Dashboard!$F$6),OR(Dashboard!$I$6="All",H5641=Dashboard!$I$6)),1,0)</f>
        <v/>
      </c>
    </row>
    <row r="5642">
      <c r="A5642" t="inlineStr">
        <is>
          <t>RR105633</t>
        </is>
      </c>
      <c r="B5642" s="69" t="n">
        <v>46340</v>
      </c>
      <c r="C5642" s="70" t="n">
        <v>2026</v>
      </c>
      <c r="D5642" t="inlineStr">
        <is>
          <t>Nov</t>
        </is>
      </c>
      <c r="E5642" t="inlineStr">
        <is>
          <t>South</t>
        </is>
      </c>
      <c r="F5642" t="inlineStr">
        <is>
          <t>India</t>
        </is>
      </c>
      <c r="G5642" t="inlineStr">
        <is>
          <t>Electronics</t>
        </is>
      </c>
      <c r="H5642" t="inlineStr">
        <is>
          <t>Home delivery</t>
        </is>
      </c>
      <c r="I5642" t="inlineStr">
        <is>
          <t>Member</t>
        </is>
      </c>
      <c r="J5642" t="inlineStr">
        <is>
          <t>Fatima Al-Saud</t>
        </is>
      </c>
      <c r="K5642" s="71" t="n">
        <v>60</v>
      </c>
      <c r="L5642" s="72" t="n">
        <v>10510.67</v>
      </c>
      <c r="M5642" s="72" t="n">
        <v>630640.2</v>
      </c>
      <c r="N5642" s="72" t="n">
        <v>50451.22</v>
      </c>
      <c r="O5642" s="72" t="n">
        <v>580188.98</v>
      </c>
      <c r="P5642" s="72" t="n">
        <v>485065.15</v>
      </c>
      <c r="Q5642" s="72" t="n">
        <v>95123.83</v>
      </c>
      <c r="R5642" t="inlineStr">
        <is>
          <t>Telangana</t>
        </is>
      </c>
      <c r="S5642" s="71" t="n">
        <v>5</v>
      </c>
      <c r="T5642" t="inlineStr">
        <is>
          <t>Yes</t>
        </is>
      </c>
      <c r="U5642" s="71" t="n">
        <v>186</v>
      </c>
      <c r="V5642" s="71" t="n">
        <v>52</v>
      </c>
      <c r="W5642">
        <f>IF(AND(OR(Dashboard!$C$6="All",E5642=Dashboard!$C$6),OR(Dashboard!$F$6="All",G5642=Dashboard!$F$6),OR(Dashboard!$I$6="All",H5642=Dashboard!$I$6)),1,0)</f>
        <v/>
      </c>
    </row>
    <row r="5643">
      <c r="A5643" t="inlineStr">
        <is>
          <t>RR105634</t>
        </is>
      </c>
      <c r="B5643" s="69" t="n">
        <v>46340</v>
      </c>
      <c r="C5643" s="70" t="n">
        <v>2026</v>
      </c>
      <c r="D5643" t="inlineStr">
        <is>
          <t>Nov</t>
        </is>
      </c>
      <c r="E5643" t="inlineStr">
        <is>
          <t>West</t>
        </is>
      </c>
      <c r="F5643" t="inlineStr">
        <is>
          <t>India</t>
        </is>
      </c>
      <c r="G5643" t="inlineStr">
        <is>
          <t>Grocery</t>
        </is>
      </c>
      <c r="H5643" t="inlineStr">
        <is>
          <t>Click &amp; collect</t>
        </is>
      </c>
      <c r="I5643" t="inlineStr">
        <is>
          <t>Member</t>
        </is>
      </c>
      <c r="J5643" t="inlineStr">
        <is>
          <t>Arjun Mehta</t>
        </is>
      </c>
      <c r="K5643" s="71" t="n">
        <v>3410</v>
      </c>
      <c r="L5643" s="72" t="n">
        <v>197.45</v>
      </c>
      <c r="M5643" s="72" t="n">
        <v>673304.5</v>
      </c>
      <c r="N5643" s="72" t="n">
        <v>100995.68</v>
      </c>
      <c r="O5643" s="72" t="n">
        <v>572308.8199999999</v>
      </c>
      <c r="P5643" s="72" t="n">
        <v>506702.04</v>
      </c>
      <c r="Q5643" s="72" t="n">
        <v>65606.78</v>
      </c>
      <c r="R5643" t="inlineStr">
        <is>
          <t>Gujarat</t>
        </is>
      </c>
      <c r="S5643" s="71" t="n">
        <v>3</v>
      </c>
      <c r="T5643" t="inlineStr">
        <is>
          <t>Yes</t>
        </is>
      </c>
      <c r="U5643" s="71" t="n">
        <v>1414</v>
      </c>
      <c r="V5643" s="71" t="n">
        <v>394</v>
      </c>
      <c r="W5643">
        <f>IF(AND(OR(Dashboard!$C$6="All",E5643=Dashboard!$C$6),OR(Dashboard!$F$6="All",G5643=Dashboard!$F$6),OR(Dashboard!$I$6="All",H5643=Dashboard!$I$6)),1,0)</f>
        <v/>
      </c>
    </row>
    <row r="5644">
      <c r="A5644" t="inlineStr">
        <is>
          <t>RR105635</t>
        </is>
      </c>
      <c r="B5644" s="69" t="n">
        <v>46340</v>
      </c>
      <c r="C5644" s="70" t="n">
        <v>2026</v>
      </c>
      <c r="D5644" t="inlineStr">
        <is>
          <t>Nov</t>
        </is>
      </c>
      <c r="E5644" t="inlineStr">
        <is>
          <t>West</t>
        </is>
      </c>
      <c r="F5644" t="inlineStr">
        <is>
          <t>India</t>
        </is>
      </c>
      <c r="G5644" t="inlineStr">
        <is>
          <t>JioMart</t>
        </is>
      </c>
      <c r="H5644" t="inlineStr">
        <is>
          <t>Home delivery</t>
        </is>
      </c>
      <c r="I5644" t="inlineStr">
        <is>
          <t>Walk-in guest</t>
        </is>
      </c>
      <c r="J5644" t="inlineStr">
        <is>
          <t>Wei Chen</t>
        </is>
      </c>
      <c r="K5644" s="71" t="n">
        <v>3601</v>
      </c>
      <c r="L5644" s="72" t="n">
        <v>445.4</v>
      </c>
      <c r="M5644" s="72" t="n">
        <v>1603885.4</v>
      </c>
      <c r="N5644" s="72" t="n">
        <v>128310.83</v>
      </c>
      <c r="O5644" s="72" t="n">
        <v>1475574.57</v>
      </c>
      <c r="P5644" s="72" t="n">
        <v>1175516.83</v>
      </c>
      <c r="Q5644" s="72" t="n">
        <v>300057.74</v>
      </c>
      <c r="R5644" t="inlineStr">
        <is>
          <t>Goa</t>
        </is>
      </c>
      <c r="S5644" s="71" t="n">
        <v>8</v>
      </c>
      <c r="T5644" t="inlineStr">
        <is>
          <t>Yes</t>
        </is>
      </c>
      <c r="U5644" s="71" t="n">
        <v>12563</v>
      </c>
      <c r="V5644" s="71" t="n">
        <v>616</v>
      </c>
      <c r="W5644">
        <f>IF(AND(OR(Dashboard!$C$6="All",E5644=Dashboard!$C$6),OR(Dashboard!$F$6="All",G5644=Dashboard!$F$6),OR(Dashboard!$I$6="All",H5644=Dashboard!$I$6)),1,0)</f>
        <v/>
      </c>
    </row>
    <row r="5645">
      <c r="A5645" t="inlineStr">
        <is>
          <t>RR105636</t>
        </is>
      </c>
      <c r="B5645" s="69" t="n">
        <v>46340</v>
      </c>
      <c r="C5645" s="70" t="n">
        <v>2026</v>
      </c>
      <c r="D5645" t="inlineStr">
        <is>
          <t>Nov</t>
        </is>
      </c>
      <c r="E5645" t="inlineStr">
        <is>
          <t>North</t>
        </is>
      </c>
      <c r="F5645" t="inlineStr">
        <is>
          <t>India</t>
        </is>
      </c>
      <c r="G5645" t="inlineStr">
        <is>
          <t>Grocery</t>
        </is>
      </c>
      <c r="H5645" t="inlineStr">
        <is>
          <t>Store walk-in</t>
        </is>
      </c>
      <c r="I5645" t="inlineStr">
        <is>
          <t>Member</t>
        </is>
      </c>
      <c r="J5645" t="inlineStr">
        <is>
          <t>Emma Clarke</t>
        </is>
      </c>
      <c r="K5645" s="71" t="n">
        <v>2152</v>
      </c>
      <c r="L5645" s="72" t="n">
        <v>177.84</v>
      </c>
      <c r="M5645" s="72" t="n">
        <v>382711.68</v>
      </c>
      <c r="N5645" s="72" t="n">
        <v>30616.93</v>
      </c>
      <c r="O5645" s="72" t="n">
        <v>352094.75</v>
      </c>
      <c r="P5645" s="72" t="n">
        <v>330084.78</v>
      </c>
      <c r="Q5645" s="72" t="n">
        <v>22009.97</v>
      </c>
      <c r="R5645" t="inlineStr">
        <is>
          <t>Delhi</t>
        </is>
      </c>
      <c r="S5645" s="71" t="n">
        <v>0</v>
      </c>
      <c r="T5645" t="inlineStr">
        <is>
          <t>No</t>
        </is>
      </c>
      <c r="U5645" s="71" t="n">
        <v>1678</v>
      </c>
      <c r="V5645" s="71" t="n">
        <v>694</v>
      </c>
      <c r="W5645">
        <f>IF(AND(OR(Dashboard!$C$6="All",E5645=Dashboard!$C$6),OR(Dashboard!$F$6="All",G5645=Dashboard!$F$6),OR(Dashboard!$I$6="All",H5645=Dashboard!$I$6)),1,0)</f>
        <v/>
      </c>
    </row>
    <row r="5646">
      <c r="A5646" t="inlineStr">
        <is>
          <t>RR105637</t>
        </is>
      </c>
      <c r="B5646" s="69" t="n">
        <v>46340</v>
      </c>
      <c r="C5646" s="70" t="n">
        <v>2026</v>
      </c>
      <c r="D5646" t="inlineStr">
        <is>
          <t>Nov</t>
        </is>
      </c>
      <c r="E5646" t="inlineStr">
        <is>
          <t>West</t>
        </is>
      </c>
      <c r="F5646" t="inlineStr">
        <is>
          <t>India</t>
        </is>
      </c>
      <c r="G5646" t="inlineStr">
        <is>
          <t>Grocery</t>
        </is>
      </c>
      <c r="H5646" t="inlineStr">
        <is>
          <t>Store walk-in</t>
        </is>
      </c>
      <c r="I5646" t="inlineStr">
        <is>
          <t>Member</t>
        </is>
      </c>
      <c r="J5646" t="inlineStr">
        <is>
          <t>Ruhi Shaikh</t>
        </is>
      </c>
      <c r="K5646" s="71" t="n">
        <v>3285</v>
      </c>
      <c r="L5646" s="72" t="n">
        <v>184.88</v>
      </c>
      <c r="M5646" s="72" t="n">
        <v>607330.8</v>
      </c>
      <c r="N5646" s="72" t="n">
        <v>12146.62</v>
      </c>
      <c r="O5646" s="72" t="n">
        <v>595184.1800000001</v>
      </c>
      <c r="P5646" s="72" t="n">
        <v>479192.08</v>
      </c>
      <c r="Q5646" s="72" t="n">
        <v>115992.1</v>
      </c>
      <c r="R5646" t="inlineStr">
        <is>
          <t>Maharashtra</t>
        </is>
      </c>
      <c r="S5646" s="71" t="n">
        <v>8</v>
      </c>
      <c r="T5646" t="inlineStr">
        <is>
          <t>Yes</t>
        </is>
      </c>
      <c r="U5646" s="71" t="n">
        <v>2442</v>
      </c>
      <c r="V5646" s="71" t="n">
        <v>667</v>
      </c>
      <c r="W5646">
        <f>IF(AND(OR(Dashboard!$C$6="All",E5646=Dashboard!$C$6),OR(Dashboard!$F$6="All",G5646=Dashboard!$F$6),OR(Dashboard!$I$6="All",H5646=Dashboard!$I$6)),1,0)</f>
        <v/>
      </c>
    </row>
    <row r="5647">
      <c r="A5647" t="inlineStr">
        <is>
          <t>RR105638</t>
        </is>
      </c>
      <c r="B5647" s="69" t="n">
        <v>46340</v>
      </c>
      <c r="C5647" s="70" t="n">
        <v>2026</v>
      </c>
      <c r="D5647" t="inlineStr">
        <is>
          <t>Nov</t>
        </is>
      </c>
      <c r="E5647" t="inlineStr">
        <is>
          <t>South</t>
        </is>
      </c>
      <c r="F5647" t="inlineStr">
        <is>
          <t>India</t>
        </is>
      </c>
      <c r="G5647" t="inlineStr">
        <is>
          <t>Grocery</t>
        </is>
      </c>
      <c r="H5647" t="inlineStr">
        <is>
          <t>Store walk-in</t>
        </is>
      </c>
      <c r="I5647" t="inlineStr">
        <is>
          <t>Member</t>
        </is>
      </c>
      <c r="J5647" t="inlineStr">
        <is>
          <t>Sara Rossi</t>
        </is>
      </c>
      <c r="K5647" s="71" t="n">
        <v>3401</v>
      </c>
      <c r="L5647" s="72" t="n">
        <v>196.58</v>
      </c>
      <c r="M5647" s="72" t="n">
        <v>668568.58</v>
      </c>
      <c r="N5647" s="72" t="n">
        <v>66856.86</v>
      </c>
      <c r="O5647" s="72" t="n">
        <v>601711.72</v>
      </c>
      <c r="P5647" s="72" t="n">
        <v>514953.3</v>
      </c>
      <c r="Q5647" s="72" t="n">
        <v>86758.42</v>
      </c>
      <c r="R5647" t="inlineStr">
        <is>
          <t>Karnataka</t>
        </is>
      </c>
      <c r="S5647" s="71" t="n">
        <v>3</v>
      </c>
      <c r="T5647" t="inlineStr">
        <is>
          <t>Yes</t>
        </is>
      </c>
      <c r="U5647" s="71" t="n">
        <v>1513</v>
      </c>
      <c r="V5647" s="71" t="n">
        <v>416</v>
      </c>
      <c r="W5647">
        <f>IF(AND(OR(Dashboard!$C$6="All",E5647=Dashboard!$C$6),OR(Dashboard!$F$6="All",G5647=Dashboard!$F$6),OR(Dashboard!$I$6="All",H5647=Dashboard!$I$6)),1,0)</f>
        <v/>
      </c>
    </row>
    <row r="5648">
      <c r="A5648" t="inlineStr">
        <is>
          <t>RR105639</t>
        </is>
      </c>
      <c r="B5648" s="69" t="n">
        <v>46340</v>
      </c>
      <c r="C5648" s="70" t="n">
        <v>2026</v>
      </c>
      <c r="D5648" t="inlineStr">
        <is>
          <t>Nov</t>
        </is>
      </c>
      <c r="E5648" t="inlineStr">
        <is>
          <t>North</t>
        </is>
      </c>
      <c r="F5648" t="inlineStr">
        <is>
          <t>India</t>
        </is>
      </c>
      <c r="G5648" t="inlineStr">
        <is>
          <t>Grocery</t>
        </is>
      </c>
      <c r="H5648" t="inlineStr">
        <is>
          <t>Store walk-in</t>
        </is>
      </c>
      <c r="I5648" t="inlineStr">
        <is>
          <t>Member</t>
        </is>
      </c>
      <c r="J5648" t="inlineStr">
        <is>
          <t>Ana Costa</t>
        </is>
      </c>
      <c r="K5648" s="71" t="n">
        <v>1606</v>
      </c>
      <c r="L5648" s="72" t="n">
        <v>177.78</v>
      </c>
      <c r="M5648" s="72" t="n">
        <v>285514.68</v>
      </c>
      <c r="N5648" s="72" t="n">
        <v>5710.29</v>
      </c>
      <c r="O5648" s="72" t="n">
        <v>279804.39</v>
      </c>
      <c r="P5648" s="72" t="n">
        <v>238525.88</v>
      </c>
      <c r="Q5648" s="72" t="n">
        <v>41278.51</v>
      </c>
      <c r="R5648" t="inlineStr">
        <is>
          <t>Delhi</t>
        </is>
      </c>
      <c r="S5648" s="71" t="n">
        <v>8</v>
      </c>
      <c r="T5648" t="inlineStr">
        <is>
          <t>Yes</t>
        </is>
      </c>
      <c r="U5648" s="71" t="n">
        <v>1331</v>
      </c>
      <c r="V5648" s="71" t="n">
        <v>470</v>
      </c>
      <c r="W5648">
        <f>IF(AND(OR(Dashboard!$C$6="All",E5648=Dashboard!$C$6),OR(Dashboard!$F$6="All",G5648=Dashboard!$F$6),OR(Dashboard!$I$6="All",H5648=Dashboard!$I$6)),1,0)</f>
        <v/>
      </c>
    </row>
    <row r="5649">
      <c r="A5649" t="inlineStr">
        <is>
          <t>RR105640</t>
        </is>
      </c>
      <c r="B5649" s="69" t="n">
        <v>46340</v>
      </c>
      <c r="C5649" s="70" t="n">
        <v>2026</v>
      </c>
      <c r="D5649" t="inlineStr">
        <is>
          <t>Nov</t>
        </is>
      </c>
      <c r="E5649" t="inlineStr">
        <is>
          <t>South</t>
        </is>
      </c>
      <c r="F5649" t="inlineStr">
        <is>
          <t>India</t>
        </is>
      </c>
      <c r="G5649" t="inlineStr">
        <is>
          <t>Fashion</t>
        </is>
      </c>
      <c r="H5649" t="inlineStr">
        <is>
          <t>Store walk-in</t>
        </is>
      </c>
      <c r="I5649" t="inlineStr">
        <is>
          <t>Member</t>
        </is>
      </c>
      <c r="J5649" t="inlineStr">
        <is>
          <t>Arjun Mehta</t>
        </is>
      </c>
      <c r="K5649" s="71" t="n">
        <v>1171</v>
      </c>
      <c r="L5649" s="72" t="n">
        <v>744.9</v>
      </c>
      <c r="M5649" s="72" t="n">
        <v>872277.9</v>
      </c>
      <c r="N5649" s="72" t="n">
        <v>17445.56</v>
      </c>
      <c r="O5649" s="72" t="n">
        <v>854832.34</v>
      </c>
      <c r="P5649" s="72" t="n">
        <v>473042.77</v>
      </c>
      <c r="Q5649" s="72" t="n">
        <v>381789.57</v>
      </c>
      <c r="R5649" t="inlineStr">
        <is>
          <t>Karnataka</t>
        </is>
      </c>
      <c r="S5649" s="71" t="n">
        <v>3</v>
      </c>
      <c r="T5649" t="inlineStr">
        <is>
          <t>Yes</t>
        </is>
      </c>
      <c r="U5649" s="71" t="n">
        <v>367</v>
      </c>
      <c r="V5649" s="71" t="n">
        <v>161</v>
      </c>
      <c r="W5649">
        <f>IF(AND(OR(Dashboard!$C$6="All",E5649=Dashboard!$C$6),OR(Dashboard!$F$6="All",G5649=Dashboard!$F$6),OR(Dashboard!$I$6="All",H5649=Dashboard!$I$6)),1,0)</f>
        <v/>
      </c>
    </row>
    <row r="5650">
      <c r="A5650" t="inlineStr">
        <is>
          <t>RR105641</t>
        </is>
      </c>
      <c r="B5650" s="69" t="n">
        <v>46341</v>
      </c>
      <c r="C5650" s="70" t="n">
        <v>2026</v>
      </c>
      <c r="D5650" t="inlineStr">
        <is>
          <t>Nov</t>
        </is>
      </c>
      <c r="E5650" t="inlineStr">
        <is>
          <t>North</t>
        </is>
      </c>
      <c r="F5650" t="inlineStr">
        <is>
          <t>India</t>
        </is>
      </c>
      <c r="G5650" t="inlineStr">
        <is>
          <t>JioMart</t>
        </is>
      </c>
      <c r="H5650" t="inlineStr">
        <is>
          <t>Home delivery</t>
        </is>
      </c>
      <c r="I5650" t="inlineStr">
        <is>
          <t>Member</t>
        </is>
      </c>
      <c r="J5650" t="inlineStr">
        <is>
          <t>Sara Rossi</t>
        </is>
      </c>
      <c r="K5650" s="71" t="n">
        <v>3584</v>
      </c>
      <c r="L5650" s="72" t="n">
        <v>434.16</v>
      </c>
      <c r="M5650" s="72" t="n">
        <v>1556029.44</v>
      </c>
      <c r="N5650" s="72" t="n">
        <v>233404.42</v>
      </c>
      <c r="O5650" s="72" t="n">
        <v>1322625.02</v>
      </c>
      <c r="P5650" s="72" t="n">
        <v>1182064.36</v>
      </c>
      <c r="Q5650" s="72" t="n">
        <v>140560.66</v>
      </c>
      <c r="R5650" t="inlineStr">
        <is>
          <t>Rajasthan</t>
        </is>
      </c>
      <c r="S5650" s="71" t="n">
        <v>3</v>
      </c>
      <c r="T5650" t="inlineStr">
        <is>
          <t>Yes</t>
        </is>
      </c>
      <c r="U5650" s="71" t="n">
        <v>16727</v>
      </c>
      <c r="V5650" s="71" t="n">
        <v>859</v>
      </c>
      <c r="W5650">
        <f>IF(AND(OR(Dashboard!$C$6="All",E5650=Dashboard!$C$6),OR(Dashboard!$F$6="All",G5650=Dashboard!$F$6),OR(Dashboard!$I$6="All",H5650=Dashboard!$I$6)),1,0)</f>
        <v/>
      </c>
    </row>
    <row r="5651">
      <c r="A5651" t="inlineStr">
        <is>
          <t>RR105642</t>
        </is>
      </c>
      <c r="B5651" s="69" t="n">
        <v>46341</v>
      </c>
      <c r="C5651" s="70" t="n">
        <v>2026</v>
      </c>
      <c r="D5651" t="inlineStr">
        <is>
          <t>Nov</t>
        </is>
      </c>
      <c r="E5651" t="inlineStr">
        <is>
          <t>South</t>
        </is>
      </c>
      <c r="F5651" t="inlineStr">
        <is>
          <t>India</t>
        </is>
      </c>
      <c r="G5651" t="inlineStr">
        <is>
          <t>Fashion</t>
        </is>
      </c>
      <c r="H5651" t="inlineStr">
        <is>
          <t>Store walk-in</t>
        </is>
      </c>
      <c r="I5651" t="inlineStr">
        <is>
          <t>Member</t>
        </is>
      </c>
      <c r="J5651" t="inlineStr">
        <is>
          <t>Ruhi Shaikh</t>
        </is>
      </c>
      <c r="K5651" s="71" t="n">
        <v>1364</v>
      </c>
      <c r="L5651" s="72" t="n">
        <v>837.35</v>
      </c>
      <c r="M5651" s="72" t="n">
        <v>1142145.4</v>
      </c>
      <c r="N5651" s="72" t="n">
        <v>22842.91</v>
      </c>
      <c r="O5651" s="72" t="n">
        <v>1119302.49</v>
      </c>
      <c r="P5651" s="72" t="n">
        <v>559055.22</v>
      </c>
      <c r="Q5651" s="72" t="n">
        <v>560247.27</v>
      </c>
      <c r="R5651" t="inlineStr">
        <is>
          <t>Tamil Nadu</t>
        </is>
      </c>
      <c r="S5651" s="71" t="n">
        <v>0</v>
      </c>
      <c r="T5651" t="inlineStr">
        <is>
          <t>No</t>
        </is>
      </c>
      <c r="U5651" s="71" t="n">
        <v>764</v>
      </c>
      <c r="V5651" s="71" t="n">
        <v>339</v>
      </c>
      <c r="W5651">
        <f>IF(AND(OR(Dashboard!$C$6="All",E5651=Dashboard!$C$6),OR(Dashboard!$F$6="All",G5651=Dashboard!$F$6),OR(Dashboard!$I$6="All",H5651=Dashboard!$I$6)),1,0)</f>
        <v/>
      </c>
    </row>
    <row r="5652">
      <c r="A5652" t="inlineStr">
        <is>
          <t>RR105643</t>
        </is>
      </c>
      <c r="B5652" s="69" t="n">
        <v>46341</v>
      </c>
      <c r="C5652" s="70" t="n">
        <v>2026</v>
      </c>
      <c r="D5652" t="inlineStr">
        <is>
          <t>Nov</t>
        </is>
      </c>
      <c r="E5652" t="inlineStr">
        <is>
          <t>East</t>
        </is>
      </c>
      <c r="F5652" t="inlineStr">
        <is>
          <t>India</t>
        </is>
      </c>
      <c r="G5652" t="inlineStr">
        <is>
          <t>Fashion</t>
        </is>
      </c>
      <c r="H5652" t="inlineStr">
        <is>
          <t>Store walk-in</t>
        </is>
      </c>
      <c r="I5652" t="inlineStr">
        <is>
          <t>Walk-in guest</t>
        </is>
      </c>
      <c r="J5652" t="inlineStr">
        <is>
          <t>Shraddha Kulkarni</t>
        </is>
      </c>
      <c r="K5652" s="71" t="n">
        <v>1273</v>
      </c>
      <c r="L5652" s="72" t="n">
        <v>843.59</v>
      </c>
      <c r="M5652" s="72" t="n">
        <v>1073890.07</v>
      </c>
      <c r="N5652" s="72" t="n">
        <v>21477.8</v>
      </c>
      <c r="O5652" s="72" t="n">
        <v>1052412.27</v>
      </c>
      <c r="P5652" s="72" t="n">
        <v>540546.15</v>
      </c>
      <c r="Q5652" s="72" t="n">
        <v>511866.12</v>
      </c>
      <c r="R5652" t="inlineStr">
        <is>
          <t>Bihar</t>
        </is>
      </c>
      <c r="S5652" s="71" t="n">
        <v>1</v>
      </c>
      <c r="T5652" t="inlineStr">
        <is>
          <t>Yes</t>
        </is>
      </c>
      <c r="U5652" s="71" t="n">
        <v>501</v>
      </c>
      <c r="V5652" s="71" t="n">
        <v>167</v>
      </c>
      <c r="W5652">
        <f>IF(AND(OR(Dashboard!$C$6="All",E5652=Dashboard!$C$6),OR(Dashboard!$F$6="All",G5652=Dashboard!$F$6),OR(Dashboard!$I$6="All",H5652=Dashboard!$I$6)),1,0)</f>
        <v/>
      </c>
    </row>
    <row r="5653">
      <c r="A5653" t="inlineStr">
        <is>
          <t>RR105644</t>
        </is>
      </c>
      <c r="B5653" s="69" t="n">
        <v>46341</v>
      </c>
      <c r="C5653" s="70" t="n">
        <v>2026</v>
      </c>
      <c r="D5653" t="inlineStr">
        <is>
          <t>Nov</t>
        </is>
      </c>
      <c r="E5653" t="inlineStr">
        <is>
          <t>North</t>
        </is>
      </c>
      <c r="F5653" t="inlineStr">
        <is>
          <t>India</t>
        </is>
      </c>
      <c r="G5653" t="inlineStr">
        <is>
          <t>Grocery</t>
        </is>
      </c>
      <c r="H5653" t="inlineStr">
        <is>
          <t>Home delivery</t>
        </is>
      </c>
      <c r="I5653" t="inlineStr">
        <is>
          <t>Walk-in guest</t>
        </is>
      </c>
      <c r="J5653" t="inlineStr">
        <is>
          <t>Olivia Brown</t>
        </is>
      </c>
      <c r="K5653" s="71" t="n">
        <v>2911</v>
      </c>
      <c r="L5653" s="72" t="n">
        <v>203.1</v>
      </c>
      <c r="M5653" s="72" t="n">
        <v>591224.1</v>
      </c>
      <c r="N5653" s="72" t="n">
        <v>47297.93</v>
      </c>
      <c r="O5653" s="72" t="n">
        <v>543926.17</v>
      </c>
      <c r="P5653" s="72" t="n">
        <v>430168.19</v>
      </c>
      <c r="Q5653" s="72" t="n">
        <v>113757.98</v>
      </c>
      <c r="R5653" t="inlineStr">
        <is>
          <t>Punjab</t>
        </is>
      </c>
      <c r="S5653" s="71" t="n">
        <v>0</v>
      </c>
      <c r="T5653" t="inlineStr">
        <is>
          <t>No</t>
        </is>
      </c>
      <c r="U5653" s="71" t="n">
        <v>986</v>
      </c>
      <c r="V5653" s="71" t="n">
        <v>402</v>
      </c>
      <c r="W5653">
        <f>IF(AND(OR(Dashboard!$C$6="All",E5653=Dashboard!$C$6),OR(Dashboard!$F$6="All",G5653=Dashboard!$F$6),OR(Dashboard!$I$6="All",H5653=Dashboard!$I$6)),1,0)</f>
        <v/>
      </c>
    </row>
    <row r="5654">
      <c r="A5654" t="inlineStr">
        <is>
          <t>RR105645</t>
        </is>
      </c>
      <c r="B5654" s="69" t="n">
        <v>46341</v>
      </c>
      <c r="C5654" s="70" t="n">
        <v>2026</v>
      </c>
      <c r="D5654" t="inlineStr">
        <is>
          <t>Nov</t>
        </is>
      </c>
      <c r="E5654" t="inlineStr">
        <is>
          <t>West</t>
        </is>
      </c>
      <c r="F5654" t="inlineStr">
        <is>
          <t>India</t>
        </is>
      </c>
      <c r="G5654" t="inlineStr">
        <is>
          <t>Grocery</t>
        </is>
      </c>
      <c r="H5654" t="inlineStr">
        <is>
          <t>Store walk-in</t>
        </is>
      </c>
      <c r="I5654" t="inlineStr">
        <is>
          <t>Walk-in guest</t>
        </is>
      </c>
      <c r="J5654" t="inlineStr">
        <is>
          <t>Sophie Müller</t>
        </is>
      </c>
      <c r="K5654" s="71" t="n">
        <v>3058</v>
      </c>
      <c r="L5654" s="72" t="n">
        <v>205.84</v>
      </c>
      <c r="M5654" s="72" t="n">
        <v>629458.72</v>
      </c>
      <c r="N5654" s="72" t="n">
        <v>31472.94</v>
      </c>
      <c r="O5654" s="72" t="n">
        <v>597985.78</v>
      </c>
      <c r="P5654" s="72" t="n">
        <v>444959.59</v>
      </c>
      <c r="Q5654" s="72" t="n">
        <v>153026.19</v>
      </c>
      <c r="R5654" t="inlineStr">
        <is>
          <t>Goa</t>
        </is>
      </c>
      <c r="S5654" s="71" t="n">
        <v>8</v>
      </c>
      <c r="T5654" t="inlineStr">
        <is>
          <t>Yes</t>
        </is>
      </c>
      <c r="U5654" s="71" t="n">
        <v>870</v>
      </c>
      <c r="V5654" s="71" t="n">
        <v>369</v>
      </c>
      <c r="W5654">
        <f>IF(AND(OR(Dashboard!$C$6="All",E5654=Dashboard!$C$6),OR(Dashboard!$F$6="All",G5654=Dashboard!$F$6),OR(Dashboard!$I$6="All",H5654=Dashboard!$I$6)),1,0)</f>
        <v/>
      </c>
    </row>
    <row r="5655">
      <c r="A5655" t="inlineStr">
        <is>
          <t>RR105646</t>
        </is>
      </c>
      <c r="B5655" s="69" t="n">
        <v>46342</v>
      </c>
      <c r="C5655" s="70" t="n">
        <v>2026</v>
      </c>
      <c r="D5655" t="inlineStr">
        <is>
          <t>Nov</t>
        </is>
      </c>
      <c r="E5655" t="inlineStr">
        <is>
          <t>West</t>
        </is>
      </c>
      <c r="F5655" t="inlineStr">
        <is>
          <t>India</t>
        </is>
      </c>
      <c r="G5655" t="inlineStr">
        <is>
          <t>JioMart</t>
        </is>
      </c>
      <c r="H5655" t="inlineStr">
        <is>
          <t>Home delivery</t>
        </is>
      </c>
      <c r="I5655" t="inlineStr">
        <is>
          <t>Walk-in guest</t>
        </is>
      </c>
      <c r="J5655" t="inlineStr">
        <is>
          <t>Zoya Ahmed</t>
        </is>
      </c>
      <c r="K5655" s="71" t="n">
        <v>4122</v>
      </c>
      <c r="L5655" s="72" t="n">
        <v>490.23</v>
      </c>
      <c r="M5655" s="72" t="n">
        <v>2020728.06</v>
      </c>
      <c r="N5655" s="72" t="n">
        <v>40414.56</v>
      </c>
      <c r="O5655" s="72" t="n">
        <v>1980313.5</v>
      </c>
      <c r="P5655" s="72" t="n">
        <v>1438314.17</v>
      </c>
      <c r="Q5655" s="72" t="n">
        <v>541999.33</v>
      </c>
      <c r="R5655" t="inlineStr">
        <is>
          <t>Gujarat</t>
        </is>
      </c>
      <c r="S5655" s="71" t="n">
        <v>5</v>
      </c>
      <c r="T5655" t="inlineStr">
        <is>
          <t>Yes</t>
        </is>
      </c>
      <c r="U5655" s="71" t="n">
        <v>8244</v>
      </c>
      <c r="V5655" s="71" t="n">
        <v>464</v>
      </c>
      <c r="W5655">
        <f>IF(AND(OR(Dashboard!$C$6="All",E5655=Dashboard!$C$6),OR(Dashboard!$F$6="All",G5655=Dashboard!$F$6),OR(Dashboard!$I$6="All",H5655=Dashboard!$I$6)),1,0)</f>
        <v/>
      </c>
    </row>
    <row r="5656">
      <c r="A5656" t="inlineStr">
        <is>
          <t>RR105647</t>
        </is>
      </c>
      <c r="B5656" s="69" t="n">
        <v>46342</v>
      </c>
      <c r="C5656" s="70" t="n">
        <v>2026</v>
      </c>
      <c r="D5656" t="inlineStr">
        <is>
          <t>Nov</t>
        </is>
      </c>
      <c r="E5656" t="inlineStr">
        <is>
          <t>West</t>
        </is>
      </c>
      <c r="F5656" t="inlineStr">
        <is>
          <t>India</t>
        </is>
      </c>
      <c r="G5656" t="inlineStr">
        <is>
          <t>Grocery</t>
        </is>
      </c>
      <c r="H5656" t="inlineStr">
        <is>
          <t>Store walk-in</t>
        </is>
      </c>
      <c r="I5656" t="inlineStr">
        <is>
          <t>Member</t>
        </is>
      </c>
      <c r="J5656" t="inlineStr">
        <is>
          <t>Fatima Al-Saud</t>
        </is>
      </c>
      <c r="K5656" s="71" t="n">
        <v>4521</v>
      </c>
      <c r="L5656" s="72" t="n">
        <v>181.22</v>
      </c>
      <c r="M5656" s="72" t="n">
        <v>819295.62</v>
      </c>
      <c r="N5656" s="72" t="n">
        <v>65543.64999999999</v>
      </c>
      <c r="O5656" s="72" t="n">
        <v>753751.97</v>
      </c>
      <c r="P5656" s="72" t="n">
        <v>642232.5600000001</v>
      </c>
      <c r="Q5656" s="72" t="n">
        <v>111519.41</v>
      </c>
      <c r="R5656" t="inlineStr">
        <is>
          <t>Gujarat</t>
        </is>
      </c>
      <c r="S5656" s="71" t="n">
        <v>2</v>
      </c>
      <c r="T5656" t="inlineStr">
        <is>
          <t>Yes</t>
        </is>
      </c>
      <c r="U5656" s="71" t="n">
        <v>1964</v>
      </c>
      <c r="V5656" s="71" t="n">
        <v>630</v>
      </c>
      <c r="W5656">
        <f>IF(AND(OR(Dashboard!$C$6="All",E5656=Dashboard!$C$6),OR(Dashboard!$F$6="All",G5656=Dashboard!$F$6),OR(Dashboard!$I$6="All",H5656=Dashboard!$I$6)),1,0)</f>
        <v/>
      </c>
    </row>
    <row r="5657">
      <c r="A5657" t="inlineStr">
        <is>
          <t>RR105648</t>
        </is>
      </c>
      <c r="B5657" s="69" t="n">
        <v>46342</v>
      </c>
      <c r="C5657" s="70" t="n">
        <v>2026</v>
      </c>
      <c r="D5657" t="inlineStr">
        <is>
          <t>Nov</t>
        </is>
      </c>
      <c r="E5657" t="inlineStr">
        <is>
          <t>North</t>
        </is>
      </c>
      <c r="F5657" t="inlineStr">
        <is>
          <t>India</t>
        </is>
      </c>
      <c r="G5657" t="inlineStr">
        <is>
          <t>JioMart</t>
        </is>
      </c>
      <c r="H5657" t="inlineStr">
        <is>
          <t>Home delivery</t>
        </is>
      </c>
      <c r="I5657" t="inlineStr">
        <is>
          <t>Member</t>
        </is>
      </c>
      <c r="J5657" t="inlineStr">
        <is>
          <t>Omar Haddad</t>
        </is>
      </c>
      <c r="K5657" s="71" t="n">
        <v>5136</v>
      </c>
      <c r="L5657" s="72" t="n">
        <v>480.04</v>
      </c>
      <c r="M5657" s="72" t="n">
        <v>2465485.44</v>
      </c>
      <c r="N5657" s="72" t="n">
        <v>246548.54</v>
      </c>
      <c r="O5657" s="72" t="n">
        <v>2218936.9</v>
      </c>
      <c r="P5657" s="72" t="n">
        <v>1681490.77</v>
      </c>
      <c r="Q5657" s="72" t="n">
        <v>537446.13</v>
      </c>
      <c r="R5657" t="inlineStr">
        <is>
          <t>Delhi</t>
        </is>
      </c>
      <c r="S5657" s="71" t="n">
        <v>3</v>
      </c>
      <c r="T5657" t="inlineStr">
        <is>
          <t>Yes</t>
        </is>
      </c>
      <c r="U5657" s="71" t="n">
        <v>22057</v>
      </c>
      <c r="V5657" s="71" t="n">
        <v>1493</v>
      </c>
      <c r="W5657">
        <f>IF(AND(OR(Dashboard!$C$6="All",E5657=Dashboard!$C$6),OR(Dashboard!$F$6="All",G5657=Dashboard!$F$6),OR(Dashboard!$I$6="All",H5657=Dashboard!$I$6)),1,0)</f>
        <v/>
      </c>
    </row>
    <row r="5658">
      <c r="A5658" t="inlineStr">
        <is>
          <t>RR105649</t>
        </is>
      </c>
      <c r="B5658" s="69" t="n">
        <v>46342</v>
      </c>
      <c r="C5658" s="70" t="n">
        <v>2026</v>
      </c>
      <c r="D5658" t="inlineStr">
        <is>
          <t>Nov</t>
        </is>
      </c>
      <c r="E5658" t="inlineStr">
        <is>
          <t>West</t>
        </is>
      </c>
      <c r="F5658" t="inlineStr">
        <is>
          <t>India</t>
        </is>
      </c>
      <c r="G5658" t="inlineStr">
        <is>
          <t>Fashion</t>
        </is>
      </c>
      <c r="H5658" t="inlineStr">
        <is>
          <t>Store walk-in</t>
        </is>
      </c>
      <c r="I5658" t="inlineStr">
        <is>
          <t>Member</t>
        </is>
      </c>
      <c r="J5658" t="inlineStr">
        <is>
          <t>Sara Rossi</t>
        </is>
      </c>
      <c r="K5658" s="71" t="n">
        <v>826</v>
      </c>
      <c r="L5658" s="72" t="n">
        <v>821.66</v>
      </c>
      <c r="M5658" s="72" t="n">
        <v>678691.16</v>
      </c>
      <c r="N5658" s="72" t="n">
        <v>33934.56</v>
      </c>
      <c r="O5658" s="72" t="n">
        <v>644756.6</v>
      </c>
      <c r="P5658" s="72" t="n">
        <v>338392.16</v>
      </c>
      <c r="Q5658" s="72" t="n">
        <v>306364.44</v>
      </c>
      <c r="R5658" t="inlineStr">
        <is>
          <t>Maharashtra</t>
        </is>
      </c>
      <c r="S5658" s="71" t="n">
        <v>0</v>
      </c>
      <c r="T5658" t="inlineStr">
        <is>
          <t>No</t>
        </is>
      </c>
      <c r="U5658" s="71" t="n">
        <v>331</v>
      </c>
      <c r="V5658" s="71" t="n">
        <v>94</v>
      </c>
      <c r="W5658">
        <f>IF(AND(OR(Dashboard!$C$6="All",E5658=Dashboard!$C$6),OR(Dashboard!$F$6="All",G5658=Dashboard!$F$6),OR(Dashboard!$I$6="All",H5658=Dashboard!$I$6)),1,0)</f>
        <v/>
      </c>
    </row>
    <row r="5659">
      <c r="A5659" t="inlineStr">
        <is>
          <t>RR105650</t>
        </is>
      </c>
      <c r="B5659" s="69" t="n">
        <v>46342</v>
      </c>
      <c r="C5659" s="70" t="n">
        <v>2026</v>
      </c>
      <c r="D5659" t="inlineStr">
        <is>
          <t>Nov</t>
        </is>
      </c>
      <c r="E5659" t="inlineStr">
        <is>
          <t>West</t>
        </is>
      </c>
      <c r="F5659" t="inlineStr">
        <is>
          <t>India</t>
        </is>
      </c>
      <c r="G5659" t="inlineStr">
        <is>
          <t>Grocery</t>
        </is>
      </c>
      <c r="H5659" t="inlineStr">
        <is>
          <t>Click &amp; collect</t>
        </is>
      </c>
      <c r="I5659" t="inlineStr">
        <is>
          <t>Member</t>
        </is>
      </c>
      <c r="J5659" t="inlineStr">
        <is>
          <t>Sara Rossi</t>
        </is>
      </c>
      <c r="K5659" s="71" t="n">
        <v>5115</v>
      </c>
      <c r="L5659" s="72" t="n">
        <v>187.71</v>
      </c>
      <c r="M5659" s="72" t="n">
        <v>960136.65</v>
      </c>
      <c r="N5659" s="72" t="n">
        <v>144020.5</v>
      </c>
      <c r="O5659" s="72" t="n">
        <v>816116.15</v>
      </c>
      <c r="P5659" s="72" t="n">
        <v>733105.29</v>
      </c>
      <c r="Q5659" s="72" t="n">
        <v>83010.86</v>
      </c>
      <c r="R5659" t="inlineStr">
        <is>
          <t>Goa</t>
        </is>
      </c>
      <c r="S5659" s="71" t="n">
        <v>1</v>
      </c>
      <c r="T5659" t="inlineStr">
        <is>
          <t>Yes</t>
        </is>
      </c>
      <c r="U5659" s="71" t="n">
        <v>1499</v>
      </c>
      <c r="V5659" s="71" t="n">
        <v>630</v>
      </c>
      <c r="W5659">
        <f>IF(AND(OR(Dashboard!$C$6="All",E5659=Dashboard!$C$6),OR(Dashboard!$F$6="All",G5659=Dashboard!$F$6),OR(Dashboard!$I$6="All",H5659=Dashboard!$I$6)),1,0)</f>
        <v/>
      </c>
    </row>
    <row r="5660">
      <c r="A5660" t="inlineStr">
        <is>
          <t>RR105651</t>
        </is>
      </c>
      <c r="B5660" s="69" t="n">
        <v>46342</v>
      </c>
      <c r="C5660" s="70" t="n">
        <v>2026</v>
      </c>
      <c r="D5660" t="inlineStr">
        <is>
          <t>Nov</t>
        </is>
      </c>
      <c r="E5660" t="inlineStr">
        <is>
          <t>South</t>
        </is>
      </c>
      <c r="F5660" t="inlineStr">
        <is>
          <t>India</t>
        </is>
      </c>
      <c r="G5660" t="inlineStr">
        <is>
          <t>JioMart</t>
        </is>
      </c>
      <c r="H5660" t="inlineStr">
        <is>
          <t>Home delivery</t>
        </is>
      </c>
      <c r="I5660" t="inlineStr">
        <is>
          <t>Walk-in guest</t>
        </is>
      </c>
      <c r="J5660" t="inlineStr">
        <is>
          <t>Noah Smith</t>
        </is>
      </c>
      <c r="K5660" s="71" t="n">
        <v>2615</v>
      </c>
      <c r="L5660" s="72" t="n">
        <v>434.78</v>
      </c>
      <c r="M5660" s="72" t="n">
        <v>1136949.7</v>
      </c>
      <c r="N5660" s="72" t="n">
        <v>170542.45</v>
      </c>
      <c r="O5660" s="72" t="n">
        <v>966407.25</v>
      </c>
      <c r="P5660" s="72" t="n">
        <v>896929.92</v>
      </c>
      <c r="Q5660" s="72" t="n">
        <v>69477.33</v>
      </c>
      <c r="R5660" t="inlineStr">
        <is>
          <t>Kerala</t>
        </is>
      </c>
      <c r="S5660" s="71" t="n">
        <v>1</v>
      </c>
      <c r="T5660" t="inlineStr">
        <is>
          <t>Yes</t>
        </is>
      </c>
      <c r="U5660" s="71" t="n">
        <v>4200</v>
      </c>
      <c r="V5660" s="71" t="n">
        <v>299</v>
      </c>
      <c r="W5660">
        <f>IF(AND(OR(Dashboard!$C$6="All",E5660=Dashboard!$C$6),OR(Dashboard!$F$6="All",G5660=Dashboard!$F$6),OR(Dashboard!$I$6="All",H5660=Dashboard!$I$6)),1,0)</f>
        <v/>
      </c>
    </row>
    <row r="5661">
      <c r="A5661" t="inlineStr">
        <is>
          <t>RR105652</t>
        </is>
      </c>
      <c r="B5661" s="69" t="n">
        <v>46342</v>
      </c>
      <c r="C5661" s="70" t="n">
        <v>2026</v>
      </c>
      <c r="D5661" t="inlineStr">
        <is>
          <t>Nov</t>
        </is>
      </c>
      <c r="E5661" t="inlineStr">
        <is>
          <t>South</t>
        </is>
      </c>
      <c r="F5661" t="inlineStr">
        <is>
          <t>India</t>
        </is>
      </c>
      <c r="G5661" t="inlineStr">
        <is>
          <t>Electronics</t>
        </is>
      </c>
      <c r="H5661" t="inlineStr">
        <is>
          <t>Click &amp; collect</t>
        </is>
      </c>
      <c r="I5661" t="inlineStr">
        <is>
          <t>Walk-in guest</t>
        </is>
      </c>
      <c r="J5661" t="inlineStr">
        <is>
          <t>Carlos Silva</t>
        </is>
      </c>
      <c r="K5661" s="71" t="n">
        <v>215</v>
      </c>
      <c r="L5661" s="72" t="n">
        <v>10657.55</v>
      </c>
      <c r="M5661" s="72" t="n">
        <v>2291373.25</v>
      </c>
      <c r="N5661" s="72" t="n">
        <v>45827.47</v>
      </c>
      <c r="O5661" s="72" t="n">
        <v>2245545.78</v>
      </c>
      <c r="P5661" s="72" t="n">
        <v>1743029.98</v>
      </c>
      <c r="Q5661" s="72" t="n">
        <v>502515.8</v>
      </c>
      <c r="R5661" t="inlineStr">
        <is>
          <t>Karnataka</t>
        </is>
      </c>
      <c r="S5661" s="71" t="n">
        <v>5</v>
      </c>
      <c r="T5661" t="inlineStr">
        <is>
          <t>Yes</t>
        </is>
      </c>
      <c r="U5661" s="71" t="n">
        <v>634</v>
      </c>
      <c r="V5661" s="71" t="n">
        <v>199</v>
      </c>
      <c r="W5661">
        <f>IF(AND(OR(Dashboard!$C$6="All",E5661=Dashboard!$C$6),OR(Dashboard!$F$6="All",G5661=Dashboard!$F$6),OR(Dashboard!$I$6="All",H5661=Dashboard!$I$6)),1,0)</f>
        <v/>
      </c>
    </row>
    <row r="5662">
      <c r="A5662" t="inlineStr">
        <is>
          <t>RR105653</t>
        </is>
      </c>
      <c r="B5662" s="69" t="n">
        <v>46342</v>
      </c>
      <c r="C5662" s="70" t="n">
        <v>2026</v>
      </c>
      <c r="D5662" t="inlineStr">
        <is>
          <t>Nov</t>
        </is>
      </c>
      <c r="E5662" t="inlineStr">
        <is>
          <t>West</t>
        </is>
      </c>
      <c r="F5662" t="inlineStr">
        <is>
          <t>India</t>
        </is>
      </c>
      <c r="G5662" t="inlineStr">
        <is>
          <t>Fashion</t>
        </is>
      </c>
      <c r="H5662" t="inlineStr">
        <is>
          <t>Store walk-in</t>
        </is>
      </c>
      <c r="I5662" t="inlineStr">
        <is>
          <t>Member</t>
        </is>
      </c>
      <c r="J5662" t="inlineStr">
        <is>
          <t>Mei Lin</t>
        </is>
      </c>
      <c r="K5662" s="71" t="n">
        <v>1284</v>
      </c>
      <c r="L5662" s="72" t="n">
        <v>728.64</v>
      </c>
      <c r="M5662" s="72" t="n">
        <v>935573.76</v>
      </c>
      <c r="N5662" s="72" t="n">
        <v>140336.06</v>
      </c>
      <c r="O5662" s="72" t="n">
        <v>795237.7</v>
      </c>
      <c r="P5662" s="72" t="n">
        <v>513022.95</v>
      </c>
      <c r="Q5662" s="72" t="n">
        <v>282214.75</v>
      </c>
      <c r="R5662" t="inlineStr">
        <is>
          <t>Goa</t>
        </is>
      </c>
      <c r="S5662" s="71" t="n">
        <v>5</v>
      </c>
      <c r="T5662" t="inlineStr">
        <is>
          <t>Yes</t>
        </is>
      </c>
      <c r="U5662" s="71" t="n">
        <v>413</v>
      </c>
      <c r="V5662" s="71" t="n">
        <v>179</v>
      </c>
      <c r="W5662">
        <f>IF(AND(OR(Dashboard!$C$6="All",E5662=Dashboard!$C$6),OR(Dashboard!$F$6="All",G5662=Dashboard!$F$6),OR(Dashboard!$I$6="All",H5662=Dashboard!$I$6)),1,0)</f>
        <v/>
      </c>
    </row>
    <row r="5663">
      <c r="A5663" t="inlineStr">
        <is>
          <t>RR105654</t>
        </is>
      </c>
      <c r="B5663" s="69" t="n">
        <v>46342</v>
      </c>
      <c r="C5663" s="70" t="n">
        <v>2026</v>
      </c>
      <c r="D5663" t="inlineStr">
        <is>
          <t>Nov</t>
        </is>
      </c>
      <c r="E5663" t="inlineStr">
        <is>
          <t>South</t>
        </is>
      </c>
      <c r="F5663" t="inlineStr">
        <is>
          <t>India</t>
        </is>
      </c>
      <c r="G5663" t="inlineStr">
        <is>
          <t>Electronics</t>
        </is>
      </c>
      <c r="H5663" t="inlineStr">
        <is>
          <t>Store walk-in</t>
        </is>
      </c>
      <c r="I5663" t="inlineStr">
        <is>
          <t>Member</t>
        </is>
      </c>
      <c r="J5663" t="inlineStr">
        <is>
          <t>Priya Nair</t>
        </is>
      </c>
      <c r="K5663" s="71" t="n">
        <v>56</v>
      </c>
      <c r="L5663" s="72" t="n">
        <v>10196</v>
      </c>
      <c r="M5663" s="72" t="n">
        <v>570976</v>
      </c>
      <c r="N5663" s="72" t="n">
        <v>57097.6</v>
      </c>
      <c r="O5663" s="72" t="n">
        <v>513878.4</v>
      </c>
      <c r="P5663" s="72" t="n">
        <v>465305.67</v>
      </c>
      <c r="Q5663" s="72" t="n">
        <v>48572.73</v>
      </c>
      <c r="R5663" t="inlineStr">
        <is>
          <t>Karnataka</t>
        </is>
      </c>
      <c r="S5663" s="71" t="n">
        <v>1</v>
      </c>
      <c r="T5663" t="inlineStr">
        <is>
          <t>Yes</t>
        </is>
      </c>
      <c r="U5663" s="71" t="n">
        <v>140</v>
      </c>
      <c r="V5663" s="71" t="n">
        <v>55</v>
      </c>
      <c r="W5663">
        <f>IF(AND(OR(Dashboard!$C$6="All",E5663=Dashboard!$C$6),OR(Dashboard!$F$6="All",G5663=Dashboard!$F$6),OR(Dashboard!$I$6="All",H5663=Dashboard!$I$6)),1,0)</f>
        <v/>
      </c>
    </row>
    <row r="5664">
      <c r="A5664" t="inlineStr">
        <is>
          <t>RR105655</t>
        </is>
      </c>
      <c r="B5664" s="69" t="n">
        <v>46342</v>
      </c>
      <c r="C5664" s="70" t="n">
        <v>2026</v>
      </c>
      <c r="D5664" t="inlineStr">
        <is>
          <t>Nov</t>
        </is>
      </c>
      <c r="E5664" t="inlineStr">
        <is>
          <t>North</t>
        </is>
      </c>
      <c r="F5664" t="inlineStr">
        <is>
          <t>India</t>
        </is>
      </c>
      <c r="G5664" t="inlineStr">
        <is>
          <t>Fashion</t>
        </is>
      </c>
      <c r="H5664" t="inlineStr">
        <is>
          <t>Home delivery</t>
        </is>
      </c>
      <c r="I5664" t="inlineStr">
        <is>
          <t>Member</t>
        </is>
      </c>
      <c r="J5664" t="inlineStr">
        <is>
          <t>Fatima Al-Saud</t>
        </is>
      </c>
      <c r="K5664" s="71" t="n">
        <v>409</v>
      </c>
      <c r="L5664" s="72" t="n">
        <v>706.34</v>
      </c>
      <c r="M5664" s="72" t="n">
        <v>288893.06</v>
      </c>
      <c r="N5664" s="72" t="n">
        <v>28889.31</v>
      </c>
      <c r="O5664" s="72" t="n">
        <v>260003.75</v>
      </c>
      <c r="P5664" s="72" t="n">
        <v>167786.44</v>
      </c>
      <c r="Q5664" s="72" t="n">
        <v>92217.31</v>
      </c>
      <c r="R5664" t="inlineStr">
        <is>
          <t>Punjab</t>
        </is>
      </c>
      <c r="S5664" s="71" t="n">
        <v>3</v>
      </c>
      <c r="T5664" t="inlineStr">
        <is>
          <t>Yes</t>
        </is>
      </c>
      <c r="U5664" s="71" t="n">
        <v>294</v>
      </c>
      <c r="V5664" s="71" t="n">
        <v>81</v>
      </c>
      <c r="W5664">
        <f>IF(AND(OR(Dashboard!$C$6="All",E5664=Dashboard!$C$6),OR(Dashboard!$F$6="All",G5664=Dashboard!$F$6),OR(Dashboard!$I$6="All",H5664=Dashboard!$I$6)),1,0)</f>
        <v/>
      </c>
    </row>
    <row r="5665">
      <c r="A5665" t="inlineStr">
        <is>
          <t>RR105656</t>
        </is>
      </c>
      <c r="B5665" s="69" t="n">
        <v>46342</v>
      </c>
      <c r="C5665" s="70" t="n">
        <v>2026</v>
      </c>
      <c r="D5665" t="inlineStr">
        <is>
          <t>Nov</t>
        </is>
      </c>
      <c r="E5665" t="inlineStr">
        <is>
          <t>East</t>
        </is>
      </c>
      <c r="F5665" t="inlineStr">
        <is>
          <t>India</t>
        </is>
      </c>
      <c r="G5665" t="inlineStr">
        <is>
          <t>Grocery</t>
        </is>
      </c>
      <c r="H5665" t="inlineStr">
        <is>
          <t>Store walk-in</t>
        </is>
      </c>
      <c r="I5665" t="inlineStr">
        <is>
          <t>Member</t>
        </is>
      </c>
      <c r="J5665" t="inlineStr">
        <is>
          <t>Lucas Martin</t>
        </is>
      </c>
      <c r="K5665" s="71" t="n">
        <v>2567</v>
      </c>
      <c r="L5665" s="72" t="n">
        <v>192.98</v>
      </c>
      <c r="M5665" s="72" t="n">
        <v>495379.66</v>
      </c>
      <c r="N5665" s="72" t="n">
        <v>24768.98</v>
      </c>
      <c r="O5665" s="72" t="n">
        <v>470610.68</v>
      </c>
      <c r="P5665" s="72" t="n">
        <v>372677.05</v>
      </c>
      <c r="Q5665" s="72" t="n">
        <v>97933.63</v>
      </c>
      <c r="R5665" t="inlineStr">
        <is>
          <t>West Bengal</t>
        </is>
      </c>
      <c r="S5665" s="71" t="n">
        <v>5</v>
      </c>
      <c r="T5665" t="inlineStr">
        <is>
          <t>Yes</t>
        </is>
      </c>
      <c r="U5665" s="71" t="n">
        <v>1235</v>
      </c>
      <c r="V5665" s="71" t="n">
        <v>405</v>
      </c>
      <c r="W5665">
        <f>IF(AND(OR(Dashboard!$C$6="All",E5665=Dashboard!$C$6),OR(Dashboard!$F$6="All",G5665=Dashboard!$F$6),OR(Dashboard!$I$6="All",H5665=Dashboard!$I$6)),1,0)</f>
        <v/>
      </c>
    </row>
    <row r="5666">
      <c r="A5666" t="inlineStr">
        <is>
          <t>RR105657</t>
        </is>
      </c>
      <c r="B5666" s="69" t="n">
        <v>46342</v>
      </c>
      <c r="C5666" s="70" t="n">
        <v>2026</v>
      </c>
      <c r="D5666" t="inlineStr">
        <is>
          <t>Nov</t>
        </is>
      </c>
      <c r="E5666" t="inlineStr">
        <is>
          <t>North</t>
        </is>
      </c>
      <c r="F5666" t="inlineStr">
        <is>
          <t>India</t>
        </is>
      </c>
      <c r="G5666" t="inlineStr">
        <is>
          <t>Grocery</t>
        </is>
      </c>
      <c r="H5666" t="inlineStr">
        <is>
          <t>Home delivery</t>
        </is>
      </c>
      <c r="I5666" t="inlineStr">
        <is>
          <t>Member</t>
        </is>
      </c>
      <c r="J5666" t="inlineStr">
        <is>
          <t>Ruhi Shaikh</t>
        </is>
      </c>
      <c r="K5666" s="71" t="n">
        <v>3372</v>
      </c>
      <c r="L5666" s="72" t="n">
        <v>176.43</v>
      </c>
      <c r="M5666" s="72" t="n">
        <v>594921.96</v>
      </c>
      <c r="N5666" s="72" t="n">
        <v>89238.28999999999</v>
      </c>
      <c r="O5666" s="72" t="n">
        <v>505683.67</v>
      </c>
      <c r="P5666" s="72" t="n">
        <v>500140.25</v>
      </c>
      <c r="Q5666" s="72" t="n">
        <v>5543.42</v>
      </c>
      <c r="R5666" t="inlineStr">
        <is>
          <t>Uttar Pradesh</t>
        </is>
      </c>
      <c r="S5666" s="71" t="n">
        <v>5</v>
      </c>
      <c r="T5666" t="inlineStr">
        <is>
          <t>Yes</t>
        </is>
      </c>
      <c r="U5666" s="71" t="n">
        <v>915</v>
      </c>
      <c r="V5666" s="71" t="n">
        <v>405</v>
      </c>
      <c r="W5666">
        <f>IF(AND(OR(Dashboard!$C$6="All",E5666=Dashboard!$C$6),OR(Dashboard!$F$6="All",G5666=Dashboard!$F$6),OR(Dashboard!$I$6="All",H5666=Dashboard!$I$6)),1,0)</f>
        <v/>
      </c>
    </row>
    <row r="5667">
      <c r="A5667" t="inlineStr">
        <is>
          <t>RR105658</t>
        </is>
      </c>
      <c r="B5667" s="69" t="n">
        <v>46343</v>
      </c>
      <c r="C5667" s="70" t="n">
        <v>2026</v>
      </c>
      <c r="D5667" t="inlineStr">
        <is>
          <t>Nov</t>
        </is>
      </c>
      <c r="E5667" t="inlineStr">
        <is>
          <t>North</t>
        </is>
      </c>
      <c r="F5667" t="inlineStr">
        <is>
          <t>India</t>
        </is>
      </c>
      <c r="G5667" t="inlineStr">
        <is>
          <t>Grocery</t>
        </is>
      </c>
      <c r="H5667" t="inlineStr">
        <is>
          <t>Store walk-in</t>
        </is>
      </c>
      <c r="I5667" t="inlineStr">
        <is>
          <t>Member</t>
        </is>
      </c>
      <c r="J5667" t="inlineStr">
        <is>
          <t>Ruhi Shaikh</t>
        </is>
      </c>
      <c r="K5667" s="71" t="n">
        <v>1996</v>
      </c>
      <c r="L5667" s="72" t="n">
        <v>194.6</v>
      </c>
      <c r="M5667" s="72" t="n">
        <v>388421.6</v>
      </c>
      <c r="N5667" s="72" t="n">
        <v>31073.73</v>
      </c>
      <c r="O5667" s="72" t="n">
        <v>357347.87</v>
      </c>
      <c r="P5667" s="72" t="n">
        <v>296495.89</v>
      </c>
      <c r="Q5667" s="72" t="n">
        <v>60851.98</v>
      </c>
      <c r="R5667" t="inlineStr">
        <is>
          <t>Punjab</t>
        </is>
      </c>
      <c r="S5667" s="71" t="n">
        <v>8</v>
      </c>
      <c r="T5667" t="inlineStr">
        <is>
          <t>Yes</t>
        </is>
      </c>
      <c r="U5667" s="71" t="n">
        <v>1035</v>
      </c>
      <c r="V5667" s="71" t="n">
        <v>271</v>
      </c>
      <c r="W5667">
        <f>IF(AND(OR(Dashboard!$C$6="All",E5667=Dashboard!$C$6),OR(Dashboard!$F$6="All",G5667=Dashboard!$F$6),OR(Dashboard!$I$6="All",H5667=Dashboard!$I$6)),1,0)</f>
        <v/>
      </c>
    </row>
    <row r="5668">
      <c r="A5668" t="inlineStr">
        <is>
          <t>RR105659</t>
        </is>
      </c>
      <c r="B5668" s="69" t="n">
        <v>46343</v>
      </c>
      <c r="C5668" s="70" t="n">
        <v>2026</v>
      </c>
      <c r="D5668" t="inlineStr">
        <is>
          <t>Nov</t>
        </is>
      </c>
      <c r="E5668" t="inlineStr">
        <is>
          <t>South</t>
        </is>
      </c>
      <c r="F5668" t="inlineStr">
        <is>
          <t>India</t>
        </is>
      </c>
      <c r="G5668" t="inlineStr">
        <is>
          <t>Grocery</t>
        </is>
      </c>
      <c r="H5668" t="inlineStr">
        <is>
          <t>Store walk-in</t>
        </is>
      </c>
      <c r="I5668" t="inlineStr">
        <is>
          <t>Walk-in guest</t>
        </is>
      </c>
      <c r="J5668" t="inlineStr">
        <is>
          <t>Ana Costa</t>
        </is>
      </c>
      <c r="K5668" s="71" t="n">
        <v>2688</v>
      </c>
      <c r="L5668" s="72" t="n">
        <v>169.81</v>
      </c>
      <c r="M5668" s="72" t="n">
        <v>456449.28</v>
      </c>
      <c r="N5668" s="72" t="n">
        <v>9128.99</v>
      </c>
      <c r="O5668" s="72" t="n">
        <v>447320.29</v>
      </c>
      <c r="P5668" s="72" t="n">
        <v>410562.96</v>
      </c>
      <c r="Q5668" s="72" t="n">
        <v>36757.33</v>
      </c>
      <c r="R5668" t="inlineStr">
        <is>
          <t>Karnataka</t>
        </is>
      </c>
      <c r="S5668" s="71" t="n">
        <v>3</v>
      </c>
      <c r="T5668" t="inlineStr">
        <is>
          <t>Yes</t>
        </is>
      </c>
      <c r="U5668" s="71" t="n">
        <v>907</v>
      </c>
      <c r="V5668" s="71" t="n">
        <v>317</v>
      </c>
      <c r="W5668">
        <f>IF(AND(OR(Dashboard!$C$6="All",E5668=Dashboard!$C$6),OR(Dashboard!$F$6="All",G5668=Dashboard!$F$6),OR(Dashboard!$I$6="All",H5668=Dashboard!$I$6)),1,0)</f>
        <v/>
      </c>
    </row>
    <row r="5669">
      <c r="A5669" t="inlineStr">
        <is>
          <t>RR105660</t>
        </is>
      </c>
      <c r="B5669" s="69" t="n">
        <v>46343</v>
      </c>
      <c r="C5669" s="70" t="n">
        <v>2026</v>
      </c>
      <c r="D5669" t="inlineStr">
        <is>
          <t>Nov</t>
        </is>
      </c>
      <c r="E5669" t="inlineStr">
        <is>
          <t>South</t>
        </is>
      </c>
      <c r="F5669" t="inlineStr">
        <is>
          <t>India</t>
        </is>
      </c>
      <c r="G5669" t="inlineStr">
        <is>
          <t>Fashion</t>
        </is>
      </c>
      <c r="H5669" t="inlineStr">
        <is>
          <t>Store walk-in</t>
        </is>
      </c>
      <c r="I5669" t="inlineStr">
        <is>
          <t>Member</t>
        </is>
      </c>
      <c r="J5669" t="inlineStr">
        <is>
          <t>Omar Haddad</t>
        </is>
      </c>
      <c r="K5669" s="71" t="n">
        <v>323</v>
      </c>
      <c r="L5669" s="72" t="n">
        <v>806.61</v>
      </c>
      <c r="M5669" s="72" t="n">
        <v>260535.03</v>
      </c>
      <c r="N5669" s="72" t="n">
        <v>20842.8</v>
      </c>
      <c r="O5669" s="72" t="n">
        <v>239692.23</v>
      </c>
      <c r="P5669" s="72" t="n">
        <v>128919.52</v>
      </c>
      <c r="Q5669" s="72" t="n">
        <v>110772.71</v>
      </c>
      <c r="R5669" t="inlineStr">
        <is>
          <t>Kerala</t>
        </is>
      </c>
      <c r="S5669" s="71" t="n">
        <v>3</v>
      </c>
      <c r="T5669" t="inlineStr">
        <is>
          <t>Yes</t>
        </is>
      </c>
      <c r="U5669" s="71" t="n">
        <v>237</v>
      </c>
      <c r="V5669" s="71" t="n">
        <v>60</v>
      </c>
      <c r="W5669">
        <f>IF(AND(OR(Dashboard!$C$6="All",E5669=Dashboard!$C$6),OR(Dashboard!$F$6="All",G5669=Dashboard!$F$6),OR(Dashboard!$I$6="All",H5669=Dashboard!$I$6)),1,0)</f>
        <v/>
      </c>
    </row>
    <row r="5670">
      <c r="A5670" t="inlineStr">
        <is>
          <t>RR105661</t>
        </is>
      </c>
      <c r="B5670" s="69" t="n">
        <v>46343</v>
      </c>
      <c r="C5670" s="70" t="n">
        <v>2026</v>
      </c>
      <c r="D5670" t="inlineStr">
        <is>
          <t>Nov</t>
        </is>
      </c>
      <c r="E5670" t="inlineStr">
        <is>
          <t>South</t>
        </is>
      </c>
      <c r="F5670" t="inlineStr">
        <is>
          <t>India</t>
        </is>
      </c>
      <c r="G5670" t="inlineStr">
        <is>
          <t>Electronics</t>
        </is>
      </c>
      <c r="H5670" t="inlineStr">
        <is>
          <t>Store walk-in</t>
        </is>
      </c>
      <c r="I5670" t="inlineStr">
        <is>
          <t>Walk-in guest</t>
        </is>
      </c>
      <c r="J5670" t="inlineStr">
        <is>
          <t>Sara Rossi</t>
        </is>
      </c>
      <c r="K5670" s="71" t="n">
        <v>170</v>
      </c>
      <c r="L5670" s="72" t="n">
        <v>8806.33</v>
      </c>
      <c r="M5670" s="72" t="n">
        <v>1497076.1</v>
      </c>
      <c r="N5670" s="72" t="n">
        <v>29941.52</v>
      </c>
      <c r="O5670" s="72" t="n">
        <v>1467134.58</v>
      </c>
      <c r="P5670" s="72" t="n">
        <v>1374144.12</v>
      </c>
      <c r="Q5670" s="72" t="n">
        <v>92990.46000000001</v>
      </c>
      <c r="R5670" t="inlineStr">
        <is>
          <t>Tamil Nadu</t>
        </is>
      </c>
      <c r="S5670" s="71" t="n">
        <v>0</v>
      </c>
      <c r="T5670" t="inlineStr">
        <is>
          <t>No</t>
        </is>
      </c>
      <c r="U5670" s="71" t="n">
        <v>489</v>
      </c>
      <c r="V5670" s="71" t="n">
        <v>148</v>
      </c>
      <c r="W5670">
        <f>IF(AND(OR(Dashboard!$C$6="All",E5670=Dashboard!$C$6),OR(Dashboard!$F$6="All",G5670=Dashboard!$F$6),OR(Dashboard!$I$6="All",H5670=Dashboard!$I$6)),1,0)</f>
        <v/>
      </c>
    </row>
    <row r="5671">
      <c r="A5671" t="inlineStr">
        <is>
          <t>RR105662</t>
        </is>
      </c>
      <c r="B5671" s="69" t="n">
        <v>46343</v>
      </c>
      <c r="C5671" s="70" t="n">
        <v>2026</v>
      </c>
      <c r="D5671" t="inlineStr">
        <is>
          <t>Nov</t>
        </is>
      </c>
      <c r="E5671" t="inlineStr">
        <is>
          <t>North</t>
        </is>
      </c>
      <c r="F5671" t="inlineStr">
        <is>
          <t>India</t>
        </is>
      </c>
      <c r="G5671" t="inlineStr">
        <is>
          <t>Grocery</t>
        </is>
      </c>
      <c r="H5671" t="inlineStr">
        <is>
          <t>Store walk-in</t>
        </is>
      </c>
      <c r="I5671" t="inlineStr">
        <is>
          <t>Walk-in guest</t>
        </is>
      </c>
      <c r="J5671" t="inlineStr">
        <is>
          <t>Emma Clarke</t>
        </is>
      </c>
      <c r="K5671" s="71" t="n">
        <v>2211</v>
      </c>
      <c r="L5671" s="72" t="n">
        <v>191.03</v>
      </c>
      <c r="M5671" s="72" t="n">
        <v>422367.33</v>
      </c>
      <c r="N5671" s="72" t="n">
        <v>21118.37</v>
      </c>
      <c r="O5671" s="72" t="n">
        <v>401248.96</v>
      </c>
      <c r="P5671" s="72" t="n">
        <v>323386.56</v>
      </c>
      <c r="Q5671" s="72" t="n">
        <v>77862.39999999999</v>
      </c>
      <c r="R5671" t="inlineStr">
        <is>
          <t>Uttar Pradesh</t>
        </is>
      </c>
      <c r="S5671" s="71" t="n">
        <v>2</v>
      </c>
      <c r="T5671" t="inlineStr">
        <is>
          <t>Yes</t>
        </is>
      </c>
      <c r="U5671" s="71" t="n">
        <v>887</v>
      </c>
      <c r="V5671" s="71" t="n">
        <v>363</v>
      </c>
      <c r="W5671">
        <f>IF(AND(OR(Dashboard!$C$6="All",E5671=Dashboard!$C$6),OR(Dashboard!$F$6="All",G5671=Dashboard!$F$6),OR(Dashboard!$I$6="All",H5671=Dashboard!$I$6)),1,0)</f>
        <v/>
      </c>
    </row>
    <row r="5672">
      <c r="A5672" t="inlineStr">
        <is>
          <t>RR105663</t>
        </is>
      </c>
      <c r="B5672" s="69" t="n">
        <v>46343</v>
      </c>
      <c r="C5672" s="70" t="n">
        <v>2026</v>
      </c>
      <c r="D5672" t="inlineStr">
        <is>
          <t>Nov</t>
        </is>
      </c>
      <c r="E5672" t="inlineStr">
        <is>
          <t>North</t>
        </is>
      </c>
      <c r="F5672" t="inlineStr">
        <is>
          <t>India</t>
        </is>
      </c>
      <c r="G5672" t="inlineStr">
        <is>
          <t>JioMart</t>
        </is>
      </c>
      <c r="H5672" t="inlineStr">
        <is>
          <t>Home delivery</t>
        </is>
      </c>
      <c r="I5672" t="inlineStr">
        <is>
          <t>Member</t>
        </is>
      </c>
      <c r="J5672" t="inlineStr">
        <is>
          <t>Noah Smith</t>
        </is>
      </c>
      <c r="K5672" s="71" t="n">
        <v>4494</v>
      </c>
      <c r="L5672" s="72" t="n">
        <v>415.91</v>
      </c>
      <c r="M5672" s="72" t="n">
        <v>1869099.54</v>
      </c>
      <c r="N5672" s="72" t="n">
        <v>280364.93</v>
      </c>
      <c r="O5672" s="72" t="n">
        <v>1588734.61</v>
      </c>
      <c r="P5672" s="72" t="n">
        <v>1461972.18</v>
      </c>
      <c r="Q5672" s="72" t="n">
        <v>126762.43</v>
      </c>
      <c r="R5672" t="inlineStr">
        <is>
          <t>Rajasthan</t>
        </is>
      </c>
      <c r="S5672" s="71" t="n">
        <v>8</v>
      </c>
      <c r="T5672" t="inlineStr">
        <is>
          <t>Yes</t>
        </is>
      </c>
      <c r="U5672" s="71" t="n">
        <v>7158</v>
      </c>
      <c r="V5672" s="71" t="n">
        <v>518</v>
      </c>
      <c r="W5672">
        <f>IF(AND(OR(Dashboard!$C$6="All",E5672=Dashboard!$C$6),OR(Dashboard!$F$6="All",G5672=Dashboard!$F$6),OR(Dashboard!$I$6="All",H5672=Dashboard!$I$6)),1,0)</f>
        <v/>
      </c>
    </row>
    <row r="5673">
      <c r="A5673" t="inlineStr">
        <is>
          <t>RR105664</t>
        </is>
      </c>
      <c r="B5673" s="69" t="n">
        <v>46343</v>
      </c>
      <c r="C5673" s="70" t="n">
        <v>2026</v>
      </c>
      <c r="D5673" t="inlineStr">
        <is>
          <t>Nov</t>
        </is>
      </c>
      <c r="E5673" t="inlineStr">
        <is>
          <t>West</t>
        </is>
      </c>
      <c r="F5673" t="inlineStr">
        <is>
          <t>India</t>
        </is>
      </c>
      <c r="G5673" t="inlineStr">
        <is>
          <t>Fashion</t>
        </is>
      </c>
      <c r="H5673" t="inlineStr">
        <is>
          <t>Store walk-in</t>
        </is>
      </c>
      <c r="I5673" t="inlineStr">
        <is>
          <t>Walk-in guest</t>
        </is>
      </c>
      <c r="J5673" t="inlineStr">
        <is>
          <t>Zoya Ahmed</t>
        </is>
      </c>
      <c r="K5673" s="71" t="n">
        <v>720</v>
      </c>
      <c r="L5673" s="72" t="n">
        <v>743.26</v>
      </c>
      <c r="M5673" s="72" t="n">
        <v>535147.2</v>
      </c>
      <c r="N5673" s="72" t="n">
        <v>10702.94</v>
      </c>
      <c r="O5673" s="72" t="n">
        <v>524444.26</v>
      </c>
      <c r="P5673" s="72" t="n">
        <v>303073.51</v>
      </c>
      <c r="Q5673" s="72" t="n">
        <v>221370.75</v>
      </c>
      <c r="R5673" t="inlineStr">
        <is>
          <t>Gujarat</t>
        </is>
      </c>
      <c r="S5673" s="71" t="n">
        <v>0</v>
      </c>
      <c r="T5673" t="inlineStr">
        <is>
          <t>No</t>
        </is>
      </c>
      <c r="U5673" s="71" t="n">
        <v>242</v>
      </c>
      <c r="V5673" s="71" t="n">
        <v>99</v>
      </c>
      <c r="W5673">
        <f>IF(AND(OR(Dashboard!$C$6="All",E5673=Dashboard!$C$6),OR(Dashboard!$F$6="All",G5673=Dashboard!$F$6),OR(Dashboard!$I$6="All",H5673=Dashboard!$I$6)),1,0)</f>
        <v/>
      </c>
    </row>
    <row r="5674">
      <c r="A5674" t="inlineStr">
        <is>
          <t>RR105665</t>
        </is>
      </c>
      <c r="B5674" s="69" t="n">
        <v>46343</v>
      </c>
      <c r="C5674" s="70" t="n">
        <v>2026</v>
      </c>
      <c r="D5674" t="inlineStr">
        <is>
          <t>Nov</t>
        </is>
      </c>
      <c r="E5674" t="inlineStr">
        <is>
          <t>West</t>
        </is>
      </c>
      <c r="F5674" t="inlineStr">
        <is>
          <t>India</t>
        </is>
      </c>
      <c r="G5674" t="inlineStr">
        <is>
          <t>Grocery</t>
        </is>
      </c>
      <c r="H5674" t="inlineStr">
        <is>
          <t>Store walk-in</t>
        </is>
      </c>
      <c r="I5674" t="inlineStr">
        <is>
          <t>Member</t>
        </is>
      </c>
      <c r="J5674" t="inlineStr">
        <is>
          <t>Sara Rossi</t>
        </is>
      </c>
      <c r="K5674" s="71" t="n">
        <v>923</v>
      </c>
      <c r="L5674" s="72" t="n">
        <v>169.91</v>
      </c>
      <c r="M5674" s="72" t="n">
        <v>156826.93</v>
      </c>
      <c r="N5674" s="72" t="n">
        <v>7841.35</v>
      </c>
      <c r="O5674" s="72" t="n">
        <v>148985.58</v>
      </c>
      <c r="P5674" s="72" t="n">
        <v>136592.6</v>
      </c>
      <c r="Q5674" s="72" t="n">
        <v>12392.98</v>
      </c>
      <c r="R5674" t="inlineStr">
        <is>
          <t>Gujarat</t>
        </is>
      </c>
      <c r="S5674" s="71" t="n">
        <v>3</v>
      </c>
      <c r="T5674" t="inlineStr">
        <is>
          <t>Yes</t>
        </is>
      </c>
      <c r="U5674" s="71" t="n">
        <v>439</v>
      </c>
      <c r="V5674" s="71" t="n">
        <v>158</v>
      </c>
      <c r="W5674">
        <f>IF(AND(OR(Dashboard!$C$6="All",E5674=Dashboard!$C$6),OR(Dashboard!$F$6="All",G5674=Dashboard!$F$6),OR(Dashboard!$I$6="All",H5674=Dashboard!$I$6)),1,0)</f>
        <v/>
      </c>
    </row>
    <row r="5675">
      <c r="A5675" t="inlineStr">
        <is>
          <t>RR105666</t>
        </is>
      </c>
      <c r="B5675" s="69" t="n">
        <v>46343</v>
      </c>
      <c r="C5675" s="70" t="n">
        <v>2026</v>
      </c>
      <c r="D5675" t="inlineStr">
        <is>
          <t>Nov</t>
        </is>
      </c>
      <c r="E5675" t="inlineStr">
        <is>
          <t>West</t>
        </is>
      </c>
      <c r="F5675" t="inlineStr">
        <is>
          <t>India</t>
        </is>
      </c>
      <c r="G5675" t="inlineStr">
        <is>
          <t>JioMart</t>
        </is>
      </c>
      <c r="H5675" t="inlineStr">
        <is>
          <t>Home delivery</t>
        </is>
      </c>
      <c r="I5675" t="inlineStr">
        <is>
          <t>Member</t>
        </is>
      </c>
      <c r="J5675" t="inlineStr">
        <is>
          <t>Yuki Sato</t>
        </is>
      </c>
      <c r="K5675" s="71" t="n">
        <v>492</v>
      </c>
      <c r="L5675" s="72" t="n">
        <v>434.77</v>
      </c>
      <c r="M5675" s="72" t="n">
        <v>213906.84</v>
      </c>
      <c r="N5675" s="72" t="n">
        <v>4278.14</v>
      </c>
      <c r="O5675" s="72" t="n">
        <v>209628.7</v>
      </c>
      <c r="P5675" s="72" t="n">
        <v>163164.44</v>
      </c>
      <c r="Q5675" s="72" t="n">
        <v>46464.26</v>
      </c>
      <c r="R5675" t="inlineStr">
        <is>
          <t>Goa</t>
        </is>
      </c>
      <c r="S5675" s="71" t="n">
        <v>2</v>
      </c>
      <c r="T5675" t="inlineStr">
        <is>
          <t>Yes</t>
        </is>
      </c>
      <c r="U5675" s="71" t="n">
        <v>1803</v>
      </c>
      <c r="V5675" s="71" t="n">
        <v>98</v>
      </c>
      <c r="W5675">
        <f>IF(AND(OR(Dashboard!$C$6="All",E5675=Dashboard!$C$6),OR(Dashboard!$F$6="All",G5675=Dashboard!$F$6),OR(Dashboard!$I$6="All",H5675=Dashboard!$I$6)),1,0)</f>
        <v/>
      </c>
    </row>
    <row r="5676">
      <c r="A5676" t="inlineStr">
        <is>
          <t>RR105667</t>
        </is>
      </c>
      <c r="B5676" s="69" t="n">
        <v>46343</v>
      </c>
      <c r="C5676" s="70" t="n">
        <v>2026</v>
      </c>
      <c r="D5676" t="inlineStr">
        <is>
          <t>Nov</t>
        </is>
      </c>
      <c r="E5676" t="inlineStr">
        <is>
          <t>West</t>
        </is>
      </c>
      <c r="F5676" t="inlineStr">
        <is>
          <t>India</t>
        </is>
      </c>
      <c r="G5676" t="inlineStr">
        <is>
          <t>Grocery</t>
        </is>
      </c>
      <c r="H5676" t="inlineStr">
        <is>
          <t>Store walk-in</t>
        </is>
      </c>
      <c r="I5676" t="inlineStr">
        <is>
          <t>Member</t>
        </is>
      </c>
      <c r="J5676" t="inlineStr">
        <is>
          <t>Carlos Silva</t>
        </is>
      </c>
      <c r="K5676" s="71" t="n">
        <v>962</v>
      </c>
      <c r="L5676" s="72" t="n">
        <v>206.28</v>
      </c>
      <c r="M5676" s="72" t="n">
        <v>198441.36</v>
      </c>
      <c r="N5676" s="72" t="n">
        <v>19844.14</v>
      </c>
      <c r="O5676" s="72" t="n">
        <v>178597.22</v>
      </c>
      <c r="P5676" s="72" t="n">
        <v>142621.4</v>
      </c>
      <c r="Q5676" s="72" t="n">
        <v>35975.82</v>
      </c>
      <c r="R5676" t="inlineStr">
        <is>
          <t>Goa</t>
        </is>
      </c>
      <c r="S5676" s="71" t="n">
        <v>8</v>
      </c>
      <c r="T5676" t="inlineStr">
        <is>
          <t>Yes</t>
        </is>
      </c>
      <c r="U5676" s="71" t="n">
        <v>444</v>
      </c>
      <c r="V5676" s="71" t="n">
        <v>154</v>
      </c>
      <c r="W5676">
        <f>IF(AND(OR(Dashboard!$C$6="All",E5676=Dashboard!$C$6),OR(Dashboard!$F$6="All",G5676=Dashboard!$F$6),OR(Dashboard!$I$6="All",H5676=Dashboard!$I$6)),1,0)</f>
        <v/>
      </c>
    </row>
    <row r="5677">
      <c r="A5677" t="inlineStr">
        <is>
          <t>RR105668</t>
        </is>
      </c>
      <c r="B5677" s="69" t="n">
        <v>46344</v>
      </c>
      <c r="C5677" s="70" t="n">
        <v>2026</v>
      </c>
      <c r="D5677" t="inlineStr">
        <is>
          <t>Nov</t>
        </is>
      </c>
      <c r="E5677" t="inlineStr">
        <is>
          <t>North</t>
        </is>
      </c>
      <c r="F5677" t="inlineStr">
        <is>
          <t>India</t>
        </is>
      </c>
      <c r="G5677" t="inlineStr">
        <is>
          <t>JioMart</t>
        </is>
      </c>
      <c r="H5677" t="inlineStr">
        <is>
          <t>Home delivery</t>
        </is>
      </c>
      <c r="I5677" t="inlineStr">
        <is>
          <t>Walk-in guest</t>
        </is>
      </c>
      <c r="J5677" t="inlineStr">
        <is>
          <t>Wei Chen</t>
        </is>
      </c>
      <c r="K5677" s="71" t="n">
        <v>2532</v>
      </c>
      <c r="L5677" s="72" t="n">
        <v>455.82</v>
      </c>
      <c r="M5677" s="72" t="n">
        <v>1154136.24</v>
      </c>
      <c r="N5677" s="72" t="n">
        <v>115413.62</v>
      </c>
      <c r="O5677" s="72" t="n">
        <v>1038722.62</v>
      </c>
      <c r="P5677" s="72" t="n">
        <v>851020.04</v>
      </c>
      <c r="Q5677" s="72" t="n">
        <v>187702.58</v>
      </c>
      <c r="R5677" t="inlineStr">
        <is>
          <t>Delhi</t>
        </is>
      </c>
      <c r="S5677" s="71" t="n">
        <v>8</v>
      </c>
      <c r="T5677" t="inlineStr">
        <is>
          <t>Yes</t>
        </is>
      </c>
      <c r="U5677" s="71" t="n">
        <v>4906</v>
      </c>
      <c r="V5677" s="71" t="n">
        <v>313</v>
      </c>
      <c r="W5677">
        <f>IF(AND(OR(Dashboard!$C$6="All",E5677=Dashboard!$C$6),OR(Dashboard!$F$6="All",G5677=Dashboard!$F$6),OR(Dashboard!$I$6="All",H5677=Dashboard!$I$6)),1,0)</f>
        <v/>
      </c>
    </row>
    <row r="5678">
      <c r="A5678" t="inlineStr">
        <is>
          <t>RR105669</t>
        </is>
      </c>
      <c r="B5678" s="69" t="n">
        <v>46344</v>
      </c>
      <c r="C5678" s="70" t="n">
        <v>2026</v>
      </c>
      <c r="D5678" t="inlineStr">
        <is>
          <t>Nov</t>
        </is>
      </c>
      <c r="E5678" t="inlineStr">
        <is>
          <t>South</t>
        </is>
      </c>
      <c r="F5678" t="inlineStr">
        <is>
          <t>India</t>
        </is>
      </c>
      <c r="G5678" t="inlineStr">
        <is>
          <t>Grocery</t>
        </is>
      </c>
      <c r="H5678" t="inlineStr">
        <is>
          <t>Click &amp; collect</t>
        </is>
      </c>
      <c r="I5678" t="inlineStr">
        <is>
          <t>Walk-in guest</t>
        </is>
      </c>
      <c r="J5678" t="inlineStr">
        <is>
          <t>Hiroshi Tanaka</t>
        </is>
      </c>
      <c r="K5678" s="71" t="n">
        <v>2111</v>
      </c>
      <c r="L5678" s="72" t="n">
        <v>191.34</v>
      </c>
      <c r="M5678" s="72" t="n">
        <v>403918.74</v>
      </c>
      <c r="N5678" s="72" t="n">
        <v>8078.37</v>
      </c>
      <c r="O5678" s="72" t="n">
        <v>395840.37</v>
      </c>
      <c r="P5678" s="72" t="n">
        <v>312531.16</v>
      </c>
      <c r="Q5678" s="72" t="n">
        <v>83309.21000000001</v>
      </c>
      <c r="R5678" t="inlineStr">
        <is>
          <t>Tamil Nadu</t>
        </is>
      </c>
      <c r="S5678" s="71" t="n">
        <v>5</v>
      </c>
      <c r="T5678" t="inlineStr">
        <is>
          <t>Yes</t>
        </is>
      </c>
      <c r="U5678" s="71" t="n">
        <v>984</v>
      </c>
      <c r="V5678" s="71" t="n">
        <v>273</v>
      </c>
      <c r="W5678">
        <f>IF(AND(OR(Dashboard!$C$6="All",E5678=Dashboard!$C$6),OR(Dashboard!$F$6="All",G5678=Dashboard!$F$6),OR(Dashboard!$I$6="All",H5678=Dashboard!$I$6)),1,0)</f>
        <v/>
      </c>
    </row>
    <row r="5679">
      <c r="A5679" t="inlineStr">
        <is>
          <t>RR105670</t>
        </is>
      </c>
      <c r="B5679" s="69" t="n">
        <v>46344</v>
      </c>
      <c r="C5679" s="70" t="n">
        <v>2026</v>
      </c>
      <c r="D5679" t="inlineStr">
        <is>
          <t>Nov</t>
        </is>
      </c>
      <c r="E5679" t="inlineStr">
        <is>
          <t>North</t>
        </is>
      </c>
      <c r="F5679" t="inlineStr">
        <is>
          <t>India</t>
        </is>
      </c>
      <c r="G5679" t="inlineStr">
        <is>
          <t>JioMart</t>
        </is>
      </c>
      <c r="H5679" t="inlineStr">
        <is>
          <t>Home delivery</t>
        </is>
      </c>
      <c r="I5679" t="inlineStr">
        <is>
          <t>Walk-in guest</t>
        </is>
      </c>
      <c r="J5679" t="inlineStr">
        <is>
          <t>Amir Khan</t>
        </is>
      </c>
      <c r="K5679" s="71" t="n">
        <v>3972</v>
      </c>
      <c r="L5679" s="72" t="n">
        <v>440.78</v>
      </c>
      <c r="M5679" s="72" t="n">
        <v>1750778.16</v>
      </c>
      <c r="N5679" s="72" t="n">
        <v>87538.91</v>
      </c>
      <c r="O5679" s="72" t="n">
        <v>1663239.25</v>
      </c>
      <c r="P5679" s="72" t="n">
        <v>1301636.75</v>
      </c>
      <c r="Q5679" s="72" t="n">
        <v>361602.5</v>
      </c>
      <c r="R5679" t="inlineStr">
        <is>
          <t>Uttar Pradesh</t>
        </is>
      </c>
      <c r="S5679" s="71" t="n">
        <v>8</v>
      </c>
      <c r="T5679" t="inlineStr">
        <is>
          <t>Yes</t>
        </is>
      </c>
      <c r="U5679" s="71" t="n">
        <v>11187</v>
      </c>
      <c r="V5679" s="71" t="n">
        <v>554</v>
      </c>
      <c r="W5679">
        <f>IF(AND(OR(Dashboard!$C$6="All",E5679=Dashboard!$C$6),OR(Dashboard!$F$6="All",G5679=Dashboard!$F$6),OR(Dashboard!$I$6="All",H5679=Dashboard!$I$6)),1,0)</f>
        <v/>
      </c>
    </row>
    <row r="5680">
      <c r="A5680" t="inlineStr">
        <is>
          <t>RR105671</t>
        </is>
      </c>
      <c r="B5680" s="69" t="n">
        <v>46344</v>
      </c>
      <c r="C5680" s="70" t="n">
        <v>2026</v>
      </c>
      <c r="D5680" t="inlineStr">
        <is>
          <t>Nov</t>
        </is>
      </c>
      <c r="E5680" t="inlineStr">
        <is>
          <t>East</t>
        </is>
      </c>
      <c r="F5680" t="inlineStr">
        <is>
          <t>India</t>
        </is>
      </c>
      <c r="G5680" t="inlineStr">
        <is>
          <t>JioMart</t>
        </is>
      </c>
      <c r="H5680" t="inlineStr">
        <is>
          <t>Home delivery</t>
        </is>
      </c>
      <c r="I5680" t="inlineStr">
        <is>
          <t>Walk-in guest</t>
        </is>
      </c>
      <c r="J5680" t="inlineStr">
        <is>
          <t>Sara Rossi</t>
        </is>
      </c>
      <c r="K5680" s="71" t="n">
        <v>4726</v>
      </c>
      <c r="L5680" s="72" t="n">
        <v>479.06</v>
      </c>
      <c r="M5680" s="72" t="n">
        <v>2264037.56</v>
      </c>
      <c r="N5680" s="72" t="n">
        <v>181123</v>
      </c>
      <c r="O5680" s="72" t="n">
        <v>2082914.56</v>
      </c>
      <c r="P5680" s="72" t="n">
        <v>1599763.1</v>
      </c>
      <c r="Q5680" s="72" t="n">
        <v>483151.46</v>
      </c>
      <c r="R5680" t="inlineStr">
        <is>
          <t>West Bengal</t>
        </is>
      </c>
      <c r="S5680" s="71" t="n">
        <v>0</v>
      </c>
      <c r="T5680" t="inlineStr">
        <is>
          <t>No</t>
        </is>
      </c>
      <c r="U5680" s="71" t="n">
        <v>8004</v>
      </c>
      <c r="V5680" s="71" t="n">
        <v>564</v>
      </c>
      <c r="W5680">
        <f>IF(AND(OR(Dashboard!$C$6="All",E5680=Dashboard!$C$6),OR(Dashboard!$F$6="All",G5680=Dashboard!$F$6),OR(Dashboard!$I$6="All",H5680=Dashboard!$I$6)),1,0)</f>
        <v/>
      </c>
    </row>
    <row r="5681">
      <c r="A5681" t="inlineStr">
        <is>
          <t>RR105672</t>
        </is>
      </c>
      <c r="B5681" s="69" t="n">
        <v>46344</v>
      </c>
      <c r="C5681" s="70" t="n">
        <v>2026</v>
      </c>
      <c r="D5681" t="inlineStr">
        <is>
          <t>Nov</t>
        </is>
      </c>
      <c r="E5681" t="inlineStr">
        <is>
          <t>North</t>
        </is>
      </c>
      <c r="F5681" t="inlineStr">
        <is>
          <t>India</t>
        </is>
      </c>
      <c r="G5681" t="inlineStr">
        <is>
          <t>Grocery</t>
        </is>
      </c>
      <c r="H5681" t="inlineStr">
        <is>
          <t>Store walk-in</t>
        </is>
      </c>
      <c r="I5681" t="inlineStr">
        <is>
          <t>Walk-in guest</t>
        </is>
      </c>
      <c r="J5681" t="inlineStr">
        <is>
          <t>Shraddha Kulkarni</t>
        </is>
      </c>
      <c r="K5681" s="71" t="n">
        <v>3088</v>
      </c>
      <c r="L5681" s="72" t="n">
        <v>186.24</v>
      </c>
      <c r="M5681" s="72" t="n">
        <v>575109.12</v>
      </c>
      <c r="N5681" s="72" t="n">
        <v>46008.73</v>
      </c>
      <c r="O5681" s="72" t="n">
        <v>529100.39</v>
      </c>
      <c r="P5681" s="72" t="n">
        <v>455282.24</v>
      </c>
      <c r="Q5681" s="72" t="n">
        <v>73818.14999999999</v>
      </c>
      <c r="R5681" t="inlineStr">
        <is>
          <t>Uttar Pradesh</t>
        </is>
      </c>
      <c r="S5681" s="71" t="n">
        <v>1</v>
      </c>
      <c r="T5681" t="inlineStr">
        <is>
          <t>Yes</t>
        </is>
      </c>
      <c r="U5681" s="71" t="n">
        <v>1185</v>
      </c>
      <c r="V5681" s="71" t="n">
        <v>470</v>
      </c>
      <c r="W5681">
        <f>IF(AND(OR(Dashboard!$C$6="All",E5681=Dashboard!$C$6),OR(Dashboard!$F$6="All",G5681=Dashboard!$F$6),OR(Dashboard!$I$6="All",H5681=Dashboard!$I$6)),1,0)</f>
        <v/>
      </c>
    </row>
    <row r="5682">
      <c r="A5682" t="inlineStr">
        <is>
          <t>RR105673</t>
        </is>
      </c>
      <c r="B5682" s="69" t="n">
        <v>46344</v>
      </c>
      <c r="C5682" s="70" t="n">
        <v>2026</v>
      </c>
      <c r="D5682" t="inlineStr">
        <is>
          <t>Nov</t>
        </is>
      </c>
      <c r="E5682" t="inlineStr">
        <is>
          <t>East</t>
        </is>
      </c>
      <c r="F5682" t="inlineStr">
        <is>
          <t>India</t>
        </is>
      </c>
      <c r="G5682" t="inlineStr">
        <is>
          <t>Grocery</t>
        </is>
      </c>
      <c r="H5682" t="inlineStr">
        <is>
          <t>Store walk-in</t>
        </is>
      </c>
      <c r="I5682" t="inlineStr">
        <is>
          <t>Member</t>
        </is>
      </c>
      <c r="J5682" t="inlineStr">
        <is>
          <t>Liam O'Brien</t>
        </is>
      </c>
      <c r="K5682" s="71" t="n">
        <v>4827</v>
      </c>
      <c r="L5682" s="72" t="n">
        <v>184.04</v>
      </c>
      <c r="M5682" s="72" t="n">
        <v>888361.08</v>
      </c>
      <c r="N5682" s="72" t="n">
        <v>133254.16</v>
      </c>
      <c r="O5682" s="72" t="n">
        <v>755106.92</v>
      </c>
      <c r="P5682" s="72" t="n">
        <v>690526.67</v>
      </c>
      <c r="Q5682" s="72" t="n">
        <v>64580.25</v>
      </c>
      <c r="R5682" t="inlineStr">
        <is>
          <t>West Bengal</t>
        </is>
      </c>
      <c r="S5682" s="71" t="n">
        <v>5</v>
      </c>
      <c r="T5682" t="inlineStr">
        <is>
          <t>Yes</t>
        </is>
      </c>
      <c r="U5682" s="71" t="n">
        <v>2907</v>
      </c>
      <c r="V5682" s="71" t="n">
        <v>1104</v>
      </c>
      <c r="W5682">
        <f>IF(AND(OR(Dashboard!$C$6="All",E5682=Dashboard!$C$6),OR(Dashboard!$F$6="All",G5682=Dashboard!$F$6),OR(Dashboard!$I$6="All",H5682=Dashboard!$I$6)),1,0)</f>
        <v/>
      </c>
    </row>
    <row r="5683">
      <c r="A5683" t="inlineStr">
        <is>
          <t>RR105674</t>
        </is>
      </c>
      <c r="B5683" s="69" t="n">
        <v>46344</v>
      </c>
      <c r="C5683" s="70" t="n">
        <v>2026</v>
      </c>
      <c r="D5683" t="inlineStr">
        <is>
          <t>Nov</t>
        </is>
      </c>
      <c r="E5683" t="inlineStr">
        <is>
          <t>South</t>
        </is>
      </c>
      <c r="F5683" t="inlineStr">
        <is>
          <t>India</t>
        </is>
      </c>
      <c r="G5683" t="inlineStr">
        <is>
          <t>Grocery</t>
        </is>
      </c>
      <c r="H5683" t="inlineStr">
        <is>
          <t>Store walk-in</t>
        </is>
      </c>
      <c r="I5683" t="inlineStr">
        <is>
          <t>Walk-in guest</t>
        </is>
      </c>
      <c r="J5683" t="inlineStr">
        <is>
          <t>Noah Smith</t>
        </is>
      </c>
      <c r="K5683" s="71" t="n">
        <v>3959</v>
      </c>
      <c r="L5683" s="72" t="n">
        <v>190.83</v>
      </c>
      <c r="M5683" s="72" t="n">
        <v>755495.97</v>
      </c>
      <c r="N5683" s="72" t="n">
        <v>60439.68</v>
      </c>
      <c r="O5683" s="72" t="n">
        <v>695056.29</v>
      </c>
      <c r="P5683" s="72" t="n">
        <v>576587.26</v>
      </c>
      <c r="Q5683" s="72" t="n">
        <v>118469.03</v>
      </c>
      <c r="R5683" t="inlineStr">
        <is>
          <t>Tamil Nadu</t>
        </is>
      </c>
      <c r="S5683" s="71" t="n">
        <v>8</v>
      </c>
      <c r="T5683" t="inlineStr">
        <is>
          <t>Yes</t>
        </is>
      </c>
      <c r="U5683" s="71" t="n">
        <v>1251</v>
      </c>
      <c r="V5683" s="71" t="n">
        <v>551</v>
      </c>
      <c r="W5683">
        <f>IF(AND(OR(Dashboard!$C$6="All",E5683=Dashboard!$C$6),OR(Dashboard!$F$6="All",G5683=Dashboard!$F$6),OR(Dashboard!$I$6="All",H5683=Dashboard!$I$6)),1,0)</f>
        <v/>
      </c>
    </row>
    <row r="5684">
      <c r="A5684" t="inlineStr">
        <is>
          <t>RR105675</t>
        </is>
      </c>
      <c r="B5684" s="69" t="n">
        <v>46344</v>
      </c>
      <c r="C5684" s="70" t="n">
        <v>2026</v>
      </c>
      <c r="D5684" t="inlineStr">
        <is>
          <t>Nov</t>
        </is>
      </c>
      <c r="E5684" t="inlineStr">
        <is>
          <t>West</t>
        </is>
      </c>
      <c r="F5684" t="inlineStr">
        <is>
          <t>India</t>
        </is>
      </c>
      <c r="G5684" t="inlineStr">
        <is>
          <t>Grocery</t>
        </is>
      </c>
      <c r="H5684" t="inlineStr">
        <is>
          <t>Click &amp; collect</t>
        </is>
      </c>
      <c r="I5684" t="inlineStr">
        <is>
          <t>Walk-in guest</t>
        </is>
      </c>
      <c r="J5684" t="inlineStr">
        <is>
          <t>Priya Nair</t>
        </is>
      </c>
      <c r="K5684" s="71" t="n">
        <v>691</v>
      </c>
      <c r="L5684" s="72" t="n">
        <v>193.19</v>
      </c>
      <c r="M5684" s="72" t="n">
        <v>133494.29</v>
      </c>
      <c r="N5684" s="72" t="n">
        <v>20024.14</v>
      </c>
      <c r="O5684" s="72" t="n">
        <v>113470.15</v>
      </c>
      <c r="P5684" s="72" t="n">
        <v>101899.11</v>
      </c>
      <c r="Q5684" s="72" t="n">
        <v>11571.04</v>
      </c>
      <c r="R5684" t="inlineStr">
        <is>
          <t>Gujarat</t>
        </is>
      </c>
      <c r="S5684" s="71" t="n">
        <v>8</v>
      </c>
      <c r="T5684" t="inlineStr">
        <is>
          <t>Yes</t>
        </is>
      </c>
      <c r="U5684" s="71" t="n">
        <v>413</v>
      </c>
      <c r="V5684" s="71" t="n">
        <v>162</v>
      </c>
      <c r="W5684">
        <f>IF(AND(OR(Dashboard!$C$6="All",E5684=Dashboard!$C$6),OR(Dashboard!$F$6="All",G5684=Dashboard!$F$6),OR(Dashboard!$I$6="All",H5684=Dashboard!$I$6)),1,0)</f>
        <v/>
      </c>
    </row>
    <row r="5685">
      <c r="A5685" t="inlineStr">
        <is>
          <t>RR105676</t>
        </is>
      </c>
      <c r="B5685" s="69" t="n">
        <v>46344</v>
      </c>
      <c r="C5685" s="70" t="n">
        <v>2026</v>
      </c>
      <c r="D5685" t="inlineStr">
        <is>
          <t>Nov</t>
        </is>
      </c>
      <c r="E5685" t="inlineStr">
        <is>
          <t>West</t>
        </is>
      </c>
      <c r="F5685" t="inlineStr">
        <is>
          <t>India</t>
        </is>
      </c>
      <c r="G5685" t="inlineStr">
        <is>
          <t>Grocery</t>
        </is>
      </c>
      <c r="H5685" t="inlineStr">
        <is>
          <t>Store walk-in</t>
        </is>
      </c>
      <c r="I5685" t="inlineStr">
        <is>
          <t>Member</t>
        </is>
      </c>
      <c r="J5685" t="inlineStr">
        <is>
          <t>Fatima Al-Saud</t>
        </is>
      </c>
      <c r="K5685" s="71" t="n">
        <v>1653</v>
      </c>
      <c r="L5685" s="72" t="n">
        <v>183.83</v>
      </c>
      <c r="M5685" s="72" t="n">
        <v>303870.99</v>
      </c>
      <c r="N5685" s="72" t="n">
        <v>15193.55</v>
      </c>
      <c r="O5685" s="72" t="n">
        <v>288677.44</v>
      </c>
      <c r="P5685" s="72" t="n">
        <v>234514.95</v>
      </c>
      <c r="Q5685" s="72" t="n">
        <v>54162.49</v>
      </c>
      <c r="R5685" t="inlineStr">
        <is>
          <t>Goa</t>
        </is>
      </c>
      <c r="S5685" s="71" t="n">
        <v>3</v>
      </c>
      <c r="T5685" t="inlineStr">
        <is>
          <t>Yes</t>
        </is>
      </c>
      <c r="U5685" s="71" t="n">
        <v>612</v>
      </c>
      <c r="V5685" s="71" t="n">
        <v>244</v>
      </c>
      <c r="W5685">
        <f>IF(AND(OR(Dashboard!$C$6="All",E5685=Dashboard!$C$6),OR(Dashboard!$F$6="All",G5685=Dashboard!$F$6),OR(Dashboard!$I$6="All",H5685=Dashboard!$I$6)),1,0)</f>
        <v/>
      </c>
    </row>
    <row r="5686">
      <c r="A5686" t="inlineStr">
        <is>
          <t>RR105677</t>
        </is>
      </c>
      <c r="B5686" s="69" t="n">
        <v>46344</v>
      </c>
      <c r="C5686" s="70" t="n">
        <v>2026</v>
      </c>
      <c r="D5686" t="inlineStr">
        <is>
          <t>Nov</t>
        </is>
      </c>
      <c r="E5686" t="inlineStr">
        <is>
          <t>North</t>
        </is>
      </c>
      <c r="F5686" t="inlineStr">
        <is>
          <t>India</t>
        </is>
      </c>
      <c r="G5686" t="inlineStr">
        <is>
          <t>JioMart</t>
        </is>
      </c>
      <c r="H5686" t="inlineStr">
        <is>
          <t>Home delivery</t>
        </is>
      </c>
      <c r="I5686" t="inlineStr">
        <is>
          <t>Walk-in guest</t>
        </is>
      </c>
      <c r="J5686" t="inlineStr">
        <is>
          <t>Omar Haddad</t>
        </is>
      </c>
      <c r="K5686" s="71" t="n">
        <v>874</v>
      </c>
      <c r="L5686" s="72" t="n">
        <v>417.51</v>
      </c>
      <c r="M5686" s="72" t="n">
        <v>364903.74</v>
      </c>
      <c r="N5686" s="72" t="n">
        <v>36490.37</v>
      </c>
      <c r="O5686" s="72" t="n">
        <v>328413.37</v>
      </c>
      <c r="P5686" s="72" t="n">
        <v>287682.24</v>
      </c>
      <c r="Q5686" s="72" t="n">
        <v>40731.13</v>
      </c>
      <c r="R5686" t="inlineStr">
        <is>
          <t>Punjab</t>
        </is>
      </c>
      <c r="S5686" s="71" t="n">
        <v>2</v>
      </c>
      <c r="T5686" t="inlineStr">
        <is>
          <t>Yes</t>
        </is>
      </c>
      <c r="U5686" s="71" t="n">
        <v>2888</v>
      </c>
      <c r="V5686" s="71" t="n">
        <v>125</v>
      </c>
      <c r="W5686">
        <f>IF(AND(OR(Dashboard!$C$6="All",E5686=Dashboard!$C$6),OR(Dashboard!$F$6="All",G5686=Dashboard!$F$6),OR(Dashboard!$I$6="All",H5686=Dashboard!$I$6)),1,0)</f>
        <v/>
      </c>
    </row>
    <row r="5687">
      <c r="A5687" t="inlineStr">
        <is>
          <t>RR105678</t>
        </is>
      </c>
      <c r="B5687" s="69" t="n">
        <v>46345</v>
      </c>
      <c r="C5687" s="70" t="n">
        <v>2026</v>
      </c>
      <c r="D5687" t="inlineStr">
        <is>
          <t>Nov</t>
        </is>
      </c>
      <c r="E5687" t="inlineStr">
        <is>
          <t>West</t>
        </is>
      </c>
      <c r="F5687" t="inlineStr">
        <is>
          <t>India</t>
        </is>
      </c>
      <c r="G5687" t="inlineStr">
        <is>
          <t>Fashion</t>
        </is>
      </c>
      <c r="H5687" t="inlineStr">
        <is>
          <t>Click &amp; collect</t>
        </is>
      </c>
      <c r="I5687" t="inlineStr">
        <is>
          <t>Member</t>
        </is>
      </c>
      <c r="J5687" t="inlineStr">
        <is>
          <t>Emma Clarke</t>
        </is>
      </c>
      <c r="K5687" s="71" t="n">
        <v>812</v>
      </c>
      <c r="L5687" s="72" t="n">
        <v>731.78</v>
      </c>
      <c r="M5687" s="72" t="n">
        <v>594205.36</v>
      </c>
      <c r="N5687" s="72" t="n">
        <v>11884.11</v>
      </c>
      <c r="O5687" s="72" t="n">
        <v>582321.25</v>
      </c>
      <c r="P5687" s="72" t="n">
        <v>329393.53</v>
      </c>
      <c r="Q5687" s="72" t="n">
        <v>252927.72</v>
      </c>
      <c r="R5687" t="inlineStr">
        <is>
          <t>Goa</t>
        </is>
      </c>
      <c r="S5687" s="71" t="n">
        <v>8</v>
      </c>
      <c r="T5687" t="inlineStr">
        <is>
          <t>Yes</t>
        </is>
      </c>
      <c r="U5687" s="71" t="n">
        <v>302</v>
      </c>
      <c r="V5687" s="71" t="n">
        <v>105</v>
      </c>
      <c r="W5687">
        <f>IF(AND(OR(Dashboard!$C$6="All",E5687=Dashboard!$C$6),OR(Dashboard!$F$6="All",G5687=Dashboard!$F$6),OR(Dashboard!$I$6="All",H5687=Dashboard!$I$6)),1,0)</f>
        <v/>
      </c>
    </row>
    <row r="5688">
      <c r="A5688" t="inlineStr">
        <is>
          <t>RR105679</t>
        </is>
      </c>
      <c r="B5688" s="69" t="n">
        <v>46345</v>
      </c>
      <c r="C5688" s="70" t="n">
        <v>2026</v>
      </c>
      <c r="D5688" t="inlineStr">
        <is>
          <t>Nov</t>
        </is>
      </c>
      <c r="E5688" t="inlineStr">
        <is>
          <t>North</t>
        </is>
      </c>
      <c r="F5688" t="inlineStr">
        <is>
          <t>India</t>
        </is>
      </c>
      <c r="G5688" t="inlineStr">
        <is>
          <t>JioMart</t>
        </is>
      </c>
      <c r="H5688" t="inlineStr">
        <is>
          <t>Home delivery</t>
        </is>
      </c>
      <c r="I5688" t="inlineStr">
        <is>
          <t>Member</t>
        </is>
      </c>
      <c r="J5688" t="inlineStr">
        <is>
          <t>Emma Clarke</t>
        </is>
      </c>
      <c r="K5688" s="71" t="n">
        <v>1809</v>
      </c>
      <c r="L5688" s="72" t="n">
        <v>505.26</v>
      </c>
      <c r="M5688" s="72" t="n">
        <v>914015.34</v>
      </c>
      <c r="N5688" s="72" t="n">
        <v>45700.77</v>
      </c>
      <c r="O5688" s="72" t="n">
        <v>868314.5699999999</v>
      </c>
      <c r="P5688" s="72" t="n">
        <v>629490.9</v>
      </c>
      <c r="Q5688" s="72" t="n">
        <v>238823.67</v>
      </c>
      <c r="R5688" t="inlineStr">
        <is>
          <t>Uttar Pradesh</t>
        </is>
      </c>
      <c r="S5688" s="71" t="n">
        <v>2</v>
      </c>
      <c r="T5688" t="inlineStr">
        <is>
          <t>Yes</t>
        </is>
      </c>
      <c r="U5688" s="71" t="n">
        <v>4134</v>
      </c>
      <c r="V5688" s="71" t="n">
        <v>267</v>
      </c>
      <c r="W5688">
        <f>IF(AND(OR(Dashboard!$C$6="All",E5688=Dashboard!$C$6),OR(Dashboard!$F$6="All",G5688=Dashboard!$F$6),OR(Dashboard!$I$6="All",H5688=Dashboard!$I$6)),1,0)</f>
        <v/>
      </c>
    </row>
    <row r="5689">
      <c r="A5689" t="inlineStr">
        <is>
          <t>RR105680</t>
        </is>
      </c>
      <c r="B5689" s="69" t="n">
        <v>46345</v>
      </c>
      <c r="C5689" s="70" t="n">
        <v>2026</v>
      </c>
      <c r="D5689" t="inlineStr">
        <is>
          <t>Nov</t>
        </is>
      </c>
      <c r="E5689" t="inlineStr">
        <is>
          <t>West</t>
        </is>
      </c>
      <c r="F5689" t="inlineStr">
        <is>
          <t>India</t>
        </is>
      </c>
      <c r="G5689" t="inlineStr">
        <is>
          <t>JioMart</t>
        </is>
      </c>
      <c r="H5689" t="inlineStr">
        <is>
          <t>Home delivery</t>
        </is>
      </c>
      <c r="I5689" t="inlineStr">
        <is>
          <t>Walk-in guest</t>
        </is>
      </c>
      <c r="J5689" t="inlineStr">
        <is>
          <t>Kofi Mensah</t>
        </is>
      </c>
      <c r="K5689" s="71" t="n">
        <v>3587</v>
      </c>
      <c r="L5689" s="72" t="n">
        <v>413.88</v>
      </c>
      <c r="M5689" s="72" t="n">
        <v>1484587.56</v>
      </c>
      <c r="N5689" s="72" t="n">
        <v>118767</v>
      </c>
      <c r="O5689" s="72" t="n">
        <v>1365820.56</v>
      </c>
      <c r="P5689" s="72" t="n">
        <v>1187888.25</v>
      </c>
      <c r="Q5689" s="72" t="n">
        <v>177932.31</v>
      </c>
      <c r="R5689" t="inlineStr">
        <is>
          <t>Gujarat</t>
        </is>
      </c>
      <c r="S5689" s="71" t="n">
        <v>0</v>
      </c>
      <c r="T5689" t="inlineStr">
        <is>
          <t>No</t>
        </is>
      </c>
      <c r="U5689" s="71" t="n">
        <v>12036</v>
      </c>
      <c r="V5689" s="71" t="n">
        <v>563</v>
      </c>
      <c r="W5689">
        <f>IF(AND(OR(Dashboard!$C$6="All",E5689=Dashboard!$C$6),OR(Dashboard!$F$6="All",G5689=Dashboard!$F$6),OR(Dashboard!$I$6="All",H5689=Dashboard!$I$6)),1,0)</f>
        <v/>
      </c>
    </row>
    <row r="5690">
      <c r="A5690" t="inlineStr">
        <is>
          <t>RR105681</t>
        </is>
      </c>
      <c r="B5690" s="69" t="n">
        <v>46345</v>
      </c>
      <c r="C5690" s="70" t="n">
        <v>2026</v>
      </c>
      <c r="D5690" t="inlineStr">
        <is>
          <t>Nov</t>
        </is>
      </c>
      <c r="E5690" t="inlineStr">
        <is>
          <t>South</t>
        </is>
      </c>
      <c r="F5690" t="inlineStr">
        <is>
          <t>India</t>
        </is>
      </c>
      <c r="G5690" t="inlineStr">
        <is>
          <t>JioMart</t>
        </is>
      </c>
      <c r="H5690" t="inlineStr">
        <is>
          <t>Home delivery</t>
        </is>
      </c>
      <c r="I5690" t="inlineStr">
        <is>
          <t>Member</t>
        </is>
      </c>
      <c r="J5690" t="inlineStr">
        <is>
          <t>Ruhi Shaikh</t>
        </is>
      </c>
      <c r="K5690" s="71" t="n">
        <v>2095</v>
      </c>
      <c r="L5690" s="72" t="n">
        <v>411.58</v>
      </c>
      <c r="M5690" s="72" t="n">
        <v>862260.1</v>
      </c>
      <c r="N5690" s="72" t="n">
        <v>17245.2</v>
      </c>
      <c r="O5690" s="72" t="n">
        <v>845014.9</v>
      </c>
      <c r="P5690" s="72" t="n">
        <v>702921.1800000001</v>
      </c>
      <c r="Q5690" s="72" t="n">
        <v>142093.72</v>
      </c>
      <c r="R5690" t="inlineStr">
        <is>
          <t>Telangana</t>
        </is>
      </c>
      <c r="S5690" s="71" t="n">
        <v>3</v>
      </c>
      <c r="T5690" t="inlineStr">
        <is>
          <t>Yes</t>
        </is>
      </c>
      <c r="U5690" s="71" t="n">
        <v>7323</v>
      </c>
      <c r="V5690" s="71" t="n">
        <v>396</v>
      </c>
      <c r="W5690">
        <f>IF(AND(OR(Dashboard!$C$6="All",E5690=Dashboard!$C$6),OR(Dashboard!$F$6="All",G5690=Dashboard!$F$6),OR(Dashboard!$I$6="All",H5690=Dashboard!$I$6)),1,0)</f>
        <v/>
      </c>
    </row>
    <row r="5691">
      <c r="A5691" t="inlineStr">
        <is>
          <t>RR105682</t>
        </is>
      </c>
      <c r="B5691" s="69" t="n">
        <v>46345</v>
      </c>
      <c r="C5691" s="70" t="n">
        <v>2026</v>
      </c>
      <c r="D5691" t="inlineStr">
        <is>
          <t>Nov</t>
        </is>
      </c>
      <c r="E5691" t="inlineStr">
        <is>
          <t>North</t>
        </is>
      </c>
      <c r="F5691" t="inlineStr">
        <is>
          <t>India</t>
        </is>
      </c>
      <c r="G5691" t="inlineStr">
        <is>
          <t>JioMart</t>
        </is>
      </c>
      <c r="H5691" t="inlineStr">
        <is>
          <t>Home delivery</t>
        </is>
      </c>
      <c r="I5691" t="inlineStr">
        <is>
          <t>Member</t>
        </is>
      </c>
      <c r="J5691" t="inlineStr">
        <is>
          <t>Noah Smith</t>
        </is>
      </c>
      <c r="K5691" s="71" t="n">
        <v>4178</v>
      </c>
      <c r="L5691" s="72" t="n">
        <v>519.01</v>
      </c>
      <c r="M5691" s="72" t="n">
        <v>2168423.78</v>
      </c>
      <c r="N5691" s="72" t="n">
        <v>325263.57</v>
      </c>
      <c r="O5691" s="72" t="n">
        <v>1843160.21</v>
      </c>
      <c r="P5691" s="72" t="n">
        <v>1395154.8</v>
      </c>
      <c r="Q5691" s="72" t="n">
        <v>448005.41</v>
      </c>
      <c r="R5691" t="inlineStr">
        <is>
          <t>Rajasthan</t>
        </is>
      </c>
      <c r="S5691" s="71" t="n">
        <v>8</v>
      </c>
      <c r="T5691" t="inlineStr">
        <is>
          <t>Yes</t>
        </is>
      </c>
      <c r="U5691" s="71" t="n">
        <v>7458</v>
      </c>
      <c r="V5691" s="71" t="n">
        <v>575</v>
      </c>
      <c r="W5691">
        <f>IF(AND(OR(Dashboard!$C$6="All",E5691=Dashboard!$C$6),OR(Dashboard!$F$6="All",G5691=Dashboard!$F$6),OR(Dashboard!$I$6="All",H5691=Dashboard!$I$6)),1,0)</f>
        <v/>
      </c>
    </row>
    <row r="5692">
      <c r="A5692" t="inlineStr">
        <is>
          <t>RR105683</t>
        </is>
      </c>
      <c r="B5692" s="69" t="n">
        <v>46345</v>
      </c>
      <c r="C5692" s="70" t="n">
        <v>2026</v>
      </c>
      <c r="D5692" t="inlineStr">
        <is>
          <t>Nov</t>
        </is>
      </c>
      <c r="E5692" t="inlineStr">
        <is>
          <t>North</t>
        </is>
      </c>
      <c r="F5692" t="inlineStr">
        <is>
          <t>India</t>
        </is>
      </c>
      <c r="G5692" t="inlineStr">
        <is>
          <t>Fashion</t>
        </is>
      </c>
      <c r="H5692" t="inlineStr">
        <is>
          <t>Store walk-in</t>
        </is>
      </c>
      <c r="I5692" t="inlineStr">
        <is>
          <t>Member</t>
        </is>
      </c>
      <c r="J5692" t="inlineStr">
        <is>
          <t>Sophie Müller</t>
        </is>
      </c>
      <c r="K5692" s="71" t="n">
        <v>795</v>
      </c>
      <c r="L5692" s="72" t="n">
        <v>733.52</v>
      </c>
      <c r="M5692" s="72" t="n">
        <v>583148.4</v>
      </c>
      <c r="N5692" s="72" t="n">
        <v>87472.25999999999</v>
      </c>
      <c r="O5692" s="72" t="n">
        <v>495676.14</v>
      </c>
      <c r="P5692" s="72" t="n">
        <v>330431.51</v>
      </c>
      <c r="Q5692" s="72" t="n">
        <v>165244.63</v>
      </c>
      <c r="R5692" t="inlineStr">
        <is>
          <t>Uttar Pradesh</t>
        </is>
      </c>
      <c r="S5692" s="71" t="n">
        <v>8</v>
      </c>
      <c r="T5692" t="inlineStr">
        <is>
          <t>Yes</t>
        </is>
      </c>
      <c r="U5692" s="71" t="n">
        <v>385</v>
      </c>
      <c r="V5692" s="71" t="n">
        <v>105</v>
      </c>
      <c r="W5692">
        <f>IF(AND(OR(Dashboard!$C$6="All",E5692=Dashboard!$C$6),OR(Dashboard!$F$6="All",G5692=Dashboard!$F$6),OR(Dashboard!$I$6="All",H5692=Dashboard!$I$6)),1,0)</f>
        <v/>
      </c>
    </row>
    <row r="5693">
      <c r="A5693" t="inlineStr">
        <is>
          <t>RR105684</t>
        </is>
      </c>
      <c r="B5693" s="69" t="n">
        <v>46345</v>
      </c>
      <c r="C5693" s="70" t="n">
        <v>2026</v>
      </c>
      <c r="D5693" t="inlineStr">
        <is>
          <t>Nov</t>
        </is>
      </c>
      <c r="E5693" t="inlineStr">
        <is>
          <t>North</t>
        </is>
      </c>
      <c r="F5693" t="inlineStr">
        <is>
          <t>India</t>
        </is>
      </c>
      <c r="G5693" t="inlineStr">
        <is>
          <t>JioMart</t>
        </is>
      </c>
      <c r="H5693" t="inlineStr">
        <is>
          <t>Home delivery</t>
        </is>
      </c>
      <c r="I5693" t="inlineStr">
        <is>
          <t>Walk-in guest</t>
        </is>
      </c>
      <c r="J5693" t="inlineStr">
        <is>
          <t>Priya Nair</t>
        </is>
      </c>
      <c r="K5693" s="71" t="n">
        <v>4186</v>
      </c>
      <c r="L5693" s="72" t="n">
        <v>442.73</v>
      </c>
      <c r="M5693" s="72" t="n">
        <v>1853267.78</v>
      </c>
      <c r="N5693" s="72" t="n">
        <v>37065.36</v>
      </c>
      <c r="O5693" s="72" t="n">
        <v>1816202.42</v>
      </c>
      <c r="P5693" s="72" t="n">
        <v>1359532.27</v>
      </c>
      <c r="Q5693" s="72" t="n">
        <v>456670.15</v>
      </c>
      <c r="R5693" t="inlineStr">
        <is>
          <t>Uttar Pradesh</t>
        </is>
      </c>
      <c r="S5693" s="71" t="n">
        <v>5</v>
      </c>
      <c r="T5693" t="inlineStr">
        <is>
          <t>Yes</t>
        </is>
      </c>
      <c r="U5693" s="71" t="n">
        <v>16319</v>
      </c>
      <c r="V5693" s="71" t="n">
        <v>1066</v>
      </c>
      <c r="W5693">
        <f>IF(AND(OR(Dashboard!$C$6="All",E5693=Dashboard!$C$6),OR(Dashboard!$F$6="All",G5693=Dashboard!$F$6),OR(Dashboard!$I$6="All",H5693=Dashboard!$I$6)),1,0)</f>
        <v/>
      </c>
    </row>
    <row r="5694">
      <c r="A5694" t="inlineStr">
        <is>
          <t>RR105685</t>
        </is>
      </c>
      <c r="B5694" s="69" t="n">
        <v>46345</v>
      </c>
      <c r="C5694" s="70" t="n">
        <v>2026</v>
      </c>
      <c r="D5694" t="inlineStr">
        <is>
          <t>Nov</t>
        </is>
      </c>
      <c r="E5694" t="inlineStr">
        <is>
          <t>West</t>
        </is>
      </c>
      <c r="F5694" t="inlineStr">
        <is>
          <t>India</t>
        </is>
      </c>
      <c r="G5694" t="inlineStr">
        <is>
          <t>Grocery</t>
        </is>
      </c>
      <c r="H5694" t="inlineStr">
        <is>
          <t>Store walk-in</t>
        </is>
      </c>
      <c r="I5694" t="inlineStr">
        <is>
          <t>Walk-in guest</t>
        </is>
      </c>
      <c r="J5694" t="inlineStr">
        <is>
          <t>Kofi Mensah</t>
        </is>
      </c>
      <c r="K5694" s="71" t="n">
        <v>4353</v>
      </c>
      <c r="L5694" s="72" t="n">
        <v>180.53</v>
      </c>
      <c r="M5694" s="72" t="n">
        <v>785847.09</v>
      </c>
      <c r="N5694" s="72" t="n">
        <v>15716.94</v>
      </c>
      <c r="O5694" s="72" t="n">
        <v>770130.15</v>
      </c>
      <c r="P5694" s="72" t="n">
        <v>638014.65</v>
      </c>
      <c r="Q5694" s="72" t="n">
        <v>132115.5</v>
      </c>
      <c r="R5694" t="inlineStr">
        <is>
          <t>Maharashtra</t>
        </is>
      </c>
      <c r="S5694" s="71" t="n">
        <v>1</v>
      </c>
      <c r="T5694" t="inlineStr">
        <is>
          <t>Yes</t>
        </is>
      </c>
      <c r="U5694" s="71" t="n">
        <v>3047</v>
      </c>
      <c r="V5694" s="71" t="n">
        <v>861</v>
      </c>
      <c r="W5694">
        <f>IF(AND(OR(Dashboard!$C$6="All",E5694=Dashboard!$C$6),OR(Dashboard!$F$6="All",G5694=Dashboard!$F$6),OR(Dashboard!$I$6="All",H5694=Dashboard!$I$6)),1,0)</f>
        <v/>
      </c>
    </row>
    <row r="5695">
      <c r="A5695" t="inlineStr">
        <is>
          <t>RR105686</t>
        </is>
      </c>
      <c r="B5695" s="69" t="n">
        <v>46345</v>
      </c>
      <c r="C5695" s="70" t="n">
        <v>2026</v>
      </c>
      <c r="D5695" t="inlineStr">
        <is>
          <t>Nov</t>
        </is>
      </c>
      <c r="E5695" t="inlineStr">
        <is>
          <t>North</t>
        </is>
      </c>
      <c r="F5695" t="inlineStr">
        <is>
          <t>India</t>
        </is>
      </c>
      <c r="G5695" t="inlineStr">
        <is>
          <t>Grocery</t>
        </is>
      </c>
      <c r="H5695" t="inlineStr">
        <is>
          <t>Home delivery</t>
        </is>
      </c>
      <c r="I5695" t="inlineStr">
        <is>
          <t>Member</t>
        </is>
      </c>
      <c r="J5695" t="inlineStr">
        <is>
          <t>Fatima Al-Saud</t>
        </is>
      </c>
      <c r="K5695" s="71" t="n">
        <v>2109</v>
      </c>
      <c r="L5695" s="72" t="n">
        <v>192.46</v>
      </c>
      <c r="M5695" s="72" t="n">
        <v>405898.14</v>
      </c>
      <c r="N5695" s="72" t="n">
        <v>40589.81</v>
      </c>
      <c r="O5695" s="72" t="n">
        <v>365308.33</v>
      </c>
      <c r="P5695" s="72" t="n">
        <v>302768.26</v>
      </c>
      <c r="Q5695" s="72" t="n">
        <v>62540.07</v>
      </c>
      <c r="R5695" t="inlineStr">
        <is>
          <t>Punjab</t>
        </is>
      </c>
      <c r="S5695" s="71" t="n">
        <v>0</v>
      </c>
      <c r="T5695" t="inlineStr">
        <is>
          <t>No</t>
        </is>
      </c>
      <c r="U5695" s="71" t="n">
        <v>851</v>
      </c>
      <c r="V5695" s="71" t="n">
        <v>354</v>
      </c>
      <c r="W5695">
        <f>IF(AND(OR(Dashboard!$C$6="All",E5695=Dashboard!$C$6),OR(Dashboard!$F$6="All",G5695=Dashboard!$F$6),OR(Dashboard!$I$6="All",H5695=Dashboard!$I$6)),1,0)</f>
        <v/>
      </c>
    </row>
    <row r="5696">
      <c r="A5696" t="inlineStr">
        <is>
          <t>RR105687</t>
        </is>
      </c>
      <c r="B5696" s="69" t="n">
        <v>46345</v>
      </c>
      <c r="C5696" s="70" t="n">
        <v>2026</v>
      </c>
      <c r="D5696" t="inlineStr">
        <is>
          <t>Nov</t>
        </is>
      </c>
      <c r="E5696" t="inlineStr">
        <is>
          <t>South</t>
        </is>
      </c>
      <c r="F5696" t="inlineStr">
        <is>
          <t>India</t>
        </is>
      </c>
      <c r="G5696" t="inlineStr">
        <is>
          <t>Grocery</t>
        </is>
      </c>
      <c r="H5696" t="inlineStr">
        <is>
          <t>Store walk-in</t>
        </is>
      </c>
      <c r="I5696" t="inlineStr">
        <is>
          <t>Member</t>
        </is>
      </c>
      <c r="J5696" t="inlineStr">
        <is>
          <t>Omar Haddad</t>
        </is>
      </c>
      <c r="K5696" s="71" t="n">
        <v>2951</v>
      </c>
      <c r="L5696" s="72" t="n">
        <v>201.29</v>
      </c>
      <c r="M5696" s="72" t="n">
        <v>594006.79</v>
      </c>
      <c r="N5696" s="72" t="n">
        <v>11880.14</v>
      </c>
      <c r="O5696" s="72" t="n">
        <v>582126.65</v>
      </c>
      <c r="P5696" s="72" t="n">
        <v>443652.02</v>
      </c>
      <c r="Q5696" s="72" t="n">
        <v>138474.63</v>
      </c>
      <c r="R5696" t="inlineStr">
        <is>
          <t>Karnataka</t>
        </is>
      </c>
      <c r="S5696" s="71" t="n">
        <v>8</v>
      </c>
      <c r="T5696" t="inlineStr">
        <is>
          <t>Yes</t>
        </is>
      </c>
      <c r="U5696" s="71" t="n">
        <v>1721</v>
      </c>
      <c r="V5696" s="71" t="n">
        <v>456</v>
      </c>
      <c r="W5696">
        <f>IF(AND(OR(Dashboard!$C$6="All",E5696=Dashboard!$C$6),OR(Dashboard!$F$6="All",G5696=Dashboard!$F$6),OR(Dashboard!$I$6="All",H5696=Dashboard!$I$6)),1,0)</f>
        <v/>
      </c>
    </row>
    <row r="5697">
      <c r="A5697" t="inlineStr">
        <is>
          <t>RR105688</t>
        </is>
      </c>
      <c r="B5697" s="69" t="n">
        <v>46345</v>
      </c>
      <c r="C5697" s="70" t="n">
        <v>2026</v>
      </c>
      <c r="D5697" t="inlineStr">
        <is>
          <t>Nov</t>
        </is>
      </c>
      <c r="E5697" t="inlineStr">
        <is>
          <t>North</t>
        </is>
      </c>
      <c r="F5697" t="inlineStr">
        <is>
          <t>India</t>
        </is>
      </c>
      <c r="G5697" t="inlineStr">
        <is>
          <t>JioMart</t>
        </is>
      </c>
      <c r="H5697" t="inlineStr">
        <is>
          <t>Home delivery</t>
        </is>
      </c>
      <c r="I5697" t="inlineStr">
        <is>
          <t>Member</t>
        </is>
      </c>
      <c r="J5697" t="inlineStr">
        <is>
          <t>Omar Haddad</t>
        </is>
      </c>
      <c r="K5697" s="71" t="n">
        <v>3832</v>
      </c>
      <c r="L5697" s="72" t="n">
        <v>435.33</v>
      </c>
      <c r="M5697" s="72" t="n">
        <v>1668184.56</v>
      </c>
      <c r="N5697" s="72" t="n">
        <v>166818.46</v>
      </c>
      <c r="O5697" s="72" t="n">
        <v>1501366.1</v>
      </c>
      <c r="P5697" s="72" t="n">
        <v>1307412.61</v>
      </c>
      <c r="Q5697" s="72" t="n">
        <v>193953.49</v>
      </c>
      <c r="R5697" t="inlineStr">
        <is>
          <t>Delhi</t>
        </is>
      </c>
      <c r="S5697" s="71" t="n">
        <v>8</v>
      </c>
      <c r="T5697" t="inlineStr">
        <is>
          <t>Yes</t>
        </is>
      </c>
      <c r="U5697" s="71" t="n">
        <v>7391</v>
      </c>
      <c r="V5697" s="71" t="n">
        <v>471</v>
      </c>
      <c r="W5697">
        <f>IF(AND(OR(Dashboard!$C$6="All",E5697=Dashboard!$C$6),OR(Dashboard!$F$6="All",G5697=Dashboard!$F$6),OR(Dashboard!$I$6="All",H5697=Dashboard!$I$6)),1,0)</f>
        <v/>
      </c>
    </row>
    <row r="5698">
      <c r="A5698" t="inlineStr">
        <is>
          <t>RR105689</t>
        </is>
      </c>
      <c r="B5698" s="69" t="n">
        <v>46345</v>
      </c>
      <c r="C5698" s="70" t="n">
        <v>2026</v>
      </c>
      <c r="D5698" t="inlineStr">
        <is>
          <t>Nov</t>
        </is>
      </c>
      <c r="E5698" t="inlineStr">
        <is>
          <t>West</t>
        </is>
      </c>
      <c r="F5698" t="inlineStr">
        <is>
          <t>India</t>
        </is>
      </c>
      <c r="G5698" t="inlineStr">
        <is>
          <t>JioMart</t>
        </is>
      </c>
      <c r="H5698" t="inlineStr">
        <is>
          <t>Home delivery</t>
        </is>
      </c>
      <c r="I5698" t="inlineStr">
        <is>
          <t>Member</t>
        </is>
      </c>
      <c r="J5698" t="inlineStr">
        <is>
          <t>Arjun Mehta</t>
        </is>
      </c>
      <c r="K5698" s="71" t="n">
        <v>2554</v>
      </c>
      <c r="L5698" s="72" t="n">
        <v>453.66</v>
      </c>
      <c r="M5698" s="72" t="n">
        <v>1158647.64</v>
      </c>
      <c r="N5698" s="72" t="n">
        <v>92691.81</v>
      </c>
      <c r="O5698" s="72" t="n">
        <v>1065955.83</v>
      </c>
      <c r="P5698" s="72" t="n">
        <v>825398.49</v>
      </c>
      <c r="Q5698" s="72" t="n">
        <v>240557.34</v>
      </c>
      <c r="R5698" t="inlineStr">
        <is>
          <t>Gujarat</t>
        </is>
      </c>
      <c r="S5698" s="71" t="n">
        <v>1</v>
      </c>
      <c r="T5698" t="inlineStr">
        <is>
          <t>Yes</t>
        </is>
      </c>
      <c r="U5698" s="71" t="n">
        <v>3980</v>
      </c>
      <c r="V5698" s="71" t="n">
        <v>312</v>
      </c>
      <c r="W5698">
        <f>IF(AND(OR(Dashboard!$C$6="All",E5698=Dashboard!$C$6),OR(Dashboard!$F$6="All",G5698=Dashboard!$F$6),OR(Dashboard!$I$6="All",H5698=Dashboard!$I$6)),1,0)</f>
        <v/>
      </c>
    </row>
    <row r="5699">
      <c r="A5699" t="inlineStr">
        <is>
          <t>RR105690</t>
        </is>
      </c>
      <c r="B5699" s="69" t="n">
        <v>46346</v>
      </c>
      <c r="C5699" s="70" t="n">
        <v>2026</v>
      </c>
      <c r="D5699" t="inlineStr">
        <is>
          <t>Nov</t>
        </is>
      </c>
      <c r="E5699" t="inlineStr">
        <is>
          <t>West</t>
        </is>
      </c>
      <c r="F5699" t="inlineStr">
        <is>
          <t>India</t>
        </is>
      </c>
      <c r="G5699" t="inlineStr">
        <is>
          <t>Electronics</t>
        </is>
      </c>
      <c r="H5699" t="inlineStr">
        <is>
          <t>Store walk-in</t>
        </is>
      </c>
      <c r="I5699" t="inlineStr">
        <is>
          <t>Walk-in guest</t>
        </is>
      </c>
      <c r="J5699" t="inlineStr">
        <is>
          <t>Emma Clarke</t>
        </is>
      </c>
      <c r="K5699" s="71" t="n">
        <v>169</v>
      </c>
      <c r="L5699" s="72" t="n">
        <v>10247.32</v>
      </c>
      <c r="M5699" s="72" t="n">
        <v>1731797.08</v>
      </c>
      <c r="N5699" s="72" t="n">
        <v>138543.77</v>
      </c>
      <c r="O5699" s="72" t="n">
        <v>1593253.31</v>
      </c>
      <c r="P5699" s="72" t="n">
        <v>1404096.42</v>
      </c>
      <c r="Q5699" s="72" t="n">
        <v>189156.89</v>
      </c>
      <c r="R5699" t="inlineStr">
        <is>
          <t>Goa</t>
        </is>
      </c>
      <c r="S5699" s="71" t="n">
        <v>1</v>
      </c>
      <c r="T5699" t="inlineStr">
        <is>
          <t>Yes</t>
        </is>
      </c>
      <c r="U5699" s="71" t="n">
        <v>441</v>
      </c>
      <c r="V5699" s="71" t="n">
        <v>151</v>
      </c>
      <c r="W5699">
        <f>IF(AND(OR(Dashboard!$C$6="All",E5699=Dashboard!$C$6),OR(Dashboard!$F$6="All",G5699=Dashboard!$F$6),OR(Dashboard!$I$6="All",H5699=Dashboard!$I$6)),1,0)</f>
        <v/>
      </c>
    </row>
    <row r="5700">
      <c r="A5700" t="inlineStr">
        <is>
          <t>RR105691</t>
        </is>
      </c>
      <c r="B5700" s="69" t="n">
        <v>46346</v>
      </c>
      <c r="C5700" s="70" t="n">
        <v>2026</v>
      </c>
      <c r="D5700" t="inlineStr">
        <is>
          <t>Nov</t>
        </is>
      </c>
      <c r="E5700" t="inlineStr">
        <is>
          <t>West</t>
        </is>
      </c>
      <c r="F5700" t="inlineStr">
        <is>
          <t>India</t>
        </is>
      </c>
      <c r="G5700" t="inlineStr">
        <is>
          <t>Fashion</t>
        </is>
      </c>
      <c r="H5700" t="inlineStr">
        <is>
          <t>Home delivery</t>
        </is>
      </c>
      <c r="I5700" t="inlineStr">
        <is>
          <t>Member</t>
        </is>
      </c>
      <c r="J5700" t="inlineStr">
        <is>
          <t>Omar Haddad</t>
        </is>
      </c>
      <c r="K5700" s="71" t="n">
        <v>568</v>
      </c>
      <c r="L5700" s="72" t="n">
        <v>794.99</v>
      </c>
      <c r="M5700" s="72" t="n">
        <v>451554.32</v>
      </c>
      <c r="N5700" s="72" t="n">
        <v>9031.09</v>
      </c>
      <c r="O5700" s="72" t="n">
        <v>442523.23</v>
      </c>
      <c r="P5700" s="72" t="n">
        <v>241718.31</v>
      </c>
      <c r="Q5700" s="72" t="n">
        <v>200804.92</v>
      </c>
      <c r="R5700" t="inlineStr">
        <is>
          <t>Maharashtra</t>
        </is>
      </c>
      <c r="S5700" s="71" t="n">
        <v>8</v>
      </c>
      <c r="T5700" t="inlineStr">
        <is>
          <t>Yes</t>
        </is>
      </c>
      <c r="U5700" s="71" t="n">
        <v>296</v>
      </c>
      <c r="V5700" s="71" t="n">
        <v>106</v>
      </c>
      <c r="W5700">
        <f>IF(AND(OR(Dashboard!$C$6="All",E5700=Dashboard!$C$6),OR(Dashboard!$F$6="All",G5700=Dashboard!$F$6),OR(Dashboard!$I$6="All",H5700=Dashboard!$I$6)),1,0)</f>
        <v/>
      </c>
    </row>
    <row r="5701">
      <c r="A5701" t="inlineStr">
        <is>
          <t>RR105692</t>
        </is>
      </c>
      <c r="B5701" s="69" t="n">
        <v>46346</v>
      </c>
      <c r="C5701" s="70" t="n">
        <v>2026</v>
      </c>
      <c r="D5701" t="inlineStr">
        <is>
          <t>Nov</t>
        </is>
      </c>
      <c r="E5701" t="inlineStr">
        <is>
          <t>South</t>
        </is>
      </c>
      <c r="F5701" t="inlineStr">
        <is>
          <t>India</t>
        </is>
      </c>
      <c r="G5701" t="inlineStr">
        <is>
          <t>JioMart</t>
        </is>
      </c>
      <c r="H5701" t="inlineStr">
        <is>
          <t>Home delivery</t>
        </is>
      </c>
      <c r="I5701" t="inlineStr">
        <is>
          <t>Walk-in guest</t>
        </is>
      </c>
      <c r="J5701" t="inlineStr">
        <is>
          <t>Sophie Müller</t>
        </is>
      </c>
      <c r="K5701" s="71" t="n">
        <v>4279</v>
      </c>
      <c r="L5701" s="72" t="n">
        <v>499.99</v>
      </c>
      <c r="M5701" s="72" t="n">
        <v>2139457.21</v>
      </c>
      <c r="N5701" s="72" t="n">
        <v>320918.58</v>
      </c>
      <c r="O5701" s="72" t="n">
        <v>1818538.63</v>
      </c>
      <c r="P5701" s="72" t="n">
        <v>1462301.89</v>
      </c>
      <c r="Q5701" s="72" t="n">
        <v>356236.74</v>
      </c>
      <c r="R5701" t="inlineStr">
        <is>
          <t>Telangana</t>
        </is>
      </c>
      <c r="S5701" s="71" t="n">
        <v>5</v>
      </c>
      <c r="T5701" t="inlineStr">
        <is>
          <t>Yes</t>
        </is>
      </c>
      <c r="U5701" s="71" t="n">
        <v>11821</v>
      </c>
      <c r="V5701" s="71" t="n">
        <v>508</v>
      </c>
      <c r="W5701">
        <f>IF(AND(OR(Dashboard!$C$6="All",E5701=Dashboard!$C$6),OR(Dashboard!$F$6="All",G5701=Dashboard!$F$6),OR(Dashboard!$I$6="All",H5701=Dashboard!$I$6)),1,0)</f>
        <v/>
      </c>
    </row>
    <row r="5702">
      <c r="A5702" t="inlineStr">
        <is>
          <t>RR105693</t>
        </is>
      </c>
      <c r="B5702" s="69" t="n">
        <v>46346</v>
      </c>
      <c r="C5702" s="70" t="n">
        <v>2026</v>
      </c>
      <c r="D5702" t="inlineStr">
        <is>
          <t>Nov</t>
        </is>
      </c>
      <c r="E5702" t="inlineStr">
        <is>
          <t>South</t>
        </is>
      </c>
      <c r="F5702" t="inlineStr">
        <is>
          <t>India</t>
        </is>
      </c>
      <c r="G5702" t="inlineStr">
        <is>
          <t>JioMart</t>
        </is>
      </c>
      <c r="H5702" t="inlineStr">
        <is>
          <t>Home delivery</t>
        </is>
      </c>
      <c r="I5702" t="inlineStr">
        <is>
          <t>Member</t>
        </is>
      </c>
      <c r="J5702" t="inlineStr">
        <is>
          <t>Carlos Silva</t>
        </is>
      </c>
      <c r="K5702" s="71" t="n">
        <v>2764</v>
      </c>
      <c r="L5702" s="72" t="n">
        <v>494.49</v>
      </c>
      <c r="M5702" s="72" t="n">
        <v>1366770.36</v>
      </c>
      <c r="N5702" s="72" t="n">
        <v>136677.04</v>
      </c>
      <c r="O5702" s="72" t="n">
        <v>1230093.32</v>
      </c>
      <c r="P5702" s="72" t="n">
        <v>930209.08</v>
      </c>
      <c r="Q5702" s="72" t="n">
        <v>299884.24</v>
      </c>
      <c r="R5702" t="inlineStr">
        <is>
          <t>Karnataka</t>
        </is>
      </c>
      <c r="S5702" s="71" t="n">
        <v>0</v>
      </c>
      <c r="T5702" t="inlineStr">
        <is>
          <t>No</t>
        </is>
      </c>
      <c r="U5702" s="71" t="n">
        <v>4497</v>
      </c>
      <c r="V5702" s="71" t="n">
        <v>323</v>
      </c>
      <c r="W5702">
        <f>IF(AND(OR(Dashboard!$C$6="All",E5702=Dashboard!$C$6),OR(Dashboard!$F$6="All",G5702=Dashboard!$F$6),OR(Dashboard!$I$6="All",H5702=Dashboard!$I$6)),1,0)</f>
        <v/>
      </c>
    </row>
    <row r="5703">
      <c r="A5703" t="inlineStr">
        <is>
          <t>RR105694</t>
        </is>
      </c>
      <c r="B5703" s="69" t="n">
        <v>46346</v>
      </c>
      <c r="C5703" s="70" t="n">
        <v>2026</v>
      </c>
      <c r="D5703" t="inlineStr">
        <is>
          <t>Nov</t>
        </is>
      </c>
      <c r="E5703" t="inlineStr">
        <is>
          <t>West</t>
        </is>
      </c>
      <c r="F5703" t="inlineStr">
        <is>
          <t>India</t>
        </is>
      </c>
      <c r="G5703" t="inlineStr">
        <is>
          <t>Grocery</t>
        </is>
      </c>
      <c r="H5703" t="inlineStr">
        <is>
          <t>Store walk-in</t>
        </is>
      </c>
      <c r="I5703" t="inlineStr">
        <is>
          <t>Member</t>
        </is>
      </c>
      <c r="J5703" t="inlineStr">
        <is>
          <t>Ruhi Shaikh</t>
        </is>
      </c>
      <c r="K5703" s="71" t="n">
        <v>3011</v>
      </c>
      <c r="L5703" s="72" t="n">
        <v>189.78</v>
      </c>
      <c r="M5703" s="72" t="n">
        <v>571427.58</v>
      </c>
      <c r="N5703" s="72" t="n">
        <v>57142.76</v>
      </c>
      <c r="O5703" s="72" t="n">
        <v>514284.82</v>
      </c>
      <c r="P5703" s="72" t="n">
        <v>438252.62</v>
      </c>
      <c r="Q5703" s="72" t="n">
        <v>76032.2</v>
      </c>
      <c r="R5703" t="inlineStr">
        <is>
          <t>Gujarat</t>
        </is>
      </c>
      <c r="S5703" s="71" t="n">
        <v>0</v>
      </c>
      <c r="T5703" t="inlineStr">
        <is>
          <t>No</t>
        </is>
      </c>
      <c r="U5703" s="71" t="n">
        <v>1013</v>
      </c>
      <c r="V5703" s="71" t="n">
        <v>387</v>
      </c>
      <c r="W5703">
        <f>IF(AND(OR(Dashboard!$C$6="All",E5703=Dashboard!$C$6),OR(Dashboard!$F$6="All",G5703=Dashboard!$F$6),OR(Dashboard!$I$6="All",H5703=Dashboard!$I$6)),1,0)</f>
        <v/>
      </c>
    </row>
    <row r="5704">
      <c r="A5704" t="inlineStr">
        <is>
          <t>RR105695</t>
        </is>
      </c>
      <c r="B5704" s="69" t="n">
        <v>46346</v>
      </c>
      <c r="C5704" s="70" t="n">
        <v>2026</v>
      </c>
      <c r="D5704" t="inlineStr">
        <is>
          <t>Nov</t>
        </is>
      </c>
      <c r="E5704" t="inlineStr">
        <is>
          <t>West</t>
        </is>
      </c>
      <c r="F5704" t="inlineStr">
        <is>
          <t>India</t>
        </is>
      </c>
      <c r="G5704" t="inlineStr">
        <is>
          <t>Grocery</t>
        </is>
      </c>
      <c r="H5704" t="inlineStr">
        <is>
          <t>Store walk-in</t>
        </is>
      </c>
      <c r="I5704" t="inlineStr">
        <is>
          <t>Walk-in guest</t>
        </is>
      </c>
      <c r="J5704" t="inlineStr">
        <is>
          <t>Olivia Brown</t>
        </is>
      </c>
      <c r="K5704" s="71" t="n">
        <v>4658</v>
      </c>
      <c r="L5704" s="72" t="n">
        <v>204.78</v>
      </c>
      <c r="M5704" s="72" t="n">
        <v>953865.24</v>
      </c>
      <c r="N5704" s="72" t="n">
        <v>76309.22</v>
      </c>
      <c r="O5704" s="72" t="n">
        <v>877556.02</v>
      </c>
      <c r="P5704" s="72" t="n">
        <v>662818.59</v>
      </c>
      <c r="Q5704" s="72" t="n">
        <v>214737.43</v>
      </c>
      <c r="R5704" t="inlineStr">
        <is>
          <t>Maharashtra</t>
        </is>
      </c>
      <c r="S5704" s="71" t="n">
        <v>0</v>
      </c>
      <c r="T5704" t="inlineStr">
        <is>
          <t>No</t>
        </is>
      </c>
      <c r="U5704" s="71" t="n">
        <v>1912</v>
      </c>
      <c r="V5704" s="71" t="n">
        <v>589</v>
      </c>
      <c r="W5704">
        <f>IF(AND(OR(Dashboard!$C$6="All",E5704=Dashboard!$C$6),OR(Dashboard!$F$6="All",G5704=Dashboard!$F$6),OR(Dashboard!$I$6="All",H5704=Dashboard!$I$6)),1,0)</f>
        <v/>
      </c>
    </row>
    <row r="5705">
      <c r="A5705" t="inlineStr">
        <is>
          <t>RR105696</t>
        </is>
      </c>
      <c r="B5705" s="69" t="n">
        <v>46346</v>
      </c>
      <c r="C5705" s="70" t="n">
        <v>2026</v>
      </c>
      <c r="D5705" t="inlineStr">
        <is>
          <t>Nov</t>
        </is>
      </c>
      <c r="E5705" t="inlineStr">
        <is>
          <t>South</t>
        </is>
      </c>
      <c r="F5705" t="inlineStr">
        <is>
          <t>India</t>
        </is>
      </c>
      <c r="G5705" t="inlineStr">
        <is>
          <t>Grocery</t>
        </is>
      </c>
      <c r="H5705" t="inlineStr">
        <is>
          <t>Store walk-in</t>
        </is>
      </c>
      <c r="I5705" t="inlineStr">
        <is>
          <t>Walk-in guest</t>
        </is>
      </c>
      <c r="J5705" t="inlineStr">
        <is>
          <t>Carlos Silva</t>
        </is>
      </c>
      <c r="K5705" s="71" t="n">
        <v>3113</v>
      </c>
      <c r="L5705" s="72" t="n">
        <v>209.93</v>
      </c>
      <c r="M5705" s="72" t="n">
        <v>653512.09</v>
      </c>
      <c r="N5705" s="72" t="n">
        <v>98026.81</v>
      </c>
      <c r="O5705" s="72" t="n">
        <v>555485.28</v>
      </c>
      <c r="P5705" s="72" t="n">
        <v>451357.52</v>
      </c>
      <c r="Q5705" s="72" t="n">
        <v>104127.76</v>
      </c>
      <c r="R5705" t="inlineStr">
        <is>
          <t>Tamil Nadu</t>
        </is>
      </c>
      <c r="S5705" s="71" t="n">
        <v>2</v>
      </c>
      <c r="T5705" t="inlineStr">
        <is>
          <t>Yes</t>
        </is>
      </c>
      <c r="U5705" s="71" t="n">
        <v>930</v>
      </c>
      <c r="V5705" s="71" t="n">
        <v>359</v>
      </c>
      <c r="W5705">
        <f>IF(AND(OR(Dashboard!$C$6="All",E5705=Dashboard!$C$6),OR(Dashboard!$F$6="All",G5705=Dashboard!$F$6),OR(Dashboard!$I$6="All",H5705=Dashboard!$I$6)),1,0)</f>
        <v/>
      </c>
    </row>
    <row r="5706">
      <c r="A5706" t="inlineStr">
        <is>
          <t>RR105697</t>
        </is>
      </c>
      <c r="B5706" s="69" t="n">
        <v>46346</v>
      </c>
      <c r="C5706" s="70" t="n">
        <v>2026</v>
      </c>
      <c r="D5706" t="inlineStr">
        <is>
          <t>Nov</t>
        </is>
      </c>
      <c r="E5706" t="inlineStr">
        <is>
          <t>West</t>
        </is>
      </c>
      <c r="F5706" t="inlineStr">
        <is>
          <t>India</t>
        </is>
      </c>
      <c r="G5706" t="inlineStr">
        <is>
          <t>JioMart</t>
        </is>
      </c>
      <c r="H5706" t="inlineStr">
        <is>
          <t>Home delivery</t>
        </is>
      </c>
      <c r="I5706" t="inlineStr">
        <is>
          <t>Walk-in guest</t>
        </is>
      </c>
      <c r="J5706" t="inlineStr">
        <is>
          <t>Emma Clarke</t>
        </is>
      </c>
      <c r="K5706" s="71" t="n">
        <v>2723</v>
      </c>
      <c r="L5706" s="72" t="n">
        <v>444.71</v>
      </c>
      <c r="M5706" s="72" t="n">
        <v>1210945.33</v>
      </c>
      <c r="N5706" s="72" t="n">
        <v>181641.8</v>
      </c>
      <c r="O5706" s="72" t="n">
        <v>1029303.53</v>
      </c>
      <c r="P5706" s="72" t="n">
        <v>894278.88</v>
      </c>
      <c r="Q5706" s="72" t="n">
        <v>135024.65</v>
      </c>
      <c r="R5706" t="inlineStr">
        <is>
          <t>Gujarat</t>
        </is>
      </c>
      <c r="S5706" s="71" t="n">
        <v>3</v>
      </c>
      <c r="T5706" t="inlineStr">
        <is>
          <t>Yes</t>
        </is>
      </c>
      <c r="U5706" s="71" t="n">
        <v>5254</v>
      </c>
      <c r="V5706" s="71" t="n">
        <v>400</v>
      </c>
      <c r="W5706">
        <f>IF(AND(OR(Dashboard!$C$6="All",E5706=Dashboard!$C$6),OR(Dashboard!$F$6="All",G5706=Dashboard!$F$6),OR(Dashboard!$I$6="All",H5706=Dashboard!$I$6)),1,0)</f>
        <v/>
      </c>
    </row>
    <row r="5707">
      <c r="A5707" t="inlineStr">
        <is>
          <t>RR105698</t>
        </is>
      </c>
      <c r="B5707" s="69" t="n">
        <v>46347</v>
      </c>
      <c r="C5707" s="70" t="n">
        <v>2026</v>
      </c>
      <c r="D5707" t="inlineStr">
        <is>
          <t>Nov</t>
        </is>
      </c>
      <c r="E5707" t="inlineStr">
        <is>
          <t>East</t>
        </is>
      </c>
      <c r="F5707" t="inlineStr">
        <is>
          <t>India</t>
        </is>
      </c>
      <c r="G5707" t="inlineStr">
        <is>
          <t>JioMart</t>
        </is>
      </c>
      <c r="H5707" t="inlineStr">
        <is>
          <t>Home delivery</t>
        </is>
      </c>
      <c r="I5707" t="inlineStr">
        <is>
          <t>Walk-in guest</t>
        </is>
      </c>
      <c r="J5707" t="inlineStr">
        <is>
          <t>Carlos Silva</t>
        </is>
      </c>
      <c r="K5707" s="71" t="n">
        <v>2019</v>
      </c>
      <c r="L5707" s="72" t="n">
        <v>491.75</v>
      </c>
      <c r="M5707" s="72" t="n">
        <v>992843.25</v>
      </c>
      <c r="N5707" s="72" t="n">
        <v>148926.49</v>
      </c>
      <c r="O5707" s="72" t="n">
        <v>843916.76</v>
      </c>
      <c r="P5707" s="72" t="n">
        <v>686010.96</v>
      </c>
      <c r="Q5707" s="72" t="n">
        <v>157905.8</v>
      </c>
      <c r="R5707" t="inlineStr">
        <is>
          <t>Odisha</t>
        </is>
      </c>
      <c r="S5707" s="71" t="n">
        <v>8</v>
      </c>
      <c r="T5707" t="inlineStr">
        <is>
          <t>Yes</t>
        </is>
      </c>
      <c r="U5707" s="71" t="n">
        <v>5175</v>
      </c>
      <c r="V5707" s="71" t="n">
        <v>277</v>
      </c>
      <c r="W5707">
        <f>IF(AND(OR(Dashboard!$C$6="All",E5707=Dashboard!$C$6),OR(Dashboard!$F$6="All",G5707=Dashboard!$F$6),OR(Dashboard!$I$6="All",H5707=Dashboard!$I$6)),1,0)</f>
        <v/>
      </c>
    </row>
    <row r="5708">
      <c r="A5708" t="inlineStr">
        <is>
          <t>RR105699</t>
        </is>
      </c>
      <c r="B5708" s="69" t="n">
        <v>46347</v>
      </c>
      <c r="C5708" s="70" t="n">
        <v>2026</v>
      </c>
      <c r="D5708" t="inlineStr">
        <is>
          <t>Nov</t>
        </is>
      </c>
      <c r="E5708" t="inlineStr">
        <is>
          <t>South</t>
        </is>
      </c>
      <c r="F5708" t="inlineStr">
        <is>
          <t>India</t>
        </is>
      </c>
      <c r="G5708" t="inlineStr">
        <is>
          <t>JioMart</t>
        </is>
      </c>
      <c r="H5708" t="inlineStr">
        <is>
          <t>Home delivery</t>
        </is>
      </c>
      <c r="I5708" t="inlineStr">
        <is>
          <t>Walk-in guest</t>
        </is>
      </c>
      <c r="J5708" t="inlineStr">
        <is>
          <t>Lucas Martin</t>
        </is>
      </c>
      <c r="K5708" s="71" t="n">
        <v>1474</v>
      </c>
      <c r="L5708" s="72" t="n">
        <v>451.78</v>
      </c>
      <c r="M5708" s="72" t="n">
        <v>665923.72</v>
      </c>
      <c r="N5708" s="72" t="n">
        <v>13318.47</v>
      </c>
      <c r="O5708" s="72" t="n">
        <v>652605.25</v>
      </c>
      <c r="P5708" s="72" t="n">
        <v>489719.62</v>
      </c>
      <c r="Q5708" s="72" t="n">
        <v>162885.63</v>
      </c>
      <c r="R5708" t="inlineStr">
        <is>
          <t>Karnataka</t>
        </is>
      </c>
      <c r="S5708" s="71" t="n">
        <v>0</v>
      </c>
      <c r="T5708" t="inlineStr">
        <is>
          <t>No</t>
        </is>
      </c>
      <c r="U5708" s="71" t="n">
        <v>4985</v>
      </c>
      <c r="V5708" s="71" t="n">
        <v>395</v>
      </c>
      <c r="W5708">
        <f>IF(AND(OR(Dashboard!$C$6="All",E5708=Dashboard!$C$6),OR(Dashboard!$F$6="All",G5708=Dashboard!$F$6),OR(Dashboard!$I$6="All",H5708=Dashboard!$I$6)),1,0)</f>
        <v/>
      </c>
    </row>
    <row r="5709">
      <c r="A5709" t="inlineStr">
        <is>
          <t>RR105700</t>
        </is>
      </c>
      <c r="B5709" s="69" t="n">
        <v>46347</v>
      </c>
      <c r="C5709" s="70" t="n">
        <v>2026</v>
      </c>
      <c r="D5709" t="inlineStr">
        <is>
          <t>Nov</t>
        </is>
      </c>
      <c r="E5709" t="inlineStr">
        <is>
          <t>South</t>
        </is>
      </c>
      <c r="F5709" t="inlineStr">
        <is>
          <t>India</t>
        </is>
      </c>
      <c r="G5709" t="inlineStr">
        <is>
          <t>Grocery</t>
        </is>
      </c>
      <c r="H5709" t="inlineStr">
        <is>
          <t>Store walk-in</t>
        </is>
      </c>
      <c r="I5709" t="inlineStr">
        <is>
          <t>Member</t>
        </is>
      </c>
      <c r="J5709" t="inlineStr">
        <is>
          <t>Omar Haddad</t>
        </is>
      </c>
      <c r="K5709" s="71" t="n">
        <v>2663</v>
      </c>
      <c r="L5709" s="72" t="n">
        <v>185.66</v>
      </c>
      <c r="M5709" s="72" t="n">
        <v>494412.58</v>
      </c>
      <c r="N5709" s="72" t="n">
        <v>39553.01</v>
      </c>
      <c r="O5709" s="72" t="n">
        <v>454859.57</v>
      </c>
      <c r="P5709" s="72" t="n">
        <v>383622.3</v>
      </c>
      <c r="Q5709" s="72" t="n">
        <v>71237.27</v>
      </c>
      <c r="R5709" t="inlineStr">
        <is>
          <t>Karnataka</t>
        </is>
      </c>
      <c r="S5709" s="71" t="n">
        <v>8</v>
      </c>
      <c r="T5709" t="inlineStr">
        <is>
          <t>Yes</t>
        </is>
      </c>
      <c r="U5709" s="71" t="n">
        <v>1183</v>
      </c>
      <c r="V5709" s="71" t="n">
        <v>299</v>
      </c>
      <c r="W5709">
        <f>IF(AND(OR(Dashboard!$C$6="All",E5709=Dashboard!$C$6),OR(Dashboard!$F$6="All",G5709=Dashboard!$F$6),OR(Dashboard!$I$6="All",H5709=Dashboard!$I$6)),1,0)</f>
        <v/>
      </c>
    </row>
    <row r="5710">
      <c r="A5710" t="inlineStr">
        <is>
          <t>RR105701</t>
        </is>
      </c>
      <c r="B5710" s="69" t="n">
        <v>46347</v>
      </c>
      <c r="C5710" s="70" t="n">
        <v>2026</v>
      </c>
      <c r="D5710" t="inlineStr">
        <is>
          <t>Nov</t>
        </is>
      </c>
      <c r="E5710" t="inlineStr">
        <is>
          <t>North</t>
        </is>
      </c>
      <c r="F5710" t="inlineStr">
        <is>
          <t>India</t>
        </is>
      </c>
      <c r="G5710" t="inlineStr">
        <is>
          <t>Grocery</t>
        </is>
      </c>
      <c r="H5710" t="inlineStr">
        <is>
          <t>Store walk-in</t>
        </is>
      </c>
      <c r="I5710" t="inlineStr">
        <is>
          <t>Walk-in guest</t>
        </is>
      </c>
      <c r="J5710" t="inlineStr">
        <is>
          <t>Sophie Müller</t>
        </is>
      </c>
      <c r="K5710" s="71" t="n">
        <v>3152</v>
      </c>
      <c r="L5710" s="72" t="n">
        <v>207.75</v>
      </c>
      <c r="M5710" s="72" t="n">
        <v>654828</v>
      </c>
      <c r="N5710" s="72" t="n">
        <v>65482.8</v>
      </c>
      <c r="O5710" s="72" t="n">
        <v>589345.2</v>
      </c>
      <c r="P5710" s="72" t="n">
        <v>454601.6</v>
      </c>
      <c r="Q5710" s="72" t="n">
        <v>134743.6</v>
      </c>
      <c r="R5710" t="inlineStr">
        <is>
          <t>Delhi</t>
        </is>
      </c>
      <c r="S5710" s="71" t="n">
        <v>2</v>
      </c>
      <c r="T5710" t="inlineStr">
        <is>
          <t>Yes</t>
        </is>
      </c>
      <c r="U5710" s="71" t="n">
        <v>1134</v>
      </c>
      <c r="V5710" s="71" t="n">
        <v>356</v>
      </c>
      <c r="W5710">
        <f>IF(AND(OR(Dashboard!$C$6="All",E5710=Dashboard!$C$6),OR(Dashboard!$F$6="All",G5710=Dashboard!$F$6),OR(Dashboard!$I$6="All",H5710=Dashboard!$I$6)),1,0)</f>
        <v/>
      </c>
    </row>
    <row r="5711">
      <c r="A5711" t="inlineStr">
        <is>
          <t>RR105702</t>
        </is>
      </c>
      <c r="B5711" s="69" t="n">
        <v>46348</v>
      </c>
      <c r="C5711" s="70" t="n">
        <v>2026</v>
      </c>
      <c r="D5711" t="inlineStr">
        <is>
          <t>Nov</t>
        </is>
      </c>
      <c r="E5711" t="inlineStr">
        <is>
          <t>West</t>
        </is>
      </c>
      <c r="F5711" t="inlineStr">
        <is>
          <t>India</t>
        </is>
      </c>
      <c r="G5711" t="inlineStr">
        <is>
          <t>Electronics</t>
        </is>
      </c>
      <c r="H5711" t="inlineStr">
        <is>
          <t>Store walk-in</t>
        </is>
      </c>
      <c r="I5711" t="inlineStr">
        <is>
          <t>Walk-in guest</t>
        </is>
      </c>
      <c r="J5711" t="inlineStr">
        <is>
          <t>Amir Khan</t>
        </is>
      </c>
      <c r="K5711" s="71" t="n">
        <v>44</v>
      </c>
      <c r="L5711" s="72" t="n">
        <v>10795.51</v>
      </c>
      <c r="M5711" s="72" t="n">
        <v>475002.44</v>
      </c>
      <c r="N5711" s="72" t="n">
        <v>71250.37</v>
      </c>
      <c r="O5711" s="72" t="n">
        <v>403752.07</v>
      </c>
      <c r="P5711" s="72" t="n">
        <v>363895.42</v>
      </c>
      <c r="Q5711" s="72" t="n">
        <v>39856.65</v>
      </c>
      <c r="R5711" t="inlineStr">
        <is>
          <t>Gujarat</t>
        </is>
      </c>
      <c r="S5711" s="71" t="n">
        <v>8</v>
      </c>
      <c r="T5711" t="inlineStr">
        <is>
          <t>Yes</t>
        </is>
      </c>
      <c r="U5711" s="71" t="n">
        <v>85</v>
      </c>
      <c r="V5711" s="71" t="n">
        <v>32</v>
      </c>
      <c r="W5711">
        <f>IF(AND(OR(Dashboard!$C$6="All",E5711=Dashboard!$C$6),OR(Dashboard!$F$6="All",G5711=Dashboard!$F$6),OR(Dashboard!$I$6="All",H5711=Dashboard!$I$6)),1,0)</f>
        <v/>
      </c>
    </row>
    <row r="5712">
      <c r="A5712" t="inlineStr">
        <is>
          <t>RR105703</t>
        </is>
      </c>
      <c r="B5712" s="69" t="n">
        <v>46348</v>
      </c>
      <c r="C5712" s="70" t="n">
        <v>2026</v>
      </c>
      <c r="D5712" t="inlineStr">
        <is>
          <t>Nov</t>
        </is>
      </c>
      <c r="E5712" t="inlineStr">
        <is>
          <t>West</t>
        </is>
      </c>
      <c r="F5712" t="inlineStr">
        <is>
          <t>India</t>
        </is>
      </c>
      <c r="G5712" t="inlineStr">
        <is>
          <t>Grocery</t>
        </is>
      </c>
      <c r="H5712" t="inlineStr">
        <is>
          <t>Click &amp; collect</t>
        </is>
      </c>
      <c r="I5712" t="inlineStr">
        <is>
          <t>Walk-in guest</t>
        </is>
      </c>
      <c r="J5712" t="inlineStr">
        <is>
          <t>Mei Lin</t>
        </is>
      </c>
      <c r="K5712" s="71" t="n">
        <v>2581</v>
      </c>
      <c r="L5712" s="72" t="n">
        <v>197.97</v>
      </c>
      <c r="M5712" s="72" t="n">
        <v>510960.57</v>
      </c>
      <c r="N5712" s="72" t="n">
        <v>10219.21</v>
      </c>
      <c r="O5712" s="72" t="n">
        <v>500741.36</v>
      </c>
      <c r="P5712" s="72" t="n">
        <v>378529.1</v>
      </c>
      <c r="Q5712" s="72" t="n">
        <v>122212.26</v>
      </c>
      <c r="R5712" t="inlineStr">
        <is>
          <t>Gujarat</t>
        </is>
      </c>
      <c r="S5712" s="71" t="n">
        <v>5</v>
      </c>
      <c r="T5712" t="inlineStr">
        <is>
          <t>Yes</t>
        </is>
      </c>
      <c r="U5712" s="71" t="n">
        <v>2289</v>
      </c>
      <c r="V5712" s="71" t="n">
        <v>781</v>
      </c>
      <c r="W5712">
        <f>IF(AND(OR(Dashboard!$C$6="All",E5712=Dashboard!$C$6),OR(Dashboard!$F$6="All",G5712=Dashboard!$F$6),OR(Dashboard!$I$6="All",H5712=Dashboard!$I$6)),1,0)</f>
        <v/>
      </c>
    </row>
    <row r="5713">
      <c r="A5713" t="inlineStr">
        <is>
          <t>RR105704</t>
        </is>
      </c>
      <c r="B5713" s="69" t="n">
        <v>46348</v>
      </c>
      <c r="C5713" s="70" t="n">
        <v>2026</v>
      </c>
      <c r="D5713" t="inlineStr">
        <is>
          <t>Nov</t>
        </is>
      </c>
      <c r="E5713" t="inlineStr">
        <is>
          <t>West</t>
        </is>
      </c>
      <c r="F5713" t="inlineStr">
        <is>
          <t>India</t>
        </is>
      </c>
      <c r="G5713" t="inlineStr">
        <is>
          <t>JioMart</t>
        </is>
      </c>
      <c r="H5713" t="inlineStr">
        <is>
          <t>Home delivery</t>
        </is>
      </c>
      <c r="I5713" t="inlineStr">
        <is>
          <t>Member</t>
        </is>
      </c>
      <c r="J5713" t="inlineStr">
        <is>
          <t>Ana Costa</t>
        </is>
      </c>
      <c r="K5713" s="71" t="n">
        <v>3197</v>
      </c>
      <c r="L5713" s="72" t="n">
        <v>504.7</v>
      </c>
      <c r="M5713" s="72" t="n">
        <v>1613525.9</v>
      </c>
      <c r="N5713" s="72" t="n">
        <v>161352.59</v>
      </c>
      <c r="O5713" s="72" t="n">
        <v>1452173.31</v>
      </c>
      <c r="P5713" s="72" t="n">
        <v>1090512.69</v>
      </c>
      <c r="Q5713" s="72" t="n">
        <v>361660.62</v>
      </c>
      <c r="R5713" t="inlineStr">
        <is>
          <t>Maharashtra</t>
        </is>
      </c>
      <c r="S5713" s="71" t="n">
        <v>0</v>
      </c>
      <c r="T5713" t="inlineStr">
        <is>
          <t>No</t>
        </is>
      </c>
      <c r="U5713" s="71" t="n">
        <v>5584</v>
      </c>
      <c r="V5713" s="71" t="n">
        <v>419</v>
      </c>
      <c r="W5713">
        <f>IF(AND(OR(Dashboard!$C$6="All",E5713=Dashboard!$C$6),OR(Dashboard!$F$6="All",G5713=Dashboard!$F$6),OR(Dashboard!$I$6="All",H5713=Dashboard!$I$6)),1,0)</f>
        <v/>
      </c>
    </row>
    <row r="5714">
      <c r="A5714" t="inlineStr">
        <is>
          <t>RR105705</t>
        </is>
      </c>
      <c r="B5714" s="69" t="n">
        <v>46348</v>
      </c>
      <c r="C5714" s="70" t="n">
        <v>2026</v>
      </c>
      <c r="D5714" t="inlineStr">
        <is>
          <t>Nov</t>
        </is>
      </c>
      <c r="E5714" t="inlineStr">
        <is>
          <t>West</t>
        </is>
      </c>
      <c r="F5714" t="inlineStr">
        <is>
          <t>India</t>
        </is>
      </c>
      <c r="G5714" t="inlineStr">
        <is>
          <t>Electronics</t>
        </is>
      </c>
      <c r="H5714" t="inlineStr">
        <is>
          <t>Store walk-in</t>
        </is>
      </c>
      <c r="I5714" t="inlineStr">
        <is>
          <t>Member</t>
        </is>
      </c>
      <c r="J5714" t="inlineStr">
        <is>
          <t>Olivia Brown</t>
        </is>
      </c>
      <c r="K5714" s="71" t="n">
        <v>27</v>
      </c>
      <c r="L5714" s="72" t="n">
        <v>9568.59</v>
      </c>
      <c r="M5714" s="72" t="n">
        <v>258351.93</v>
      </c>
      <c r="N5714" s="72" t="n">
        <v>12917.6</v>
      </c>
      <c r="O5714" s="72" t="n">
        <v>245434.33</v>
      </c>
      <c r="P5714" s="72" t="n">
        <v>221095.04</v>
      </c>
      <c r="Q5714" s="72" t="n">
        <v>24339.29</v>
      </c>
      <c r="R5714" t="inlineStr">
        <is>
          <t>Gujarat</t>
        </is>
      </c>
      <c r="S5714" s="71" t="n">
        <v>1</v>
      </c>
      <c r="T5714" t="inlineStr">
        <is>
          <t>Yes</t>
        </is>
      </c>
      <c r="U5714" s="71" t="n">
        <v>52</v>
      </c>
      <c r="V5714" s="71" t="n">
        <v>20</v>
      </c>
      <c r="W5714">
        <f>IF(AND(OR(Dashboard!$C$6="All",E5714=Dashboard!$C$6),OR(Dashboard!$F$6="All",G5714=Dashboard!$F$6),OR(Dashboard!$I$6="All",H5714=Dashboard!$I$6)),1,0)</f>
        <v/>
      </c>
    </row>
    <row r="5715">
      <c r="A5715" t="inlineStr">
        <is>
          <t>RR105706</t>
        </is>
      </c>
      <c r="B5715" s="69" t="n">
        <v>46348</v>
      </c>
      <c r="C5715" s="70" t="n">
        <v>2026</v>
      </c>
      <c r="D5715" t="inlineStr">
        <is>
          <t>Nov</t>
        </is>
      </c>
      <c r="E5715" t="inlineStr">
        <is>
          <t>West</t>
        </is>
      </c>
      <c r="F5715" t="inlineStr">
        <is>
          <t>India</t>
        </is>
      </c>
      <c r="G5715" t="inlineStr">
        <is>
          <t>Fashion</t>
        </is>
      </c>
      <c r="H5715" t="inlineStr">
        <is>
          <t>Store walk-in</t>
        </is>
      </c>
      <c r="I5715" t="inlineStr">
        <is>
          <t>Member</t>
        </is>
      </c>
      <c r="J5715" t="inlineStr">
        <is>
          <t>Amir Khan</t>
        </is>
      </c>
      <c r="K5715" s="71" t="n">
        <v>596</v>
      </c>
      <c r="L5715" s="72" t="n">
        <v>771.63</v>
      </c>
      <c r="M5715" s="72" t="n">
        <v>459891.48</v>
      </c>
      <c r="N5715" s="72" t="n">
        <v>22994.57</v>
      </c>
      <c r="O5715" s="72" t="n">
        <v>436896.91</v>
      </c>
      <c r="P5715" s="72" t="n">
        <v>250038.93</v>
      </c>
      <c r="Q5715" s="72" t="n">
        <v>186857.98</v>
      </c>
      <c r="R5715" t="inlineStr">
        <is>
          <t>Gujarat</t>
        </is>
      </c>
      <c r="S5715" s="71" t="n">
        <v>0</v>
      </c>
      <c r="T5715" t="inlineStr">
        <is>
          <t>No</t>
        </is>
      </c>
      <c r="U5715" s="71" t="n">
        <v>195</v>
      </c>
      <c r="V5715" s="71" t="n">
        <v>84</v>
      </c>
      <c r="W5715">
        <f>IF(AND(OR(Dashboard!$C$6="All",E5715=Dashboard!$C$6),OR(Dashboard!$F$6="All",G5715=Dashboard!$F$6),OR(Dashboard!$I$6="All",H5715=Dashboard!$I$6)),1,0)</f>
        <v/>
      </c>
    </row>
    <row r="5716">
      <c r="A5716" t="inlineStr">
        <is>
          <t>RR105707</t>
        </is>
      </c>
      <c r="B5716" s="69" t="n">
        <v>46348</v>
      </c>
      <c r="C5716" s="70" t="n">
        <v>2026</v>
      </c>
      <c r="D5716" t="inlineStr">
        <is>
          <t>Nov</t>
        </is>
      </c>
      <c r="E5716" t="inlineStr">
        <is>
          <t>East</t>
        </is>
      </c>
      <c r="F5716" t="inlineStr">
        <is>
          <t>India</t>
        </is>
      </c>
      <c r="G5716" t="inlineStr">
        <is>
          <t>Grocery</t>
        </is>
      </c>
      <c r="H5716" t="inlineStr">
        <is>
          <t>Store walk-in</t>
        </is>
      </c>
      <c r="I5716" t="inlineStr">
        <is>
          <t>Member</t>
        </is>
      </c>
      <c r="J5716" t="inlineStr">
        <is>
          <t>Shraddha Kulkarni</t>
        </is>
      </c>
      <c r="K5716" s="71" t="n">
        <v>535</v>
      </c>
      <c r="L5716" s="72" t="n">
        <v>194.22</v>
      </c>
      <c r="M5716" s="72" t="n">
        <v>103907.7</v>
      </c>
      <c r="N5716" s="72" t="n">
        <v>10390.77</v>
      </c>
      <c r="O5716" s="72" t="n">
        <v>93516.92999999999</v>
      </c>
      <c r="P5716" s="72" t="n">
        <v>76468.2</v>
      </c>
      <c r="Q5716" s="72" t="n">
        <v>17048.73</v>
      </c>
      <c r="R5716" t="inlineStr">
        <is>
          <t>Bihar</t>
        </is>
      </c>
      <c r="S5716" s="71" t="n">
        <v>3</v>
      </c>
      <c r="T5716" t="inlineStr">
        <is>
          <t>Yes</t>
        </is>
      </c>
      <c r="U5716" s="71" t="n">
        <v>352</v>
      </c>
      <c r="V5716" s="71" t="n">
        <v>100</v>
      </c>
      <c r="W5716">
        <f>IF(AND(OR(Dashboard!$C$6="All",E5716=Dashboard!$C$6),OR(Dashboard!$F$6="All",G5716=Dashboard!$F$6),OR(Dashboard!$I$6="All",H5716=Dashboard!$I$6)),1,0)</f>
        <v/>
      </c>
    </row>
    <row r="5717">
      <c r="A5717" t="inlineStr">
        <is>
          <t>RR105708</t>
        </is>
      </c>
      <c r="B5717" s="69" t="n">
        <v>46348</v>
      </c>
      <c r="C5717" s="70" t="n">
        <v>2026</v>
      </c>
      <c r="D5717" t="inlineStr">
        <is>
          <t>Nov</t>
        </is>
      </c>
      <c r="E5717" t="inlineStr">
        <is>
          <t>West</t>
        </is>
      </c>
      <c r="F5717" t="inlineStr">
        <is>
          <t>India</t>
        </is>
      </c>
      <c r="G5717" t="inlineStr">
        <is>
          <t>Grocery</t>
        </is>
      </c>
      <c r="H5717" t="inlineStr">
        <is>
          <t>Home delivery</t>
        </is>
      </c>
      <c r="I5717" t="inlineStr">
        <is>
          <t>Walk-in guest</t>
        </is>
      </c>
      <c r="J5717" t="inlineStr">
        <is>
          <t>Shraddha Kulkarni</t>
        </is>
      </c>
      <c r="K5717" s="71" t="n">
        <v>1013</v>
      </c>
      <c r="L5717" s="72" t="n">
        <v>184.57</v>
      </c>
      <c r="M5717" s="72" t="n">
        <v>186969.41</v>
      </c>
      <c r="N5717" s="72" t="n">
        <v>14957.55</v>
      </c>
      <c r="O5717" s="72" t="n">
        <v>172011.86</v>
      </c>
      <c r="P5717" s="72" t="n">
        <v>152905.91</v>
      </c>
      <c r="Q5717" s="72" t="n">
        <v>19105.95</v>
      </c>
      <c r="R5717" t="inlineStr">
        <is>
          <t>Gujarat</t>
        </is>
      </c>
      <c r="S5717" s="71" t="n">
        <v>1</v>
      </c>
      <c r="T5717" t="inlineStr">
        <is>
          <t>Yes</t>
        </is>
      </c>
      <c r="U5717" s="71" t="n">
        <v>515</v>
      </c>
      <c r="V5717" s="71" t="n">
        <v>184</v>
      </c>
      <c r="W5717">
        <f>IF(AND(OR(Dashboard!$C$6="All",E5717=Dashboard!$C$6),OR(Dashboard!$F$6="All",G5717=Dashboard!$F$6),OR(Dashboard!$I$6="All",H5717=Dashboard!$I$6)),1,0)</f>
        <v/>
      </c>
    </row>
    <row r="5718">
      <c r="A5718" t="inlineStr">
        <is>
          <t>RR105709</t>
        </is>
      </c>
      <c r="B5718" s="69" t="n">
        <v>46348</v>
      </c>
      <c r="C5718" s="70" t="n">
        <v>2026</v>
      </c>
      <c r="D5718" t="inlineStr">
        <is>
          <t>Nov</t>
        </is>
      </c>
      <c r="E5718" t="inlineStr">
        <is>
          <t>South</t>
        </is>
      </c>
      <c r="F5718" t="inlineStr">
        <is>
          <t>India</t>
        </is>
      </c>
      <c r="G5718" t="inlineStr">
        <is>
          <t>Grocery</t>
        </is>
      </c>
      <c r="H5718" t="inlineStr">
        <is>
          <t>Store walk-in</t>
        </is>
      </c>
      <c r="I5718" t="inlineStr">
        <is>
          <t>Member</t>
        </is>
      </c>
      <c r="J5718" t="inlineStr">
        <is>
          <t>Noah Smith</t>
        </is>
      </c>
      <c r="K5718" s="71" t="n">
        <v>4401</v>
      </c>
      <c r="L5718" s="72" t="n">
        <v>192.99</v>
      </c>
      <c r="M5718" s="72" t="n">
        <v>849348.99</v>
      </c>
      <c r="N5718" s="72" t="n">
        <v>67947.92</v>
      </c>
      <c r="O5718" s="72" t="n">
        <v>781401.0699999999</v>
      </c>
      <c r="P5718" s="72" t="n">
        <v>658769.03</v>
      </c>
      <c r="Q5718" s="72" t="n">
        <v>122632.04</v>
      </c>
      <c r="R5718" t="inlineStr">
        <is>
          <t>Tamil Nadu</t>
        </is>
      </c>
      <c r="S5718" s="71" t="n">
        <v>0</v>
      </c>
      <c r="T5718" t="inlineStr">
        <is>
          <t>No</t>
        </is>
      </c>
      <c r="U5718" s="71" t="n">
        <v>2125</v>
      </c>
      <c r="V5718" s="71" t="n">
        <v>745</v>
      </c>
      <c r="W5718">
        <f>IF(AND(OR(Dashboard!$C$6="All",E5718=Dashboard!$C$6),OR(Dashboard!$F$6="All",G5718=Dashboard!$F$6),OR(Dashboard!$I$6="All",H5718=Dashboard!$I$6)),1,0)</f>
        <v/>
      </c>
    </row>
    <row r="5719">
      <c r="A5719" t="inlineStr">
        <is>
          <t>RR105710</t>
        </is>
      </c>
      <c r="B5719" s="69" t="n">
        <v>46348</v>
      </c>
      <c r="C5719" s="70" t="n">
        <v>2026</v>
      </c>
      <c r="D5719" t="inlineStr">
        <is>
          <t>Nov</t>
        </is>
      </c>
      <c r="E5719" t="inlineStr">
        <is>
          <t>North</t>
        </is>
      </c>
      <c r="F5719" t="inlineStr">
        <is>
          <t>India</t>
        </is>
      </c>
      <c r="G5719" t="inlineStr">
        <is>
          <t>JioMart</t>
        </is>
      </c>
      <c r="H5719" t="inlineStr">
        <is>
          <t>Home delivery</t>
        </is>
      </c>
      <c r="I5719" t="inlineStr">
        <is>
          <t>Member</t>
        </is>
      </c>
      <c r="J5719" t="inlineStr">
        <is>
          <t>Fatima Al-Saud</t>
        </is>
      </c>
      <c r="K5719" s="71" t="n">
        <v>597</v>
      </c>
      <c r="L5719" s="72" t="n">
        <v>495.57</v>
      </c>
      <c r="M5719" s="72" t="n">
        <v>295855.29</v>
      </c>
      <c r="N5719" s="72" t="n">
        <v>29585.53</v>
      </c>
      <c r="O5719" s="72" t="n">
        <v>266269.76</v>
      </c>
      <c r="P5719" s="72" t="n">
        <v>207079.47</v>
      </c>
      <c r="Q5719" s="72" t="n">
        <v>59190.29</v>
      </c>
      <c r="R5719" t="inlineStr">
        <is>
          <t>Punjab</t>
        </is>
      </c>
      <c r="S5719" s="71" t="n">
        <v>3</v>
      </c>
      <c r="T5719" t="inlineStr">
        <is>
          <t>Yes</t>
        </is>
      </c>
      <c r="U5719" s="71" t="n">
        <v>2026</v>
      </c>
      <c r="V5719" s="71" t="n">
        <v>85</v>
      </c>
      <c r="W5719">
        <f>IF(AND(OR(Dashboard!$C$6="All",E5719=Dashboard!$C$6),OR(Dashboard!$F$6="All",G5719=Dashboard!$F$6),OR(Dashboard!$I$6="All",H5719=Dashboard!$I$6)),1,0)</f>
        <v/>
      </c>
    </row>
    <row r="5720">
      <c r="A5720" t="inlineStr">
        <is>
          <t>RR105711</t>
        </is>
      </c>
      <c r="B5720" s="69" t="n">
        <v>46348</v>
      </c>
      <c r="C5720" s="70" t="n">
        <v>2026</v>
      </c>
      <c r="D5720" t="inlineStr">
        <is>
          <t>Nov</t>
        </is>
      </c>
      <c r="E5720" t="inlineStr">
        <is>
          <t>West</t>
        </is>
      </c>
      <c r="F5720" t="inlineStr">
        <is>
          <t>India</t>
        </is>
      </c>
      <c r="G5720" t="inlineStr">
        <is>
          <t>Grocery</t>
        </is>
      </c>
      <c r="H5720" t="inlineStr">
        <is>
          <t>Store walk-in</t>
        </is>
      </c>
      <c r="I5720" t="inlineStr">
        <is>
          <t>Member</t>
        </is>
      </c>
      <c r="J5720" t="inlineStr">
        <is>
          <t>Zoya Ahmed</t>
        </is>
      </c>
      <c r="K5720" s="71" t="n">
        <v>3757</v>
      </c>
      <c r="L5720" s="72" t="n">
        <v>198.16</v>
      </c>
      <c r="M5720" s="72" t="n">
        <v>744487.12</v>
      </c>
      <c r="N5720" s="72" t="n">
        <v>14889.74</v>
      </c>
      <c r="O5720" s="72" t="n">
        <v>729597.38</v>
      </c>
      <c r="P5720" s="72" t="n">
        <v>562714.4300000001</v>
      </c>
      <c r="Q5720" s="72" t="n">
        <v>166882.95</v>
      </c>
      <c r="R5720" t="inlineStr">
        <is>
          <t>Maharashtra</t>
        </is>
      </c>
      <c r="S5720" s="71" t="n">
        <v>5</v>
      </c>
      <c r="T5720" t="inlineStr">
        <is>
          <t>Yes</t>
        </is>
      </c>
      <c r="U5720" s="71" t="n">
        <v>1607</v>
      </c>
      <c r="V5720" s="71" t="n">
        <v>588</v>
      </c>
      <c r="W5720">
        <f>IF(AND(OR(Dashboard!$C$6="All",E5720=Dashboard!$C$6),OR(Dashboard!$F$6="All",G5720=Dashboard!$F$6),OR(Dashboard!$I$6="All",H5720=Dashboard!$I$6)),1,0)</f>
        <v/>
      </c>
    </row>
    <row r="5721">
      <c r="A5721" t="inlineStr">
        <is>
          <t>RR105712</t>
        </is>
      </c>
      <c r="B5721" s="69" t="n">
        <v>46348</v>
      </c>
      <c r="C5721" s="70" t="n">
        <v>2026</v>
      </c>
      <c r="D5721" t="inlineStr">
        <is>
          <t>Nov</t>
        </is>
      </c>
      <c r="E5721" t="inlineStr">
        <is>
          <t>West</t>
        </is>
      </c>
      <c r="F5721" t="inlineStr">
        <is>
          <t>India</t>
        </is>
      </c>
      <c r="G5721" t="inlineStr">
        <is>
          <t>Fashion</t>
        </is>
      </c>
      <c r="H5721" t="inlineStr">
        <is>
          <t>Store walk-in</t>
        </is>
      </c>
      <c r="I5721" t="inlineStr">
        <is>
          <t>Walk-in guest</t>
        </is>
      </c>
      <c r="J5721" t="inlineStr">
        <is>
          <t>Amir Khan</t>
        </is>
      </c>
      <c r="K5721" s="71" t="n">
        <v>1260</v>
      </c>
      <c r="L5721" s="72" t="n">
        <v>768.1</v>
      </c>
      <c r="M5721" s="72" t="n">
        <v>967806</v>
      </c>
      <c r="N5721" s="72" t="n">
        <v>48390.3</v>
      </c>
      <c r="O5721" s="72" t="n">
        <v>919415.7</v>
      </c>
      <c r="P5721" s="72" t="n">
        <v>511515.42</v>
      </c>
      <c r="Q5721" s="72" t="n">
        <v>407900.28</v>
      </c>
      <c r="R5721" t="inlineStr">
        <is>
          <t>Maharashtra</t>
        </is>
      </c>
      <c r="S5721" s="71" t="n">
        <v>8</v>
      </c>
      <c r="T5721" t="inlineStr">
        <is>
          <t>Yes</t>
        </is>
      </c>
      <c r="U5721" s="71" t="n">
        <v>1062</v>
      </c>
      <c r="V5721" s="71" t="n">
        <v>281</v>
      </c>
      <c r="W5721">
        <f>IF(AND(OR(Dashboard!$C$6="All",E5721=Dashboard!$C$6),OR(Dashboard!$F$6="All",G5721=Dashboard!$F$6),OR(Dashboard!$I$6="All",H5721=Dashboard!$I$6)),1,0)</f>
        <v/>
      </c>
    </row>
    <row r="5722">
      <c r="A5722" t="inlineStr">
        <is>
          <t>RR105713</t>
        </is>
      </c>
      <c r="B5722" s="69" t="n">
        <v>46349</v>
      </c>
      <c r="C5722" s="70" t="n">
        <v>2026</v>
      </c>
      <c r="D5722" t="inlineStr">
        <is>
          <t>Nov</t>
        </is>
      </c>
      <c r="E5722" t="inlineStr">
        <is>
          <t>West</t>
        </is>
      </c>
      <c r="F5722" t="inlineStr">
        <is>
          <t>India</t>
        </is>
      </c>
      <c r="G5722" t="inlineStr">
        <is>
          <t>Grocery</t>
        </is>
      </c>
      <c r="H5722" t="inlineStr">
        <is>
          <t>Store walk-in</t>
        </is>
      </c>
      <c r="I5722" t="inlineStr">
        <is>
          <t>Walk-in guest</t>
        </is>
      </c>
      <c r="J5722" t="inlineStr">
        <is>
          <t>Carlos Silva</t>
        </is>
      </c>
      <c r="K5722" s="71" t="n">
        <v>1391</v>
      </c>
      <c r="L5722" s="72" t="n">
        <v>208.23</v>
      </c>
      <c r="M5722" s="72" t="n">
        <v>289647.93</v>
      </c>
      <c r="N5722" s="72" t="n">
        <v>14482.4</v>
      </c>
      <c r="O5722" s="72" t="n">
        <v>275165.53</v>
      </c>
      <c r="P5722" s="72" t="n">
        <v>209112.03</v>
      </c>
      <c r="Q5722" s="72" t="n">
        <v>66053.5</v>
      </c>
      <c r="R5722" t="inlineStr">
        <is>
          <t>Goa</t>
        </is>
      </c>
      <c r="S5722" s="71" t="n">
        <v>8</v>
      </c>
      <c r="T5722" t="inlineStr">
        <is>
          <t>Yes</t>
        </is>
      </c>
      <c r="U5722" s="71" t="n">
        <v>856</v>
      </c>
      <c r="V5722" s="71" t="n">
        <v>219</v>
      </c>
      <c r="W5722">
        <f>IF(AND(OR(Dashboard!$C$6="All",E5722=Dashboard!$C$6),OR(Dashboard!$F$6="All",G5722=Dashboard!$F$6),OR(Dashboard!$I$6="All",H5722=Dashboard!$I$6)),1,0)</f>
        <v/>
      </c>
    </row>
    <row r="5723">
      <c r="A5723" t="inlineStr">
        <is>
          <t>RR105714</t>
        </is>
      </c>
      <c r="B5723" s="69" t="n">
        <v>46349</v>
      </c>
      <c r="C5723" s="70" t="n">
        <v>2026</v>
      </c>
      <c r="D5723" t="inlineStr">
        <is>
          <t>Nov</t>
        </is>
      </c>
      <c r="E5723" t="inlineStr">
        <is>
          <t>West</t>
        </is>
      </c>
      <c r="F5723" t="inlineStr">
        <is>
          <t>India</t>
        </is>
      </c>
      <c r="G5723" t="inlineStr">
        <is>
          <t>Grocery</t>
        </is>
      </c>
      <c r="H5723" t="inlineStr">
        <is>
          <t>Store walk-in</t>
        </is>
      </c>
      <c r="I5723" t="inlineStr">
        <is>
          <t>Walk-in guest</t>
        </is>
      </c>
      <c r="J5723" t="inlineStr">
        <is>
          <t>Lucas Martin</t>
        </is>
      </c>
      <c r="K5723" s="71" t="n">
        <v>3472</v>
      </c>
      <c r="L5723" s="72" t="n">
        <v>197.5</v>
      </c>
      <c r="M5723" s="72" t="n">
        <v>685720</v>
      </c>
      <c r="N5723" s="72" t="n">
        <v>13714.4</v>
      </c>
      <c r="O5723" s="72" t="n">
        <v>672005.6</v>
      </c>
      <c r="P5723" s="72" t="n">
        <v>511812.36</v>
      </c>
      <c r="Q5723" s="72" t="n">
        <v>160193.24</v>
      </c>
      <c r="R5723" t="inlineStr">
        <is>
          <t>Maharashtra</t>
        </is>
      </c>
      <c r="S5723" s="71" t="n">
        <v>5</v>
      </c>
      <c r="T5723" t="inlineStr">
        <is>
          <t>Yes</t>
        </is>
      </c>
      <c r="U5723" s="71" t="n">
        <v>1715</v>
      </c>
      <c r="V5723" s="71" t="n">
        <v>580</v>
      </c>
      <c r="W5723">
        <f>IF(AND(OR(Dashboard!$C$6="All",E5723=Dashboard!$C$6),OR(Dashboard!$F$6="All",G5723=Dashboard!$F$6),OR(Dashboard!$I$6="All",H5723=Dashboard!$I$6)),1,0)</f>
        <v/>
      </c>
    </row>
    <row r="5724">
      <c r="A5724" t="inlineStr">
        <is>
          <t>RR105715</t>
        </is>
      </c>
      <c r="B5724" s="69" t="n">
        <v>46349</v>
      </c>
      <c r="C5724" s="70" t="n">
        <v>2026</v>
      </c>
      <c r="D5724" t="inlineStr">
        <is>
          <t>Nov</t>
        </is>
      </c>
      <c r="E5724" t="inlineStr">
        <is>
          <t>West</t>
        </is>
      </c>
      <c r="F5724" t="inlineStr">
        <is>
          <t>India</t>
        </is>
      </c>
      <c r="G5724" t="inlineStr">
        <is>
          <t>Grocery</t>
        </is>
      </c>
      <c r="H5724" t="inlineStr">
        <is>
          <t>Home delivery</t>
        </is>
      </c>
      <c r="I5724" t="inlineStr">
        <is>
          <t>Member</t>
        </is>
      </c>
      <c r="J5724" t="inlineStr">
        <is>
          <t>Arjun Mehta</t>
        </is>
      </c>
      <c r="K5724" s="71" t="n">
        <v>2918</v>
      </c>
      <c r="L5724" s="72" t="n">
        <v>180.23</v>
      </c>
      <c r="M5724" s="72" t="n">
        <v>525911.14</v>
      </c>
      <c r="N5724" s="72" t="n">
        <v>78886.67</v>
      </c>
      <c r="O5724" s="72" t="n">
        <v>447024.47</v>
      </c>
      <c r="P5724" s="72" t="n">
        <v>436509.43</v>
      </c>
      <c r="Q5724" s="72" t="n">
        <v>10515.04</v>
      </c>
      <c r="R5724" t="inlineStr">
        <is>
          <t>Maharashtra</t>
        </is>
      </c>
      <c r="S5724" s="71" t="n">
        <v>0</v>
      </c>
      <c r="T5724" t="inlineStr">
        <is>
          <t>No</t>
        </is>
      </c>
      <c r="U5724" s="71" t="n">
        <v>1127</v>
      </c>
      <c r="V5724" s="71" t="n">
        <v>348</v>
      </c>
      <c r="W5724">
        <f>IF(AND(OR(Dashboard!$C$6="All",E5724=Dashboard!$C$6),OR(Dashboard!$F$6="All",G5724=Dashboard!$F$6),OR(Dashboard!$I$6="All",H5724=Dashboard!$I$6)),1,0)</f>
        <v/>
      </c>
    </row>
    <row r="5725">
      <c r="A5725" t="inlineStr">
        <is>
          <t>RR105716</t>
        </is>
      </c>
      <c r="B5725" s="69" t="n">
        <v>46349</v>
      </c>
      <c r="C5725" s="70" t="n">
        <v>2026</v>
      </c>
      <c r="D5725" t="inlineStr">
        <is>
          <t>Nov</t>
        </is>
      </c>
      <c r="E5725" t="inlineStr">
        <is>
          <t>South</t>
        </is>
      </c>
      <c r="F5725" t="inlineStr">
        <is>
          <t>India</t>
        </is>
      </c>
      <c r="G5725" t="inlineStr">
        <is>
          <t>JioMart</t>
        </is>
      </c>
      <c r="H5725" t="inlineStr">
        <is>
          <t>Home delivery</t>
        </is>
      </c>
      <c r="I5725" t="inlineStr">
        <is>
          <t>Walk-in guest</t>
        </is>
      </c>
      <c r="J5725" t="inlineStr">
        <is>
          <t>Sara Rossi</t>
        </is>
      </c>
      <c r="K5725" s="71" t="n">
        <v>1468</v>
      </c>
      <c r="L5725" s="72" t="n">
        <v>427.61</v>
      </c>
      <c r="M5725" s="72" t="n">
        <v>627731.48</v>
      </c>
      <c r="N5725" s="72" t="n">
        <v>94159.72</v>
      </c>
      <c r="O5725" s="72" t="n">
        <v>533571.76</v>
      </c>
      <c r="P5725" s="72" t="n">
        <v>484334.82</v>
      </c>
      <c r="Q5725" s="72" t="n">
        <v>49236.94</v>
      </c>
      <c r="R5725" t="inlineStr">
        <is>
          <t>Karnataka</t>
        </is>
      </c>
      <c r="S5725" s="71" t="n">
        <v>1</v>
      </c>
      <c r="T5725" t="inlineStr">
        <is>
          <t>Yes</t>
        </is>
      </c>
      <c r="U5725" s="71" t="n">
        <v>2942</v>
      </c>
      <c r="V5725" s="71" t="n">
        <v>203</v>
      </c>
      <c r="W5725">
        <f>IF(AND(OR(Dashboard!$C$6="All",E5725=Dashboard!$C$6),OR(Dashboard!$F$6="All",G5725=Dashboard!$F$6),OR(Dashboard!$I$6="All",H5725=Dashboard!$I$6)),1,0)</f>
        <v/>
      </c>
    </row>
    <row r="5726">
      <c r="A5726" t="inlineStr">
        <is>
          <t>RR105717</t>
        </is>
      </c>
      <c r="B5726" s="69" t="n">
        <v>46349</v>
      </c>
      <c r="C5726" s="70" t="n">
        <v>2026</v>
      </c>
      <c r="D5726" t="inlineStr">
        <is>
          <t>Nov</t>
        </is>
      </c>
      <c r="E5726" t="inlineStr">
        <is>
          <t>North</t>
        </is>
      </c>
      <c r="F5726" t="inlineStr">
        <is>
          <t>India</t>
        </is>
      </c>
      <c r="G5726" t="inlineStr">
        <is>
          <t>Grocery</t>
        </is>
      </c>
      <c r="H5726" t="inlineStr">
        <is>
          <t>Store walk-in</t>
        </is>
      </c>
      <c r="I5726" t="inlineStr">
        <is>
          <t>Walk-in guest</t>
        </is>
      </c>
      <c r="J5726" t="inlineStr">
        <is>
          <t>Shraddha Kulkarni</t>
        </is>
      </c>
      <c r="K5726" s="71" t="n">
        <v>1248</v>
      </c>
      <c r="L5726" s="72" t="n">
        <v>173.85</v>
      </c>
      <c r="M5726" s="72" t="n">
        <v>216964.8</v>
      </c>
      <c r="N5726" s="72" t="n">
        <v>32544.72</v>
      </c>
      <c r="O5726" s="72" t="n">
        <v>184420.08</v>
      </c>
      <c r="P5726" s="72" t="n">
        <v>184697.07</v>
      </c>
      <c r="Q5726" s="72" t="n">
        <v>-276.99</v>
      </c>
      <c r="R5726" t="inlineStr">
        <is>
          <t>Uttar Pradesh</t>
        </is>
      </c>
      <c r="S5726" s="71" t="n">
        <v>1</v>
      </c>
      <c r="T5726" t="inlineStr">
        <is>
          <t>Yes</t>
        </is>
      </c>
      <c r="U5726" s="71" t="n">
        <v>814</v>
      </c>
      <c r="V5726" s="71" t="n">
        <v>278</v>
      </c>
      <c r="W5726">
        <f>IF(AND(OR(Dashboard!$C$6="All",E5726=Dashboard!$C$6),OR(Dashboard!$F$6="All",G5726=Dashboard!$F$6),OR(Dashboard!$I$6="All",H5726=Dashboard!$I$6)),1,0)</f>
        <v/>
      </c>
    </row>
    <row r="5727">
      <c r="A5727" t="inlineStr">
        <is>
          <t>RR105718</t>
        </is>
      </c>
      <c r="B5727" s="69" t="n">
        <v>46349</v>
      </c>
      <c r="C5727" s="70" t="n">
        <v>2026</v>
      </c>
      <c r="D5727" t="inlineStr">
        <is>
          <t>Nov</t>
        </is>
      </c>
      <c r="E5727" t="inlineStr">
        <is>
          <t>North</t>
        </is>
      </c>
      <c r="F5727" t="inlineStr">
        <is>
          <t>India</t>
        </is>
      </c>
      <c r="G5727" t="inlineStr">
        <is>
          <t>JioMart</t>
        </is>
      </c>
      <c r="H5727" t="inlineStr">
        <is>
          <t>Home delivery</t>
        </is>
      </c>
      <c r="I5727" t="inlineStr">
        <is>
          <t>Member</t>
        </is>
      </c>
      <c r="J5727" t="inlineStr">
        <is>
          <t>Ravindra Patil</t>
        </is>
      </c>
      <c r="K5727" s="71" t="n">
        <v>548</v>
      </c>
      <c r="L5727" s="72" t="n">
        <v>451.46</v>
      </c>
      <c r="M5727" s="72" t="n">
        <v>247400.08</v>
      </c>
      <c r="N5727" s="72" t="n">
        <v>24740.01</v>
      </c>
      <c r="O5727" s="72" t="n">
        <v>222660.07</v>
      </c>
      <c r="P5727" s="72" t="n">
        <v>185634.75</v>
      </c>
      <c r="Q5727" s="72" t="n">
        <v>37025.32</v>
      </c>
      <c r="R5727" t="inlineStr">
        <is>
          <t>Rajasthan</t>
        </is>
      </c>
      <c r="S5727" s="71" t="n">
        <v>3</v>
      </c>
      <c r="T5727" t="inlineStr">
        <is>
          <t>Yes</t>
        </is>
      </c>
      <c r="U5727" s="71" t="n">
        <v>920</v>
      </c>
      <c r="V5727" s="71" t="n">
        <v>61</v>
      </c>
      <c r="W5727">
        <f>IF(AND(OR(Dashboard!$C$6="All",E5727=Dashboard!$C$6),OR(Dashboard!$F$6="All",G5727=Dashboard!$F$6),OR(Dashboard!$I$6="All",H5727=Dashboard!$I$6)),1,0)</f>
        <v/>
      </c>
    </row>
    <row r="5728">
      <c r="A5728" t="inlineStr">
        <is>
          <t>RR105719</t>
        </is>
      </c>
      <c r="B5728" s="69" t="n">
        <v>46350</v>
      </c>
      <c r="C5728" s="70" t="n">
        <v>2026</v>
      </c>
      <c r="D5728" t="inlineStr">
        <is>
          <t>Nov</t>
        </is>
      </c>
      <c r="E5728" t="inlineStr">
        <is>
          <t>North</t>
        </is>
      </c>
      <c r="F5728" t="inlineStr">
        <is>
          <t>India</t>
        </is>
      </c>
      <c r="G5728" t="inlineStr">
        <is>
          <t>JioMart</t>
        </is>
      </c>
      <c r="H5728" t="inlineStr">
        <is>
          <t>Home delivery</t>
        </is>
      </c>
      <c r="I5728" t="inlineStr">
        <is>
          <t>Walk-in guest</t>
        </is>
      </c>
      <c r="J5728" t="inlineStr">
        <is>
          <t>Fatima Al-Saud</t>
        </is>
      </c>
      <c r="K5728" s="71" t="n">
        <v>2943</v>
      </c>
      <c r="L5728" s="72" t="n">
        <v>481.39</v>
      </c>
      <c r="M5728" s="72" t="n">
        <v>1416730.77</v>
      </c>
      <c r="N5728" s="72" t="n">
        <v>212509.62</v>
      </c>
      <c r="O5728" s="72" t="n">
        <v>1204221.15</v>
      </c>
      <c r="P5728" s="72" t="n">
        <v>955753.16</v>
      </c>
      <c r="Q5728" s="72" t="n">
        <v>248467.99</v>
      </c>
      <c r="R5728" t="inlineStr">
        <is>
          <t>Delhi</t>
        </is>
      </c>
      <c r="S5728" s="71" t="n">
        <v>0</v>
      </c>
      <c r="T5728" t="inlineStr">
        <is>
          <t>No</t>
        </is>
      </c>
      <c r="U5728" s="71" t="n">
        <v>16748</v>
      </c>
      <c r="V5728" s="71" t="n">
        <v>767</v>
      </c>
      <c r="W5728">
        <f>IF(AND(OR(Dashboard!$C$6="All",E5728=Dashboard!$C$6),OR(Dashboard!$F$6="All",G5728=Dashboard!$F$6),OR(Dashboard!$I$6="All",H5728=Dashboard!$I$6)),1,0)</f>
        <v/>
      </c>
    </row>
    <row r="5729">
      <c r="A5729" t="inlineStr">
        <is>
          <t>RR105720</t>
        </is>
      </c>
      <c r="B5729" s="69" t="n">
        <v>46350</v>
      </c>
      <c r="C5729" s="70" t="n">
        <v>2026</v>
      </c>
      <c r="D5729" t="inlineStr">
        <is>
          <t>Nov</t>
        </is>
      </c>
      <c r="E5729" t="inlineStr">
        <is>
          <t>South</t>
        </is>
      </c>
      <c r="F5729" t="inlineStr">
        <is>
          <t>India</t>
        </is>
      </c>
      <c r="G5729" t="inlineStr">
        <is>
          <t>Grocery</t>
        </is>
      </c>
      <c r="H5729" t="inlineStr">
        <is>
          <t>Store walk-in</t>
        </is>
      </c>
      <c r="I5729" t="inlineStr">
        <is>
          <t>Walk-in guest</t>
        </is>
      </c>
      <c r="J5729" t="inlineStr">
        <is>
          <t>Sara Rossi</t>
        </is>
      </c>
      <c r="K5729" s="71" t="n">
        <v>3531</v>
      </c>
      <c r="L5729" s="72" t="n">
        <v>189.99</v>
      </c>
      <c r="M5729" s="72" t="n">
        <v>670854.6899999999</v>
      </c>
      <c r="N5729" s="72" t="n">
        <v>67085.47</v>
      </c>
      <c r="O5729" s="72" t="n">
        <v>603769.22</v>
      </c>
      <c r="P5729" s="72" t="n">
        <v>518842.03</v>
      </c>
      <c r="Q5729" s="72" t="n">
        <v>84927.19</v>
      </c>
      <c r="R5729" t="inlineStr">
        <is>
          <t>Telangana</t>
        </is>
      </c>
      <c r="S5729" s="71" t="n">
        <v>3</v>
      </c>
      <c r="T5729" t="inlineStr">
        <is>
          <t>Yes</t>
        </is>
      </c>
      <c r="U5729" s="71" t="n">
        <v>1721</v>
      </c>
      <c r="V5729" s="71" t="n">
        <v>442</v>
      </c>
      <c r="W5729">
        <f>IF(AND(OR(Dashboard!$C$6="All",E5729=Dashboard!$C$6),OR(Dashboard!$F$6="All",G5729=Dashboard!$F$6),OR(Dashboard!$I$6="All",H5729=Dashboard!$I$6)),1,0)</f>
        <v/>
      </c>
    </row>
    <row r="5730">
      <c r="A5730" t="inlineStr">
        <is>
          <t>RR105721</t>
        </is>
      </c>
      <c r="B5730" s="69" t="n">
        <v>46350</v>
      </c>
      <c r="C5730" s="70" t="n">
        <v>2026</v>
      </c>
      <c r="D5730" t="inlineStr">
        <is>
          <t>Nov</t>
        </is>
      </c>
      <c r="E5730" t="inlineStr">
        <is>
          <t>South</t>
        </is>
      </c>
      <c r="F5730" t="inlineStr">
        <is>
          <t>India</t>
        </is>
      </c>
      <c r="G5730" t="inlineStr">
        <is>
          <t>Grocery</t>
        </is>
      </c>
      <c r="H5730" t="inlineStr">
        <is>
          <t>Store walk-in</t>
        </is>
      </c>
      <c r="I5730" t="inlineStr">
        <is>
          <t>Walk-in guest</t>
        </is>
      </c>
      <c r="J5730" t="inlineStr">
        <is>
          <t>Mei Lin</t>
        </is>
      </c>
      <c r="K5730" s="71" t="n">
        <v>1026</v>
      </c>
      <c r="L5730" s="72" t="n">
        <v>167.87</v>
      </c>
      <c r="M5730" s="72" t="n">
        <v>172234.62</v>
      </c>
      <c r="N5730" s="72" t="n">
        <v>8611.73</v>
      </c>
      <c r="O5730" s="72" t="n">
        <v>163622.89</v>
      </c>
      <c r="P5730" s="72" t="n">
        <v>151442.82</v>
      </c>
      <c r="Q5730" s="72" t="n">
        <v>12180.07</v>
      </c>
      <c r="R5730" t="inlineStr">
        <is>
          <t>Telangana</t>
        </is>
      </c>
      <c r="S5730" s="71" t="n">
        <v>1</v>
      </c>
      <c r="T5730" t="inlineStr">
        <is>
          <t>Yes</t>
        </is>
      </c>
      <c r="U5730" s="71" t="n">
        <v>561</v>
      </c>
      <c r="V5730" s="71" t="n">
        <v>186</v>
      </c>
      <c r="W5730">
        <f>IF(AND(OR(Dashboard!$C$6="All",E5730=Dashboard!$C$6),OR(Dashboard!$F$6="All",G5730=Dashboard!$F$6),OR(Dashboard!$I$6="All",H5730=Dashboard!$I$6)),1,0)</f>
        <v/>
      </c>
    </row>
    <row r="5731">
      <c r="A5731" t="inlineStr">
        <is>
          <t>RR105722</t>
        </is>
      </c>
      <c r="B5731" s="69" t="n">
        <v>46350</v>
      </c>
      <c r="C5731" s="70" t="n">
        <v>2026</v>
      </c>
      <c r="D5731" t="inlineStr">
        <is>
          <t>Nov</t>
        </is>
      </c>
      <c r="E5731" t="inlineStr">
        <is>
          <t>South</t>
        </is>
      </c>
      <c r="F5731" t="inlineStr">
        <is>
          <t>India</t>
        </is>
      </c>
      <c r="G5731" t="inlineStr">
        <is>
          <t>Grocery</t>
        </is>
      </c>
      <c r="H5731" t="inlineStr">
        <is>
          <t>Store walk-in</t>
        </is>
      </c>
      <c r="I5731" t="inlineStr">
        <is>
          <t>Member</t>
        </is>
      </c>
      <c r="J5731" t="inlineStr">
        <is>
          <t>Emma Clarke</t>
        </is>
      </c>
      <c r="K5731" s="71" t="n">
        <v>3947</v>
      </c>
      <c r="L5731" s="72" t="n">
        <v>207.69</v>
      </c>
      <c r="M5731" s="72" t="n">
        <v>819752.4300000001</v>
      </c>
      <c r="N5731" s="72" t="n">
        <v>122962.86</v>
      </c>
      <c r="O5731" s="72" t="n">
        <v>696789.5699999999</v>
      </c>
      <c r="P5731" s="72" t="n">
        <v>573999.39</v>
      </c>
      <c r="Q5731" s="72" t="n">
        <v>122790.18</v>
      </c>
      <c r="R5731" t="inlineStr">
        <is>
          <t>Telangana</t>
        </is>
      </c>
      <c r="S5731" s="71" t="n">
        <v>2</v>
      </c>
      <c r="T5731" t="inlineStr">
        <is>
          <t>Yes</t>
        </is>
      </c>
      <c r="U5731" s="71" t="n">
        <v>2058</v>
      </c>
      <c r="V5731" s="71" t="n">
        <v>696</v>
      </c>
      <c r="W5731">
        <f>IF(AND(OR(Dashboard!$C$6="All",E5731=Dashboard!$C$6),OR(Dashboard!$F$6="All",G5731=Dashboard!$F$6),OR(Dashboard!$I$6="All",H5731=Dashboard!$I$6)),1,0)</f>
        <v/>
      </c>
    </row>
    <row r="5732">
      <c r="A5732" t="inlineStr">
        <is>
          <t>RR105723</t>
        </is>
      </c>
      <c r="B5732" s="69" t="n">
        <v>46350</v>
      </c>
      <c r="C5732" s="70" t="n">
        <v>2026</v>
      </c>
      <c r="D5732" t="inlineStr">
        <is>
          <t>Nov</t>
        </is>
      </c>
      <c r="E5732" t="inlineStr">
        <is>
          <t>West</t>
        </is>
      </c>
      <c r="F5732" t="inlineStr">
        <is>
          <t>India</t>
        </is>
      </c>
      <c r="G5732" t="inlineStr">
        <is>
          <t>Grocery</t>
        </is>
      </c>
      <c r="H5732" t="inlineStr">
        <is>
          <t>Click &amp; collect</t>
        </is>
      </c>
      <c r="I5732" t="inlineStr">
        <is>
          <t>Member</t>
        </is>
      </c>
      <c r="J5732" t="inlineStr">
        <is>
          <t>Amir Khan</t>
        </is>
      </c>
      <c r="K5732" s="71" t="n">
        <v>3210</v>
      </c>
      <c r="L5732" s="72" t="n">
        <v>207.7</v>
      </c>
      <c r="M5732" s="72" t="n">
        <v>666717</v>
      </c>
      <c r="N5732" s="72" t="n">
        <v>66671.7</v>
      </c>
      <c r="O5732" s="72" t="n">
        <v>600045.3</v>
      </c>
      <c r="P5732" s="72" t="n">
        <v>476197.23</v>
      </c>
      <c r="Q5732" s="72" t="n">
        <v>123848.07</v>
      </c>
      <c r="R5732" t="inlineStr">
        <is>
          <t>Goa</t>
        </is>
      </c>
      <c r="S5732" s="71" t="n">
        <v>0</v>
      </c>
      <c r="T5732" t="inlineStr">
        <is>
          <t>No</t>
        </is>
      </c>
      <c r="U5732" s="71" t="n">
        <v>2011</v>
      </c>
      <c r="V5732" s="71" t="n">
        <v>642</v>
      </c>
      <c r="W5732">
        <f>IF(AND(OR(Dashboard!$C$6="All",E5732=Dashboard!$C$6),OR(Dashboard!$F$6="All",G5732=Dashboard!$F$6),OR(Dashboard!$I$6="All",H5732=Dashboard!$I$6)),1,0)</f>
        <v/>
      </c>
    </row>
    <row r="5733">
      <c r="A5733" t="inlineStr">
        <is>
          <t>RR105724</t>
        </is>
      </c>
      <c r="B5733" s="69" t="n">
        <v>46350</v>
      </c>
      <c r="C5733" s="70" t="n">
        <v>2026</v>
      </c>
      <c r="D5733" t="inlineStr">
        <is>
          <t>Nov</t>
        </is>
      </c>
      <c r="E5733" t="inlineStr">
        <is>
          <t>West</t>
        </is>
      </c>
      <c r="F5733" t="inlineStr">
        <is>
          <t>India</t>
        </is>
      </c>
      <c r="G5733" t="inlineStr">
        <is>
          <t>Fashion</t>
        </is>
      </c>
      <c r="H5733" t="inlineStr">
        <is>
          <t>Store walk-in</t>
        </is>
      </c>
      <c r="I5733" t="inlineStr">
        <is>
          <t>Member</t>
        </is>
      </c>
      <c r="J5733" t="inlineStr">
        <is>
          <t>Arjun Mehta</t>
        </is>
      </c>
      <c r="K5733" s="71" t="n">
        <v>823</v>
      </c>
      <c r="L5733" s="72" t="n">
        <v>718.91</v>
      </c>
      <c r="M5733" s="72" t="n">
        <v>591662.9300000001</v>
      </c>
      <c r="N5733" s="72" t="n">
        <v>11833.26</v>
      </c>
      <c r="O5733" s="72" t="n">
        <v>579829.67</v>
      </c>
      <c r="P5733" s="72" t="n">
        <v>335674.67</v>
      </c>
      <c r="Q5733" s="72" t="n">
        <v>244155</v>
      </c>
      <c r="R5733" t="inlineStr">
        <is>
          <t>Maharashtra</t>
        </is>
      </c>
      <c r="S5733" s="71" t="n">
        <v>8</v>
      </c>
      <c r="T5733" t="inlineStr">
        <is>
          <t>Yes</t>
        </is>
      </c>
      <c r="U5733" s="71" t="n">
        <v>542</v>
      </c>
      <c r="V5733" s="71" t="n">
        <v>228</v>
      </c>
      <c r="W5733">
        <f>IF(AND(OR(Dashboard!$C$6="All",E5733=Dashboard!$C$6),OR(Dashboard!$F$6="All",G5733=Dashboard!$F$6),OR(Dashboard!$I$6="All",H5733=Dashboard!$I$6)),1,0)</f>
        <v/>
      </c>
    </row>
    <row r="5734">
      <c r="A5734" t="inlineStr">
        <is>
          <t>RR105725</t>
        </is>
      </c>
      <c r="B5734" s="69" t="n">
        <v>46350</v>
      </c>
      <c r="C5734" s="70" t="n">
        <v>2026</v>
      </c>
      <c r="D5734" t="inlineStr">
        <is>
          <t>Nov</t>
        </is>
      </c>
      <c r="E5734" t="inlineStr">
        <is>
          <t>North</t>
        </is>
      </c>
      <c r="F5734" t="inlineStr">
        <is>
          <t>India</t>
        </is>
      </c>
      <c r="G5734" t="inlineStr">
        <is>
          <t>Electronics</t>
        </is>
      </c>
      <c r="H5734" t="inlineStr">
        <is>
          <t>Store walk-in</t>
        </is>
      </c>
      <c r="I5734" t="inlineStr">
        <is>
          <t>Member</t>
        </is>
      </c>
      <c r="J5734" t="inlineStr">
        <is>
          <t>Sophie Müller</t>
        </is>
      </c>
      <c r="K5734" s="71" t="n">
        <v>111</v>
      </c>
      <c r="L5734" s="72" t="n">
        <v>9535.440000000001</v>
      </c>
      <c r="M5734" s="72" t="n">
        <v>1058433.84</v>
      </c>
      <c r="N5734" s="72" t="n">
        <v>84674.71000000001</v>
      </c>
      <c r="O5734" s="72" t="n">
        <v>973759.13</v>
      </c>
      <c r="P5734" s="72" t="n">
        <v>914500.35</v>
      </c>
      <c r="Q5734" s="72" t="n">
        <v>59258.78</v>
      </c>
      <c r="R5734" t="inlineStr">
        <is>
          <t>Rajasthan</t>
        </is>
      </c>
      <c r="S5734" s="71" t="n">
        <v>3</v>
      </c>
      <c r="T5734" t="inlineStr">
        <is>
          <t>Yes</t>
        </is>
      </c>
      <c r="U5734" s="71" t="n">
        <v>258</v>
      </c>
      <c r="V5734" s="71" t="n">
        <v>102</v>
      </c>
      <c r="W5734">
        <f>IF(AND(OR(Dashboard!$C$6="All",E5734=Dashboard!$C$6),OR(Dashboard!$F$6="All",G5734=Dashboard!$F$6),OR(Dashboard!$I$6="All",H5734=Dashboard!$I$6)),1,0)</f>
        <v/>
      </c>
    </row>
    <row r="5735">
      <c r="A5735" t="inlineStr">
        <is>
          <t>RR105726</t>
        </is>
      </c>
      <c r="B5735" s="69" t="n">
        <v>46350</v>
      </c>
      <c r="C5735" s="70" t="n">
        <v>2026</v>
      </c>
      <c r="D5735" t="inlineStr">
        <is>
          <t>Nov</t>
        </is>
      </c>
      <c r="E5735" t="inlineStr">
        <is>
          <t>North</t>
        </is>
      </c>
      <c r="F5735" t="inlineStr">
        <is>
          <t>India</t>
        </is>
      </c>
      <c r="G5735" t="inlineStr">
        <is>
          <t>JioMart</t>
        </is>
      </c>
      <c r="H5735" t="inlineStr">
        <is>
          <t>Home delivery</t>
        </is>
      </c>
      <c r="I5735" t="inlineStr">
        <is>
          <t>Member</t>
        </is>
      </c>
      <c r="J5735" t="inlineStr">
        <is>
          <t>Zoya Ahmed</t>
        </is>
      </c>
      <c r="K5735" s="71" t="n">
        <v>1637</v>
      </c>
      <c r="L5735" s="72" t="n">
        <v>447.98</v>
      </c>
      <c r="M5735" s="72" t="n">
        <v>733343.26</v>
      </c>
      <c r="N5735" s="72" t="n">
        <v>14666.87</v>
      </c>
      <c r="O5735" s="72" t="n">
        <v>718676.39</v>
      </c>
      <c r="P5735" s="72" t="n">
        <v>531362.7</v>
      </c>
      <c r="Q5735" s="72" t="n">
        <v>187313.69</v>
      </c>
      <c r="R5735" t="inlineStr">
        <is>
          <t>Delhi</t>
        </is>
      </c>
      <c r="S5735" s="71" t="n">
        <v>0</v>
      </c>
      <c r="T5735" t="inlineStr">
        <is>
          <t>No</t>
        </is>
      </c>
      <c r="U5735" s="71" t="n">
        <v>3612</v>
      </c>
      <c r="V5735" s="71" t="n">
        <v>210</v>
      </c>
      <c r="W5735">
        <f>IF(AND(OR(Dashboard!$C$6="All",E5735=Dashboard!$C$6),OR(Dashboard!$F$6="All",G5735=Dashboard!$F$6),OR(Dashboard!$I$6="All",H5735=Dashboard!$I$6)),1,0)</f>
        <v/>
      </c>
    </row>
    <row r="5736">
      <c r="A5736" t="inlineStr">
        <is>
          <t>RR105727</t>
        </is>
      </c>
      <c r="B5736" s="69" t="n">
        <v>46350</v>
      </c>
      <c r="C5736" s="70" t="n">
        <v>2026</v>
      </c>
      <c r="D5736" t="inlineStr">
        <is>
          <t>Nov</t>
        </is>
      </c>
      <c r="E5736" t="inlineStr">
        <is>
          <t>South</t>
        </is>
      </c>
      <c r="F5736" t="inlineStr">
        <is>
          <t>India</t>
        </is>
      </c>
      <c r="G5736" t="inlineStr">
        <is>
          <t>Fashion</t>
        </is>
      </c>
      <c r="H5736" t="inlineStr">
        <is>
          <t>Store walk-in</t>
        </is>
      </c>
      <c r="I5736" t="inlineStr">
        <is>
          <t>Walk-in guest</t>
        </is>
      </c>
      <c r="J5736" t="inlineStr">
        <is>
          <t>Arjun Mehta</t>
        </is>
      </c>
      <c r="K5736" s="71" t="n">
        <v>994</v>
      </c>
      <c r="L5736" s="72" t="n">
        <v>771.91</v>
      </c>
      <c r="M5736" s="72" t="n">
        <v>767278.54</v>
      </c>
      <c r="N5736" s="72" t="n">
        <v>38363.93</v>
      </c>
      <c r="O5736" s="72" t="n">
        <v>728914.61</v>
      </c>
      <c r="P5736" s="72" t="n">
        <v>404353.69</v>
      </c>
      <c r="Q5736" s="72" t="n">
        <v>324560.92</v>
      </c>
      <c r="R5736" t="inlineStr">
        <is>
          <t>Telangana</t>
        </is>
      </c>
      <c r="S5736" s="71" t="n">
        <v>0</v>
      </c>
      <c r="T5736" t="inlineStr">
        <is>
          <t>No</t>
        </is>
      </c>
      <c r="U5736" s="71" t="n">
        <v>337</v>
      </c>
      <c r="V5736" s="71" t="n">
        <v>131</v>
      </c>
      <c r="W5736">
        <f>IF(AND(OR(Dashboard!$C$6="All",E5736=Dashboard!$C$6),OR(Dashboard!$F$6="All",G5736=Dashboard!$F$6),OR(Dashboard!$I$6="All",H5736=Dashboard!$I$6)),1,0)</f>
        <v/>
      </c>
    </row>
    <row r="5737">
      <c r="A5737" t="inlineStr">
        <is>
          <t>RR105728</t>
        </is>
      </c>
      <c r="B5737" s="69" t="n">
        <v>46351</v>
      </c>
      <c r="C5737" s="70" t="n">
        <v>2026</v>
      </c>
      <c r="D5737" t="inlineStr">
        <is>
          <t>Nov</t>
        </is>
      </c>
      <c r="E5737" t="inlineStr">
        <is>
          <t>East</t>
        </is>
      </c>
      <c r="F5737" t="inlineStr">
        <is>
          <t>India</t>
        </is>
      </c>
      <c r="G5737" t="inlineStr">
        <is>
          <t>JioMart</t>
        </is>
      </c>
      <c r="H5737" t="inlineStr">
        <is>
          <t>Home delivery</t>
        </is>
      </c>
      <c r="I5737" t="inlineStr">
        <is>
          <t>Member</t>
        </is>
      </c>
      <c r="J5737" t="inlineStr">
        <is>
          <t>Shraddha Kulkarni</t>
        </is>
      </c>
      <c r="K5737" s="71" t="n">
        <v>3825</v>
      </c>
      <c r="L5737" s="72" t="n">
        <v>411.51</v>
      </c>
      <c r="M5737" s="72" t="n">
        <v>1574025.75</v>
      </c>
      <c r="N5737" s="72" t="n">
        <v>78701.28999999999</v>
      </c>
      <c r="O5737" s="72" t="n">
        <v>1495324.46</v>
      </c>
      <c r="P5737" s="72" t="n">
        <v>1279067.61</v>
      </c>
      <c r="Q5737" s="72" t="n">
        <v>216256.85</v>
      </c>
      <c r="R5737" t="inlineStr">
        <is>
          <t>West Bengal</t>
        </is>
      </c>
      <c r="S5737" s="71" t="n">
        <v>1</v>
      </c>
      <c r="T5737" t="inlineStr">
        <is>
          <t>Yes</t>
        </is>
      </c>
      <c r="U5737" s="71" t="n">
        <v>15995</v>
      </c>
      <c r="V5737" s="71" t="n">
        <v>1225</v>
      </c>
      <c r="W5737">
        <f>IF(AND(OR(Dashboard!$C$6="All",E5737=Dashboard!$C$6),OR(Dashboard!$F$6="All",G5737=Dashboard!$F$6),OR(Dashboard!$I$6="All",H5737=Dashboard!$I$6)),1,0)</f>
        <v/>
      </c>
    </row>
    <row r="5738">
      <c r="A5738" t="inlineStr">
        <is>
          <t>RR105729</t>
        </is>
      </c>
      <c r="B5738" s="69" t="n">
        <v>46351</v>
      </c>
      <c r="C5738" s="70" t="n">
        <v>2026</v>
      </c>
      <c r="D5738" t="inlineStr">
        <is>
          <t>Nov</t>
        </is>
      </c>
      <c r="E5738" t="inlineStr">
        <is>
          <t>South</t>
        </is>
      </c>
      <c r="F5738" t="inlineStr">
        <is>
          <t>India</t>
        </is>
      </c>
      <c r="G5738" t="inlineStr">
        <is>
          <t>Grocery</t>
        </is>
      </c>
      <c r="H5738" t="inlineStr">
        <is>
          <t>Store walk-in</t>
        </is>
      </c>
      <c r="I5738" t="inlineStr">
        <is>
          <t>Walk-in guest</t>
        </is>
      </c>
      <c r="J5738" t="inlineStr">
        <is>
          <t>Mei Lin</t>
        </is>
      </c>
      <c r="K5738" s="71" t="n">
        <v>1035</v>
      </c>
      <c r="L5738" s="72" t="n">
        <v>173.43</v>
      </c>
      <c r="M5738" s="72" t="n">
        <v>179500.05</v>
      </c>
      <c r="N5738" s="72" t="n">
        <v>3590</v>
      </c>
      <c r="O5738" s="72" t="n">
        <v>175910.05</v>
      </c>
      <c r="P5738" s="72" t="n">
        <v>150512.42</v>
      </c>
      <c r="Q5738" s="72" t="n">
        <v>25397.63</v>
      </c>
      <c r="R5738" t="inlineStr">
        <is>
          <t>Tamil Nadu</t>
        </is>
      </c>
      <c r="S5738" s="71" t="n">
        <v>2</v>
      </c>
      <c r="T5738" t="inlineStr">
        <is>
          <t>Yes</t>
        </is>
      </c>
      <c r="U5738" s="71" t="n">
        <v>525</v>
      </c>
      <c r="V5738" s="71" t="n">
        <v>222</v>
      </c>
      <c r="W5738">
        <f>IF(AND(OR(Dashboard!$C$6="All",E5738=Dashboard!$C$6),OR(Dashboard!$F$6="All",G5738=Dashboard!$F$6),OR(Dashboard!$I$6="All",H5738=Dashboard!$I$6)),1,0)</f>
        <v/>
      </c>
    </row>
    <row r="5739">
      <c r="A5739" t="inlineStr">
        <is>
          <t>RR105730</t>
        </is>
      </c>
      <c r="B5739" s="69" t="n">
        <v>46351</v>
      </c>
      <c r="C5739" s="70" t="n">
        <v>2026</v>
      </c>
      <c r="D5739" t="inlineStr">
        <is>
          <t>Nov</t>
        </is>
      </c>
      <c r="E5739" t="inlineStr">
        <is>
          <t>South</t>
        </is>
      </c>
      <c r="F5739" t="inlineStr">
        <is>
          <t>India</t>
        </is>
      </c>
      <c r="G5739" t="inlineStr">
        <is>
          <t>Fashion</t>
        </is>
      </c>
      <c r="H5739" t="inlineStr">
        <is>
          <t>Home delivery</t>
        </is>
      </c>
      <c r="I5739" t="inlineStr">
        <is>
          <t>Member</t>
        </is>
      </c>
      <c r="J5739" t="inlineStr">
        <is>
          <t>Sara Rossi</t>
        </is>
      </c>
      <c r="K5739" s="71" t="n">
        <v>671</v>
      </c>
      <c r="L5739" s="72" t="n">
        <v>734.24</v>
      </c>
      <c r="M5739" s="72" t="n">
        <v>492675.04</v>
      </c>
      <c r="N5739" s="72" t="n">
        <v>9853.5</v>
      </c>
      <c r="O5739" s="72" t="n">
        <v>482821.54</v>
      </c>
      <c r="P5739" s="72" t="n">
        <v>282610.95</v>
      </c>
      <c r="Q5739" s="72" t="n">
        <v>200210.59</v>
      </c>
      <c r="R5739" t="inlineStr">
        <is>
          <t>Telangana</t>
        </is>
      </c>
      <c r="S5739" s="71" t="n">
        <v>5</v>
      </c>
      <c r="T5739" t="inlineStr">
        <is>
          <t>Yes</t>
        </is>
      </c>
      <c r="U5739" s="71" t="n">
        <v>431</v>
      </c>
      <c r="V5739" s="71" t="n">
        <v>168</v>
      </c>
      <c r="W5739">
        <f>IF(AND(OR(Dashboard!$C$6="All",E5739=Dashboard!$C$6),OR(Dashboard!$F$6="All",G5739=Dashboard!$F$6),OR(Dashboard!$I$6="All",H5739=Dashboard!$I$6)),1,0)</f>
        <v/>
      </c>
    </row>
    <row r="5740">
      <c r="A5740" t="inlineStr">
        <is>
          <t>RR105731</t>
        </is>
      </c>
      <c r="B5740" s="69" t="n">
        <v>46351</v>
      </c>
      <c r="C5740" s="70" t="n">
        <v>2026</v>
      </c>
      <c r="D5740" t="inlineStr">
        <is>
          <t>Nov</t>
        </is>
      </c>
      <c r="E5740" t="inlineStr">
        <is>
          <t>East</t>
        </is>
      </c>
      <c r="F5740" t="inlineStr">
        <is>
          <t>India</t>
        </is>
      </c>
      <c r="G5740" t="inlineStr">
        <is>
          <t>Electronics</t>
        </is>
      </c>
      <c r="H5740" t="inlineStr">
        <is>
          <t>Store walk-in</t>
        </is>
      </c>
      <c r="I5740" t="inlineStr">
        <is>
          <t>Walk-in guest</t>
        </is>
      </c>
      <c r="J5740" t="inlineStr">
        <is>
          <t>Olivia Brown</t>
        </is>
      </c>
      <c r="K5740" s="71" t="n">
        <v>65</v>
      </c>
      <c r="L5740" s="72" t="n">
        <v>9511.959999999999</v>
      </c>
      <c r="M5740" s="72" t="n">
        <v>618277.4</v>
      </c>
      <c r="N5740" s="72" t="n">
        <v>61827.74</v>
      </c>
      <c r="O5740" s="72" t="n">
        <v>556449.66</v>
      </c>
      <c r="P5740" s="72" t="n">
        <v>531571.35</v>
      </c>
      <c r="Q5740" s="72" t="n">
        <v>24878.31</v>
      </c>
      <c r="R5740" t="inlineStr">
        <is>
          <t>Odisha</t>
        </is>
      </c>
      <c r="S5740" s="71" t="n">
        <v>1</v>
      </c>
      <c r="T5740" t="inlineStr">
        <is>
          <t>Yes</t>
        </is>
      </c>
      <c r="U5740" s="71" t="n">
        <v>170</v>
      </c>
      <c r="V5740" s="71" t="n">
        <v>53</v>
      </c>
      <c r="W5740">
        <f>IF(AND(OR(Dashboard!$C$6="All",E5740=Dashboard!$C$6),OR(Dashboard!$F$6="All",G5740=Dashboard!$F$6),OR(Dashboard!$I$6="All",H5740=Dashboard!$I$6)),1,0)</f>
        <v/>
      </c>
    </row>
    <row r="5741">
      <c r="A5741" t="inlineStr">
        <is>
          <t>RR105732</t>
        </is>
      </c>
      <c r="B5741" s="69" t="n">
        <v>46351</v>
      </c>
      <c r="C5741" s="70" t="n">
        <v>2026</v>
      </c>
      <c r="D5741" t="inlineStr">
        <is>
          <t>Nov</t>
        </is>
      </c>
      <c r="E5741" t="inlineStr">
        <is>
          <t>West</t>
        </is>
      </c>
      <c r="F5741" t="inlineStr">
        <is>
          <t>India</t>
        </is>
      </c>
      <c r="G5741" t="inlineStr">
        <is>
          <t>Grocery</t>
        </is>
      </c>
      <c r="H5741" t="inlineStr">
        <is>
          <t>Store walk-in</t>
        </is>
      </c>
      <c r="I5741" t="inlineStr">
        <is>
          <t>Walk-in guest</t>
        </is>
      </c>
      <c r="J5741" t="inlineStr">
        <is>
          <t>Ana Costa</t>
        </is>
      </c>
      <c r="K5741" s="71" t="n">
        <v>593</v>
      </c>
      <c r="L5741" s="72" t="n">
        <v>169.33</v>
      </c>
      <c r="M5741" s="72" t="n">
        <v>100412.69</v>
      </c>
      <c r="N5741" s="72" t="n">
        <v>10041.27</v>
      </c>
      <c r="O5741" s="72" t="n">
        <v>90371.42</v>
      </c>
      <c r="P5741" s="72" t="n">
        <v>90992.75</v>
      </c>
      <c r="Q5741" s="72" t="n">
        <v>-621.33</v>
      </c>
      <c r="R5741" t="inlineStr">
        <is>
          <t>Maharashtra</t>
        </is>
      </c>
      <c r="S5741" s="71" t="n">
        <v>5</v>
      </c>
      <c r="T5741" t="inlineStr">
        <is>
          <t>Yes</t>
        </is>
      </c>
      <c r="U5741" s="71" t="n">
        <v>205</v>
      </c>
      <c r="V5741" s="71" t="n">
        <v>82</v>
      </c>
      <c r="W5741">
        <f>IF(AND(OR(Dashboard!$C$6="All",E5741=Dashboard!$C$6),OR(Dashboard!$F$6="All",G5741=Dashboard!$F$6),OR(Dashboard!$I$6="All",H5741=Dashboard!$I$6)),1,0)</f>
        <v/>
      </c>
    </row>
    <row r="5742">
      <c r="A5742" t="inlineStr">
        <is>
          <t>RR105733</t>
        </is>
      </c>
      <c r="B5742" s="69" t="n">
        <v>46351</v>
      </c>
      <c r="C5742" s="70" t="n">
        <v>2026</v>
      </c>
      <c r="D5742" t="inlineStr">
        <is>
          <t>Nov</t>
        </is>
      </c>
      <c r="E5742" t="inlineStr">
        <is>
          <t>West</t>
        </is>
      </c>
      <c r="F5742" t="inlineStr">
        <is>
          <t>India</t>
        </is>
      </c>
      <c r="G5742" t="inlineStr">
        <is>
          <t>Grocery</t>
        </is>
      </c>
      <c r="H5742" t="inlineStr">
        <is>
          <t>Home delivery</t>
        </is>
      </c>
      <c r="I5742" t="inlineStr">
        <is>
          <t>Walk-in guest</t>
        </is>
      </c>
      <c r="J5742" t="inlineStr">
        <is>
          <t>Zoya Ahmed</t>
        </is>
      </c>
      <c r="K5742" s="71" t="n">
        <v>3723</v>
      </c>
      <c r="L5742" s="72" t="n">
        <v>203.36</v>
      </c>
      <c r="M5742" s="72" t="n">
        <v>757109.28</v>
      </c>
      <c r="N5742" s="72" t="n">
        <v>15142.19</v>
      </c>
      <c r="O5742" s="72" t="n">
        <v>741967.09</v>
      </c>
      <c r="P5742" s="72" t="n">
        <v>569794.27</v>
      </c>
      <c r="Q5742" s="72" t="n">
        <v>172172.82</v>
      </c>
      <c r="R5742" t="inlineStr">
        <is>
          <t>Gujarat</t>
        </is>
      </c>
      <c r="S5742" s="71" t="n">
        <v>3</v>
      </c>
      <c r="T5742" t="inlineStr">
        <is>
          <t>Yes</t>
        </is>
      </c>
      <c r="U5742" s="71" t="n">
        <v>1470</v>
      </c>
      <c r="V5742" s="71" t="n">
        <v>619</v>
      </c>
      <c r="W5742">
        <f>IF(AND(OR(Dashboard!$C$6="All",E5742=Dashboard!$C$6),OR(Dashboard!$F$6="All",G5742=Dashboard!$F$6),OR(Dashboard!$I$6="All",H5742=Dashboard!$I$6)),1,0)</f>
        <v/>
      </c>
    </row>
    <row r="5743">
      <c r="A5743" t="inlineStr">
        <is>
          <t>RR105734</t>
        </is>
      </c>
      <c r="B5743" s="69" t="n">
        <v>46352</v>
      </c>
      <c r="C5743" s="70" t="n">
        <v>2026</v>
      </c>
      <c r="D5743" t="inlineStr">
        <is>
          <t>Nov</t>
        </is>
      </c>
      <c r="E5743" t="inlineStr">
        <is>
          <t>West</t>
        </is>
      </c>
      <c r="F5743" t="inlineStr">
        <is>
          <t>India</t>
        </is>
      </c>
      <c r="G5743" t="inlineStr">
        <is>
          <t>JioMart</t>
        </is>
      </c>
      <c r="H5743" t="inlineStr">
        <is>
          <t>Home delivery</t>
        </is>
      </c>
      <c r="I5743" t="inlineStr">
        <is>
          <t>Walk-in guest</t>
        </is>
      </c>
      <c r="J5743" t="inlineStr">
        <is>
          <t>Lucas Martin</t>
        </is>
      </c>
      <c r="K5743" s="71" t="n">
        <v>5231</v>
      </c>
      <c r="L5743" s="72" t="n">
        <v>428</v>
      </c>
      <c r="M5743" s="72" t="n">
        <v>2238868</v>
      </c>
      <c r="N5743" s="72" t="n">
        <v>223886.8</v>
      </c>
      <c r="O5743" s="72" t="n">
        <v>2014981.2</v>
      </c>
      <c r="P5743" s="72" t="n">
        <v>1769690.47</v>
      </c>
      <c r="Q5743" s="72" t="n">
        <v>245290.73</v>
      </c>
      <c r="R5743" t="inlineStr">
        <is>
          <t>Maharashtra</t>
        </is>
      </c>
      <c r="S5743" s="71" t="n">
        <v>0</v>
      </c>
      <c r="T5743" t="inlineStr">
        <is>
          <t>No</t>
        </is>
      </c>
      <c r="U5743" s="71" t="n">
        <v>35030</v>
      </c>
      <c r="V5743" s="71" t="n">
        <v>1640</v>
      </c>
      <c r="W5743">
        <f>IF(AND(OR(Dashboard!$C$6="All",E5743=Dashboard!$C$6),OR(Dashboard!$F$6="All",G5743=Dashboard!$F$6),OR(Dashboard!$I$6="All",H5743=Dashboard!$I$6)),1,0)</f>
        <v/>
      </c>
    </row>
    <row r="5744">
      <c r="A5744" t="inlineStr">
        <is>
          <t>RR105735</t>
        </is>
      </c>
      <c r="B5744" s="69" t="n">
        <v>46352</v>
      </c>
      <c r="C5744" s="70" t="n">
        <v>2026</v>
      </c>
      <c r="D5744" t="inlineStr">
        <is>
          <t>Nov</t>
        </is>
      </c>
      <c r="E5744" t="inlineStr">
        <is>
          <t>East</t>
        </is>
      </c>
      <c r="F5744" t="inlineStr">
        <is>
          <t>India</t>
        </is>
      </c>
      <c r="G5744" t="inlineStr">
        <is>
          <t>Electronics</t>
        </is>
      </c>
      <c r="H5744" t="inlineStr">
        <is>
          <t>Store walk-in</t>
        </is>
      </c>
      <c r="I5744" t="inlineStr">
        <is>
          <t>Member</t>
        </is>
      </c>
      <c r="J5744" t="inlineStr">
        <is>
          <t>Yuki Sato</t>
        </is>
      </c>
      <c r="K5744" s="71" t="n">
        <v>107</v>
      </c>
      <c r="L5744" s="72" t="n">
        <v>9152.959999999999</v>
      </c>
      <c r="M5744" s="72" t="n">
        <v>979366.72</v>
      </c>
      <c r="N5744" s="72" t="n">
        <v>146905.01</v>
      </c>
      <c r="O5744" s="72" t="n">
        <v>832461.71</v>
      </c>
      <c r="P5744" s="72" t="n">
        <v>902827.3100000001</v>
      </c>
      <c r="Q5744" s="72" t="n">
        <v>-70365.60000000001</v>
      </c>
      <c r="R5744" t="inlineStr">
        <is>
          <t>Bihar</t>
        </is>
      </c>
      <c r="S5744" s="71" t="n">
        <v>8</v>
      </c>
      <c r="T5744" t="inlineStr">
        <is>
          <t>Yes</t>
        </is>
      </c>
      <c r="U5744" s="71" t="n">
        <v>272</v>
      </c>
      <c r="V5744" s="71" t="n">
        <v>81</v>
      </c>
      <c r="W5744">
        <f>IF(AND(OR(Dashboard!$C$6="All",E5744=Dashboard!$C$6),OR(Dashboard!$F$6="All",G5744=Dashboard!$F$6),OR(Dashboard!$I$6="All",H5744=Dashboard!$I$6)),1,0)</f>
        <v/>
      </c>
    </row>
    <row r="5745">
      <c r="A5745" t="inlineStr">
        <is>
          <t>RR105736</t>
        </is>
      </c>
      <c r="B5745" s="69" t="n">
        <v>46352</v>
      </c>
      <c r="C5745" s="70" t="n">
        <v>2026</v>
      </c>
      <c r="D5745" t="inlineStr">
        <is>
          <t>Nov</t>
        </is>
      </c>
      <c r="E5745" t="inlineStr">
        <is>
          <t>North</t>
        </is>
      </c>
      <c r="F5745" t="inlineStr">
        <is>
          <t>India</t>
        </is>
      </c>
      <c r="G5745" t="inlineStr">
        <is>
          <t>Grocery</t>
        </is>
      </c>
      <c r="H5745" t="inlineStr">
        <is>
          <t>Store walk-in</t>
        </is>
      </c>
      <c r="I5745" t="inlineStr">
        <is>
          <t>Member</t>
        </is>
      </c>
      <c r="J5745" t="inlineStr">
        <is>
          <t>Priya Nair</t>
        </is>
      </c>
      <c r="K5745" s="71" t="n">
        <v>814</v>
      </c>
      <c r="L5745" s="72" t="n">
        <v>198.59</v>
      </c>
      <c r="M5745" s="72" t="n">
        <v>161652.26</v>
      </c>
      <c r="N5745" s="72" t="n">
        <v>12932.18</v>
      </c>
      <c r="O5745" s="72" t="n">
        <v>148720.08</v>
      </c>
      <c r="P5745" s="72" t="n">
        <v>120597.76</v>
      </c>
      <c r="Q5745" s="72" t="n">
        <v>28122.32</v>
      </c>
      <c r="R5745" t="inlineStr">
        <is>
          <t>Delhi</t>
        </is>
      </c>
      <c r="S5745" s="71" t="n">
        <v>2</v>
      </c>
      <c r="T5745" t="inlineStr">
        <is>
          <t>Yes</t>
        </is>
      </c>
      <c r="U5745" s="71" t="n">
        <v>596</v>
      </c>
      <c r="V5745" s="71" t="n">
        <v>232</v>
      </c>
      <c r="W5745">
        <f>IF(AND(OR(Dashboard!$C$6="All",E5745=Dashboard!$C$6),OR(Dashboard!$F$6="All",G5745=Dashboard!$F$6),OR(Dashboard!$I$6="All",H5745=Dashboard!$I$6)),1,0)</f>
        <v/>
      </c>
    </row>
    <row r="5746">
      <c r="A5746" t="inlineStr">
        <is>
          <t>RR105737</t>
        </is>
      </c>
      <c r="B5746" s="69" t="n">
        <v>46352</v>
      </c>
      <c r="C5746" s="70" t="n">
        <v>2026</v>
      </c>
      <c r="D5746" t="inlineStr">
        <is>
          <t>Nov</t>
        </is>
      </c>
      <c r="E5746" t="inlineStr">
        <is>
          <t>North</t>
        </is>
      </c>
      <c r="F5746" t="inlineStr">
        <is>
          <t>India</t>
        </is>
      </c>
      <c r="G5746" t="inlineStr">
        <is>
          <t>Grocery</t>
        </is>
      </c>
      <c r="H5746" t="inlineStr">
        <is>
          <t>Click &amp; collect</t>
        </is>
      </c>
      <c r="I5746" t="inlineStr">
        <is>
          <t>Walk-in guest</t>
        </is>
      </c>
      <c r="J5746" t="inlineStr">
        <is>
          <t>Mei Lin</t>
        </is>
      </c>
      <c r="K5746" s="71" t="n">
        <v>1422</v>
      </c>
      <c r="L5746" s="72" t="n">
        <v>178.49</v>
      </c>
      <c r="M5746" s="72" t="n">
        <v>253812.78</v>
      </c>
      <c r="N5746" s="72" t="n">
        <v>20305.02</v>
      </c>
      <c r="O5746" s="72" t="n">
        <v>233507.76</v>
      </c>
      <c r="P5746" s="72" t="n">
        <v>202340.09</v>
      </c>
      <c r="Q5746" s="72" t="n">
        <v>31167.67</v>
      </c>
      <c r="R5746" t="inlineStr">
        <is>
          <t>Uttar Pradesh</t>
        </is>
      </c>
      <c r="S5746" s="71" t="n">
        <v>2</v>
      </c>
      <c r="T5746" t="inlineStr">
        <is>
          <t>Yes</t>
        </is>
      </c>
      <c r="U5746" s="71" t="n">
        <v>504</v>
      </c>
      <c r="V5746" s="71" t="n">
        <v>223</v>
      </c>
      <c r="W5746">
        <f>IF(AND(OR(Dashboard!$C$6="All",E5746=Dashboard!$C$6),OR(Dashboard!$F$6="All",G5746=Dashboard!$F$6),OR(Dashboard!$I$6="All",H5746=Dashboard!$I$6)),1,0)</f>
        <v/>
      </c>
    </row>
    <row r="5747">
      <c r="A5747" t="inlineStr">
        <is>
          <t>RR105738</t>
        </is>
      </c>
      <c r="B5747" s="69" t="n">
        <v>46352</v>
      </c>
      <c r="C5747" s="70" t="n">
        <v>2026</v>
      </c>
      <c r="D5747" t="inlineStr">
        <is>
          <t>Nov</t>
        </is>
      </c>
      <c r="E5747" t="inlineStr">
        <is>
          <t>West</t>
        </is>
      </c>
      <c r="F5747" t="inlineStr">
        <is>
          <t>India</t>
        </is>
      </c>
      <c r="G5747" t="inlineStr">
        <is>
          <t>Grocery</t>
        </is>
      </c>
      <c r="H5747" t="inlineStr">
        <is>
          <t>Store walk-in</t>
        </is>
      </c>
      <c r="I5747" t="inlineStr">
        <is>
          <t>Member</t>
        </is>
      </c>
      <c r="J5747" t="inlineStr">
        <is>
          <t>Kofi Mensah</t>
        </is>
      </c>
      <c r="K5747" s="71" t="n">
        <v>4176</v>
      </c>
      <c r="L5747" s="72" t="n">
        <v>200.87</v>
      </c>
      <c r="M5747" s="72" t="n">
        <v>838833.12</v>
      </c>
      <c r="N5747" s="72" t="n">
        <v>67106.64999999999</v>
      </c>
      <c r="O5747" s="72" t="n">
        <v>771726.47</v>
      </c>
      <c r="P5747" s="72" t="n">
        <v>625726.89</v>
      </c>
      <c r="Q5747" s="72" t="n">
        <v>145999.58</v>
      </c>
      <c r="R5747" t="inlineStr">
        <is>
          <t>Maharashtra</t>
        </is>
      </c>
      <c r="S5747" s="71" t="n">
        <v>1</v>
      </c>
      <c r="T5747" t="inlineStr">
        <is>
          <t>Yes</t>
        </is>
      </c>
      <c r="U5747" s="71" t="n">
        <v>1394</v>
      </c>
      <c r="V5747" s="71" t="n">
        <v>467</v>
      </c>
      <c r="W5747">
        <f>IF(AND(OR(Dashboard!$C$6="All",E5747=Dashboard!$C$6),OR(Dashboard!$F$6="All",G5747=Dashboard!$F$6),OR(Dashboard!$I$6="All",H5747=Dashboard!$I$6)),1,0)</f>
        <v/>
      </c>
    </row>
    <row r="5748">
      <c r="A5748" t="inlineStr">
        <is>
          <t>RR105739</t>
        </is>
      </c>
      <c r="B5748" s="69" t="n">
        <v>46352</v>
      </c>
      <c r="C5748" s="70" t="n">
        <v>2026</v>
      </c>
      <c r="D5748" t="inlineStr">
        <is>
          <t>Nov</t>
        </is>
      </c>
      <c r="E5748" t="inlineStr">
        <is>
          <t>West</t>
        </is>
      </c>
      <c r="F5748" t="inlineStr">
        <is>
          <t>India</t>
        </is>
      </c>
      <c r="G5748" t="inlineStr">
        <is>
          <t>Grocery</t>
        </is>
      </c>
      <c r="H5748" t="inlineStr">
        <is>
          <t>Store walk-in</t>
        </is>
      </c>
      <c r="I5748" t="inlineStr">
        <is>
          <t>Walk-in guest</t>
        </is>
      </c>
      <c r="J5748" t="inlineStr">
        <is>
          <t>Ana Costa</t>
        </is>
      </c>
      <c r="K5748" s="71" t="n">
        <v>1538</v>
      </c>
      <c r="L5748" s="72" t="n">
        <v>188.07</v>
      </c>
      <c r="M5748" s="72" t="n">
        <v>289251.66</v>
      </c>
      <c r="N5748" s="72" t="n">
        <v>14462.58</v>
      </c>
      <c r="O5748" s="72" t="n">
        <v>274789.08</v>
      </c>
      <c r="P5748" s="72" t="n">
        <v>235775.99</v>
      </c>
      <c r="Q5748" s="72" t="n">
        <v>39013.09</v>
      </c>
      <c r="R5748" t="inlineStr">
        <is>
          <t>Goa</t>
        </is>
      </c>
      <c r="S5748" s="71" t="n">
        <v>5</v>
      </c>
      <c r="T5748" t="inlineStr">
        <is>
          <t>Yes</t>
        </is>
      </c>
      <c r="U5748" s="71" t="n">
        <v>1020</v>
      </c>
      <c r="V5748" s="71" t="n">
        <v>415</v>
      </c>
      <c r="W5748">
        <f>IF(AND(OR(Dashboard!$C$6="All",E5748=Dashboard!$C$6),OR(Dashboard!$F$6="All",G5748=Dashboard!$F$6),OR(Dashboard!$I$6="All",H5748=Dashboard!$I$6)),1,0)</f>
        <v/>
      </c>
    </row>
    <row r="5749">
      <c r="A5749" t="inlineStr">
        <is>
          <t>RR105740</t>
        </is>
      </c>
      <c r="B5749" s="69" t="n">
        <v>46352</v>
      </c>
      <c r="C5749" s="70" t="n">
        <v>2026</v>
      </c>
      <c r="D5749" t="inlineStr">
        <is>
          <t>Nov</t>
        </is>
      </c>
      <c r="E5749" t="inlineStr">
        <is>
          <t>South</t>
        </is>
      </c>
      <c r="F5749" t="inlineStr">
        <is>
          <t>India</t>
        </is>
      </c>
      <c r="G5749" t="inlineStr">
        <is>
          <t>JioMart</t>
        </is>
      </c>
      <c r="H5749" t="inlineStr">
        <is>
          <t>Home delivery</t>
        </is>
      </c>
      <c r="I5749" t="inlineStr">
        <is>
          <t>Member</t>
        </is>
      </c>
      <c r="J5749" t="inlineStr">
        <is>
          <t>Shraddha Kulkarni</t>
        </is>
      </c>
      <c r="K5749" s="71" t="n">
        <v>1753</v>
      </c>
      <c r="L5749" s="72" t="n">
        <v>458.14</v>
      </c>
      <c r="M5749" s="72" t="n">
        <v>803119.42</v>
      </c>
      <c r="N5749" s="72" t="n">
        <v>40155.97</v>
      </c>
      <c r="O5749" s="72" t="n">
        <v>762963.45</v>
      </c>
      <c r="P5749" s="72" t="n">
        <v>568929.01</v>
      </c>
      <c r="Q5749" s="72" t="n">
        <v>194034.44</v>
      </c>
      <c r="R5749" t="inlineStr">
        <is>
          <t>Karnataka</t>
        </is>
      </c>
      <c r="S5749" s="71" t="n">
        <v>5</v>
      </c>
      <c r="T5749" t="inlineStr">
        <is>
          <t>Yes</t>
        </is>
      </c>
      <c r="U5749" s="71" t="n">
        <v>8945</v>
      </c>
      <c r="V5749" s="71" t="n">
        <v>402</v>
      </c>
      <c r="W5749">
        <f>IF(AND(OR(Dashboard!$C$6="All",E5749=Dashboard!$C$6),OR(Dashboard!$F$6="All",G5749=Dashboard!$F$6),OR(Dashboard!$I$6="All",H5749=Dashboard!$I$6)),1,0)</f>
        <v/>
      </c>
    </row>
    <row r="5750">
      <c r="A5750" t="inlineStr">
        <is>
          <t>RR105741</t>
        </is>
      </c>
      <c r="B5750" s="69" t="n">
        <v>46352</v>
      </c>
      <c r="C5750" s="70" t="n">
        <v>2026</v>
      </c>
      <c r="D5750" t="inlineStr">
        <is>
          <t>Nov</t>
        </is>
      </c>
      <c r="E5750" t="inlineStr">
        <is>
          <t>East</t>
        </is>
      </c>
      <c r="F5750" t="inlineStr">
        <is>
          <t>India</t>
        </is>
      </c>
      <c r="G5750" t="inlineStr">
        <is>
          <t>Electronics</t>
        </is>
      </c>
      <c r="H5750" t="inlineStr">
        <is>
          <t>Store walk-in</t>
        </is>
      </c>
      <c r="I5750" t="inlineStr">
        <is>
          <t>Walk-in guest</t>
        </is>
      </c>
      <c r="J5750" t="inlineStr">
        <is>
          <t>Hiroshi Tanaka</t>
        </is>
      </c>
      <c r="K5750" s="71" t="n">
        <v>36</v>
      </c>
      <c r="L5750" s="72" t="n">
        <v>8897.83</v>
      </c>
      <c r="M5750" s="72" t="n">
        <v>320321.88</v>
      </c>
      <c r="N5750" s="72" t="n">
        <v>48048.28</v>
      </c>
      <c r="O5750" s="72" t="n">
        <v>272273.6</v>
      </c>
      <c r="P5750" s="72" t="n">
        <v>300965.81</v>
      </c>
      <c r="Q5750" s="72" t="n">
        <v>-28692.21</v>
      </c>
      <c r="R5750" t="inlineStr">
        <is>
          <t>West Bengal</t>
        </is>
      </c>
      <c r="S5750" s="71" t="n">
        <v>8</v>
      </c>
      <c r="T5750" t="inlineStr">
        <is>
          <t>Yes</t>
        </is>
      </c>
      <c r="U5750" s="71" t="n">
        <v>92</v>
      </c>
      <c r="V5750" s="71" t="n">
        <v>27</v>
      </c>
      <c r="W5750">
        <f>IF(AND(OR(Dashboard!$C$6="All",E5750=Dashboard!$C$6),OR(Dashboard!$F$6="All",G5750=Dashboard!$F$6),OR(Dashboard!$I$6="All",H5750=Dashboard!$I$6)),1,0)</f>
        <v/>
      </c>
    </row>
    <row r="5751">
      <c r="A5751" t="inlineStr">
        <is>
          <t>RR105742</t>
        </is>
      </c>
      <c r="B5751" s="69" t="n">
        <v>46352</v>
      </c>
      <c r="C5751" s="70" t="n">
        <v>2026</v>
      </c>
      <c r="D5751" t="inlineStr">
        <is>
          <t>Nov</t>
        </is>
      </c>
      <c r="E5751" t="inlineStr">
        <is>
          <t>West</t>
        </is>
      </c>
      <c r="F5751" t="inlineStr">
        <is>
          <t>India</t>
        </is>
      </c>
      <c r="G5751" t="inlineStr">
        <is>
          <t>Electronics</t>
        </is>
      </c>
      <c r="H5751" t="inlineStr">
        <is>
          <t>Store walk-in</t>
        </is>
      </c>
      <c r="I5751" t="inlineStr">
        <is>
          <t>Member</t>
        </is>
      </c>
      <c r="J5751" t="inlineStr">
        <is>
          <t>Sophie Müller</t>
        </is>
      </c>
      <c r="K5751" s="71" t="n">
        <v>119</v>
      </c>
      <c r="L5751" s="72" t="n">
        <v>10354.68</v>
      </c>
      <c r="M5751" s="72" t="n">
        <v>1232206.92</v>
      </c>
      <c r="N5751" s="72" t="n">
        <v>24644.14</v>
      </c>
      <c r="O5751" s="72" t="n">
        <v>1207562.78</v>
      </c>
      <c r="P5751" s="72" t="n">
        <v>976693.63</v>
      </c>
      <c r="Q5751" s="72" t="n">
        <v>230869.15</v>
      </c>
      <c r="R5751" t="inlineStr">
        <is>
          <t>Gujarat</t>
        </is>
      </c>
      <c r="S5751" s="71" t="n">
        <v>2</v>
      </c>
      <c r="T5751" t="inlineStr">
        <is>
          <t>Yes</t>
        </is>
      </c>
      <c r="U5751" s="71" t="n">
        <v>236</v>
      </c>
      <c r="V5751" s="71" t="n">
        <v>105</v>
      </c>
      <c r="W5751">
        <f>IF(AND(OR(Dashboard!$C$6="All",E5751=Dashboard!$C$6),OR(Dashboard!$F$6="All",G5751=Dashboard!$F$6),OR(Dashboard!$I$6="All",H5751=Dashboard!$I$6)),1,0)</f>
        <v/>
      </c>
    </row>
    <row r="5752">
      <c r="A5752" t="inlineStr">
        <is>
          <t>RR105743</t>
        </is>
      </c>
      <c r="B5752" s="69" t="n">
        <v>46352</v>
      </c>
      <c r="C5752" s="70" t="n">
        <v>2026</v>
      </c>
      <c r="D5752" t="inlineStr">
        <is>
          <t>Nov</t>
        </is>
      </c>
      <c r="E5752" t="inlineStr">
        <is>
          <t>West</t>
        </is>
      </c>
      <c r="F5752" t="inlineStr">
        <is>
          <t>India</t>
        </is>
      </c>
      <c r="G5752" t="inlineStr">
        <is>
          <t>Fashion</t>
        </is>
      </c>
      <c r="H5752" t="inlineStr">
        <is>
          <t>Click &amp; collect</t>
        </is>
      </c>
      <c r="I5752" t="inlineStr">
        <is>
          <t>Walk-in guest</t>
        </is>
      </c>
      <c r="J5752" t="inlineStr">
        <is>
          <t>Yuki Sato</t>
        </is>
      </c>
      <c r="K5752" s="71" t="n">
        <v>695</v>
      </c>
      <c r="L5752" s="72" t="n">
        <v>833.61</v>
      </c>
      <c r="M5752" s="72" t="n">
        <v>579358.95</v>
      </c>
      <c r="N5752" s="72" t="n">
        <v>11587.18</v>
      </c>
      <c r="O5752" s="72" t="n">
        <v>567771.77</v>
      </c>
      <c r="P5752" s="72" t="n">
        <v>291010.67</v>
      </c>
      <c r="Q5752" s="72" t="n">
        <v>276761.1</v>
      </c>
      <c r="R5752" t="inlineStr">
        <is>
          <t>Gujarat</t>
        </is>
      </c>
      <c r="S5752" s="71" t="n">
        <v>0</v>
      </c>
      <c r="T5752" t="inlineStr">
        <is>
          <t>No</t>
        </is>
      </c>
      <c r="U5752" s="71" t="n">
        <v>328</v>
      </c>
      <c r="V5752" s="71" t="n">
        <v>96</v>
      </c>
      <c r="W5752">
        <f>IF(AND(OR(Dashboard!$C$6="All",E5752=Dashboard!$C$6),OR(Dashboard!$F$6="All",G5752=Dashboard!$F$6),OR(Dashboard!$I$6="All",H5752=Dashboard!$I$6)),1,0)</f>
        <v/>
      </c>
    </row>
    <row r="5753">
      <c r="A5753" t="inlineStr">
        <is>
          <t>RR105744</t>
        </is>
      </c>
      <c r="B5753" s="69" t="n">
        <v>46353</v>
      </c>
      <c r="C5753" s="70" t="n">
        <v>2026</v>
      </c>
      <c r="D5753" t="inlineStr">
        <is>
          <t>Nov</t>
        </is>
      </c>
      <c r="E5753" t="inlineStr">
        <is>
          <t>West</t>
        </is>
      </c>
      <c r="F5753" t="inlineStr">
        <is>
          <t>India</t>
        </is>
      </c>
      <c r="G5753" t="inlineStr">
        <is>
          <t>Grocery</t>
        </is>
      </c>
      <c r="H5753" t="inlineStr">
        <is>
          <t>Store walk-in</t>
        </is>
      </c>
      <c r="I5753" t="inlineStr">
        <is>
          <t>Walk-in guest</t>
        </is>
      </c>
      <c r="J5753" t="inlineStr">
        <is>
          <t>Amir Khan</t>
        </is>
      </c>
      <c r="K5753" s="71" t="n">
        <v>951</v>
      </c>
      <c r="L5753" s="72" t="n">
        <v>183.14</v>
      </c>
      <c r="M5753" s="72" t="n">
        <v>174166.14</v>
      </c>
      <c r="N5753" s="72" t="n">
        <v>13933.29</v>
      </c>
      <c r="O5753" s="72" t="n">
        <v>160232.85</v>
      </c>
      <c r="P5753" s="72" t="n">
        <v>145652.99</v>
      </c>
      <c r="Q5753" s="72" t="n">
        <v>14579.86</v>
      </c>
      <c r="R5753" t="inlineStr">
        <is>
          <t>Maharashtra</t>
        </is>
      </c>
      <c r="S5753" s="71" t="n">
        <v>2</v>
      </c>
      <c r="T5753" t="inlineStr">
        <is>
          <t>Yes</t>
        </is>
      </c>
      <c r="U5753" s="71" t="n">
        <v>579</v>
      </c>
      <c r="V5753" s="71" t="n">
        <v>243</v>
      </c>
      <c r="W5753">
        <f>IF(AND(OR(Dashboard!$C$6="All",E5753=Dashboard!$C$6),OR(Dashboard!$F$6="All",G5753=Dashboard!$F$6),OR(Dashboard!$I$6="All",H5753=Dashboard!$I$6)),1,0)</f>
        <v/>
      </c>
    </row>
    <row r="5754">
      <c r="A5754" t="inlineStr">
        <is>
          <t>RR105745</t>
        </is>
      </c>
      <c r="B5754" s="69" t="n">
        <v>46353</v>
      </c>
      <c r="C5754" s="70" t="n">
        <v>2026</v>
      </c>
      <c r="D5754" t="inlineStr">
        <is>
          <t>Nov</t>
        </is>
      </c>
      <c r="E5754" t="inlineStr">
        <is>
          <t>South</t>
        </is>
      </c>
      <c r="F5754" t="inlineStr">
        <is>
          <t>India</t>
        </is>
      </c>
      <c r="G5754" t="inlineStr">
        <is>
          <t>Fashion</t>
        </is>
      </c>
      <c r="H5754" t="inlineStr">
        <is>
          <t>Store walk-in</t>
        </is>
      </c>
      <c r="I5754" t="inlineStr">
        <is>
          <t>Walk-in guest</t>
        </is>
      </c>
      <c r="J5754" t="inlineStr">
        <is>
          <t>Ruhi Shaikh</t>
        </is>
      </c>
      <c r="K5754" s="71" t="n">
        <v>1359</v>
      </c>
      <c r="L5754" s="72" t="n">
        <v>742.61</v>
      </c>
      <c r="M5754" s="72" t="n">
        <v>1009206.99</v>
      </c>
      <c r="N5754" s="72" t="n">
        <v>100920.7</v>
      </c>
      <c r="O5754" s="72" t="n">
        <v>908286.29</v>
      </c>
      <c r="P5754" s="72" t="n">
        <v>577767.11</v>
      </c>
      <c r="Q5754" s="72" t="n">
        <v>330519.18</v>
      </c>
      <c r="R5754" t="inlineStr">
        <is>
          <t>Karnataka</t>
        </is>
      </c>
      <c r="S5754" s="71" t="n">
        <v>1</v>
      </c>
      <c r="T5754" t="inlineStr">
        <is>
          <t>Yes</t>
        </is>
      </c>
      <c r="U5754" s="71" t="n">
        <v>563</v>
      </c>
      <c r="V5754" s="71" t="n">
        <v>195</v>
      </c>
      <c r="W5754">
        <f>IF(AND(OR(Dashboard!$C$6="All",E5754=Dashboard!$C$6),OR(Dashboard!$F$6="All",G5754=Dashboard!$F$6),OR(Dashboard!$I$6="All",H5754=Dashboard!$I$6)),1,0)</f>
        <v/>
      </c>
    </row>
    <row r="5755">
      <c r="A5755" t="inlineStr">
        <is>
          <t>RR105746</t>
        </is>
      </c>
      <c r="B5755" s="69" t="n">
        <v>46353</v>
      </c>
      <c r="C5755" s="70" t="n">
        <v>2026</v>
      </c>
      <c r="D5755" t="inlineStr">
        <is>
          <t>Nov</t>
        </is>
      </c>
      <c r="E5755" t="inlineStr">
        <is>
          <t>East</t>
        </is>
      </c>
      <c r="F5755" t="inlineStr">
        <is>
          <t>India</t>
        </is>
      </c>
      <c r="G5755" t="inlineStr">
        <is>
          <t>Grocery</t>
        </is>
      </c>
      <c r="H5755" t="inlineStr">
        <is>
          <t>Store walk-in</t>
        </is>
      </c>
      <c r="I5755" t="inlineStr">
        <is>
          <t>Member</t>
        </is>
      </c>
      <c r="J5755" t="inlineStr">
        <is>
          <t>Yuki Sato</t>
        </is>
      </c>
      <c r="K5755" s="71" t="n">
        <v>4157</v>
      </c>
      <c r="L5755" s="72" t="n">
        <v>201.2</v>
      </c>
      <c r="M5755" s="72" t="n">
        <v>836388.4</v>
      </c>
      <c r="N5755" s="72" t="n">
        <v>125458.26</v>
      </c>
      <c r="O5755" s="72" t="n">
        <v>710930.14</v>
      </c>
      <c r="P5755" s="72" t="n">
        <v>602493.62</v>
      </c>
      <c r="Q5755" s="72" t="n">
        <v>108436.52</v>
      </c>
      <c r="R5755" t="inlineStr">
        <is>
          <t>Bihar</t>
        </is>
      </c>
      <c r="S5755" s="71" t="n">
        <v>1</v>
      </c>
      <c r="T5755" t="inlineStr">
        <is>
          <t>Yes</t>
        </is>
      </c>
      <c r="U5755" s="71" t="n">
        <v>1472</v>
      </c>
      <c r="V5755" s="71" t="n">
        <v>556</v>
      </c>
      <c r="W5755">
        <f>IF(AND(OR(Dashboard!$C$6="All",E5755=Dashboard!$C$6),OR(Dashboard!$F$6="All",G5755=Dashboard!$F$6),OR(Dashboard!$I$6="All",H5755=Dashboard!$I$6)),1,0)</f>
        <v/>
      </c>
    </row>
    <row r="5756">
      <c r="A5756" t="inlineStr">
        <is>
          <t>RR105747</t>
        </is>
      </c>
      <c r="B5756" s="69" t="n">
        <v>46353</v>
      </c>
      <c r="C5756" s="70" t="n">
        <v>2026</v>
      </c>
      <c r="D5756" t="inlineStr">
        <is>
          <t>Nov</t>
        </is>
      </c>
      <c r="E5756" t="inlineStr">
        <is>
          <t>West</t>
        </is>
      </c>
      <c r="F5756" t="inlineStr">
        <is>
          <t>India</t>
        </is>
      </c>
      <c r="G5756" t="inlineStr">
        <is>
          <t>JioMart</t>
        </is>
      </c>
      <c r="H5756" t="inlineStr">
        <is>
          <t>Home delivery</t>
        </is>
      </c>
      <c r="I5756" t="inlineStr">
        <is>
          <t>Member</t>
        </is>
      </c>
      <c r="J5756" t="inlineStr">
        <is>
          <t>Mei Lin</t>
        </is>
      </c>
      <c r="K5756" s="71" t="n">
        <v>3626</v>
      </c>
      <c r="L5756" s="72" t="n">
        <v>499.58</v>
      </c>
      <c r="M5756" s="72" t="n">
        <v>1811477.08</v>
      </c>
      <c r="N5756" s="72" t="n">
        <v>181147.71</v>
      </c>
      <c r="O5756" s="72" t="n">
        <v>1630329.37</v>
      </c>
      <c r="P5756" s="72" t="n">
        <v>1193609.03</v>
      </c>
      <c r="Q5756" s="72" t="n">
        <v>436720.34</v>
      </c>
      <c r="R5756" t="inlineStr">
        <is>
          <t>Goa</t>
        </is>
      </c>
      <c r="S5756" s="71" t="n">
        <v>3</v>
      </c>
      <c r="T5756" t="inlineStr">
        <is>
          <t>Yes</t>
        </is>
      </c>
      <c r="U5756" s="71" t="n">
        <v>8233</v>
      </c>
      <c r="V5756" s="71" t="n">
        <v>428</v>
      </c>
      <c r="W5756">
        <f>IF(AND(OR(Dashboard!$C$6="All",E5756=Dashboard!$C$6),OR(Dashboard!$F$6="All",G5756=Dashboard!$F$6),OR(Dashboard!$I$6="All",H5756=Dashboard!$I$6)),1,0)</f>
        <v/>
      </c>
    </row>
    <row r="5757">
      <c r="A5757" t="inlineStr">
        <is>
          <t>RR105748</t>
        </is>
      </c>
      <c r="B5757" s="69" t="n">
        <v>46353</v>
      </c>
      <c r="C5757" s="70" t="n">
        <v>2026</v>
      </c>
      <c r="D5757" t="inlineStr">
        <is>
          <t>Nov</t>
        </is>
      </c>
      <c r="E5757" t="inlineStr">
        <is>
          <t>West</t>
        </is>
      </c>
      <c r="F5757" t="inlineStr">
        <is>
          <t>India</t>
        </is>
      </c>
      <c r="G5757" t="inlineStr">
        <is>
          <t>JioMart</t>
        </is>
      </c>
      <c r="H5757" t="inlineStr">
        <is>
          <t>Home delivery</t>
        </is>
      </c>
      <c r="I5757" t="inlineStr">
        <is>
          <t>Walk-in guest</t>
        </is>
      </c>
      <c r="J5757" t="inlineStr">
        <is>
          <t>Liam O'Brien</t>
        </is>
      </c>
      <c r="K5757" s="71" t="n">
        <v>2012</v>
      </c>
      <c r="L5757" s="72" t="n">
        <v>422.88</v>
      </c>
      <c r="M5757" s="72" t="n">
        <v>850834.5600000001</v>
      </c>
      <c r="N5757" s="72" t="n">
        <v>42541.73</v>
      </c>
      <c r="O5757" s="72" t="n">
        <v>808292.83</v>
      </c>
      <c r="P5757" s="72" t="n">
        <v>699439.42</v>
      </c>
      <c r="Q5757" s="72" t="n">
        <v>108853.41</v>
      </c>
      <c r="R5757" t="inlineStr">
        <is>
          <t>Gujarat</t>
        </is>
      </c>
      <c r="S5757" s="71" t="n">
        <v>5</v>
      </c>
      <c r="T5757" t="inlineStr">
        <is>
          <t>Yes</t>
        </is>
      </c>
      <c r="U5757" s="71" t="n">
        <v>5119</v>
      </c>
      <c r="V5757" s="71" t="n">
        <v>279</v>
      </c>
      <c r="W5757">
        <f>IF(AND(OR(Dashboard!$C$6="All",E5757=Dashboard!$C$6),OR(Dashboard!$F$6="All",G5757=Dashboard!$F$6),OR(Dashboard!$I$6="All",H5757=Dashboard!$I$6)),1,0)</f>
        <v/>
      </c>
    </row>
    <row r="5758">
      <c r="A5758" t="inlineStr">
        <is>
          <t>RR105749</t>
        </is>
      </c>
      <c r="B5758" s="69" t="n">
        <v>46353</v>
      </c>
      <c r="C5758" s="70" t="n">
        <v>2026</v>
      </c>
      <c r="D5758" t="inlineStr">
        <is>
          <t>Nov</t>
        </is>
      </c>
      <c r="E5758" t="inlineStr">
        <is>
          <t>West</t>
        </is>
      </c>
      <c r="F5758" t="inlineStr">
        <is>
          <t>India</t>
        </is>
      </c>
      <c r="G5758" t="inlineStr">
        <is>
          <t>Grocery</t>
        </is>
      </c>
      <c r="H5758" t="inlineStr">
        <is>
          <t>Store walk-in</t>
        </is>
      </c>
      <c r="I5758" t="inlineStr">
        <is>
          <t>Member</t>
        </is>
      </c>
      <c r="J5758" t="inlineStr">
        <is>
          <t>Kofi Mensah</t>
        </is>
      </c>
      <c r="K5758" s="71" t="n">
        <v>4982</v>
      </c>
      <c r="L5758" s="72" t="n">
        <v>187.51</v>
      </c>
      <c r="M5758" s="72" t="n">
        <v>934174.8199999999</v>
      </c>
      <c r="N5758" s="72" t="n">
        <v>74733.99000000001</v>
      </c>
      <c r="O5758" s="72" t="n">
        <v>859440.83</v>
      </c>
      <c r="P5758" s="72" t="n">
        <v>740684.63</v>
      </c>
      <c r="Q5758" s="72" t="n">
        <v>118756.2</v>
      </c>
      <c r="R5758" t="inlineStr">
        <is>
          <t>Maharashtra</t>
        </is>
      </c>
      <c r="S5758" s="71" t="n">
        <v>1</v>
      </c>
      <c r="T5758" t="inlineStr">
        <is>
          <t>Yes</t>
        </is>
      </c>
      <c r="U5758" s="71" t="n">
        <v>2787</v>
      </c>
      <c r="V5758" s="71" t="n">
        <v>1183</v>
      </c>
      <c r="W5758">
        <f>IF(AND(OR(Dashboard!$C$6="All",E5758=Dashboard!$C$6),OR(Dashboard!$F$6="All",G5758=Dashboard!$F$6),OR(Dashboard!$I$6="All",H5758=Dashboard!$I$6)),1,0)</f>
        <v/>
      </c>
    </row>
    <row r="5759">
      <c r="A5759" t="inlineStr">
        <is>
          <t>RR105750</t>
        </is>
      </c>
      <c r="B5759" s="69" t="n">
        <v>46353</v>
      </c>
      <c r="C5759" s="70" t="n">
        <v>2026</v>
      </c>
      <c r="D5759" t="inlineStr">
        <is>
          <t>Nov</t>
        </is>
      </c>
      <c r="E5759" t="inlineStr">
        <is>
          <t>North</t>
        </is>
      </c>
      <c r="F5759" t="inlineStr">
        <is>
          <t>India</t>
        </is>
      </c>
      <c r="G5759" t="inlineStr">
        <is>
          <t>JioMart</t>
        </is>
      </c>
      <c r="H5759" t="inlineStr">
        <is>
          <t>Home delivery</t>
        </is>
      </c>
      <c r="I5759" t="inlineStr">
        <is>
          <t>Member</t>
        </is>
      </c>
      <c r="J5759" t="inlineStr">
        <is>
          <t>Hiroshi Tanaka</t>
        </is>
      </c>
      <c r="K5759" s="71" t="n">
        <v>3273</v>
      </c>
      <c r="L5759" s="72" t="n">
        <v>439.59</v>
      </c>
      <c r="M5759" s="72" t="n">
        <v>1438778.07</v>
      </c>
      <c r="N5759" s="72" t="n">
        <v>143877.81</v>
      </c>
      <c r="O5759" s="72" t="n">
        <v>1294900.26</v>
      </c>
      <c r="P5759" s="72" t="n">
        <v>1077753.41</v>
      </c>
      <c r="Q5759" s="72" t="n">
        <v>217146.85</v>
      </c>
      <c r="R5759" t="inlineStr">
        <is>
          <t>Delhi</t>
        </is>
      </c>
      <c r="S5759" s="71" t="n">
        <v>1</v>
      </c>
      <c r="T5759" t="inlineStr">
        <is>
          <t>Yes</t>
        </is>
      </c>
      <c r="U5759" s="71" t="n">
        <v>6021</v>
      </c>
      <c r="V5759" s="71" t="n">
        <v>412</v>
      </c>
      <c r="W5759">
        <f>IF(AND(OR(Dashboard!$C$6="All",E5759=Dashboard!$C$6),OR(Dashboard!$F$6="All",G5759=Dashboard!$F$6),OR(Dashboard!$I$6="All",H5759=Dashboard!$I$6)),1,0)</f>
        <v/>
      </c>
    </row>
    <row r="5760">
      <c r="A5760" t="inlineStr">
        <is>
          <t>RR105751</t>
        </is>
      </c>
      <c r="B5760" s="69" t="n">
        <v>46353</v>
      </c>
      <c r="C5760" s="70" t="n">
        <v>2026</v>
      </c>
      <c r="D5760" t="inlineStr">
        <is>
          <t>Nov</t>
        </is>
      </c>
      <c r="E5760" t="inlineStr">
        <is>
          <t>West</t>
        </is>
      </c>
      <c r="F5760" t="inlineStr">
        <is>
          <t>India</t>
        </is>
      </c>
      <c r="G5760" t="inlineStr">
        <is>
          <t>Fashion</t>
        </is>
      </c>
      <c r="H5760" t="inlineStr">
        <is>
          <t>Click &amp; collect</t>
        </is>
      </c>
      <c r="I5760" t="inlineStr">
        <is>
          <t>Walk-in guest</t>
        </is>
      </c>
      <c r="J5760" t="inlineStr">
        <is>
          <t>Yuki Sato</t>
        </is>
      </c>
      <c r="K5760" s="71" t="n">
        <v>1273</v>
      </c>
      <c r="L5760" s="72" t="n">
        <v>833.48</v>
      </c>
      <c r="M5760" s="72" t="n">
        <v>1061020.04</v>
      </c>
      <c r="N5760" s="72" t="n">
        <v>159153.01</v>
      </c>
      <c r="O5760" s="72" t="n">
        <v>901867.03</v>
      </c>
      <c r="P5760" s="72" t="n">
        <v>504964.82</v>
      </c>
      <c r="Q5760" s="72" t="n">
        <v>396902.21</v>
      </c>
      <c r="R5760" t="inlineStr">
        <is>
          <t>Maharashtra</t>
        </is>
      </c>
      <c r="S5760" s="71" t="n">
        <v>0</v>
      </c>
      <c r="T5760" t="inlineStr">
        <is>
          <t>No</t>
        </is>
      </c>
      <c r="U5760" s="71" t="n">
        <v>404</v>
      </c>
      <c r="V5760" s="71" t="n">
        <v>156</v>
      </c>
      <c r="W5760">
        <f>IF(AND(OR(Dashboard!$C$6="All",E5760=Dashboard!$C$6),OR(Dashboard!$F$6="All",G5760=Dashboard!$F$6),OR(Dashboard!$I$6="All",H5760=Dashboard!$I$6)),1,0)</f>
        <v/>
      </c>
    </row>
    <row r="5761">
      <c r="A5761" t="inlineStr">
        <is>
          <t>RR105752</t>
        </is>
      </c>
      <c r="B5761" s="69" t="n">
        <v>46353</v>
      </c>
      <c r="C5761" s="70" t="n">
        <v>2026</v>
      </c>
      <c r="D5761" t="inlineStr">
        <is>
          <t>Nov</t>
        </is>
      </c>
      <c r="E5761" t="inlineStr">
        <is>
          <t>South</t>
        </is>
      </c>
      <c r="F5761" t="inlineStr">
        <is>
          <t>India</t>
        </is>
      </c>
      <c r="G5761" t="inlineStr">
        <is>
          <t>JioMart</t>
        </is>
      </c>
      <c r="H5761" t="inlineStr">
        <is>
          <t>Home delivery</t>
        </is>
      </c>
      <c r="I5761" t="inlineStr">
        <is>
          <t>Walk-in guest</t>
        </is>
      </c>
      <c r="J5761" t="inlineStr">
        <is>
          <t>Shraddha Kulkarni</t>
        </is>
      </c>
      <c r="K5761" s="71" t="n">
        <v>2025</v>
      </c>
      <c r="L5761" s="72" t="n">
        <v>472.05</v>
      </c>
      <c r="M5761" s="72" t="n">
        <v>955901.25</v>
      </c>
      <c r="N5761" s="72" t="n">
        <v>95590.12</v>
      </c>
      <c r="O5761" s="72" t="n">
        <v>860311.13</v>
      </c>
      <c r="P5761" s="72" t="n">
        <v>669429.23</v>
      </c>
      <c r="Q5761" s="72" t="n">
        <v>190881.9</v>
      </c>
      <c r="R5761" t="inlineStr">
        <is>
          <t>Kerala</t>
        </is>
      </c>
      <c r="S5761" s="71" t="n">
        <v>3</v>
      </c>
      <c r="T5761" t="inlineStr">
        <is>
          <t>Yes</t>
        </is>
      </c>
      <c r="U5761" s="71" t="n">
        <v>6629</v>
      </c>
      <c r="V5761" s="71" t="n">
        <v>332</v>
      </c>
      <c r="W5761">
        <f>IF(AND(OR(Dashboard!$C$6="All",E5761=Dashboard!$C$6),OR(Dashboard!$F$6="All",G5761=Dashboard!$F$6),OR(Dashboard!$I$6="All",H5761=Dashboard!$I$6)),1,0)</f>
        <v/>
      </c>
    </row>
    <row r="5762">
      <c r="A5762" t="inlineStr">
        <is>
          <t>RR105753</t>
        </is>
      </c>
      <c r="B5762" s="69" t="n">
        <v>46353</v>
      </c>
      <c r="C5762" s="70" t="n">
        <v>2026</v>
      </c>
      <c r="D5762" t="inlineStr">
        <is>
          <t>Nov</t>
        </is>
      </c>
      <c r="E5762" t="inlineStr">
        <is>
          <t>North</t>
        </is>
      </c>
      <c r="F5762" t="inlineStr">
        <is>
          <t>India</t>
        </is>
      </c>
      <c r="G5762" t="inlineStr">
        <is>
          <t>Grocery</t>
        </is>
      </c>
      <c r="H5762" t="inlineStr">
        <is>
          <t>Store walk-in</t>
        </is>
      </c>
      <c r="I5762" t="inlineStr">
        <is>
          <t>Member</t>
        </is>
      </c>
      <c r="J5762" t="inlineStr">
        <is>
          <t>Sophie Müller</t>
        </is>
      </c>
      <c r="K5762" s="71" t="n">
        <v>836</v>
      </c>
      <c r="L5762" s="72" t="n">
        <v>169.69</v>
      </c>
      <c r="M5762" s="72" t="n">
        <v>141860.84</v>
      </c>
      <c r="N5762" s="72" t="n">
        <v>21279.13</v>
      </c>
      <c r="O5762" s="72" t="n">
        <v>120581.71</v>
      </c>
      <c r="P5762" s="72" t="n">
        <v>125409.99</v>
      </c>
      <c r="Q5762" s="72" t="n">
        <v>-4828.28</v>
      </c>
      <c r="R5762" t="inlineStr">
        <is>
          <t>Punjab</t>
        </is>
      </c>
      <c r="S5762" s="71" t="n">
        <v>1</v>
      </c>
      <c r="T5762" t="inlineStr">
        <is>
          <t>Yes</t>
        </is>
      </c>
      <c r="U5762" s="71" t="n">
        <v>581</v>
      </c>
      <c r="V5762" s="71" t="n">
        <v>255</v>
      </c>
      <c r="W5762">
        <f>IF(AND(OR(Dashboard!$C$6="All",E5762=Dashboard!$C$6),OR(Dashboard!$F$6="All",G5762=Dashboard!$F$6),OR(Dashboard!$I$6="All",H5762=Dashboard!$I$6)),1,0)</f>
        <v/>
      </c>
    </row>
    <row r="5763">
      <c r="A5763" t="inlineStr">
        <is>
          <t>RR105754</t>
        </is>
      </c>
      <c r="B5763" s="69" t="n">
        <v>46354</v>
      </c>
      <c r="C5763" s="70" t="n">
        <v>2026</v>
      </c>
      <c r="D5763" t="inlineStr">
        <is>
          <t>Nov</t>
        </is>
      </c>
      <c r="E5763" t="inlineStr">
        <is>
          <t>West</t>
        </is>
      </c>
      <c r="F5763" t="inlineStr">
        <is>
          <t>India</t>
        </is>
      </c>
      <c r="G5763" t="inlineStr">
        <is>
          <t>Grocery</t>
        </is>
      </c>
      <c r="H5763" t="inlineStr">
        <is>
          <t>Store walk-in</t>
        </is>
      </c>
      <c r="I5763" t="inlineStr">
        <is>
          <t>Walk-in guest</t>
        </is>
      </c>
      <c r="J5763" t="inlineStr">
        <is>
          <t>Kofi Mensah</t>
        </is>
      </c>
      <c r="K5763" s="71" t="n">
        <v>1053</v>
      </c>
      <c r="L5763" s="72" t="n">
        <v>176.72</v>
      </c>
      <c r="M5763" s="72" t="n">
        <v>186086.16</v>
      </c>
      <c r="N5763" s="72" t="n">
        <v>27912.92</v>
      </c>
      <c r="O5763" s="72" t="n">
        <v>158173.24</v>
      </c>
      <c r="P5763" s="72" t="n">
        <v>161383.02</v>
      </c>
      <c r="Q5763" s="72" t="n">
        <v>-3209.78</v>
      </c>
      <c r="R5763" t="inlineStr">
        <is>
          <t>Gujarat</t>
        </is>
      </c>
      <c r="S5763" s="71" t="n">
        <v>3</v>
      </c>
      <c r="T5763" t="inlineStr">
        <is>
          <t>Yes</t>
        </is>
      </c>
      <c r="U5763" s="71" t="n">
        <v>472</v>
      </c>
      <c r="V5763" s="71" t="n">
        <v>211</v>
      </c>
      <c r="W5763">
        <f>IF(AND(OR(Dashboard!$C$6="All",E5763=Dashboard!$C$6),OR(Dashboard!$F$6="All",G5763=Dashboard!$F$6),OR(Dashboard!$I$6="All",H5763=Dashboard!$I$6)),1,0)</f>
        <v/>
      </c>
    </row>
    <row r="5764">
      <c r="A5764" t="inlineStr">
        <is>
          <t>RR105755</t>
        </is>
      </c>
      <c r="B5764" s="69" t="n">
        <v>46354</v>
      </c>
      <c r="C5764" s="70" t="n">
        <v>2026</v>
      </c>
      <c r="D5764" t="inlineStr">
        <is>
          <t>Nov</t>
        </is>
      </c>
      <c r="E5764" t="inlineStr">
        <is>
          <t>West</t>
        </is>
      </c>
      <c r="F5764" t="inlineStr">
        <is>
          <t>India</t>
        </is>
      </c>
      <c r="G5764" t="inlineStr">
        <is>
          <t>Grocery</t>
        </is>
      </c>
      <c r="H5764" t="inlineStr">
        <is>
          <t>Store walk-in</t>
        </is>
      </c>
      <c r="I5764" t="inlineStr">
        <is>
          <t>Walk-in guest</t>
        </is>
      </c>
      <c r="J5764" t="inlineStr">
        <is>
          <t>Sara Rossi</t>
        </is>
      </c>
      <c r="K5764" s="71" t="n">
        <v>2601</v>
      </c>
      <c r="L5764" s="72" t="n">
        <v>204.88</v>
      </c>
      <c r="M5764" s="72" t="n">
        <v>532892.88</v>
      </c>
      <c r="N5764" s="72" t="n">
        <v>53289.29</v>
      </c>
      <c r="O5764" s="72" t="n">
        <v>479603.59</v>
      </c>
      <c r="P5764" s="72" t="n">
        <v>387650.19</v>
      </c>
      <c r="Q5764" s="72" t="n">
        <v>91953.39999999999</v>
      </c>
      <c r="R5764" t="inlineStr">
        <is>
          <t>Goa</t>
        </is>
      </c>
      <c r="S5764" s="71" t="n">
        <v>8</v>
      </c>
      <c r="T5764" t="inlineStr">
        <is>
          <t>Yes</t>
        </is>
      </c>
      <c r="U5764" s="71" t="n">
        <v>752</v>
      </c>
      <c r="V5764" s="71" t="n">
        <v>295</v>
      </c>
      <c r="W5764">
        <f>IF(AND(OR(Dashboard!$C$6="All",E5764=Dashboard!$C$6),OR(Dashboard!$F$6="All",G5764=Dashboard!$F$6),OR(Dashboard!$I$6="All",H5764=Dashboard!$I$6)),1,0)</f>
        <v/>
      </c>
    </row>
    <row r="5765">
      <c r="A5765" t="inlineStr">
        <is>
          <t>RR105756</t>
        </is>
      </c>
      <c r="B5765" s="69" t="n">
        <v>46354</v>
      </c>
      <c r="C5765" s="70" t="n">
        <v>2026</v>
      </c>
      <c r="D5765" t="inlineStr">
        <is>
          <t>Nov</t>
        </is>
      </c>
      <c r="E5765" t="inlineStr">
        <is>
          <t>East</t>
        </is>
      </c>
      <c r="F5765" t="inlineStr">
        <is>
          <t>India</t>
        </is>
      </c>
      <c r="G5765" t="inlineStr">
        <is>
          <t>Grocery</t>
        </is>
      </c>
      <c r="H5765" t="inlineStr">
        <is>
          <t>Store walk-in</t>
        </is>
      </c>
      <c r="I5765" t="inlineStr">
        <is>
          <t>Member</t>
        </is>
      </c>
      <c r="J5765" t="inlineStr">
        <is>
          <t>Wei Chen</t>
        </is>
      </c>
      <c r="K5765" s="71" t="n">
        <v>5070</v>
      </c>
      <c r="L5765" s="72" t="n">
        <v>183.57</v>
      </c>
      <c r="M5765" s="72" t="n">
        <v>930699.9</v>
      </c>
      <c r="N5765" s="72" t="n">
        <v>74455.99000000001</v>
      </c>
      <c r="O5765" s="72" t="n">
        <v>856243.91</v>
      </c>
      <c r="P5765" s="72" t="n">
        <v>750707.05</v>
      </c>
      <c r="Q5765" s="72" t="n">
        <v>105536.86</v>
      </c>
      <c r="R5765" t="inlineStr">
        <is>
          <t>Bihar</t>
        </is>
      </c>
      <c r="S5765" s="71" t="n">
        <v>0</v>
      </c>
      <c r="T5765" t="inlineStr">
        <is>
          <t>No</t>
        </is>
      </c>
      <c r="U5765" s="71" t="n">
        <v>2236</v>
      </c>
      <c r="V5765" s="71" t="n">
        <v>635</v>
      </c>
      <c r="W5765">
        <f>IF(AND(OR(Dashboard!$C$6="All",E5765=Dashboard!$C$6),OR(Dashboard!$F$6="All",G5765=Dashboard!$F$6),OR(Dashboard!$I$6="All",H5765=Dashboard!$I$6)),1,0)</f>
        <v/>
      </c>
    </row>
    <row r="5766">
      <c r="A5766" t="inlineStr">
        <is>
          <t>RR105757</t>
        </is>
      </c>
      <c r="B5766" s="69" t="n">
        <v>46354</v>
      </c>
      <c r="C5766" s="70" t="n">
        <v>2026</v>
      </c>
      <c r="D5766" t="inlineStr">
        <is>
          <t>Nov</t>
        </is>
      </c>
      <c r="E5766" t="inlineStr">
        <is>
          <t>South</t>
        </is>
      </c>
      <c r="F5766" t="inlineStr">
        <is>
          <t>India</t>
        </is>
      </c>
      <c r="G5766" t="inlineStr">
        <is>
          <t>Electronics</t>
        </is>
      </c>
      <c r="H5766" t="inlineStr">
        <is>
          <t>Store walk-in</t>
        </is>
      </c>
      <c r="I5766" t="inlineStr">
        <is>
          <t>Member</t>
        </is>
      </c>
      <c r="J5766" t="inlineStr">
        <is>
          <t>Arjun Mehta</t>
        </is>
      </c>
      <c r="K5766" s="71" t="n">
        <v>51</v>
      </c>
      <c r="L5766" s="72" t="n">
        <v>9880.35</v>
      </c>
      <c r="M5766" s="72" t="n">
        <v>503897.85</v>
      </c>
      <c r="N5766" s="72" t="n">
        <v>50389.79</v>
      </c>
      <c r="O5766" s="72" t="n">
        <v>453508.06</v>
      </c>
      <c r="P5766" s="72" t="n">
        <v>433179.61</v>
      </c>
      <c r="Q5766" s="72" t="n">
        <v>20328.45</v>
      </c>
      <c r="R5766" t="inlineStr">
        <is>
          <t>Kerala</t>
        </is>
      </c>
      <c r="S5766" s="71" t="n">
        <v>8</v>
      </c>
      <c r="T5766" t="inlineStr">
        <is>
          <t>Yes</t>
        </is>
      </c>
      <c r="U5766" s="71" t="n">
        <v>125</v>
      </c>
      <c r="V5766" s="71" t="n">
        <v>42</v>
      </c>
      <c r="W5766">
        <f>IF(AND(OR(Dashboard!$C$6="All",E5766=Dashboard!$C$6),OR(Dashboard!$F$6="All",G5766=Dashboard!$F$6),OR(Dashboard!$I$6="All",H5766=Dashboard!$I$6)),1,0)</f>
        <v/>
      </c>
    </row>
    <row r="5767">
      <c r="A5767" t="inlineStr">
        <is>
          <t>RR105758</t>
        </is>
      </c>
      <c r="B5767" s="69" t="n">
        <v>46354</v>
      </c>
      <c r="C5767" s="70" t="n">
        <v>2026</v>
      </c>
      <c r="D5767" t="inlineStr">
        <is>
          <t>Nov</t>
        </is>
      </c>
      <c r="E5767" t="inlineStr">
        <is>
          <t>West</t>
        </is>
      </c>
      <c r="F5767" t="inlineStr">
        <is>
          <t>India</t>
        </is>
      </c>
      <c r="G5767" t="inlineStr">
        <is>
          <t>Grocery</t>
        </is>
      </c>
      <c r="H5767" t="inlineStr">
        <is>
          <t>Store walk-in</t>
        </is>
      </c>
      <c r="I5767" t="inlineStr">
        <is>
          <t>Walk-in guest</t>
        </is>
      </c>
      <c r="J5767" t="inlineStr">
        <is>
          <t>Yuki Sato</t>
        </is>
      </c>
      <c r="K5767" s="71" t="n">
        <v>1894</v>
      </c>
      <c r="L5767" s="72" t="n">
        <v>187.79</v>
      </c>
      <c r="M5767" s="72" t="n">
        <v>355674.26</v>
      </c>
      <c r="N5767" s="72" t="n">
        <v>17783.71</v>
      </c>
      <c r="O5767" s="72" t="n">
        <v>337890.55</v>
      </c>
      <c r="P5767" s="72" t="n">
        <v>269680.4</v>
      </c>
      <c r="Q5767" s="72" t="n">
        <v>68210.14999999999</v>
      </c>
      <c r="R5767" t="inlineStr">
        <is>
          <t>Maharashtra</t>
        </is>
      </c>
      <c r="S5767" s="71" t="n">
        <v>5</v>
      </c>
      <c r="T5767" t="inlineStr">
        <is>
          <t>Yes</t>
        </is>
      </c>
      <c r="U5767" s="71" t="n">
        <v>996</v>
      </c>
      <c r="V5767" s="71" t="n">
        <v>281</v>
      </c>
      <c r="W5767">
        <f>IF(AND(OR(Dashboard!$C$6="All",E5767=Dashboard!$C$6),OR(Dashboard!$F$6="All",G5767=Dashboard!$F$6),OR(Dashboard!$I$6="All",H5767=Dashboard!$I$6)),1,0)</f>
        <v/>
      </c>
    </row>
    <row r="5768">
      <c r="A5768" t="inlineStr">
        <is>
          <t>RR105759</t>
        </is>
      </c>
      <c r="B5768" s="69" t="n">
        <v>46354</v>
      </c>
      <c r="C5768" s="70" t="n">
        <v>2026</v>
      </c>
      <c r="D5768" t="inlineStr">
        <is>
          <t>Nov</t>
        </is>
      </c>
      <c r="E5768" t="inlineStr">
        <is>
          <t>West</t>
        </is>
      </c>
      <c r="F5768" t="inlineStr">
        <is>
          <t>India</t>
        </is>
      </c>
      <c r="G5768" t="inlineStr">
        <is>
          <t>JioMart</t>
        </is>
      </c>
      <c r="H5768" t="inlineStr">
        <is>
          <t>Home delivery</t>
        </is>
      </c>
      <c r="I5768" t="inlineStr">
        <is>
          <t>Member</t>
        </is>
      </c>
      <c r="J5768" t="inlineStr">
        <is>
          <t>Shraddha Kulkarni</t>
        </is>
      </c>
      <c r="K5768" s="71" t="n">
        <v>2816</v>
      </c>
      <c r="L5768" s="72" t="n">
        <v>448.46</v>
      </c>
      <c r="M5768" s="72" t="n">
        <v>1262863.36</v>
      </c>
      <c r="N5768" s="72" t="n">
        <v>25257.27</v>
      </c>
      <c r="O5768" s="72" t="n">
        <v>1237606.09</v>
      </c>
      <c r="P5768" s="72" t="n">
        <v>926672.84</v>
      </c>
      <c r="Q5768" s="72" t="n">
        <v>310933.25</v>
      </c>
      <c r="R5768" t="inlineStr">
        <is>
          <t>Maharashtra</t>
        </is>
      </c>
      <c r="S5768" s="71" t="n">
        <v>1</v>
      </c>
      <c r="T5768" t="inlineStr">
        <is>
          <t>Yes</t>
        </is>
      </c>
      <c r="U5768" s="71" t="n">
        <v>4703</v>
      </c>
      <c r="V5768" s="71" t="n">
        <v>332</v>
      </c>
      <c r="W5768">
        <f>IF(AND(OR(Dashboard!$C$6="All",E5768=Dashboard!$C$6),OR(Dashboard!$F$6="All",G5768=Dashboard!$F$6),OR(Dashboard!$I$6="All",H5768=Dashboard!$I$6)),1,0)</f>
        <v/>
      </c>
    </row>
    <row r="5769">
      <c r="A5769" t="inlineStr">
        <is>
          <t>RR105760</t>
        </is>
      </c>
      <c r="B5769" s="69" t="n">
        <v>46354</v>
      </c>
      <c r="C5769" s="70" t="n">
        <v>2026</v>
      </c>
      <c r="D5769" t="inlineStr">
        <is>
          <t>Nov</t>
        </is>
      </c>
      <c r="E5769" t="inlineStr">
        <is>
          <t>West</t>
        </is>
      </c>
      <c r="F5769" t="inlineStr">
        <is>
          <t>India</t>
        </is>
      </c>
      <c r="G5769" t="inlineStr">
        <is>
          <t>Grocery</t>
        </is>
      </c>
      <c r="H5769" t="inlineStr">
        <is>
          <t>Store walk-in</t>
        </is>
      </c>
      <c r="I5769" t="inlineStr">
        <is>
          <t>Member</t>
        </is>
      </c>
      <c r="J5769" t="inlineStr">
        <is>
          <t>Amir Khan</t>
        </is>
      </c>
      <c r="K5769" s="71" t="n">
        <v>4284</v>
      </c>
      <c r="L5769" s="72" t="n">
        <v>176.54</v>
      </c>
      <c r="M5769" s="72" t="n">
        <v>756297.36</v>
      </c>
      <c r="N5769" s="72" t="n">
        <v>75629.74000000001</v>
      </c>
      <c r="O5769" s="72" t="n">
        <v>680667.62</v>
      </c>
      <c r="P5769" s="72" t="n">
        <v>654590.27</v>
      </c>
      <c r="Q5769" s="72" t="n">
        <v>26077.35</v>
      </c>
      <c r="R5769" t="inlineStr">
        <is>
          <t>Maharashtra</t>
        </is>
      </c>
      <c r="S5769" s="71" t="n">
        <v>3</v>
      </c>
      <c r="T5769" t="inlineStr">
        <is>
          <t>Yes</t>
        </is>
      </c>
      <c r="U5769" s="71" t="n">
        <v>2488</v>
      </c>
      <c r="V5769" s="71" t="n">
        <v>977</v>
      </c>
      <c r="W5769">
        <f>IF(AND(OR(Dashboard!$C$6="All",E5769=Dashboard!$C$6),OR(Dashboard!$F$6="All",G5769=Dashboard!$F$6),OR(Dashboard!$I$6="All",H5769=Dashboard!$I$6)),1,0)</f>
        <v/>
      </c>
    </row>
    <row r="5770">
      <c r="A5770" t="inlineStr">
        <is>
          <t>RR105761</t>
        </is>
      </c>
      <c r="B5770" s="69" t="n">
        <v>46354</v>
      </c>
      <c r="C5770" s="70" t="n">
        <v>2026</v>
      </c>
      <c r="D5770" t="inlineStr">
        <is>
          <t>Nov</t>
        </is>
      </c>
      <c r="E5770" t="inlineStr">
        <is>
          <t>North</t>
        </is>
      </c>
      <c r="F5770" t="inlineStr">
        <is>
          <t>India</t>
        </is>
      </c>
      <c r="G5770" t="inlineStr">
        <is>
          <t>Fashion</t>
        </is>
      </c>
      <c r="H5770" t="inlineStr">
        <is>
          <t>Home delivery</t>
        </is>
      </c>
      <c r="I5770" t="inlineStr">
        <is>
          <t>Member</t>
        </is>
      </c>
      <c r="J5770" t="inlineStr">
        <is>
          <t>Omar Haddad</t>
        </is>
      </c>
      <c r="K5770" s="71" t="n">
        <v>509</v>
      </c>
      <c r="L5770" s="72" t="n">
        <v>815.38</v>
      </c>
      <c r="M5770" s="72" t="n">
        <v>415028.42</v>
      </c>
      <c r="N5770" s="72" t="n">
        <v>62254.26</v>
      </c>
      <c r="O5770" s="72" t="n">
        <v>352774.16</v>
      </c>
      <c r="P5770" s="72" t="n">
        <v>210858.14</v>
      </c>
      <c r="Q5770" s="72" t="n">
        <v>141916.02</v>
      </c>
      <c r="R5770" t="inlineStr">
        <is>
          <t>Delhi</t>
        </is>
      </c>
      <c r="S5770" s="71" t="n">
        <v>1</v>
      </c>
      <c r="T5770" t="inlineStr">
        <is>
          <t>Yes</t>
        </is>
      </c>
      <c r="U5770" s="71" t="n">
        <v>242</v>
      </c>
      <c r="V5770" s="71" t="n">
        <v>80</v>
      </c>
      <c r="W5770">
        <f>IF(AND(OR(Dashboard!$C$6="All",E5770=Dashboard!$C$6),OR(Dashboard!$F$6="All",G5770=Dashboard!$F$6),OR(Dashboard!$I$6="All",H5770=Dashboard!$I$6)),1,0)</f>
        <v/>
      </c>
    </row>
    <row r="5771">
      <c r="A5771" t="inlineStr">
        <is>
          <t>RR105762</t>
        </is>
      </c>
      <c r="B5771" s="69" t="n">
        <v>46357</v>
      </c>
      <c r="C5771" s="70" t="n">
        <v>2026</v>
      </c>
      <c r="D5771" t="inlineStr">
        <is>
          <t>Dec</t>
        </is>
      </c>
      <c r="E5771" t="inlineStr">
        <is>
          <t>East</t>
        </is>
      </c>
      <c r="F5771" t="inlineStr">
        <is>
          <t>India</t>
        </is>
      </c>
      <c r="G5771" t="inlineStr">
        <is>
          <t>JioMart</t>
        </is>
      </c>
      <c r="H5771" t="inlineStr">
        <is>
          <t>Home delivery</t>
        </is>
      </c>
      <c r="I5771" t="inlineStr">
        <is>
          <t>Walk-in guest</t>
        </is>
      </c>
      <c r="J5771" t="inlineStr">
        <is>
          <t>Yuki Sato</t>
        </is>
      </c>
      <c r="K5771" s="71" t="n">
        <v>1634</v>
      </c>
      <c r="L5771" s="72" t="n">
        <v>486.45</v>
      </c>
      <c r="M5771" s="72" t="n">
        <v>794859.3</v>
      </c>
      <c r="N5771" s="72" t="n">
        <v>15897.19</v>
      </c>
      <c r="O5771" s="72" t="n">
        <v>778962.11</v>
      </c>
      <c r="P5771" s="72" t="n">
        <v>560100.61</v>
      </c>
      <c r="Q5771" s="72" t="n">
        <v>218861.5</v>
      </c>
      <c r="R5771" t="inlineStr">
        <is>
          <t>Odisha</t>
        </is>
      </c>
      <c r="S5771" s="71" t="n">
        <v>3</v>
      </c>
      <c r="T5771" t="inlineStr">
        <is>
          <t>Yes</t>
        </is>
      </c>
      <c r="U5771" s="71" t="n">
        <v>5230</v>
      </c>
      <c r="V5771" s="71" t="n">
        <v>416</v>
      </c>
      <c r="W5771">
        <f>IF(AND(OR(Dashboard!$C$6="All",E5771=Dashboard!$C$6),OR(Dashboard!$F$6="All",G5771=Dashboard!$F$6),OR(Dashboard!$I$6="All",H5771=Dashboard!$I$6)),1,0)</f>
        <v/>
      </c>
    </row>
    <row r="5772">
      <c r="A5772" t="inlineStr">
        <is>
          <t>RR105763</t>
        </is>
      </c>
      <c r="B5772" s="69" t="n">
        <v>46357</v>
      </c>
      <c r="C5772" s="70" t="n">
        <v>2026</v>
      </c>
      <c r="D5772" t="inlineStr">
        <is>
          <t>Dec</t>
        </is>
      </c>
      <c r="E5772" t="inlineStr">
        <is>
          <t>South</t>
        </is>
      </c>
      <c r="F5772" t="inlineStr">
        <is>
          <t>India</t>
        </is>
      </c>
      <c r="G5772" t="inlineStr">
        <is>
          <t>JioMart</t>
        </is>
      </c>
      <c r="H5772" t="inlineStr">
        <is>
          <t>Home delivery</t>
        </is>
      </c>
      <c r="I5772" t="inlineStr">
        <is>
          <t>Walk-in guest</t>
        </is>
      </c>
      <c r="J5772" t="inlineStr">
        <is>
          <t>Sophie Müller</t>
        </is>
      </c>
      <c r="K5772" s="71" t="n">
        <v>4821</v>
      </c>
      <c r="L5772" s="72" t="n">
        <v>493.9</v>
      </c>
      <c r="M5772" s="72" t="n">
        <v>2381091.9</v>
      </c>
      <c r="N5772" s="72" t="n">
        <v>238109.19</v>
      </c>
      <c r="O5772" s="72" t="n">
        <v>2142982.71</v>
      </c>
      <c r="P5772" s="72" t="n">
        <v>1684540.76</v>
      </c>
      <c r="Q5772" s="72" t="n">
        <v>458441.95</v>
      </c>
      <c r="R5772" t="inlineStr">
        <is>
          <t>Telangana</t>
        </is>
      </c>
      <c r="S5772" s="71" t="n">
        <v>2</v>
      </c>
      <c r="T5772" t="inlineStr">
        <is>
          <t>Yes</t>
        </is>
      </c>
      <c r="U5772" s="71" t="n">
        <v>11482</v>
      </c>
      <c r="V5772" s="71" t="n">
        <v>898</v>
      </c>
      <c r="W5772">
        <f>IF(AND(OR(Dashboard!$C$6="All",E5772=Dashboard!$C$6),OR(Dashboard!$F$6="All",G5772=Dashboard!$F$6),OR(Dashboard!$I$6="All",H5772=Dashboard!$I$6)),1,0)</f>
        <v/>
      </c>
    </row>
    <row r="5773">
      <c r="A5773" t="inlineStr">
        <is>
          <t>RR105764</t>
        </is>
      </c>
      <c r="B5773" s="69" t="n">
        <v>46357</v>
      </c>
      <c r="C5773" s="70" t="n">
        <v>2026</v>
      </c>
      <c r="D5773" t="inlineStr">
        <is>
          <t>Dec</t>
        </is>
      </c>
      <c r="E5773" t="inlineStr">
        <is>
          <t>West</t>
        </is>
      </c>
      <c r="F5773" t="inlineStr">
        <is>
          <t>India</t>
        </is>
      </c>
      <c r="G5773" t="inlineStr">
        <is>
          <t>Electronics</t>
        </is>
      </c>
      <c r="H5773" t="inlineStr">
        <is>
          <t>Store walk-in</t>
        </is>
      </c>
      <c r="I5773" t="inlineStr">
        <is>
          <t>Member</t>
        </is>
      </c>
      <c r="J5773" t="inlineStr">
        <is>
          <t>Hiroshi Tanaka</t>
        </is>
      </c>
      <c r="K5773" s="71" t="n">
        <v>261</v>
      </c>
      <c r="L5773" s="72" t="n">
        <v>9973.280000000001</v>
      </c>
      <c r="M5773" s="72" t="n">
        <v>2603026.08</v>
      </c>
      <c r="N5773" s="72" t="n">
        <v>52060.52</v>
      </c>
      <c r="O5773" s="72" t="n">
        <v>2550965.56</v>
      </c>
      <c r="P5773" s="72" t="n">
        <v>2205126.61</v>
      </c>
      <c r="Q5773" s="72" t="n">
        <v>345838.95</v>
      </c>
      <c r="R5773" t="inlineStr">
        <is>
          <t>Maharashtra</t>
        </is>
      </c>
      <c r="S5773" s="71" t="n">
        <v>2</v>
      </c>
      <c r="T5773" t="inlineStr">
        <is>
          <t>Yes</t>
        </is>
      </c>
      <c r="U5773" s="71" t="n">
        <v>554</v>
      </c>
      <c r="V5773" s="71" t="n">
        <v>194</v>
      </c>
      <c r="W5773">
        <f>IF(AND(OR(Dashboard!$C$6="All",E5773=Dashboard!$C$6),OR(Dashboard!$F$6="All",G5773=Dashboard!$F$6),OR(Dashboard!$I$6="All",H5773=Dashboard!$I$6)),1,0)</f>
        <v/>
      </c>
    </row>
    <row r="5774">
      <c r="A5774" t="inlineStr">
        <is>
          <t>RR105765</t>
        </is>
      </c>
      <c r="B5774" s="69" t="n">
        <v>46357</v>
      </c>
      <c r="C5774" s="70" t="n">
        <v>2026</v>
      </c>
      <c r="D5774" t="inlineStr">
        <is>
          <t>Dec</t>
        </is>
      </c>
      <c r="E5774" t="inlineStr">
        <is>
          <t>West</t>
        </is>
      </c>
      <c r="F5774" t="inlineStr">
        <is>
          <t>India</t>
        </is>
      </c>
      <c r="G5774" t="inlineStr">
        <is>
          <t>Fashion</t>
        </is>
      </c>
      <c r="H5774" t="inlineStr">
        <is>
          <t>Store walk-in</t>
        </is>
      </c>
      <c r="I5774" t="inlineStr">
        <is>
          <t>Member</t>
        </is>
      </c>
      <c r="J5774" t="inlineStr">
        <is>
          <t>Noah Smith</t>
        </is>
      </c>
      <c r="K5774" s="71" t="n">
        <v>380</v>
      </c>
      <c r="L5774" s="72" t="n">
        <v>745.64</v>
      </c>
      <c r="M5774" s="72" t="n">
        <v>283343.2</v>
      </c>
      <c r="N5774" s="72" t="n">
        <v>22667.46</v>
      </c>
      <c r="O5774" s="72" t="n">
        <v>260675.74</v>
      </c>
      <c r="P5774" s="72" t="n">
        <v>150770.52</v>
      </c>
      <c r="Q5774" s="72" t="n">
        <v>109905.22</v>
      </c>
      <c r="R5774" t="inlineStr">
        <is>
          <t>Maharashtra</t>
        </is>
      </c>
      <c r="S5774" s="71" t="n">
        <v>2</v>
      </c>
      <c r="T5774" t="inlineStr">
        <is>
          <t>Yes</t>
        </is>
      </c>
      <c r="U5774" s="71" t="n">
        <v>266</v>
      </c>
      <c r="V5774" s="71" t="n">
        <v>117</v>
      </c>
      <c r="W5774">
        <f>IF(AND(OR(Dashboard!$C$6="All",E5774=Dashboard!$C$6),OR(Dashboard!$F$6="All",G5774=Dashboard!$F$6),OR(Dashboard!$I$6="All",H5774=Dashboard!$I$6)),1,0)</f>
        <v/>
      </c>
    </row>
    <row r="5775">
      <c r="A5775" t="inlineStr">
        <is>
          <t>RR105766</t>
        </is>
      </c>
      <c r="B5775" s="69" t="n">
        <v>46357</v>
      </c>
      <c r="C5775" s="70" t="n">
        <v>2026</v>
      </c>
      <c r="D5775" t="inlineStr">
        <is>
          <t>Dec</t>
        </is>
      </c>
      <c r="E5775" t="inlineStr">
        <is>
          <t>East</t>
        </is>
      </c>
      <c r="F5775" t="inlineStr">
        <is>
          <t>India</t>
        </is>
      </c>
      <c r="G5775" t="inlineStr">
        <is>
          <t>Electronics</t>
        </is>
      </c>
      <c r="H5775" t="inlineStr">
        <is>
          <t>Click &amp; collect</t>
        </is>
      </c>
      <c r="I5775" t="inlineStr">
        <is>
          <t>Walk-in guest</t>
        </is>
      </c>
      <c r="J5775" t="inlineStr">
        <is>
          <t>Amir Khan</t>
        </is>
      </c>
      <c r="K5775" s="71" t="n">
        <v>257</v>
      </c>
      <c r="L5775" s="72" t="n">
        <v>9784.709999999999</v>
      </c>
      <c r="M5775" s="72" t="n">
        <v>2514670.47</v>
      </c>
      <c r="N5775" s="72" t="n">
        <v>201173.64</v>
      </c>
      <c r="O5775" s="72" t="n">
        <v>2313496.83</v>
      </c>
      <c r="P5775" s="72" t="n">
        <v>2108442.34</v>
      </c>
      <c r="Q5775" s="72" t="n">
        <v>205054.49</v>
      </c>
      <c r="R5775" t="inlineStr">
        <is>
          <t>Bihar</t>
        </is>
      </c>
      <c r="S5775" s="71" t="n">
        <v>3</v>
      </c>
      <c r="T5775" t="inlineStr">
        <is>
          <t>Yes</t>
        </is>
      </c>
      <c r="U5775" s="71" t="n">
        <v>531</v>
      </c>
      <c r="V5775" s="71" t="n">
        <v>233</v>
      </c>
      <c r="W5775">
        <f>IF(AND(OR(Dashboard!$C$6="All",E5775=Dashboard!$C$6),OR(Dashboard!$F$6="All",G5775=Dashboard!$F$6),OR(Dashboard!$I$6="All",H5775=Dashboard!$I$6)),1,0)</f>
        <v/>
      </c>
    </row>
    <row r="5776">
      <c r="A5776" t="inlineStr">
        <is>
          <t>RR105767</t>
        </is>
      </c>
      <c r="B5776" s="69" t="n">
        <v>46357</v>
      </c>
      <c r="C5776" s="70" t="n">
        <v>2026</v>
      </c>
      <c r="D5776" t="inlineStr">
        <is>
          <t>Dec</t>
        </is>
      </c>
      <c r="E5776" t="inlineStr">
        <is>
          <t>East</t>
        </is>
      </c>
      <c r="F5776" t="inlineStr">
        <is>
          <t>India</t>
        </is>
      </c>
      <c r="G5776" t="inlineStr">
        <is>
          <t>JioMart</t>
        </is>
      </c>
      <c r="H5776" t="inlineStr">
        <is>
          <t>Home delivery</t>
        </is>
      </c>
      <c r="I5776" t="inlineStr">
        <is>
          <t>Member</t>
        </is>
      </c>
      <c r="J5776" t="inlineStr">
        <is>
          <t>Ravindra Patil</t>
        </is>
      </c>
      <c r="K5776" s="71" t="n">
        <v>2326</v>
      </c>
      <c r="L5776" s="72" t="n">
        <v>493.88</v>
      </c>
      <c r="M5776" s="72" t="n">
        <v>1148764.88</v>
      </c>
      <c r="N5776" s="72" t="n">
        <v>91901.19</v>
      </c>
      <c r="O5776" s="72" t="n">
        <v>1056863.69</v>
      </c>
      <c r="P5776" s="72" t="n">
        <v>766188.53</v>
      </c>
      <c r="Q5776" s="72" t="n">
        <v>290675.16</v>
      </c>
      <c r="R5776" t="inlineStr">
        <is>
          <t>West Bengal</t>
        </is>
      </c>
      <c r="S5776" s="71" t="n">
        <v>5</v>
      </c>
      <c r="T5776" t="inlineStr">
        <is>
          <t>Yes</t>
        </is>
      </c>
      <c r="U5776" s="71" t="n">
        <v>5960</v>
      </c>
      <c r="V5776" s="71" t="n">
        <v>444</v>
      </c>
      <c r="W5776">
        <f>IF(AND(OR(Dashboard!$C$6="All",E5776=Dashboard!$C$6),OR(Dashboard!$F$6="All",G5776=Dashboard!$F$6),OR(Dashboard!$I$6="All",H5776=Dashboard!$I$6)),1,0)</f>
        <v/>
      </c>
    </row>
    <row r="5777">
      <c r="A5777" t="inlineStr">
        <is>
          <t>RR105768</t>
        </is>
      </c>
      <c r="B5777" s="69" t="n">
        <v>46357</v>
      </c>
      <c r="C5777" s="70" t="n">
        <v>2026</v>
      </c>
      <c r="D5777" t="inlineStr">
        <is>
          <t>Dec</t>
        </is>
      </c>
      <c r="E5777" t="inlineStr">
        <is>
          <t>East</t>
        </is>
      </c>
      <c r="F5777" t="inlineStr">
        <is>
          <t>India</t>
        </is>
      </c>
      <c r="G5777" t="inlineStr">
        <is>
          <t>Fashion</t>
        </is>
      </c>
      <c r="H5777" t="inlineStr">
        <is>
          <t>Store walk-in</t>
        </is>
      </c>
      <c r="I5777" t="inlineStr">
        <is>
          <t>Walk-in guest</t>
        </is>
      </c>
      <c r="J5777" t="inlineStr">
        <is>
          <t>Shraddha Kulkarni</t>
        </is>
      </c>
      <c r="K5777" s="71" t="n">
        <v>170</v>
      </c>
      <c r="L5777" s="72" t="n">
        <v>741.6799999999999</v>
      </c>
      <c r="M5777" s="72" t="n">
        <v>126085.6</v>
      </c>
      <c r="N5777" s="72" t="n">
        <v>6304.28</v>
      </c>
      <c r="O5777" s="72" t="n">
        <v>119781.32</v>
      </c>
      <c r="P5777" s="72" t="n">
        <v>72731.12</v>
      </c>
      <c r="Q5777" s="72" t="n">
        <v>47050.2</v>
      </c>
      <c r="R5777" t="inlineStr">
        <is>
          <t>Bihar</t>
        </is>
      </c>
      <c r="S5777" s="71" t="n">
        <v>0</v>
      </c>
      <c r="T5777" t="inlineStr">
        <is>
          <t>No</t>
        </is>
      </c>
      <c r="U5777" s="71" t="n">
        <v>77</v>
      </c>
      <c r="V5777" s="71" t="n">
        <v>33</v>
      </c>
      <c r="W5777">
        <f>IF(AND(OR(Dashboard!$C$6="All",E5777=Dashboard!$C$6),OR(Dashboard!$F$6="All",G5777=Dashboard!$F$6),OR(Dashboard!$I$6="All",H5777=Dashboard!$I$6)),1,0)</f>
        <v/>
      </c>
    </row>
    <row r="5778">
      <c r="A5778" t="inlineStr">
        <is>
          <t>RR105769</t>
        </is>
      </c>
      <c r="B5778" s="69" t="n">
        <v>46357</v>
      </c>
      <c r="C5778" s="70" t="n">
        <v>2026</v>
      </c>
      <c r="D5778" t="inlineStr">
        <is>
          <t>Dec</t>
        </is>
      </c>
      <c r="E5778" t="inlineStr">
        <is>
          <t>South</t>
        </is>
      </c>
      <c r="F5778" t="inlineStr">
        <is>
          <t>India</t>
        </is>
      </c>
      <c r="G5778" t="inlineStr">
        <is>
          <t>Grocery</t>
        </is>
      </c>
      <c r="H5778" t="inlineStr">
        <is>
          <t>Store walk-in</t>
        </is>
      </c>
      <c r="I5778" t="inlineStr">
        <is>
          <t>Walk-in guest</t>
        </is>
      </c>
      <c r="J5778" t="inlineStr">
        <is>
          <t>Yuki Sato</t>
        </is>
      </c>
      <c r="K5778" s="71" t="n">
        <v>3616</v>
      </c>
      <c r="L5778" s="72" t="n">
        <v>196.25</v>
      </c>
      <c r="M5778" s="72" t="n">
        <v>709640</v>
      </c>
      <c r="N5778" s="72" t="n">
        <v>35482</v>
      </c>
      <c r="O5778" s="72" t="n">
        <v>674158</v>
      </c>
      <c r="P5778" s="72" t="n">
        <v>521558.79</v>
      </c>
      <c r="Q5778" s="72" t="n">
        <v>152599.21</v>
      </c>
      <c r="R5778" t="inlineStr">
        <is>
          <t>Tamil Nadu</t>
        </is>
      </c>
      <c r="S5778" s="71" t="n">
        <v>0</v>
      </c>
      <c r="T5778" t="inlineStr">
        <is>
          <t>No</t>
        </is>
      </c>
      <c r="U5778" s="71" t="n">
        <v>1740</v>
      </c>
      <c r="V5778" s="71" t="n">
        <v>702</v>
      </c>
      <c r="W5778">
        <f>IF(AND(OR(Dashboard!$C$6="All",E5778=Dashboard!$C$6),OR(Dashboard!$F$6="All",G5778=Dashboard!$F$6),OR(Dashboard!$I$6="All",H5778=Dashboard!$I$6)),1,0)</f>
        <v/>
      </c>
    </row>
    <row r="5779">
      <c r="A5779" t="inlineStr">
        <is>
          <t>RR105770</t>
        </is>
      </c>
      <c r="B5779" s="69" t="n">
        <v>46357</v>
      </c>
      <c r="C5779" s="70" t="n">
        <v>2026</v>
      </c>
      <c r="D5779" t="inlineStr">
        <is>
          <t>Dec</t>
        </is>
      </c>
      <c r="E5779" t="inlineStr">
        <is>
          <t>North</t>
        </is>
      </c>
      <c r="F5779" t="inlineStr">
        <is>
          <t>India</t>
        </is>
      </c>
      <c r="G5779" t="inlineStr">
        <is>
          <t>Fashion</t>
        </is>
      </c>
      <c r="H5779" t="inlineStr">
        <is>
          <t>Click &amp; collect</t>
        </is>
      </c>
      <c r="I5779" t="inlineStr">
        <is>
          <t>Member</t>
        </is>
      </c>
      <c r="J5779" t="inlineStr">
        <is>
          <t>Yuki Sato</t>
        </is>
      </c>
      <c r="K5779" s="71" t="n">
        <v>1046</v>
      </c>
      <c r="L5779" s="72" t="n">
        <v>846.9299999999999</v>
      </c>
      <c r="M5779" s="72" t="n">
        <v>885888.78</v>
      </c>
      <c r="N5779" s="72" t="n">
        <v>88588.88</v>
      </c>
      <c r="O5779" s="72" t="n">
        <v>797299.9</v>
      </c>
      <c r="P5779" s="72" t="n">
        <v>434511.58</v>
      </c>
      <c r="Q5779" s="72" t="n">
        <v>362788.32</v>
      </c>
      <c r="R5779" t="inlineStr">
        <is>
          <t>Delhi</t>
        </is>
      </c>
      <c r="S5779" s="71" t="n">
        <v>0</v>
      </c>
      <c r="T5779" t="inlineStr">
        <is>
          <t>No</t>
        </is>
      </c>
      <c r="U5779" s="71" t="n">
        <v>1018</v>
      </c>
      <c r="V5779" s="71" t="n">
        <v>255</v>
      </c>
      <c r="W5779">
        <f>IF(AND(OR(Dashboard!$C$6="All",E5779=Dashboard!$C$6),OR(Dashboard!$F$6="All",G5779=Dashboard!$F$6),OR(Dashboard!$I$6="All",H5779=Dashboard!$I$6)),1,0)</f>
        <v/>
      </c>
    </row>
    <row r="5780">
      <c r="A5780" t="inlineStr">
        <is>
          <t>RR105771</t>
        </is>
      </c>
      <c r="B5780" s="69" t="n">
        <v>46357</v>
      </c>
      <c r="C5780" s="70" t="n">
        <v>2026</v>
      </c>
      <c r="D5780" t="inlineStr">
        <is>
          <t>Dec</t>
        </is>
      </c>
      <c r="E5780" t="inlineStr">
        <is>
          <t>South</t>
        </is>
      </c>
      <c r="F5780" t="inlineStr">
        <is>
          <t>India</t>
        </is>
      </c>
      <c r="G5780" t="inlineStr">
        <is>
          <t>Grocery</t>
        </is>
      </c>
      <c r="H5780" t="inlineStr">
        <is>
          <t>Store walk-in</t>
        </is>
      </c>
      <c r="I5780" t="inlineStr">
        <is>
          <t>Member</t>
        </is>
      </c>
      <c r="J5780" t="inlineStr">
        <is>
          <t>Ana Costa</t>
        </is>
      </c>
      <c r="K5780" s="71" t="n">
        <v>2841</v>
      </c>
      <c r="L5780" s="72" t="n">
        <v>169.38</v>
      </c>
      <c r="M5780" s="72" t="n">
        <v>481208.58</v>
      </c>
      <c r="N5780" s="72" t="n">
        <v>48120.86</v>
      </c>
      <c r="O5780" s="72" t="n">
        <v>433087.72</v>
      </c>
      <c r="P5780" s="72" t="n">
        <v>432012.39</v>
      </c>
      <c r="Q5780" s="72" t="n">
        <v>1075.33</v>
      </c>
      <c r="R5780" t="inlineStr">
        <is>
          <t>Tamil Nadu</t>
        </is>
      </c>
      <c r="S5780" s="71" t="n">
        <v>1</v>
      </c>
      <c r="T5780" t="inlineStr">
        <is>
          <t>Yes</t>
        </is>
      </c>
      <c r="U5780" s="71" t="n">
        <v>2723</v>
      </c>
      <c r="V5780" s="71" t="n">
        <v>936</v>
      </c>
      <c r="W5780">
        <f>IF(AND(OR(Dashboard!$C$6="All",E5780=Dashboard!$C$6),OR(Dashboard!$F$6="All",G5780=Dashboard!$F$6),OR(Dashboard!$I$6="All",H5780=Dashboard!$I$6)),1,0)</f>
        <v/>
      </c>
    </row>
    <row r="5781">
      <c r="A5781" t="inlineStr">
        <is>
          <t>RR105772</t>
        </is>
      </c>
      <c r="B5781" s="69" t="n">
        <v>46357</v>
      </c>
      <c r="C5781" s="70" t="n">
        <v>2026</v>
      </c>
      <c r="D5781" t="inlineStr">
        <is>
          <t>Dec</t>
        </is>
      </c>
      <c r="E5781" t="inlineStr">
        <is>
          <t>South</t>
        </is>
      </c>
      <c r="F5781" t="inlineStr">
        <is>
          <t>India</t>
        </is>
      </c>
      <c r="G5781" t="inlineStr">
        <is>
          <t>JioMart</t>
        </is>
      </c>
      <c r="H5781" t="inlineStr">
        <is>
          <t>Home delivery</t>
        </is>
      </c>
      <c r="I5781" t="inlineStr">
        <is>
          <t>Walk-in guest</t>
        </is>
      </c>
      <c r="J5781" t="inlineStr">
        <is>
          <t>Noah Smith</t>
        </is>
      </c>
      <c r="K5781" s="71" t="n">
        <v>2160</v>
      </c>
      <c r="L5781" s="72" t="n">
        <v>430.77</v>
      </c>
      <c r="M5781" s="72" t="n">
        <v>930463.2</v>
      </c>
      <c r="N5781" s="72" t="n">
        <v>74437.06</v>
      </c>
      <c r="O5781" s="72" t="n">
        <v>856026.14</v>
      </c>
      <c r="P5781" s="72" t="n">
        <v>733348.4300000001</v>
      </c>
      <c r="Q5781" s="72" t="n">
        <v>122677.71</v>
      </c>
      <c r="R5781" t="inlineStr">
        <is>
          <t>Karnataka</t>
        </is>
      </c>
      <c r="S5781" s="71" t="n">
        <v>0</v>
      </c>
      <c r="T5781" t="inlineStr">
        <is>
          <t>No</t>
        </is>
      </c>
      <c r="U5781" s="71" t="n">
        <v>4053</v>
      </c>
      <c r="V5781" s="71" t="n">
        <v>262</v>
      </c>
      <c r="W5781">
        <f>IF(AND(OR(Dashboard!$C$6="All",E5781=Dashboard!$C$6),OR(Dashboard!$F$6="All",G5781=Dashboard!$F$6),OR(Dashboard!$I$6="All",H5781=Dashboard!$I$6)),1,0)</f>
        <v/>
      </c>
    </row>
    <row r="5782">
      <c r="A5782" t="inlineStr">
        <is>
          <t>RR105773</t>
        </is>
      </c>
      <c r="B5782" s="69" t="n">
        <v>46357</v>
      </c>
      <c r="C5782" s="70" t="n">
        <v>2026</v>
      </c>
      <c r="D5782" t="inlineStr">
        <is>
          <t>Dec</t>
        </is>
      </c>
      <c r="E5782" t="inlineStr">
        <is>
          <t>North</t>
        </is>
      </c>
      <c r="F5782" t="inlineStr">
        <is>
          <t>India</t>
        </is>
      </c>
      <c r="G5782" t="inlineStr">
        <is>
          <t>Grocery</t>
        </is>
      </c>
      <c r="H5782" t="inlineStr">
        <is>
          <t>Store walk-in</t>
        </is>
      </c>
      <c r="I5782" t="inlineStr">
        <is>
          <t>Member</t>
        </is>
      </c>
      <c r="J5782" t="inlineStr">
        <is>
          <t>Lucas Martin</t>
        </is>
      </c>
      <c r="K5782" s="71" t="n">
        <v>1300</v>
      </c>
      <c r="L5782" s="72" t="n">
        <v>201.17</v>
      </c>
      <c r="M5782" s="72" t="n">
        <v>261521</v>
      </c>
      <c r="N5782" s="72" t="n">
        <v>39228.15</v>
      </c>
      <c r="O5782" s="72" t="n">
        <v>222292.85</v>
      </c>
      <c r="P5782" s="72" t="n">
        <v>193243.52</v>
      </c>
      <c r="Q5782" s="72" t="n">
        <v>29049.33</v>
      </c>
      <c r="R5782" t="inlineStr">
        <is>
          <t>Punjab</t>
        </is>
      </c>
      <c r="S5782" s="71" t="n">
        <v>5</v>
      </c>
      <c r="T5782" t="inlineStr">
        <is>
          <t>Yes</t>
        </is>
      </c>
      <c r="U5782" s="71" t="n">
        <v>624</v>
      </c>
      <c r="V5782" s="71" t="n">
        <v>203</v>
      </c>
      <c r="W5782">
        <f>IF(AND(OR(Dashboard!$C$6="All",E5782=Dashboard!$C$6),OR(Dashboard!$F$6="All",G5782=Dashboard!$F$6),OR(Dashboard!$I$6="All",H5782=Dashboard!$I$6)),1,0)</f>
        <v/>
      </c>
    </row>
    <row r="5783">
      <c r="A5783" t="inlineStr">
        <is>
          <t>RR105774</t>
        </is>
      </c>
      <c r="B5783" s="69" t="n">
        <v>46357</v>
      </c>
      <c r="C5783" s="70" t="n">
        <v>2026</v>
      </c>
      <c r="D5783" t="inlineStr">
        <is>
          <t>Dec</t>
        </is>
      </c>
      <c r="E5783" t="inlineStr">
        <is>
          <t>East</t>
        </is>
      </c>
      <c r="F5783" t="inlineStr">
        <is>
          <t>India</t>
        </is>
      </c>
      <c r="G5783" t="inlineStr">
        <is>
          <t>JioMart</t>
        </is>
      </c>
      <c r="H5783" t="inlineStr">
        <is>
          <t>Home delivery</t>
        </is>
      </c>
      <c r="I5783" t="inlineStr">
        <is>
          <t>Member</t>
        </is>
      </c>
      <c r="J5783" t="inlineStr">
        <is>
          <t>Aisha Bello</t>
        </is>
      </c>
      <c r="K5783" s="71" t="n">
        <v>3373</v>
      </c>
      <c r="L5783" s="72" t="n">
        <v>493.06</v>
      </c>
      <c r="M5783" s="72" t="n">
        <v>1663091.38</v>
      </c>
      <c r="N5783" s="72" t="n">
        <v>166309.14</v>
      </c>
      <c r="O5783" s="72" t="n">
        <v>1496782.24</v>
      </c>
      <c r="P5783" s="72" t="n">
        <v>1108908.63</v>
      </c>
      <c r="Q5783" s="72" t="n">
        <v>387873.61</v>
      </c>
      <c r="R5783" t="inlineStr">
        <is>
          <t>West Bengal</t>
        </is>
      </c>
      <c r="S5783" s="71" t="n">
        <v>5</v>
      </c>
      <c r="T5783" t="inlineStr">
        <is>
          <t>Yes</t>
        </is>
      </c>
      <c r="U5783" s="71" t="n">
        <v>11119</v>
      </c>
      <c r="V5783" s="71" t="n">
        <v>804</v>
      </c>
      <c r="W5783">
        <f>IF(AND(OR(Dashboard!$C$6="All",E5783=Dashboard!$C$6),OR(Dashboard!$F$6="All",G5783=Dashboard!$F$6),OR(Dashboard!$I$6="All",H5783=Dashboard!$I$6)),1,0)</f>
        <v/>
      </c>
    </row>
    <row r="5784">
      <c r="A5784" t="inlineStr">
        <is>
          <t>RR105775</t>
        </is>
      </c>
      <c r="B5784" s="69" t="n">
        <v>46357</v>
      </c>
      <c r="C5784" s="70" t="n">
        <v>2026</v>
      </c>
      <c r="D5784" t="inlineStr">
        <is>
          <t>Dec</t>
        </is>
      </c>
      <c r="E5784" t="inlineStr">
        <is>
          <t>East</t>
        </is>
      </c>
      <c r="F5784" t="inlineStr">
        <is>
          <t>India</t>
        </is>
      </c>
      <c r="G5784" t="inlineStr">
        <is>
          <t>Grocery</t>
        </is>
      </c>
      <c r="H5784" t="inlineStr">
        <is>
          <t>Home delivery</t>
        </is>
      </c>
      <c r="I5784" t="inlineStr">
        <is>
          <t>Member</t>
        </is>
      </c>
      <c r="J5784" t="inlineStr">
        <is>
          <t>Fatima Al-Saud</t>
        </is>
      </c>
      <c r="K5784" s="71" t="n">
        <v>1918</v>
      </c>
      <c r="L5784" s="72" t="n">
        <v>185.89</v>
      </c>
      <c r="M5784" s="72" t="n">
        <v>356537.02</v>
      </c>
      <c r="N5784" s="72" t="n">
        <v>17826.85</v>
      </c>
      <c r="O5784" s="72" t="n">
        <v>338710.17</v>
      </c>
      <c r="P5784" s="72" t="n">
        <v>289235.56</v>
      </c>
      <c r="Q5784" s="72" t="n">
        <v>49474.61</v>
      </c>
      <c r="R5784" t="inlineStr">
        <is>
          <t>Odisha</t>
        </is>
      </c>
      <c r="S5784" s="71" t="n">
        <v>1</v>
      </c>
      <c r="T5784" t="inlineStr">
        <is>
          <t>Yes</t>
        </is>
      </c>
      <c r="U5784" s="71" t="n">
        <v>1367</v>
      </c>
      <c r="V5784" s="71" t="n">
        <v>376</v>
      </c>
      <c r="W5784">
        <f>IF(AND(OR(Dashboard!$C$6="All",E5784=Dashboard!$C$6),OR(Dashboard!$F$6="All",G5784=Dashboard!$F$6),OR(Dashboard!$I$6="All",H5784=Dashboard!$I$6)),1,0)</f>
        <v/>
      </c>
    </row>
    <row r="5785">
      <c r="A5785" t="inlineStr">
        <is>
          <t>RR105776</t>
        </is>
      </c>
      <c r="B5785" s="69" t="n">
        <v>46357</v>
      </c>
      <c r="C5785" s="70" t="n">
        <v>2026</v>
      </c>
      <c r="D5785" t="inlineStr">
        <is>
          <t>Dec</t>
        </is>
      </c>
      <c r="E5785" t="inlineStr">
        <is>
          <t>West</t>
        </is>
      </c>
      <c r="F5785" t="inlineStr">
        <is>
          <t>India</t>
        </is>
      </c>
      <c r="G5785" t="inlineStr">
        <is>
          <t>Fashion</t>
        </is>
      </c>
      <c r="H5785" t="inlineStr">
        <is>
          <t>Click &amp; collect</t>
        </is>
      </c>
      <c r="I5785" t="inlineStr">
        <is>
          <t>Member</t>
        </is>
      </c>
      <c r="J5785" t="inlineStr">
        <is>
          <t>Wei Chen</t>
        </is>
      </c>
      <c r="K5785" s="71" t="n">
        <v>846</v>
      </c>
      <c r="L5785" s="72" t="n">
        <v>693.3</v>
      </c>
      <c r="M5785" s="72" t="n">
        <v>586531.8</v>
      </c>
      <c r="N5785" s="72" t="n">
        <v>58653.18</v>
      </c>
      <c r="O5785" s="72" t="n">
        <v>527878.62</v>
      </c>
      <c r="P5785" s="72" t="n">
        <v>337483.61</v>
      </c>
      <c r="Q5785" s="72" t="n">
        <v>190395.01</v>
      </c>
      <c r="R5785" t="inlineStr">
        <is>
          <t>Gujarat</t>
        </is>
      </c>
      <c r="S5785" s="71" t="n">
        <v>2</v>
      </c>
      <c r="T5785" t="inlineStr">
        <is>
          <t>Yes</t>
        </is>
      </c>
      <c r="U5785" s="71" t="n">
        <v>580</v>
      </c>
      <c r="V5785" s="71" t="n">
        <v>187</v>
      </c>
      <c r="W5785">
        <f>IF(AND(OR(Dashboard!$C$6="All",E5785=Dashboard!$C$6),OR(Dashboard!$F$6="All",G5785=Dashboard!$F$6),OR(Dashboard!$I$6="All",H5785=Dashboard!$I$6)),1,0)</f>
        <v/>
      </c>
    </row>
    <row r="5786">
      <c r="A5786" t="inlineStr">
        <is>
          <t>RR105777</t>
        </is>
      </c>
      <c r="B5786" s="69" t="n">
        <v>46357</v>
      </c>
      <c r="C5786" s="70" t="n">
        <v>2026</v>
      </c>
      <c r="D5786" t="inlineStr">
        <is>
          <t>Dec</t>
        </is>
      </c>
      <c r="E5786" t="inlineStr">
        <is>
          <t>West</t>
        </is>
      </c>
      <c r="F5786" t="inlineStr">
        <is>
          <t>India</t>
        </is>
      </c>
      <c r="G5786" t="inlineStr">
        <is>
          <t>Fashion</t>
        </is>
      </c>
      <c r="H5786" t="inlineStr">
        <is>
          <t>Store walk-in</t>
        </is>
      </c>
      <c r="I5786" t="inlineStr">
        <is>
          <t>Member</t>
        </is>
      </c>
      <c r="J5786" t="inlineStr">
        <is>
          <t>Amir Khan</t>
        </is>
      </c>
      <c r="K5786" s="71" t="n">
        <v>1765</v>
      </c>
      <c r="L5786" s="72" t="n">
        <v>693.88</v>
      </c>
      <c r="M5786" s="72" t="n">
        <v>1224698.2</v>
      </c>
      <c r="N5786" s="72" t="n">
        <v>61234.91</v>
      </c>
      <c r="O5786" s="72" t="n">
        <v>1163463.29</v>
      </c>
      <c r="P5786" s="72" t="n">
        <v>744035.92</v>
      </c>
      <c r="Q5786" s="72" t="n">
        <v>419427.37</v>
      </c>
      <c r="R5786" t="inlineStr">
        <is>
          <t>Maharashtra</t>
        </is>
      </c>
      <c r="S5786" s="71" t="n">
        <v>8</v>
      </c>
      <c r="T5786" t="inlineStr">
        <is>
          <t>Yes</t>
        </is>
      </c>
      <c r="U5786" s="71" t="n">
        <v>1179</v>
      </c>
      <c r="V5786" s="71" t="n">
        <v>345</v>
      </c>
      <c r="W5786">
        <f>IF(AND(OR(Dashboard!$C$6="All",E5786=Dashboard!$C$6),OR(Dashboard!$F$6="All",G5786=Dashboard!$F$6),OR(Dashboard!$I$6="All",H5786=Dashboard!$I$6)),1,0)</f>
        <v/>
      </c>
    </row>
    <row r="5787">
      <c r="A5787" t="inlineStr">
        <is>
          <t>RR105778</t>
        </is>
      </c>
      <c r="B5787" s="69" t="n">
        <v>46357</v>
      </c>
      <c r="C5787" s="70" t="n">
        <v>2026</v>
      </c>
      <c r="D5787" t="inlineStr">
        <is>
          <t>Dec</t>
        </is>
      </c>
      <c r="E5787" t="inlineStr">
        <is>
          <t>West</t>
        </is>
      </c>
      <c r="F5787" t="inlineStr">
        <is>
          <t>India</t>
        </is>
      </c>
      <c r="G5787" t="inlineStr">
        <is>
          <t>Fashion</t>
        </is>
      </c>
      <c r="H5787" t="inlineStr">
        <is>
          <t>Store walk-in</t>
        </is>
      </c>
      <c r="I5787" t="inlineStr">
        <is>
          <t>Walk-in guest</t>
        </is>
      </c>
      <c r="J5787" t="inlineStr">
        <is>
          <t>Lucas Martin</t>
        </is>
      </c>
      <c r="K5787" s="71" t="n">
        <v>1180</v>
      </c>
      <c r="L5787" s="72" t="n">
        <v>757.88</v>
      </c>
      <c r="M5787" s="72" t="n">
        <v>894298.4</v>
      </c>
      <c r="N5787" s="72" t="n">
        <v>44714.92</v>
      </c>
      <c r="O5787" s="72" t="n">
        <v>849583.48</v>
      </c>
      <c r="P5787" s="72" t="n">
        <v>503297.54</v>
      </c>
      <c r="Q5787" s="72" t="n">
        <v>346285.94</v>
      </c>
      <c r="R5787" t="inlineStr">
        <is>
          <t>Goa</t>
        </is>
      </c>
      <c r="S5787" s="71" t="n">
        <v>2</v>
      </c>
      <c r="T5787" t="inlineStr">
        <is>
          <t>Yes</t>
        </is>
      </c>
      <c r="U5787" s="71" t="n">
        <v>739</v>
      </c>
      <c r="V5787" s="71" t="n">
        <v>204</v>
      </c>
      <c r="W5787">
        <f>IF(AND(OR(Dashboard!$C$6="All",E5787=Dashboard!$C$6),OR(Dashboard!$F$6="All",G5787=Dashboard!$F$6),OR(Dashboard!$I$6="All",H5787=Dashboard!$I$6)),1,0)</f>
        <v/>
      </c>
    </row>
    <row r="5788">
      <c r="A5788" t="inlineStr">
        <is>
          <t>RR105779</t>
        </is>
      </c>
      <c r="B5788" s="69" t="n">
        <v>46358</v>
      </c>
      <c r="C5788" s="70" t="n">
        <v>2026</v>
      </c>
      <c r="D5788" t="inlineStr">
        <is>
          <t>Dec</t>
        </is>
      </c>
      <c r="E5788" t="inlineStr">
        <is>
          <t>West</t>
        </is>
      </c>
      <c r="F5788" t="inlineStr">
        <is>
          <t>India</t>
        </is>
      </c>
      <c r="G5788" t="inlineStr">
        <is>
          <t>Fashion</t>
        </is>
      </c>
      <c r="H5788" t="inlineStr">
        <is>
          <t>Store walk-in</t>
        </is>
      </c>
      <c r="I5788" t="inlineStr">
        <is>
          <t>Member</t>
        </is>
      </c>
      <c r="J5788" t="inlineStr">
        <is>
          <t>Amir Khan</t>
        </is>
      </c>
      <c r="K5788" s="71" t="n">
        <v>1556</v>
      </c>
      <c r="L5788" s="72" t="n">
        <v>682.4</v>
      </c>
      <c r="M5788" s="72" t="n">
        <v>1061814.4</v>
      </c>
      <c r="N5788" s="72" t="n">
        <v>84945.14999999999</v>
      </c>
      <c r="O5788" s="72" t="n">
        <v>976869.25</v>
      </c>
      <c r="P5788" s="72" t="n">
        <v>627645.13</v>
      </c>
      <c r="Q5788" s="72" t="n">
        <v>349224.12</v>
      </c>
      <c r="R5788" t="inlineStr">
        <is>
          <t>Goa</t>
        </is>
      </c>
      <c r="S5788" s="71" t="n">
        <v>0</v>
      </c>
      <c r="T5788" t="inlineStr">
        <is>
          <t>No</t>
        </is>
      </c>
      <c r="U5788" s="71" t="n">
        <v>640</v>
      </c>
      <c r="V5788" s="71" t="n">
        <v>195</v>
      </c>
      <c r="W5788">
        <f>IF(AND(OR(Dashboard!$C$6="All",E5788=Dashboard!$C$6),OR(Dashboard!$F$6="All",G5788=Dashboard!$F$6),OR(Dashboard!$I$6="All",H5788=Dashboard!$I$6)),1,0)</f>
        <v/>
      </c>
    </row>
    <row r="5789">
      <c r="A5789" t="inlineStr">
        <is>
          <t>RR105780</t>
        </is>
      </c>
      <c r="B5789" s="69" t="n">
        <v>46358</v>
      </c>
      <c r="C5789" s="70" t="n">
        <v>2026</v>
      </c>
      <c r="D5789" t="inlineStr">
        <is>
          <t>Dec</t>
        </is>
      </c>
      <c r="E5789" t="inlineStr">
        <is>
          <t>North</t>
        </is>
      </c>
      <c r="F5789" t="inlineStr">
        <is>
          <t>India</t>
        </is>
      </c>
      <c r="G5789" t="inlineStr">
        <is>
          <t>Grocery</t>
        </is>
      </c>
      <c r="H5789" t="inlineStr">
        <is>
          <t>Store walk-in</t>
        </is>
      </c>
      <c r="I5789" t="inlineStr">
        <is>
          <t>Member</t>
        </is>
      </c>
      <c r="J5789" t="inlineStr">
        <is>
          <t>Yuki Sato</t>
        </is>
      </c>
      <c r="K5789" s="71" t="n">
        <v>2846</v>
      </c>
      <c r="L5789" s="72" t="n">
        <v>166.67</v>
      </c>
      <c r="M5789" s="72" t="n">
        <v>474342.82</v>
      </c>
      <c r="N5789" s="72" t="n">
        <v>9486.860000000001</v>
      </c>
      <c r="O5789" s="72" t="n">
        <v>464855.96</v>
      </c>
      <c r="P5789" s="72" t="n">
        <v>405518.68</v>
      </c>
      <c r="Q5789" s="72" t="n">
        <v>59337.28</v>
      </c>
      <c r="R5789" t="inlineStr">
        <is>
          <t>Delhi</t>
        </is>
      </c>
      <c r="S5789" s="71" t="n">
        <v>3</v>
      </c>
      <c r="T5789" t="inlineStr">
        <is>
          <t>Yes</t>
        </is>
      </c>
      <c r="U5789" s="71" t="n">
        <v>3185</v>
      </c>
      <c r="V5789" s="71" t="n">
        <v>943</v>
      </c>
      <c r="W5789">
        <f>IF(AND(OR(Dashboard!$C$6="All",E5789=Dashboard!$C$6),OR(Dashboard!$F$6="All",G5789=Dashboard!$F$6),OR(Dashboard!$I$6="All",H5789=Dashboard!$I$6)),1,0)</f>
        <v/>
      </c>
    </row>
    <row r="5790">
      <c r="A5790" t="inlineStr">
        <is>
          <t>RR105781</t>
        </is>
      </c>
      <c r="B5790" s="69" t="n">
        <v>46358</v>
      </c>
      <c r="C5790" s="70" t="n">
        <v>2026</v>
      </c>
      <c r="D5790" t="inlineStr">
        <is>
          <t>Dec</t>
        </is>
      </c>
      <c r="E5790" t="inlineStr">
        <is>
          <t>North</t>
        </is>
      </c>
      <c r="F5790" t="inlineStr">
        <is>
          <t>India</t>
        </is>
      </c>
      <c r="G5790" t="inlineStr">
        <is>
          <t>Fashion</t>
        </is>
      </c>
      <c r="H5790" t="inlineStr">
        <is>
          <t>Home delivery</t>
        </is>
      </c>
      <c r="I5790" t="inlineStr">
        <is>
          <t>Walk-in guest</t>
        </is>
      </c>
      <c r="J5790" t="inlineStr">
        <is>
          <t>Hiroshi Tanaka</t>
        </is>
      </c>
      <c r="K5790" s="71" t="n">
        <v>798</v>
      </c>
      <c r="L5790" s="72" t="n">
        <v>694.28</v>
      </c>
      <c r="M5790" s="72" t="n">
        <v>554035.4399999999</v>
      </c>
      <c r="N5790" s="72" t="n">
        <v>27701.77</v>
      </c>
      <c r="O5790" s="72" t="n">
        <v>526333.67</v>
      </c>
      <c r="P5790" s="72" t="n">
        <v>329273.42</v>
      </c>
      <c r="Q5790" s="72" t="n">
        <v>197060.25</v>
      </c>
      <c r="R5790" t="inlineStr">
        <is>
          <t>Uttar Pradesh</t>
        </is>
      </c>
      <c r="S5790" s="71" t="n">
        <v>2</v>
      </c>
      <c r="T5790" t="inlineStr">
        <is>
          <t>Yes</t>
        </is>
      </c>
      <c r="U5790" s="71" t="n">
        <v>401</v>
      </c>
      <c r="V5790" s="71" t="n">
        <v>112</v>
      </c>
      <c r="W5790">
        <f>IF(AND(OR(Dashboard!$C$6="All",E5790=Dashboard!$C$6),OR(Dashboard!$F$6="All",G5790=Dashboard!$F$6),OR(Dashboard!$I$6="All",H5790=Dashboard!$I$6)),1,0)</f>
        <v/>
      </c>
    </row>
    <row r="5791">
      <c r="A5791" t="inlineStr">
        <is>
          <t>RR105782</t>
        </is>
      </c>
      <c r="B5791" s="69" t="n">
        <v>46358</v>
      </c>
      <c r="C5791" s="70" t="n">
        <v>2026</v>
      </c>
      <c r="D5791" t="inlineStr">
        <is>
          <t>Dec</t>
        </is>
      </c>
      <c r="E5791" t="inlineStr">
        <is>
          <t>North</t>
        </is>
      </c>
      <c r="F5791" t="inlineStr">
        <is>
          <t>India</t>
        </is>
      </c>
      <c r="G5791" t="inlineStr">
        <is>
          <t>JioMart</t>
        </is>
      </c>
      <c r="H5791" t="inlineStr">
        <is>
          <t>Home delivery</t>
        </is>
      </c>
      <c r="I5791" t="inlineStr">
        <is>
          <t>Walk-in guest</t>
        </is>
      </c>
      <c r="J5791" t="inlineStr">
        <is>
          <t>Olivia Brown</t>
        </is>
      </c>
      <c r="K5791" s="71" t="n">
        <v>1767</v>
      </c>
      <c r="L5791" s="72" t="n">
        <v>492.6</v>
      </c>
      <c r="M5791" s="72" t="n">
        <v>870424.2</v>
      </c>
      <c r="N5791" s="72" t="n">
        <v>17408.48</v>
      </c>
      <c r="O5791" s="72" t="n">
        <v>853015.72</v>
      </c>
      <c r="P5791" s="72" t="n">
        <v>607054.5699999999</v>
      </c>
      <c r="Q5791" s="72" t="n">
        <v>245961.15</v>
      </c>
      <c r="R5791" t="inlineStr">
        <is>
          <t>Delhi</t>
        </is>
      </c>
      <c r="S5791" s="71" t="n">
        <v>2</v>
      </c>
      <c r="T5791" t="inlineStr">
        <is>
          <t>Yes</t>
        </is>
      </c>
      <c r="U5791" s="71" t="n">
        <v>13649</v>
      </c>
      <c r="V5791" s="71" t="n">
        <v>581</v>
      </c>
      <c r="W5791">
        <f>IF(AND(OR(Dashboard!$C$6="All",E5791=Dashboard!$C$6),OR(Dashboard!$F$6="All",G5791=Dashboard!$F$6),OR(Dashboard!$I$6="All",H5791=Dashboard!$I$6)),1,0)</f>
        <v/>
      </c>
    </row>
    <row r="5792">
      <c r="A5792" t="inlineStr">
        <is>
          <t>RR105783</t>
        </is>
      </c>
      <c r="B5792" s="69" t="n">
        <v>46358</v>
      </c>
      <c r="C5792" s="70" t="n">
        <v>2026</v>
      </c>
      <c r="D5792" t="inlineStr">
        <is>
          <t>Dec</t>
        </is>
      </c>
      <c r="E5792" t="inlineStr">
        <is>
          <t>South</t>
        </is>
      </c>
      <c r="F5792" t="inlineStr">
        <is>
          <t>India</t>
        </is>
      </c>
      <c r="G5792" t="inlineStr">
        <is>
          <t>JioMart</t>
        </is>
      </c>
      <c r="H5792" t="inlineStr">
        <is>
          <t>Home delivery</t>
        </is>
      </c>
      <c r="I5792" t="inlineStr">
        <is>
          <t>Member</t>
        </is>
      </c>
      <c r="J5792" t="inlineStr">
        <is>
          <t>Ruhi Shaikh</t>
        </is>
      </c>
      <c r="K5792" s="71" t="n">
        <v>3175</v>
      </c>
      <c r="L5792" s="72" t="n">
        <v>468.48</v>
      </c>
      <c r="M5792" s="72" t="n">
        <v>1487424</v>
      </c>
      <c r="N5792" s="72" t="n">
        <v>29748.48</v>
      </c>
      <c r="O5792" s="72" t="n">
        <v>1457675.52</v>
      </c>
      <c r="P5792" s="72" t="n">
        <v>1088386.84</v>
      </c>
      <c r="Q5792" s="72" t="n">
        <v>369288.68</v>
      </c>
      <c r="R5792" t="inlineStr">
        <is>
          <t>Kerala</t>
        </is>
      </c>
      <c r="S5792" s="71" t="n">
        <v>3</v>
      </c>
      <c r="T5792" t="inlineStr">
        <is>
          <t>Yes</t>
        </is>
      </c>
      <c r="U5792" s="71" t="n">
        <v>21507</v>
      </c>
      <c r="V5792" s="71" t="n">
        <v>1011</v>
      </c>
      <c r="W5792">
        <f>IF(AND(OR(Dashboard!$C$6="All",E5792=Dashboard!$C$6),OR(Dashboard!$F$6="All",G5792=Dashboard!$F$6),OR(Dashboard!$I$6="All",H5792=Dashboard!$I$6)),1,0)</f>
        <v/>
      </c>
    </row>
    <row r="5793">
      <c r="A5793" t="inlineStr">
        <is>
          <t>RR105784</t>
        </is>
      </c>
      <c r="B5793" s="69" t="n">
        <v>46358</v>
      </c>
      <c r="C5793" s="70" t="n">
        <v>2026</v>
      </c>
      <c r="D5793" t="inlineStr">
        <is>
          <t>Dec</t>
        </is>
      </c>
      <c r="E5793" t="inlineStr">
        <is>
          <t>South</t>
        </is>
      </c>
      <c r="F5793" t="inlineStr">
        <is>
          <t>India</t>
        </is>
      </c>
      <c r="G5793" t="inlineStr">
        <is>
          <t>Grocery</t>
        </is>
      </c>
      <c r="H5793" t="inlineStr">
        <is>
          <t>Store walk-in</t>
        </is>
      </c>
      <c r="I5793" t="inlineStr">
        <is>
          <t>Member</t>
        </is>
      </c>
      <c r="J5793" t="inlineStr">
        <is>
          <t>Lucas Martin</t>
        </is>
      </c>
      <c r="K5793" s="71" t="n">
        <v>2549</v>
      </c>
      <c r="L5793" s="72" t="n">
        <v>194.97</v>
      </c>
      <c r="M5793" s="72" t="n">
        <v>496978.53</v>
      </c>
      <c r="N5793" s="72" t="n">
        <v>39758.28</v>
      </c>
      <c r="O5793" s="72" t="n">
        <v>457220.25</v>
      </c>
      <c r="P5793" s="72" t="n">
        <v>366570.2</v>
      </c>
      <c r="Q5793" s="72" t="n">
        <v>90650.05</v>
      </c>
      <c r="R5793" t="inlineStr">
        <is>
          <t>Tamil Nadu</t>
        </is>
      </c>
      <c r="S5793" s="71" t="n">
        <v>0</v>
      </c>
      <c r="T5793" t="inlineStr">
        <is>
          <t>No</t>
        </is>
      </c>
      <c r="U5793" s="71" t="n">
        <v>1271</v>
      </c>
      <c r="V5793" s="71" t="n">
        <v>524</v>
      </c>
      <c r="W5793">
        <f>IF(AND(OR(Dashboard!$C$6="All",E5793=Dashboard!$C$6),OR(Dashboard!$F$6="All",G5793=Dashboard!$F$6),OR(Dashboard!$I$6="All",H5793=Dashboard!$I$6)),1,0)</f>
        <v/>
      </c>
    </row>
    <row r="5794">
      <c r="A5794" t="inlineStr">
        <is>
          <t>RR105785</t>
        </is>
      </c>
      <c r="B5794" s="69" t="n">
        <v>46358</v>
      </c>
      <c r="C5794" s="70" t="n">
        <v>2026</v>
      </c>
      <c r="D5794" t="inlineStr">
        <is>
          <t>Dec</t>
        </is>
      </c>
      <c r="E5794" t="inlineStr">
        <is>
          <t>West</t>
        </is>
      </c>
      <c r="F5794" t="inlineStr">
        <is>
          <t>India</t>
        </is>
      </c>
      <c r="G5794" t="inlineStr">
        <is>
          <t>Electronics</t>
        </is>
      </c>
      <c r="H5794" t="inlineStr">
        <is>
          <t>Store walk-in</t>
        </is>
      </c>
      <c r="I5794" t="inlineStr">
        <is>
          <t>Member</t>
        </is>
      </c>
      <c r="J5794" t="inlineStr">
        <is>
          <t>Sara Rossi</t>
        </is>
      </c>
      <c r="K5794" s="71" t="n">
        <v>119</v>
      </c>
      <c r="L5794" s="72" t="n">
        <v>9772.299999999999</v>
      </c>
      <c r="M5794" s="72" t="n">
        <v>1162903.7</v>
      </c>
      <c r="N5794" s="72" t="n">
        <v>174435.55</v>
      </c>
      <c r="O5794" s="72" t="n">
        <v>988468.15</v>
      </c>
      <c r="P5794" s="72" t="n">
        <v>968767.73</v>
      </c>
      <c r="Q5794" s="72" t="n">
        <v>19700.42</v>
      </c>
      <c r="R5794" t="inlineStr">
        <is>
          <t>Gujarat</t>
        </is>
      </c>
      <c r="S5794" s="71" t="n">
        <v>8</v>
      </c>
      <c r="T5794" t="inlineStr">
        <is>
          <t>Yes</t>
        </is>
      </c>
      <c r="U5794" s="71" t="n">
        <v>232</v>
      </c>
      <c r="V5794" s="71" t="n">
        <v>96</v>
      </c>
      <c r="W5794">
        <f>IF(AND(OR(Dashboard!$C$6="All",E5794=Dashboard!$C$6),OR(Dashboard!$F$6="All",G5794=Dashboard!$F$6),OR(Dashboard!$I$6="All",H5794=Dashboard!$I$6)),1,0)</f>
        <v/>
      </c>
    </row>
    <row r="5795">
      <c r="A5795" t="inlineStr">
        <is>
          <t>RR105786</t>
        </is>
      </c>
      <c r="B5795" s="69" t="n">
        <v>46358</v>
      </c>
      <c r="C5795" s="70" t="n">
        <v>2026</v>
      </c>
      <c r="D5795" t="inlineStr">
        <is>
          <t>Dec</t>
        </is>
      </c>
      <c r="E5795" t="inlineStr">
        <is>
          <t>West</t>
        </is>
      </c>
      <c r="F5795" t="inlineStr">
        <is>
          <t>India</t>
        </is>
      </c>
      <c r="G5795" t="inlineStr">
        <is>
          <t>Electronics</t>
        </is>
      </c>
      <c r="H5795" t="inlineStr">
        <is>
          <t>Store walk-in</t>
        </is>
      </c>
      <c r="I5795" t="inlineStr">
        <is>
          <t>Member</t>
        </is>
      </c>
      <c r="J5795" t="inlineStr">
        <is>
          <t>Yuki Sato</t>
        </is>
      </c>
      <c r="K5795" s="71" t="n">
        <v>48</v>
      </c>
      <c r="L5795" s="72" t="n">
        <v>8651.200000000001</v>
      </c>
      <c r="M5795" s="72" t="n">
        <v>415257.6</v>
      </c>
      <c r="N5795" s="72" t="n">
        <v>8305.15</v>
      </c>
      <c r="O5795" s="72" t="n">
        <v>406952.45</v>
      </c>
      <c r="P5795" s="72" t="n">
        <v>406446.1</v>
      </c>
      <c r="Q5795" s="72" t="n">
        <v>506.35</v>
      </c>
      <c r="R5795" t="inlineStr">
        <is>
          <t>Maharashtra</t>
        </is>
      </c>
      <c r="S5795" s="71" t="n">
        <v>8</v>
      </c>
      <c r="T5795" t="inlineStr">
        <is>
          <t>Yes</t>
        </is>
      </c>
      <c r="U5795" s="71" t="n">
        <v>130</v>
      </c>
      <c r="V5795" s="71" t="n">
        <v>47</v>
      </c>
      <c r="W5795">
        <f>IF(AND(OR(Dashboard!$C$6="All",E5795=Dashboard!$C$6),OR(Dashboard!$F$6="All",G5795=Dashboard!$F$6),OR(Dashboard!$I$6="All",H5795=Dashboard!$I$6)),1,0)</f>
        <v/>
      </c>
    </row>
    <row r="5796">
      <c r="A5796" t="inlineStr">
        <is>
          <t>RR105787</t>
        </is>
      </c>
      <c r="B5796" s="69" t="n">
        <v>46359</v>
      </c>
      <c r="C5796" s="70" t="n">
        <v>2026</v>
      </c>
      <c r="D5796" t="inlineStr">
        <is>
          <t>Dec</t>
        </is>
      </c>
      <c r="E5796" t="inlineStr">
        <is>
          <t>North</t>
        </is>
      </c>
      <c r="F5796" t="inlineStr">
        <is>
          <t>India</t>
        </is>
      </c>
      <c r="G5796" t="inlineStr">
        <is>
          <t>Fashion</t>
        </is>
      </c>
      <c r="H5796" t="inlineStr">
        <is>
          <t>Store walk-in</t>
        </is>
      </c>
      <c r="I5796" t="inlineStr">
        <is>
          <t>Member</t>
        </is>
      </c>
      <c r="J5796" t="inlineStr">
        <is>
          <t>Aisha Bello</t>
        </is>
      </c>
      <c r="K5796" s="71" t="n">
        <v>964</v>
      </c>
      <c r="L5796" s="72" t="n">
        <v>718.41</v>
      </c>
      <c r="M5796" s="72" t="n">
        <v>692547.24</v>
      </c>
      <c r="N5796" s="72" t="n">
        <v>13850.94</v>
      </c>
      <c r="O5796" s="72" t="n">
        <v>678696.3</v>
      </c>
      <c r="P5796" s="72" t="n">
        <v>397116.06</v>
      </c>
      <c r="Q5796" s="72" t="n">
        <v>281580.24</v>
      </c>
      <c r="R5796" t="inlineStr">
        <is>
          <t>Punjab</t>
        </is>
      </c>
      <c r="S5796" s="71" t="n">
        <v>5</v>
      </c>
      <c r="T5796" t="inlineStr">
        <is>
          <t>Yes</t>
        </is>
      </c>
      <c r="U5796" s="71" t="n">
        <v>523</v>
      </c>
      <c r="V5796" s="71" t="n">
        <v>215</v>
      </c>
      <c r="W5796">
        <f>IF(AND(OR(Dashboard!$C$6="All",E5796=Dashboard!$C$6),OR(Dashboard!$F$6="All",G5796=Dashboard!$F$6),OR(Dashboard!$I$6="All",H5796=Dashboard!$I$6)),1,0)</f>
        <v/>
      </c>
    </row>
    <row r="5797">
      <c r="A5797" t="inlineStr">
        <is>
          <t>RR105788</t>
        </is>
      </c>
      <c r="B5797" s="69" t="n">
        <v>46359</v>
      </c>
      <c r="C5797" s="70" t="n">
        <v>2026</v>
      </c>
      <c r="D5797" t="inlineStr">
        <is>
          <t>Dec</t>
        </is>
      </c>
      <c r="E5797" t="inlineStr">
        <is>
          <t>West</t>
        </is>
      </c>
      <c r="F5797" t="inlineStr">
        <is>
          <t>India</t>
        </is>
      </c>
      <c r="G5797" t="inlineStr">
        <is>
          <t>Fashion</t>
        </is>
      </c>
      <c r="H5797" t="inlineStr">
        <is>
          <t>Store walk-in</t>
        </is>
      </c>
      <c r="I5797" t="inlineStr">
        <is>
          <t>Member</t>
        </is>
      </c>
      <c r="J5797" t="inlineStr">
        <is>
          <t>Hiroshi Tanaka</t>
        </is>
      </c>
      <c r="K5797" s="71" t="n">
        <v>819</v>
      </c>
      <c r="L5797" s="72" t="n">
        <v>815.5</v>
      </c>
      <c r="M5797" s="72" t="n">
        <v>667894.5</v>
      </c>
      <c r="N5797" s="72" t="n">
        <v>53431.56</v>
      </c>
      <c r="O5797" s="72" t="n">
        <v>614462.9399999999</v>
      </c>
      <c r="P5797" s="72" t="n">
        <v>324523.08</v>
      </c>
      <c r="Q5797" s="72" t="n">
        <v>289939.86</v>
      </c>
      <c r="R5797" t="inlineStr">
        <is>
          <t>Gujarat</t>
        </is>
      </c>
      <c r="S5797" s="71" t="n">
        <v>2</v>
      </c>
      <c r="T5797" t="inlineStr">
        <is>
          <t>Yes</t>
        </is>
      </c>
      <c r="U5797" s="71" t="n">
        <v>256</v>
      </c>
      <c r="V5797" s="71" t="n">
        <v>109</v>
      </c>
      <c r="W5797">
        <f>IF(AND(OR(Dashboard!$C$6="All",E5797=Dashboard!$C$6),OR(Dashboard!$F$6="All",G5797=Dashboard!$F$6),OR(Dashboard!$I$6="All",H5797=Dashboard!$I$6)),1,0)</f>
        <v/>
      </c>
    </row>
    <row r="5798">
      <c r="A5798" t="inlineStr">
        <is>
          <t>RR105789</t>
        </is>
      </c>
      <c r="B5798" s="69" t="n">
        <v>46359</v>
      </c>
      <c r="C5798" s="70" t="n">
        <v>2026</v>
      </c>
      <c r="D5798" t="inlineStr">
        <is>
          <t>Dec</t>
        </is>
      </c>
      <c r="E5798" t="inlineStr">
        <is>
          <t>South</t>
        </is>
      </c>
      <c r="F5798" t="inlineStr">
        <is>
          <t>India</t>
        </is>
      </c>
      <c r="G5798" t="inlineStr">
        <is>
          <t>Grocery</t>
        </is>
      </c>
      <c r="H5798" t="inlineStr">
        <is>
          <t>Store walk-in</t>
        </is>
      </c>
      <c r="I5798" t="inlineStr">
        <is>
          <t>Member</t>
        </is>
      </c>
      <c r="J5798" t="inlineStr">
        <is>
          <t>Shraddha Kulkarni</t>
        </is>
      </c>
      <c r="K5798" s="71" t="n">
        <v>4637</v>
      </c>
      <c r="L5798" s="72" t="n">
        <v>188.96</v>
      </c>
      <c r="M5798" s="72" t="n">
        <v>876207.52</v>
      </c>
      <c r="N5798" s="72" t="n">
        <v>70096.60000000001</v>
      </c>
      <c r="O5798" s="72" t="n">
        <v>806110.92</v>
      </c>
      <c r="P5798" s="72" t="n">
        <v>710497.55</v>
      </c>
      <c r="Q5798" s="72" t="n">
        <v>95613.37</v>
      </c>
      <c r="R5798" t="inlineStr">
        <is>
          <t>Karnataka</t>
        </is>
      </c>
      <c r="S5798" s="71" t="n">
        <v>3</v>
      </c>
      <c r="T5798" t="inlineStr">
        <is>
          <t>Yes</t>
        </is>
      </c>
      <c r="U5798" s="71" t="n">
        <v>3727</v>
      </c>
      <c r="V5798" s="71" t="n">
        <v>1013</v>
      </c>
      <c r="W5798">
        <f>IF(AND(OR(Dashboard!$C$6="All",E5798=Dashboard!$C$6),OR(Dashboard!$F$6="All",G5798=Dashboard!$F$6),OR(Dashboard!$I$6="All",H5798=Dashboard!$I$6)),1,0)</f>
        <v/>
      </c>
    </row>
    <row r="5799">
      <c r="A5799" t="inlineStr">
        <is>
          <t>RR105790</t>
        </is>
      </c>
      <c r="B5799" s="69" t="n">
        <v>46359</v>
      </c>
      <c r="C5799" s="70" t="n">
        <v>2026</v>
      </c>
      <c r="D5799" t="inlineStr">
        <is>
          <t>Dec</t>
        </is>
      </c>
      <c r="E5799" t="inlineStr">
        <is>
          <t>West</t>
        </is>
      </c>
      <c r="F5799" t="inlineStr">
        <is>
          <t>India</t>
        </is>
      </c>
      <c r="G5799" t="inlineStr">
        <is>
          <t>Electronics</t>
        </is>
      </c>
      <c r="H5799" t="inlineStr">
        <is>
          <t>Home delivery</t>
        </is>
      </c>
      <c r="I5799" t="inlineStr">
        <is>
          <t>Member</t>
        </is>
      </c>
      <c r="J5799" t="inlineStr">
        <is>
          <t>Carlos Silva</t>
        </is>
      </c>
      <c r="K5799" s="71" t="n">
        <v>51</v>
      </c>
      <c r="L5799" s="72" t="n">
        <v>8942.219999999999</v>
      </c>
      <c r="M5799" s="72" t="n">
        <v>456053.22</v>
      </c>
      <c r="N5799" s="72" t="n">
        <v>36484.26</v>
      </c>
      <c r="O5799" s="72" t="n">
        <v>419568.96</v>
      </c>
      <c r="P5799" s="72" t="n">
        <v>425413.25</v>
      </c>
      <c r="Q5799" s="72" t="n">
        <v>-5844.29</v>
      </c>
      <c r="R5799" t="inlineStr">
        <is>
          <t>Maharashtra</t>
        </is>
      </c>
      <c r="S5799" s="71" t="n">
        <v>5</v>
      </c>
      <c r="T5799" t="inlineStr">
        <is>
          <t>Yes</t>
        </is>
      </c>
      <c r="U5799" s="71" t="n">
        <v>148</v>
      </c>
      <c r="V5799" s="71" t="n">
        <v>40</v>
      </c>
      <c r="W5799">
        <f>IF(AND(OR(Dashboard!$C$6="All",E5799=Dashboard!$C$6),OR(Dashboard!$F$6="All",G5799=Dashboard!$F$6),OR(Dashboard!$I$6="All",H5799=Dashboard!$I$6)),1,0)</f>
        <v/>
      </c>
    </row>
    <row r="5800">
      <c r="A5800" t="inlineStr">
        <is>
          <t>RR105791</t>
        </is>
      </c>
      <c r="B5800" s="69" t="n">
        <v>46359</v>
      </c>
      <c r="C5800" s="70" t="n">
        <v>2026</v>
      </c>
      <c r="D5800" t="inlineStr">
        <is>
          <t>Dec</t>
        </is>
      </c>
      <c r="E5800" t="inlineStr">
        <is>
          <t>West</t>
        </is>
      </c>
      <c r="F5800" t="inlineStr">
        <is>
          <t>India</t>
        </is>
      </c>
      <c r="G5800" t="inlineStr">
        <is>
          <t>Grocery</t>
        </is>
      </c>
      <c r="H5800" t="inlineStr">
        <is>
          <t>Home delivery</t>
        </is>
      </c>
      <c r="I5800" t="inlineStr">
        <is>
          <t>Walk-in guest</t>
        </is>
      </c>
      <c r="J5800" t="inlineStr">
        <is>
          <t>Sara Rossi</t>
        </is>
      </c>
      <c r="K5800" s="71" t="n">
        <v>3803</v>
      </c>
      <c r="L5800" s="72" t="n">
        <v>206.92</v>
      </c>
      <c r="M5800" s="72" t="n">
        <v>786916.76</v>
      </c>
      <c r="N5800" s="72" t="n">
        <v>62953.34</v>
      </c>
      <c r="O5800" s="72" t="n">
        <v>723963.42</v>
      </c>
      <c r="P5800" s="72" t="n">
        <v>561379.4</v>
      </c>
      <c r="Q5800" s="72" t="n">
        <v>162584.02</v>
      </c>
      <c r="R5800" t="inlineStr">
        <is>
          <t>Gujarat</t>
        </is>
      </c>
      <c r="S5800" s="71" t="n">
        <v>0</v>
      </c>
      <c r="T5800" t="inlineStr">
        <is>
          <t>No</t>
        </is>
      </c>
      <c r="U5800" s="71" t="n">
        <v>1885</v>
      </c>
      <c r="V5800" s="71" t="n">
        <v>692</v>
      </c>
      <c r="W5800">
        <f>IF(AND(OR(Dashboard!$C$6="All",E5800=Dashboard!$C$6),OR(Dashboard!$F$6="All",G5800=Dashboard!$F$6),OR(Dashboard!$I$6="All",H5800=Dashboard!$I$6)),1,0)</f>
        <v/>
      </c>
    </row>
    <row r="5801">
      <c r="A5801" t="inlineStr">
        <is>
          <t>RR105792</t>
        </is>
      </c>
      <c r="B5801" s="69" t="n">
        <v>46359</v>
      </c>
      <c r="C5801" s="70" t="n">
        <v>2026</v>
      </c>
      <c r="D5801" t="inlineStr">
        <is>
          <t>Dec</t>
        </is>
      </c>
      <c r="E5801" t="inlineStr">
        <is>
          <t>South</t>
        </is>
      </c>
      <c r="F5801" t="inlineStr">
        <is>
          <t>India</t>
        </is>
      </c>
      <c r="G5801" t="inlineStr">
        <is>
          <t>JioMart</t>
        </is>
      </c>
      <c r="H5801" t="inlineStr">
        <is>
          <t>Home delivery</t>
        </is>
      </c>
      <c r="I5801" t="inlineStr">
        <is>
          <t>Walk-in guest</t>
        </is>
      </c>
      <c r="J5801" t="inlineStr">
        <is>
          <t>Zoya Ahmed</t>
        </is>
      </c>
      <c r="K5801" s="71" t="n">
        <v>5426</v>
      </c>
      <c r="L5801" s="72" t="n">
        <v>453.96</v>
      </c>
      <c r="M5801" s="72" t="n">
        <v>2463186.96</v>
      </c>
      <c r="N5801" s="72" t="n">
        <v>197054.96</v>
      </c>
      <c r="O5801" s="72" t="n">
        <v>2266132</v>
      </c>
      <c r="P5801" s="72" t="n">
        <v>1893727.52</v>
      </c>
      <c r="Q5801" s="72" t="n">
        <v>372404.48</v>
      </c>
      <c r="R5801" t="inlineStr">
        <is>
          <t>Kerala</t>
        </is>
      </c>
      <c r="S5801" s="71" t="n">
        <v>8</v>
      </c>
      <c r="T5801" t="inlineStr">
        <is>
          <t>Yes</t>
        </is>
      </c>
      <c r="U5801" s="71" t="n">
        <v>18794</v>
      </c>
      <c r="V5801" s="71" t="n">
        <v>974</v>
      </c>
      <c r="W5801">
        <f>IF(AND(OR(Dashboard!$C$6="All",E5801=Dashboard!$C$6),OR(Dashboard!$F$6="All",G5801=Dashboard!$F$6),OR(Dashboard!$I$6="All",H5801=Dashboard!$I$6)),1,0)</f>
        <v/>
      </c>
    </row>
    <row r="5802">
      <c r="A5802" t="inlineStr">
        <is>
          <t>RR105793</t>
        </is>
      </c>
      <c r="B5802" s="69" t="n">
        <v>46360</v>
      </c>
      <c r="C5802" s="70" t="n">
        <v>2026</v>
      </c>
      <c r="D5802" t="inlineStr">
        <is>
          <t>Dec</t>
        </is>
      </c>
      <c r="E5802" t="inlineStr">
        <is>
          <t>North</t>
        </is>
      </c>
      <c r="F5802" t="inlineStr">
        <is>
          <t>India</t>
        </is>
      </c>
      <c r="G5802" t="inlineStr">
        <is>
          <t>JioMart</t>
        </is>
      </c>
      <c r="H5802" t="inlineStr">
        <is>
          <t>Home delivery</t>
        </is>
      </c>
      <c r="I5802" t="inlineStr">
        <is>
          <t>Member</t>
        </is>
      </c>
      <c r="J5802" t="inlineStr">
        <is>
          <t>Lucas Martin</t>
        </is>
      </c>
      <c r="K5802" s="71" t="n">
        <v>3410</v>
      </c>
      <c r="L5802" s="72" t="n">
        <v>502.85</v>
      </c>
      <c r="M5802" s="72" t="n">
        <v>1714718.5</v>
      </c>
      <c r="N5802" s="72" t="n">
        <v>85735.92999999999</v>
      </c>
      <c r="O5802" s="72" t="n">
        <v>1628982.57</v>
      </c>
      <c r="P5802" s="72" t="n">
        <v>1171323.16</v>
      </c>
      <c r="Q5802" s="72" t="n">
        <v>457659.41</v>
      </c>
      <c r="R5802" t="inlineStr">
        <is>
          <t>Rajasthan</t>
        </is>
      </c>
      <c r="S5802" s="71" t="n">
        <v>2</v>
      </c>
      <c r="T5802" t="inlineStr">
        <is>
          <t>Yes</t>
        </is>
      </c>
      <c r="U5802" s="71" t="n">
        <v>20450</v>
      </c>
      <c r="V5802" s="71" t="n">
        <v>1115</v>
      </c>
      <c r="W5802">
        <f>IF(AND(OR(Dashboard!$C$6="All",E5802=Dashboard!$C$6),OR(Dashboard!$F$6="All",G5802=Dashboard!$F$6),OR(Dashboard!$I$6="All",H5802=Dashboard!$I$6)),1,0)</f>
        <v/>
      </c>
    </row>
    <row r="5803">
      <c r="A5803" t="inlineStr">
        <is>
          <t>RR105794</t>
        </is>
      </c>
      <c r="B5803" s="69" t="n">
        <v>46360</v>
      </c>
      <c r="C5803" s="70" t="n">
        <v>2026</v>
      </c>
      <c r="D5803" t="inlineStr">
        <is>
          <t>Dec</t>
        </is>
      </c>
      <c r="E5803" t="inlineStr">
        <is>
          <t>West</t>
        </is>
      </c>
      <c r="F5803" t="inlineStr">
        <is>
          <t>India</t>
        </is>
      </c>
      <c r="G5803" t="inlineStr">
        <is>
          <t>Grocery</t>
        </is>
      </c>
      <c r="H5803" t="inlineStr">
        <is>
          <t>Store walk-in</t>
        </is>
      </c>
      <c r="I5803" t="inlineStr">
        <is>
          <t>Walk-in guest</t>
        </is>
      </c>
      <c r="J5803" t="inlineStr">
        <is>
          <t>Emma Clarke</t>
        </is>
      </c>
      <c r="K5803" s="71" t="n">
        <v>4288</v>
      </c>
      <c r="L5803" s="72" t="n">
        <v>194.92</v>
      </c>
      <c r="M5803" s="72" t="n">
        <v>835816.96</v>
      </c>
      <c r="N5803" s="72" t="n">
        <v>125372.54</v>
      </c>
      <c r="O5803" s="72" t="n">
        <v>710444.42</v>
      </c>
      <c r="P5803" s="72" t="n">
        <v>655486.08</v>
      </c>
      <c r="Q5803" s="72" t="n">
        <v>54958.34</v>
      </c>
      <c r="R5803" t="inlineStr">
        <is>
          <t>Goa</t>
        </is>
      </c>
      <c r="S5803" s="71" t="n">
        <v>1</v>
      </c>
      <c r="T5803" t="inlineStr">
        <is>
          <t>Yes</t>
        </is>
      </c>
      <c r="U5803" s="71" t="n">
        <v>2785</v>
      </c>
      <c r="V5803" s="71" t="n">
        <v>843</v>
      </c>
      <c r="W5803">
        <f>IF(AND(OR(Dashboard!$C$6="All",E5803=Dashboard!$C$6),OR(Dashboard!$F$6="All",G5803=Dashboard!$F$6),OR(Dashboard!$I$6="All",H5803=Dashboard!$I$6)),1,0)</f>
        <v/>
      </c>
    </row>
    <row r="5804">
      <c r="A5804" t="inlineStr">
        <is>
          <t>RR105795</t>
        </is>
      </c>
      <c r="B5804" s="69" t="n">
        <v>46360</v>
      </c>
      <c r="C5804" s="70" t="n">
        <v>2026</v>
      </c>
      <c r="D5804" t="inlineStr">
        <is>
          <t>Dec</t>
        </is>
      </c>
      <c r="E5804" t="inlineStr">
        <is>
          <t>West</t>
        </is>
      </c>
      <c r="F5804" t="inlineStr">
        <is>
          <t>India</t>
        </is>
      </c>
      <c r="G5804" t="inlineStr">
        <is>
          <t>Fashion</t>
        </is>
      </c>
      <c r="H5804" t="inlineStr">
        <is>
          <t>Home delivery</t>
        </is>
      </c>
      <c r="I5804" t="inlineStr">
        <is>
          <t>Member</t>
        </is>
      </c>
      <c r="J5804" t="inlineStr">
        <is>
          <t>Lucas Martin</t>
        </is>
      </c>
      <c r="K5804" s="71" t="n">
        <v>1605</v>
      </c>
      <c r="L5804" s="72" t="n">
        <v>700.4299999999999</v>
      </c>
      <c r="M5804" s="72" t="n">
        <v>1124190.15</v>
      </c>
      <c r="N5804" s="72" t="n">
        <v>112419.01</v>
      </c>
      <c r="O5804" s="72" t="n">
        <v>1011771.14</v>
      </c>
      <c r="P5804" s="72" t="n">
        <v>670276.47</v>
      </c>
      <c r="Q5804" s="72" t="n">
        <v>341494.67</v>
      </c>
      <c r="R5804" t="inlineStr">
        <is>
          <t>Goa</t>
        </is>
      </c>
      <c r="S5804" s="71" t="n">
        <v>2</v>
      </c>
      <c r="T5804" t="inlineStr">
        <is>
          <t>Yes</t>
        </is>
      </c>
      <c r="U5804" s="71" t="n">
        <v>1090</v>
      </c>
      <c r="V5804" s="71" t="n">
        <v>356</v>
      </c>
      <c r="W5804">
        <f>IF(AND(OR(Dashboard!$C$6="All",E5804=Dashboard!$C$6),OR(Dashboard!$F$6="All",G5804=Dashboard!$F$6),OR(Dashboard!$I$6="All",H5804=Dashboard!$I$6)),1,0)</f>
        <v/>
      </c>
    </row>
    <row r="5805">
      <c r="A5805" t="inlineStr">
        <is>
          <t>RR105796</t>
        </is>
      </c>
      <c r="B5805" s="69" t="n">
        <v>46360</v>
      </c>
      <c r="C5805" s="70" t="n">
        <v>2026</v>
      </c>
      <c r="D5805" t="inlineStr">
        <is>
          <t>Dec</t>
        </is>
      </c>
      <c r="E5805" t="inlineStr">
        <is>
          <t>North</t>
        </is>
      </c>
      <c r="F5805" t="inlineStr">
        <is>
          <t>India</t>
        </is>
      </c>
      <c r="G5805" t="inlineStr">
        <is>
          <t>Electronics</t>
        </is>
      </c>
      <c r="H5805" t="inlineStr">
        <is>
          <t>Click &amp; collect</t>
        </is>
      </c>
      <c r="I5805" t="inlineStr">
        <is>
          <t>Member</t>
        </is>
      </c>
      <c r="J5805" t="inlineStr">
        <is>
          <t>Fatima Al-Saud</t>
        </is>
      </c>
      <c r="K5805" s="71" t="n">
        <v>180</v>
      </c>
      <c r="L5805" s="72" t="n">
        <v>8560.049999999999</v>
      </c>
      <c r="M5805" s="72" t="n">
        <v>1540809</v>
      </c>
      <c r="N5805" s="72" t="n">
        <v>77040.45</v>
      </c>
      <c r="O5805" s="72" t="n">
        <v>1463768.55</v>
      </c>
      <c r="P5805" s="72" t="n">
        <v>1438122.3</v>
      </c>
      <c r="Q5805" s="72" t="n">
        <v>25646.25</v>
      </c>
      <c r="R5805" t="inlineStr">
        <is>
          <t>Rajasthan</t>
        </is>
      </c>
      <c r="S5805" s="71" t="n">
        <v>3</v>
      </c>
      <c r="T5805" t="inlineStr">
        <is>
          <t>Yes</t>
        </is>
      </c>
      <c r="U5805" s="71" t="n">
        <v>408</v>
      </c>
      <c r="V5805" s="71" t="n">
        <v>170</v>
      </c>
      <c r="W5805">
        <f>IF(AND(OR(Dashboard!$C$6="All",E5805=Dashboard!$C$6),OR(Dashboard!$F$6="All",G5805=Dashboard!$F$6),OR(Dashboard!$I$6="All",H5805=Dashboard!$I$6)),1,0)</f>
        <v/>
      </c>
    </row>
    <row r="5806">
      <c r="A5806" t="inlineStr">
        <is>
          <t>RR105797</t>
        </is>
      </c>
      <c r="B5806" s="69" t="n">
        <v>46360</v>
      </c>
      <c r="C5806" s="70" t="n">
        <v>2026</v>
      </c>
      <c r="D5806" t="inlineStr">
        <is>
          <t>Dec</t>
        </is>
      </c>
      <c r="E5806" t="inlineStr">
        <is>
          <t>South</t>
        </is>
      </c>
      <c r="F5806" t="inlineStr">
        <is>
          <t>India</t>
        </is>
      </c>
      <c r="G5806" t="inlineStr">
        <is>
          <t>Electronics</t>
        </is>
      </c>
      <c r="H5806" t="inlineStr">
        <is>
          <t>Store walk-in</t>
        </is>
      </c>
      <c r="I5806" t="inlineStr">
        <is>
          <t>Walk-in guest</t>
        </is>
      </c>
      <c r="J5806" t="inlineStr">
        <is>
          <t>Noah Smith</t>
        </is>
      </c>
      <c r="K5806" s="71" t="n">
        <v>127</v>
      </c>
      <c r="L5806" s="72" t="n">
        <v>10253.87</v>
      </c>
      <c r="M5806" s="72" t="n">
        <v>1302241.49</v>
      </c>
      <c r="N5806" s="72" t="n">
        <v>104179.32</v>
      </c>
      <c r="O5806" s="72" t="n">
        <v>1198062.17</v>
      </c>
      <c r="P5806" s="72" t="n">
        <v>1018811.53</v>
      </c>
      <c r="Q5806" s="72" t="n">
        <v>179250.64</v>
      </c>
      <c r="R5806" t="inlineStr">
        <is>
          <t>Telangana</t>
        </is>
      </c>
      <c r="S5806" s="71" t="n">
        <v>1</v>
      </c>
      <c r="T5806" t="inlineStr">
        <is>
          <t>Yes</t>
        </is>
      </c>
      <c r="U5806" s="71" t="n">
        <v>249</v>
      </c>
      <c r="V5806" s="71" t="n">
        <v>110</v>
      </c>
      <c r="W5806">
        <f>IF(AND(OR(Dashboard!$C$6="All",E5806=Dashboard!$C$6),OR(Dashboard!$F$6="All",G5806=Dashboard!$F$6),OR(Dashboard!$I$6="All",H5806=Dashboard!$I$6)),1,0)</f>
        <v/>
      </c>
    </row>
    <row r="5807">
      <c r="A5807" t="inlineStr">
        <is>
          <t>RR105798</t>
        </is>
      </c>
      <c r="B5807" s="69" t="n">
        <v>46360</v>
      </c>
      <c r="C5807" s="70" t="n">
        <v>2026</v>
      </c>
      <c r="D5807" t="inlineStr">
        <is>
          <t>Dec</t>
        </is>
      </c>
      <c r="E5807" t="inlineStr">
        <is>
          <t>West</t>
        </is>
      </c>
      <c r="F5807" t="inlineStr">
        <is>
          <t>India</t>
        </is>
      </c>
      <c r="G5807" t="inlineStr">
        <is>
          <t>Grocery</t>
        </is>
      </c>
      <c r="H5807" t="inlineStr">
        <is>
          <t>Store walk-in</t>
        </is>
      </c>
      <c r="I5807" t="inlineStr">
        <is>
          <t>Member</t>
        </is>
      </c>
      <c r="J5807" t="inlineStr">
        <is>
          <t>Fatima Al-Saud</t>
        </is>
      </c>
      <c r="K5807" s="71" t="n">
        <v>5348</v>
      </c>
      <c r="L5807" s="72" t="n">
        <v>203.3</v>
      </c>
      <c r="M5807" s="72" t="n">
        <v>1087248.4</v>
      </c>
      <c r="N5807" s="72" t="n">
        <v>163087.26</v>
      </c>
      <c r="O5807" s="72" t="n">
        <v>924161.14</v>
      </c>
      <c r="P5807" s="72" t="n">
        <v>770311.74</v>
      </c>
      <c r="Q5807" s="72" t="n">
        <v>153849.4</v>
      </c>
      <c r="R5807" t="inlineStr">
        <is>
          <t>Goa</t>
        </is>
      </c>
      <c r="S5807" s="71" t="n">
        <v>0</v>
      </c>
      <c r="T5807" t="inlineStr">
        <is>
          <t>No</t>
        </is>
      </c>
      <c r="U5807" s="71" t="n">
        <v>2901</v>
      </c>
      <c r="V5807" s="71" t="n">
        <v>1290</v>
      </c>
      <c r="W5807">
        <f>IF(AND(OR(Dashboard!$C$6="All",E5807=Dashboard!$C$6),OR(Dashboard!$F$6="All",G5807=Dashboard!$F$6),OR(Dashboard!$I$6="All",H5807=Dashboard!$I$6)),1,0)</f>
        <v/>
      </c>
    </row>
    <row r="5808">
      <c r="A5808" t="inlineStr">
        <is>
          <t>RR105799</t>
        </is>
      </c>
      <c r="B5808" s="69" t="n">
        <v>46360</v>
      </c>
      <c r="C5808" s="70" t="n">
        <v>2026</v>
      </c>
      <c r="D5808" t="inlineStr">
        <is>
          <t>Dec</t>
        </is>
      </c>
      <c r="E5808" t="inlineStr">
        <is>
          <t>West</t>
        </is>
      </c>
      <c r="F5808" t="inlineStr">
        <is>
          <t>India</t>
        </is>
      </c>
      <c r="G5808" t="inlineStr">
        <is>
          <t>JioMart</t>
        </is>
      </c>
      <c r="H5808" t="inlineStr">
        <is>
          <t>Home delivery</t>
        </is>
      </c>
      <c r="I5808" t="inlineStr">
        <is>
          <t>Member</t>
        </is>
      </c>
      <c r="J5808" t="inlineStr">
        <is>
          <t>Kofi Mensah</t>
        </is>
      </c>
      <c r="K5808" s="71" t="n">
        <v>3928</v>
      </c>
      <c r="L5808" s="72" t="n">
        <v>419.66</v>
      </c>
      <c r="M5808" s="72" t="n">
        <v>1648424.48</v>
      </c>
      <c r="N5808" s="72" t="n">
        <v>247263.67</v>
      </c>
      <c r="O5808" s="72" t="n">
        <v>1401160.81</v>
      </c>
      <c r="P5808" s="72" t="n">
        <v>1295417.79</v>
      </c>
      <c r="Q5808" s="72" t="n">
        <v>105743.02</v>
      </c>
      <c r="R5808" t="inlineStr">
        <is>
          <t>Maharashtra</t>
        </is>
      </c>
      <c r="S5808" s="71" t="n">
        <v>8</v>
      </c>
      <c r="T5808" t="inlineStr">
        <is>
          <t>Yes</t>
        </is>
      </c>
      <c r="U5808" s="71" t="n">
        <v>12253</v>
      </c>
      <c r="V5808" s="71" t="n">
        <v>525</v>
      </c>
      <c r="W5808">
        <f>IF(AND(OR(Dashboard!$C$6="All",E5808=Dashboard!$C$6),OR(Dashboard!$F$6="All",G5808=Dashboard!$F$6),OR(Dashboard!$I$6="All",H5808=Dashboard!$I$6)),1,0)</f>
        <v/>
      </c>
    </row>
    <row r="5809">
      <c r="A5809" t="inlineStr">
        <is>
          <t>RR105800</t>
        </is>
      </c>
      <c r="B5809" s="69" t="n">
        <v>46360</v>
      </c>
      <c r="C5809" s="70" t="n">
        <v>2026</v>
      </c>
      <c r="D5809" t="inlineStr">
        <is>
          <t>Dec</t>
        </is>
      </c>
      <c r="E5809" t="inlineStr">
        <is>
          <t>South</t>
        </is>
      </c>
      <c r="F5809" t="inlineStr">
        <is>
          <t>India</t>
        </is>
      </c>
      <c r="G5809" t="inlineStr">
        <is>
          <t>Electronics</t>
        </is>
      </c>
      <c r="H5809" t="inlineStr">
        <is>
          <t>Store walk-in</t>
        </is>
      </c>
      <c r="I5809" t="inlineStr">
        <is>
          <t>Walk-in guest</t>
        </is>
      </c>
      <c r="J5809" t="inlineStr">
        <is>
          <t>Hiroshi Tanaka</t>
        </is>
      </c>
      <c r="K5809" s="71" t="n">
        <v>85</v>
      </c>
      <c r="L5809" s="72" t="n">
        <v>8980.389999999999</v>
      </c>
      <c r="M5809" s="72" t="n">
        <v>763333.15</v>
      </c>
      <c r="N5809" s="72" t="n">
        <v>76333.32000000001</v>
      </c>
      <c r="O5809" s="72" t="n">
        <v>686999.83</v>
      </c>
      <c r="P5809" s="72" t="n">
        <v>706332.63</v>
      </c>
      <c r="Q5809" s="72" t="n">
        <v>-19332.8</v>
      </c>
      <c r="R5809" t="inlineStr">
        <is>
          <t>Telangana</t>
        </is>
      </c>
      <c r="S5809" s="71" t="n">
        <v>1</v>
      </c>
      <c r="T5809" t="inlineStr">
        <is>
          <t>Yes</t>
        </is>
      </c>
      <c r="U5809" s="71" t="n">
        <v>207</v>
      </c>
      <c r="V5809" s="71" t="n">
        <v>71</v>
      </c>
      <c r="W5809">
        <f>IF(AND(OR(Dashboard!$C$6="All",E5809=Dashboard!$C$6),OR(Dashboard!$F$6="All",G5809=Dashboard!$F$6),OR(Dashboard!$I$6="All",H5809=Dashboard!$I$6)),1,0)</f>
        <v/>
      </c>
    </row>
    <row r="5810">
      <c r="A5810" t="inlineStr">
        <is>
          <t>RR105801</t>
        </is>
      </c>
      <c r="B5810" s="69" t="n">
        <v>46360</v>
      </c>
      <c r="C5810" s="70" t="n">
        <v>2026</v>
      </c>
      <c r="D5810" t="inlineStr">
        <is>
          <t>Dec</t>
        </is>
      </c>
      <c r="E5810" t="inlineStr">
        <is>
          <t>East</t>
        </is>
      </c>
      <c r="F5810" t="inlineStr">
        <is>
          <t>India</t>
        </is>
      </c>
      <c r="G5810" t="inlineStr">
        <is>
          <t>Grocery</t>
        </is>
      </c>
      <c r="H5810" t="inlineStr">
        <is>
          <t>Store walk-in</t>
        </is>
      </c>
      <c r="I5810" t="inlineStr">
        <is>
          <t>Walk-in guest</t>
        </is>
      </c>
      <c r="J5810" t="inlineStr">
        <is>
          <t>Shraddha Kulkarni</t>
        </is>
      </c>
      <c r="K5810" s="71" t="n">
        <v>4446</v>
      </c>
      <c r="L5810" s="72" t="n">
        <v>200.05</v>
      </c>
      <c r="M5810" s="72" t="n">
        <v>889422.3</v>
      </c>
      <c r="N5810" s="72" t="n">
        <v>133413.35</v>
      </c>
      <c r="O5810" s="72" t="n">
        <v>756008.95</v>
      </c>
      <c r="P5810" s="72" t="n">
        <v>668424.01</v>
      </c>
      <c r="Q5810" s="72" t="n">
        <v>87584.94</v>
      </c>
      <c r="R5810" t="inlineStr">
        <is>
          <t>Odisha</t>
        </is>
      </c>
      <c r="S5810" s="71" t="n">
        <v>8</v>
      </c>
      <c r="T5810" t="inlineStr">
        <is>
          <t>Yes</t>
        </is>
      </c>
      <c r="U5810" s="71" t="n">
        <v>3176</v>
      </c>
      <c r="V5810" s="71" t="n">
        <v>905</v>
      </c>
      <c r="W5810">
        <f>IF(AND(OR(Dashboard!$C$6="All",E5810=Dashboard!$C$6),OR(Dashboard!$F$6="All",G5810=Dashboard!$F$6),OR(Dashboard!$I$6="All",H5810=Dashboard!$I$6)),1,0)</f>
        <v/>
      </c>
    </row>
    <row r="5811">
      <c r="A5811" t="inlineStr">
        <is>
          <t>RR105802</t>
        </is>
      </c>
      <c r="B5811" s="69" t="n">
        <v>46361</v>
      </c>
      <c r="C5811" s="70" t="n">
        <v>2026</v>
      </c>
      <c r="D5811" t="inlineStr">
        <is>
          <t>Dec</t>
        </is>
      </c>
      <c r="E5811" t="inlineStr">
        <is>
          <t>North</t>
        </is>
      </c>
      <c r="F5811" t="inlineStr">
        <is>
          <t>India</t>
        </is>
      </c>
      <c r="G5811" t="inlineStr">
        <is>
          <t>Grocery</t>
        </is>
      </c>
      <c r="H5811" t="inlineStr">
        <is>
          <t>Store walk-in</t>
        </is>
      </c>
      <c r="I5811" t="inlineStr">
        <is>
          <t>Member</t>
        </is>
      </c>
      <c r="J5811" t="inlineStr">
        <is>
          <t>Kofi Mensah</t>
        </is>
      </c>
      <c r="K5811" s="71" t="n">
        <v>3080</v>
      </c>
      <c r="L5811" s="72" t="n">
        <v>179.68</v>
      </c>
      <c r="M5811" s="72" t="n">
        <v>553414.4</v>
      </c>
      <c r="N5811" s="72" t="n">
        <v>27670.72</v>
      </c>
      <c r="O5811" s="72" t="n">
        <v>525743.6800000001</v>
      </c>
      <c r="P5811" s="72" t="n">
        <v>450841.4</v>
      </c>
      <c r="Q5811" s="72" t="n">
        <v>74902.28</v>
      </c>
      <c r="R5811" t="inlineStr">
        <is>
          <t>Uttar Pradesh</t>
        </is>
      </c>
      <c r="S5811" s="71" t="n">
        <v>2</v>
      </c>
      <c r="T5811" t="inlineStr">
        <is>
          <t>Yes</t>
        </is>
      </c>
      <c r="U5811" s="71" t="n">
        <v>1570</v>
      </c>
      <c r="V5811" s="71" t="n">
        <v>420</v>
      </c>
      <c r="W5811">
        <f>IF(AND(OR(Dashboard!$C$6="All",E5811=Dashboard!$C$6),OR(Dashboard!$F$6="All",G5811=Dashboard!$F$6),OR(Dashboard!$I$6="All",H5811=Dashboard!$I$6)),1,0)</f>
        <v/>
      </c>
    </row>
    <row r="5812">
      <c r="A5812" t="inlineStr">
        <is>
          <t>RR105803</t>
        </is>
      </c>
      <c r="B5812" s="69" t="n">
        <v>46361</v>
      </c>
      <c r="C5812" s="70" t="n">
        <v>2026</v>
      </c>
      <c r="D5812" t="inlineStr">
        <is>
          <t>Dec</t>
        </is>
      </c>
      <c r="E5812" t="inlineStr">
        <is>
          <t>South</t>
        </is>
      </c>
      <c r="F5812" t="inlineStr">
        <is>
          <t>India</t>
        </is>
      </c>
      <c r="G5812" t="inlineStr">
        <is>
          <t>Grocery</t>
        </is>
      </c>
      <c r="H5812" t="inlineStr">
        <is>
          <t>Store walk-in</t>
        </is>
      </c>
      <c r="I5812" t="inlineStr">
        <is>
          <t>Member</t>
        </is>
      </c>
      <c r="J5812" t="inlineStr">
        <is>
          <t>Sara Rossi</t>
        </is>
      </c>
      <c r="K5812" s="71" t="n">
        <v>4670</v>
      </c>
      <c r="L5812" s="72" t="n">
        <v>193.68</v>
      </c>
      <c r="M5812" s="72" t="n">
        <v>904485.6</v>
      </c>
      <c r="N5812" s="72" t="n">
        <v>135672.84</v>
      </c>
      <c r="O5812" s="72" t="n">
        <v>768812.76</v>
      </c>
      <c r="P5812" s="72" t="n">
        <v>679259.6800000001</v>
      </c>
      <c r="Q5812" s="72" t="n">
        <v>89553.08</v>
      </c>
      <c r="R5812" t="inlineStr">
        <is>
          <t>Telangana</t>
        </is>
      </c>
      <c r="S5812" s="71" t="n">
        <v>3</v>
      </c>
      <c r="T5812" t="inlineStr">
        <is>
          <t>Yes</t>
        </is>
      </c>
      <c r="U5812" s="71" t="n">
        <v>3241</v>
      </c>
      <c r="V5812" s="71" t="n">
        <v>1354</v>
      </c>
      <c r="W5812">
        <f>IF(AND(OR(Dashboard!$C$6="All",E5812=Dashboard!$C$6),OR(Dashboard!$F$6="All",G5812=Dashboard!$F$6),OR(Dashboard!$I$6="All",H5812=Dashboard!$I$6)),1,0)</f>
        <v/>
      </c>
    </row>
    <row r="5813">
      <c r="A5813" t="inlineStr">
        <is>
          <t>RR105804</t>
        </is>
      </c>
      <c r="B5813" s="69" t="n">
        <v>46361</v>
      </c>
      <c r="C5813" s="70" t="n">
        <v>2026</v>
      </c>
      <c r="D5813" t="inlineStr">
        <is>
          <t>Dec</t>
        </is>
      </c>
      <c r="E5813" t="inlineStr">
        <is>
          <t>West</t>
        </is>
      </c>
      <c r="F5813" t="inlineStr">
        <is>
          <t>India</t>
        </is>
      </c>
      <c r="G5813" t="inlineStr">
        <is>
          <t>JioMart</t>
        </is>
      </c>
      <c r="H5813" t="inlineStr">
        <is>
          <t>Home delivery</t>
        </is>
      </c>
      <c r="I5813" t="inlineStr">
        <is>
          <t>Walk-in guest</t>
        </is>
      </c>
      <c r="J5813" t="inlineStr">
        <is>
          <t>Lucas Martin</t>
        </is>
      </c>
      <c r="K5813" s="71" t="n">
        <v>4813</v>
      </c>
      <c r="L5813" s="72" t="n">
        <v>422.73</v>
      </c>
      <c r="M5813" s="72" t="n">
        <v>2034599.49</v>
      </c>
      <c r="N5813" s="72" t="n">
        <v>305189.92</v>
      </c>
      <c r="O5813" s="72" t="n">
        <v>1729409.57</v>
      </c>
      <c r="P5813" s="72" t="n">
        <v>1676372.18</v>
      </c>
      <c r="Q5813" s="72" t="n">
        <v>53037.39</v>
      </c>
      <c r="R5813" t="inlineStr">
        <is>
          <t>Gujarat</t>
        </is>
      </c>
      <c r="S5813" s="71" t="n">
        <v>0</v>
      </c>
      <c r="T5813" t="inlineStr">
        <is>
          <t>No</t>
        </is>
      </c>
      <c r="U5813" s="71" t="n">
        <v>12746</v>
      </c>
      <c r="V5813" s="71" t="n">
        <v>665</v>
      </c>
      <c r="W5813">
        <f>IF(AND(OR(Dashboard!$C$6="All",E5813=Dashboard!$C$6),OR(Dashboard!$F$6="All",G5813=Dashboard!$F$6),OR(Dashboard!$I$6="All",H5813=Dashboard!$I$6)),1,0)</f>
        <v/>
      </c>
    </row>
    <row r="5814">
      <c r="A5814" t="inlineStr">
        <is>
          <t>RR105805</t>
        </is>
      </c>
      <c r="B5814" s="69" t="n">
        <v>46361</v>
      </c>
      <c r="C5814" s="70" t="n">
        <v>2026</v>
      </c>
      <c r="D5814" t="inlineStr">
        <is>
          <t>Dec</t>
        </is>
      </c>
      <c r="E5814" t="inlineStr">
        <is>
          <t>South</t>
        </is>
      </c>
      <c r="F5814" t="inlineStr">
        <is>
          <t>India</t>
        </is>
      </c>
      <c r="G5814" t="inlineStr">
        <is>
          <t>Fashion</t>
        </is>
      </c>
      <c r="H5814" t="inlineStr">
        <is>
          <t>Store walk-in</t>
        </is>
      </c>
      <c r="I5814" t="inlineStr">
        <is>
          <t>Walk-in guest</t>
        </is>
      </c>
      <c r="J5814" t="inlineStr">
        <is>
          <t>Zoya Ahmed</t>
        </is>
      </c>
      <c r="K5814" s="71" t="n">
        <v>1076</v>
      </c>
      <c r="L5814" s="72" t="n">
        <v>798.7</v>
      </c>
      <c r="M5814" s="72" t="n">
        <v>859401.2</v>
      </c>
      <c r="N5814" s="72" t="n">
        <v>42970.06</v>
      </c>
      <c r="O5814" s="72" t="n">
        <v>816431.14</v>
      </c>
      <c r="P5814" s="72" t="n">
        <v>450600.6</v>
      </c>
      <c r="Q5814" s="72" t="n">
        <v>365830.54</v>
      </c>
      <c r="R5814" t="inlineStr">
        <is>
          <t>Telangana</t>
        </is>
      </c>
      <c r="S5814" s="71" t="n">
        <v>5</v>
      </c>
      <c r="T5814" t="inlineStr">
        <is>
          <t>Yes</t>
        </is>
      </c>
      <c r="U5814" s="71" t="n">
        <v>868</v>
      </c>
      <c r="V5814" s="71" t="n">
        <v>243</v>
      </c>
      <c r="W5814">
        <f>IF(AND(OR(Dashboard!$C$6="All",E5814=Dashboard!$C$6),OR(Dashboard!$F$6="All",G5814=Dashboard!$F$6),OR(Dashboard!$I$6="All",H5814=Dashboard!$I$6)),1,0)</f>
        <v/>
      </c>
    </row>
    <row r="5815">
      <c r="A5815" t="inlineStr">
        <is>
          <t>RR105806</t>
        </is>
      </c>
      <c r="B5815" s="69" t="n">
        <v>46361</v>
      </c>
      <c r="C5815" s="70" t="n">
        <v>2026</v>
      </c>
      <c r="D5815" t="inlineStr">
        <is>
          <t>Dec</t>
        </is>
      </c>
      <c r="E5815" t="inlineStr">
        <is>
          <t>North</t>
        </is>
      </c>
      <c r="F5815" t="inlineStr">
        <is>
          <t>India</t>
        </is>
      </c>
      <c r="G5815" t="inlineStr">
        <is>
          <t>Grocery</t>
        </is>
      </c>
      <c r="H5815" t="inlineStr">
        <is>
          <t>Home delivery</t>
        </is>
      </c>
      <c r="I5815" t="inlineStr">
        <is>
          <t>Member</t>
        </is>
      </c>
      <c r="J5815" t="inlineStr">
        <is>
          <t>Zoya Ahmed</t>
        </is>
      </c>
      <c r="K5815" s="71" t="n">
        <v>2447</v>
      </c>
      <c r="L5815" s="72" t="n">
        <v>210.34</v>
      </c>
      <c r="M5815" s="72" t="n">
        <v>514701.98</v>
      </c>
      <c r="N5815" s="72" t="n">
        <v>41176.16</v>
      </c>
      <c r="O5815" s="72" t="n">
        <v>473525.82</v>
      </c>
      <c r="P5815" s="72" t="n">
        <v>358954.53</v>
      </c>
      <c r="Q5815" s="72" t="n">
        <v>114571.29</v>
      </c>
      <c r="R5815" t="inlineStr">
        <is>
          <t>Punjab</t>
        </is>
      </c>
      <c r="S5815" s="71" t="n">
        <v>3</v>
      </c>
      <c r="T5815" t="inlineStr">
        <is>
          <t>Yes</t>
        </is>
      </c>
      <c r="U5815" s="71" t="n">
        <v>1828</v>
      </c>
      <c r="V5815" s="71" t="n">
        <v>473</v>
      </c>
      <c r="W5815">
        <f>IF(AND(OR(Dashboard!$C$6="All",E5815=Dashboard!$C$6),OR(Dashboard!$F$6="All",G5815=Dashboard!$F$6),OR(Dashboard!$I$6="All",H5815=Dashboard!$I$6)),1,0)</f>
        <v/>
      </c>
    </row>
    <row r="5816">
      <c r="A5816" t="inlineStr">
        <is>
          <t>RR105807</t>
        </is>
      </c>
      <c r="B5816" s="69" t="n">
        <v>46361</v>
      </c>
      <c r="C5816" s="70" t="n">
        <v>2026</v>
      </c>
      <c r="D5816" t="inlineStr">
        <is>
          <t>Dec</t>
        </is>
      </c>
      <c r="E5816" t="inlineStr">
        <is>
          <t>East</t>
        </is>
      </c>
      <c r="F5816" t="inlineStr">
        <is>
          <t>India</t>
        </is>
      </c>
      <c r="G5816" t="inlineStr">
        <is>
          <t>JioMart</t>
        </is>
      </c>
      <c r="H5816" t="inlineStr">
        <is>
          <t>Home delivery</t>
        </is>
      </c>
      <c r="I5816" t="inlineStr">
        <is>
          <t>Member</t>
        </is>
      </c>
      <c r="J5816" t="inlineStr">
        <is>
          <t>Shraddha Kulkarni</t>
        </is>
      </c>
      <c r="K5816" s="71" t="n">
        <v>2025</v>
      </c>
      <c r="L5816" s="72" t="n">
        <v>432.95</v>
      </c>
      <c r="M5816" s="72" t="n">
        <v>876723.75</v>
      </c>
      <c r="N5816" s="72" t="n">
        <v>131508.56</v>
      </c>
      <c r="O5816" s="72" t="n">
        <v>745215.1899999999</v>
      </c>
      <c r="P5816" s="72" t="n">
        <v>657524.1899999999</v>
      </c>
      <c r="Q5816" s="72" t="n">
        <v>87691</v>
      </c>
      <c r="R5816" t="inlineStr">
        <is>
          <t>Bihar</t>
        </is>
      </c>
      <c r="S5816" s="71" t="n">
        <v>1</v>
      </c>
      <c r="T5816" t="inlineStr">
        <is>
          <t>Yes</t>
        </is>
      </c>
      <c r="U5816" s="71" t="n">
        <v>7329</v>
      </c>
      <c r="V5816" s="71" t="n">
        <v>541</v>
      </c>
      <c r="W5816">
        <f>IF(AND(OR(Dashboard!$C$6="All",E5816=Dashboard!$C$6),OR(Dashboard!$F$6="All",G5816=Dashboard!$F$6),OR(Dashboard!$I$6="All",H5816=Dashboard!$I$6)),1,0)</f>
        <v/>
      </c>
    </row>
    <row r="5817">
      <c r="A5817" t="inlineStr">
        <is>
          <t>RR105808</t>
        </is>
      </c>
      <c r="B5817" s="69" t="n">
        <v>46361</v>
      </c>
      <c r="C5817" s="70" t="n">
        <v>2026</v>
      </c>
      <c r="D5817" t="inlineStr">
        <is>
          <t>Dec</t>
        </is>
      </c>
      <c r="E5817" t="inlineStr">
        <is>
          <t>West</t>
        </is>
      </c>
      <c r="F5817" t="inlineStr">
        <is>
          <t>India</t>
        </is>
      </c>
      <c r="G5817" t="inlineStr">
        <is>
          <t>Grocery</t>
        </is>
      </c>
      <c r="H5817" t="inlineStr">
        <is>
          <t>Store walk-in</t>
        </is>
      </c>
      <c r="I5817" t="inlineStr">
        <is>
          <t>Walk-in guest</t>
        </is>
      </c>
      <c r="J5817" t="inlineStr">
        <is>
          <t>Ruhi Shaikh</t>
        </is>
      </c>
      <c r="K5817" s="71" t="n">
        <v>1351</v>
      </c>
      <c r="L5817" s="72" t="n">
        <v>178.46</v>
      </c>
      <c r="M5817" s="72" t="n">
        <v>241099.46</v>
      </c>
      <c r="N5817" s="72" t="n">
        <v>12054.97</v>
      </c>
      <c r="O5817" s="72" t="n">
        <v>229044.49</v>
      </c>
      <c r="P5817" s="72" t="n">
        <v>204285.2</v>
      </c>
      <c r="Q5817" s="72" t="n">
        <v>24759.29</v>
      </c>
      <c r="R5817" t="inlineStr">
        <is>
          <t>Gujarat</t>
        </is>
      </c>
      <c r="S5817" s="71" t="n">
        <v>5</v>
      </c>
      <c r="T5817" t="inlineStr">
        <is>
          <t>Yes</t>
        </is>
      </c>
      <c r="U5817" s="71" t="n">
        <v>623</v>
      </c>
      <c r="V5817" s="71" t="n">
        <v>185</v>
      </c>
      <c r="W5817">
        <f>IF(AND(OR(Dashboard!$C$6="All",E5817=Dashboard!$C$6),OR(Dashboard!$F$6="All",G5817=Dashboard!$F$6),OR(Dashboard!$I$6="All",H5817=Dashboard!$I$6)),1,0)</f>
        <v/>
      </c>
    </row>
    <row r="5818">
      <c r="A5818" t="inlineStr">
        <is>
          <t>RR105809</t>
        </is>
      </c>
      <c r="B5818" s="69" t="n">
        <v>46361</v>
      </c>
      <c r="C5818" s="70" t="n">
        <v>2026</v>
      </c>
      <c r="D5818" t="inlineStr">
        <is>
          <t>Dec</t>
        </is>
      </c>
      <c r="E5818" t="inlineStr">
        <is>
          <t>East</t>
        </is>
      </c>
      <c r="F5818" t="inlineStr">
        <is>
          <t>India</t>
        </is>
      </c>
      <c r="G5818" t="inlineStr">
        <is>
          <t>JioMart</t>
        </is>
      </c>
      <c r="H5818" t="inlineStr">
        <is>
          <t>Home delivery</t>
        </is>
      </c>
      <c r="I5818" t="inlineStr">
        <is>
          <t>Member</t>
        </is>
      </c>
      <c r="J5818" t="inlineStr">
        <is>
          <t>Aisha Bello</t>
        </is>
      </c>
      <c r="K5818" s="71" t="n">
        <v>5675</v>
      </c>
      <c r="L5818" s="72" t="n">
        <v>425.86</v>
      </c>
      <c r="M5818" s="72" t="n">
        <v>2416755.5</v>
      </c>
      <c r="N5818" s="72" t="n">
        <v>120837.78</v>
      </c>
      <c r="O5818" s="72" t="n">
        <v>2295917.72</v>
      </c>
      <c r="P5818" s="72" t="n">
        <v>1941560.42</v>
      </c>
      <c r="Q5818" s="72" t="n">
        <v>354357.3</v>
      </c>
      <c r="R5818" t="inlineStr">
        <is>
          <t>Bihar</t>
        </is>
      </c>
      <c r="S5818" s="71" t="n">
        <v>2</v>
      </c>
      <c r="T5818" t="inlineStr">
        <is>
          <t>Yes</t>
        </is>
      </c>
      <c r="U5818" s="71" t="n">
        <v>14573</v>
      </c>
      <c r="V5818" s="71" t="n">
        <v>1161</v>
      </c>
      <c r="W5818">
        <f>IF(AND(OR(Dashboard!$C$6="All",E5818=Dashboard!$C$6),OR(Dashboard!$F$6="All",G5818=Dashboard!$F$6),OR(Dashboard!$I$6="All",H5818=Dashboard!$I$6)),1,0)</f>
        <v/>
      </c>
    </row>
    <row r="5819">
      <c r="A5819" t="inlineStr">
        <is>
          <t>RR105810</t>
        </is>
      </c>
      <c r="B5819" s="69" t="n">
        <v>46361</v>
      </c>
      <c r="C5819" s="70" t="n">
        <v>2026</v>
      </c>
      <c r="D5819" t="inlineStr">
        <is>
          <t>Dec</t>
        </is>
      </c>
      <c r="E5819" t="inlineStr">
        <is>
          <t>East</t>
        </is>
      </c>
      <c r="F5819" t="inlineStr">
        <is>
          <t>India</t>
        </is>
      </c>
      <c r="G5819" t="inlineStr">
        <is>
          <t>Grocery</t>
        </is>
      </c>
      <c r="H5819" t="inlineStr">
        <is>
          <t>Store walk-in</t>
        </is>
      </c>
      <c r="I5819" t="inlineStr">
        <is>
          <t>Walk-in guest</t>
        </is>
      </c>
      <c r="J5819" t="inlineStr">
        <is>
          <t>Wei Chen</t>
        </is>
      </c>
      <c r="K5819" s="71" t="n">
        <v>529</v>
      </c>
      <c r="L5819" s="72" t="n">
        <v>172.9</v>
      </c>
      <c r="M5819" s="72" t="n">
        <v>91464.10000000001</v>
      </c>
      <c r="N5819" s="72" t="n">
        <v>4573.21</v>
      </c>
      <c r="O5819" s="72" t="n">
        <v>86890.89</v>
      </c>
      <c r="P5819" s="72" t="n">
        <v>77714.85000000001</v>
      </c>
      <c r="Q5819" s="72" t="n">
        <v>9176.040000000001</v>
      </c>
      <c r="R5819" t="inlineStr">
        <is>
          <t>Bihar</t>
        </is>
      </c>
      <c r="S5819" s="71" t="n">
        <v>3</v>
      </c>
      <c r="T5819" t="inlineStr">
        <is>
          <t>Yes</t>
        </is>
      </c>
      <c r="U5819" s="71" t="n">
        <v>560</v>
      </c>
      <c r="V5819" s="71" t="n">
        <v>169</v>
      </c>
      <c r="W5819">
        <f>IF(AND(OR(Dashboard!$C$6="All",E5819=Dashboard!$C$6),OR(Dashboard!$F$6="All",G5819=Dashboard!$F$6),OR(Dashboard!$I$6="All",H5819=Dashboard!$I$6)),1,0)</f>
        <v/>
      </c>
    </row>
    <row r="5820">
      <c r="A5820" t="inlineStr">
        <is>
          <t>RR105811</t>
        </is>
      </c>
      <c r="B5820" s="69" t="n">
        <v>46361</v>
      </c>
      <c r="C5820" s="70" t="n">
        <v>2026</v>
      </c>
      <c r="D5820" t="inlineStr">
        <is>
          <t>Dec</t>
        </is>
      </c>
      <c r="E5820" t="inlineStr">
        <is>
          <t>West</t>
        </is>
      </c>
      <c r="F5820" t="inlineStr">
        <is>
          <t>India</t>
        </is>
      </c>
      <c r="G5820" t="inlineStr">
        <is>
          <t>Grocery</t>
        </is>
      </c>
      <c r="H5820" t="inlineStr">
        <is>
          <t>Store walk-in</t>
        </is>
      </c>
      <c r="I5820" t="inlineStr">
        <is>
          <t>Member</t>
        </is>
      </c>
      <c r="J5820" t="inlineStr">
        <is>
          <t>Emma Clarke</t>
        </is>
      </c>
      <c r="K5820" s="71" t="n">
        <v>1295</v>
      </c>
      <c r="L5820" s="72" t="n">
        <v>186.24</v>
      </c>
      <c r="M5820" s="72" t="n">
        <v>241180.8</v>
      </c>
      <c r="N5820" s="72" t="n">
        <v>19294.46</v>
      </c>
      <c r="O5820" s="72" t="n">
        <v>221886.34</v>
      </c>
      <c r="P5820" s="72" t="n">
        <v>183578.15</v>
      </c>
      <c r="Q5820" s="72" t="n">
        <v>38308.19</v>
      </c>
      <c r="R5820" t="inlineStr">
        <is>
          <t>Gujarat</t>
        </is>
      </c>
      <c r="S5820" s="71" t="n">
        <v>2</v>
      </c>
      <c r="T5820" t="inlineStr">
        <is>
          <t>Yes</t>
        </is>
      </c>
      <c r="U5820" s="71" t="n">
        <v>647</v>
      </c>
      <c r="V5820" s="71" t="n">
        <v>195</v>
      </c>
      <c r="W5820">
        <f>IF(AND(OR(Dashboard!$C$6="All",E5820=Dashboard!$C$6),OR(Dashboard!$F$6="All",G5820=Dashboard!$F$6),OR(Dashboard!$I$6="All",H5820=Dashboard!$I$6)),1,0)</f>
        <v/>
      </c>
    </row>
    <row r="5821">
      <c r="A5821" t="inlineStr">
        <is>
          <t>RR105812</t>
        </is>
      </c>
      <c r="B5821" s="69" t="n">
        <v>46361</v>
      </c>
      <c r="C5821" s="70" t="n">
        <v>2026</v>
      </c>
      <c r="D5821" t="inlineStr">
        <is>
          <t>Dec</t>
        </is>
      </c>
      <c r="E5821" t="inlineStr">
        <is>
          <t>South</t>
        </is>
      </c>
      <c r="F5821" t="inlineStr">
        <is>
          <t>India</t>
        </is>
      </c>
      <c r="G5821" t="inlineStr">
        <is>
          <t>JioMart</t>
        </is>
      </c>
      <c r="H5821" t="inlineStr">
        <is>
          <t>Home delivery</t>
        </is>
      </c>
      <c r="I5821" t="inlineStr">
        <is>
          <t>Member</t>
        </is>
      </c>
      <c r="J5821" t="inlineStr">
        <is>
          <t>Arjun Mehta</t>
        </is>
      </c>
      <c r="K5821" s="71" t="n">
        <v>2497</v>
      </c>
      <c r="L5821" s="72" t="n">
        <v>436.7</v>
      </c>
      <c r="M5821" s="72" t="n">
        <v>1090439.9</v>
      </c>
      <c r="N5821" s="72" t="n">
        <v>163565.98</v>
      </c>
      <c r="O5821" s="72" t="n">
        <v>926873.92</v>
      </c>
      <c r="P5821" s="72" t="n">
        <v>848289.48</v>
      </c>
      <c r="Q5821" s="72" t="n">
        <v>78584.44</v>
      </c>
      <c r="R5821" t="inlineStr">
        <is>
          <t>Telangana</t>
        </is>
      </c>
      <c r="S5821" s="71" t="n">
        <v>8</v>
      </c>
      <c r="T5821" t="inlineStr">
        <is>
          <t>Yes</t>
        </is>
      </c>
      <c r="U5821" s="71" t="n">
        <v>5756</v>
      </c>
      <c r="V5821" s="71" t="n">
        <v>291</v>
      </c>
      <c r="W5821">
        <f>IF(AND(OR(Dashboard!$C$6="All",E5821=Dashboard!$C$6),OR(Dashboard!$F$6="All",G5821=Dashboard!$F$6),OR(Dashboard!$I$6="All",H5821=Dashboard!$I$6)),1,0)</f>
        <v/>
      </c>
    </row>
    <row r="5822">
      <c r="A5822" t="inlineStr">
        <is>
          <t>RR105813</t>
        </is>
      </c>
      <c r="B5822" s="69" t="n">
        <v>46361</v>
      </c>
      <c r="C5822" s="70" t="n">
        <v>2026</v>
      </c>
      <c r="D5822" t="inlineStr">
        <is>
          <t>Dec</t>
        </is>
      </c>
      <c r="E5822" t="inlineStr">
        <is>
          <t>East</t>
        </is>
      </c>
      <c r="F5822" t="inlineStr">
        <is>
          <t>India</t>
        </is>
      </c>
      <c r="G5822" t="inlineStr">
        <is>
          <t>Grocery</t>
        </is>
      </c>
      <c r="H5822" t="inlineStr">
        <is>
          <t>Store walk-in</t>
        </is>
      </c>
      <c r="I5822" t="inlineStr">
        <is>
          <t>Member</t>
        </is>
      </c>
      <c r="J5822" t="inlineStr">
        <is>
          <t>Yuki Sato</t>
        </is>
      </c>
      <c r="K5822" s="71" t="n">
        <v>2816</v>
      </c>
      <c r="L5822" s="72" t="n">
        <v>178.48</v>
      </c>
      <c r="M5822" s="72" t="n">
        <v>502599.68</v>
      </c>
      <c r="N5822" s="72" t="n">
        <v>40207.97</v>
      </c>
      <c r="O5822" s="72" t="n">
        <v>462391.71</v>
      </c>
      <c r="P5822" s="72" t="n">
        <v>429088.57</v>
      </c>
      <c r="Q5822" s="72" t="n">
        <v>33303.14</v>
      </c>
      <c r="R5822" t="inlineStr">
        <is>
          <t>Bihar</t>
        </is>
      </c>
      <c r="S5822" s="71" t="n">
        <v>3</v>
      </c>
      <c r="T5822" t="inlineStr">
        <is>
          <t>Yes</t>
        </is>
      </c>
      <c r="U5822" s="71" t="n">
        <v>1526</v>
      </c>
      <c r="V5822" s="71" t="n">
        <v>501</v>
      </c>
      <c r="W5822">
        <f>IF(AND(OR(Dashboard!$C$6="All",E5822=Dashboard!$C$6),OR(Dashboard!$F$6="All",G5822=Dashboard!$F$6),OR(Dashboard!$I$6="All",H5822=Dashboard!$I$6)),1,0)</f>
        <v/>
      </c>
    </row>
    <row r="5823">
      <c r="A5823" t="inlineStr">
        <is>
          <t>RR105814</t>
        </is>
      </c>
      <c r="B5823" s="69" t="n">
        <v>46361</v>
      </c>
      <c r="C5823" s="70" t="n">
        <v>2026</v>
      </c>
      <c r="D5823" t="inlineStr">
        <is>
          <t>Dec</t>
        </is>
      </c>
      <c r="E5823" t="inlineStr">
        <is>
          <t>West</t>
        </is>
      </c>
      <c r="F5823" t="inlineStr">
        <is>
          <t>India</t>
        </is>
      </c>
      <c r="G5823" t="inlineStr">
        <is>
          <t>Grocery</t>
        </is>
      </c>
      <c r="H5823" t="inlineStr">
        <is>
          <t>Store walk-in</t>
        </is>
      </c>
      <c r="I5823" t="inlineStr">
        <is>
          <t>Walk-in guest</t>
        </is>
      </c>
      <c r="J5823" t="inlineStr">
        <is>
          <t>Liam O'Brien</t>
        </is>
      </c>
      <c r="K5823" s="71" t="n">
        <v>1727</v>
      </c>
      <c r="L5823" s="72" t="n">
        <v>208.42</v>
      </c>
      <c r="M5823" s="72" t="n">
        <v>359941.34</v>
      </c>
      <c r="N5823" s="72" t="n">
        <v>28795.31</v>
      </c>
      <c r="O5823" s="72" t="n">
        <v>331146.03</v>
      </c>
      <c r="P5823" s="72" t="n">
        <v>260827.33</v>
      </c>
      <c r="Q5823" s="72" t="n">
        <v>70318.7</v>
      </c>
      <c r="R5823" t="inlineStr">
        <is>
          <t>Maharashtra</t>
        </is>
      </c>
      <c r="S5823" s="71" t="n">
        <v>0</v>
      </c>
      <c r="T5823" t="inlineStr">
        <is>
          <t>No</t>
        </is>
      </c>
      <c r="U5823" s="71" t="n">
        <v>1085</v>
      </c>
      <c r="V5823" s="71" t="n">
        <v>482</v>
      </c>
      <c r="W5823">
        <f>IF(AND(OR(Dashboard!$C$6="All",E5823=Dashboard!$C$6),OR(Dashboard!$F$6="All",G5823=Dashboard!$F$6),OR(Dashboard!$I$6="All",H5823=Dashboard!$I$6)),1,0)</f>
        <v/>
      </c>
    </row>
    <row r="5824">
      <c r="A5824" t="inlineStr">
        <is>
          <t>RR105815</t>
        </is>
      </c>
      <c r="B5824" s="69" t="n">
        <v>46362</v>
      </c>
      <c r="C5824" s="70" t="n">
        <v>2026</v>
      </c>
      <c r="D5824" t="inlineStr">
        <is>
          <t>Dec</t>
        </is>
      </c>
      <c r="E5824" t="inlineStr">
        <is>
          <t>North</t>
        </is>
      </c>
      <c r="F5824" t="inlineStr">
        <is>
          <t>India</t>
        </is>
      </c>
      <c r="G5824" t="inlineStr">
        <is>
          <t>Grocery</t>
        </is>
      </c>
      <c r="H5824" t="inlineStr">
        <is>
          <t>Store walk-in</t>
        </is>
      </c>
      <c r="I5824" t="inlineStr">
        <is>
          <t>Member</t>
        </is>
      </c>
      <c r="J5824" t="inlineStr">
        <is>
          <t>Hiroshi Tanaka</t>
        </is>
      </c>
      <c r="K5824" s="71" t="n">
        <v>3155</v>
      </c>
      <c r="L5824" s="72" t="n">
        <v>170.19</v>
      </c>
      <c r="M5824" s="72" t="n">
        <v>536949.45</v>
      </c>
      <c r="N5824" s="72" t="n">
        <v>10738.99</v>
      </c>
      <c r="O5824" s="72" t="n">
        <v>526210.46</v>
      </c>
      <c r="P5824" s="72" t="n">
        <v>462628.33</v>
      </c>
      <c r="Q5824" s="72" t="n">
        <v>63582.13</v>
      </c>
      <c r="R5824" t="inlineStr">
        <is>
          <t>Delhi</t>
        </is>
      </c>
      <c r="S5824" s="71" t="n">
        <v>1</v>
      </c>
      <c r="T5824" t="inlineStr">
        <is>
          <t>Yes</t>
        </is>
      </c>
      <c r="U5824" s="71" t="n">
        <v>1179</v>
      </c>
      <c r="V5824" s="71" t="n">
        <v>451</v>
      </c>
      <c r="W5824">
        <f>IF(AND(OR(Dashboard!$C$6="All",E5824=Dashboard!$C$6),OR(Dashboard!$F$6="All",G5824=Dashboard!$F$6),OR(Dashboard!$I$6="All",H5824=Dashboard!$I$6)),1,0)</f>
        <v/>
      </c>
    </row>
    <row r="5825">
      <c r="A5825" t="inlineStr">
        <is>
          <t>RR105816</t>
        </is>
      </c>
      <c r="B5825" s="69" t="n">
        <v>46362</v>
      </c>
      <c r="C5825" s="70" t="n">
        <v>2026</v>
      </c>
      <c r="D5825" t="inlineStr">
        <is>
          <t>Dec</t>
        </is>
      </c>
      <c r="E5825" t="inlineStr">
        <is>
          <t>South</t>
        </is>
      </c>
      <c r="F5825" t="inlineStr">
        <is>
          <t>India</t>
        </is>
      </c>
      <c r="G5825" t="inlineStr">
        <is>
          <t>JioMart</t>
        </is>
      </c>
      <c r="H5825" t="inlineStr">
        <is>
          <t>Home delivery</t>
        </is>
      </c>
      <c r="I5825" t="inlineStr">
        <is>
          <t>Walk-in guest</t>
        </is>
      </c>
      <c r="J5825" t="inlineStr">
        <is>
          <t>Wei Chen</t>
        </is>
      </c>
      <c r="K5825" s="71" t="n">
        <v>1587</v>
      </c>
      <c r="L5825" s="72" t="n">
        <v>422.98</v>
      </c>
      <c r="M5825" s="72" t="n">
        <v>671269.26</v>
      </c>
      <c r="N5825" s="72" t="n">
        <v>33563.46</v>
      </c>
      <c r="O5825" s="72" t="n">
        <v>637705.8</v>
      </c>
      <c r="P5825" s="72" t="n">
        <v>547465.1</v>
      </c>
      <c r="Q5825" s="72" t="n">
        <v>90240.7</v>
      </c>
      <c r="R5825" t="inlineStr">
        <is>
          <t>Karnataka</t>
        </is>
      </c>
      <c r="S5825" s="71" t="n">
        <v>8</v>
      </c>
      <c r="T5825" t="inlineStr">
        <is>
          <t>Yes</t>
        </is>
      </c>
      <c r="U5825" s="71" t="n">
        <v>7345</v>
      </c>
      <c r="V5825" s="71" t="n">
        <v>321</v>
      </c>
      <c r="W5825">
        <f>IF(AND(OR(Dashboard!$C$6="All",E5825=Dashboard!$C$6),OR(Dashboard!$F$6="All",G5825=Dashboard!$F$6),OR(Dashboard!$I$6="All",H5825=Dashboard!$I$6)),1,0)</f>
        <v/>
      </c>
    </row>
    <row r="5826">
      <c r="A5826" t="inlineStr">
        <is>
          <t>RR105817</t>
        </is>
      </c>
      <c r="B5826" s="69" t="n">
        <v>46362</v>
      </c>
      <c r="C5826" s="70" t="n">
        <v>2026</v>
      </c>
      <c r="D5826" t="inlineStr">
        <is>
          <t>Dec</t>
        </is>
      </c>
      <c r="E5826" t="inlineStr">
        <is>
          <t>West</t>
        </is>
      </c>
      <c r="F5826" t="inlineStr">
        <is>
          <t>India</t>
        </is>
      </c>
      <c r="G5826" t="inlineStr">
        <is>
          <t>JioMart</t>
        </is>
      </c>
      <c r="H5826" t="inlineStr">
        <is>
          <t>Home delivery</t>
        </is>
      </c>
      <c r="I5826" t="inlineStr">
        <is>
          <t>Member</t>
        </is>
      </c>
      <c r="J5826" t="inlineStr">
        <is>
          <t>Mei Lin</t>
        </is>
      </c>
      <c r="K5826" s="71" t="n">
        <v>2964</v>
      </c>
      <c r="L5826" s="72" t="n">
        <v>478.58</v>
      </c>
      <c r="M5826" s="72" t="n">
        <v>1418511.12</v>
      </c>
      <c r="N5826" s="72" t="n">
        <v>70925.56</v>
      </c>
      <c r="O5826" s="72" t="n">
        <v>1347585.56</v>
      </c>
      <c r="P5826" s="72" t="n">
        <v>973286.92</v>
      </c>
      <c r="Q5826" s="72" t="n">
        <v>374298.64</v>
      </c>
      <c r="R5826" t="inlineStr">
        <is>
          <t>Maharashtra</t>
        </is>
      </c>
      <c r="S5826" s="71" t="n">
        <v>8</v>
      </c>
      <c r="T5826" t="inlineStr">
        <is>
          <t>Yes</t>
        </is>
      </c>
      <c r="U5826" s="71" t="n">
        <v>5628</v>
      </c>
      <c r="V5826" s="71" t="n">
        <v>398</v>
      </c>
      <c r="W5826">
        <f>IF(AND(OR(Dashboard!$C$6="All",E5826=Dashboard!$C$6),OR(Dashboard!$F$6="All",G5826=Dashboard!$F$6),OR(Dashboard!$I$6="All",H5826=Dashboard!$I$6)),1,0)</f>
        <v/>
      </c>
    </row>
    <row r="5827">
      <c r="A5827" t="inlineStr">
        <is>
          <t>RR105818</t>
        </is>
      </c>
      <c r="B5827" s="69" t="n">
        <v>46363</v>
      </c>
      <c r="C5827" s="70" t="n">
        <v>2026</v>
      </c>
      <c r="D5827" t="inlineStr">
        <is>
          <t>Dec</t>
        </is>
      </c>
      <c r="E5827" t="inlineStr">
        <is>
          <t>West</t>
        </is>
      </c>
      <c r="F5827" t="inlineStr">
        <is>
          <t>India</t>
        </is>
      </c>
      <c r="G5827" t="inlineStr">
        <is>
          <t>Fashion</t>
        </is>
      </c>
      <c r="H5827" t="inlineStr">
        <is>
          <t>Store walk-in</t>
        </is>
      </c>
      <c r="I5827" t="inlineStr">
        <is>
          <t>Walk-in guest</t>
        </is>
      </c>
      <c r="J5827" t="inlineStr">
        <is>
          <t>Lucas Martin</t>
        </is>
      </c>
      <c r="K5827" s="71" t="n">
        <v>738</v>
      </c>
      <c r="L5827" s="72" t="n">
        <v>681.3099999999999</v>
      </c>
      <c r="M5827" s="72" t="n">
        <v>502806.78</v>
      </c>
      <c r="N5827" s="72" t="n">
        <v>10056.14</v>
      </c>
      <c r="O5827" s="72" t="n">
        <v>492750.64</v>
      </c>
      <c r="P5827" s="72" t="n">
        <v>314631.46</v>
      </c>
      <c r="Q5827" s="72" t="n">
        <v>178119.18</v>
      </c>
      <c r="R5827" t="inlineStr">
        <is>
          <t>Maharashtra</t>
        </is>
      </c>
      <c r="S5827" s="71" t="n">
        <v>8</v>
      </c>
      <c r="T5827" t="inlineStr">
        <is>
          <t>Yes</t>
        </is>
      </c>
      <c r="U5827" s="71" t="n">
        <v>635</v>
      </c>
      <c r="V5827" s="71" t="n">
        <v>179</v>
      </c>
      <c r="W5827">
        <f>IF(AND(OR(Dashboard!$C$6="All",E5827=Dashboard!$C$6),OR(Dashboard!$F$6="All",G5827=Dashboard!$F$6),OR(Dashboard!$I$6="All",H5827=Dashboard!$I$6)),1,0)</f>
        <v/>
      </c>
    </row>
    <row r="5828">
      <c r="A5828" t="inlineStr">
        <is>
          <t>RR105819</t>
        </is>
      </c>
      <c r="B5828" s="69" t="n">
        <v>46363</v>
      </c>
      <c r="C5828" s="70" t="n">
        <v>2026</v>
      </c>
      <c r="D5828" t="inlineStr">
        <is>
          <t>Dec</t>
        </is>
      </c>
      <c r="E5828" t="inlineStr">
        <is>
          <t>South</t>
        </is>
      </c>
      <c r="F5828" t="inlineStr">
        <is>
          <t>India</t>
        </is>
      </c>
      <c r="G5828" t="inlineStr">
        <is>
          <t>JioMart</t>
        </is>
      </c>
      <c r="H5828" t="inlineStr">
        <is>
          <t>Home delivery</t>
        </is>
      </c>
      <c r="I5828" t="inlineStr">
        <is>
          <t>Walk-in guest</t>
        </is>
      </c>
      <c r="J5828" t="inlineStr">
        <is>
          <t>Zoya Ahmed</t>
        </is>
      </c>
      <c r="K5828" s="71" t="n">
        <v>1176</v>
      </c>
      <c r="L5828" s="72" t="n">
        <v>439.4</v>
      </c>
      <c r="M5828" s="72" t="n">
        <v>516734.4</v>
      </c>
      <c r="N5828" s="72" t="n">
        <v>51673.44</v>
      </c>
      <c r="O5828" s="72" t="n">
        <v>465060.96</v>
      </c>
      <c r="P5828" s="72" t="n">
        <v>397247.68</v>
      </c>
      <c r="Q5828" s="72" t="n">
        <v>67813.28</v>
      </c>
      <c r="R5828" t="inlineStr">
        <is>
          <t>Karnataka</t>
        </is>
      </c>
      <c r="S5828" s="71" t="n">
        <v>0</v>
      </c>
      <c r="T5828" t="inlineStr">
        <is>
          <t>No</t>
        </is>
      </c>
      <c r="U5828" s="71" t="n">
        <v>2559</v>
      </c>
      <c r="V5828" s="71" t="n">
        <v>145</v>
      </c>
      <c r="W5828">
        <f>IF(AND(OR(Dashboard!$C$6="All",E5828=Dashboard!$C$6),OR(Dashboard!$F$6="All",G5828=Dashboard!$F$6),OR(Dashboard!$I$6="All",H5828=Dashboard!$I$6)),1,0)</f>
        <v/>
      </c>
    </row>
    <row r="5829">
      <c r="A5829" t="inlineStr">
        <is>
          <t>RR105820</t>
        </is>
      </c>
      <c r="B5829" s="69" t="n">
        <v>46363</v>
      </c>
      <c r="C5829" s="70" t="n">
        <v>2026</v>
      </c>
      <c r="D5829" t="inlineStr">
        <is>
          <t>Dec</t>
        </is>
      </c>
      <c r="E5829" t="inlineStr">
        <is>
          <t>North</t>
        </is>
      </c>
      <c r="F5829" t="inlineStr">
        <is>
          <t>India</t>
        </is>
      </c>
      <c r="G5829" t="inlineStr">
        <is>
          <t>JioMart</t>
        </is>
      </c>
      <c r="H5829" t="inlineStr">
        <is>
          <t>Home delivery</t>
        </is>
      </c>
      <c r="I5829" t="inlineStr">
        <is>
          <t>Member</t>
        </is>
      </c>
      <c r="J5829" t="inlineStr">
        <is>
          <t>Ana Costa</t>
        </is>
      </c>
      <c r="K5829" s="71" t="n">
        <v>1541</v>
      </c>
      <c r="L5829" s="72" t="n">
        <v>448.63</v>
      </c>
      <c r="M5829" s="72" t="n">
        <v>691338.83</v>
      </c>
      <c r="N5829" s="72" t="n">
        <v>34566.94</v>
      </c>
      <c r="O5829" s="72" t="n">
        <v>656771.89</v>
      </c>
      <c r="P5829" s="72" t="n">
        <v>532832.53</v>
      </c>
      <c r="Q5829" s="72" t="n">
        <v>123939.36</v>
      </c>
      <c r="R5829" t="inlineStr">
        <is>
          <t>Delhi</t>
        </is>
      </c>
      <c r="S5829" s="71" t="n">
        <v>3</v>
      </c>
      <c r="T5829" t="inlineStr">
        <is>
          <t>Yes</t>
        </is>
      </c>
      <c r="U5829" s="71" t="n">
        <v>6951</v>
      </c>
      <c r="V5829" s="71" t="n">
        <v>282</v>
      </c>
      <c r="W5829">
        <f>IF(AND(OR(Dashboard!$C$6="All",E5829=Dashboard!$C$6),OR(Dashboard!$F$6="All",G5829=Dashboard!$F$6),OR(Dashboard!$I$6="All",H5829=Dashboard!$I$6)),1,0)</f>
        <v/>
      </c>
    </row>
    <row r="5830">
      <c r="A5830" t="inlineStr">
        <is>
          <t>RR105821</t>
        </is>
      </c>
      <c r="B5830" s="69" t="n">
        <v>46363</v>
      </c>
      <c r="C5830" s="70" t="n">
        <v>2026</v>
      </c>
      <c r="D5830" t="inlineStr">
        <is>
          <t>Dec</t>
        </is>
      </c>
      <c r="E5830" t="inlineStr">
        <is>
          <t>South</t>
        </is>
      </c>
      <c r="F5830" t="inlineStr">
        <is>
          <t>India</t>
        </is>
      </c>
      <c r="G5830" t="inlineStr">
        <is>
          <t>Grocery</t>
        </is>
      </c>
      <c r="H5830" t="inlineStr">
        <is>
          <t>Store walk-in</t>
        </is>
      </c>
      <c r="I5830" t="inlineStr">
        <is>
          <t>Walk-in guest</t>
        </is>
      </c>
      <c r="J5830" t="inlineStr">
        <is>
          <t>Zoya Ahmed</t>
        </is>
      </c>
      <c r="K5830" s="71" t="n">
        <v>3300</v>
      </c>
      <c r="L5830" s="72" t="n">
        <v>207.08</v>
      </c>
      <c r="M5830" s="72" t="n">
        <v>683364</v>
      </c>
      <c r="N5830" s="72" t="n">
        <v>102504.6</v>
      </c>
      <c r="O5830" s="72" t="n">
        <v>580859.4</v>
      </c>
      <c r="P5830" s="72" t="n">
        <v>476696.98</v>
      </c>
      <c r="Q5830" s="72" t="n">
        <v>104162.42</v>
      </c>
      <c r="R5830" t="inlineStr">
        <is>
          <t>Karnataka</t>
        </is>
      </c>
      <c r="S5830" s="71" t="n">
        <v>5</v>
      </c>
      <c r="T5830" t="inlineStr">
        <is>
          <t>Yes</t>
        </is>
      </c>
      <c r="U5830" s="71" t="n">
        <v>1636</v>
      </c>
      <c r="V5830" s="71" t="n">
        <v>703</v>
      </c>
      <c r="W5830">
        <f>IF(AND(OR(Dashboard!$C$6="All",E5830=Dashboard!$C$6),OR(Dashboard!$F$6="All",G5830=Dashboard!$F$6),OR(Dashboard!$I$6="All",H5830=Dashboard!$I$6)),1,0)</f>
        <v/>
      </c>
    </row>
    <row r="5831">
      <c r="A5831" t="inlineStr">
        <is>
          <t>RR105822</t>
        </is>
      </c>
      <c r="B5831" s="69" t="n">
        <v>46363</v>
      </c>
      <c r="C5831" s="70" t="n">
        <v>2026</v>
      </c>
      <c r="D5831" t="inlineStr">
        <is>
          <t>Dec</t>
        </is>
      </c>
      <c r="E5831" t="inlineStr">
        <is>
          <t>North</t>
        </is>
      </c>
      <c r="F5831" t="inlineStr">
        <is>
          <t>India</t>
        </is>
      </c>
      <c r="G5831" t="inlineStr">
        <is>
          <t>Grocery</t>
        </is>
      </c>
      <c r="H5831" t="inlineStr">
        <is>
          <t>Store walk-in</t>
        </is>
      </c>
      <c r="I5831" t="inlineStr">
        <is>
          <t>Walk-in guest</t>
        </is>
      </c>
      <c r="J5831" t="inlineStr">
        <is>
          <t>Hiroshi Tanaka</t>
        </is>
      </c>
      <c r="K5831" s="71" t="n">
        <v>1629</v>
      </c>
      <c r="L5831" s="72" t="n">
        <v>179.98</v>
      </c>
      <c r="M5831" s="72" t="n">
        <v>293187.42</v>
      </c>
      <c r="N5831" s="72" t="n">
        <v>23454.99</v>
      </c>
      <c r="O5831" s="72" t="n">
        <v>269732.43</v>
      </c>
      <c r="P5831" s="72" t="n">
        <v>241591.58</v>
      </c>
      <c r="Q5831" s="72" t="n">
        <v>28140.85</v>
      </c>
      <c r="R5831" t="inlineStr">
        <is>
          <t>Rajasthan</t>
        </is>
      </c>
      <c r="S5831" s="71" t="n">
        <v>3</v>
      </c>
      <c r="T5831" t="inlineStr">
        <is>
          <t>Yes</t>
        </is>
      </c>
      <c r="U5831" s="71" t="n">
        <v>2036</v>
      </c>
      <c r="V5831" s="71" t="n">
        <v>541</v>
      </c>
      <c r="W5831">
        <f>IF(AND(OR(Dashboard!$C$6="All",E5831=Dashboard!$C$6),OR(Dashboard!$F$6="All",G5831=Dashboard!$F$6),OR(Dashboard!$I$6="All",H5831=Dashboard!$I$6)),1,0)</f>
        <v/>
      </c>
    </row>
    <row r="5832">
      <c r="A5832" t="inlineStr">
        <is>
          <t>RR105823</t>
        </is>
      </c>
      <c r="B5832" s="69" t="n">
        <v>46363</v>
      </c>
      <c r="C5832" s="70" t="n">
        <v>2026</v>
      </c>
      <c r="D5832" t="inlineStr">
        <is>
          <t>Dec</t>
        </is>
      </c>
      <c r="E5832" t="inlineStr">
        <is>
          <t>West</t>
        </is>
      </c>
      <c r="F5832" t="inlineStr">
        <is>
          <t>India</t>
        </is>
      </c>
      <c r="G5832" t="inlineStr">
        <is>
          <t>Grocery</t>
        </is>
      </c>
      <c r="H5832" t="inlineStr">
        <is>
          <t>Store walk-in</t>
        </is>
      </c>
      <c r="I5832" t="inlineStr">
        <is>
          <t>Walk-in guest</t>
        </is>
      </c>
      <c r="J5832" t="inlineStr">
        <is>
          <t>Yuki Sato</t>
        </is>
      </c>
      <c r="K5832" s="71" t="n">
        <v>1834</v>
      </c>
      <c r="L5832" s="72" t="n">
        <v>186.94</v>
      </c>
      <c r="M5832" s="72" t="n">
        <v>342847.96</v>
      </c>
      <c r="N5832" s="72" t="n">
        <v>27427.84</v>
      </c>
      <c r="O5832" s="72" t="n">
        <v>315420.12</v>
      </c>
      <c r="P5832" s="72" t="n">
        <v>261571.6</v>
      </c>
      <c r="Q5832" s="72" t="n">
        <v>53848.52</v>
      </c>
      <c r="R5832" t="inlineStr">
        <is>
          <t>Gujarat</t>
        </is>
      </c>
      <c r="S5832" s="71" t="n">
        <v>3</v>
      </c>
      <c r="T5832" t="inlineStr">
        <is>
          <t>Yes</t>
        </is>
      </c>
      <c r="U5832" s="71" t="n">
        <v>1221</v>
      </c>
      <c r="V5832" s="71" t="n">
        <v>395</v>
      </c>
      <c r="W5832">
        <f>IF(AND(OR(Dashboard!$C$6="All",E5832=Dashboard!$C$6),OR(Dashboard!$F$6="All",G5832=Dashboard!$F$6),OR(Dashboard!$I$6="All",H5832=Dashboard!$I$6)),1,0)</f>
        <v/>
      </c>
    </row>
    <row r="5833">
      <c r="A5833" t="inlineStr">
        <is>
          <t>RR105824</t>
        </is>
      </c>
      <c r="B5833" s="69" t="n">
        <v>46364</v>
      </c>
      <c r="C5833" s="70" t="n">
        <v>2026</v>
      </c>
      <c r="D5833" t="inlineStr">
        <is>
          <t>Dec</t>
        </is>
      </c>
      <c r="E5833" t="inlineStr">
        <is>
          <t>South</t>
        </is>
      </c>
      <c r="F5833" t="inlineStr">
        <is>
          <t>India</t>
        </is>
      </c>
      <c r="G5833" t="inlineStr">
        <is>
          <t>Electronics</t>
        </is>
      </c>
      <c r="H5833" t="inlineStr">
        <is>
          <t>Store walk-in</t>
        </is>
      </c>
      <c r="I5833" t="inlineStr">
        <is>
          <t>Member</t>
        </is>
      </c>
      <c r="J5833" t="inlineStr">
        <is>
          <t>Ana Costa</t>
        </is>
      </c>
      <c r="K5833" s="71" t="n">
        <v>43</v>
      </c>
      <c r="L5833" s="72" t="n">
        <v>10557.27</v>
      </c>
      <c r="M5833" s="72" t="n">
        <v>453962.61</v>
      </c>
      <c r="N5833" s="72" t="n">
        <v>68094.39</v>
      </c>
      <c r="O5833" s="72" t="n">
        <v>385868.22</v>
      </c>
      <c r="P5833" s="72" t="n">
        <v>347100.39</v>
      </c>
      <c r="Q5833" s="72" t="n">
        <v>38767.83</v>
      </c>
      <c r="R5833" t="inlineStr">
        <is>
          <t>Telangana</t>
        </is>
      </c>
      <c r="S5833" s="71" t="n">
        <v>0</v>
      </c>
      <c r="T5833" t="inlineStr">
        <is>
          <t>No</t>
        </is>
      </c>
      <c r="U5833" s="71" t="n">
        <v>117</v>
      </c>
      <c r="V5833" s="71" t="n">
        <v>42</v>
      </c>
      <c r="W5833">
        <f>IF(AND(OR(Dashboard!$C$6="All",E5833=Dashboard!$C$6),OR(Dashboard!$F$6="All",G5833=Dashboard!$F$6),OR(Dashboard!$I$6="All",H5833=Dashboard!$I$6)),1,0)</f>
        <v/>
      </c>
    </row>
    <row r="5834">
      <c r="A5834" t="inlineStr">
        <is>
          <t>RR105825</t>
        </is>
      </c>
      <c r="B5834" s="69" t="n">
        <v>46364</v>
      </c>
      <c r="C5834" s="70" t="n">
        <v>2026</v>
      </c>
      <c r="D5834" t="inlineStr">
        <is>
          <t>Dec</t>
        </is>
      </c>
      <c r="E5834" t="inlineStr">
        <is>
          <t>South</t>
        </is>
      </c>
      <c r="F5834" t="inlineStr">
        <is>
          <t>India</t>
        </is>
      </c>
      <c r="G5834" t="inlineStr">
        <is>
          <t>Fashion</t>
        </is>
      </c>
      <c r="H5834" t="inlineStr">
        <is>
          <t>Store walk-in</t>
        </is>
      </c>
      <c r="I5834" t="inlineStr">
        <is>
          <t>Member</t>
        </is>
      </c>
      <c r="J5834" t="inlineStr">
        <is>
          <t>Ana Costa</t>
        </is>
      </c>
      <c r="K5834" s="71" t="n">
        <v>459</v>
      </c>
      <c r="L5834" s="72" t="n">
        <v>734.9</v>
      </c>
      <c r="M5834" s="72" t="n">
        <v>337319.1</v>
      </c>
      <c r="N5834" s="72" t="n">
        <v>33731.91</v>
      </c>
      <c r="O5834" s="72" t="n">
        <v>303587.19</v>
      </c>
      <c r="P5834" s="72" t="n">
        <v>192218.02</v>
      </c>
      <c r="Q5834" s="72" t="n">
        <v>111369.17</v>
      </c>
      <c r="R5834" t="inlineStr">
        <is>
          <t>Tamil Nadu</t>
        </is>
      </c>
      <c r="S5834" s="71" t="n">
        <v>1</v>
      </c>
      <c r="T5834" t="inlineStr">
        <is>
          <t>Yes</t>
        </is>
      </c>
      <c r="U5834" s="71" t="n">
        <v>355</v>
      </c>
      <c r="V5834" s="71" t="n">
        <v>124</v>
      </c>
      <c r="W5834">
        <f>IF(AND(OR(Dashboard!$C$6="All",E5834=Dashboard!$C$6),OR(Dashboard!$F$6="All",G5834=Dashboard!$F$6),OR(Dashboard!$I$6="All",H5834=Dashboard!$I$6)),1,0)</f>
        <v/>
      </c>
    </row>
    <row r="5835">
      <c r="A5835" t="inlineStr">
        <is>
          <t>RR105826</t>
        </is>
      </c>
      <c r="B5835" s="69" t="n">
        <v>46364</v>
      </c>
      <c r="C5835" s="70" t="n">
        <v>2026</v>
      </c>
      <c r="D5835" t="inlineStr">
        <is>
          <t>Dec</t>
        </is>
      </c>
      <c r="E5835" t="inlineStr">
        <is>
          <t>North</t>
        </is>
      </c>
      <c r="F5835" t="inlineStr">
        <is>
          <t>India</t>
        </is>
      </c>
      <c r="G5835" t="inlineStr">
        <is>
          <t>JioMart</t>
        </is>
      </c>
      <c r="H5835" t="inlineStr">
        <is>
          <t>Home delivery</t>
        </is>
      </c>
      <c r="I5835" t="inlineStr">
        <is>
          <t>Member</t>
        </is>
      </c>
      <c r="J5835" t="inlineStr">
        <is>
          <t>Ana Costa</t>
        </is>
      </c>
      <c r="K5835" s="71" t="n">
        <v>627</v>
      </c>
      <c r="L5835" s="72" t="n">
        <v>409.5</v>
      </c>
      <c r="M5835" s="72" t="n">
        <v>256756.5</v>
      </c>
      <c r="N5835" s="72" t="n">
        <v>12837.83</v>
      </c>
      <c r="O5835" s="72" t="n">
        <v>243918.67</v>
      </c>
      <c r="P5835" s="72" t="n">
        <v>216042.1</v>
      </c>
      <c r="Q5835" s="72" t="n">
        <v>27876.57</v>
      </c>
      <c r="R5835" t="inlineStr">
        <is>
          <t>Rajasthan</t>
        </is>
      </c>
      <c r="S5835" s="71" t="n">
        <v>8</v>
      </c>
      <c r="T5835" t="inlineStr">
        <is>
          <t>Yes</t>
        </is>
      </c>
      <c r="U5835" s="71" t="n">
        <v>1234</v>
      </c>
      <c r="V5835" s="71" t="n">
        <v>77</v>
      </c>
      <c r="W5835">
        <f>IF(AND(OR(Dashboard!$C$6="All",E5835=Dashboard!$C$6),OR(Dashboard!$F$6="All",G5835=Dashboard!$F$6),OR(Dashboard!$I$6="All",H5835=Dashboard!$I$6)),1,0)</f>
        <v/>
      </c>
    </row>
    <row r="5836">
      <c r="A5836" t="inlineStr">
        <is>
          <t>RR105827</t>
        </is>
      </c>
      <c r="B5836" s="69" t="n">
        <v>46364</v>
      </c>
      <c r="C5836" s="70" t="n">
        <v>2026</v>
      </c>
      <c r="D5836" t="inlineStr">
        <is>
          <t>Dec</t>
        </is>
      </c>
      <c r="E5836" t="inlineStr">
        <is>
          <t>South</t>
        </is>
      </c>
      <c r="F5836" t="inlineStr">
        <is>
          <t>India</t>
        </is>
      </c>
      <c r="G5836" t="inlineStr">
        <is>
          <t>JioMart</t>
        </is>
      </c>
      <c r="H5836" t="inlineStr">
        <is>
          <t>Home delivery</t>
        </is>
      </c>
      <c r="I5836" t="inlineStr">
        <is>
          <t>Member</t>
        </is>
      </c>
      <c r="J5836" t="inlineStr">
        <is>
          <t>Sophie Müller</t>
        </is>
      </c>
      <c r="K5836" s="71" t="n">
        <v>5762</v>
      </c>
      <c r="L5836" s="72" t="n">
        <v>419.87</v>
      </c>
      <c r="M5836" s="72" t="n">
        <v>2419290.94</v>
      </c>
      <c r="N5836" s="72" t="n">
        <v>120964.55</v>
      </c>
      <c r="O5836" s="72" t="n">
        <v>2298326.39</v>
      </c>
      <c r="P5836" s="72" t="n">
        <v>1954446.31</v>
      </c>
      <c r="Q5836" s="72" t="n">
        <v>343880.08</v>
      </c>
      <c r="R5836" t="inlineStr">
        <is>
          <t>Karnataka</t>
        </is>
      </c>
      <c r="S5836" s="71" t="n">
        <v>5</v>
      </c>
      <c r="T5836" t="inlineStr">
        <is>
          <t>Yes</t>
        </is>
      </c>
      <c r="U5836" s="71" t="n">
        <v>13843</v>
      </c>
      <c r="V5836" s="71" t="n">
        <v>1037</v>
      </c>
      <c r="W5836">
        <f>IF(AND(OR(Dashboard!$C$6="All",E5836=Dashboard!$C$6),OR(Dashboard!$F$6="All",G5836=Dashboard!$F$6),OR(Dashboard!$I$6="All",H5836=Dashboard!$I$6)),1,0)</f>
        <v/>
      </c>
    </row>
    <row r="5837">
      <c r="A5837" t="inlineStr">
        <is>
          <t>RR105828</t>
        </is>
      </c>
      <c r="B5837" s="69" t="n">
        <v>46364</v>
      </c>
      <c r="C5837" s="70" t="n">
        <v>2026</v>
      </c>
      <c r="D5837" t="inlineStr">
        <is>
          <t>Dec</t>
        </is>
      </c>
      <c r="E5837" t="inlineStr">
        <is>
          <t>North</t>
        </is>
      </c>
      <c r="F5837" t="inlineStr">
        <is>
          <t>India</t>
        </is>
      </c>
      <c r="G5837" t="inlineStr">
        <is>
          <t>Grocery</t>
        </is>
      </c>
      <c r="H5837" t="inlineStr">
        <is>
          <t>Store walk-in</t>
        </is>
      </c>
      <c r="I5837" t="inlineStr">
        <is>
          <t>Member</t>
        </is>
      </c>
      <c r="J5837" t="inlineStr">
        <is>
          <t>Zoya Ahmed</t>
        </is>
      </c>
      <c r="K5837" s="71" t="n">
        <v>2202</v>
      </c>
      <c r="L5837" s="72" t="n">
        <v>188.84</v>
      </c>
      <c r="M5837" s="72" t="n">
        <v>415825.68</v>
      </c>
      <c r="N5837" s="72" t="n">
        <v>20791.28</v>
      </c>
      <c r="O5837" s="72" t="n">
        <v>395034.4</v>
      </c>
      <c r="P5837" s="72" t="n">
        <v>319726.57</v>
      </c>
      <c r="Q5837" s="72" t="n">
        <v>75307.83</v>
      </c>
      <c r="R5837" t="inlineStr">
        <is>
          <t>Delhi</t>
        </is>
      </c>
      <c r="S5837" s="71" t="n">
        <v>8</v>
      </c>
      <c r="T5837" t="inlineStr">
        <is>
          <t>Yes</t>
        </is>
      </c>
      <c r="U5837" s="71" t="n">
        <v>689</v>
      </c>
      <c r="V5837" s="71" t="n">
        <v>264</v>
      </c>
      <c r="W5837">
        <f>IF(AND(OR(Dashboard!$C$6="All",E5837=Dashboard!$C$6),OR(Dashboard!$F$6="All",G5837=Dashboard!$F$6),OR(Dashboard!$I$6="All",H5837=Dashboard!$I$6)),1,0)</f>
        <v/>
      </c>
    </row>
    <row r="5838">
      <c r="A5838" t="inlineStr">
        <is>
          <t>RR105829</t>
        </is>
      </c>
      <c r="B5838" s="69" t="n">
        <v>46364</v>
      </c>
      <c r="C5838" s="70" t="n">
        <v>2026</v>
      </c>
      <c r="D5838" t="inlineStr">
        <is>
          <t>Dec</t>
        </is>
      </c>
      <c r="E5838" t="inlineStr">
        <is>
          <t>North</t>
        </is>
      </c>
      <c r="F5838" t="inlineStr">
        <is>
          <t>India</t>
        </is>
      </c>
      <c r="G5838" t="inlineStr">
        <is>
          <t>Electronics</t>
        </is>
      </c>
      <c r="H5838" t="inlineStr">
        <is>
          <t>Store walk-in</t>
        </is>
      </c>
      <c r="I5838" t="inlineStr">
        <is>
          <t>Walk-in guest</t>
        </is>
      </c>
      <c r="J5838" t="inlineStr">
        <is>
          <t>Aisha Bello</t>
        </is>
      </c>
      <c r="K5838" s="71" t="n">
        <v>126</v>
      </c>
      <c r="L5838" s="72" t="n">
        <v>9184.559999999999</v>
      </c>
      <c r="M5838" s="72" t="n">
        <v>1157254.56</v>
      </c>
      <c r="N5838" s="72" t="n">
        <v>57862.73</v>
      </c>
      <c r="O5838" s="72" t="n">
        <v>1099391.83</v>
      </c>
      <c r="P5838" s="72" t="n">
        <v>1027105.65</v>
      </c>
      <c r="Q5838" s="72" t="n">
        <v>72286.17999999999</v>
      </c>
      <c r="R5838" t="inlineStr">
        <is>
          <t>Rajasthan</t>
        </is>
      </c>
      <c r="S5838" s="71" t="n">
        <v>1</v>
      </c>
      <c r="T5838" t="inlineStr">
        <is>
          <t>Yes</t>
        </is>
      </c>
      <c r="U5838" s="71" t="n">
        <v>430</v>
      </c>
      <c r="V5838" s="71" t="n">
        <v>113</v>
      </c>
      <c r="W5838">
        <f>IF(AND(OR(Dashboard!$C$6="All",E5838=Dashboard!$C$6),OR(Dashboard!$F$6="All",G5838=Dashboard!$F$6),OR(Dashboard!$I$6="All",H5838=Dashboard!$I$6)),1,0)</f>
        <v/>
      </c>
    </row>
    <row r="5839">
      <c r="A5839" t="inlineStr">
        <is>
          <t>RR105830</t>
        </is>
      </c>
      <c r="B5839" s="69" t="n">
        <v>46364</v>
      </c>
      <c r="C5839" s="70" t="n">
        <v>2026</v>
      </c>
      <c r="D5839" t="inlineStr">
        <is>
          <t>Dec</t>
        </is>
      </c>
      <c r="E5839" t="inlineStr">
        <is>
          <t>West</t>
        </is>
      </c>
      <c r="F5839" t="inlineStr">
        <is>
          <t>India</t>
        </is>
      </c>
      <c r="G5839" t="inlineStr">
        <is>
          <t>Grocery</t>
        </is>
      </c>
      <c r="H5839" t="inlineStr">
        <is>
          <t>Store walk-in</t>
        </is>
      </c>
      <c r="I5839" t="inlineStr">
        <is>
          <t>Member</t>
        </is>
      </c>
      <c r="J5839" t="inlineStr">
        <is>
          <t>Ana Costa</t>
        </is>
      </c>
      <c r="K5839" s="71" t="n">
        <v>2256</v>
      </c>
      <c r="L5839" s="72" t="n">
        <v>202</v>
      </c>
      <c r="M5839" s="72" t="n">
        <v>455712</v>
      </c>
      <c r="N5839" s="72" t="n">
        <v>45571.2</v>
      </c>
      <c r="O5839" s="72" t="n">
        <v>410140.8</v>
      </c>
      <c r="P5839" s="72" t="n">
        <v>322302.23</v>
      </c>
      <c r="Q5839" s="72" t="n">
        <v>87838.57000000001</v>
      </c>
      <c r="R5839" t="inlineStr">
        <is>
          <t>Gujarat</t>
        </is>
      </c>
      <c r="S5839" s="71" t="n">
        <v>5</v>
      </c>
      <c r="T5839" t="inlineStr">
        <is>
          <t>Yes</t>
        </is>
      </c>
      <c r="U5839" s="71" t="n">
        <v>2467</v>
      </c>
      <c r="V5839" s="71" t="n">
        <v>718</v>
      </c>
      <c r="W5839">
        <f>IF(AND(OR(Dashboard!$C$6="All",E5839=Dashboard!$C$6),OR(Dashboard!$F$6="All",G5839=Dashboard!$F$6),OR(Dashboard!$I$6="All",H5839=Dashboard!$I$6)),1,0)</f>
        <v/>
      </c>
    </row>
    <row r="5840">
      <c r="A5840" t="inlineStr">
        <is>
          <t>RR105831</t>
        </is>
      </c>
      <c r="B5840" s="69" t="n">
        <v>46364</v>
      </c>
      <c r="C5840" s="70" t="n">
        <v>2026</v>
      </c>
      <c r="D5840" t="inlineStr">
        <is>
          <t>Dec</t>
        </is>
      </c>
      <c r="E5840" t="inlineStr">
        <is>
          <t>South</t>
        </is>
      </c>
      <c r="F5840" t="inlineStr">
        <is>
          <t>India</t>
        </is>
      </c>
      <c r="G5840" t="inlineStr">
        <is>
          <t>Electronics</t>
        </is>
      </c>
      <c r="H5840" t="inlineStr">
        <is>
          <t>Store walk-in</t>
        </is>
      </c>
      <c r="I5840" t="inlineStr">
        <is>
          <t>Walk-in guest</t>
        </is>
      </c>
      <c r="J5840" t="inlineStr">
        <is>
          <t>Hiroshi Tanaka</t>
        </is>
      </c>
      <c r="K5840" s="71" t="n">
        <v>141</v>
      </c>
      <c r="L5840" s="72" t="n">
        <v>9927.139999999999</v>
      </c>
      <c r="M5840" s="72" t="n">
        <v>1399726.74</v>
      </c>
      <c r="N5840" s="72" t="n">
        <v>111978.14</v>
      </c>
      <c r="O5840" s="72" t="n">
        <v>1287748.6</v>
      </c>
      <c r="P5840" s="72" t="n">
        <v>1124811.02</v>
      </c>
      <c r="Q5840" s="72" t="n">
        <v>162937.58</v>
      </c>
      <c r="R5840" t="inlineStr">
        <is>
          <t>Kerala</t>
        </is>
      </c>
      <c r="S5840" s="71" t="n">
        <v>3</v>
      </c>
      <c r="T5840" t="inlineStr">
        <is>
          <t>Yes</t>
        </is>
      </c>
      <c r="U5840" s="71" t="n">
        <v>433</v>
      </c>
      <c r="V5840" s="71" t="n">
        <v>121</v>
      </c>
      <c r="W5840">
        <f>IF(AND(OR(Dashboard!$C$6="All",E5840=Dashboard!$C$6),OR(Dashboard!$F$6="All",G5840=Dashboard!$F$6),OR(Dashboard!$I$6="All",H5840=Dashboard!$I$6)),1,0)</f>
        <v/>
      </c>
    </row>
    <row r="5841">
      <c r="A5841" t="inlineStr">
        <is>
          <t>RR105832</t>
        </is>
      </c>
      <c r="B5841" s="69" t="n">
        <v>46364</v>
      </c>
      <c r="C5841" s="70" t="n">
        <v>2026</v>
      </c>
      <c r="D5841" t="inlineStr">
        <is>
          <t>Dec</t>
        </is>
      </c>
      <c r="E5841" t="inlineStr">
        <is>
          <t>South</t>
        </is>
      </c>
      <c r="F5841" t="inlineStr">
        <is>
          <t>India</t>
        </is>
      </c>
      <c r="G5841" t="inlineStr">
        <is>
          <t>Fashion</t>
        </is>
      </c>
      <c r="H5841" t="inlineStr">
        <is>
          <t>Store walk-in</t>
        </is>
      </c>
      <c r="I5841" t="inlineStr">
        <is>
          <t>Member</t>
        </is>
      </c>
      <c r="J5841" t="inlineStr">
        <is>
          <t>Arjun Mehta</t>
        </is>
      </c>
      <c r="K5841" s="71" t="n">
        <v>451</v>
      </c>
      <c r="L5841" s="72" t="n">
        <v>690.49</v>
      </c>
      <c r="M5841" s="72" t="n">
        <v>311410.99</v>
      </c>
      <c r="N5841" s="72" t="n">
        <v>46711.65</v>
      </c>
      <c r="O5841" s="72" t="n">
        <v>264699.34</v>
      </c>
      <c r="P5841" s="72" t="n">
        <v>182335.37</v>
      </c>
      <c r="Q5841" s="72" t="n">
        <v>82363.97</v>
      </c>
      <c r="R5841" t="inlineStr">
        <is>
          <t>Tamil Nadu</t>
        </is>
      </c>
      <c r="S5841" s="71" t="n">
        <v>1</v>
      </c>
      <c r="T5841" t="inlineStr">
        <is>
          <t>Yes</t>
        </is>
      </c>
      <c r="U5841" s="71" t="n">
        <v>184</v>
      </c>
      <c r="V5841" s="71" t="n">
        <v>81</v>
      </c>
      <c r="W5841">
        <f>IF(AND(OR(Dashboard!$C$6="All",E5841=Dashboard!$C$6),OR(Dashboard!$F$6="All",G5841=Dashboard!$F$6),OR(Dashboard!$I$6="All",H5841=Dashboard!$I$6)),1,0)</f>
        <v/>
      </c>
    </row>
    <row r="5842">
      <c r="A5842" t="inlineStr">
        <is>
          <t>RR105833</t>
        </is>
      </c>
      <c r="B5842" s="69" t="n">
        <v>46365</v>
      </c>
      <c r="C5842" s="70" t="n">
        <v>2026</v>
      </c>
      <c r="D5842" t="inlineStr">
        <is>
          <t>Dec</t>
        </is>
      </c>
      <c r="E5842" t="inlineStr">
        <is>
          <t>North</t>
        </is>
      </c>
      <c r="F5842" t="inlineStr">
        <is>
          <t>India</t>
        </is>
      </c>
      <c r="G5842" t="inlineStr">
        <is>
          <t>Electronics</t>
        </is>
      </c>
      <c r="H5842" t="inlineStr">
        <is>
          <t>Home delivery</t>
        </is>
      </c>
      <c r="I5842" t="inlineStr">
        <is>
          <t>Member</t>
        </is>
      </c>
      <c r="J5842" t="inlineStr">
        <is>
          <t>Noah Smith</t>
        </is>
      </c>
      <c r="K5842" s="71" t="n">
        <v>195</v>
      </c>
      <c r="L5842" s="72" t="n">
        <v>8734.91</v>
      </c>
      <c r="M5842" s="72" t="n">
        <v>1703307.45</v>
      </c>
      <c r="N5842" s="72" t="n">
        <v>136264.6</v>
      </c>
      <c r="O5842" s="72" t="n">
        <v>1567042.85</v>
      </c>
      <c r="P5842" s="72" t="n">
        <v>1599982.33</v>
      </c>
      <c r="Q5842" s="72" t="n">
        <v>-32939.48</v>
      </c>
      <c r="R5842" t="inlineStr">
        <is>
          <t>Punjab</t>
        </is>
      </c>
      <c r="S5842" s="71" t="n">
        <v>1</v>
      </c>
      <c r="T5842" t="inlineStr">
        <is>
          <t>Yes</t>
        </is>
      </c>
      <c r="U5842" s="71" t="n">
        <v>601</v>
      </c>
      <c r="V5842" s="71" t="n">
        <v>177</v>
      </c>
      <c r="W5842">
        <f>IF(AND(OR(Dashboard!$C$6="All",E5842=Dashboard!$C$6),OR(Dashboard!$F$6="All",G5842=Dashboard!$F$6),OR(Dashboard!$I$6="All",H5842=Dashboard!$I$6)),1,0)</f>
        <v/>
      </c>
    </row>
    <row r="5843">
      <c r="A5843" t="inlineStr">
        <is>
          <t>RR105834</t>
        </is>
      </c>
      <c r="B5843" s="69" t="n">
        <v>46365</v>
      </c>
      <c r="C5843" s="70" t="n">
        <v>2026</v>
      </c>
      <c r="D5843" t="inlineStr">
        <is>
          <t>Dec</t>
        </is>
      </c>
      <c r="E5843" t="inlineStr">
        <is>
          <t>South</t>
        </is>
      </c>
      <c r="F5843" t="inlineStr">
        <is>
          <t>India</t>
        </is>
      </c>
      <c r="G5843" t="inlineStr">
        <is>
          <t>JioMart</t>
        </is>
      </c>
      <c r="H5843" t="inlineStr">
        <is>
          <t>Home delivery</t>
        </is>
      </c>
      <c r="I5843" t="inlineStr">
        <is>
          <t>Member</t>
        </is>
      </c>
      <c r="J5843" t="inlineStr">
        <is>
          <t>Carlos Silva</t>
        </is>
      </c>
      <c r="K5843" s="71" t="n">
        <v>2037</v>
      </c>
      <c r="L5843" s="72" t="n">
        <v>458.54</v>
      </c>
      <c r="M5843" s="72" t="n">
        <v>934045.98</v>
      </c>
      <c r="N5843" s="72" t="n">
        <v>18680.92</v>
      </c>
      <c r="O5843" s="72" t="n">
        <v>915365.0600000001</v>
      </c>
      <c r="P5843" s="72" t="n">
        <v>667381.45</v>
      </c>
      <c r="Q5843" s="72" t="n">
        <v>247983.61</v>
      </c>
      <c r="R5843" t="inlineStr">
        <is>
          <t>Tamil Nadu</t>
        </is>
      </c>
      <c r="S5843" s="71" t="n">
        <v>5</v>
      </c>
      <c r="T5843" t="inlineStr">
        <is>
          <t>Yes</t>
        </is>
      </c>
      <c r="U5843" s="71" t="n">
        <v>12937</v>
      </c>
      <c r="V5843" s="71" t="n">
        <v>611</v>
      </c>
      <c r="W5843">
        <f>IF(AND(OR(Dashboard!$C$6="All",E5843=Dashboard!$C$6),OR(Dashboard!$F$6="All",G5843=Dashboard!$F$6),OR(Dashboard!$I$6="All",H5843=Dashboard!$I$6)),1,0)</f>
        <v/>
      </c>
    </row>
    <row r="5844">
      <c r="A5844" t="inlineStr">
        <is>
          <t>RR105835</t>
        </is>
      </c>
      <c r="B5844" s="69" t="n">
        <v>46365</v>
      </c>
      <c r="C5844" s="70" t="n">
        <v>2026</v>
      </c>
      <c r="D5844" t="inlineStr">
        <is>
          <t>Dec</t>
        </is>
      </c>
      <c r="E5844" t="inlineStr">
        <is>
          <t>South</t>
        </is>
      </c>
      <c r="F5844" t="inlineStr">
        <is>
          <t>India</t>
        </is>
      </c>
      <c r="G5844" t="inlineStr">
        <is>
          <t>JioMart</t>
        </is>
      </c>
      <c r="H5844" t="inlineStr">
        <is>
          <t>Home delivery</t>
        </is>
      </c>
      <c r="I5844" t="inlineStr">
        <is>
          <t>Walk-in guest</t>
        </is>
      </c>
      <c r="J5844" t="inlineStr">
        <is>
          <t>Aisha Bello</t>
        </is>
      </c>
      <c r="K5844" s="71" t="n">
        <v>3399</v>
      </c>
      <c r="L5844" s="72" t="n">
        <v>448.34</v>
      </c>
      <c r="M5844" s="72" t="n">
        <v>1523907.66</v>
      </c>
      <c r="N5844" s="72" t="n">
        <v>228586.15</v>
      </c>
      <c r="O5844" s="72" t="n">
        <v>1295321.51</v>
      </c>
      <c r="P5844" s="72" t="n">
        <v>1159671.64</v>
      </c>
      <c r="Q5844" s="72" t="n">
        <v>135649.87</v>
      </c>
      <c r="R5844" t="inlineStr">
        <is>
          <t>Tamil Nadu</t>
        </is>
      </c>
      <c r="S5844" s="71" t="n">
        <v>2</v>
      </c>
      <c r="T5844" t="inlineStr">
        <is>
          <t>Yes</t>
        </is>
      </c>
      <c r="U5844" s="71" t="n">
        <v>14902</v>
      </c>
      <c r="V5844" s="71" t="n">
        <v>689</v>
      </c>
      <c r="W5844">
        <f>IF(AND(OR(Dashboard!$C$6="All",E5844=Dashboard!$C$6),OR(Dashboard!$F$6="All",G5844=Dashboard!$F$6),OR(Dashboard!$I$6="All",H5844=Dashboard!$I$6)),1,0)</f>
        <v/>
      </c>
    </row>
    <row r="5845">
      <c r="A5845" t="inlineStr">
        <is>
          <t>RR105836</t>
        </is>
      </c>
      <c r="B5845" s="69" t="n">
        <v>46365</v>
      </c>
      <c r="C5845" s="70" t="n">
        <v>2026</v>
      </c>
      <c r="D5845" t="inlineStr">
        <is>
          <t>Dec</t>
        </is>
      </c>
      <c r="E5845" t="inlineStr">
        <is>
          <t>North</t>
        </is>
      </c>
      <c r="F5845" t="inlineStr">
        <is>
          <t>India</t>
        </is>
      </c>
      <c r="G5845" t="inlineStr">
        <is>
          <t>Grocery</t>
        </is>
      </c>
      <c r="H5845" t="inlineStr">
        <is>
          <t>Store walk-in</t>
        </is>
      </c>
      <c r="I5845" t="inlineStr">
        <is>
          <t>Member</t>
        </is>
      </c>
      <c r="J5845" t="inlineStr">
        <is>
          <t>Shraddha Kulkarni</t>
        </is>
      </c>
      <c r="K5845" s="71" t="n">
        <v>5285</v>
      </c>
      <c r="L5845" s="72" t="n">
        <v>165.43</v>
      </c>
      <c r="M5845" s="72" t="n">
        <v>874297.55</v>
      </c>
      <c r="N5845" s="72" t="n">
        <v>87429.75999999999</v>
      </c>
      <c r="O5845" s="72" t="n">
        <v>786867.79</v>
      </c>
      <c r="P5845" s="72" t="n">
        <v>784254.2</v>
      </c>
      <c r="Q5845" s="72" t="n">
        <v>2613.59</v>
      </c>
      <c r="R5845" t="inlineStr">
        <is>
          <t>Punjab</t>
        </is>
      </c>
      <c r="S5845" s="71" t="n">
        <v>5</v>
      </c>
      <c r="T5845" t="inlineStr">
        <is>
          <t>Yes</t>
        </is>
      </c>
      <c r="U5845" s="71" t="n">
        <v>1725</v>
      </c>
      <c r="V5845" s="71" t="n">
        <v>680</v>
      </c>
      <c r="W5845">
        <f>IF(AND(OR(Dashboard!$C$6="All",E5845=Dashboard!$C$6),OR(Dashboard!$F$6="All",G5845=Dashboard!$F$6),OR(Dashboard!$I$6="All",H5845=Dashboard!$I$6)),1,0)</f>
        <v/>
      </c>
    </row>
    <row r="5846">
      <c r="A5846" t="inlineStr">
        <is>
          <t>RR105837</t>
        </is>
      </c>
      <c r="B5846" s="69" t="n">
        <v>46365</v>
      </c>
      <c r="C5846" s="70" t="n">
        <v>2026</v>
      </c>
      <c r="D5846" t="inlineStr">
        <is>
          <t>Dec</t>
        </is>
      </c>
      <c r="E5846" t="inlineStr">
        <is>
          <t>South</t>
        </is>
      </c>
      <c r="F5846" t="inlineStr">
        <is>
          <t>India</t>
        </is>
      </c>
      <c r="G5846" t="inlineStr">
        <is>
          <t>Grocery</t>
        </is>
      </c>
      <c r="H5846" t="inlineStr">
        <is>
          <t>Store walk-in</t>
        </is>
      </c>
      <c r="I5846" t="inlineStr">
        <is>
          <t>Member</t>
        </is>
      </c>
      <c r="J5846" t="inlineStr">
        <is>
          <t>Sara Rossi</t>
        </is>
      </c>
      <c r="K5846" s="71" t="n">
        <v>897</v>
      </c>
      <c r="L5846" s="72" t="n">
        <v>184.5</v>
      </c>
      <c r="M5846" s="72" t="n">
        <v>165496.5</v>
      </c>
      <c r="N5846" s="72" t="n">
        <v>24824.47</v>
      </c>
      <c r="O5846" s="72" t="n">
        <v>140672.03</v>
      </c>
      <c r="P5846" s="72" t="n">
        <v>133429.1</v>
      </c>
      <c r="Q5846" s="72" t="n">
        <v>7242.93</v>
      </c>
      <c r="R5846" t="inlineStr">
        <is>
          <t>Tamil Nadu</t>
        </is>
      </c>
      <c r="S5846" s="71" t="n">
        <v>1</v>
      </c>
      <c r="T5846" t="inlineStr">
        <is>
          <t>Yes</t>
        </is>
      </c>
      <c r="U5846" s="71" t="n">
        <v>254</v>
      </c>
      <c r="V5846" s="71" t="n">
        <v>108</v>
      </c>
      <c r="W5846">
        <f>IF(AND(OR(Dashboard!$C$6="All",E5846=Dashboard!$C$6),OR(Dashboard!$F$6="All",G5846=Dashboard!$F$6),OR(Dashboard!$I$6="All",H5846=Dashboard!$I$6)),1,0)</f>
        <v/>
      </c>
    </row>
    <row r="5847">
      <c r="A5847" t="inlineStr">
        <is>
          <t>RR105838</t>
        </is>
      </c>
      <c r="B5847" s="69" t="n">
        <v>46365</v>
      </c>
      <c r="C5847" s="70" t="n">
        <v>2026</v>
      </c>
      <c r="D5847" t="inlineStr">
        <is>
          <t>Dec</t>
        </is>
      </c>
      <c r="E5847" t="inlineStr">
        <is>
          <t>East</t>
        </is>
      </c>
      <c r="F5847" t="inlineStr">
        <is>
          <t>India</t>
        </is>
      </c>
      <c r="G5847" t="inlineStr">
        <is>
          <t>Electronics</t>
        </is>
      </c>
      <c r="H5847" t="inlineStr">
        <is>
          <t>Store walk-in</t>
        </is>
      </c>
      <c r="I5847" t="inlineStr">
        <is>
          <t>Member</t>
        </is>
      </c>
      <c r="J5847" t="inlineStr">
        <is>
          <t>Sara Rossi</t>
        </is>
      </c>
      <c r="K5847" s="71" t="n">
        <v>73</v>
      </c>
      <c r="L5847" s="72" t="n">
        <v>9153.58</v>
      </c>
      <c r="M5847" s="72" t="n">
        <v>668211.34</v>
      </c>
      <c r="N5847" s="72" t="n">
        <v>13364.23</v>
      </c>
      <c r="O5847" s="72" t="n">
        <v>654847.11</v>
      </c>
      <c r="P5847" s="72" t="n">
        <v>602301.12</v>
      </c>
      <c r="Q5847" s="72" t="n">
        <v>52545.99</v>
      </c>
      <c r="R5847" t="inlineStr">
        <is>
          <t>Odisha</t>
        </is>
      </c>
      <c r="S5847" s="71" t="n">
        <v>8</v>
      </c>
      <c r="T5847" t="inlineStr">
        <is>
          <t>Yes</t>
        </is>
      </c>
      <c r="U5847" s="71" t="n">
        <v>151</v>
      </c>
      <c r="V5847" s="71" t="n">
        <v>56</v>
      </c>
      <c r="W5847">
        <f>IF(AND(OR(Dashboard!$C$6="All",E5847=Dashboard!$C$6),OR(Dashboard!$F$6="All",G5847=Dashboard!$F$6),OR(Dashboard!$I$6="All",H5847=Dashboard!$I$6)),1,0)</f>
        <v/>
      </c>
    </row>
    <row r="5848">
      <c r="A5848" t="inlineStr">
        <is>
          <t>RR105839</t>
        </is>
      </c>
      <c r="B5848" s="69" t="n">
        <v>46365</v>
      </c>
      <c r="C5848" s="70" t="n">
        <v>2026</v>
      </c>
      <c r="D5848" t="inlineStr">
        <is>
          <t>Dec</t>
        </is>
      </c>
      <c r="E5848" t="inlineStr">
        <is>
          <t>South</t>
        </is>
      </c>
      <c r="F5848" t="inlineStr">
        <is>
          <t>India</t>
        </is>
      </c>
      <c r="G5848" t="inlineStr">
        <is>
          <t>JioMart</t>
        </is>
      </c>
      <c r="H5848" t="inlineStr">
        <is>
          <t>Home delivery</t>
        </is>
      </c>
      <c r="I5848" t="inlineStr">
        <is>
          <t>Walk-in guest</t>
        </is>
      </c>
      <c r="J5848" t="inlineStr">
        <is>
          <t>Carlos Silva</t>
        </is>
      </c>
      <c r="K5848" s="71" t="n">
        <v>2852</v>
      </c>
      <c r="L5848" s="72" t="n">
        <v>408.71</v>
      </c>
      <c r="M5848" s="72" t="n">
        <v>1165640.92</v>
      </c>
      <c r="N5848" s="72" t="n">
        <v>93251.27</v>
      </c>
      <c r="O5848" s="72" t="n">
        <v>1072389.65</v>
      </c>
      <c r="P5848" s="72" t="n">
        <v>934916.62</v>
      </c>
      <c r="Q5848" s="72" t="n">
        <v>137473.03</v>
      </c>
      <c r="R5848" t="inlineStr">
        <is>
          <t>Kerala</t>
        </is>
      </c>
      <c r="S5848" s="71" t="n">
        <v>3</v>
      </c>
      <c r="T5848" t="inlineStr">
        <is>
          <t>Yes</t>
        </is>
      </c>
      <c r="U5848" s="71" t="n">
        <v>11153</v>
      </c>
      <c r="V5848" s="71" t="n">
        <v>534</v>
      </c>
      <c r="W5848">
        <f>IF(AND(OR(Dashboard!$C$6="All",E5848=Dashboard!$C$6),OR(Dashboard!$F$6="All",G5848=Dashboard!$F$6),OR(Dashboard!$I$6="All",H5848=Dashboard!$I$6)),1,0)</f>
        <v/>
      </c>
    </row>
    <row r="5849">
      <c r="A5849" t="inlineStr">
        <is>
          <t>RR105840</t>
        </is>
      </c>
      <c r="B5849" s="69" t="n">
        <v>46366</v>
      </c>
      <c r="C5849" s="70" t="n">
        <v>2026</v>
      </c>
      <c r="D5849" t="inlineStr">
        <is>
          <t>Dec</t>
        </is>
      </c>
      <c r="E5849" t="inlineStr">
        <is>
          <t>North</t>
        </is>
      </c>
      <c r="F5849" t="inlineStr">
        <is>
          <t>India</t>
        </is>
      </c>
      <c r="G5849" t="inlineStr">
        <is>
          <t>Grocery</t>
        </is>
      </c>
      <c r="H5849" t="inlineStr">
        <is>
          <t>Store walk-in</t>
        </is>
      </c>
      <c r="I5849" t="inlineStr">
        <is>
          <t>Member</t>
        </is>
      </c>
      <c r="J5849" t="inlineStr">
        <is>
          <t>Ravindra Patil</t>
        </is>
      </c>
      <c r="K5849" s="71" t="n">
        <v>524</v>
      </c>
      <c r="L5849" s="72" t="n">
        <v>207.78</v>
      </c>
      <c r="M5849" s="72" t="n">
        <v>108876.72</v>
      </c>
      <c r="N5849" s="72" t="n">
        <v>16331.51</v>
      </c>
      <c r="O5849" s="72" t="n">
        <v>92545.21000000001</v>
      </c>
      <c r="P5849" s="72" t="n">
        <v>80388.82000000001</v>
      </c>
      <c r="Q5849" s="72" t="n">
        <v>12156.39</v>
      </c>
      <c r="R5849" t="inlineStr">
        <is>
          <t>Punjab</t>
        </is>
      </c>
      <c r="S5849" s="71" t="n">
        <v>1</v>
      </c>
      <c r="T5849" t="inlineStr">
        <is>
          <t>Yes</t>
        </is>
      </c>
      <c r="U5849" s="71" t="n">
        <v>164</v>
      </c>
      <c r="V5849" s="71" t="n">
        <v>63</v>
      </c>
      <c r="W5849">
        <f>IF(AND(OR(Dashboard!$C$6="All",E5849=Dashboard!$C$6),OR(Dashboard!$F$6="All",G5849=Dashboard!$F$6),OR(Dashboard!$I$6="All",H5849=Dashboard!$I$6)),1,0)</f>
        <v/>
      </c>
    </row>
    <row r="5850">
      <c r="A5850" t="inlineStr">
        <is>
          <t>RR105841</t>
        </is>
      </c>
      <c r="B5850" s="69" t="n">
        <v>46366</v>
      </c>
      <c r="C5850" s="70" t="n">
        <v>2026</v>
      </c>
      <c r="D5850" t="inlineStr">
        <is>
          <t>Dec</t>
        </is>
      </c>
      <c r="E5850" t="inlineStr">
        <is>
          <t>North</t>
        </is>
      </c>
      <c r="F5850" t="inlineStr">
        <is>
          <t>India</t>
        </is>
      </c>
      <c r="G5850" t="inlineStr">
        <is>
          <t>Fashion</t>
        </is>
      </c>
      <c r="H5850" t="inlineStr">
        <is>
          <t>Store walk-in</t>
        </is>
      </c>
      <c r="I5850" t="inlineStr">
        <is>
          <t>Walk-in guest</t>
        </is>
      </c>
      <c r="J5850" t="inlineStr">
        <is>
          <t>Sophie Müller</t>
        </is>
      </c>
      <c r="K5850" s="71" t="n">
        <v>1085</v>
      </c>
      <c r="L5850" s="72" t="n">
        <v>804.04</v>
      </c>
      <c r="M5850" s="72" t="n">
        <v>872383.4</v>
      </c>
      <c r="N5850" s="72" t="n">
        <v>69790.67</v>
      </c>
      <c r="O5850" s="72" t="n">
        <v>802592.73</v>
      </c>
      <c r="P5850" s="72" t="n">
        <v>431730.77</v>
      </c>
      <c r="Q5850" s="72" t="n">
        <v>370861.96</v>
      </c>
      <c r="R5850" t="inlineStr">
        <is>
          <t>Rajasthan</t>
        </is>
      </c>
      <c r="S5850" s="71" t="n">
        <v>3</v>
      </c>
      <c r="T5850" t="inlineStr">
        <is>
          <t>Yes</t>
        </is>
      </c>
      <c r="U5850" s="71" t="n">
        <v>795</v>
      </c>
      <c r="V5850" s="71" t="n">
        <v>270</v>
      </c>
      <c r="W5850">
        <f>IF(AND(OR(Dashboard!$C$6="All",E5850=Dashboard!$C$6),OR(Dashboard!$F$6="All",G5850=Dashboard!$F$6),OR(Dashboard!$I$6="All",H5850=Dashboard!$I$6)),1,0)</f>
        <v/>
      </c>
    </row>
    <row r="5851">
      <c r="A5851" t="inlineStr">
        <is>
          <t>RR105842</t>
        </is>
      </c>
      <c r="B5851" s="69" t="n">
        <v>46366</v>
      </c>
      <c r="C5851" s="70" t="n">
        <v>2026</v>
      </c>
      <c r="D5851" t="inlineStr">
        <is>
          <t>Dec</t>
        </is>
      </c>
      <c r="E5851" t="inlineStr">
        <is>
          <t>South</t>
        </is>
      </c>
      <c r="F5851" t="inlineStr">
        <is>
          <t>India</t>
        </is>
      </c>
      <c r="G5851" t="inlineStr">
        <is>
          <t>Fashion</t>
        </is>
      </c>
      <c r="H5851" t="inlineStr">
        <is>
          <t>Store walk-in</t>
        </is>
      </c>
      <c r="I5851" t="inlineStr">
        <is>
          <t>Member</t>
        </is>
      </c>
      <c r="J5851" t="inlineStr">
        <is>
          <t>Liam O'Brien</t>
        </is>
      </c>
      <c r="K5851" s="71" t="n">
        <v>651</v>
      </c>
      <c r="L5851" s="72" t="n">
        <v>729.52</v>
      </c>
      <c r="M5851" s="72" t="n">
        <v>474917.52</v>
      </c>
      <c r="N5851" s="72" t="n">
        <v>47491.75</v>
      </c>
      <c r="O5851" s="72" t="n">
        <v>427425.77</v>
      </c>
      <c r="P5851" s="72" t="n">
        <v>261824.03</v>
      </c>
      <c r="Q5851" s="72" t="n">
        <v>165601.74</v>
      </c>
      <c r="R5851" t="inlineStr">
        <is>
          <t>Tamil Nadu</t>
        </is>
      </c>
      <c r="S5851" s="71" t="n">
        <v>5</v>
      </c>
      <c r="T5851" t="inlineStr">
        <is>
          <t>Yes</t>
        </is>
      </c>
      <c r="U5851" s="71" t="n">
        <v>505</v>
      </c>
      <c r="V5851" s="71" t="n">
        <v>191</v>
      </c>
      <c r="W5851">
        <f>IF(AND(OR(Dashboard!$C$6="All",E5851=Dashboard!$C$6),OR(Dashboard!$F$6="All",G5851=Dashboard!$F$6),OR(Dashboard!$I$6="All",H5851=Dashboard!$I$6)),1,0)</f>
        <v/>
      </c>
    </row>
    <row r="5852">
      <c r="A5852" t="inlineStr">
        <is>
          <t>RR105843</t>
        </is>
      </c>
      <c r="B5852" s="69" t="n">
        <v>46366</v>
      </c>
      <c r="C5852" s="70" t="n">
        <v>2026</v>
      </c>
      <c r="D5852" t="inlineStr">
        <is>
          <t>Dec</t>
        </is>
      </c>
      <c r="E5852" t="inlineStr">
        <is>
          <t>West</t>
        </is>
      </c>
      <c r="F5852" t="inlineStr">
        <is>
          <t>India</t>
        </is>
      </c>
      <c r="G5852" t="inlineStr">
        <is>
          <t>Grocery</t>
        </is>
      </c>
      <c r="H5852" t="inlineStr">
        <is>
          <t>Store walk-in</t>
        </is>
      </c>
      <c r="I5852" t="inlineStr">
        <is>
          <t>Member</t>
        </is>
      </c>
      <c r="J5852" t="inlineStr">
        <is>
          <t>Ruhi Shaikh</t>
        </is>
      </c>
      <c r="K5852" s="71" t="n">
        <v>4842</v>
      </c>
      <c r="L5852" s="72" t="n">
        <v>168.19</v>
      </c>
      <c r="M5852" s="72" t="n">
        <v>814375.98</v>
      </c>
      <c r="N5852" s="72" t="n">
        <v>16287.52</v>
      </c>
      <c r="O5852" s="72" t="n">
        <v>798088.46</v>
      </c>
      <c r="P5852" s="72" t="n">
        <v>694861.72</v>
      </c>
      <c r="Q5852" s="72" t="n">
        <v>103226.74</v>
      </c>
      <c r="R5852" t="inlineStr">
        <is>
          <t>Maharashtra</t>
        </is>
      </c>
      <c r="S5852" s="71" t="n">
        <v>3</v>
      </c>
      <c r="T5852" t="inlineStr">
        <is>
          <t>Yes</t>
        </is>
      </c>
      <c r="U5852" s="71" t="n">
        <v>1550</v>
      </c>
      <c r="V5852" s="71" t="n">
        <v>620</v>
      </c>
      <c r="W5852">
        <f>IF(AND(OR(Dashboard!$C$6="All",E5852=Dashboard!$C$6),OR(Dashboard!$F$6="All",G5852=Dashboard!$F$6),OR(Dashboard!$I$6="All",H5852=Dashboard!$I$6)),1,0)</f>
        <v/>
      </c>
    </row>
    <row r="5853">
      <c r="A5853" t="inlineStr">
        <is>
          <t>RR105844</t>
        </is>
      </c>
      <c r="B5853" s="69" t="n">
        <v>46366</v>
      </c>
      <c r="C5853" s="70" t="n">
        <v>2026</v>
      </c>
      <c r="D5853" t="inlineStr">
        <is>
          <t>Dec</t>
        </is>
      </c>
      <c r="E5853" t="inlineStr">
        <is>
          <t>West</t>
        </is>
      </c>
      <c r="F5853" t="inlineStr">
        <is>
          <t>India</t>
        </is>
      </c>
      <c r="G5853" t="inlineStr">
        <is>
          <t>Grocery</t>
        </is>
      </c>
      <c r="H5853" t="inlineStr">
        <is>
          <t>Store walk-in</t>
        </is>
      </c>
      <c r="I5853" t="inlineStr">
        <is>
          <t>Member</t>
        </is>
      </c>
      <c r="J5853" t="inlineStr">
        <is>
          <t>Sophie Müller</t>
        </is>
      </c>
      <c r="K5853" s="71" t="n">
        <v>1162</v>
      </c>
      <c r="L5853" s="72" t="n">
        <v>178.74</v>
      </c>
      <c r="M5853" s="72" t="n">
        <v>207695.88</v>
      </c>
      <c r="N5853" s="72" t="n">
        <v>10384.79</v>
      </c>
      <c r="O5853" s="72" t="n">
        <v>197311.09</v>
      </c>
      <c r="P5853" s="72" t="n">
        <v>164914.04</v>
      </c>
      <c r="Q5853" s="72" t="n">
        <v>32397.05</v>
      </c>
      <c r="R5853" t="inlineStr">
        <is>
          <t>Goa</t>
        </is>
      </c>
      <c r="S5853" s="71" t="n">
        <v>1</v>
      </c>
      <c r="T5853" t="inlineStr">
        <is>
          <t>Yes</t>
        </is>
      </c>
      <c r="U5853" s="71" t="n">
        <v>405</v>
      </c>
      <c r="V5853" s="71" t="n">
        <v>136</v>
      </c>
      <c r="W5853">
        <f>IF(AND(OR(Dashboard!$C$6="All",E5853=Dashboard!$C$6),OR(Dashboard!$F$6="All",G5853=Dashboard!$F$6),OR(Dashboard!$I$6="All",H5853=Dashboard!$I$6)),1,0)</f>
        <v/>
      </c>
    </row>
    <row r="5854">
      <c r="A5854" t="inlineStr">
        <is>
          <t>RR105845</t>
        </is>
      </c>
      <c r="B5854" s="69" t="n">
        <v>46366</v>
      </c>
      <c r="C5854" s="70" t="n">
        <v>2026</v>
      </c>
      <c r="D5854" t="inlineStr">
        <is>
          <t>Dec</t>
        </is>
      </c>
      <c r="E5854" t="inlineStr">
        <is>
          <t>East</t>
        </is>
      </c>
      <c r="F5854" t="inlineStr">
        <is>
          <t>India</t>
        </is>
      </c>
      <c r="G5854" t="inlineStr">
        <is>
          <t>Fashion</t>
        </is>
      </c>
      <c r="H5854" t="inlineStr">
        <is>
          <t>Store walk-in</t>
        </is>
      </c>
      <c r="I5854" t="inlineStr">
        <is>
          <t>Walk-in guest</t>
        </is>
      </c>
      <c r="J5854" t="inlineStr">
        <is>
          <t>Lucas Martin</t>
        </is>
      </c>
      <c r="K5854" s="71" t="n">
        <v>190</v>
      </c>
      <c r="L5854" s="72" t="n">
        <v>736.5599999999999</v>
      </c>
      <c r="M5854" s="72" t="n">
        <v>139946.4</v>
      </c>
      <c r="N5854" s="72" t="n">
        <v>11195.71</v>
      </c>
      <c r="O5854" s="72" t="n">
        <v>128750.69</v>
      </c>
      <c r="P5854" s="72" t="n">
        <v>80935.75999999999</v>
      </c>
      <c r="Q5854" s="72" t="n">
        <v>47814.93</v>
      </c>
      <c r="R5854" t="inlineStr">
        <is>
          <t>Bihar</t>
        </is>
      </c>
      <c r="S5854" s="71" t="n">
        <v>0</v>
      </c>
      <c r="T5854" t="inlineStr">
        <is>
          <t>No</t>
        </is>
      </c>
      <c r="U5854" s="71" t="n">
        <v>69</v>
      </c>
      <c r="V5854" s="71" t="n">
        <v>28</v>
      </c>
      <c r="W5854">
        <f>IF(AND(OR(Dashboard!$C$6="All",E5854=Dashboard!$C$6),OR(Dashboard!$F$6="All",G5854=Dashboard!$F$6),OR(Dashboard!$I$6="All",H5854=Dashboard!$I$6)),1,0)</f>
        <v/>
      </c>
    </row>
    <row r="5855">
      <c r="A5855" t="inlineStr">
        <is>
          <t>RR105846</t>
        </is>
      </c>
      <c r="B5855" s="69" t="n">
        <v>46366</v>
      </c>
      <c r="C5855" s="70" t="n">
        <v>2026</v>
      </c>
      <c r="D5855" t="inlineStr">
        <is>
          <t>Dec</t>
        </is>
      </c>
      <c r="E5855" t="inlineStr">
        <is>
          <t>South</t>
        </is>
      </c>
      <c r="F5855" t="inlineStr">
        <is>
          <t>India</t>
        </is>
      </c>
      <c r="G5855" t="inlineStr">
        <is>
          <t>JioMart</t>
        </is>
      </c>
      <c r="H5855" t="inlineStr">
        <is>
          <t>Home delivery</t>
        </is>
      </c>
      <c r="I5855" t="inlineStr">
        <is>
          <t>Walk-in guest</t>
        </is>
      </c>
      <c r="J5855" t="inlineStr">
        <is>
          <t>Arjun Mehta</t>
        </is>
      </c>
      <c r="K5855" s="71" t="n">
        <v>3956</v>
      </c>
      <c r="L5855" s="72" t="n">
        <v>427.4</v>
      </c>
      <c r="M5855" s="72" t="n">
        <v>1690794.4</v>
      </c>
      <c r="N5855" s="72" t="n">
        <v>253619.16</v>
      </c>
      <c r="O5855" s="72" t="n">
        <v>1437175.24</v>
      </c>
      <c r="P5855" s="72" t="n">
        <v>1374293.01</v>
      </c>
      <c r="Q5855" s="72" t="n">
        <v>62882.23</v>
      </c>
      <c r="R5855" t="inlineStr">
        <is>
          <t>Karnataka</t>
        </is>
      </c>
      <c r="S5855" s="71" t="n">
        <v>1</v>
      </c>
      <c r="T5855" t="inlineStr">
        <is>
          <t>Yes</t>
        </is>
      </c>
      <c r="U5855" s="71" t="n">
        <v>7344</v>
      </c>
      <c r="V5855" s="71" t="n">
        <v>514</v>
      </c>
      <c r="W5855">
        <f>IF(AND(OR(Dashboard!$C$6="All",E5855=Dashboard!$C$6),OR(Dashboard!$F$6="All",G5855=Dashboard!$F$6),OR(Dashboard!$I$6="All",H5855=Dashboard!$I$6)),1,0)</f>
        <v/>
      </c>
    </row>
    <row r="5856">
      <c r="A5856" t="inlineStr">
        <is>
          <t>RR105847</t>
        </is>
      </c>
      <c r="B5856" s="69" t="n">
        <v>46366</v>
      </c>
      <c r="C5856" s="70" t="n">
        <v>2026</v>
      </c>
      <c r="D5856" t="inlineStr">
        <is>
          <t>Dec</t>
        </is>
      </c>
      <c r="E5856" t="inlineStr">
        <is>
          <t>South</t>
        </is>
      </c>
      <c r="F5856" t="inlineStr">
        <is>
          <t>India</t>
        </is>
      </c>
      <c r="G5856" t="inlineStr">
        <is>
          <t>Grocery</t>
        </is>
      </c>
      <c r="H5856" t="inlineStr">
        <is>
          <t>Store walk-in</t>
        </is>
      </c>
      <c r="I5856" t="inlineStr">
        <is>
          <t>Walk-in guest</t>
        </is>
      </c>
      <c r="J5856" t="inlineStr">
        <is>
          <t>Olivia Brown</t>
        </is>
      </c>
      <c r="K5856" s="71" t="n">
        <v>4471</v>
      </c>
      <c r="L5856" s="72" t="n">
        <v>186.87</v>
      </c>
      <c r="M5856" s="72" t="n">
        <v>835495.77</v>
      </c>
      <c r="N5856" s="72" t="n">
        <v>41774.79</v>
      </c>
      <c r="O5856" s="72" t="n">
        <v>793720.98</v>
      </c>
      <c r="P5856" s="72" t="n">
        <v>681204.89</v>
      </c>
      <c r="Q5856" s="72" t="n">
        <v>112516.09</v>
      </c>
      <c r="R5856" t="inlineStr">
        <is>
          <t>Karnataka</t>
        </is>
      </c>
      <c r="S5856" s="71" t="n">
        <v>1</v>
      </c>
      <c r="T5856" t="inlineStr">
        <is>
          <t>Yes</t>
        </is>
      </c>
      <c r="U5856" s="71" t="n">
        <v>2757</v>
      </c>
      <c r="V5856" s="71" t="n">
        <v>1129</v>
      </c>
      <c r="W5856">
        <f>IF(AND(OR(Dashboard!$C$6="All",E5856=Dashboard!$C$6),OR(Dashboard!$F$6="All",G5856=Dashboard!$F$6),OR(Dashboard!$I$6="All",H5856=Dashboard!$I$6)),1,0)</f>
        <v/>
      </c>
    </row>
    <row r="5857">
      <c r="A5857" t="inlineStr">
        <is>
          <t>RR105848</t>
        </is>
      </c>
      <c r="B5857" s="69" t="n">
        <v>46366</v>
      </c>
      <c r="C5857" s="70" t="n">
        <v>2026</v>
      </c>
      <c r="D5857" t="inlineStr">
        <is>
          <t>Dec</t>
        </is>
      </c>
      <c r="E5857" t="inlineStr">
        <is>
          <t>North</t>
        </is>
      </c>
      <c r="F5857" t="inlineStr">
        <is>
          <t>India</t>
        </is>
      </c>
      <c r="G5857" t="inlineStr">
        <is>
          <t>JioMart</t>
        </is>
      </c>
      <c r="H5857" t="inlineStr">
        <is>
          <t>Home delivery</t>
        </is>
      </c>
      <c r="I5857" t="inlineStr">
        <is>
          <t>Walk-in guest</t>
        </is>
      </c>
      <c r="J5857" t="inlineStr">
        <is>
          <t>Kofi Mensah</t>
        </is>
      </c>
      <c r="K5857" s="71" t="n">
        <v>5805</v>
      </c>
      <c r="L5857" s="72" t="n">
        <v>501.44</v>
      </c>
      <c r="M5857" s="72" t="n">
        <v>2910859.2</v>
      </c>
      <c r="N5857" s="72" t="n">
        <v>145542.96</v>
      </c>
      <c r="O5857" s="72" t="n">
        <v>2765316.24</v>
      </c>
      <c r="P5857" s="72" t="n">
        <v>1939914.11</v>
      </c>
      <c r="Q5857" s="72" t="n">
        <v>825402.13</v>
      </c>
      <c r="R5857" t="inlineStr">
        <is>
          <t>Punjab</t>
        </is>
      </c>
      <c r="S5857" s="71" t="n">
        <v>1</v>
      </c>
      <c r="T5857" t="inlineStr">
        <is>
          <t>Yes</t>
        </is>
      </c>
      <c r="U5857" s="71" t="n">
        <v>23415</v>
      </c>
      <c r="V5857" s="71" t="n">
        <v>980</v>
      </c>
      <c r="W5857">
        <f>IF(AND(OR(Dashboard!$C$6="All",E5857=Dashboard!$C$6),OR(Dashboard!$F$6="All",G5857=Dashboard!$F$6),OR(Dashboard!$I$6="All",H5857=Dashboard!$I$6)),1,0)</f>
        <v/>
      </c>
    </row>
    <row r="5858">
      <c r="A5858" t="inlineStr">
        <is>
          <t>RR105849</t>
        </is>
      </c>
      <c r="B5858" s="69" t="n">
        <v>46366</v>
      </c>
      <c r="C5858" s="70" t="n">
        <v>2026</v>
      </c>
      <c r="D5858" t="inlineStr">
        <is>
          <t>Dec</t>
        </is>
      </c>
      <c r="E5858" t="inlineStr">
        <is>
          <t>West</t>
        </is>
      </c>
      <c r="F5858" t="inlineStr">
        <is>
          <t>India</t>
        </is>
      </c>
      <c r="G5858" t="inlineStr">
        <is>
          <t>Grocery</t>
        </is>
      </c>
      <c r="H5858" t="inlineStr">
        <is>
          <t>Store walk-in</t>
        </is>
      </c>
      <c r="I5858" t="inlineStr">
        <is>
          <t>Walk-in guest</t>
        </is>
      </c>
      <c r="J5858" t="inlineStr">
        <is>
          <t>Sara Rossi</t>
        </is>
      </c>
      <c r="K5858" s="71" t="n">
        <v>4378</v>
      </c>
      <c r="L5858" s="72" t="n">
        <v>183.49</v>
      </c>
      <c r="M5858" s="72" t="n">
        <v>803319.22</v>
      </c>
      <c r="N5858" s="72" t="n">
        <v>64265.54</v>
      </c>
      <c r="O5858" s="72" t="n">
        <v>739053.6800000001</v>
      </c>
      <c r="P5858" s="72" t="n">
        <v>640725.9</v>
      </c>
      <c r="Q5858" s="72" t="n">
        <v>98327.78</v>
      </c>
      <c r="R5858" t="inlineStr">
        <is>
          <t>Maharashtra</t>
        </is>
      </c>
      <c r="S5858" s="71" t="n">
        <v>8</v>
      </c>
      <c r="T5858" t="inlineStr">
        <is>
          <t>Yes</t>
        </is>
      </c>
      <c r="U5858" s="71" t="n">
        <v>3425</v>
      </c>
      <c r="V5858" s="71" t="n">
        <v>916</v>
      </c>
      <c r="W5858">
        <f>IF(AND(OR(Dashboard!$C$6="All",E5858=Dashboard!$C$6),OR(Dashboard!$F$6="All",G5858=Dashboard!$F$6),OR(Dashboard!$I$6="All",H5858=Dashboard!$I$6)),1,0)</f>
        <v/>
      </c>
    </row>
    <row r="5859">
      <c r="A5859" t="inlineStr">
        <is>
          <t>RR105850</t>
        </is>
      </c>
      <c r="B5859" s="69" t="n">
        <v>46367</v>
      </c>
      <c r="C5859" s="70" t="n">
        <v>2026</v>
      </c>
      <c r="D5859" t="inlineStr">
        <is>
          <t>Dec</t>
        </is>
      </c>
      <c r="E5859" t="inlineStr">
        <is>
          <t>North</t>
        </is>
      </c>
      <c r="F5859" t="inlineStr">
        <is>
          <t>India</t>
        </is>
      </c>
      <c r="G5859" t="inlineStr">
        <is>
          <t>JioMart</t>
        </is>
      </c>
      <c r="H5859" t="inlineStr">
        <is>
          <t>Home delivery</t>
        </is>
      </c>
      <c r="I5859" t="inlineStr">
        <is>
          <t>Member</t>
        </is>
      </c>
      <c r="J5859" t="inlineStr">
        <is>
          <t>Amir Khan</t>
        </is>
      </c>
      <c r="K5859" s="71" t="n">
        <v>2847</v>
      </c>
      <c r="L5859" s="72" t="n">
        <v>424.09</v>
      </c>
      <c r="M5859" s="72" t="n">
        <v>1207384.23</v>
      </c>
      <c r="N5859" s="72" t="n">
        <v>60369.21</v>
      </c>
      <c r="O5859" s="72" t="n">
        <v>1147015.02</v>
      </c>
      <c r="P5859" s="72" t="n">
        <v>980089.29</v>
      </c>
      <c r="Q5859" s="72" t="n">
        <v>166925.73</v>
      </c>
      <c r="R5859" t="inlineStr">
        <is>
          <t>Delhi</t>
        </is>
      </c>
      <c r="S5859" s="71" t="n">
        <v>2</v>
      </c>
      <c r="T5859" t="inlineStr">
        <is>
          <t>Yes</t>
        </is>
      </c>
      <c r="U5859" s="71" t="n">
        <v>11644</v>
      </c>
      <c r="V5859" s="71" t="n">
        <v>791</v>
      </c>
      <c r="W5859">
        <f>IF(AND(OR(Dashboard!$C$6="All",E5859=Dashboard!$C$6),OR(Dashboard!$F$6="All",G5859=Dashboard!$F$6),OR(Dashboard!$I$6="All",H5859=Dashboard!$I$6)),1,0)</f>
        <v/>
      </c>
    </row>
    <row r="5860">
      <c r="A5860" t="inlineStr">
        <is>
          <t>RR105851</t>
        </is>
      </c>
      <c r="B5860" s="69" t="n">
        <v>46367</v>
      </c>
      <c r="C5860" s="70" t="n">
        <v>2026</v>
      </c>
      <c r="D5860" t="inlineStr">
        <is>
          <t>Dec</t>
        </is>
      </c>
      <c r="E5860" t="inlineStr">
        <is>
          <t>North</t>
        </is>
      </c>
      <c r="F5860" t="inlineStr">
        <is>
          <t>India</t>
        </is>
      </c>
      <c r="G5860" t="inlineStr">
        <is>
          <t>Grocery</t>
        </is>
      </c>
      <c r="H5860" t="inlineStr">
        <is>
          <t>Store walk-in</t>
        </is>
      </c>
      <c r="I5860" t="inlineStr">
        <is>
          <t>Walk-in guest</t>
        </is>
      </c>
      <c r="J5860" t="inlineStr">
        <is>
          <t>Hiroshi Tanaka</t>
        </is>
      </c>
      <c r="K5860" s="71" t="n">
        <v>2476</v>
      </c>
      <c r="L5860" s="72" t="n">
        <v>167.2</v>
      </c>
      <c r="M5860" s="72" t="n">
        <v>413987.2</v>
      </c>
      <c r="N5860" s="72" t="n">
        <v>20699.36</v>
      </c>
      <c r="O5860" s="72" t="n">
        <v>393287.84</v>
      </c>
      <c r="P5860" s="72" t="n">
        <v>374702.3</v>
      </c>
      <c r="Q5860" s="72" t="n">
        <v>18585.54</v>
      </c>
      <c r="R5860" t="inlineStr">
        <is>
          <t>Punjab</t>
        </is>
      </c>
      <c r="S5860" s="71" t="n">
        <v>3</v>
      </c>
      <c r="T5860" t="inlineStr">
        <is>
          <t>Yes</t>
        </is>
      </c>
      <c r="U5860" s="71" t="n">
        <v>1160</v>
      </c>
      <c r="V5860" s="71" t="n">
        <v>395</v>
      </c>
      <c r="W5860">
        <f>IF(AND(OR(Dashboard!$C$6="All",E5860=Dashboard!$C$6),OR(Dashboard!$F$6="All",G5860=Dashboard!$F$6),OR(Dashboard!$I$6="All",H5860=Dashboard!$I$6)),1,0)</f>
        <v/>
      </c>
    </row>
    <row r="5861">
      <c r="A5861" t="inlineStr">
        <is>
          <t>RR105852</t>
        </is>
      </c>
      <c r="B5861" s="69" t="n">
        <v>46367</v>
      </c>
      <c r="C5861" s="70" t="n">
        <v>2026</v>
      </c>
      <c r="D5861" t="inlineStr">
        <is>
          <t>Dec</t>
        </is>
      </c>
      <c r="E5861" t="inlineStr">
        <is>
          <t>South</t>
        </is>
      </c>
      <c r="F5861" t="inlineStr">
        <is>
          <t>India</t>
        </is>
      </c>
      <c r="G5861" t="inlineStr">
        <is>
          <t>Fashion</t>
        </is>
      </c>
      <c r="H5861" t="inlineStr">
        <is>
          <t>Store walk-in</t>
        </is>
      </c>
      <c r="I5861" t="inlineStr">
        <is>
          <t>Member</t>
        </is>
      </c>
      <c r="J5861" t="inlineStr">
        <is>
          <t>Priya Nair</t>
        </is>
      </c>
      <c r="K5861" s="71" t="n">
        <v>1380</v>
      </c>
      <c r="L5861" s="72" t="n">
        <v>837.78</v>
      </c>
      <c r="M5861" s="72" t="n">
        <v>1156136.4</v>
      </c>
      <c r="N5861" s="72" t="n">
        <v>173420.46</v>
      </c>
      <c r="O5861" s="72" t="n">
        <v>982715.9399999999</v>
      </c>
      <c r="P5861" s="72" t="n">
        <v>553728.17</v>
      </c>
      <c r="Q5861" s="72" t="n">
        <v>428987.77</v>
      </c>
      <c r="R5861" t="inlineStr">
        <is>
          <t>Karnataka</t>
        </is>
      </c>
      <c r="S5861" s="71" t="n">
        <v>1</v>
      </c>
      <c r="T5861" t="inlineStr">
        <is>
          <t>Yes</t>
        </is>
      </c>
      <c r="U5861" s="71" t="n">
        <v>478</v>
      </c>
      <c r="V5861" s="71" t="n">
        <v>208</v>
      </c>
      <c r="W5861">
        <f>IF(AND(OR(Dashboard!$C$6="All",E5861=Dashboard!$C$6),OR(Dashboard!$F$6="All",G5861=Dashboard!$F$6),OR(Dashboard!$I$6="All",H5861=Dashboard!$I$6)),1,0)</f>
        <v/>
      </c>
    </row>
    <row r="5862">
      <c r="A5862" t="inlineStr">
        <is>
          <t>RR105853</t>
        </is>
      </c>
      <c r="B5862" s="69" t="n">
        <v>46367</v>
      </c>
      <c r="C5862" s="70" t="n">
        <v>2026</v>
      </c>
      <c r="D5862" t="inlineStr">
        <is>
          <t>Dec</t>
        </is>
      </c>
      <c r="E5862" t="inlineStr">
        <is>
          <t>North</t>
        </is>
      </c>
      <c r="F5862" t="inlineStr">
        <is>
          <t>India</t>
        </is>
      </c>
      <c r="G5862" t="inlineStr">
        <is>
          <t>Grocery</t>
        </is>
      </c>
      <c r="H5862" t="inlineStr">
        <is>
          <t>Click &amp; collect</t>
        </is>
      </c>
      <c r="I5862" t="inlineStr">
        <is>
          <t>Walk-in guest</t>
        </is>
      </c>
      <c r="J5862" t="inlineStr">
        <is>
          <t>Sara Rossi</t>
        </is>
      </c>
      <c r="K5862" s="71" t="n">
        <v>951</v>
      </c>
      <c r="L5862" s="72" t="n">
        <v>166.39</v>
      </c>
      <c r="M5862" s="72" t="n">
        <v>158236.89</v>
      </c>
      <c r="N5862" s="72" t="n">
        <v>3164.74</v>
      </c>
      <c r="O5862" s="72" t="n">
        <v>155072.15</v>
      </c>
      <c r="P5862" s="72" t="n">
        <v>144486.46</v>
      </c>
      <c r="Q5862" s="72" t="n">
        <v>10585.69</v>
      </c>
      <c r="R5862" t="inlineStr">
        <is>
          <t>Punjab</t>
        </is>
      </c>
      <c r="S5862" s="71" t="n">
        <v>3</v>
      </c>
      <c r="T5862" t="inlineStr">
        <is>
          <t>Yes</t>
        </is>
      </c>
      <c r="U5862" s="71" t="n">
        <v>350</v>
      </c>
      <c r="V5862" s="71" t="n">
        <v>108</v>
      </c>
      <c r="W5862">
        <f>IF(AND(OR(Dashboard!$C$6="All",E5862=Dashboard!$C$6),OR(Dashboard!$F$6="All",G5862=Dashboard!$F$6),OR(Dashboard!$I$6="All",H5862=Dashboard!$I$6)),1,0)</f>
        <v/>
      </c>
    </row>
    <row r="5863">
      <c r="A5863" t="inlineStr">
        <is>
          <t>RR105854</t>
        </is>
      </c>
      <c r="B5863" s="69" t="n">
        <v>46367</v>
      </c>
      <c r="C5863" s="70" t="n">
        <v>2026</v>
      </c>
      <c r="D5863" t="inlineStr">
        <is>
          <t>Dec</t>
        </is>
      </c>
      <c r="E5863" t="inlineStr">
        <is>
          <t>North</t>
        </is>
      </c>
      <c r="F5863" t="inlineStr">
        <is>
          <t>India</t>
        </is>
      </c>
      <c r="G5863" t="inlineStr">
        <is>
          <t>JioMart</t>
        </is>
      </c>
      <c r="H5863" t="inlineStr">
        <is>
          <t>Home delivery</t>
        </is>
      </c>
      <c r="I5863" t="inlineStr">
        <is>
          <t>Member</t>
        </is>
      </c>
      <c r="J5863" t="inlineStr">
        <is>
          <t>Noah Smith</t>
        </is>
      </c>
      <c r="K5863" s="71" t="n">
        <v>3210</v>
      </c>
      <c r="L5863" s="72" t="n">
        <v>422.68</v>
      </c>
      <c r="M5863" s="72" t="n">
        <v>1356802.8</v>
      </c>
      <c r="N5863" s="72" t="n">
        <v>108544.22</v>
      </c>
      <c r="O5863" s="72" t="n">
        <v>1248258.58</v>
      </c>
      <c r="P5863" s="72" t="n">
        <v>1111070.87</v>
      </c>
      <c r="Q5863" s="72" t="n">
        <v>137187.71</v>
      </c>
      <c r="R5863" t="inlineStr">
        <is>
          <t>Delhi</t>
        </is>
      </c>
      <c r="S5863" s="71" t="n">
        <v>8</v>
      </c>
      <c r="T5863" t="inlineStr">
        <is>
          <t>Yes</t>
        </is>
      </c>
      <c r="U5863" s="71" t="n">
        <v>8702</v>
      </c>
      <c r="V5863" s="71" t="n">
        <v>583</v>
      </c>
      <c r="W5863">
        <f>IF(AND(OR(Dashboard!$C$6="All",E5863=Dashboard!$C$6),OR(Dashboard!$F$6="All",G5863=Dashboard!$F$6),OR(Dashboard!$I$6="All",H5863=Dashboard!$I$6)),1,0)</f>
        <v/>
      </c>
    </row>
    <row r="5864">
      <c r="A5864" t="inlineStr">
        <is>
          <t>RR105855</t>
        </is>
      </c>
      <c r="B5864" s="69" t="n">
        <v>46368</v>
      </c>
      <c r="C5864" s="70" t="n">
        <v>2026</v>
      </c>
      <c r="D5864" t="inlineStr">
        <is>
          <t>Dec</t>
        </is>
      </c>
      <c r="E5864" t="inlineStr">
        <is>
          <t>West</t>
        </is>
      </c>
      <c r="F5864" t="inlineStr">
        <is>
          <t>India</t>
        </is>
      </c>
      <c r="G5864" t="inlineStr">
        <is>
          <t>Fashion</t>
        </is>
      </c>
      <c r="H5864" t="inlineStr">
        <is>
          <t>Store walk-in</t>
        </is>
      </c>
      <c r="I5864" t="inlineStr">
        <is>
          <t>Walk-in guest</t>
        </is>
      </c>
      <c r="J5864" t="inlineStr">
        <is>
          <t>Hiroshi Tanaka</t>
        </is>
      </c>
      <c r="K5864" s="71" t="n">
        <v>513</v>
      </c>
      <c r="L5864" s="72" t="n">
        <v>851.77</v>
      </c>
      <c r="M5864" s="72" t="n">
        <v>436958.01</v>
      </c>
      <c r="N5864" s="72" t="n">
        <v>8739.16</v>
      </c>
      <c r="O5864" s="72" t="n">
        <v>428218.85</v>
      </c>
      <c r="P5864" s="72" t="n">
        <v>207017.62</v>
      </c>
      <c r="Q5864" s="72" t="n">
        <v>221201.23</v>
      </c>
      <c r="R5864" t="inlineStr">
        <is>
          <t>Goa</t>
        </is>
      </c>
      <c r="S5864" s="71" t="n">
        <v>2</v>
      </c>
      <c r="T5864" t="inlineStr">
        <is>
          <t>Yes</t>
        </is>
      </c>
      <c r="U5864" s="71" t="n">
        <v>249</v>
      </c>
      <c r="V5864" s="71" t="n">
        <v>86</v>
      </c>
      <c r="W5864">
        <f>IF(AND(OR(Dashboard!$C$6="All",E5864=Dashboard!$C$6),OR(Dashboard!$F$6="All",G5864=Dashboard!$F$6),OR(Dashboard!$I$6="All",H5864=Dashboard!$I$6)),1,0)</f>
        <v/>
      </c>
    </row>
    <row r="5865">
      <c r="A5865" t="inlineStr">
        <is>
          <t>RR105856</t>
        </is>
      </c>
      <c r="B5865" s="69" t="n">
        <v>46368</v>
      </c>
      <c r="C5865" s="70" t="n">
        <v>2026</v>
      </c>
      <c r="D5865" t="inlineStr">
        <is>
          <t>Dec</t>
        </is>
      </c>
      <c r="E5865" t="inlineStr">
        <is>
          <t>West</t>
        </is>
      </c>
      <c r="F5865" t="inlineStr">
        <is>
          <t>India</t>
        </is>
      </c>
      <c r="G5865" t="inlineStr">
        <is>
          <t>Grocery</t>
        </is>
      </c>
      <c r="H5865" t="inlineStr">
        <is>
          <t>Store walk-in</t>
        </is>
      </c>
      <c r="I5865" t="inlineStr">
        <is>
          <t>Walk-in guest</t>
        </is>
      </c>
      <c r="J5865" t="inlineStr">
        <is>
          <t>Fatima Al-Saud</t>
        </is>
      </c>
      <c r="K5865" s="71" t="n">
        <v>918</v>
      </c>
      <c r="L5865" s="72" t="n">
        <v>204.49</v>
      </c>
      <c r="M5865" s="72" t="n">
        <v>187721.82</v>
      </c>
      <c r="N5865" s="72" t="n">
        <v>3754.44</v>
      </c>
      <c r="O5865" s="72" t="n">
        <v>183967.38</v>
      </c>
      <c r="P5865" s="72" t="n">
        <v>133584.75</v>
      </c>
      <c r="Q5865" s="72" t="n">
        <v>50382.63</v>
      </c>
      <c r="R5865" t="inlineStr">
        <is>
          <t>Goa</t>
        </is>
      </c>
      <c r="S5865" s="71" t="n">
        <v>2</v>
      </c>
      <c r="T5865" t="inlineStr">
        <is>
          <t>Yes</t>
        </is>
      </c>
      <c r="U5865" s="71" t="n">
        <v>357</v>
      </c>
      <c r="V5865" s="71" t="n">
        <v>143</v>
      </c>
      <c r="W5865">
        <f>IF(AND(OR(Dashboard!$C$6="All",E5865=Dashboard!$C$6),OR(Dashboard!$F$6="All",G5865=Dashboard!$F$6),OR(Dashboard!$I$6="All",H5865=Dashboard!$I$6)),1,0)</f>
        <v/>
      </c>
    </row>
    <row r="5866">
      <c r="A5866" t="inlineStr">
        <is>
          <t>RR105857</t>
        </is>
      </c>
      <c r="B5866" s="69" t="n">
        <v>46368</v>
      </c>
      <c r="C5866" s="70" t="n">
        <v>2026</v>
      </c>
      <c r="D5866" t="inlineStr">
        <is>
          <t>Dec</t>
        </is>
      </c>
      <c r="E5866" t="inlineStr">
        <is>
          <t>East</t>
        </is>
      </c>
      <c r="F5866" t="inlineStr">
        <is>
          <t>India</t>
        </is>
      </c>
      <c r="G5866" t="inlineStr">
        <is>
          <t>JioMart</t>
        </is>
      </c>
      <c r="H5866" t="inlineStr">
        <is>
          <t>Home delivery</t>
        </is>
      </c>
      <c r="I5866" t="inlineStr">
        <is>
          <t>Walk-in guest</t>
        </is>
      </c>
      <c r="J5866" t="inlineStr">
        <is>
          <t>Yuki Sato</t>
        </is>
      </c>
      <c r="K5866" s="71" t="n">
        <v>2893</v>
      </c>
      <c r="L5866" s="72" t="n">
        <v>462.76</v>
      </c>
      <c r="M5866" s="72" t="n">
        <v>1338764.68</v>
      </c>
      <c r="N5866" s="72" t="n">
        <v>26775.29</v>
      </c>
      <c r="O5866" s="72" t="n">
        <v>1311989.39</v>
      </c>
      <c r="P5866" s="72" t="n">
        <v>968975.95</v>
      </c>
      <c r="Q5866" s="72" t="n">
        <v>343013.44</v>
      </c>
      <c r="R5866" t="inlineStr">
        <is>
          <t>Odisha</t>
        </is>
      </c>
      <c r="S5866" s="71" t="n">
        <v>3</v>
      </c>
      <c r="T5866" t="inlineStr">
        <is>
          <t>Yes</t>
        </is>
      </c>
      <c r="U5866" s="71" t="n">
        <v>20174</v>
      </c>
      <c r="V5866" s="71" t="n">
        <v>869</v>
      </c>
      <c r="W5866">
        <f>IF(AND(OR(Dashboard!$C$6="All",E5866=Dashboard!$C$6),OR(Dashboard!$F$6="All",G5866=Dashboard!$F$6),OR(Dashboard!$I$6="All",H5866=Dashboard!$I$6)),1,0)</f>
        <v/>
      </c>
    </row>
    <row r="5867">
      <c r="A5867" t="inlineStr">
        <is>
          <t>RR105858</t>
        </is>
      </c>
      <c r="B5867" s="69" t="n">
        <v>46368</v>
      </c>
      <c r="C5867" s="70" t="n">
        <v>2026</v>
      </c>
      <c r="D5867" t="inlineStr">
        <is>
          <t>Dec</t>
        </is>
      </c>
      <c r="E5867" t="inlineStr">
        <is>
          <t>East</t>
        </is>
      </c>
      <c r="F5867" t="inlineStr">
        <is>
          <t>India</t>
        </is>
      </c>
      <c r="G5867" t="inlineStr">
        <is>
          <t>Grocery</t>
        </is>
      </c>
      <c r="H5867" t="inlineStr">
        <is>
          <t>Store walk-in</t>
        </is>
      </c>
      <c r="I5867" t="inlineStr">
        <is>
          <t>Walk-in guest</t>
        </is>
      </c>
      <c r="J5867" t="inlineStr">
        <is>
          <t>Mei Lin</t>
        </is>
      </c>
      <c r="K5867" s="71" t="n">
        <v>5155</v>
      </c>
      <c r="L5867" s="72" t="n">
        <v>195.37</v>
      </c>
      <c r="M5867" s="72" t="n">
        <v>1007132.35</v>
      </c>
      <c r="N5867" s="72" t="n">
        <v>100713.24</v>
      </c>
      <c r="O5867" s="72" t="n">
        <v>906419.11</v>
      </c>
      <c r="P5867" s="72" t="n">
        <v>738931.74</v>
      </c>
      <c r="Q5867" s="72" t="n">
        <v>167487.37</v>
      </c>
      <c r="R5867" t="inlineStr">
        <is>
          <t>West Bengal</t>
        </is>
      </c>
      <c r="S5867" s="71" t="n">
        <v>8</v>
      </c>
      <c r="T5867" t="inlineStr">
        <is>
          <t>Yes</t>
        </is>
      </c>
      <c r="U5867" s="71" t="n">
        <v>2230</v>
      </c>
      <c r="V5867" s="71" t="n">
        <v>610</v>
      </c>
      <c r="W5867">
        <f>IF(AND(OR(Dashboard!$C$6="All",E5867=Dashboard!$C$6),OR(Dashboard!$F$6="All",G5867=Dashboard!$F$6),OR(Dashboard!$I$6="All",H5867=Dashboard!$I$6)),1,0)</f>
        <v/>
      </c>
    </row>
    <row r="5868">
      <c r="A5868" t="inlineStr">
        <is>
          <t>RR105859</t>
        </is>
      </c>
      <c r="B5868" s="69" t="n">
        <v>46368</v>
      </c>
      <c r="C5868" s="70" t="n">
        <v>2026</v>
      </c>
      <c r="D5868" t="inlineStr">
        <is>
          <t>Dec</t>
        </is>
      </c>
      <c r="E5868" t="inlineStr">
        <is>
          <t>South</t>
        </is>
      </c>
      <c r="F5868" t="inlineStr">
        <is>
          <t>India</t>
        </is>
      </c>
      <c r="G5868" t="inlineStr">
        <is>
          <t>Grocery</t>
        </is>
      </c>
      <c r="H5868" t="inlineStr">
        <is>
          <t>Store walk-in</t>
        </is>
      </c>
      <c r="I5868" t="inlineStr">
        <is>
          <t>Member</t>
        </is>
      </c>
      <c r="J5868" t="inlineStr">
        <is>
          <t>Liam O'Brien</t>
        </is>
      </c>
      <c r="K5868" s="71" t="n">
        <v>2498</v>
      </c>
      <c r="L5868" s="72" t="n">
        <v>182.96</v>
      </c>
      <c r="M5868" s="72" t="n">
        <v>457034.08</v>
      </c>
      <c r="N5868" s="72" t="n">
        <v>68555.11</v>
      </c>
      <c r="O5868" s="72" t="n">
        <v>388478.97</v>
      </c>
      <c r="P5868" s="72" t="n">
        <v>363661.48</v>
      </c>
      <c r="Q5868" s="72" t="n">
        <v>24817.49</v>
      </c>
      <c r="R5868" t="inlineStr">
        <is>
          <t>Tamil Nadu</t>
        </is>
      </c>
      <c r="S5868" s="71" t="n">
        <v>2</v>
      </c>
      <c r="T5868" t="inlineStr">
        <is>
          <t>Yes</t>
        </is>
      </c>
      <c r="U5868" s="71" t="n">
        <v>1733</v>
      </c>
      <c r="V5868" s="71" t="n">
        <v>764</v>
      </c>
      <c r="W5868">
        <f>IF(AND(OR(Dashboard!$C$6="All",E5868=Dashboard!$C$6),OR(Dashboard!$F$6="All",G5868=Dashboard!$F$6),OR(Dashboard!$I$6="All",H5868=Dashboard!$I$6)),1,0)</f>
        <v/>
      </c>
    </row>
    <row r="5869">
      <c r="A5869" t="inlineStr">
        <is>
          <t>RR105860</t>
        </is>
      </c>
      <c r="B5869" s="69" t="n">
        <v>46369</v>
      </c>
      <c r="C5869" s="70" t="n">
        <v>2026</v>
      </c>
      <c r="D5869" t="inlineStr">
        <is>
          <t>Dec</t>
        </is>
      </c>
      <c r="E5869" t="inlineStr">
        <is>
          <t>South</t>
        </is>
      </c>
      <c r="F5869" t="inlineStr">
        <is>
          <t>India</t>
        </is>
      </c>
      <c r="G5869" t="inlineStr">
        <is>
          <t>JioMart</t>
        </is>
      </c>
      <c r="H5869" t="inlineStr">
        <is>
          <t>Home delivery</t>
        </is>
      </c>
      <c r="I5869" t="inlineStr">
        <is>
          <t>Walk-in guest</t>
        </is>
      </c>
      <c r="J5869" t="inlineStr">
        <is>
          <t>Mei Lin</t>
        </is>
      </c>
      <c r="K5869" s="71" t="n">
        <v>3075</v>
      </c>
      <c r="L5869" s="72" t="n">
        <v>456.63</v>
      </c>
      <c r="M5869" s="72" t="n">
        <v>1404137.25</v>
      </c>
      <c r="N5869" s="72" t="n">
        <v>210620.59</v>
      </c>
      <c r="O5869" s="72" t="n">
        <v>1193516.66</v>
      </c>
      <c r="P5869" s="72" t="n">
        <v>1059975.84</v>
      </c>
      <c r="Q5869" s="72" t="n">
        <v>133540.82</v>
      </c>
      <c r="R5869" t="inlineStr">
        <is>
          <t>Tamil Nadu</t>
        </is>
      </c>
      <c r="S5869" s="71" t="n">
        <v>0</v>
      </c>
      <c r="T5869" t="inlineStr">
        <is>
          <t>No</t>
        </is>
      </c>
      <c r="U5869" s="71" t="n">
        <v>6907</v>
      </c>
      <c r="V5869" s="71" t="n">
        <v>366</v>
      </c>
      <c r="W5869">
        <f>IF(AND(OR(Dashboard!$C$6="All",E5869=Dashboard!$C$6),OR(Dashboard!$F$6="All",G5869=Dashboard!$F$6),OR(Dashboard!$I$6="All",H5869=Dashboard!$I$6)),1,0)</f>
        <v/>
      </c>
    </row>
    <row r="5870">
      <c r="A5870" t="inlineStr">
        <is>
          <t>RR105861</t>
        </is>
      </c>
      <c r="B5870" s="69" t="n">
        <v>46369</v>
      </c>
      <c r="C5870" s="70" t="n">
        <v>2026</v>
      </c>
      <c r="D5870" t="inlineStr">
        <is>
          <t>Dec</t>
        </is>
      </c>
      <c r="E5870" t="inlineStr">
        <is>
          <t>West</t>
        </is>
      </c>
      <c r="F5870" t="inlineStr">
        <is>
          <t>India</t>
        </is>
      </c>
      <c r="G5870" t="inlineStr">
        <is>
          <t>JioMart</t>
        </is>
      </c>
      <c r="H5870" t="inlineStr">
        <is>
          <t>Home delivery</t>
        </is>
      </c>
      <c r="I5870" t="inlineStr">
        <is>
          <t>Member</t>
        </is>
      </c>
      <c r="J5870" t="inlineStr">
        <is>
          <t>Priya Nair</t>
        </is>
      </c>
      <c r="K5870" s="71" t="n">
        <v>1964</v>
      </c>
      <c r="L5870" s="72" t="n">
        <v>436.52</v>
      </c>
      <c r="M5870" s="72" t="n">
        <v>857325.28</v>
      </c>
      <c r="N5870" s="72" t="n">
        <v>128598.79</v>
      </c>
      <c r="O5870" s="72" t="n">
        <v>728726.49</v>
      </c>
      <c r="P5870" s="72" t="n">
        <v>685217</v>
      </c>
      <c r="Q5870" s="72" t="n">
        <v>43509.49</v>
      </c>
      <c r="R5870" t="inlineStr">
        <is>
          <t>Goa</t>
        </is>
      </c>
      <c r="S5870" s="71" t="n">
        <v>2</v>
      </c>
      <c r="T5870" t="inlineStr">
        <is>
          <t>Yes</t>
        </is>
      </c>
      <c r="U5870" s="71" t="n">
        <v>12226</v>
      </c>
      <c r="V5870" s="71" t="n">
        <v>527</v>
      </c>
      <c r="W5870">
        <f>IF(AND(OR(Dashboard!$C$6="All",E5870=Dashboard!$C$6),OR(Dashboard!$F$6="All",G5870=Dashboard!$F$6),OR(Dashboard!$I$6="All",H5870=Dashboard!$I$6)),1,0)</f>
        <v/>
      </c>
    </row>
    <row r="5871">
      <c r="A5871" t="inlineStr">
        <is>
          <t>RR105862</t>
        </is>
      </c>
      <c r="B5871" s="69" t="n">
        <v>46369</v>
      </c>
      <c r="C5871" s="70" t="n">
        <v>2026</v>
      </c>
      <c r="D5871" t="inlineStr">
        <is>
          <t>Dec</t>
        </is>
      </c>
      <c r="E5871" t="inlineStr">
        <is>
          <t>North</t>
        </is>
      </c>
      <c r="F5871" t="inlineStr">
        <is>
          <t>India</t>
        </is>
      </c>
      <c r="G5871" t="inlineStr">
        <is>
          <t>JioMart</t>
        </is>
      </c>
      <c r="H5871" t="inlineStr">
        <is>
          <t>Home delivery</t>
        </is>
      </c>
      <c r="I5871" t="inlineStr">
        <is>
          <t>Walk-in guest</t>
        </is>
      </c>
      <c r="J5871" t="inlineStr">
        <is>
          <t>Olivia Brown</t>
        </is>
      </c>
      <c r="K5871" s="71" t="n">
        <v>5133</v>
      </c>
      <c r="L5871" s="72" t="n">
        <v>462.78</v>
      </c>
      <c r="M5871" s="72" t="n">
        <v>2375449.74</v>
      </c>
      <c r="N5871" s="72" t="n">
        <v>118772.49</v>
      </c>
      <c r="O5871" s="72" t="n">
        <v>2256677.25</v>
      </c>
      <c r="P5871" s="72" t="n">
        <v>1682132.03</v>
      </c>
      <c r="Q5871" s="72" t="n">
        <v>574545.22</v>
      </c>
      <c r="R5871" t="inlineStr">
        <is>
          <t>Delhi</t>
        </is>
      </c>
      <c r="S5871" s="71" t="n">
        <v>0</v>
      </c>
      <c r="T5871" t="inlineStr">
        <is>
          <t>No</t>
        </is>
      </c>
      <c r="U5871" s="71" t="n">
        <v>18316</v>
      </c>
      <c r="V5871" s="71" t="n">
        <v>742</v>
      </c>
      <c r="W5871">
        <f>IF(AND(OR(Dashboard!$C$6="All",E5871=Dashboard!$C$6),OR(Dashboard!$F$6="All",G5871=Dashboard!$F$6),OR(Dashboard!$I$6="All",H5871=Dashboard!$I$6)),1,0)</f>
        <v/>
      </c>
    </row>
    <row r="5872">
      <c r="A5872" t="inlineStr">
        <is>
          <t>RR105863</t>
        </is>
      </c>
      <c r="B5872" s="69" t="n">
        <v>46369</v>
      </c>
      <c r="C5872" s="70" t="n">
        <v>2026</v>
      </c>
      <c r="D5872" t="inlineStr">
        <is>
          <t>Dec</t>
        </is>
      </c>
      <c r="E5872" t="inlineStr">
        <is>
          <t>North</t>
        </is>
      </c>
      <c r="F5872" t="inlineStr">
        <is>
          <t>India</t>
        </is>
      </c>
      <c r="G5872" t="inlineStr">
        <is>
          <t>Fashion</t>
        </is>
      </c>
      <c r="H5872" t="inlineStr">
        <is>
          <t>Store walk-in</t>
        </is>
      </c>
      <c r="I5872" t="inlineStr">
        <is>
          <t>Walk-in guest</t>
        </is>
      </c>
      <c r="J5872" t="inlineStr">
        <is>
          <t>Amir Khan</t>
        </is>
      </c>
      <c r="K5872" s="71" t="n">
        <v>884</v>
      </c>
      <c r="L5872" s="72" t="n">
        <v>693.74</v>
      </c>
      <c r="M5872" s="72" t="n">
        <v>613266.16</v>
      </c>
      <c r="N5872" s="72" t="n">
        <v>91989.92</v>
      </c>
      <c r="O5872" s="72" t="n">
        <v>521276.24</v>
      </c>
      <c r="P5872" s="72" t="n">
        <v>374592.82</v>
      </c>
      <c r="Q5872" s="72" t="n">
        <v>146683.42</v>
      </c>
      <c r="R5872" t="inlineStr">
        <is>
          <t>Rajasthan</t>
        </is>
      </c>
      <c r="S5872" s="71" t="n">
        <v>0</v>
      </c>
      <c r="T5872" t="inlineStr">
        <is>
          <t>No</t>
        </is>
      </c>
      <c r="U5872" s="71" t="n">
        <v>965</v>
      </c>
      <c r="V5872" s="71" t="n">
        <v>277</v>
      </c>
      <c r="W5872">
        <f>IF(AND(OR(Dashboard!$C$6="All",E5872=Dashboard!$C$6),OR(Dashboard!$F$6="All",G5872=Dashboard!$F$6),OR(Dashboard!$I$6="All",H5872=Dashboard!$I$6)),1,0)</f>
        <v/>
      </c>
    </row>
    <row r="5873">
      <c r="A5873" t="inlineStr">
        <is>
          <t>RR105864</t>
        </is>
      </c>
      <c r="B5873" s="69" t="n">
        <v>46369</v>
      </c>
      <c r="C5873" s="70" t="n">
        <v>2026</v>
      </c>
      <c r="D5873" t="inlineStr">
        <is>
          <t>Dec</t>
        </is>
      </c>
      <c r="E5873" t="inlineStr">
        <is>
          <t>North</t>
        </is>
      </c>
      <c r="F5873" t="inlineStr">
        <is>
          <t>India</t>
        </is>
      </c>
      <c r="G5873" t="inlineStr">
        <is>
          <t>Fashion</t>
        </is>
      </c>
      <c r="H5873" t="inlineStr">
        <is>
          <t>Click &amp; collect</t>
        </is>
      </c>
      <c r="I5873" t="inlineStr">
        <is>
          <t>Walk-in guest</t>
        </is>
      </c>
      <c r="J5873" t="inlineStr">
        <is>
          <t>Ravindra Patil</t>
        </is>
      </c>
      <c r="K5873" s="71" t="n">
        <v>839</v>
      </c>
      <c r="L5873" s="72" t="n">
        <v>734.12</v>
      </c>
      <c r="M5873" s="72" t="n">
        <v>615926.6800000001</v>
      </c>
      <c r="N5873" s="72" t="n">
        <v>30796.33</v>
      </c>
      <c r="O5873" s="72" t="n">
        <v>585130.35</v>
      </c>
      <c r="P5873" s="72" t="n">
        <v>352482.1</v>
      </c>
      <c r="Q5873" s="72" t="n">
        <v>232648.25</v>
      </c>
      <c r="R5873" t="inlineStr">
        <is>
          <t>Rajasthan</t>
        </is>
      </c>
      <c r="S5873" s="71" t="n">
        <v>0</v>
      </c>
      <c r="T5873" t="inlineStr">
        <is>
          <t>No</t>
        </is>
      </c>
      <c r="U5873" s="71" t="n">
        <v>417</v>
      </c>
      <c r="V5873" s="71" t="n">
        <v>143</v>
      </c>
      <c r="W5873">
        <f>IF(AND(OR(Dashboard!$C$6="All",E5873=Dashboard!$C$6),OR(Dashboard!$F$6="All",G5873=Dashboard!$F$6),OR(Dashboard!$I$6="All",H5873=Dashboard!$I$6)),1,0)</f>
        <v/>
      </c>
    </row>
    <row r="5874">
      <c r="A5874" t="inlineStr">
        <is>
          <t>RR105865</t>
        </is>
      </c>
      <c r="B5874" s="69" t="n">
        <v>46369</v>
      </c>
      <c r="C5874" s="70" t="n">
        <v>2026</v>
      </c>
      <c r="D5874" t="inlineStr">
        <is>
          <t>Dec</t>
        </is>
      </c>
      <c r="E5874" t="inlineStr">
        <is>
          <t>North</t>
        </is>
      </c>
      <c r="F5874" t="inlineStr">
        <is>
          <t>India</t>
        </is>
      </c>
      <c r="G5874" t="inlineStr">
        <is>
          <t>JioMart</t>
        </is>
      </c>
      <c r="H5874" t="inlineStr">
        <is>
          <t>Home delivery</t>
        </is>
      </c>
      <c r="I5874" t="inlineStr">
        <is>
          <t>Walk-in guest</t>
        </is>
      </c>
      <c r="J5874" t="inlineStr">
        <is>
          <t>Shraddha Kulkarni</t>
        </is>
      </c>
      <c r="K5874" s="71" t="n">
        <v>2149</v>
      </c>
      <c r="L5874" s="72" t="n">
        <v>422.79</v>
      </c>
      <c r="M5874" s="72" t="n">
        <v>908575.71</v>
      </c>
      <c r="N5874" s="72" t="n">
        <v>18171.51</v>
      </c>
      <c r="O5874" s="72" t="n">
        <v>890404.2</v>
      </c>
      <c r="P5874" s="72" t="n">
        <v>739673.23</v>
      </c>
      <c r="Q5874" s="72" t="n">
        <v>150730.97</v>
      </c>
      <c r="R5874" t="inlineStr">
        <is>
          <t>Uttar Pradesh</t>
        </is>
      </c>
      <c r="S5874" s="71" t="n">
        <v>1</v>
      </c>
      <c r="T5874" t="inlineStr">
        <is>
          <t>Yes</t>
        </is>
      </c>
      <c r="U5874" s="71" t="n">
        <v>4699</v>
      </c>
      <c r="V5874" s="71" t="n">
        <v>297</v>
      </c>
      <c r="W5874">
        <f>IF(AND(OR(Dashboard!$C$6="All",E5874=Dashboard!$C$6),OR(Dashboard!$F$6="All",G5874=Dashboard!$F$6),OR(Dashboard!$I$6="All",H5874=Dashboard!$I$6)),1,0)</f>
        <v/>
      </c>
    </row>
    <row r="5875">
      <c r="A5875" t="inlineStr">
        <is>
          <t>RR105866</t>
        </is>
      </c>
      <c r="B5875" s="69" t="n">
        <v>46369</v>
      </c>
      <c r="C5875" s="70" t="n">
        <v>2026</v>
      </c>
      <c r="D5875" t="inlineStr">
        <is>
          <t>Dec</t>
        </is>
      </c>
      <c r="E5875" t="inlineStr">
        <is>
          <t>South</t>
        </is>
      </c>
      <c r="F5875" t="inlineStr">
        <is>
          <t>India</t>
        </is>
      </c>
      <c r="G5875" t="inlineStr">
        <is>
          <t>Grocery</t>
        </is>
      </c>
      <c r="H5875" t="inlineStr">
        <is>
          <t>Click &amp; collect</t>
        </is>
      </c>
      <c r="I5875" t="inlineStr">
        <is>
          <t>Member</t>
        </is>
      </c>
      <c r="J5875" t="inlineStr">
        <is>
          <t>Hiroshi Tanaka</t>
        </is>
      </c>
      <c r="K5875" s="71" t="n">
        <v>3246</v>
      </c>
      <c r="L5875" s="72" t="n">
        <v>207.19</v>
      </c>
      <c r="M5875" s="72" t="n">
        <v>672538.74</v>
      </c>
      <c r="N5875" s="72" t="n">
        <v>100880.81</v>
      </c>
      <c r="O5875" s="72" t="n">
        <v>571657.9300000001</v>
      </c>
      <c r="P5875" s="72" t="n">
        <v>462879.03</v>
      </c>
      <c r="Q5875" s="72" t="n">
        <v>108778.9</v>
      </c>
      <c r="R5875" t="inlineStr">
        <is>
          <t>Kerala</t>
        </is>
      </c>
      <c r="S5875" s="71" t="n">
        <v>8</v>
      </c>
      <c r="T5875" t="inlineStr">
        <is>
          <t>Yes</t>
        </is>
      </c>
      <c r="U5875" s="71" t="n">
        <v>2710</v>
      </c>
      <c r="V5875" s="71" t="n">
        <v>990</v>
      </c>
      <c r="W5875">
        <f>IF(AND(OR(Dashboard!$C$6="All",E5875=Dashboard!$C$6),OR(Dashboard!$F$6="All",G5875=Dashboard!$F$6),OR(Dashboard!$I$6="All",H5875=Dashboard!$I$6)),1,0)</f>
        <v/>
      </c>
    </row>
    <row r="5876">
      <c r="A5876" t="inlineStr">
        <is>
          <t>RR105867</t>
        </is>
      </c>
      <c r="B5876" s="69" t="n">
        <v>46369</v>
      </c>
      <c r="C5876" s="70" t="n">
        <v>2026</v>
      </c>
      <c r="D5876" t="inlineStr">
        <is>
          <t>Dec</t>
        </is>
      </c>
      <c r="E5876" t="inlineStr">
        <is>
          <t>East</t>
        </is>
      </c>
      <c r="F5876" t="inlineStr">
        <is>
          <t>India</t>
        </is>
      </c>
      <c r="G5876" t="inlineStr">
        <is>
          <t>JioMart</t>
        </is>
      </c>
      <c r="H5876" t="inlineStr">
        <is>
          <t>Home delivery</t>
        </is>
      </c>
      <c r="I5876" t="inlineStr">
        <is>
          <t>Member</t>
        </is>
      </c>
      <c r="J5876" t="inlineStr">
        <is>
          <t>Noah Smith</t>
        </is>
      </c>
      <c r="K5876" s="71" t="n">
        <v>4497</v>
      </c>
      <c r="L5876" s="72" t="n">
        <v>477.09</v>
      </c>
      <c r="M5876" s="72" t="n">
        <v>2145473.73</v>
      </c>
      <c r="N5876" s="72" t="n">
        <v>321821.06</v>
      </c>
      <c r="O5876" s="72" t="n">
        <v>1823652.67</v>
      </c>
      <c r="P5876" s="72" t="n">
        <v>1544264.68</v>
      </c>
      <c r="Q5876" s="72" t="n">
        <v>279387.99</v>
      </c>
      <c r="R5876" t="inlineStr">
        <is>
          <t>West Bengal</t>
        </is>
      </c>
      <c r="S5876" s="71" t="n">
        <v>8</v>
      </c>
      <c r="T5876" t="inlineStr">
        <is>
          <t>Yes</t>
        </is>
      </c>
      <c r="U5876" s="71" t="n">
        <v>20044</v>
      </c>
      <c r="V5876" s="71" t="n">
        <v>942</v>
      </c>
      <c r="W5876">
        <f>IF(AND(OR(Dashboard!$C$6="All",E5876=Dashboard!$C$6),OR(Dashboard!$F$6="All",G5876=Dashboard!$F$6),OR(Dashboard!$I$6="All",H5876=Dashboard!$I$6)),1,0)</f>
        <v/>
      </c>
    </row>
    <row r="5877">
      <c r="A5877" t="inlineStr">
        <is>
          <t>RR105868</t>
        </is>
      </c>
      <c r="B5877" s="69" t="n">
        <v>46369</v>
      </c>
      <c r="C5877" s="70" t="n">
        <v>2026</v>
      </c>
      <c r="D5877" t="inlineStr">
        <is>
          <t>Dec</t>
        </is>
      </c>
      <c r="E5877" t="inlineStr">
        <is>
          <t>West</t>
        </is>
      </c>
      <c r="F5877" t="inlineStr">
        <is>
          <t>India</t>
        </is>
      </c>
      <c r="G5877" t="inlineStr">
        <is>
          <t>Electronics</t>
        </is>
      </c>
      <c r="H5877" t="inlineStr">
        <is>
          <t>Store walk-in</t>
        </is>
      </c>
      <c r="I5877" t="inlineStr">
        <is>
          <t>Walk-in guest</t>
        </is>
      </c>
      <c r="J5877" t="inlineStr">
        <is>
          <t>Arjun Mehta</t>
        </is>
      </c>
      <c r="K5877" s="71" t="n">
        <v>97</v>
      </c>
      <c r="L5877" s="72" t="n">
        <v>9780.17</v>
      </c>
      <c r="M5877" s="72" t="n">
        <v>948676.49</v>
      </c>
      <c r="N5877" s="72" t="n">
        <v>75894.12</v>
      </c>
      <c r="O5877" s="72" t="n">
        <v>872782.37</v>
      </c>
      <c r="P5877" s="72" t="n">
        <v>790518.73</v>
      </c>
      <c r="Q5877" s="72" t="n">
        <v>82263.64</v>
      </c>
      <c r="R5877" t="inlineStr">
        <is>
          <t>Maharashtra</t>
        </is>
      </c>
      <c r="S5877" s="71" t="n">
        <v>3</v>
      </c>
      <c r="T5877" t="inlineStr">
        <is>
          <t>Yes</t>
        </is>
      </c>
      <c r="U5877" s="71" t="n">
        <v>208</v>
      </c>
      <c r="V5877" s="71" t="n">
        <v>77</v>
      </c>
      <c r="W5877">
        <f>IF(AND(OR(Dashboard!$C$6="All",E5877=Dashboard!$C$6),OR(Dashboard!$F$6="All",G5877=Dashboard!$F$6),OR(Dashboard!$I$6="All",H5877=Dashboard!$I$6)),1,0)</f>
        <v/>
      </c>
    </row>
    <row r="5878">
      <c r="A5878" t="inlineStr">
        <is>
          <t>RR105869</t>
        </is>
      </c>
      <c r="B5878" s="69" t="n">
        <v>46369</v>
      </c>
      <c r="C5878" s="70" t="n">
        <v>2026</v>
      </c>
      <c r="D5878" t="inlineStr">
        <is>
          <t>Dec</t>
        </is>
      </c>
      <c r="E5878" t="inlineStr">
        <is>
          <t>East</t>
        </is>
      </c>
      <c r="F5878" t="inlineStr">
        <is>
          <t>India</t>
        </is>
      </c>
      <c r="G5878" t="inlineStr">
        <is>
          <t>Grocery</t>
        </is>
      </c>
      <c r="H5878" t="inlineStr">
        <is>
          <t>Click &amp; collect</t>
        </is>
      </c>
      <c r="I5878" t="inlineStr">
        <is>
          <t>Member</t>
        </is>
      </c>
      <c r="J5878" t="inlineStr">
        <is>
          <t>Mei Lin</t>
        </is>
      </c>
      <c r="K5878" s="71" t="n">
        <v>1088</v>
      </c>
      <c r="L5878" s="72" t="n">
        <v>189.99</v>
      </c>
      <c r="M5878" s="72" t="n">
        <v>206709.12</v>
      </c>
      <c r="N5878" s="72" t="n">
        <v>31006.37</v>
      </c>
      <c r="O5878" s="72" t="n">
        <v>175702.75</v>
      </c>
      <c r="P5878" s="72" t="n">
        <v>158699.56</v>
      </c>
      <c r="Q5878" s="72" t="n">
        <v>17003.19</v>
      </c>
      <c r="R5878" t="inlineStr">
        <is>
          <t>Bihar</t>
        </is>
      </c>
      <c r="S5878" s="71" t="n">
        <v>0</v>
      </c>
      <c r="T5878" t="inlineStr">
        <is>
          <t>No</t>
        </is>
      </c>
      <c r="U5878" s="71" t="n">
        <v>378</v>
      </c>
      <c r="V5878" s="71" t="n">
        <v>128</v>
      </c>
      <c r="W5878">
        <f>IF(AND(OR(Dashboard!$C$6="All",E5878=Dashboard!$C$6),OR(Dashboard!$F$6="All",G5878=Dashboard!$F$6),OR(Dashboard!$I$6="All",H5878=Dashboard!$I$6)),1,0)</f>
        <v/>
      </c>
    </row>
    <row r="5879">
      <c r="A5879" t="inlineStr">
        <is>
          <t>RR105870</t>
        </is>
      </c>
      <c r="B5879" s="69" t="n">
        <v>46369</v>
      </c>
      <c r="C5879" s="70" t="n">
        <v>2026</v>
      </c>
      <c r="D5879" t="inlineStr">
        <is>
          <t>Dec</t>
        </is>
      </c>
      <c r="E5879" t="inlineStr">
        <is>
          <t>East</t>
        </is>
      </c>
      <c r="F5879" t="inlineStr">
        <is>
          <t>India</t>
        </is>
      </c>
      <c r="G5879" t="inlineStr">
        <is>
          <t>Grocery</t>
        </is>
      </c>
      <c r="H5879" t="inlineStr">
        <is>
          <t>Store walk-in</t>
        </is>
      </c>
      <c r="I5879" t="inlineStr">
        <is>
          <t>Walk-in guest</t>
        </is>
      </c>
      <c r="J5879" t="inlineStr">
        <is>
          <t>Lucas Martin</t>
        </is>
      </c>
      <c r="K5879" s="71" t="n">
        <v>4142</v>
      </c>
      <c r="L5879" s="72" t="n">
        <v>183.18</v>
      </c>
      <c r="M5879" s="72" t="n">
        <v>758731.5600000001</v>
      </c>
      <c r="N5879" s="72" t="n">
        <v>37936.58</v>
      </c>
      <c r="O5879" s="72" t="n">
        <v>720794.98</v>
      </c>
      <c r="P5879" s="72" t="n">
        <v>615032.97</v>
      </c>
      <c r="Q5879" s="72" t="n">
        <v>105762.01</v>
      </c>
      <c r="R5879" t="inlineStr">
        <is>
          <t>Odisha</t>
        </is>
      </c>
      <c r="S5879" s="71" t="n">
        <v>1</v>
      </c>
      <c r="T5879" t="inlineStr">
        <is>
          <t>Yes</t>
        </is>
      </c>
      <c r="U5879" s="71" t="n">
        <v>2459</v>
      </c>
      <c r="V5879" s="71" t="n">
        <v>686</v>
      </c>
      <c r="W5879">
        <f>IF(AND(OR(Dashboard!$C$6="All",E5879=Dashboard!$C$6),OR(Dashboard!$F$6="All",G5879=Dashboard!$F$6),OR(Dashboard!$I$6="All",H5879=Dashboard!$I$6)),1,0)</f>
        <v/>
      </c>
    </row>
    <row r="5880">
      <c r="A5880" t="inlineStr">
        <is>
          <t>RR105871</t>
        </is>
      </c>
      <c r="B5880" s="69" t="n">
        <v>46370</v>
      </c>
      <c r="C5880" s="70" t="n">
        <v>2026</v>
      </c>
      <c r="D5880" t="inlineStr">
        <is>
          <t>Dec</t>
        </is>
      </c>
      <c r="E5880" t="inlineStr">
        <is>
          <t>South</t>
        </is>
      </c>
      <c r="F5880" t="inlineStr">
        <is>
          <t>India</t>
        </is>
      </c>
      <c r="G5880" t="inlineStr">
        <is>
          <t>Electronics</t>
        </is>
      </c>
      <c r="H5880" t="inlineStr">
        <is>
          <t>Click &amp; collect</t>
        </is>
      </c>
      <c r="I5880" t="inlineStr">
        <is>
          <t>Member</t>
        </is>
      </c>
      <c r="J5880" t="inlineStr">
        <is>
          <t>Lucas Martin</t>
        </is>
      </c>
      <c r="K5880" s="71" t="n">
        <v>79</v>
      </c>
      <c r="L5880" s="72" t="n">
        <v>8804.459999999999</v>
      </c>
      <c r="M5880" s="72" t="n">
        <v>695552.34</v>
      </c>
      <c r="N5880" s="72" t="n">
        <v>69555.23</v>
      </c>
      <c r="O5880" s="72" t="n">
        <v>625997.11</v>
      </c>
      <c r="P5880" s="72" t="n">
        <v>630453.42</v>
      </c>
      <c r="Q5880" s="72" t="n">
        <v>-4456.31</v>
      </c>
      <c r="R5880" t="inlineStr">
        <is>
          <t>Kerala</t>
        </is>
      </c>
      <c r="S5880" s="71" t="n">
        <v>5</v>
      </c>
      <c r="T5880" t="inlineStr">
        <is>
          <t>Yes</t>
        </is>
      </c>
      <c r="U5880" s="71" t="n">
        <v>130</v>
      </c>
      <c r="V5880" s="71" t="n">
        <v>57</v>
      </c>
      <c r="W5880">
        <f>IF(AND(OR(Dashboard!$C$6="All",E5880=Dashboard!$C$6),OR(Dashboard!$F$6="All",G5880=Dashboard!$F$6),OR(Dashboard!$I$6="All",H5880=Dashboard!$I$6)),1,0)</f>
        <v/>
      </c>
    </row>
    <row r="5881">
      <c r="A5881" t="inlineStr">
        <is>
          <t>RR105872</t>
        </is>
      </c>
      <c r="B5881" s="69" t="n">
        <v>46370</v>
      </c>
      <c r="C5881" s="70" t="n">
        <v>2026</v>
      </c>
      <c r="D5881" t="inlineStr">
        <is>
          <t>Dec</t>
        </is>
      </c>
      <c r="E5881" t="inlineStr">
        <is>
          <t>North</t>
        </is>
      </c>
      <c r="F5881" t="inlineStr">
        <is>
          <t>India</t>
        </is>
      </c>
      <c r="G5881" t="inlineStr">
        <is>
          <t>JioMart</t>
        </is>
      </c>
      <c r="H5881" t="inlineStr">
        <is>
          <t>Home delivery</t>
        </is>
      </c>
      <c r="I5881" t="inlineStr">
        <is>
          <t>Member</t>
        </is>
      </c>
      <c r="J5881" t="inlineStr">
        <is>
          <t>Aisha Bello</t>
        </is>
      </c>
      <c r="K5881" s="71" t="n">
        <v>4034</v>
      </c>
      <c r="L5881" s="72" t="n">
        <v>440.12</v>
      </c>
      <c r="M5881" s="72" t="n">
        <v>1775444.08</v>
      </c>
      <c r="N5881" s="72" t="n">
        <v>142035.53</v>
      </c>
      <c r="O5881" s="72" t="n">
        <v>1633408.55</v>
      </c>
      <c r="P5881" s="72" t="n">
        <v>1358176.9</v>
      </c>
      <c r="Q5881" s="72" t="n">
        <v>275231.65</v>
      </c>
      <c r="R5881" t="inlineStr">
        <is>
          <t>Delhi</t>
        </is>
      </c>
      <c r="S5881" s="71" t="n">
        <v>3</v>
      </c>
      <c r="T5881" t="inlineStr">
        <is>
          <t>Yes</t>
        </is>
      </c>
      <c r="U5881" s="71" t="n">
        <v>21626</v>
      </c>
      <c r="V5881" s="71" t="n">
        <v>974</v>
      </c>
      <c r="W5881">
        <f>IF(AND(OR(Dashboard!$C$6="All",E5881=Dashboard!$C$6),OR(Dashboard!$F$6="All",G5881=Dashboard!$F$6),OR(Dashboard!$I$6="All",H5881=Dashboard!$I$6)),1,0)</f>
        <v/>
      </c>
    </row>
    <row r="5882">
      <c r="A5882" t="inlineStr">
        <is>
          <t>RR105873</t>
        </is>
      </c>
      <c r="B5882" s="69" t="n">
        <v>46370</v>
      </c>
      <c r="C5882" s="70" t="n">
        <v>2026</v>
      </c>
      <c r="D5882" t="inlineStr">
        <is>
          <t>Dec</t>
        </is>
      </c>
      <c r="E5882" t="inlineStr">
        <is>
          <t>East</t>
        </is>
      </c>
      <c r="F5882" t="inlineStr">
        <is>
          <t>India</t>
        </is>
      </c>
      <c r="G5882" t="inlineStr">
        <is>
          <t>JioMart</t>
        </is>
      </c>
      <c r="H5882" t="inlineStr">
        <is>
          <t>Home delivery</t>
        </is>
      </c>
      <c r="I5882" t="inlineStr">
        <is>
          <t>Walk-in guest</t>
        </is>
      </c>
      <c r="J5882" t="inlineStr">
        <is>
          <t>Olivia Brown</t>
        </is>
      </c>
      <c r="K5882" s="71" t="n">
        <v>1846</v>
      </c>
      <c r="L5882" s="72" t="n">
        <v>463.52</v>
      </c>
      <c r="M5882" s="72" t="n">
        <v>855657.92</v>
      </c>
      <c r="N5882" s="72" t="n">
        <v>128348.69</v>
      </c>
      <c r="O5882" s="72" t="n">
        <v>727309.23</v>
      </c>
      <c r="P5882" s="72" t="n">
        <v>608703.9</v>
      </c>
      <c r="Q5882" s="72" t="n">
        <v>118605.33</v>
      </c>
      <c r="R5882" t="inlineStr">
        <is>
          <t>Bihar</t>
        </is>
      </c>
      <c r="S5882" s="71" t="n">
        <v>2</v>
      </c>
      <c r="T5882" t="inlineStr">
        <is>
          <t>Yes</t>
        </is>
      </c>
      <c r="U5882" s="71" t="n">
        <v>9603</v>
      </c>
      <c r="V5882" s="71" t="n">
        <v>591</v>
      </c>
      <c r="W5882">
        <f>IF(AND(OR(Dashboard!$C$6="All",E5882=Dashboard!$C$6),OR(Dashboard!$F$6="All",G5882=Dashboard!$F$6),OR(Dashboard!$I$6="All",H5882=Dashboard!$I$6)),1,0)</f>
        <v/>
      </c>
    </row>
    <row r="5883">
      <c r="A5883" t="inlineStr">
        <is>
          <t>RR105874</t>
        </is>
      </c>
      <c r="B5883" s="69" t="n">
        <v>46370</v>
      </c>
      <c r="C5883" s="70" t="n">
        <v>2026</v>
      </c>
      <c r="D5883" t="inlineStr">
        <is>
          <t>Dec</t>
        </is>
      </c>
      <c r="E5883" t="inlineStr">
        <is>
          <t>West</t>
        </is>
      </c>
      <c r="F5883" t="inlineStr">
        <is>
          <t>India</t>
        </is>
      </c>
      <c r="G5883" t="inlineStr">
        <is>
          <t>Grocery</t>
        </is>
      </c>
      <c r="H5883" t="inlineStr">
        <is>
          <t>Store walk-in</t>
        </is>
      </c>
      <c r="I5883" t="inlineStr">
        <is>
          <t>Member</t>
        </is>
      </c>
      <c r="J5883" t="inlineStr">
        <is>
          <t>Emma Clarke</t>
        </is>
      </c>
      <c r="K5883" s="71" t="n">
        <v>2644</v>
      </c>
      <c r="L5883" s="72" t="n">
        <v>200.61</v>
      </c>
      <c r="M5883" s="72" t="n">
        <v>530412.84</v>
      </c>
      <c r="N5883" s="72" t="n">
        <v>26520.64</v>
      </c>
      <c r="O5883" s="72" t="n">
        <v>503892.2</v>
      </c>
      <c r="P5883" s="72" t="n">
        <v>403338.49</v>
      </c>
      <c r="Q5883" s="72" t="n">
        <v>100553.71</v>
      </c>
      <c r="R5883" t="inlineStr">
        <is>
          <t>Gujarat</t>
        </is>
      </c>
      <c r="S5883" s="71" t="n">
        <v>8</v>
      </c>
      <c r="T5883" t="inlineStr">
        <is>
          <t>Yes</t>
        </is>
      </c>
      <c r="U5883" s="71" t="n">
        <v>1226</v>
      </c>
      <c r="V5883" s="71" t="n">
        <v>543</v>
      </c>
      <c r="W5883">
        <f>IF(AND(OR(Dashboard!$C$6="All",E5883=Dashboard!$C$6),OR(Dashboard!$F$6="All",G5883=Dashboard!$F$6),OR(Dashboard!$I$6="All",H5883=Dashboard!$I$6)),1,0)</f>
        <v/>
      </c>
    </row>
    <row r="5884">
      <c r="A5884" t="inlineStr">
        <is>
          <t>RR105875</t>
        </is>
      </c>
      <c r="B5884" s="69" t="n">
        <v>46370</v>
      </c>
      <c r="C5884" s="70" t="n">
        <v>2026</v>
      </c>
      <c r="D5884" t="inlineStr">
        <is>
          <t>Dec</t>
        </is>
      </c>
      <c r="E5884" t="inlineStr">
        <is>
          <t>South</t>
        </is>
      </c>
      <c r="F5884" t="inlineStr">
        <is>
          <t>India</t>
        </is>
      </c>
      <c r="G5884" t="inlineStr">
        <is>
          <t>Grocery</t>
        </is>
      </c>
      <c r="H5884" t="inlineStr">
        <is>
          <t>Store walk-in</t>
        </is>
      </c>
      <c r="I5884" t="inlineStr">
        <is>
          <t>Member</t>
        </is>
      </c>
      <c r="J5884" t="inlineStr">
        <is>
          <t>Lucas Martin</t>
        </is>
      </c>
      <c r="K5884" s="71" t="n">
        <v>5355</v>
      </c>
      <c r="L5884" s="72" t="n">
        <v>193.66</v>
      </c>
      <c r="M5884" s="72" t="n">
        <v>1037049.3</v>
      </c>
      <c r="N5884" s="72" t="n">
        <v>82963.94</v>
      </c>
      <c r="O5884" s="72" t="n">
        <v>954085.36</v>
      </c>
      <c r="P5884" s="72" t="n">
        <v>775720.09</v>
      </c>
      <c r="Q5884" s="72" t="n">
        <v>178365.27</v>
      </c>
      <c r="R5884" t="inlineStr">
        <is>
          <t>Telangana</t>
        </is>
      </c>
      <c r="S5884" s="71" t="n">
        <v>1</v>
      </c>
      <c r="T5884" t="inlineStr">
        <is>
          <t>Yes</t>
        </is>
      </c>
      <c r="U5884" s="71" t="n">
        <v>2721</v>
      </c>
      <c r="V5884" s="71" t="n">
        <v>798</v>
      </c>
      <c r="W5884">
        <f>IF(AND(OR(Dashboard!$C$6="All",E5884=Dashboard!$C$6),OR(Dashboard!$F$6="All",G5884=Dashboard!$F$6),OR(Dashboard!$I$6="All",H5884=Dashboard!$I$6)),1,0)</f>
        <v/>
      </c>
    </row>
    <row r="5885">
      <c r="A5885" t="inlineStr">
        <is>
          <t>RR105876</t>
        </is>
      </c>
      <c r="B5885" s="69" t="n">
        <v>46370</v>
      </c>
      <c r="C5885" s="70" t="n">
        <v>2026</v>
      </c>
      <c r="D5885" t="inlineStr">
        <is>
          <t>Dec</t>
        </is>
      </c>
      <c r="E5885" t="inlineStr">
        <is>
          <t>North</t>
        </is>
      </c>
      <c r="F5885" t="inlineStr">
        <is>
          <t>India</t>
        </is>
      </c>
      <c r="G5885" t="inlineStr">
        <is>
          <t>JioMart</t>
        </is>
      </c>
      <c r="H5885" t="inlineStr">
        <is>
          <t>Home delivery</t>
        </is>
      </c>
      <c r="I5885" t="inlineStr">
        <is>
          <t>Walk-in guest</t>
        </is>
      </c>
      <c r="J5885" t="inlineStr">
        <is>
          <t>Noah Smith</t>
        </is>
      </c>
      <c r="K5885" s="71" t="n">
        <v>2840</v>
      </c>
      <c r="L5885" s="72" t="n">
        <v>464.03</v>
      </c>
      <c r="M5885" s="72" t="n">
        <v>1317845.2</v>
      </c>
      <c r="N5885" s="72" t="n">
        <v>105427.62</v>
      </c>
      <c r="O5885" s="72" t="n">
        <v>1212417.58</v>
      </c>
      <c r="P5885" s="72" t="n">
        <v>936622.91</v>
      </c>
      <c r="Q5885" s="72" t="n">
        <v>275794.67</v>
      </c>
      <c r="R5885" t="inlineStr">
        <is>
          <t>Delhi</t>
        </is>
      </c>
      <c r="S5885" s="71" t="n">
        <v>0</v>
      </c>
      <c r="T5885" t="inlineStr">
        <is>
          <t>No</t>
        </is>
      </c>
      <c r="U5885" s="71" t="n">
        <v>15084</v>
      </c>
      <c r="V5885" s="71" t="n">
        <v>650</v>
      </c>
      <c r="W5885">
        <f>IF(AND(OR(Dashboard!$C$6="All",E5885=Dashboard!$C$6),OR(Dashboard!$F$6="All",G5885=Dashboard!$F$6),OR(Dashboard!$I$6="All",H5885=Dashboard!$I$6)),1,0)</f>
        <v/>
      </c>
    </row>
    <row r="5886">
      <c r="A5886" t="inlineStr">
        <is>
          <t>RR105877</t>
        </is>
      </c>
      <c r="B5886" s="69" t="n">
        <v>46371</v>
      </c>
      <c r="C5886" s="70" t="n">
        <v>2026</v>
      </c>
      <c r="D5886" t="inlineStr">
        <is>
          <t>Dec</t>
        </is>
      </c>
      <c r="E5886" t="inlineStr">
        <is>
          <t>East</t>
        </is>
      </c>
      <c r="F5886" t="inlineStr">
        <is>
          <t>India</t>
        </is>
      </c>
      <c r="G5886" t="inlineStr">
        <is>
          <t>JioMart</t>
        </is>
      </c>
      <c r="H5886" t="inlineStr">
        <is>
          <t>Home delivery</t>
        </is>
      </c>
      <c r="I5886" t="inlineStr">
        <is>
          <t>Member</t>
        </is>
      </c>
      <c r="J5886" t="inlineStr">
        <is>
          <t>Olivia Brown</t>
        </is>
      </c>
      <c r="K5886" s="71" t="n">
        <v>4867</v>
      </c>
      <c r="L5886" s="72" t="n">
        <v>413.05</v>
      </c>
      <c r="M5886" s="72" t="n">
        <v>2010314.35</v>
      </c>
      <c r="N5886" s="72" t="n">
        <v>301547.15</v>
      </c>
      <c r="O5886" s="72" t="n">
        <v>1708767.2</v>
      </c>
      <c r="P5886" s="72" t="n">
        <v>1584515.09</v>
      </c>
      <c r="Q5886" s="72" t="n">
        <v>124252.11</v>
      </c>
      <c r="R5886" t="inlineStr">
        <is>
          <t>West Bengal</t>
        </is>
      </c>
      <c r="S5886" s="71" t="n">
        <v>5</v>
      </c>
      <c r="T5886" t="inlineStr">
        <is>
          <t>Yes</t>
        </is>
      </c>
      <c r="U5886" s="71" t="n">
        <v>13751</v>
      </c>
      <c r="V5886" s="71" t="n">
        <v>703</v>
      </c>
      <c r="W5886">
        <f>IF(AND(OR(Dashboard!$C$6="All",E5886=Dashboard!$C$6),OR(Dashboard!$F$6="All",G5886=Dashboard!$F$6),OR(Dashboard!$I$6="All",H5886=Dashboard!$I$6)),1,0)</f>
        <v/>
      </c>
    </row>
    <row r="5887">
      <c r="A5887" t="inlineStr">
        <is>
          <t>RR105878</t>
        </is>
      </c>
      <c r="B5887" s="69" t="n">
        <v>46371</v>
      </c>
      <c r="C5887" s="70" t="n">
        <v>2026</v>
      </c>
      <c r="D5887" t="inlineStr">
        <is>
          <t>Dec</t>
        </is>
      </c>
      <c r="E5887" t="inlineStr">
        <is>
          <t>South</t>
        </is>
      </c>
      <c r="F5887" t="inlineStr">
        <is>
          <t>India</t>
        </is>
      </c>
      <c r="G5887" t="inlineStr">
        <is>
          <t>JioMart</t>
        </is>
      </c>
      <c r="H5887" t="inlineStr">
        <is>
          <t>Home delivery</t>
        </is>
      </c>
      <c r="I5887" t="inlineStr">
        <is>
          <t>Member</t>
        </is>
      </c>
      <c r="J5887" t="inlineStr">
        <is>
          <t>Lucas Martin</t>
        </is>
      </c>
      <c r="K5887" s="71" t="n">
        <v>5514</v>
      </c>
      <c r="L5887" s="72" t="n">
        <v>497.53</v>
      </c>
      <c r="M5887" s="72" t="n">
        <v>2743380.42</v>
      </c>
      <c r="N5887" s="72" t="n">
        <v>219470.43</v>
      </c>
      <c r="O5887" s="72" t="n">
        <v>2523909.99</v>
      </c>
      <c r="P5887" s="72" t="n">
        <v>1823847.02</v>
      </c>
      <c r="Q5887" s="72" t="n">
        <v>700062.97</v>
      </c>
      <c r="R5887" t="inlineStr">
        <is>
          <t>Karnataka</t>
        </is>
      </c>
      <c r="S5887" s="71" t="n">
        <v>5</v>
      </c>
      <c r="T5887" t="inlineStr">
        <is>
          <t>Yes</t>
        </is>
      </c>
      <c r="U5887" s="71" t="n">
        <v>27493</v>
      </c>
      <c r="V5887" s="71" t="n">
        <v>1295</v>
      </c>
      <c r="W5887">
        <f>IF(AND(OR(Dashboard!$C$6="All",E5887=Dashboard!$C$6),OR(Dashboard!$F$6="All",G5887=Dashboard!$F$6),OR(Dashboard!$I$6="All",H5887=Dashboard!$I$6)),1,0)</f>
        <v/>
      </c>
    </row>
    <row r="5888">
      <c r="A5888" t="inlineStr">
        <is>
          <t>RR105879</t>
        </is>
      </c>
      <c r="B5888" s="69" t="n">
        <v>46371</v>
      </c>
      <c r="C5888" s="70" t="n">
        <v>2026</v>
      </c>
      <c r="D5888" t="inlineStr">
        <is>
          <t>Dec</t>
        </is>
      </c>
      <c r="E5888" t="inlineStr">
        <is>
          <t>West</t>
        </is>
      </c>
      <c r="F5888" t="inlineStr">
        <is>
          <t>India</t>
        </is>
      </c>
      <c r="G5888" t="inlineStr">
        <is>
          <t>Grocery</t>
        </is>
      </c>
      <c r="H5888" t="inlineStr">
        <is>
          <t>Store walk-in</t>
        </is>
      </c>
      <c r="I5888" t="inlineStr">
        <is>
          <t>Member</t>
        </is>
      </c>
      <c r="J5888" t="inlineStr">
        <is>
          <t>Fatima Al-Saud</t>
        </is>
      </c>
      <c r="K5888" s="71" t="n">
        <v>5371</v>
      </c>
      <c r="L5888" s="72" t="n">
        <v>192.22</v>
      </c>
      <c r="M5888" s="72" t="n">
        <v>1032413.62</v>
      </c>
      <c r="N5888" s="72" t="n">
        <v>51620.68</v>
      </c>
      <c r="O5888" s="72" t="n">
        <v>980792.9399999999</v>
      </c>
      <c r="P5888" s="72" t="n">
        <v>824339.74</v>
      </c>
      <c r="Q5888" s="72" t="n">
        <v>156453.2</v>
      </c>
      <c r="R5888" t="inlineStr">
        <is>
          <t>Maharashtra</t>
        </is>
      </c>
      <c r="S5888" s="71" t="n">
        <v>3</v>
      </c>
      <c r="T5888" t="inlineStr">
        <is>
          <t>Yes</t>
        </is>
      </c>
      <c r="U5888" s="71" t="n">
        <v>4519</v>
      </c>
      <c r="V5888" s="71" t="n">
        <v>1284</v>
      </c>
      <c r="W5888">
        <f>IF(AND(OR(Dashboard!$C$6="All",E5888=Dashboard!$C$6),OR(Dashboard!$F$6="All",G5888=Dashboard!$F$6),OR(Dashboard!$I$6="All",H5888=Dashboard!$I$6)),1,0)</f>
        <v/>
      </c>
    </row>
    <row r="5889">
      <c r="A5889" t="inlineStr">
        <is>
          <t>RR105880</t>
        </is>
      </c>
      <c r="B5889" s="69" t="n">
        <v>46371</v>
      </c>
      <c r="C5889" s="70" t="n">
        <v>2026</v>
      </c>
      <c r="D5889" t="inlineStr">
        <is>
          <t>Dec</t>
        </is>
      </c>
      <c r="E5889" t="inlineStr">
        <is>
          <t>East</t>
        </is>
      </c>
      <c r="F5889" t="inlineStr">
        <is>
          <t>India</t>
        </is>
      </c>
      <c r="G5889" t="inlineStr">
        <is>
          <t>JioMart</t>
        </is>
      </c>
      <c r="H5889" t="inlineStr">
        <is>
          <t>Home delivery</t>
        </is>
      </c>
      <c r="I5889" t="inlineStr">
        <is>
          <t>Member</t>
        </is>
      </c>
      <c r="J5889" t="inlineStr">
        <is>
          <t>Olivia Brown</t>
        </is>
      </c>
      <c r="K5889" s="71" t="n">
        <v>4841</v>
      </c>
      <c r="L5889" s="72" t="n">
        <v>515.0700000000001</v>
      </c>
      <c r="M5889" s="72" t="n">
        <v>2493453.87</v>
      </c>
      <c r="N5889" s="72" t="n">
        <v>124672.69</v>
      </c>
      <c r="O5889" s="72" t="n">
        <v>2368781.18</v>
      </c>
      <c r="P5889" s="72" t="n">
        <v>1574283.46</v>
      </c>
      <c r="Q5889" s="72" t="n">
        <v>794497.72</v>
      </c>
      <c r="R5889" t="inlineStr">
        <is>
          <t>Bihar</t>
        </is>
      </c>
      <c r="S5889" s="71" t="n">
        <v>1</v>
      </c>
      <c r="T5889" t="inlineStr">
        <is>
          <t>Yes</t>
        </is>
      </c>
      <c r="U5889" s="71" t="n">
        <v>11885</v>
      </c>
      <c r="V5889" s="71" t="n">
        <v>674</v>
      </c>
      <c r="W5889">
        <f>IF(AND(OR(Dashboard!$C$6="All",E5889=Dashboard!$C$6),OR(Dashboard!$F$6="All",G5889=Dashboard!$F$6),OR(Dashboard!$I$6="All",H5889=Dashboard!$I$6)),1,0)</f>
        <v/>
      </c>
    </row>
    <row r="5890">
      <c r="A5890" t="inlineStr">
        <is>
          <t>RR105881</t>
        </is>
      </c>
      <c r="B5890" s="69" t="n">
        <v>46372</v>
      </c>
      <c r="C5890" s="70" t="n">
        <v>2026</v>
      </c>
      <c r="D5890" t="inlineStr">
        <is>
          <t>Dec</t>
        </is>
      </c>
      <c r="E5890" t="inlineStr">
        <is>
          <t>North</t>
        </is>
      </c>
      <c r="F5890" t="inlineStr">
        <is>
          <t>India</t>
        </is>
      </c>
      <c r="G5890" t="inlineStr">
        <is>
          <t>Electronics</t>
        </is>
      </c>
      <c r="H5890" t="inlineStr">
        <is>
          <t>Store walk-in</t>
        </is>
      </c>
      <c r="I5890" t="inlineStr">
        <is>
          <t>Member</t>
        </is>
      </c>
      <c r="J5890" t="inlineStr">
        <is>
          <t>Shraddha Kulkarni</t>
        </is>
      </c>
      <c r="K5890" s="71" t="n">
        <v>242</v>
      </c>
      <c r="L5890" s="72" t="n">
        <v>8746.43</v>
      </c>
      <c r="M5890" s="72" t="n">
        <v>2116636.06</v>
      </c>
      <c r="N5890" s="72" t="n">
        <v>105831.8</v>
      </c>
      <c r="O5890" s="72" t="n">
        <v>2010804.26</v>
      </c>
      <c r="P5890" s="72" t="n">
        <v>2032187.93</v>
      </c>
      <c r="Q5890" s="72" t="n">
        <v>-21383.67</v>
      </c>
      <c r="R5890" t="inlineStr">
        <is>
          <t>Delhi</t>
        </is>
      </c>
      <c r="S5890" s="71" t="n">
        <v>5</v>
      </c>
      <c r="T5890" t="inlineStr">
        <is>
          <t>Yes</t>
        </is>
      </c>
      <c r="U5890" s="71" t="n">
        <v>914</v>
      </c>
      <c r="V5890" s="71" t="n">
        <v>232</v>
      </c>
      <c r="W5890">
        <f>IF(AND(OR(Dashboard!$C$6="All",E5890=Dashboard!$C$6),OR(Dashboard!$F$6="All",G5890=Dashboard!$F$6),OR(Dashboard!$I$6="All",H5890=Dashboard!$I$6)),1,0)</f>
        <v/>
      </c>
    </row>
    <row r="5891">
      <c r="A5891" t="inlineStr">
        <is>
          <t>RR105882</t>
        </is>
      </c>
      <c r="B5891" s="69" t="n">
        <v>46372</v>
      </c>
      <c r="C5891" s="70" t="n">
        <v>2026</v>
      </c>
      <c r="D5891" t="inlineStr">
        <is>
          <t>Dec</t>
        </is>
      </c>
      <c r="E5891" t="inlineStr">
        <is>
          <t>North</t>
        </is>
      </c>
      <c r="F5891" t="inlineStr">
        <is>
          <t>India</t>
        </is>
      </c>
      <c r="G5891" t="inlineStr">
        <is>
          <t>Grocery</t>
        </is>
      </c>
      <c r="H5891" t="inlineStr">
        <is>
          <t>Store walk-in</t>
        </is>
      </c>
      <c r="I5891" t="inlineStr">
        <is>
          <t>Walk-in guest</t>
        </is>
      </c>
      <c r="J5891" t="inlineStr">
        <is>
          <t>Lucas Martin</t>
        </is>
      </c>
      <c r="K5891" s="71" t="n">
        <v>5291</v>
      </c>
      <c r="L5891" s="72" t="n">
        <v>204.36</v>
      </c>
      <c r="M5891" s="72" t="n">
        <v>1081268.76</v>
      </c>
      <c r="N5891" s="72" t="n">
        <v>86501.5</v>
      </c>
      <c r="O5891" s="72" t="n">
        <v>994767.26</v>
      </c>
      <c r="P5891" s="72" t="n">
        <v>775613.08</v>
      </c>
      <c r="Q5891" s="72" t="n">
        <v>219154.18</v>
      </c>
      <c r="R5891" t="inlineStr">
        <is>
          <t>Delhi</t>
        </is>
      </c>
      <c r="S5891" s="71" t="n">
        <v>2</v>
      </c>
      <c r="T5891" t="inlineStr">
        <is>
          <t>Yes</t>
        </is>
      </c>
      <c r="U5891" s="71" t="n">
        <v>3172</v>
      </c>
      <c r="V5891" s="71" t="n">
        <v>1253</v>
      </c>
      <c r="W5891">
        <f>IF(AND(OR(Dashboard!$C$6="All",E5891=Dashboard!$C$6),OR(Dashboard!$F$6="All",G5891=Dashboard!$F$6),OR(Dashboard!$I$6="All",H5891=Dashboard!$I$6)),1,0)</f>
        <v/>
      </c>
    </row>
    <row r="5892">
      <c r="A5892" t="inlineStr">
        <is>
          <t>RR105883</t>
        </is>
      </c>
      <c r="B5892" s="69" t="n">
        <v>46372</v>
      </c>
      <c r="C5892" s="70" t="n">
        <v>2026</v>
      </c>
      <c r="D5892" t="inlineStr">
        <is>
          <t>Dec</t>
        </is>
      </c>
      <c r="E5892" t="inlineStr">
        <is>
          <t>South</t>
        </is>
      </c>
      <c r="F5892" t="inlineStr">
        <is>
          <t>India</t>
        </is>
      </c>
      <c r="G5892" t="inlineStr">
        <is>
          <t>Electronics</t>
        </is>
      </c>
      <c r="H5892" t="inlineStr">
        <is>
          <t>Store walk-in</t>
        </is>
      </c>
      <c r="I5892" t="inlineStr">
        <is>
          <t>Member</t>
        </is>
      </c>
      <c r="J5892" t="inlineStr">
        <is>
          <t>Ruhi Shaikh</t>
        </is>
      </c>
      <c r="K5892" s="71" t="n">
        <v>235</v>
      </c>
      <c r="L5892" s="72" t="n">
        <v>9699.120000000001</v>
      </c>
      <c r="M5892" s="72" t="n">
        <v>2279293.2</v>
      </c>
      <c r="N5892" s="72" t="n">
        <v>113964.66</v>
      </c>
      <c r="O5892" s="72" t="n">
        <v>2165328.54</v>
      </c>
      <c r="P5892" s="72" t="n">
        <v>1921969.06</v>
      </c>
      <c r="Q5892" s="72" t="n">
        <v>243359.48</v>
      </c>
      <c r="R5892" t="inlineStr">
        <is>
          <t>Tamil Nadu</t>
        </is>
      </c>
      <c r="S5892" s="71" t="n">
        <v>5</v>
      </c>
      <c r="T5892" t="inlineStr">
        <is>
          <t>Yes</t>
        </is>
      </c>
      <c r="U5892" s="71" t="n">
        <v>568</v>
      </c>
      <c r="V5892" s="71" t="n">
        <v>224</v>
      </c>
      <c r="W5892">
        <f>IF(AND(OR(Dashboard!$C$6="All",E5892=Dashboard!$C$6),OR(Dashboard!$F$6="All",G5892=Dashboard!$F$6),OR(Dashboard!$I$6="All",H5892=Dashboard!$I$6)),1,0)</f>
        <v/>
      </c>
    </row>
    <row r="5893">
      <c r="A5893" t="inlineStr">
        <is>
          <t>RR105884</t>
        </is>
      </c>
      <c r="B5893" s="69" t="n">
        <v>46372</v>
      </c>
      <c r="C5893" s="70" t="n">
        <v>2026</v>
      </c>
      <c r="D5893" t="inlineStr">
        <is>
          <t>Dec</t>
        </is>
      </c>
      <c r="E5893" t="inlineStr">
        <is>
          <t>West</t>
        </is>
      </c>
      <c r="F5893" t="inlineStr">
        <is>
          <t>India</t>
        </is>
      </c>
      <c r="G5893" t="inlineStr">
        <is>
          <t>JioMart</t>
        </is>
      </c>
      <c r="H5893" t="inlineStr">
        <is>
          <t>Home delivery</t>
        </is>
      </c>
      <c r="I5893" t="inlineStr">
        <is>
          <t>Walk-in guest</t>
        </is>
      </c>
      <c r="J5893" t="inlineStr">
        <is>
          <t>Arjun Mehta</t>
        </is>
      </c>
      <c r="K5893" s="71" t="n">
        <v>1945</v>
      </c>
      <c r="L5893" s="72" t="n">
        <v>437.35</v>
      </c>
      <c r="M5893" s="72" t="n">
        <v>850645.75</v>
      </c>
      <c r="N5893" s="72" t="n">
        <v>127596.86</v>
      </c>
      <c r="O5893" s="72" t="n">
        <v>723048.89</v>
      </c>
      <c r="P5893" s="72" t="n">
        <v>642836.41</v>
      </c>
      <c r="Q5893" s="72" t="n">
        <v>80212.48</v>
      </c>
      <c r="R5893" t="inlineStr">
        <is>
          <t>Goa</t>
        </is>
      </c>
      <c r="S5893" s="71" t="n">
        <v>8</v>
      </c>
      <c r="T5893" t="inlineStr">
        <is>
          <t>Yes</t>
        </is>
      </c>
      <c r="U5893" s="71" t="n">
        <v>5105</v>
      </c>
      <c r="V5893" s="71" t="n">
        <v>386</v>
      </c>
      <c r="W5893">
        <f>IF(AND(OR(Dashboard!$C$6="All",E5893=Dashboard!$C$6),OR(Dashboard!$F$6="All",G5893=Dashboard!$F$6),OR(Dashboard!$I$6="All",H5893=Dashboard!$I$6)),1,0)</f>
        <v/>
      </c>
    </row>
    <row r="5894">
      <c r="A5894" t="inlineStr">
        <is>
          <t>RR105885</t>
        </is>
      </c>
      <c r="B5894" s="69" t="n">
        <v>46372</v>
      </c>
      <c r="C5894" s="70" t="n">
        <v>2026</v>
      </c>
      <c r="D5894" t="inlineStr">
        <is>
          <t>Dec</t>
        </is>
      </c>
      <c r="E5894" t="inlineStr">
        <is>
          <t>North</t>
        </is>
      </c>
      <c r="F5894" t="inlineStr">
        <is>
          <t>India</t>
        </is>
      </c>
      <c r="G5894" t="inlineStr">
        <is>
          <t>JioMart</t>
        </is>
      </c>
      <c r="H5894" t="inlineStr">
        <is>
          <t>Home delivery</t>
        </is>
      </c>
      <c r="I5894" t="inlineStr">
        <is>
          <t>Member</t>
        </is>
      </c>
      <c r="J5894" t="inlineStr">
        <is>
          <t>Shraddha Kulkarni</t>
        </is>
      </c>
      <c r="K5894" s="71" t="n">
        <v>5628</v>
      </c>
      <c r="L5894" s="72" t="n">
        <v>457.4</v>
      </c>
      <c r="M5894" s="72" t="n">
        <v>2574247.2</v>
      </c>
      <c r="N5894" s="72" t="n">
        <v>51484.94</v>
      </c>
      <c r="O5894" s="72" t="n">
        <v>2522762.26</v>
      </c>
      <c r="P5894" s="72" t="n">
        <v>1891497.07</v>
      </c>
      <c r="Q5894" s="72" t="n">
        <v>631265.1899999999</v>
      </c>
      <c r="R5894" t="inlineStr">
        <is>
          <t>Uttar Pradesh</t>
        </is>
      </c>
      <c r="S5894" s="71" t="n">
        <v>2</v>
      </c>
      <c r="T5894" t="inlineStr">
        <is>
          <t>Yes</t>
        </is>
      </c>
      <c r="U5894" s="71" t="n">
        <v>11248</v>
      </c>
      <c r="V5894" s="71" t="n">
        <v>710</v>
      </c>
      <c r="W5894">
        <f>IF(AND(OR(Dashboard!$C$6="All",E5894=Dashboard!$C$6),OR(Dashboard!$F$6="All",G5894=Dashboard!$F$6),OR(Dashboard!$I$6="All",H5894=Dashboard!$I$6)),1,0)</f>
        <v/>
      </c>
    </row>
    <row r="5895">
      <c r="A5895" t="inlineStr">
        <is>
          <t>RR105886</t>
        </is>
      </c>
      <c r="B5895" s="69" t="n">
        <v>46372</v>
      </c>
      <c r="C5895" s="70" t="n">
        <v>2026</v>
      </c>
      <c r="D5895" t="inlineStr">
        <is>
          <t>Dec</t>
        </is>
      </c>
      <c r="E5895" t="inlineStr">
        <is>
          <t>South</t>
        </is>
      </c>
      <c r="F5895" t="inlineStr">
        <is>
          <t>India</t>
        </is>
      </c>
      <c r="G5895" t="inlineStr">
        <is>
          <t>Grocery</t>
        </is>
      </c>
      <c r="H5895" t="inlineStr">
        <is>
          <t>Store walk-in</t>
        </is>
      </c>
      <c r="I5895" t="inlineStr">
        <is>
          <t>Member</t>
        </is>
      </c>
      <c r="J5895" t="inlineStr">
        <is>
          <t>Noah Smith</t>
        </is>
      </c>
      <c r="K5895" s="71" t="n">
        <v>4500</v>
      </c>
      <c r="L5895" s="72" t="n">
        <v>188.22</v>
      </c>
      <c r="M5895" s="72" t="n">
        <v>846990</v>
      </c>
      <c r="N5895" s="72" t="n">
        <v>127048.5</v>
      </c>
      <c r="O5895" s="72" t="n">
        <v>719941.5</v>
      </c>
      <c r="P5895" s="72" t="n">
        <v>661305.78</v>
      </c>
      <c r="Q5895" s="72" t="n">
        <v>58635.72</v>
      </c>
      <c r="R5895" t="inlineStr">
        <is>
          <t>Kerala</t>
        </is>
      </c>
      <c r="S5895" s="71" t="n">
        <v>1</v>
      </c>
      <c r="T5895" t="inlineStr">
        <is>
          <t>Yes</t>
        </is>
      </c>
      <c r="U5895" s="71" t="n">
        <v>1803</v>
      </c>
      <c r="V5895" s="71" t="n">
        <v>594</v>
      </c>
      <c r="W5895">
        <f>IF(AND(OR(Dashboard!$C$6="All",E5895=Dashboard!$C$6),OR(Dashboard!$F$6="All",G5895=Dashboard!$F$6),OR(Dashboard!$I$6="All",H5895=Dashboard!$I$6)),1,0)</f>
        <v/>
      </c>
    </row>
    <row r="5896">
      <c r="A5896" t="inlineStr">
        <is>
          <t>RR105887</t>
        </is>
      </c>
      <c r="B5896" s="69" t="n">
        <v>46373</v>
      </c>
      <c r="C5896" s="70" t="n">
        <v>2026</v>
      </c>
      <c r="D5896" t="inlineStr">
        <is>
          <t>Dec</t>
        </is>
      </c>
      <c r="E5896" t="inlineStr">
        <is>
          <t>South</t>
        </is>
      </c>
      <c r="F5896" t="inlineStr">
        <is>
          <t>India</t>
        </is>
      </c>
      <c r="G5896" t="inlineStr">
        <is>
          <t>Grocery</t>
        </is>
      </c>
      <c r="H5896" t="inlineStr">
        <is>
          <t>Store walk-in</t>
        </is>
      </c>
      <c r="I5896" t="inlineStr">
        <is>
          <t>Member</t>
        </is>
      </c>
      <c r="J5896" t="inlineStr">
        <is>
          <t>Yuki Sato</t>
        </is>
      </c>
      <c r="K5896" s="71" t="n">
        <v>5279</v>
      </c>
      <c r="L5896" s="72" t="n">
        <v>184.79</v>
      </c>
      <c r="M5896" s="72" t="n">
        <v>975506.41</v>
      </c>
      <c r="N5896" s="72" t="n">
        <v>97550.64</v>
      </c>
      <c r="O5896" s="72" t="n">
        <v>877955.77</v>
      </c>
      <c r="P5896" s="72" t="n">
        <v>798707.75</v>
      </c>
      <c r="Q5896" s="72" t="n">
        <v>79248.02</v>
      </c>
      <c r="R5896" t="inlineStr">
        <is>
          <t>Telangana</t>
        </is>
      </c>
      <c r="S5896" s="71" t="n">
        <v>1</v>
      </c>
      <c r="T5896" t="inlineStr">
        <is>
          <t>Yes</t>
        </is>
      </c>
      <c r="U5896" s="71" t="n">
        <v>2391</v>
      </c>
      <c r="V5896" s="71" t="n">
        <v>904</v>
      </c>
      <c r="W5896">
        <f>IF(AND(OR(Dashboard!$C$6="All",E5896=Dashboard!$C$6),OR(Dashboard!$F$6="All",G5896=Dashboard!$F$6),OR(Dashboard!$I$6="All",H5896=Dashboard!$I$6)),1,0)</f>
        <v/>
      </c>
    </row>
    <row r="5897">
      <c r="A5897" t="inlineStr">
        <is>
          <t>RR105888</t>
        </is>
      </c>
      <c r="B5897" s="69" t="n">
        <v>46373</v>
      </c>
      <c r="C5897" s="70" t="n">
        <v>2026</v>
      </c>
      <c r="D5897" t="inlineStr">
        <is>
          <t>Dec</t>
        </is>
      </c>
      <c r="E5897" t="inlineStr">
        <is>
          <t>North</t>
        </is>
      </c>
      <c r="F5897" t="inlineStr">
        <is>
          <t>India</t>
        </is>
      </c>
      <c r="G5897" t="inlineStr">
        <is>
          <t>Fashion</t>
        </is>
      </c>
      <c r="H5897" t="inlineStr">
        <is>
          <t>Home delivery</t>
        </is>
      </c>
      <c r="I5897" t="inlineStr">
        <is>
          <t>Walk-in guest</t>
        </is>
      </c>
      <c r="J5897" t="inlineStr">
        <is>
          <t>Yuki Sato</t>
        </is>
      </c>
      <c r="K5897" s="71" t="n">
        <v>1001</v>
      </c>
      <c r="L5897" s="72" t="n">
        <v>820.9299999999999</v>
      </c>
      <c r="M5897" s="72" t="n">
        <v>821750.9300000001</v>
      </c>
      <c r="N5897" s="72" t="n">
        <v>41087.55</v>
      </c>
      <c r="O5897" s="72" t="n">
        <v>780663.38</v>
      </c>
      <c r="P5897" s="72" t="n">
        <v>399979.21</v>
      </c>
      <c r="Q5897" s="72" t="n">
        <v>380684.17</v>
      </c>
      <c r="R5897" t="inlineStr">
        <is>
          <t>Rajasthan</t>
        </is>
      </c>
      <c r="S5897" s="71" t="n">
        <v>1</v>
      </c>
      <c r="T5897" t="inlineStr">
        <is>
          <t>Yes</t>
        </is>
      </c>
      <c r="U5897" s="71" t="n">
        <v>534</v>
      </c>
      <c r="V5897" s="71" t="n">
        <v>233</v>
      </c>
      <c r="W5897">
        <f>IF(AND(OR(Dashboard!$C$6="All",E5897=Dashboard!$C$6),OR(Dashboard!$F$6="All",G5897=Dashboard!$F$6),OR(Dashboard!$I$6="All",H5897=Dashboard!$I$6)),1,0)</f>
        <v/>
      </c>
    </row>
    <row r="5898">
      <c r="A5898" t="inlineStr">
        <is>
          <t>RR105889</t>
        </is>
      </c>
      <c r="B5898" s="69" t="n">
        <v>46373</v>
      </c>
      <c r="C5898" s="70" t="n">
        <v>2026</v>
      </c>
      <c r="D5898" t="inlineStr">
        <is>
          <t>Dec</t>
        </is>
      </c>
      <c r="E5898" t="inlineStr">
        <is>
          <t>North</t>
        </is>
      </c>
      <c r="F5898" t="inlineStr">
        <is>
          <t>India</t>
        </is>
      </c>
      <c r="G5898" t="inlineStr">
        <is>
          <t>Grocery</t>
        </is>
      </c>
      <c r="H5898" t="inlineStr">
        <is>
          <t>Store walk-in</t>
        </is>
      </c>
      <c r="I5898" t="inlineStr">
        <is>
          <t>Member</t>
        </is>
      </c>
      <c r="J5898" t="inlineStr">
        <is>
          <t>Sara Rossi</t>
        </is>
      </c>
      <c r="K5898" s="71" t="n">
        <v>1783</v>
      </c>
      <c r="L5898" s="72" t="n">
        <v>191.83</v>
      </c>
      <c r="M5898" s="72" t="n">
        <v>342032.89</v>
      </c>
      <c r="N5898" s="72" t="n">
        <v>51304.93</v>
      </c>
      <c r="O5898" s="72" t="n">
        <v>290727.96</v>
      </c>
      <c r="P5898" s="72" t="n">
        <v>264235.2</v>
      </c>
      <c r="Q5898" s="72" t="n">
        <v>26492.76</v>
      </c>
      <c r="R5898" t="inlineStr">
        <is>
          <t>Uttar Pradesh</t>
        </is>
      </c>
      <c r="S5898" s="71" t="n">
        <v>3</v>
      </c>
      <c r="T5898" t="inlineStr">
        <is>
          <t>Yes</t>
        </is>
      </c>
      <c r="U5898" s="71" t="n">
        <v>778</v>
      </c>
      <c r="V5898" s="71" t="n">
        <v>243</v>
      </c>
      <c r="W5898">
        <f>IF(AND(OR(Dashboard!$C$6="All",E5898=Dashboard!$C$6),OR(Dashboard!$F$6="All",G5898=Dashboard!$F$6),OR(Dashboard!$I$6="All",H5898=Dashboard!$I$6)),1,0)</f>
        <v/>
      </c>
    </row>
    <row r="5899">
      <c r="A5899" t="inlineStr">
        <is>
          <t>RR105890</t>
        </is>
      </c>
      <c r="B5899" s="69" t="n">
        <v>46373</v>
      </c>
      <c r="C5899" s="70" t="n">
        <v>2026</v>
      </c>
      <c r="D5899" t="inlineStr">
        <is>
          <t>Dec</t>
        </is>
      </c>
      <c r="E5899" t="inlineStr">
        <is>
          <t>East</t>
        </is>
      </c>
      <c r="F5899" t="inlineStr">
        <is>
          <t>India</t>
        </is>
      </c>
      <c r="G5899" t="inlineStr">
        <is>
          <t>Grocery</t>
        </is>
      </c>
      <c r="H5899" t="inlineStr">
        <is>
          <t>Store walk-in</t>
        </is>
      </c>
      <c r="I5899" t="inlineStr">
        <is>
          <t>Member</t>
        </is>
      </c>
      <c r="J5899" t="inlineStr">
        <is>
          <t>Sophie Müller</t>
        </is>
      </c>
      <c r="K5899" s="71" t="n">
        <v>2429</v>
      </c>
      <c r="L5899" s="72" t="n">
        <v>202.45</v>
      </c>
      <c r="M5899" s="72" t="n">
        <v>491751.05</v>
      </c>
      <c r="N5899" s="72" t="n">
        <v>49175.11</v>
      </c>
      <c r="O5899" s="72" t="n">
        <v>442575.94</v>
      </c>
      <c r="P5899" s="72" t="n">
        <v>364063.86</v>
      </c>
      <c r="Q5899" s="72" t="n">
        <v>78512.08</v>
      </c>
      <c r="R5899" t="inlineStr">
        <is>
          <t>Bihar</t>
        </is>
      </c>
      <c r="S5899" s="71" t="n">
        <v>3</v>
      </c>
      <c r="T5899" t="inlineStr">
        <is>
          <t>Yes</t>
        </is>
      </c>
      <c r="U5899" s="71" t="n">
        <v>1747</v>
      </c>
      <c r="V5899" s="71" t="n">
        <v>552</v>
      </c>
      <c r="W5899">
        <f>IF(AND(OR(Dashboard!$C$6="All",E5899=Dashboard!$C$6),OR(Dashboard!$F$6="All",G5899=Dashboard!$F$6),OR(Dashboard!$I$6="All",H5899=Dashboard!$I$6)),1,0)</f>
        <v/>
      </c>
    </row>
    <row r="5900">
      <c r="A5900" t="inlineStr">
        <is>
          <t>RR105891</t>
        </is>
      </c>
      <c r="B5900" s="69" t="n">
        <v>46373</v>
      </c>
      <c r="C5900" s="70" t="n">
        <v>2026</v>
      </c>
      <c r="D5900" t="inlineStr">
        <is>
          <t>Dec</t>
        </is>
      </c>
      <c r="E5900" t="inlineStr">
        <is>
          <t>West</t>
        </is>
      </c>
      <c r="F5900" t="inlineStr">
        <is>
          <t>India</t>
        </is>
      </c>
      <c r="G5900" t="inlineStr">
        <is>
          <t>Grocery</t>
        </is>
      </c>
      <c r="H5900" t="inlineStr">
        <is>
          <t>Home delivery</t>
        </is>
      </c>
      <c r="I5900" t="inlineStr">
        <is>
          <t>Walk-in guest</t>
        </is>
      </c>
      <c r="J5900" t="inlineStr">
        <is>
          <t>Arjun Mehta</t>
        </is>
      </c>
      <c r="K5900" s="71" t="n">
        <v>963</v>
      </c>
      <c r="L5900" s="72" t="n">
        <v>183.84</v>
      </c>
      <c r="M5900" s="72" t="n">
        <v>177037.92</v>
      </c>
      <c r="N5900" s="72" t="n">
        <v>14163.03</v>
      </c>
      <c r="O5900" s="72" t="n">
        <v>162874.89</v>
      </c>
      <c r="P5900" s="72" t="n">
        <v>138032.28</v>
      </c>
      <c r="Q5900" s="72" t="n">
        <v>24842.61</v>
      </c>
      <c r="R5900" t="inlineStr">
        <is>
          <t>Goa</t>
        </is>
      </c>
      <c r="S5900" s="71" t="n">
        <v>5</v>
      </c>
      <c r="T5900" t="inlineStr">
        <is>
          <t>Yes</t>
        </is>
      </c>
      <c r="U5900" s="71" t="n">
        <v>635</v>
      </c>
      <c r="V5900" s="71" t="n">
        <v>228</v>
      </c>
      <c r="W5900">
        <f>IF(AND(OR(Dashboard!$C$6="All",E5900=Dashboard!$C$6),OR(Dashboard!$F$6="All",G5900=Dashboard!$F$6),OR(Dashboard!$I$6="All",H5900=Dashboard!$I$6)),1,0)</f>
        <v/>
      </c>
    </row>
    <row r="5901">
      <c r="A5901" t="inlineStr">
        <is>
          <t>RR105892</t>
        </is>
      </c>
      <c r="B5901" s="69" t="n">
        <v>46373</v>
      </c>
      <c r="C5901" s="70" t="n">
        <v>2026</v>
      </c>
      <c r="D5901" t="inlineStr">
        <is>
          <t>Dec</t>
        </is>
      </c>
      <c r="E5901" t="inlineStr">
        <is>
          <t>North</t>
        </is>
      </c>
      <c r="F5901" t="inlineStr">
        <is>
          <t>India</t>
        </is>
      </c>
      <c r="G5901" t="inlineStr">
        <is>
          <t>JioMart</t>
        </is>
      </c>
      <c r="H5901" t="inlineStr">
        <is>
          <t>Home delivery</t>
        </is>
      </c>
      <c r="I5901" t="inlineStr">
        <is>
          <t>Walk-in guest</t>
        </is>
      </c>
      <c r="J5901" t="inlineStr">
        <is>
          <t>Aisha Bello</t>
        </is>
      </c>
      <c r="K5901" s="71" t="n">
        <v>3876</v>
      </c>
      <c r="L5901" s="72" t="n">
        <v>452.43</v>
      </c>
      <c r="M5901" s="72" t="n">
        <v>1753618.68</v>
      </c>
      <c r="N5901" s="72" t="n">
        <v>175361.87</v>
      </c>
      <c r="O5901" s="72" t="n">
        <v>1578256.81</v>
      </c>
      <c r="P5901" s="72" t="n">
        <v>1317767.97</v>
      </c>
      <c r="Q5901" s="72" t="n">
        <v>260488.84</v>
      </c>
      <c r="R5901" t="inlineStr">
        <is>
          <t>Rajasthan</t>
        </is>
      </c>
      <c r="S5901" s="71" t="n">
        <v>0</v>
      </c>
      <c r="T5901" t="inlineStr">
        <is>
          <t>No</t>
        </is>
      </c>
      <c r="U5901" s="71" t="n">
        <v>11030</v>
      </c>
      <c r="V5901" s="71" t="n">
        <v>502</v>
      </c>
      <c r="W5901">
        <f>IF(AND(OR(Dashboard!$C$6="All",E5901=Dashboard!$C$6),OR(Dashboard!$F$6="All",G5901=Dashboard!$F$6),OR(Dashboard!$I$6="All",H5901=Dashboard!$I$6)),1,0)</f>
        <v/>
      </c>
    </row>
    <row r="5902">
      <c r="A5902" t="inlineStr">
        <is>
          <t>RR105893</t>
        </is>
      </c>
      <c r="B5902" s="69" t="n">
        <v>46373</v>
      </c>
      <c r="C5902" s="70" t="n">
        <v>2026</v>
      </c>
      <c r="D5902" t="inlineStr">
        <is>
          <t>Dec</t>
        </is>
      </c>
      <c r="E5902" t="inlineStr">
        <is>
          <t>North</t>
        </is>
      </c>
      <c r="F5902" t="inlineStr">
        <is>
          <t>India</t>
        </is>
      </c>
      <c r="G5902" t="inlineStr">
        <is>
          <t>Fashion</t>
        </is>
      </c>
      <c r="H5902" t="inlineStr">
        <is>
          <t>Store walk-in</t>
        </is>
      </c>
      <c r="I5902" t="inlineStr">
        <is>
          <t>Walk-in guest</t>
        </is>
      </c>
      <c r="J5902" t="inlineStr">
        <is>
          <t>Omar Haddad</t>
        </is>
      </c>
      <c r="K5902" s="71" t="n">
        <v>902</v>
      </c>
      <c r="L5902" s="72" t="n">
        <v>713.77</v>
      </c>
      <c r="M5902" s="72" t="n">
        <v>643820.54</v>
      </c>
      <c r="N5902" s="72" t="n">
        <v>12876.41</v>
      </c>
      <c r="O5902" s="72" t="n">
        <v>630944.13</v>
      </c>
      <c r="P5902" s="72" t="n">
        <v>384170.43</v>
      </c>
      <c r="Q5902" s="72" t="n">
        <v>246773.7</v>
      </c>
      <c r="R5902" t="inlineStr">
        <is>
          <t>Rajasthan</t>
        </is>
      </c>
      <c r="S5902" s="71" t="n">
        <v>2</v>
      </c>
      <c r="T5902" t="inlineStr">
        <is>
          <t>Yes</t>
        </is>
      </c>
      <c r="U5902" s="71" t="n">
        <v>669</v>
      </c>
      <c r="V5902" s="71" t="n">
        <v>178</v>
      </c>
      <c r="W5902">
        <f>IF(AND(OR(Dashboard!$C$6="All",E5902=Dashboard!$C$6),OR(Dashboard!$F$6="All",G5902=Dashboard!$F$6),OR(Dashboard!$I$6="All",H5902=Dashboard!$I$6)),1,0)</f>
        <v/>
      </c>
    </row>
    <row r="5903">
      <c r="A5903" t="inlineStr">
        <is>
          <t>RR105894</t>
        </is>
      </c>
      <c r="B5903" s="69" t="n">
        <v>46373</v>
      </c>
      <c r="C5903" s="70" t="n">
        <v>2026</v>
      </c>
      <c r="D5903" t="inlineStr">
        <is>
          <t>Dec</t>
        </is>
      </c>
      <c r="E5903" t="inlineStr">
        <is>
          <t>West</t>
        </is>
      </c>
      <c r="F5903" t="inlineStr">
        <is>
          <t>India</t>
        </is>
      </c>
      <c r="G5903" t="inlineStr">
        <is>
          <t>JioMart</t>
        </is>
      </c>
      <c r="H5903" t="inlineStr">
        <is>
          <t>Home delivery</t>
        </is>
      </c>
      <c r="I5903" t="inlineStr">
        <is>
          <t>Member</t>
        </is>
      </c>
      <c r="J5903" t="inlineStr">
        <is>
          <t>Mei Lin</t>
        </is>
      </c>
      <c r="K5903" s="71" t="n">
        <v>5062</v>
      </c>
      <c r="L5903" s="72" t="n">
        <v>451.84</v>
      </c>
      <c r="M5903" s="72" t="n">
        <v>2287214.08</v>
      </c>
      <c r="N5903" s="72" t="n">
        <v>45744.28</v>
      </c>
      <c r="O5903" s="72" t="n">
        <v>2241469.8</v>
      </c>
      <c r="P5903" s="72" t="n">
        <v>1675844.6</v>
      </c>
      <c r="Q5903" s="72" t="n">
        <v>565625.2</v>
      </c>
      <c r="R5903" t="inlineStr">
        <is>
          <t>Goa</t>
        </is>
      </c>
      <c r="S5903" s="71" t="n">
        <v>1</v>
      </c>
      <c r="T5903" t="inlineStr">
        <is>
          <t>Yes</t>
        </is>
      </c>
      <c r="U5903" s="71" t="n">
        <v>7972</v>
      </c>
      <c r="V5903" s="71" t="n">
        <v>586</v>
      </c>
      <c r="W5903">
        <f>IF(AND(OR(Dashboard!$C$6="All",E5903=Dashboard!$C$6),OR(Dashboard!$F$6="All",G5903=Dashboard!$F$6),OR(Dashboard!$I$6="All",H5903=Dashboard!$I$6)),1,0)</f>
        <v/>
      </c>
    </row>
    <row r="5904">
      <c r="A5904" t="inlineStr">
        <is>
          <t>RR105895</t>
        </is>
      </c>
      <c r="B5904" s="69" t="n">
        <v>46374</v>
      </c>
      <c r="C5904" s="70" t="n">
        <v>2026</v>
      </c>
      <c r="D5904" t="inlineStr">
        <is>
          <t>Dec</t>
        </is>
      </c>
      <c r="E5904" t="inlineStr">
        <is>
          <t>South</t>
        </is>
      </c>
      <c r="F5904" t="inlineStr">
        <is>
          <t>India</t>
        </is>
      </c>
      <c r="G5904" t="inlineStr">
        <is>
          <t>Grocery</t>
        </is>
      </c>
      <c r="H5904" t="inlineStr">
        <is>
          <t>Store walk-in</t>
        </is>
      </c>
      <c r="I5904" t="inlineStr">
        <is>
          <t>Walk-in guest</t>
        </is>
      </c>
      <c r="J5904" t="inlineStr">
        <is>
          <t>Ravindra Patil</t>
        </is>
      </c>
      <c r="K5904" s="71" t="n">
        <v>2848</v>
      </c>
      <c r="L5904" s="72" t="n">
        <v>182.39</v>
      </c>
      <c r="M5904" s="72" t="n">
        <v>519446.72</v>
      </c>
      <c r="N5904" s="72" t="n">
        <v>51944.67</v>
      </c>
      <c r="O5904" s="72" t="n">
        <v>467502.05</v>
      </c>
      <c r="P5904" s="72" t="n">
        <v>437058.95</v>
      </c>
      <c r="Q5904" s="72" t="n">
        <v>30443.1</v>
      </c>
      <c r="R5904" t="inlineStr">
        <is>
          <t>Karnataka</t>
        </is>
      </c>
      <c r="S5904" s="71" t="n">
        <v>8</v>
      </c>
      <c r="T5904" t="inlineStr">
        <is>
          <t>Yes</t>
        </is>
      </c>
      <c r="U5904" s="71" t="n">
        <v>852</v>
      </c>
      <c r="V5904" s="71" t="n">
        <v>354</v>
      </c>
      <c r="W5904">
        <f>IF(AND(OR(Dashboard!$C$6="All",E5904=Dashboard!$C$6),OR(Dashboard!$F$6="All",G5904=Dashboard!$F$6),OR(Dashboard!$I$6="All",H5904=Dashboard!$I$6)),1,0)</f>
        <v/>
      </c>
    </row>
    <row r="5905">
      <c r="A5905" t="inlineStr">
        <is>
          <t>RR105896</t>
        </is>
      </c>
      <c r="B5905" s="69" t="n">
        <v>46374</v>
      </c>
      <c r="C5905" s="70" t="n">
        <v>2026</v>
      </c>
      <c r="D5905" t="inlineStr">
        <is>
          <t>Dec</t>
        </is>
      </c>
      <c r="E5905" t="inlineStr">
        <is>
          <t>West</t>
        </is>
      </c>
      <c r="F5905" t="inlineStr">
        <is>
          <t>India</t>
        </is>
      </c>
      <c r="G5905" t="inlineStr">
        <is>
          <t>Grocery</t>
        </is>
      </c>
      <c r="H5905" t="inlineStr">
        <is>
          <t>Store walk-in</t>
        </is>
      </c>
      <c r="I5905" t="inlineStr">
        <is>
          <t>Walk-in guest</t>
        </is>
      </c>
      <c r="J5905" t="inlineStr">
        <is>
          <t>Noah Smith</t>
        </is>
      </c>
      <c r="K5905" s="71" t="n">
        <v>2088</v>
      </c>
      <c r="L5905" s="72" t="n">
        <v>177.73</v>
      </c>
      <c r="M5905" s="72" t="n">
        <v>371100.24</v>
      </c>
      <c r="N5905" s="72" t="n">
        <v>7422</v>
      </c>
      <c r="O5905" s="72" t="n">
        <v>363678.24</v>
      </c>
      <c r="P5905" s="72" t="n">
        <v>305807.96</v>
      </c>
      <c r="Q5905" s="72" t="n">
        <v>57870.28</v>
      </c>
      <c r="R5905" t="inlineStr">
        <is>
          <t>Gujarat</t>
        </is>
      </c>
      <c r="S5905" s="71" t="n">
        <v>5</v>
      </c>
      <c r="T5905" t="inlineStr">
        <is>
          <t>Yes</t>
        </is>
      </c>
      <c r="U5905" s="71" t="n">
        <v>1529</v>
      </c>
      <c r="V5905" s="71" t="n">
        <v>405</v>
      </c>
      <c r="W5905">
        <f>IF(AND(OR(Dashboard!$C$6="All",E5905=Dashboard!$C$6),OR(Dashboard!$F$6="All",G5905=Dashboard!$F$6),OR(Dashboard!$I$6="All",H5905=Dashboard!$I$6)),1,0)</f>
        <v/>
      </c>
    </row>
    <row r="5906">
      <c r="A5906" t="inlineStr">
        <is>
          <t>RR105897</t>
        </is>
      </c>
      <c r="B5906" s="69" t="n">
        <v>46374</v>
      </c>
      <c r="C5906" s="70" t="n">
        <v>2026</v>
      </c>
      <c r="D5906" t="inlineStr">
        <is>
          <t>Dec</t>
        </is>
      </c>
      <c r="E5906" t="inlineStr">
        <is>
          <t>South</t>
        </is>
      </c>
      <c r="F5906" t="inlineStr">
        <is>
          <t>India</t>
        </is>
      </c>
      <c r="G5906" t="inlineStr">
        <is>
          <t>Grocery</t>
        </is>
      </c>
      <c r="H5906" t="inlineStr">
        <is>
          <t>Store walk-in</t>
        </is>
      </c>
      <c r="I5906" t="inlineStr">
        <is>
          <t>Walk-in guest</t>
        </is>
      </c>
      <c r="J5906" t="inlineStr">
        <is>
          <t>Lucas Martin</t>
        </is>
      </c>
      <c r="K5906" s="71" t="n">
        <v>2251</v>
      </c>
      <c r="L5906" s="72" t="n">
        <v>203.63</v>
      </c>
      <c r="M5906" s="72" t="n">
        <v>458371.13</v>
      </c>
      <c r="N5906" s="72" t="n">
        <v>36669.69</v>
      </c>
      <c r="O5906" s="72" t="n">
        <v>421701.44</v>
      </c>
      <c r="P5906" s="72" t="n">
        <v>328892.91</v>
      </c>
      <c r="Q5906" s="72" t="n">
        <v>92808.53</v>
      </c>
      <c r="R5906" t="inlineStr">
        <is>
          <t>Karnataka</t>
        </is>
      </c>
      <c r="S5906" s="71" t="n">
        <v>0</v>
      </c>
      <c r="T5906" t="inlineStr">
        <is>
          <t>No</t>
        </is>
      </c>
      <c r="U5906" s="71" t="n">
        <v>638</v>
      </c>
      <c r="V5906" s="71" t="n">
        <v>250</v>
      </c>
      <c r="W5906">
        <f>IF(AND(OR(Dashboard!$C$6="All",E5906=Dashboard!$C$6),OR(Dashboard!$F$6="All",G5906=Dashboard!$F$6),OR(Dashboard!$I$6="All",H5906=Dashboard!$I$6)),1,0)</f>
        <v/>
      </c>
    </row>
    <row r="5907">
      <c r="A5907" t="inlineStr">
        <is>
          <t>RR105898</t>
        </is>
      </c>
      <c r="B5907" s="69" t="n">
        <v>46374</v>
      </c>
      <c r="C5907" s="70" t="n">
        <v>2026</v>
      </c>
      <c r="D5907" t="inlineStr">
        <is>
          <t>Dec</t>
        </is>
      </c>
      <c r="E5907" t="inlineStr">
        <is>
          <t>North</t>
        </is>
      </c>
      <c r="F5907" t="inlineStr">
        <is>
          <t>India</t>
        </is>
      </c>
      <c r="G5907" t="inlineStr">
        <is>
          <t>Grocery</t>
        </is>
      </c>
      <c r="H5907" t="inlineStr">
        <is>
          <t>Click &amp; collect</t>
        </is>
      </c>
      <c r="I5907" t="inlineStr">
        <is>
          <t>Member</t>
        </is>
      </c>
      <c r="J5907" t="inlineStr">
        <is>
          <t>Wei Chen</t>
        </is>
      </c>
      <c r="K5907" s="71" t="n">
        <v>2280</v>
      </c>
      <c r="L5907" s="72" t="n">
        <v>187.33</v>
      </c>
      <c r="M5907" s="72" t="n">
        <v>427112.4</v>
      </c>
      <c r="N5907" s="72" t="n">
        <v>64066.86</v>
      </c>
      <c r="O5907" s="72" t="n">
        <v>363045.54</v>
      </c>
      <c r="P5907" s="72" t="n">
        <v>324094.34</v>
      </c>
      <c r="Q5907" s="72" t="n">
        <v>38951.2</v>
      </c>
      <c r="R5907" t="inlineStr">
        <is>
          <t>Rajasthan</t>
        </is>
      </c>
      <c r="S5907" s="71" t="n">
        <v>0</v>
      </c>
      <c r="T5907" t="inlineStr">
        <is>
          <t>No</t>
        </is>
      </c>
      <c r="U5907" s="71" t="n">
        <v>1121</v>
      </c>
      <c r="V5907" s="71" t="n">
        <v>415</v>
      </c>
      <c r="W5907">
        <f>IF(AND(OR(Dashboard!$C$6="All",E5907=Dashboard!$C$6),OR(Dashboard!$F$6="All",G5907=Dashboard!$F$6),OR(Dashboard!$I$6="All",H5907=Dashboard!$I$6)),1,0)</f>
        <v/>
      </c>
    </row>
    <row r="5908">
      <c r="A5908" t="inlineStr">
        <is>
          <t>RR105899</t>
        </is>
      </c>
      <c r="B5908" s="69" t="n">
        <v>46374</v>
      </c>
      <c r="C5908" s="70" t="n">
        <v>2026</v>
      </c>
      <c r="D5908" t="inlineStr">
        <is>
          <t>Dec</t>
        </is>
      </c>
      <c r="E5908" t="inlineStr">
        <is>
          <t>South</t>
        </is>
      </c>
      <c r="F5908" t="inlineStr">
        <is>
          <t>India</t>
        </is>
      </c>
      <c r="G5908" t="inlineStr">
        <is>
          <t>Grocery</t>
        </is>
      </c>
      <c r="H5908" t="inlineStr">
        <is>
          <t>Store walk-in</t>
        </is>
      </c>
      <c r="I5908" t="inlineStr">
        <is>
          <t>Walk-in guest</t>
        </is>
      </c>
      <c r="J5908" t="inlineStr">
        <is>
          <t>Emma Clarke</t>
        </is>
      </c>
      <c r="K5908" s="71" t="n">
        <v>4105</v>
      </c>
      <c r="L5908" s="72" t="n">
        <v>189.58</v>
      </c>
      <c r="M5908" s="72" t="n">
        <v>778225.9</v>
      </c>
      <c r="N5908" s="72" t="n">
        <v>38911.3</v>
      </c>
      <c r="O5908" s="72" t="n">
        <v>739314.6</v>
      </c>
      <c r="P5908" s="72" t="n">
        <v>590277.1899999999</v>
      </c>
      <c r="Q5908" s="72" t="n">
        <v>149037.41</v>
      </c>
      <c r="R5908" t="inlineStr">
        <is>
          <t>Telangana</t>
        </is>
      </c>
      <c r="S5908" s="71" t="n">
        <v>3</v>
      </c>
      <c r="T5908" t="inlineStr">
        <is>
          <t>Yes</t>
        </is>
      </c>
      <c r="U5908" s="71" t="n">
        <v>1427</v>
      </c>
      <c r="V5908" s="71" t="n">
        <v>556</v>
      </c>
      <c r="W5908">
        <f>IF(AND(OR(Dashboard!$C$6="All",E5908=Dashboard!$C$6),OR(Dashboard!$F$6="All",G5908=Dashboard!$F$6),OR(Dashboard!$I$6="All",H5908=Dashboard!$I$6)),1,0)</f>
        <v/>
      </c>
    </row>
    <row r="5909">
      <c r="A5909" t="inlineStr">
        <is>
          <t>RR105900</t>
        </is>
      </c>
      <c r="B5909" s="69" t="n">
        <v>46374</v>
      </c>
      <c r="C5909" s="70" t="n">
        <v>2026</v>
      </c>
      <c r="D5909" t="inlineStr">
        <is>
          <t>Dec</t>
        </is>
      </c>
      <c r="E5909" t="inlineStr">
        <is>
          <t>West</t>
        </is>
      </c>
      <c r="F5909" t="inlineStr">
        <is>
          <t>India</t>
        </is>
      </c>
      <c r="G5909" t="inlineStr">
        <is>
          <t>Electronics</t>
        </is>
      </c>
      <c r="H5909" t="inlineStr">
        <is>
          <t>Store walk-in</t>
        </is>
      </c>
      <c r="I5909" t="inlineStr">
        <is>
          <t>Walk-in guest</t>
        </is>
      </c>
      <c r="J5909" t="inlineStr">
        <is>
          <t>Lucas Martin</t>
        </is>
      </c>
      <c r="K5909" s="71" t="n">
        <v>164</v>
      </c>
      <c r="L5909" s="72" t="n">
        <v>9201.68</v>
      </c>
      <c r="M5909" s="72" t="n">
        <v>1509075.52</v>
      </c>
      <c r="N5909" s="72" t="n">
        <v>226361.33</v>
      </c>
      <c r="O5909" s="72" t="n">
        <v>1282714.19</v>
      </c>
      <c r="P5909" s="72" t="n">
        <v>1322169.81</v>
      </c>
      <c r="Q5909" s="72" t="n">
        <v>-39455.62</v>
      </c>
      <c r="R5909" t="inlineStr">
        <is>
          <t>Gujarat</t>
        </is>
      </c>
      <c r="S5909" s="71" t="n">
        <v>3</v>
      </c>
      <c r="T5909" t="inlineStr">
        <is>
          <t>Yes</t>
        </is>
      </c>
      <c r="U5909" s="71" t="n">
        <v>575</v>
      </c>
      <c r="V5909" s="71" t="n">
        <v>150</v>
      </c>
      <c r="W5909">
        <f>IF(AND(OR(Dashboard!$C$6="All",E5909=Dashboard!$C$6),OR(Dashboard!$F$6="All",G5909=Dashboard!$F$6),OR(Dashboard!$I$6="All",H5909=Dashboard!$I$6)),1,0)</f>
        <v/>
      </c>
    </row>
    <row r="5910">
      <c r="A5910" t="inlineStr">
        <is>
          <t>RR105901</t>
        </is>
      </c>
      <c r="B5910" s="69" t="n">
        <v>46375</v>
      </c>
      <c r="C5910" s="70" t="n">
        <v>2026</v>
      </c>
      <c r="D5910" t="inlineStr">
        <is>
          <t>Dec</t>
        </is>
      </c>
      <c r="E5910" t="inlineStr">
        <is>
          <t>West</t>
        </is>
      </c>
      <c r="F5910" t="inlineStr">
        <is>
          <t>India</t>
        </is>
      </c>
      <c r="G5910" t="inlineStr">
        <is>
          <t>JioMart</t>
        </is>
      </c>
      <c r="H5910" t="inlineStr">
        <is>
          <t>Home delivery</t>
        </is>
      </c>
      <c r="I5910" t="inlineStr">
        <is>
          <t>Walk-in guest</t>
        </is>
      </c>
      <c r="J5910" t="inlineStr">
        <is>
          <t>Priya Nair</t>
        </is>
      </c>
      <c r="K5910" s="71" t="n">
        <v>4259</v>
      </c>
      <c r="L5910" s="72" t="n">
        <v>439.46</v>
      </c>
      <c r="M5910" s="72" t="n">
        <v>1871660.14</v>
      </c>
      <c r="N5910" s="72" t="n">
        <v>280749.02</v>
      </c>
      <c r="O5910" s="72" t="n">
        <v>1590911.12</v>
      </c>
      <c r="P5910" s="72" t="n">
        <v>1478130.96</v>
      </c>
      <c r="Q5910" s="72" t="n">
        <v>112780.16</v>
      </c>
      <c r="R5910" t="inlineStr">
        <is>
          <t>Maharashtra</t>
        </is>
      </c>
      <c r="S5910" s="71" t="n">
        <v>3</v>
      </c>
      <c r="T5910" t="inlineStr">
        <is>
          <t>Yes</t>
        </is>
      </c>
      <c r="U5910" s="71" t="n">
        <v>11161</v>
      </c>
      <c r="V5910" s="71" t="n">
        <v>665</v>
      </c>
      <c r="W5910">
        <f>IF(AND(OR(Dashboard!$C$6="All",E5910=Dashboard!$C$6),OR(Dashboard!$F$6="All",G5910=Dashboard!$F$6),OR(Dashboard!$I$6="All",H5910=Dashboard!$I$6)),1,0)</f>
        <v/>
      </c>
    </row>
    <row r="5911">
      <c r="A5911" t="inlineStr">
        <is>
          <t>RR105902</t>
        </is>
      </c>
      <c r="B5911" s="69" t="n">
        <v>46375</v>
      </c>
      <c r="C5911" s="70" t="n">
        <v>2026</v>
      </c>
      <c r="D5911" t="inlineStr">
        <is>
          <t>Dec</t>
        </is>
      </c>
      <c r="E5911" t="inlineStr">
        <is>
          <t>East</t>
        </is>
      </c>
      <c r="F5911" t="inlineStr">
        <is>
          <t>India</t>
        </is>
      </c>
      <c r="G5911" t="inlineStr">
        <is>
          <t>Electronics</t>
        </is>
      </c>
      <c r="H5911" t="inlineStr">
        <is>
          <t>Store walk-in</t>
        </is>
      </c>
      <c r="I5911" t="inlineStr">
        <is>
          <t>Walk-in guest</t>
        </is>
      </c>
      <c r="J5911" t="inlineStr">
        <is>
          <t>Noah Smith</t>
        </is>
      </c>
      <c r="K5911" s="71" t="n">
        <v>175</v>
      </c>
      <c r="L5911" s="72" t="n">
        <v>10298.41</v>
      </c>
      <c r="M5911" s="72" t="n">
        <v>1802221.75</v>
      </c>
      <c r="N5911" s="72" t="n">
        <v>36044.43</v>
      </c>
      <c r="O5911" s="72" t="n">
        <v>1766177.32</v>
      </c>
      <c r="P5911" s="72" t="n">
        <v>1379656.23</v>
      </c>
      <c r="Q5911" s="72" t="n">
        <v>386521.09</v>
      </c>
      <c r="R5911" t="inlineStr">
        <is>
          <t>Odisha</t>
        </is>
      </c>
      <c r="S5911" s="71" t="n">
        <v>8</v>
      </c>
      <c r="T5911" t="inlineStr">
        <is>
          <t>Yes</t>
        </is>
      </c>
      <c r="U5911" s="71" t="n">
        <v>399</v>
      </c>
      <c r="V5911" s="71" t="n">
        <v>156</v>
      </c>
      <c r="W5911">
        <f>IF(AND(OR(Dashboard!$C$6="All",E5911=Dashboard!$C$6),OR(Dashboard!$F$6="All",G5911=Dashboard!$F$6),OR(Dashboard!$I$6="All",H5911=Dashboard!$I$6)),1,0)</f>
        <v/>
      </c>
    </row>
    <row r="5912">
      <c r="A5912" t="inlineStr">
        <is>
          <t>RR105903</t>
        </is>
      </c>
      <c r="B5912" s="69" t="n">
        <v>46375</v>
      </c>
      <c r="C5912" s="70" t="n">
        <v>2026</v>
      </c>
      <c r="D5912" t="inlineStr">
        <is>
          <t>Dec</t>
        </is>
      </c>
      <c r="E5912" t="inlineStr">
        <is>
          <t>East</t>
        </is>
      </c>
      <c r="F5912" t="inlineStr">
        <is>
          <t>India</t>
        </is>
      </c>
      <c r="G5912" t="inlineStr">
        <is>
          <t>Grocery</t>
        </is>
      </c>
      <c r="H5912" t="inlineStr">
        <is>
          <t>Store walk-in</t>
        </is>
      </c>
      <c r="I5912" t="inlineStr">
        <is>
          <t>Member</t>
        </is>
      </c>
      <c r="J5912" t="inlineStr">
        <is>
          <t>Fatima Al-Saud</t>
        </is>
      </c>
      <c r="K5912" s="71" t="n">
        <v>1425</v>
      </c>
      <c r="L5912" s="72" t="n">
        <v>177.53</v>
      </c>
      <c r="M5912" s="72" t="n">
        <v>252980.25</v>
      </c>
      <c r="N5912" s="72" t="n">
        <v>25298.03</v>
      </c>
      <c r="O5912" s="72" t="n">
        <v>227682.22</v>
      </c>
      <c r="P5912" s="72" t="n">
        <v>206193.79</v>
      </c>
      <c r="Q5912" s="72" t="n">
        <v>21488.43</v>
      </c>
      <c r="R5912" t="inlineStr">
        <is>
          <t>Bihar</t>
        </is>
      </c>
      <c r="S5912" s="71" t="n">
        <v>1</v>
      </c>
      <c r="T5912" t="inlineStr">
        <is>
          <t>Yes</t>
        </is>
      </c>
      <c r="U5912" s="71" t="n">
        <v>629</v>
      </c>
      <c r="V5912" s="71" t="n">
        <v>161</v>
      </c>
      <c r="W5912">
        <f>IF(AND(OR(Dashboard!$C$6="All",E5912=Dashboard!$C$6),OR(Dashboard!$F$6="All",G5912=Dashboard!$F$6),OR(Dashboard!$I$6="All",H5912=Dashboard!$I$6)),1,0)</f>
        <v/>
      </c>
    </row>
    <row r="5913">
      <c r="A5913" t="inlineStr">
        <is>
          <t>RR105904</t>
        </is>
      </c>
      <c r="B5913" s="69" t="n">
        <v>46375</v>
      </c>
      <c r="C5913" s="70" t="n">
        <v>2026</v>
      </c>
      <c r="D5913" t="inlineStr">
        <is>
          <t>Dec</t>
        </is>
      </c>
      <c r="E5913" t="inlineStr">
        <is>
          <t>South</t>
        </is>
      </c>
      <c r="F5913" t="inlineStr">
        <is>
          <t>India</t>
        </is>
      </c>
      <c r="G5913" t="inlineStr">
        <is>
          <t>JioMart</t>
        </is>
      </c>
      <c r="H5913" t="inlineStr">
        <is>
          <t>Home delivery</t>
        </is>
      </c>
      <c r="I5913" t="inlineStr">
        <is>
          <t>Walk-in guest</t>
        </is>
      </c>
      <c r="J5913" t="inlineStr">
        <is>
          <t>Olivia Brown</t>
        </is>
      </c>
      <c r="K5913" s="71" t="n">
        <v>606</v>
      </c>
      <c r="L5913" s="72" t="n">
        <v>458.85</v>
      </c>
      <c r="M5913" s="72" t="n">
        <v>278063.1</v>
      </c>
      <c r="N5913" s="72" t="n">
        <v>22245.05</v>
      </c>
      <c r="O5913" s="72" t="n">
        <v>255818.05</v>
      </c>
      <c r="P5913" s="72" t="n">
        <v>206286.02</v>
      </c>
      <c r="Q5913" s="72" t="n">
        <v>49532.03</v>
      </c>
      <c r="R5913" t="inlineStr">
        <is>
          <t>Telangana</t>
        </is>
      </c>
      <c r="S5913" s="71" t="n">
        <v>3</v>
      </c>
      <c r="T5913" t="inlineStr">
        <is>
          <t>Yes</t>
        </is>
      </c>
      <c r="U5913" s="71" t="n">
        <v>1703</v>
      </c>
      <c r="V5913" s="71" t="n">
        <v>117</v>
      </c>
      <c r="W5913">
        <f>IF(AND(OR(Dashboard!$C$6="All",E5913=Dashboard!$C$6),OR(Dashboard!$F$6="All",G5913=Dashboard!$F$6),OR(Dashboard!$I$6="All",H5913=Dashboard!$I$6)),1,0)</f>
        <v/>
      </c>
    </row>
    <row r="5914">
      <c r="A5914" t="inlineStr">
        <is>
          <t>RR105905</t>
        </is>
      </c>
      <c r="B5914" s="69" t="n">
        <v>46375</v>
      </c>
      <c r="C5914" s="70" t="n">
        <v>2026</v>
      </c>
      <c r="D5914" t="inlineStr">
        <is>
          <t>Dec</t>
        </is>
      </c>
      <c r="E5914" t="inlineStr">
        <is>
          <t>West</t>
        </is>
      </c>
      <c r="F5914" t="inlineStr">
        <is>
          <t>India</t>
        </is>
      </c>
      <c r="G5914" t="inlineStr">
        <is>
          <t>JioMart</t>
        </is>
      </c>
      <c r="H5914" t="inlineStr">
        <is>
          <t>Home delivery</t>
        </is>
      </c>
      <c r="I5914" t="inlineStr">
        <is>
          <t>Walk-in guest</t>
        </is>
      </c>
      <c r="J5914" t="inlineStr">
        <is>
          <t>Mei Lin</t>
        </is>
      </c>
      <c r="K5914" s="71" t="n">
        <v>3187</v>
      </c>
      <c r="L5914" s="72" t="n">
        <v>436.13</v>
      </c>
      <c r="M5914" s="72" t="n">
        <v>1389946.31</v>
      </c>
      <c r="N5914" s="72" t="n">
        <v>138994.63</v>
      </c>
      <c r="O5914" s="72" t="n">
        <v>1250951.68</v>
      </c>
      <c r="P5914" s="72" t="n">
        <v>1033878.91</v>
      </c>
      <c r="Q5914" s="72" t="n">
        <v>217072.77</v>
      </c>
      <c r="R5914" t="inlineStr">
        <is>
          <t>Gujarat</t>
        </is>
      </c>
      <c r="S5914" s="71" t="n">
        <v>0</v>
      </c>
      <c r="T5914" t="inlineStr">
        <is>
          <t>No</t>
        </is>
      </c>
      <c r="U5914" s="71" t="n">
        <v>8401</v>
      </c>
      <c r="V5914" s="71" t="n">
        <v>537</v>
      </c>
      <c r="W5914">
        <f>IF(AND(OR(Dashboard!$C$6="All",E5914=Dashboard!$C$6),OR(Dashboard!$F$6="All",G5914=Dashboard!$F$6),OR(Dashboard!$I$6="All",H5914=Dashboard!$I$6)),1,0)</f>
        <v/>
      </c>
    </row>
    <row r="5915">
      <c r="A5915" t="inlineStr">
        <is>
          <t>RR105906</t>
        </is>
      </c>
      <c r="B5915" s="69" t="n">
        <v>46375</v>
      </c>
      <c r="C5915" s="70" t="n">
        <v>2026</v>
      </c>
      <c r="D5915" t="inlineStr">
        <is>
          <t>Dec</t>
        </is>
      </c>
      <c r="E5915" t="inlineStr">
        <is>
          <t>West</t>
        </is>
      </c>
      <c r="F5915" t="inlineStr">
        <is>
          <t>India</t>
        </is>
      </c>
      <c r="G5915" t="inlineStr">
        <is>
          <t>Fashion</t>
        </is>
      </c>
      <c r="H5915" t="inlineStr">
        <is>
          <t>Store walk-in</t>
        </is>
      </c>
      <c r="I5915" t="inlineStr">
        <is>
          <t>Walk-in guest</t>
        </is>
      </c>
      <c r="J5915" t="inlineStr">
        <is>
          <t>Hiroshi Tanaka</t>
        </is>
      </c>
      <c r="K5915" s="71" t="n">
        <v>509</v>
      </c>
      <c r="L5915" s="72" t="n">
        <v>680.83</v>
      </c>
      <c r="M5915" s="72" t="n">
        <v>346542.47</v>
      </c>
      <c r="N5915" s="72" t="n">
        <v>34654.25</v>
      </c>
      <c r="O5915" s="72" t="n">
        <v>311888.22</v>
      </c>
      <c r="P5915" s="72" t="n">
        <v>210156.87</v>
      </c>
      <c r="Q5915" s="72" t="n">
        <v>101731.35</v>
      </c>
      <c r="R5915" t="inlineStr">
        <is>
          <t>Goa</t>
        </is>
      </c>
      <c r="S5915" s="71" t="n">
        <v>3</v>
      </c>
      <c r="T5915" t="inlineStr">
        <is>
          <t>Yes</t>
        </is>
      </c>
      <c r="U5915" s="71" t="n">
        <v>255</v>
      </c>
      <c r="V5915" s="71" t="n">
        <v>103</v>
      </c>
      <c r="W5915">
        <f>IF(AND(OR(Dashboard!$C$6="All",E5915=Dashboard!$C$6),OR(Dashboard!$F$6="All",G5915=Dashboard!$F$6),OR(Dashboard!$I$6="All",H5915=Dashboard!$I$6)),1,0)</f>
        <v/>
      </c>
    </row>
    <row r="5916">
      <c r="A5916" t="inlineStr">
        <is>
          <t>RR105907</t>
        </is>
      </c>
      <c r="B5916" s="69" t="n">
        <v>46375</v>
      </c>
      <c r="C5916" s="70" t="n">
        <v>2026</v>
      </c>
      <c r="D5916" t="inlineStr">
        <is>
          <t>Dec</t>
        </is>
      </c>
      <c r="E5916" t="inlineStr">
        <is>
          <t>South</t>
        </is>
      </c>
      <c r="F5916" t="inlineStr">
        <is>
          <t>India</t>
        </is>
      </c>
      <c r="G5916" t="inlineStr">
        <is>
          <t>Grocery</t>
        </is>
      </c>
      <c r="H5916" t="inlineStr">
        <is>
          <t>Store walk-in</t>
        </is>
      </c>
      <c r="I5916" t="inlineStr">
        <is>
          <t>Member</t>
        </is>
      </c>
      <c r="J5916" t="inlineStr">
        <is>
          <t>Kofi Mensah</t>
        </is>
      </c>
      <c r="K5916" s="71" t="n">
        <v>1661</v>
      </c>
      <c r="L5916" s="72" t="n">
        <v>178.04</v>
      </c>
      <c r="M5916" s="72" t="n">
        <v>295724.44</v>
      </c>
      <c r="N5916" s="72" t="n">
        <v>14786.22</v>
      </c>
      <c r="O5916" s="72" t="n">
        <v>280938.22</v>
      </c>
      <c r="P5916" s="72" t="n">
        <v>245059.46</v>
      </c>
      <c r="Q5916" s="72" t="n">
        <v>35878.76</v>
      </c>
      <c r="R5916" t="inlineStr">
        <is>
          <t>Telangana</t>
        </is>
      </c>
      <c r="S5916" s="71" t="n">
        <v>5</v>
      </c>
      <c r="T5916" t="inlineStr">
        <is>
          <t>Yes</t>
        </is>
      </c>
      <c r="U5916" s="71" t="n">
        <v>1697</v>
      </c>
      <c r="V5916" s="71" t="n">
        <v>525</v>
      </c>
      <c r="W5916">
        <f>IF(AND(OR(Dashboard!$C$6="All",E5916=Dashboard!$C$6),OR(Dashboard!$F$6="All",G5916=Dashboard!$F$6),OR(Dashboard!$I$6="All",H5916=Dashboard!$I$6)),1,0)</f>
        <v/>
      </c>
    </row>
    <row r="5917">
      <c r="A5917" t="inlineStr">
        <is>
          <t>RR105908</t>
        </is>
      </c>
      <c r="B5917" s="69" t="n">
        <v>46376</v>
      </c>
      <c r="C5917" s="70" t="n">
        <v>2026</v>
      </c>
      <c r="D5917" t="inlineStr">
        <is>
          <t>Dec</t>
        </is>
      </c>
      <c r="E5917" t="inlineStr">
        <is>
          <t>North</t>
        </is>
      </c>
      <c r="F5917" t="inlineStr">
        <is>
          <t>India</t>
        </is>
      </c>
      <c r="G5917" t="inlineStr">
        <is>
          <t>Grocery</t>
        </is>
      </c>
      <c r="H5917" t="inlineStr">
        <is>
          <t>Store walk-in</t>
        </is>
      </c>
      <c r="I5917" t="inlineStr">
        <is>
          <t>Member</t>
        </is>
      </c>
      <c r="J5917" t="inlineStr">
        <is>
          <t>Shraddha Kulkarni</t>
        </is>
      </c>
      <c r="K5917" s="71" t="n">
        <v>1813</v>
      </c>
      <c r="L5917" s="72" t="n">
        <v>201.1</v>
      </c>
      <c r="M5917" s="72" t="n">
        <v>364594.3</v>
      </c>
      <c r="N5917" s="72" t="n">
        <v>7291.89</v>
      </c>
      <c r="O5917" s="72" t="n">
        <v>357302.41</v>
      </c>
      <c r="P5917" s="72" t="n">
        <v>258505.09</v>
      </c>
      <c r="Q5917" s="72" t="n">
        <v>98797.32000000001</v>
      </c>
      <c r="R5917" t="inlineStr">
        <is>
          <t>Uttar Pradesh</t>
        </is>
      </c>
      <c r="S5917" s="71" t="n">
        <v>1</v>
      </c>
      <c r="T5917" t="inlineStr">
        <is>
          <t>Yes</t>
        </is>
      </c>
      <c r="U5917" s="71" t="n">
        <v>701</v>
      </c>
      <c r="V5917" s="71" t="n">
        <v>230</v>
      </c>
      <c r="W5917">
        <f>IF(AND(OR(Dashboard!$C$6="All",E5917=Dashboard!$C$6),OR(Dashboard!$F$6="All",G5917=Dashboard!$F$6),OR(Dashboard!$I$6="All",H5917=Dashboard!$I$6)),1,0)</f>
        <v/>
      </c>
    </row>
    <row r="5918">
      <c r="A5918" t="inlineStr">
        <is>
          <t>RR105909</t>
        </is>
      </c>
      <c r="B5918" s="69" t="n">
        <v>46376</v>
      </c>
      <c r="C5918" s="70" t="n">
        <v>2026</v>
      </c>
      <c r="D5918" t="inlineStr">
        <is>
          <t>Dec</t>
        </is>
      </c>
      <c r="E5918" t="inlineStr">
        <is>
          <t>West</t>
        </is>
      </c>
      <c r="F5918" t="inlineStr">
        <is>
          <t>India</t>
        </is>
      </c>
      <c r="G5918" t="inlineStr">
        <is>
          <t>Grocery</t>
        </is>
      </c>
      <c r="H5918" t="inlineStr">
        <is>
          <t>Store walk-in</t>
        </is>
      </c>
      <c r="I5918" t="inlineStr">
        <is>
          <t>Walk-in guest</t>
        </is>
      </c>
      <c r="J5918" t="inlineStr">
        <is>
          <t>Lucas Martin</t>
        </is>
      </c>
      <c r="K5918" s="71" t="n">
        <v>1857</v>
      </c>
      <c r="L5918" s="72" t="n">
        <v>172.35</v>
      </c>
      <c r="M5918" s="72" t="n">
        <v>320053.95</v>
      </c>
      <c r="N5918" s="72" t="n">
        <v>48008.09</v>
      </c>
      <c r="O5918" s="72" t="n">
        <v>272045.86</v>
      </c>
      <c r="P5918" s="72" t="n">
        <v>264963.13</v>
      </c>
      <c r="Q5918" s="72" t="n">
        <v>7082.73</v>
      </c>
      <c r="R5918" t="inlineStr">
        <is>
          <t>Maharashtra</t>
        </is>
      </c>
      <c r="S5918" s="71" t="n">
        <v>5</v>
      </c>
      <c r="T5918" t="inlineStr">
        <is>
          <t>Yes</t>
        </is>
      </c>
      <c r="U5918" s="71" t="n">
        <v>818</v>
      </c>
      <c r="V5918" s="71" t="n">
        <v>249</v>
      </c>
      <c r="W5918">
        <f>IF(AND(OR(Dashboard!$C$6="All",E5918=Dashboard!$C$6),OR(Dashboard!$F$6="All",G5918=Dashboard!$F$6),OR(Dashboard!$I$6="All",H5918=Dashboard!$I$6)),1,0)</f>
        <v/>
      </c>
    </row>
    <row r="5919">
      <c r="A5919" t="inlineStr">
        <is>
          <t>RR105910</t>
        </is>
      </c>
      <c r="B5919" s="69" t="n">
        <v>46376</v>
      </c>
      <c r="C5919" s="70" t="n">
        <v>2026</v>
      </c>
      <c r="D5919" t="inlineStr">
        <is>
          <t>Dec</t>
        </is>
      </c>
      <c r="E5919" t="inlineStr">
        <is>
          <t>East</t>
        </is>
      </c>
      <c r="F5919" t="inlineStr">
        <is>
          <t>India</t>
        </is>
      </c>
      <c r="G5919" t="inlineStr">
        <is>
          <t>Fashion</t>
        </is>
      </c>
      <c r="H5919" t="inlineStr">
        <is>
          <t>Store walk-in</t>
        </is>
      </c>
      <c r="I5919" t="inlineStr">
        <is>
          <t>Member</t>
        </is>
      </c>
      <c r="J5919" t="inlineStr">
        <is>
          <t>Arjun Mehta</t>
        </is>
      </c>
      <c r="K5919" s="71" t="n">
        <v>256</v>
      </c>
      <c r="L5919" s="72" t="n">
        <v>809.35</v>
      </c>
      <c r="M5919" s="72" t="n">
        <v>207193.6</v>
      </c>
      <c r="N5919" s="72" t="n">
        <v>4143.87</v>
      </c>
      <c r="O5919" s="72" t="n">
        <v>203049.73</v>
      </c>
      <c r="P5919" s="72" t="n">
        <v>104343.57</v>
      </c>
      <c r="Q5919" s="72" t="n">
        <v>98706.16</v>
      </c>
      <c r="R5919" t="inlineStr">
        <is>
          <t>Bihar</t>
        </is>
      </c>
      <c r="S5919" s="71" t="n">
        <v>8</v>
      </c>
      <c r="T5919" t="inlineStr">
        <is>
          <t>Yes</t>
        </is>
      </c>
      <c r="U5919" s="71" t="n">
        <v>161</v>
      </c>
      <c r="V5919" s="71" t="n">
        <v>62</v>
      </c>
      <c r="W5919">
        <f>IF(AND(OR(Dashboard!$C$6="All",E5919=Dashboard!$C$6),OR(Dashboard!$F$6="All",G5919=Dashboard!$F$6),OR(Dashboard!$I$6="All",H5919=Dashboard!$I$6)),1,0)</f>
        <v/>
      </c>
    </row>
    <row r="5920">
      <c r="A5920" t="inlineStr">
        <is>
          <t>RR105911</t>
        </is>
      </c>
      <c r="B5920" s="69" t="n">
        <v>46376</v>
      </c>
      <c r="C5920" s="70" t="n">
        <v>2026</v>
      </c>
      <c r="D5920" t="inlineStr">
        <is>
          <t>Dec</t>
        </is>
      </c>
      <c r="E5920" t="inlineStr">
        <is>
          <t>South</t>
        </is>
      </c>
      <c r="F5920" t="inlineStr">
        <is>
          <t>India</t>
        </is>
      </c>
      <c r="G5920" t="inlineStr">
        <is>
          <t>JioMart</t>
        </is>
      </c>
      <c r="H5920" t="inlineStr">
        <is>
          <t>Home delivery</t>
        </is>
      </c>
      <c r="I5920" t="inlineStr">
        <is>
          <t>Walk-in guest</t>
        </is>
      </c>
      <c r="J5920" t="inlineStr">
        <is>
          <t>Yuki Sato</t>
        </is>
      </c>
      <c r="K5920" s="71" t="n">
        <v>4309</v>
      </c>
      <c r="L5920" s="72" t="n">
        <v>470.4</v>
      </c>
      <c r="M5920" s="72" t="n">
        <v>2026953.6</v>
      </c>
      <c r="N5920" s="72" t="n">
        <v>304043.04</v>
      </c>
      <c r="O5920" s="72" t="n">
        <v>1722910.56</v>
      </c>
      <c r="P5920" s="72" t="n">
        <v>1461987.2</v>
      </c>
      <c r="Q5920" s="72" t="n">
        <v>260923.36</v>
      </c>
      <c r="R5920" t="inlineStr">
        <is>
          <t>Kerala</t>
        </is>
      </c>
      <c r="S5920" s="71" t="n">
        <v>2</v>
      </c>
      <c r="T5920" t="inlineStr">
        <is>
          <t>Yes</t>
        </is>
      </c>
      <c r="U5920" s="71" t="n">
        <v>10452</v>
      </c>
      <c r="V5920" s="71" t="n">
        <v>819</v>
      </c>
      <c r="W5920">
        <f>IF(AND(OR(Dashboard!$C$6="All",E5920=Dashboard!$C$6),OR(Dashboard!$F$6="All",G5920=Dashboard!$F$6),OR(Dashboard!$I$6="All",H5920=Dashboard!$I$6)),1,0)</f>
        <v/>
      </c>
    </row>
    <row r="5921">
      <c r="A5921" t="inlineStr">
        <is>
          <t>RR105912</t>
        </is>
      </c>
      <c r="B5921" s="69" t="n">
        <v>46376</v>
      </c>
      <c r="C5921" s="70" t="n">
        <v>2026</v>
      </c>
      <c r="D5921" t="inlineStr">
        <is>
          <t>Dec</t>
        </is>
      </c>
      <c r="E5921" t="inlineStr">
        <is>
          <t>South</t>
        </is>
      </c>
      <c r="F5921" t="inlineStr">
        <is>
          <t>India</t>
        </is>
      </c>
      <c r="G5921" t="inlineStr">
        <is>
          <t>Fashion</t>
        </is>
      </c>
      <c r="H5921" t="inlineStr">
        <is>
          <t>Store walk-in</t>
        </is>
      </c>
      <c r="I5921" t="inlineStr">
        <is>
          <t>Member</t>
        </is>
      </c>
      <c r="J5921" t="inlineStr">
        <is>
          <t>Fatima Al-Saud</t>
        </is>
      </c>
      <c r="K5921" s="71" t="n">
        <v>1654</v>
      </c>
      <c r="L5921" s="72" t="n">
        <v>835.02</v>
      </c>
      <c r="M5921" s="72" t="n">
        <v>1381123.08</v>
      </c>
      <c r="N5921" s="72" t="n">
        <v>138112.31</v>
      </c>
      <c r="O5921" s="72" t="n">
        <v>1243010.77</v>
      </c>
      <c r="P5921" s="72" t="n">
        <v>696397.79</v>
      </c>
      <c r="Q5921" s="72" t="n">
        <v>546612.98</v>
      </c>
      <c r="R5921" t="inlineStr">
        <is>
          <t>Karnataka</t>
        </is>
      </c>
      <c r="S5921" s="71" t="n">
        <v>0</v>
      </c>
      <c r="T5921" t="inlineStr">
        <is>
          <t>No</t>
        </is>
      </c>
      <c r="U5921" s="71" t="n">
        <v>625</v>
      </c>
      <c r="V5921" s="71" t="n">
        <v>214</v>
      </c>
      <c r="W5921">
        <f>IF(AND(OR(Dashboard!$C$6="All",E5921=Dashboard!$C$6),OR(Dashboard!$F$6="All",G5921=Dashboard!$F$6),OR(Dashboard!$I$6="All",H5921=Dashboard!$I$6)),1,0)</f>
        <v/>
      </c>
    </row>
    <row r="5922">
      <c r="A5922" t="inlineStr">
        <is>
          <t>RR105913</t>
        </is>
      </c>
      <c r="B5922" s="69" t="n">
        <v>46376</v>
      </c>
      <c r="C5922" s="70" t="n">
        <v>2026</v>
      </c>
      <c r="D5922" t="inlineStr">
        <is>
          <t>Dec</t>
        </is>
      </c>
      <c r="E5922" t="inlineStr">
        <is>
          <t>West</t>
        </is>
      </c>
      <c r="F5922" t="inlineStr">
        <is>
          <t>India</t>
        </is>
      </c>
      <c r="G5922" t="inlineStr">
        <is>
          <t>Electronics</t>
        </is>
      </c>
      <c r="H5922" t="inlineStr">
        <is>
          <t>Store walk-in</t>
        </is>
      </c>
      <c r="I5922" t="inlineStr">
        <is>
          <t>Walk-in guest</t>
        </is>
      </c>
      <c r="J5922" t="inlineStr">
        <is>
          <t>Fatima Al-Saud</t>
        </is>
      </c>
      <c r="K5922" s="71" t="n">
        <v>50</v>
      </c>
      <c r="L5922" s="72" t="n">
        <v>10730.22</v>
      </c>
      <c r="M5922" s="72" t="n">
        <v>536511</v>
      </c>
      <c r="N5922" s="72" t="n">
        <v>26825.55</v>
      </c>
      <c r="O5922" s="72" t="n">
        <v>509685.45</v>
      </c>
      <c r="P5922" s="72" t="n">
        <v>396284.16</v>
      </c>
      <c r="Q5922" s="72" t="n">
        <v>113401.29</v>
      </c>
      <c r="R5922" t="inlineStr">
        <is>
          <t>Goa</t>
        </is>
      </c>
      <c r="S5922" s="71" t="n">
        <v>5</v>
      </c>
      <c r="T5922" t="inlineStr">
        <is>
          <t>Yes</t>
        </is>
      </c>
      <c r="U5922" s="71" t="n">
        <v>93</v>
      </c>
      <c r="V5922" s="71" t="n">
        <v>42</v>
      </c>
      <c r="W5922">
        <f>IF(AND(OR(Dashboard!$C$6="All",E5922=Dashboard!$C$6),OR(Dashboard!$F$6="All",G5922=Dashboard!$F$6),OR(Dashboard!$I$6="All",H5922=Dashboard!$I$6)),1,0)</f>
        <v/>
      </c>
    </row>
    <row r="5923">
      <c r="A5923" t="inlineStr">
        <is>
          <t>RR105914</t>
        </is>
      </c>
      <c r="B5923" s="69" t="n">
        <v>46376</v>
      </c>
      <c r="C5923" s="70" t="n">
        <v>2026</v>
      </c>
      <c r="D5923" t="inlineStr">
        <is>
          <t>Dec</t>
        </is>
      </c>
      <c r="E5923" t="inlineStr">
        <is>
          <t>South</t>
        </is>
      </c>
      <c r="F5923" t="inlineStr">
        <is>
          <t>India</t>
        </is>
      </c>
      <c r="G5923" t="inlineStr">
        <is>
          <t>Grocery</t>
        </is>
      </c>
      <c r="H5923" t="inlineStr">
        <is>
          <t>Store walk-in</t>
        </is>
      </c>
      <c r="I5923" t="inlineStr">
        <is>
          <t>Member</t>
        </is>
      </c>
      <c r="J5923" t="inlineStr">
        <is>
          <t>Fatima Al-Saud</t>
        </is>
      </c>
      <c r="K5923" s="71" t="n">
        <v>3767</v>
      </c>
      <c r="L5923" s="72" t="n">
        <v>169.88</v>
      </c>
      <c r="M5923" s="72" t="n">
        <v>639937.96</v>
      </c>
      <c r="N5923" s="72" t="n">
        <v>12798.76</v>
      </c>
      <c r="O5923" s="72" t="n">
        <v>627139.2</v>
      </c>
      <c r="P5923" s="72" t="n">
        <v>541745.87</v>
      </c>
      <c r="Q5923" s="72" t="n">
        <v>85393.33</v>
      </c>
      <c r="R5923" t="inlineStr">
        <is>
          <t>Tamil Nadu</t>
        </is>
      </c>
      <c r="S5923" s="71" t="n">
        <v>2</v>
      </c>
      <c r="T5923" t="inlineStr">
        <is>
          <t>Yes</t>
        </is>
      </c>
      <c r="U5923" s="71" t="n">
        <v>2603</v>
      </c>
      <c r="V5923" s="71" t="n">
        <v>893</v>
      </c>
      <c r="W5923">
        <f>IF(AND(OR(Dashboard!$C$6="All",E5923=Dashboard!$C$6),OR(Dashboard!$F$6="All",G5923=Dashboard!$F$6),OR(Dashboard!$I$6="All",H5923=Dashboard!$I$6)),1,0)</f>
        <v/>
      </c>
    </row>
    <row r="5924">
      <c r="A5924" t="inlineStr">
        <is>
          <t>RR105915</t>
        </is>
      </c>
      <c r="B5924" s="69" t="n">
        <v>46376</v>
      </c>
      <c r="C5924" s="70" t="n">
        <v>2026</v>
      </c>
      <c r="D5924" t="inlineStr">
        <is>
          <t>Dec</t>
        </is>
      </c>
      <c r="E5924" t="inlineStr">
        <is>
          <t>West</t>
        </is>
      </c>
      <c r="F5924" t="inlineStr">
        <is>
          <t>India</t>
        </is>
      </c>
      <c r="G5924" t="inlineStr">
        <is>
          <t>Grocery</t>
        </is>
      </c>
      <c r="H5924" t="inlineStr">
        <is>
          <t>Store walk-in</t>
        </is>
      </c>
      <c r="I5924" t="inlineStr">
        <is>
          <t>Walk-in guest</t>
        </is>
      </c>
      <c r="J5924" t="inlineStr">
        <is>
          <t>Mei Lin</t>
        </is>
      </c>
      <c r="K5924" s="71" t="n">
        <v>2084</v>
      </c>
      <c r="L5924" s="72" t="n">
        <v>202.31</v>
      </c>
      <c r="M5924" s="72" t="n">
        <v>421614.04</v>
      </c>
      <c r="N5924" s="72" t="n">
        <v>21080.7</v>
      </c>
      <c r="O5924" s="72" t="n">
        <v>400533.34</v>
      </c>
      <c r="P5924" s="72" t="n">
        <v>296299.14</v>
      </c>
      <c r="Q5924" s="72" t="n">
        <v>104234.2</v>
      </c>
      <c r="R5924" t="inlineStr">
        <is>
          <t>Maharashtra</t>
        </is>
      </c>
      <c r="S5924" s="71" t="n">
        <v>1</v>
      </c>
      <c r="T5924" t="inlineStr">
        <is>
          <t>Yes</t>
        </is>
      </c>
      <c r="U5924" s="71" t="n">
        <v>2083</v>
      </c>
      <c r="V5924" s="71" t="n">
        <v>580</v>
      </c>
      <c r="W5924">
        <f>IF(AND(OR(Dashboard!$C$6="All",E5924=Dashboard!$C$6),OR(Dashboard!$F$6="All",G5924=Dashboard!$F$6),OR(Dashboard!$I$6="All",H5924=Dashboard!$I$6)),1,0)</f>
        <v/>
      </c>
    </row>
    <row r="5925">
      <c r="A5925" t="inlineStr">
        <is>
          <t>RR105916</t>
        </is>
      </c>
      <c r="B5925" s="69" t="n">
        <v>46376</v>
      </c>
      <c r="C5925" s="70" t="n">
        <v>2026</v>
      </c>
      <c r="D5925" t="inlineStr">
        <is>
          <t>Dec</t>
        </is>
      </c>
      <c r="E5925" t="inlineStr">
        <is>
          <t>West</t>
        </is>
      </c>
      <c r="F5925" t="inlineStr">
        <is>
          <t>India</t>
        </is>
      </c>
      <c r="G5925" t="inlineStr">
        <is>
          <t>Grocery</t>
        </is>
      </c>
      <c r="H5925" t="inlineStr">
        <is>
          <t>Store walk-in</t>
        </is>
      </c>
      <c r="I5925" t="inlineStr">
        <is>
          <t>Member</t>
        </is>
      </c>
      <c r="J5925" t="inlineStr">
        <is>
          <t>Ruhi Shaikh</t>
        </is>
      </c>
      <c r="K5925" s="71" t="n">
        <v>1908</v>
      </c>
      <c r="L5925" s="72" t="n">
        <v>197.25</v>
      </c>
      <c r="M5925" s="72" t="n">
        <v>376353</v>
      </c>
      <c r="N5925" s="72" t="n">
        <v>37635.3</v>
      </c>
      <c r="O5925" s="72" t="n">
        <v>338717.7</v>
      </c>
      <c r="P5925" s="72" t="n">
        <v>280585.55</v>
      </c>
      <c r="Q5925" s="72" t="n">
        <v>58132.15</v>
      </c>
      <c r="R5925" t="inlineStr">
        <is>
          <t>Maharashtra</t>
        </is>
      </c>
      <c r="S5925" s="71" t="n">
        <v>1</v>
      </c>
      <c r="T5925" t="inlineStr">
        <is>
          <t>Yes</t>
        </is>
      </c>
      <c r="U5925" s="71" t="n">
        <v>767</v>
      </c>
      <c r="V5925" s="71" t="n">
        <v>216</v>
      </c>
      <c r="W5925">
        <f>IF(AND(OR(Dashboard!$C$6="All",E5925=Dashboard!$C$6),OR(Dashboard!$F$6="All",G5925=Dashboard!$F$6),OR(Dashboard!$I$6="All",H5925=Dashboard!$I$6)),1,0)</f>
        <v/>
      </c>
    </row>
    <row r="5926">
      <c r="A5926" t="inlineStr">
        <is>
          <t>RR105917</t>
        </is>
      </c>
      <c r="B5926" s="69" t="n">
        <v>46376</v>
      </c>
      <c r="C5926" s="70" t="n">
        <v>2026</v>
      </c>
      <c r="D5926" t="inlineStr">
        <is>
          <t>Dec</t>
        </is>
      </c>
      <c r="E5926" t="inlineStr">
        <is>
          <t>South</t>
        </is>
      </c>
      <c r="F5926" t="inlineStr">
        <is>
          <t>India</t>
        </is>
      </c>
      <c r="G5926" t="inlineStr">
        <is>
          <t>Grocery</t>
        </is>
      </c>
      <c r="H5926" t="inlineStr">
        <is>
          <t>Store walk-in</t>
        </is>
      </c>
      <c r="I5926" t="inlineStr">
        <is>
          <t>Walk-in guest</t>
        </is>
      </c>
      <c r="J5926" t="inlineStr">
        <is>
          <t>Amir Khan</t>
        </is>
      </c>
      <c r="K5926" s="71" t="n">
        <v>4955</v>
      </c>
      <c r="L5926" s="72" t="n">
        <v>169.52</v>
      </c>
      <c r="M5926" s="72" t="n">
        <v>839971.6</v>
      </c>
      <c r="N5926" s="72" t="n">
        <v>125995.74</v>
      </c>
      <c r="O5926" s="72" t="n">
        <v>713975.86</v>
      </c>
      <c r="P5926" s="72" t="n">
        <v>717116.05</v>
      </c>
      <c r="Q5926" s="72" t="n">
        <v>-3140.19</v>
      </c>
      <c r="R5926" t="inlineStr">
        <is>
          <t>Telangana</t>
        </is>
      </c>
      <c r="S5926" s="71" t="n">
        <v>1</v>
      </c>
      <c r="T5926" t="inlineStr">
        <is>
          <t>Yes</t>
        </is>
      </c>
      <c r="U5926" s="71" t="n">
        <v>1698</v>
      </c>
      <c r="V5926" s="71" t="n">
        <v>625</v>
      </c>
      <c r="W5926">
        <f>IF(AND(OR(Dashboard!$C$6="All",E5926=Dashboard!$C$6),OR(Dashboard!$F$6="All",G5926=Dashboard!$F$6),OR(Dashboard!$I$6="All",H5926=Dashboard!$I$6)),1,0)</f>
        <v/>
      </c>
    </row>
    <row r="5927">
      <c r="A5927" t="inlineStr">
        <is>
          <t>RR105918</t>
        </is>
      </c>
      <c r="B5927" s="69" t="n">
        <v>46376</v>
      </c>
      <c r="C5927" s="70" t="n">
        <v>2026</v>
      </c>
      <c r="D5927" t="inlineStr">
        <is>
          <t>Dec</t>
        </is>
      </c>
      <c r="E5927" t="inlineStr">
        <is>
          <t>North</t>
        </is>
      </c>
      <c r="F5927" t="inlineStr">
        <is>
          <t>India</t>
        </is>
      </c>
      <c r="G5927" t="inlineStr">
        <is>
          <t>JioMart</t>
        </is>
      </c>
      <c r="H5927" t="inlineStr">
        <is>
          <t>Home delivery</t>
        </is>
      </c>
      <c r="I5927" t="inlineStr">
        <is>
          <t>Member</t>
        </is>
      </c>
      <c r="J5927" t="inlineStr">
        <is>
          <t>Hiroshi Tanaka</t>
        </is>
      </c>
      <c r="K5927" s="71" t="n">
        <v>1717</v>
      </c>
      <c r="L5927" s="72" t="n">
        <v>413.87</v>
      </c>
      <c r="M5927" s="72" t="n">
        <v>710614.79</v>
      </c>
      <c r="N5927" s="72" t="n">
        <v>71061.48</v>
      </c>
      <c r="O5927" s="72" t="n">
        <v>639553.3100000001</v>
      </c>
      <c r="P5927" s="72" t="n">
        <v>573180.97</v>
      </c>
      <c r="Q5927" s="72" t="n">
        <v>66372.34</v>
      </c>
      <c r="R5927" t="inlineStr">
        <is>
          <t>Delhi</t>
        </is>
      </c>
      <c r="S5927" s="71" t="n">
        <v>3</v>
      </c>
      <c r="T5927" t="inlineStr">
        <is>
          <t>Yes</t>
        </is>
      </c>
      <c r="U5927" s="71" t="n">
        <v>11494</v>
      </c>
      <c r="V5927" s="71" t="n">
        <v>524</v>
      </c>
      <c r="W5927">
        <f>IF(AND(OR(Dashboard!$C$6="All",E5927=Dashboard!$C$6),OR(Dashboard!$F$6="All",G5927=Dashboard!$F$6),OR(Dashboard!$I$6="All",H5927=Dashboard!$I$6)),1,0)</f>
        <v/>
      </c>
    </row>
    <row r="5928">
      <c r="A5928" t="inlineStr">
        <is>
          <t>RR105919</t>
        </is>
      </c>
      <c r="B5928" s="69" t="n">
        <v>46376</v>
      </c>
      <c r="C5928" s="70" t="n">
        <v>2026</v>
      </c>
      <c r="D5928" t="inlineStr">
        <is>
          <t>Dec</t>
        </is>
      </c>
      <c r="E5928" t="inlineStr">
        <is>
          <t>West</t>
        </is>
      </c>
      <c r="F5928" t="inlineStr">
        <is>
          <t>India</t>
        </is>
      </c>
      <c r="G5928" t="inlineStr">
        <is>
          <t>JioMart</t>
        </is>
      </c>
      <c r="H5928" t="inlineStr">
        <is>
          <t>Home delivery</t>
        </is>
      </c>
      <c r="I5928" t="inlineStr">
        <is>
          <t>Member</t>
        </is>
      </c>
      <c r="J5928" t="inlineStr">
        <is>
          <t>Ana Costa</t>
        </is>
      </c>
      <c r="K5928" s="71" t="n">
        <v>4224</v>
      </c>
      <c r="L5928" s="72" t="n">
        <v>506.54</v>
      </c>
      <c r="M5928" s="72" t="n">
        <v>2139624.96</v>
      </c>
      <c r="N5928" s="72" t="n">
        <v>106981.25</v>
      </c>
      <c r="O5928" s="72" t="n">
        <v>2032643.71</v>
      </c>
      <c r="P5928" s="72" t="n">
        <v>1429464.31</v>
      </c>
      <c r="Q5928" s="72" t="n">
        <v>603179.4</v>
      </c>
      <c r="R5928" t="inlineStr">
        <is>
          <t>Goa</t>
        </is>
      </c>
      <c r="S5928" s="71" t="n">
        <v>0</v>
      </c>
      <c r="T5928" t="inlineStr">
        <is>
          <t>No</t>
        </is>
      </c>
      <c r="U5928" s="71" t="n">
        <v>10110</v>
      </c>
      <c r="V5928" s="71" t="n">
        <v>807</v>
      </c>
      <c r="W5928">
        <f>IF(AND(OR(Dashboard!$C$6="All",E5928=Dashboard!$C$6),OR(Dashboard!$F$6="All",G5928=Dashboard!$F$6),OR(Dashboard!$I$6="All",H5928=Dashboard!$I$6)),1,0)</f>
        <v/>
      </c>
    </row>
    <row r="5929">
      <c r="A5929" t="inlineStr">
        <is>
          <t>RR105920</t>
        </is>
      </c>
      <c r="B5929" s="69" t="n">
        <v>46377</v>
      </c>
      <c r="C5929" s="70" t="n">
        <v>2026</v>
      </c>
      <c r="D5929" t="inlineStr">
        <is>
          <t>Dec</t>
        </is>
      </c>
      <c r="E5929" t="inlineStr">
        <is>
          <t>South</t>
        </is>
      </c>
      <c r="F5929" t="inlineStr">
        <is>
          <t>India</t>
        </is>
      </c>
      <c r="G5929" t="inlineStr">
        <is>
          <t>Fashion</t>
        </is>
      </c>
      <c r="H5929" t="inlineStr">
        <is>
          <t>Store walk-in</t>
        </is>
      </c>
      <c r="I5929" t="inlineStr">
        <is>
          <t>Member</t>
        </is>
      </c>
      <c r="J5929" t="inlineStr">
        <is>
          <t>Arjun Mehta</t>
        </is>
      </c>
      <c r="K5929" s="71" t="n">
        <v>1237</v>
      </c>
      <c r="L5929" s="72" t="n">
        <v>748.91</v>
      </c>
      <c r="M5929" s="72" t="n">
        <v>926401.67</v>
      </c>
      <c r="N5929" s="72" t="n">
        <v>74112.13</v>
      </c>
      <c r="O5929" s="72" t="n">
        <v>852289.54</v>
      </c>
      <c r="P5929" s="72" t="n">
        <v>524721.78</v>
      </c>
      <c r="Q5929" s="72" t="n">
        <v>327567.76</v>
      </c>
      <c r="R5929" t="inlineStr">
        <is>
          <t>Karnataka</t>
        </is>
      </c>
      <c r="S5929" s="71" t="n">
        <v>2</v>
      </c>
      <c r="T5929" t="inlineStr">
        <is>
          <t>Yes</t>
        </is>
      </c>
      <c r="U5929" s="71" t="n">
        <v>787</v>
      </c>
      <c r="V5929" s="71" t="n">
        <v>216</v>
      </c>
      <c r="W5929">
        <f>IF(AND(OR(Dashboard!$C$6="All",E5929=Dashboard!$C$6),OR(Dashboard!$F$6="All",G5929=Dashboard!$F$6),OR(Dashboard!$I$6="All",H5929=Dashboard!$I$6)),1,0)</f>
        <v/>
      </c>
    </row>
    <row r="5930">
      <c r="A5930" t="inlineStr">
        <is>
          <t>RR105921</t>
        </is>
      </c>
      <c r="B5930" s="69" t="n">
        <v>46377</v>
      </c>
      <c r="C5930" s="70" t="n">
        <v>2026</v>
      </c>
      <c r="D5930" t="inlineStr">
        <is>
          <t>Dec</t>
        </is>
      </c>
      <c r="E5930" t="inlineStr">
        <is>
          <t>South</t>
        </is>
      </c>
      <c r="F5930" t="inlineStr">
        <is>
          <t>India</t>
        </is>
      </c>
      <c r="G5930" t="inlineStr">
        <is>
          <t>Fashion</t>
        </is>
      </c>
      <c r="H5930" t="inlineStr">
        <is>
          <t>Store walk-in</t>
        </is>
      </c>
      <c r="I5930" t="inlineStr">
        <is>
          <t>Member</t>
        </is>
      </c>
      <c r="J5930" t="inlineStr">
        <is>
          <t>Ana Costa</t>
        </is>
      </c>
      <c r="K5930" s="71" t="n">
        <v>353</v>
      </c>
      <c r="L5930" s="72" t="n">
        <v>810.6</v>
      </c>
      <c r="M5930" s="72" t="n">
        <v>286141.8</v>
      </c>
      <c r="N5930" s="72" t="n">
        <v>42921.27</v>
      </c>
      <c r="O5930" s="72" t="n">
        <v>243220.53</v>
      </c>
      <c r="P5930" s="72" t="n">
        <v>150592.15</v>
      </c>
      <c r="Q5930" s="72" t="n">
        <v>92628.38</v>
      </c>
      <c r="R5930" t="inlineStr">
        <is>
          <t>Telangana</t>
        </is>
      </c>
      <c r="S5930" s="71" t="n">
        <v>2</v>
      </c>
      <c r="T5930" t="inlineStr">
        <is>
          <t>Yes</t>
        </is>
      </c>
      <c r="U5930" s="71" t="n">
        <v>109</v>
      </c>
      <c r="V5930" s="71" t="n">
        <v>46</v>
      </c>
      <c r="W5930">
        <f>IF(AND(OR(Dashboard!$C$6="All",E5930=Dashboard!$C$6),OR(Dashboard!$F$6="All",G5930=Dashboard!$F$6),OR(Dashboard!$I$6="All",H5930=Dashboard!$I$6)),1,0)</f>
        <v/>
      </c>
    </row>
    <row r="5931">
      <c r="A5931" t="inlineStr">
        <is>
          <t>RR105922</t>
        </is>
      </c>
      <c r="B5931" s="69" t="n">
        <v>46377</v>
      </c>
      <c r="C5931" s="70" t="n">
        <v>2026</v>
      </c>
      <c r="D5931" t="inlineStr">
        <is>
          <t>Dec</t>
        </is>
      </c>
      <c r="E5931" t="inlineStr">
        <is>
          <t>North</t>
        </is>
      </c>
      <c r="F5931" t="inlineStr">
        <is>
          <t>India</t>
        </is>
      </c>
      <c r="G5931" t="inlineStr">
        <is>
          <t>Grocery</t>
        </is>
      </c>
      <c r="H5931" t="inlineStr">
        <is>
          <t>Store walk-in</t>
        </is>
      </c>
      <c r="I5931" t="inlineStr">
        <is>
          <t>Member</t>
        </is>
      </c>
      <c r="J5931" t="inlineStr">
        <is>
          <t>Aisha Bello</t>
        </is>
      </c>
      <c r="K5931" s="71" t="n">
        <v>1616</v>
      </c>
      <c r="L5931" s="72" t="n">
        <v>197.72</v>
      </c>
      <c r="M5931" s="72" t="n">
        <v>319515.52</v>
      </c>
      <c r="N5931" s="72" t="n">
        <v>31951.55</v>
      </c>
      <c r="O5931" s="72" t="n">
        <v>287563.97</v>
      </c>
      <c r="P5931" s="72" t="n">
        <v>245271.34</v>
      </c>
      <c r="Q5931" s="72" t="n">
        <v>42292.63</v>
      </c>
      <c r="R5931" t="inlineStr">
        <is>
          <t>Delhi</t>
        </is>
      </c>
      <c r="S5931" s="71" t="n">
        <v>3</v>
      </c>
      <c r="T5931" t="inlineStr">
        <is>
          <t>Yes</t>
        </is>
      </c>
      <c r="U5931" s="71" t="n">
        <v>673</v>
      </c>
      <c r="V5931" s="71" t="n">
        <v>201</v>
      </c>
      <c r="W5931">
        <f>IF(AND(OR(Dashboard!$C$6="All",E5931=Dashboard!$C$6),OR(Dashboard!$F$6="All",G5931=Dashboard!$F$6),OR(Dashboard!$I$6="All",H5931=Dashboard!$I$6)),1,0)</f>
        <v/>
      </c>
    </row>
    <row r="5932">
      <c r="A5932" t="inlineStr">
        <is>
          <t>RR105923</t>
        </is>
      </c>
      <c r="B5932" s="69" t="n">
        <v>46377</v>
      </c>
      <c r="C5932" s="70" t="n">
        <v>2026</v>
      </c>
      <c r="D5932" t="inlineStr">
        <is>
          <t>Dec</t>
        </is>
      </c>
      <c r="E5932" t="inlineStr">
        <is>
          <t>North</t>
        </is>
      </c>
      <c r="F5932" t="inlineStr">
        <is>
          <t>India</t>
        </is>
      </c>
      <c r="G5932" t="inlineStr">
        <is>
          <t>Grocery</t>
        </is>
      </c>
      <c r="H5932" t="inlineStr">
        <is>
          <t>Store walk-in</t>
        </is>
      </c>
      <c r="I5932" t="inlineStr">
        <is>
          <t>Member</t>
        </is>
      </c>
      <c r="J5932" t="inlineStr">
        <is>
          <t>Noah Smith</t>
        </is>
      </c>
      <c r="K5932" s="71" t="n">
        <v>3185</v>
      </c>
      <c r="L5932" s="72" t="n">
        <v>201.85</v>
      </c>
      <c r="M5932" s="72" t="n">
        <v>642892.25</v>
      </c>
      <c r="N5932" s="72" t="n">
        <v>96433.84</v>
      </c>
      <c r="O5932" s="72" t="n">
        <v>546458.41</v>
      </c>
      <c r="P5932" s="72" t="n">
        <v>471648.82</v>
      </c>
      <c r="Q5932" s="72" t="n">
        <v>74809.59</v>
      </c>
      <c r="R5932" t="inlineStr">
        <is>
          <t>Punjab</t>
        </is>
      </c>
      <c r="S5932" s="71" t="n">
        <v>3</v>
      </c>
      <c r="T5932" t="inlineStr">
        <is>
          <t>Yes</t>
        </is>
      </c>
      <c r="U5932" s="71" t="n">
        <v>1539</v>
      </c>
      <c r="V5932" s="71" t="n">
        <v>402</v>
      </c>
      <c r="W5932">
        <f>IF(AND(OR(Dashboard!$C$6="All",E5932=Dashboard!$C$6),OR(Dashboard!$F$6="All",G5932=Dashboard!$F$6),OR(Dashboard!$I$6="All",H5932=Dashboard!$I$6)),1,0)</f>
        <v/>
      </c>
    </row>
    <row r="5933">
      <c r="A5933" t="inlineStr">
        <is>
          <t>RR105924</t>
        </is>
      </c>
      <c r="B5933" s="69" t="n">
        <v>46377</v>
      </c>
      <c r="C5933" s="70" t="n">
        <v>2026</v>
      </c>
      <c r="D5933" t="inlineStr">
        <is>
          <t>Dec</t>
        </is>
      </c>
      <c r="E5933" t="inlineStr">
        <is>
          <t>West</t>
        </is>
      </c>
      <c r="F5933" t="inlineStr">
        <is>
          <t>India</t>
        </is>
      </c>
      <c r="G5933" t="inlineStr">
        <is>
          <t>Grocery</t>
        </is>
      </c>
      <c r="H5933" t="inlineStr">
        <is>
          <t>Click &amp; collect</t>
        </is>
      </c>
      <c r="I5933" t="inlineStr">
        <is>
          <t>Member</t>
        </is>
      </c>
      <c r="J5933" t="inlineStr">
        <is>
          <t>Aisha Bello</t>
        </is>
      </c>
      <c r="K5933" s="71" t="n">
        <v>1743</v>
      </c>
      <c r="L5933" s="72" t="n">
        <v>170.19</v>
      </c>
      <c r="M5933" s="72" t="n">
        <v>296641.17</v>
      </c>
      <c r="N5933" s="72" t="n">
        <v>29664.12</v>
      </c>
      <c r="O5933" s="72" t="n">
        <v>266977.05</v>
      </c>
      <c r="P5933" s="72" t="n">
        <v>262762.8</v>
      </c>
      <c r="Q5933" s="72" t="n">
        <v>4214.25</v>
      </c>
      <c r="R5933" t="inlineStr">
        <is>
          <t>Goa</t>
        </is>
      </c>
      <c r="S5933" s="71" t="n">
        <v>3</v>
      </c>
      <c r="T5933" t="inlineStr">
        <is>
          <t>Yes</t>
        </is>
      </c>
      <c r="U5933" s="71" t="n">
        <v>847</v>
      </c>
      <c r="V5933" s="71" t="n">
        <v>277</v>
      </c>
      <c r="W5933">
        <f>IF(AND(OR(Dashboard!$C$6="All",E5933=Dashboard!$C$6),OR(Dashboard!$F$6="All",G5933=Dashboard!$F$6),OR(Dashboard!$I$6="All",H5933=Dashboard!$I$6)),1,0)</f>
        <v/>
      </c>
    </row>
    <row r="5934">
      <c r="A5934" t="inlineStr">
        <is>
          <t>RR105925</t>
        </is>
      </c>
      <c r="B5934" s="69" t="n">
        <v>46378</v>
      </c>
      <c r="C5934" s="70" t="n">
        <v>2026</v>
      </c>
      <c r="D5934" t="inlineStr">
        <is>
          <t>Dec</t>
        </is>
      </c>
      <c r="E5934" t="inlineStr">
        <is>
          <t>West</t>
        </is>
      </c>
      <c r="F5934" t="inlineStr">
        <is>
          <t>India</t>
        </is>
      </c>
      <c r="G5934" t="inlineStr">
        <is>
          <t>Fashion</t>
        </is>
      </c>
      <c r="H5934" t="inlineStr">
        <is>
          <t>Store walk-in</t>
        </is>
      </c>
      <c r="I5934" t="inlineStr">
        <is>
          <t>Walk-in guest</t>
        </is>
      </c>
      <c r="J5934" t="inlineStr">
        <is>
          <t>Shraddha Kulkarni</t>
        </is>
      </c>
      <c r="K5934" s="71" t="n">
        <v>750</v>
      </c>
      <c r="L5934" s="72" t="n">
        <v>849.45</v>
      </c>
      <c r="M5934" s="72" t="n">
        <v>637087.5</v>
      </c>
      <c r="N5934" s="72" t="n">
        <v>12741.75</v>
      </c>
      <c r="O5934" s="72" t="n">
        <v>624345.75</v>
      </c>
      <c r="P5934" s="72" t="n">
        <v>312122.93</v>
      </c>
      <c r="Q5934" s="72" t="n">
        <v>312222.82</v>
      </c>
      <c r="R5934" t="inlineStr">
        <is>
          <t>Goa</t>
        </is>
      </c>
      <c r="S5934" s="71" t="n">
        <v>8</v>
      </c>
      <c r="T5934" t="inlineStr">
        <is>
          <t>Yes</t>
        </is>
      </c>
      <c r="U5934" s="71" t="n">
        <v>331</v>
      </c>
      <c r="V5934" s="71" t="n">
        <v>142</v>
      </c>
      <c r="W5934">
        <f>IF(AND(OR(Dashboard!$C$6="All",E5934=Dashboard!$C$6),OR(Dashboard!$F$6="All",G5934=Dashboard!$F$6),OR(Dashboard!$I$6="All",H5934=Dashboard!$I$6)),1,0)</f>
        <v/>
      </c>
    </row>
    <row r="5935">
      <c r="A5935" t="inlineStr">
        <is>
          <t>RR105926</t>
        </is>
      </c>
      <c r="B5935" s="69" t="n">
        <v>46378</v>
      </c>
      <c r="C5935" s="70" t="n">
        <v>2026</v>
      </c>
      <c r="D5935" t="inlineStr">
        <is>
          <t>Dec</t>
        </is>
      </c>
      <c r="E5935" t="inlineStr">
        <is>
          <t>North</t>
        </is>
      </c>
      <c r="F5935" t="inlineStr">
        <is>
          <t>India</t>
        </is>
      </c>
      <c r="G5935" t="inlineStr">
        <is>
          <t>Fashion</t>
        </is>
      </c>
      <c r="H5935" t="inlineStr">
        <is>
          <t>Store walk-in</t>
        </is>
      </c>
      <c r="I5935" t="inlineStr">
        <is>
          <t>Member</t>
        </is>
      </c>
      <c r="J5935" t="inlineStr">
        <is>
          <t>Hiroshi Tanaka</t>
        </is>
      </c>
      <c r="K5935" s="71" t="n">
        <v>1492</v>
      </c>
      <c r="L5935" s="72" t="n">
        <v>764.48</v>
      </c>
      <c r="M5935" s="72" t="n">
        <v>1140604.16</v>
      </c>
      <c r="N5935" s="72" t="n">
        <v>114060.42</v>
      </c>
      <c r="O5935" s="72" t="n">
        <v>1026543.74</v>
      </c>
      <c r="P5935" s="72" t="n">
        <v>607345.67</v>
      </c>
      <c r="Q5935" s="72" t="n">
        <v>419198.07</v>
      </c>
      <c r="R5935" t="inlineStr">
        <is>
          <t>Delhi</t>
        </is>
      </c>
      <c r="S5935" s="71" t="n">
        <v>2</v>
      </c>
      <c r="T5935" t="inlineStr">
        <is>
          <t>Yes</t>
        </is>
      </c>
      <c r="U5935" s="71" t="n">
        <v>898</v>
      </c>
      <c r="V5935" s="71" t="n">
        <v>251</v>
      </c>
      <c r="W5935">
        <f>IF(AND(OR(Dashboard!$C$6="All",E5935=Dashboard!$C$6),OR(Dashboard!$F$6="All",G5935=Dashboard!$F$6),OR(Dashboard!$I$6="All",H5935=Dashboard!$I$6)),1,0)</f>
        <v/>
      </c>
    </row>
    <row r="5936">
      <c r="A5936" t="inlineStr">
        <is>
          <t>RR105927</t>
        </is>
      </c>
      <c r="B5936" s="69" t="n">
        <v>46378</v>
      </c>
      <c r="C5936" s="70" t="n">
        <v>2026</v>
      </c>
      <c r="D5936" t="inlineStr">
        <is>
          <t>Dec</t>
        </is>
      </c>
      <c r="E5936" t="inlineStr">
        <is>
          <t>South</t>
        </is>
      </c>
      <c r="F5936" t="inlineStr">
        <is>
          <t>India</t>
        </is>
      </c>
      <c r="G5936" t="inlineStr">
        <is>
          <t>Electronics</t>
        </is>
      </c>
      <c r="H5936" t="inlineStr">
        <is>
          <t>Store walk-in</t>
        </is>
      </c>
      <c r="I5936" t="inlineStr">
        <is>
          <t>Walk-in guest</t>
        </is>
      </c>
      <c r="J5936" t="inlineStr">
        <is>
          <t>Ruhi Shaikh</t>
        </is>
      </c>
      <c r="K5936" s="71" t="n">
        <v>148</v>
      </c>
      <c r="L5936" s="72" t="n">
        <v>9753.120000000001</v>
      </c>
      <c r="M5936" s="72" t="n">
        <v>1443461.76</v>
      </c>
      <c r="N5936" s="72" t="n">
        <v>144346.18</v>
      </c>
      <c r="O5936" s="72" t="n">
        <v>1299115.58</v>
      </c>
      <c r="P5936" s="72" t="n">
        <v>1219537.92</v>
      </c>
      <c r="Q5936" s="72" t="n">
        <v>79577.66</v>
      </c>
      <c r="R5936" t="inlineStr">
        <is>
          <t>Tamil Nadu</t>
        </is>
      </c>
      <c r="S5936" s="71" t="n">
        <v>1</v>
      </c>
      <c r="T5936" t="inlineStr">
        <is>
          <t>Yes</t>
        </is>
      </c>
      <c r="U5936" s="71" t="n">
        <v>359</v>
      </c>
      <c r="V5936" s="71" t="n">
        <v>125</v>
      </c>
      <c r="W5936">
        <f>IF(AND(OR(Dashboard!$C$6="All",E5936=Dashboard!$C$6),OR(Dashboard!$F$6="All",G5936=Dashboard!$F$6),OR(Dashboard!$I$6="All",H5936=Dashboard!$I$6)),1,0)</f>
        <v/>
      </c>
    </row>
    <row r="5937">
      <c r="A5937" t="inlineStr">
        <is>
          <t>RR105928</t>
        </is>
      </c>
      <c r="B5937" s="69" t="n">
        <v>46378</v>
      </c>
      <c r="C5937" s="70" t="n">
        <v>2026</v>
      </c>
      <c r="D5937" t="inlineStr">
        <is>
          <t>Dec</t>
        </is>
      </c>
      <c r="E5937" t="inlineStr">
        <is>
          <t>West</t>
        </is>
      </c>
      <c r="F5937" t="inlineStr">
        <is>
          <t>India</t>
        </is>
      </c>
      <c r="G5937" t="inlineStr">
        <is>
          <t>Grocery</t>
        </is>
      </c>
      <c r="H5937" t="inlineStr">
        <is>
          <t>Click &amp; collect</t>
        </is>
      </c>
      <c r="I5937" t="inlineStr">
        <is>
          <t>Walk-in guest</t>
        </is>
      </c>
      <c r="J5937" t="inlineStr">
        <is>
          <t>Omar Haddad</t>
        </is>
      </c>
      <c r="K5937" s="71" t="n">
        <v>1839</v>
      </c>
      <c r="L5937" s="72" t="n">
        <v>182.35</v>
      </c>
      <c r="M5937" s="72" t="n">
        <v>335341.65</v>
      </c>
      <c r="N5937" s="72" t="n">
        <v>50301.25</v>
      </c>
      <c r="O5937" s="72" t="n">
        <v>285040.4</v>
      </c>
      <c r="P5937" s="72" t="n">
        <v>266036.71</v>
      </c>
      <c r="Q5937" s="72" t="n">
        <v>19003.69</v>
      </c>
      <c r="R5937" t="inlineStr">
        <is>
          <t>Goa</t>
        </is>
      </c>
      <c r="S5937" s="71" t="n">
        <v>2</v>
      </c>
      <c r="T5937" t="inlineStr">
        <is>
          <t>Yes</t>
        </is>
      </c>
      <c r="U5937" s="71" t="n">
        <v>792</v>
      </c>
      <c r="V5937" s="71" t="n">
        <v>256</v>
      </c>
      <c r="W5937">
        <f>IF(AND(OR(Dashboard!$C$6="All",E5937=Dashboard!$C$6),OR(Dashboard!$F$6="All",G5937=Dashboard!$F$6),OR(Dashboard!$I$6="All",H5937=Dashboard!$I$6)),1,0)</f>
        <v/>
      </c>
    </row>
    <row r="5938">
      <c r="A5938" t="inlineStr">
        <is>
          <t>RR105929</t>
        </is>
      </c>
      <c r="B5938" s="69" t="n">
        <v>46378</v>
      </c>
      <c r="C5938" s="70" t="n">
        <v>2026</v>
      </c>
      <c r="D5938" t="inlineStr">
        <is>
          <t>Dec</t>
        </is>
      </c>
      <c r="E5938" t="inlineStr">
        <is>
          <t>West</t>
        </is>
      </c>
      <c r="F5938" t="inlineStr">
        <is>
          <t>India</t>
        </is>
      </c>
      <c r="G5938" t="inlineStr">
        <is>
          <t>JioMart</t>
        </is>
      </c>
      <c r="H5938" t="inlineStr">
        <is>
          <t>Home delivery</t>
        </is>
      </c>
      <c r="I5938" t="inlineStr">
        <is>
          <t>Walk-in guest</t>
        </is>
      </c>
      <c r="J5938" t="inlineStr">
        <is>
          <t>Amir Khan</t>
        </is>
      </c>
      <c r="K5938" s="71" t="n">
        <v>2081</v>
      </c>
      <c r="L5938" s="72" t="n">
        <v>519.42</v>
      </c>
      <c r="M5938" s="72" t="n">
        <v>1080913.02</v>
      </c>
      <c r="N5938" s="72" t="n">
        <v>86473.03999999999</v>
      </c>
      <c r="O5938" s="72" t="n">
        <v>994439.98</v>
      </c>
      <c r="P5938" s="72" t="n">
        <v>685003.59</v>
      </c>
      <c r="Q5938" s="72" t="n">
        <v>309436.39</v>
      </c>
      <c r="R5938" t="inlineStr">
        <is>
          <t>Maharashtra</t>
        </is>
      </c>
      <c r="S5938" s="71" t="n">
        <v>5</v>
      </c>
      <c r="T5938" t="inlineStr">
        <is>
          <t>Yes</t>
        </is>
      </c>
      <c r="U5938" s="71" t="n">
        <v>8436</v>
      </c>
      <c r="V5938" s="71" t="n">
        <v>495</v>
      </c>
      <c r="W5938">
        <f>IF(AND(OR(Dashboard!$C$6="All",E5938=Dashboard!$C$6),OR(Dashboard!$F$6="All",G5938=Dashboard!$F$6),OR(Dashboard!$I$6="All",H5938=Dashboard!$I$6)),1,0)</f>
        <v/>
      </c>
    </row>
    <row r="5939">
      <c r="A5939" t="inlineStr">
        <is>
          <t>RR105930</t>
        </is>
      </c>
      <c r="B5939" s="69" t="n">
        <v>46378</v>
      </c>
      <c r="C5939" s="70" t="n">
        <v>2026</v>
      </c>
      <c r="D5939" t="inlineStr">
        <is>
          <t>Dec</t>
        </is>
      </c>
      <c r="E5939" t="inlineStr">
        <is>
          <t>West</t>
        </is>
      </c>
      <c r="F5939" t="inlineStr">
        <is>
          <t>India</t>
        </is>
      </c>
      <c r="G5939" t="inlineStr">
        <is>
          <t>Grocery</t>
        </is>
      </c>
      <c r="H5939" t="inlineStr">
        <is>
          <t>Store walk-in</t>
        </is>
      </c>
      <c r="I5939" t="inlineStr">
        <is>
          <t>Member</t>
        </is>
      </c>
      <c r="J5939" t="inlineStr">
        <is>
          <t>Aisha Bello</t>
        </is>
      </c>
      <c r="K5939" s="71" t="n">
        <v>2259</v>
      </c>
      <c r="L5939" s="72" t="n">
        <v>205.77</v>
      </c>
      <c r="M5939" s="72" t="n">
        <v>464834.43</v>
      </c>
      <c r="N5939" s="72" t="n">
        <v>9296.690000000001</v>
      </c>
      <c r="O5939" s="72" t="n">
        <v>455537.74</v>
      </c>
      <c r="P5939" s="72" t="n">
        <v>334260.02</v>
      </c>
      <c r="Q5939" s="72" t="n">
        <v>121277.72</v>
      </c>
      <c r="R5939" t="inlineStr">
        <is>
          <t>Gujarat</t>
        </is>
      </c>
      <c r="S5939" s="71" t="n">
        <v>5</v>
      </c>
      <c r="T5939" t="inlineStr">
        <is>
          <t>Yes</t>
        </is>
      </c>
      <c r="U5939" s="71" t="n">
        <v>1223</v>
      </c>
      <c r="V5939" s="71" t="n">
        <v>317</v>
      </c>
      <c r="W5939">
        <f>IF(AND(OR(Dashboard!$C$6="All",E5939=Dashboard!$C$6),OR(Dashboard!$F$6="All",G5939=Dashboard!$F$6),OR(Dashboard!$I$6="All",H5939=Dashboard!$I$6)),1,0)</f>
        <v/>
      </c>
    </row>
    <row r="5940">
      <c r="A5940" t="inlineStr">
        <is>
          <t>RR105931</t>
        </is>
      </c>
      <c r="B5940" s="69" t="n">
        <v>46378</v>
      </c>
      <c r="C5940" s="70" t="n">
        <v>2026</v>
      </c>
      <c r="D5940" t="inlineStr">
        <is>
          <t>Dec</t>
        </is>
      </c>
      <c r="E5940" t="inlineStr">
        <is>
          <t>West</t>
        </is>
      </c>
      <c r="F5940" t="inlineStr">
        <is>
          <t>India</t>
        </is>
      </c>
      <c r="G5940" t="inlineStr">
        <is>
          <t>JioMart</t>
        </is>
      </c>
      <c r="H5940" t="inlineStr">
        <is>
          <t>Home delivery</t>
        </is>
      </c>
      <c r="I5940" t="inlineStr">
        <is>
          <t>Walk-in guest</t>
        </is>
      </c>
      <c r="J5940" t="inlineStr">
        <is>
          <t>Mei Lin</t>
        </is>
      </c>
      <c r="K5940" s="71" t="n">
        <v>3454</v>
      </c>
      <c r="L5940" s="72" t="n">
        <v>418.31</v>
      </c>
      <c r="M5940" s="72" t="n">
        <v>1444842.74</v>
      </c>
      <c r="N5940" s="72" t="n">
        <v>144484.27</v>
      </c>
      <c r="O5940" s="72" t="n">
        <v>1300358.47</v>
      </c>
      <c r="P5940" s="72" t="n">
        <v>1125374.19</v>
      </c>
      <c r="Q5940" s="72" t="n">
        <v>174984.28</v>
      </c>
      <c r="R5940" t="inlineStr">
        <is>
          <t>Maharashtra</t>
        </is>
      </c>
      <c r="S5940" s="71" t="n">
        <v>5</v>
      </c>
      <c r="T5940" t="inlineStr">
        <is>
          <t>Yes</t>
        </is>
      </c>
      <c r="U5940" s="71" t="n">
        <v>9772</v>
      </c>
      <c r="V5940" s="71" t="n">
        <v>587</v>
      </c>
      <c r="W5940">
        <f>IF(AND(OR(Dashboard!$C$6="All",E5940=Dashboard!$C$6),OR(Dashboard!$F$6="All",G5940=Dashboard!$F$6),OR(Dashboard!$I$6="All",H5940=Dashboard!$I$6)),1,0)</f>
        <v/>
      </c>
    </row>
    <row r="5941">
      <c r="A5941" t="inlineStr">
        <is>
          <t>RR105932</t>
        </is>
      </c>
      <c r="B5941" s="69" t="n">
        <v>46378</v>
      </c>
      <c r="C5941" s="70" t="n">
        <v>2026</v>
      </c>
      <c r="D5941" t="inlineStr">
        <is>
          <t>Dec</t>
        </is>
      </c>
      <c r="E5941" t="inlineStr">
        <is>
          <t>North</t>
        </is>
      </c>
      <c r="F5941" t="inlineStr">
        <is>
          <t>India</t>
        </is>
      </c>
      <c r="G5941" t="inlineStr">
        <is>
          <t>Grocery</t>
        </is>
      </c>
      <c r="H5941" t="inlineStr">
        <is>
          <t>Store walk-in</t>
        </is>
      </c>
      <c r="I5941" t="inlineStr">
        <is>
          <t>Member</t>
        </is>
      </c>
      <c r="J5941" t="inlineStr">
        <is>
          <t>Omar Haddad</t>
        </is>
      </c>
      <c r="K5941" s="71" t="n">
        <v>3323</v>
      </c>
      <c r="L5941" s="72" t="n">
        <v>193.2</v>
      </c>
      <c r="M5941" s="72" t="n">
        <v>642003.6</v>
      </c>
      <c r="N5941" s="72" t="n">
        <v>64200.36</v>
      </c>
      <c r="O5941" s="72" t="n">
        <v>577803.24</v>
      </c>
      <c r="P5941" s="72" t="n">
        <v>477219.17</v>
      </c>
      <c r="Q5941" s="72" t="n">
        <v>100584.07</v>
      </c>
      <c r="R5941" t="inlineStr">
        <is>
          <t>Punjab</t>
        </is>
      </c>
      <c r="S5941" s="71" t="n">
        <v>3</v>
      </c>
      <c r="T5941" t="inlineStr">
        <is>
          <t>Yes</t>
        </is>
      </c>
      <c r="U5941" s="71" t="n">
        <v>1619</v>
      </c>
      <c r="V5941" s="71" t="n">
        <v>530</v>
      </c>
      <c r="W5941">
        <f>IF(AND(OR(Dashboard!$C$6="All",E5941=Dashboard!$C$6),OR(Dashboard!$F$6="All",G5941=Dashboard!$F$6),OR(Dashboard!$I$6="All",H5941=Dashboard!$I$6)),1,0)</f>
        <v/>
      </c>
    </row>
    <row r="5942">
      <c r="A5942" t="inlineStr">
        <is>
          <t>RR105933</t>
        </is>
      </c>
      <c r="B5942" s="69" t="n">
        <v>46378</v>
      </c>
      <c r="C5942" s="70" t="n">
        <v>2026</v>
      </c>
      <c r="D5942" t="inlineStr">
        <is>
          <t>Dec</t>
        </is>
      </c>
      <c r="E5942" t="inlineStr">
        <is>
          <t>North</t>
        </is>
      </c>
      <c r="F5942" t="inlineStr">
        <is>
          <t>India</t>
        </is>
      </c>
      <c r="G5942" t="inlineStr">
        <is>
          <t>JioMart</t>
        </is>
      </c>
      <c r="H5942" t="inlineStr">
        <is>
          <t>Home delivery</t>
        </is>
      </c>
      <c r="I5942" t="inlineStr">
        <is>
          <t>Member</t>
        </is>
      </c>
      <c r="J5942" t="inlineStr">
        <is>
          <t>Wei Chen</t>
        </is>
      </c>
      <c r="K5942" s="71" t="n">
        <v>3450</v>
      </c>
      <c r="L5942" s="72" t="n">
        <v>479.14</v>
      </c>
      <c r="M5942" s="72" t="n">
        <v>1653033</v>
      </c>
      <c r="N5942" s="72" t="n">
        <v>33060.66</v>
      </c>
      <c r="O5942" s="72" t="n">
        <v>1619972.34</v>
      </c>
      <c r="P5942" s="72" t="n">
        <v>1143292.3</v>
      </c>
      <c r="Q5942" s="72" t="n">
        <v>476680.04</v>
      </c>
      <c r="R5942" t="inlineStr">
        <is>
          <t>Rajasthan</t>
        </is>
      </c>
      <c r="S5942" s="71" t="n">
        <v>5</v>
      </c>
      <c r="T5942" t="inlineStr">
        <is>
          <t>Yes</t>
        </is>
      </c>
      <c r="U5942" s="71" t="n">
        <v>8129</v>
      </c>
      <c r="V5942" s="71" t="n">
        <v>538</v>
      </c>
      <c r="W5942">
        <f>IF(AND(OR(Dashboard!$C$6="All",E5942=Dashboard!$C$6),OR(Dashboard!$F$6="All",G5942=Dashboard!$F$6),OR(Dashboard!$I$6="All",H5942=Dashboard!$I$6)),1,0)</f>
        <v/>
      </c>
    </row>
    <row r="5943">
      <c r="A5943" t="inlineStr">
        <is>
          <t>RR105934</t>
        </is>
      </c>
      <c r="B5943" s="69" t="n">
        <v>46378</v>
      </c>
      <c r="C5943" s="70" t="n">
        <v>2026</v>
      </c>
      <c r="D5943" t="inlineStr">
        <is>
          <t>Dec</t>
        </is>
      </c>
      <c r="E5943" t="inlineStr">
        <is>
          <t>South</t>
        </is>
      </c>
      <c r="F5943" t="inlineStr">
        <is>
          <t>India</t>
        </is>
      </c>
      <c r="G5943" t="inlineStr">
        <is>
          <t>Fashion</t>
        </is>
      </c>
      <c r="H5943" t="inlineStr">
        <is>
          <t>Store walk-in</t>
        </is>
      </c>
      <c r="I5943" t="inlineStr">
        <is>
          <t>Walk-in guest</t>
        </is>
      </c>
      <c r="J5943" t="inlineStr">
        <is>
          <t>Arjun Mehta</t>
        </is>
      </c>
      <c r="K5943" s="71" t="n">
        <v>780</v>
      </c>
      <c r="L5943" s="72" t="n">
        <v>832.35</v>
      </c>
      <c r="M5943" s="72" t="n">
        <v>649233</v>
      </c>
      <c r="N5943" s="72" t="n">
        <v>64923.3</v>
      </c>
      <c r="O5943" s="72" t="n">
        <v>584309.7</v>
      </c>
      <c r="P5943" s="72" t="n">
        <v>333557.07</v>
      </c>
      <c r="Q5943" s="72" t="n">
        <v>250752.63</v>
      </c>
      <c r="R5943" t="inlineStr">
        <is>
          <t>Telangana</t>
        </is>
      </c>
      <c r="S5943" s="71" t="n">
        <v>5</v>
      </c>
      <c r="T5943" t="inlineStr">
        <is>
          <t>Yes</t>
        </is>
      </c>
      <c r="U5943" s="71" t="n">
        <v>401</v>
      </c>
      <c r="V5943" s="71" t="n">
        <v>155</v>
      </c>
      <c r="W5943">
        <f>IF(AND(OR(Dashboard!$C$6="All",E5943=Dashboard!$C$6),OR(Dashboard!$F$6="All",G5943=Dashboard!$F$6),OR(Dashboard!$I$6="All",H5943=Dashboard!$I$6)),1,0)</f>
        <v/>
      </c>
    </row>
    <row r="5944">
      <c r="A5944" t="inlineStr">
        <is>
          <t>RR105935</t>
        </is>
      </c>
      <c r="B5944" s="69" t="n">
        <v>46378</v>
      </c>
      <c r="C5944" s="70" t="n">
        <v>2026</v>
      </c>
      <c r="D5944" t="inlineStr">
        <is>
          <t>Dec</t>
        </is>
      </c>
      <c r="E5944" t="inlineStr">
        <is>
          <t>East</t>
        </is>
      </c>
      <c r="F5944" t="inlineStr">
        <is>
          <t>India</t>
        </is>
      </c>
      <c r="G5944" t="inlineStr">
        <is>
          <t>Fashion</t>
        </is>
      </c>
      <c r="H5944" t="inlineStr">
        <is>
          <t>Home delivery</t>
        </is>
      </c>
      <c r="I5944" t="inlineStr">
        <is>
          <t>Walk-in guest</t>
        </is>
      </c>
      <c r="J5944" t="inlineStr">
        <is>
          <t>Ana Costa</t>
        </is>
      </c>
      <c r="K5944" s="71" t="n">
        <v>453</v>
      </c>
      <c r="L5944" s="72" t="n">
        <v>678.49</v>
      </c>
      <c r="M5944" s="72" t="n">
        <v>307355.97</v>
      </c>
      <c r="N5944" s="72" t="n">
        <v>46103.4</v>
      </c>
      <c r="O5944" s="72" t="n">
        <v>261252.57</v>
      </c>
      <c r="P5944" s="72" t="n">
        <v>181341.87</v>
      </c>
      <c r="Q5944" s="72" t="n">
        <v>79910.7</v>
      </c>
      <c r="R5944" t="inlineStr">
        <is>
          <t>Bihar</t>
        </is>
      </c>
      <c r="S5944" s="71" t="n">
        <v>0</v>
      </c>
      <c r="T5944" t="inlineStr">
        <is>
          <t>No</t>
        </is>
      </c>
      <c r="U5944" s="71" t="n">
        <v>173</v>
      </c>
      <c r="V5944" s="71" t="n">
        <v>58</v>
      </c>
      <c r="W5944">
        <f>IF(AND(OR(Dashboard!$C$6="All",E5944=Dashboard!$C$6),OR(Dashboard!$F$6="All",G5944=Dashboard!$F$6),OR(Dashboard!$I$6="All",H5944=Dashboard!$I$6)),1,0)</f>
        <v/>
      </c>
    </row>
    <row r="5945">
      <c r="A5945" t="inlineStr">
        <is>
          <t>RR105936</t>
        </is>
      </c>
      <c r="B5945" s="69" t="n">
        <v>46379</v>
      </c>
      <c r="C5945" s="70" t="n">
        <v>2026</v>
      </c>
      <c r="D5945" t="inlineStr">
        <is>
          <t>Dec</t>
        </is>
      </c>
      <c r="E5945" t="inlineStr">
        <is>
          <t>East</t>
        </is>
      </c>
      <c r="F5945" t="inlineStr">
        <is>
          <t>India</t>
        </is>
      </c>
      <c r="G5945" t="inlineStr">
        <is>
          <t>Grocery</t>
        </is>
      </c>
      <c r="H5945" t="inlineStr">
        <is>
          <t>Store walk-in</t>
        </is>
      </c>
      <c r="I5945" t="inlineStr">
        <is>
          <t>Member</t>
        </is>
      </c>
      <c r="J5945" t="inlineStr">
        <is>
          <t>Lucas Martin</t>
        </is>
      </c>
      <c r="K5945" s="71" t="n">
        <v>2364</v>
      </c>
      <c r="L5945" s="72" t="n">
        <v>178.17</v>
      </c>
      <c r="M5945" s="72" t="n">
        <v>421193.88</v>
      </c>
      <c r="N5945" s="72" t="n">
        <v>33695.51</v>
      </c>
      <c r="O5945" s="72" t="n">
        <v>387498.37</v>
      </c>
      <c r="P5945" s="72" t="n">
        <v>353765.89</v>
      </c>
      <c r="Q5945" s="72" t="n">
        <v>33732.48</v>
      </c>
      <c r="R5945" t="inlineStr">
        <is>
          <t>West Bengal</t>
        </is>
      </c>
      <c r="S5945" s="71" t="n">
        <v>0</v>
      </c>
      <c r="T5945" t="inlineStr">
        <is>
          <t>No</t>
        </is>
      </c>
      <c r="U5945" s="71" t="n">
        <v>1802</v>
      </c>
      <c r="V5945" s="71" t="n">
        <v>532</v>
      </c>
      <c r="W5945">
        <f>IF(AND(OR(Dashboard!$C$6="All",E5945=Dashboard!$C$6),OR(Dashboard!$F$6="All",G5945=Dashboard!$F$6),OR(Dashboard!$I$6="All",H5945=Dashboard!$I$6)),1,0)</f>
        <v/>
      </c>
    </row>
    <row r="5946">
      <c r="A5946" t="inlineStr">
        <is>
          <t>RR105937</t>
        </is>
      </c>
      <c r="B5946" s="69" t="n">
        <v>46379</v>
      </c>
      <c r="C5946" s="70" t="n">
        <v>2026</v>
      </c>
      <c r="D5946" t="inlineStr">
        <is>
          <t>Dec</t>
        </is>
      </c>
      <c r="E5946" t="inlineStr">
        <is>
          <t>West</t>
        </is>
      </c>
      <c r="F5946" t="inlineStr">
        <is>
          <t>India</t>
        </is>
      </c>
      <c r="G5946" t="inlineStr">
        <is>
          <t>JioMart</t>
        </is>
      </c>
      <c r="H5946" t="inlineStr">
        <is>
          <t>Home delivery</t>
        </is>
      </c>
      <c r="I5946" t="inlineStr">
        <is>
          <t>Member</t>
        </is>
      </c>
      <c r="J5946" t="inlineStr">
        <is>
          <t>Aisha Bello</t>
        </is>
      </c>
      <c r="K5946" s="71" t="n">
        <v>1013</v>
      </c>
      <c r="L5946" s="72" t="n">
        <v>461.63</v>
      </c>
      <c r="M5946" s="72" t="n">
        <v>467631.19</v>
      </c>
      <c r="N5946" s="72" t="n">
        <v>46763.12</v>
      </c>
      <c r="O5946" s="72" t="n">
        <v>420868.07</v>
      </c>
      <c r="P5946" s="72" t="n">
        <v>327201.47</v>
      </c>
      <c r="Q5946" s="72" t="n">
        <v>93666.60000000001</v>
      </c>
      <c r="R5946" t="inlineStr">
        <is>
          <t>Goa</t>
        </is>
      </c>
      <c r="S5946" s="71" t="n">
        <v>1</v>
      </c>
      <c r="T5946" t="inlineStr">
        <is>
          <t>Yes</t>
        </is>
      </c>
      <c r="U5946" s="71" t="n">
        <v>1850</v>
      </c>
      <c r="V5946" s="71" t="n">
        <v>113</v>
      </c>
      <c r="W5946">
        <f>IF(AND(OR(Dashboard!$C$6="All",E5946=Dashboard!$C$6),OR(Dashboard!$F$6="All",G5946=Dashboard!$F$6),OR(Dashboard!$I$6="All",H5946=Dashboard!$I$6)),1,0)</f>
        <v/>
      </c>
    </row>
    <row r="5947">
      <c r="A5947" t="inlineStr">
        <is>
          <t>RR105938</t>
        </is>
      </c>
      <c r="B5947" s="69" t="n">
        <v>46379</v>
      </c>
      <c r="C5947" s="70" t="n">
        <v>2026</v>
      </c>
      <c r="D5947" t="inlineStr">
        <is>
          <t>Dec</t>
        </is>
      </c>
      <c r="E5947" t="inlineStr">
        <is>
          <t>East</t>
        </is>
      </c>
      <c r="F5947" t="inlineStr">
        <is>
          <t>India</t>
        </is>
      </c>
      <c r="G5947" t="inlineStr">
        <is>
          <t>JioMart</t>
        </is>
      </c>
      <c r="H5947" t="inlineStr">
        <is>
          <t>Home delivery</t>
        </is>
      </c>
      <c r="I5947" t="inlineStr">
        <is>
          <t>Member</t>
        </is>
      </c>
      <c r="J5947" t="inlineStr">
        <is>
          <t>Omar Haddad</t>
        </is>
      </c>
      <c r="K5947" s="71" t="n">
        <v>3166</v>
      </c>
      <c r="L5947" s="72" t="n">
        <v>439.89</v>
      </c>
      <c r="M5947" s="72" t="n">
        <v>1392691.74</v>
      </c>
      <c r="N5947" s="72" t="n">
        <v>111415.34</v>
      </c>
      <c r="O5947" s="72" t="n">
        <v>1281276.4</v>
      </c>
      <c r="P5947" s="72" t="n">
        <v>1043728.98</v>
      </c>
      <c r="Q5947" s="72" t="n">
        <v>237547.42</v>
      </c>
      <c r="R5947" t="inlineStr">
        <is>
          <t>West Bengal</t>
        </is>
      </c>
      <c r="S5947" s="71" t="n">
        <v>3</v>
      </c>
      <c r="T5947" t="inlineStr">
        <is>
          <t>Yes</t>
        </is>
      </c>
      <c r="U5947" s="71" t="n">
        <v>11894</v>
      </c>
      <c r="V5947" s="71" t="n">
        <v>478</v>
      </c>
      <c r="W5947">
        <f>IF(AND(OR(Dashboard!$C$6="All",E5947=Dashboard!$C$6),OR(Dashboard!$F$6="All",G5947=Dashboard!$F$6),OR(Dashboard!$I$6="All",H5947=Dashboard!$I$6)),1,0)</f>
        <v/>
      </c>
    </row>
    <row r="5948">
      <c r="A5948" t="inlineStr">
        <is>
          <t>RR105939</t>
        </is>
      </c>
      <c r="B5948" s="69" t="n">
        <v>46379</v>
      </c>
      <c r="C5948" s="70" t="n">
        <v>2026</v>
      </c>
      <c r="D5948" t="inlineStr">
        <is>
          <t>Dec</t>
        </is>
      </c>
      <c r="E5948" t="inlineStr">
        <is>
          <t>North</t>
        </is>
      </c>
      <c r="F5948" t="inlineStr">
        <is>
          <t>India</t>
        </is>
      </c>
      <c r="G5948" t="inlineStr">
        <is>
          <t>Grocery</t>
        </is>
      </c>
      <c r="H5948" t="inlineStr">
        <is>
          <t>Store walk-in</t>
        </is>
      </c>
      <c r="I5948" t="inlineStr">
        <is>
          <t>Walk-in guest</t>
        </is>
      </c>
      <c r="J5948" t="inlineStr">
        <is>
          <t>Omar Haddad</t>
        </is>
      </c>
      <c r="K5948" s="71" t="n">
        <v>2923</v>
      </c>
      <c r="L5948" s="72" t="n">
        <v>203.52</v>
      </c>
      <c r="M5948" s="72" t="n">
        <v>594888.96</v>
      </c>
      <c r="N5948" s="72" t="n">
        <v>29744.45</v>
      </c>
      <c r="O5948" s="72" t="n">
        <v>565144.51</v>
      </c>
      <c r="P5948" s="72" t="n">
        <v>418124.75</v>
      </c>
      <c r="Q5948" s="72" t="n">
        <v>147019.76</v>
      </c>
      <c r="R5948" t="inlineStr">
        <is>
          <t>Uttar Pradesh</t>
        </is>
      </c>
      <c r="S5948" s="71" t="n">
        <v>0</v>
      </c>
      <c r="T5948" t="inlineStr">
        <is>
          <t>No</t>
        </is>
      </c>
      <c r="U5948" s="71" t="n">
        <v>1179</v>
      </c>
      <c r="V5948" s="71" t="n">
        <v>425</v>
      </c>
      <c r="W5948">
        <f>IF(AND(OR(Dashboard!$C$6="All",E5948=Dashboard!$C$6),OR(Dashboard!$F$6="All",G5948=Dashboard!$F$6),OR(Dashboard!$I$6="All",H5948=Dashboard!$I$6)),1,0)</f>
        <v/>
      </c>
    </row>
    <row r="5949">
      <c r="A5949" t="inlineStr">
        <is>
          <t>RR105940</t>
        </is>
      </c>
      <c r="B5949" s="69" t="n">
        <v>46379</v>
      </c>
      <c r="C5949" s="70" t="n">
        <v>2026</v>
      </c>
      <c r="D5949" t="inlineStr">
        <is>
          <t>Dec</t>
        </is>
      </c>
      <c r="E5949" t="inlineStr">
        <is>
          <t>East</t>
        </is>
      </c>
      <c r="F5949" t="inlineStr">
        <is>
          <t>India</t>
        </is>
      </c>
      <c r="G5949" t="inlineStr">
        <is>
          <t>Electronics</t>
        </is>
      </c>
      <c r="H5949" t="inlineStr">
        <is>
          <t>Click &amp; collect</t>
        </is>
      </c>
      <c r="I5949" t="inlineStr">
        <is>
          <t>Member</t>
        </is>
      </c>
      <c r="J5949" t="inlineStr">
        <is>
          <t>Hiroshi Tanaka</t>
        </is>
      </c>
      <c r="K5949" s="71" t="n">
        <v>87</v>
      </c>
      <c r="L5949" s="72" t="n">
        <v>9990.25</v>
      </c>
      <c r="M5949" s="72" t="n">
        <v>869151.75</v>
      </c>
      <c r="N5949" s="72" t="n">
        <v>130372.76</v>
      </c>
      <c r="O5949" s="72" t="n">
        <v>738778.99</v>
      </c>
      <c r="P5949" s="72" t="n">
        <v>706278.48</v>
      </c>
      <c r="Q5949" s="72" t="n">
        <v>32500.51</v>
      </c>
      <c r="R5949" t="inlineStr">
        <is>
          <t>Odisha</t>
        </is>
      </c>
      <c r="S5949" s="71" t="n">
        <v>2</v>
      </c>
      <c r="T5949" t="inlineStr">
        <is>
          <t>Yes</t>
        </is>
      </c>
      <c r="U5949" s="71" t="n">
        <v>212</v>
      </c>
      <c r="V5949" s="71" t="n">
        <v>83</v>
      </c>
      <c r="W5949">
        <f>IF(AND(OR(Dashboard!$C$6="All",E5949=Dashboard!$C$6),OR(Dashboard!$F$6="All",G5949=Dashboard!$F$6),OR(Dashboard!$I$6="All",H5949=Dashboard!$I$6)),1,0)</f>
        <v/>
      </c>
    </row>
    <row r="5950">
      <c r="A5950" t="inlineStr">
        <is>
          <t>RR105941</t>
        </is>
      </c>
      <c r="B5950" s="69" t="n">
        <v>46379</v>
      </c>
      <c r="C5950" s="70" t="n">
        <v>2026</v>
      </c>
      <c r="D5950" t="inlineStr">
        <is>
          <t>Dec</t>
        </is>
      </c>
      <c r="E5950" t="inlineStr">
        <is>
          <t>North</t>
        </is>
      </c>
      <c r="F5950" t="inlineStr">
        <is>
          <t>India</t>
        </is>
      </c>
      <c r="G5950" t="inlineStr">
        <is>
          <t>Fashion</t>
        </is>
      </c>
      <c r="H5950" t="inlineStr">
        <is>
          <t>Store walk-in</t>
        </is>
      </c>
      <c r="I5950" t="inlineStr">
        <is>
          <t>Walk-in guest</t>
        </is>
      </c>
      <c r="J5950" t="inlineStr">
        <is>
          <t>Hiroshi Tanaka</t>
        </is>
      </c>
      <c r="K5950" s="71" t="n">
        <v>1097</v>
      </c>
      <c r="L5950" s="72" t="n">
        <v>693.38</v>
      </c>
      <c r="M5950" s="72" t="n">
        <v>760637.86</v>
      </c>
      <c r="N5950" s="72" t="n">
        <v>60851.03</v>
      </c>
      <c r="O5950" s="72" t="n">
        <v>699786.83</v>
      </c>
      <c r="P5950" s="72" t="n">
        <v>467428.18</v>
      </c>
      <c r="Q5950" s="72" t="n">
        <v>232358.65</v>
      </c>
      <c r="R5950" t="inlineStr">
        <is>
          <t>Rajasthan</t>
        </is>
      </c>
      <c r="S5950" s="71" t="n">
        <v>5</v>
      </c>
      <c r="T5950" t="inlineStr">
        <is>
          <t>Yes</t>
        </is>
      </c>
      <c r="U5950" s="71" t="n">
        <v>853</v>
      </c>
      <c r="V5950" s="71" t="n">
        <v>216</v>
      </c>
      <c r="W5950">
        <f>IF(AND(OR(Dashboard!$C$6="All",E5950=Dashboard!$C$6),OR(Dashboard!$F$6="All",G5950=Dashboard!$F$6),OR(Dashboard!$I$6="All",H5950=Dashboard!$I$6)),1,0)</f>
        <v/>
      </c>
    </row>
    <row r="5951">
      <c r="A5951" t="inlineStr">
        <is>
          <t>RR105942</t>
        </is>
      </c>
      <c r="B5951" s="69" t="n">
        <v>46379</v>
      </c>
      <c r="C5951" s="70" t="n">
        <v>2026</v>
      </c>
      <c r="D5951" t="inlineStr">
        <is>
          <t>Dec</t>
        </is>
      </c>
      <c r="E5951" t="inlineStr">
        <is>
          <t>South</t>
        </is>
      </c>
      <c r="F5951" t="inlineStr">
        <is>
          <t>India</t>
        </is>
      </c>
      <c r="G5951" t="inlineStr">
        <is>
          <t>Fashion</t>
        </is>
      </c>
      <c r="H5951" t="inlineStr">
        <is>
          <t>Store walk-in</t>
        </is>
      </c>
      <c r="I5951" t="inlineStr">
        <is>
          <t>Walk-in guest</t>
        </is>
      </c>
      <c r="J5951" t="inlineStr">
        <is>
          <t>Arjun Mehta</t>
        </is>
      </c>
      <c r="K5951" s="71" t="n">
        <v>819</v>
      </c>
      <c r="L5951" s="72" t="n">
        <v>833.23</v>
      </c>
      <c r="M5951" s="72" t="n">
        <v>682415.37</v>
      </c>
      <c r="N5951" s="72" t="n">
        <v>54593.23</v>
      </c>
      <c r="O5951" s="72" t="n">
        <v>627822.14</v>
      </c>
      <c r="P5951" s="72" t="n">
        <v>351104.57</v>
      </c>
      <c r="Q5951" s="72" t="n">
        <v>276717.57</v>
      </c>
      <c r="R5951" t="inlineStr">
        <is>
          <t>Telangana</t>
        </is>
      </c>
      <c r="S5951" s="71" t="n">
        <v>2</v>
      </c>
      <c r="T5951" t="inlineStr">
        <is>
          <t>Yes</t>
        </is>
      </c>
      <c r="U5951" s="71" t="n">
        <v>494</v>
      </c>
      <c r="V5951" s="71" t="n">
        <v>123</v>
      </c>
      <c r="W5951">
        <f>IF(AND(OR(Dashboard!$C$6="All",E5951=Dashboard!$C$6),OR(Dashboard!$F$6="All",G5951=Dashboard!$F$6),OR(Dashboard!$I$6="All",H5951=Dashboard!$I$6)),1,0)</f>
        <v/>
      </c>
    </row>
    <row r="5952">
      <c r="A5952" t="inlineStr">
        <is>
          <t>RR105943</t>
        </is>
      </c>
      <c r="B5952" s="69" t="n">
        <v>46379</v>
      </c>
      <c r="C5952" s="70" t="n">
        <v>2026</v>
      </c>
      <c r="D5952" t="inlineStr">
        <is>
          <t>Dec</t>
        </is>
      </c>
      <c r="E5952" t="inlineStr">
        <is>
          <t>South</t>
        </is>
      </c>
      <c r="F5952" t="inlineStr">
        <is>
          <t>India</t>
        </is>
      </c>
      <c r="G5952" t="inlineStr">
        <is>
          <t>Grocery</t>
        </is>
      </c>
      <c r="H5952" t="inlineStr">
        <is>
          <t>Click &amp; collect</t>
        </is>
      </c>
      <c r="I5952" t="inlineStr">
        <is>
          <t>Walk-in guest</t>
        </is>
      </c>
      <c r="J5952" t="inlineStr">
        <is>
          <t>Sophie Müller</t>
        </is>
      </c>
      <c r="K5952" s="71" t="n">
        <v>5528</v>
      </c>
      <c r="L5952" s="72" t="n">
        <v>167.66</v>
      </c>
      <c r="M5952" s="72" t="n">
        <v>926824.48</v>
      </c>
      <c r="N5952" s="72" t="n">
        <v>139023.67</v>
      </c>
      <c r="O5952" s="72" t="n">
        <v>787800.8100000001</v>
      </c>
      <c r="P5952" s="72" t="n">
        <v>840997.74</v>
      </c>
      <c r="Q5952" s="72" t="n">
        <v>-53196.93</v>
      </c>
      <c r="R5952" t="inlineStr">
        <is>
          <t>Telangana</t>
        </is>
      </c>
      <c r="S5952" s="71" t="n">
        <v>3</v>
      </c>
      <c r="T5952" t="inlineStr">
        <is>
          <t>Yes</t>
        </is>
      </c>
      <c r="U5952" s="71" t="n">
        <v>1990</v>
      </c>
      <c r="V5952" s="71" t="n">
        <v>797</v>
      </c>
      <c r="W5952">
        <f>IF(AND(OR(Dashboard!$C$6="All",E5952=Dashboard!$C$6),OR(Dashboard!$F$6="All",G5952=Dashboard!$F$6),OR(Dashboard!$I$6="All",H5952=Dashboard!$I$6)),1,0)</f>
        <v/>
      </c>
    </row>
    <row r="5953">
      <c r="A5953" t="inlineStr">
        <is>
          <t>RR105944</t>
        </is>
      </c>
      <c r="B5953" s="69" t="n">
        <v>46380</v>
      </c>
      <c r="C5953" s="70" t="n">
        <v>2026</v>
      </c>
      <c r="D5953" t="inlineStr">
        <is>
          <t>Dec</t>
        </is>
      </c>
      <c r="E5953" t="inlineStr">
        <is>
          <t>West</t>
        </is>
      </c>
      <c r="F5953" t="inlineStr">
        <is>
          <t>India</t>
        </is>
      </c>
      <c r="G5953" t="inlineStr">
        <is>
          <t>Fashion</t>
        </is>
      </c>
      <c r="H5953" t="inlineStr">
        <is>
          <t>Store walk-in</t>
        </is>
      </c>
      <c r="I5953" t="inlineStr">
        <is>
          <t>Walk-in guest</t>
        </is>
      </c>
      <c r="J5953" t="inlineStr">
        <is>
          <t>Mei Lin</t>
        </is>
      </c>
      <c r="K5953" s="71" t="n">
        <v>687</v>
      </c>
      <c r="L5953" s="72" t="n">
        <v>828.21</v>
      </c>
      <c r="M5953" s="72" t="n">
        <v>568980.27</v>
      </c>
      <c r="N5953" s="72" t="n">
        <v>28449.01</v>
      </c>
      <c r="O5953" s="72" t="n">
        <v>540531.26</v>
      </c>
      <c r="P5953" s="72" t="n">
        <v>274249.18</v>
      </c>
      <c r="Q5953" s="72" t="n">
        <v>266282.08</v>
      </c>
      <c r="R5953" t="inlineStr">
        <is>
          <t>Gujarat</t>
        </is>
      </c>
      <c r="S5953" s="71" t="n">
        <v>2</v>
      </c>
      <c r="T5953" t="inlineStr">
        <is>
          <t>Yes</t>
        </is>
      </c>
      <c r="U5953" s="71" t="n">
        <v>379</v>
      </c>
      <c r="V5953" s="71" t="n">
        <v>148</v>
      </c>
      <c r="W5953">
        <f>IF(AND(OR(Dashboard!$C$6="All",E5953=Dashboard!$C$6),OR(Dashboard!$F$6="All",G5953=Dashboard!$F$6),OR(Dashboard!$I$6="All",H5953=Dashboard!$I$6)),1,0)</f>
        <v/>
      </c>
    </row>
    <row r="5954">
      <c r="A5954" t="inlineStr">
        <is>
          <t>RR105945</t>
        </is>
      </c>
      <c r="B5954" s="69" t="n">
        <v>46380</v>
      </c>
      <c r="C5954" s="70" t="n">
        <v>2026</v>
      </c>
      <c r="D5954" t="inlineStr">
        <is>
          <t>Dec</t>
        </is>
      </c>
      <c r="E5954" t="inlineStr">
        <is>
          <t>North</t>
        </is>
      </c>
      <c r="F5954" t="inlineStr">
        <is>
          <t>India</t>
        </is>
      </c>
      <c r="G5954" t="inlineStr">
        <is>
          <t>Grocery</t>
        </is>
      </c>
      <c r="H5954" t="inlineStr">
        <is>
          <t>Store walk-in</t>
        </is>
      </c>
      <c r="I5954" t="inlineStr">
        <is>
          <t>Walk-in guest</t>
        </is>
      </c>
      <c r="J5954" t="inlineStr">
        <is>
          <t>Carlos Silva</t>
        </is>
      </c>
      <c r="K5954" s="71" t="n">
        <v>1194</v>
      </c>
      <c r="L5954" s="72" t="n">
        <v>175.19</v>
      </c>
      <c r="M5954" s="72" t="n">
        <v>209176.86</v>
      </c>
      <c r="N5954" s="72" t="n">
        <v>20917.69</v>
      </c>
      <c r="O5954" s="72" t="n">
        <v>188259.17</v>
      </c>
      <c r="P5954" s="72" t="n">
        <v>179201.06</v>
      </c>
      <c r="Q5954" s="72" t="n">
        <v>9058.110000000001</v>
      </c>
      <c r="R5954" t="inlineStr">
        <is>
          <t>Uttar Pradesh</t>
        </is>
      </c>
      <c r="S5954" s="71" t="n">
        <v>2</v>
      </c>
      <c r="T5954" t="inlineStr">
        <is>
          <t>Yes</t>
        </is>
      </c>
      <c r="U5954" s="71" t="n">
        <v>431</v>
      </c>
      <c r="V5954" s="71" t="n">
        <v>171</v>
      </c>
      <c r="W5954">
        <f>IF(AND(OR(Dashboard!$C$6="All",E5954=Dashboard!$C$6),OR(Dashboard!$F$6="All",G5954=Dashboard!$F$6),OR(Dashboard!$I$6="All",H5954=Dashboard!$I$6)),1,0)</f>
        <v/>
      </c>
    </row>
    <row r="5955">
      <c r="A5955" t="inlineStr">
        <is>
          <t>RR105946</t>
        </is>
      </c>
      <c r="B5955" s="69" t="n">
        <v>46380</v>
      </c>
      <c r="C5955" s="70" t="n">
        <v>2026</v>
      </c>
      <c r="D5955" t="inlineStr">
        <is>
          <t>Dec</t>
        </is>
      </c>
      <c r="E5955" t="inlineStr">
        <is>
          <t>East</t>
        </is>
      </c>
      <c r="F5955" t="inlineStr">
        <is>
          <t>India</t>
        </is>
      </c>
      <c r="G5955" t="inlineStr">
        <is>
          <t>JioMart</t>
        </is>
      </c>
      <c r="H5955" t="inlineStr">
        <is>
          <t>Home delivery</t>
        </is>
      </c>
      <c r="I5955" t="inlineStr">
        <is>
          <t>Member</t>
        </is>
      </c>
      <c r="J5955" t="inlineStr">
        <is>
          <t>Sophie Müller</t>
        </is>
      </c>
      <c r="K5955" s="71" t="n">
        <v>845</v>
      </c>
      <c r="L5955" s="72" t="n">
        <v>502.19</v>
      </c>
      <c r="M5955" s="72" t="n">
        <v>424350.55</v>
      </c>
      <c r="N5955" s="72" t="n">
        <v>8487.01</v>
      </c>
      <c r="O5955" s="72" t="n">
        <v>415863.54</v>
      </c>
      <c r="P5955" s="72" t="n">
        <v>288587.88</v>
      </c>
      <c r="Q5955" s="72" t="n">
        <v>127275.66</v>
      </c>
      <c r="R5955" t="inlineStr">
        <is>
          <t>Bihar</t>
        </is>
      </c>
      <c r="S5955" s="71" t="n">
        <v>1</v>
      </c>
      <c r="T5955" t="inlineStr">
        <is>
          <t>Yes</t>
        </is>
      </c>
      <c r="U5955" s="71" t="n">
        <v>2913</v>
      </c>
      <c r="V5955" s="71" t="n">
        <v>124</v>
      </c>
      <c r="W5955">
        <f>IF(AND(OR(Dashboard!$C$6="All",E5955=Dashboard!$C$6),OR(Dashboard!$F$6="All",G5955=Dashboard!$F$6),OR(Dashboard!$I$6="All",H5955=Dashboard!$I$6)),1,0)</f>
        <v/>
      </c>
    </row>
    <row r="5956">
      <c r="A5956" t="inlineStr">
        <is>
          <t>RR105947</t>
        </is>
      </c>
      <c r="B5956" s="69" t="n">
        <v>46380</v>
      </c>
      <c r="C5956" s="70" t="n">
        <v>2026</v>
      </c>
      <c r="D5956" t="inlineStr">
        <is>
          <t>Dec</t>
        </is>
      </c>
      <c r="E5956" t="inlineStr">
        <is>
          <t>West</t>
        </is>
      </c>
      <c r="F5956" t="inlineStr">
        <is>
          <t>India</t>
        </is>
      </c>
      <c r="G5956" t="inlineStr">
        <is>
          <t>Grocery</t>
        </is>
      </c>
      <c r="H5956" t="inlineStr">
        <is>
          <t>Home delivery</t>
        </is>
      </c>
      <c r="I5956" t="inlineStr">
        <is>
          <t>Walk-in guest</t>
        </is>
      </c>
      <c r="J5956" t="inlineStr">
        <is>
          <t>Liam O'Brien</t>
        </is>
      </c>
      <c r="K5956" s="71" t="n">
        <v>2594</v>
      </c>
      <c r="L5956" s="72" t="n">
        <v>176.21</v>
      </c>
      <c r="M5956" s="72" t="n">
        <v>457088.74</v>
      </c>
      <c r="N5956" s="72" t="n">
        <v>22854.44</v>
      </c>
      <c r="O5956" s="72" t="n">
        <v>434234.3</v>
      </c>
      <c r="P5956" s="72" t="n">
        <v>394526.74</v>
      </c>
      <c r="Q5956" s="72" t="n">
        <v>39707.56</v>
      </c>
      <c r="R5956" t="inlineStr">
        <is>
          <t>Goa</t>
        </is>
      </c>
      <c r="S5956" s="71" t="n">
        <v>1</v>
      </c>
      <c r="T5956" t="inlineStr">
        <is>
          <t>Yes</t>
        </is>
      </c>
      <c r="U5956" s="71" t="n">
        <v>2197</v>
      </c>
      <c r="V5956" s="71" t="n">
        <v>633</v>
      </c>
      <c r="W5956">
        <f>IF(AND(OR(Dashboard!$C$6="All",E5956=Dashboard!$C$6),OR(Dashboard!$F$6="All",G5956=Dashboard!$F$6),OR(Dashboard!$I$6="All",H5956=Dashboard!$I$6)),1,0)</f>
        <v/>
      </c>
    </row>
    <row r="5957">
      <c r="A5957" t="inlineStr">
        <is>
          <t>RR105948</t>
        </is>
      </c>
      <c r="B5957" s="69" t="n">
        <v>46380</v>
      </c>
      <c r="C5957" s="70" t="n">
        <v>2026</v>
      </c>
      <c r="D5957" t="inlineStr">
        <is>
          <t>Dec</t>
        </is>
      </c>
      <c r="E5957" t="inlineStr">
        <is>
          <t>West</t>
        </is>
      </c>
      <c r="F5957" t="inlineStr">
        <is>
          <t>India</t>
        </is>
      </c>
      <c r="G5957" t="inlineStr">
        <is>
          <t>JioMart</t>
        </is>
      </c>
      <c r="H5957" t="inlineStr">
        <is>
          <t>Home delivery</t>
        </is>
      </c>
      <c r="I5957" t="inlineStr">
        <is>
          <t>Walk-in guest</t>
        </is>
      </c>
      <c r="J5957" t="inlineStr">
        <is>
          <t>Zoya Ahmed</t>
        </is>
      </c>
      <c r="K5957" s="71" t="n">
        <v>1415</v>
      </c>
      <c r="L5957" s="72" t="n">
        <v>484.9</v>
      </c>
      <c r="M5957" s="72" t="n">
        <v>686133.5</v>
      </c>
      <c r="N5957" s="72" t="n">
        <v>54890.68</v>
      </c>
      <c r="O5957" s="72" t="n">
        <v>631242.8199999999</v>
      </c>
      <c r="P5957" s="72" t="n">
        <v>461385.03</v>
      </c>
      <c r="Q5957" s="72" t="n">
        <v>169857.79</v>
      </c>
      <c r="R5957" t="inlineStr">
        <is>
          <t>Maharashtra</t>
        </is>
      </c>
      <c r="S5957" s="71" t="n">
        <v>3</v>
      </c>
      <c r="T5957" t="inlineStr">
        <is>
          <t>Yes</t>
        </is>
      </c>
      <c r="U5957" s="71" t="n">
        <v>2539</v>
      </c>
      <c r="V5957" s="71" t="n">
        <v>198</v>
      </c>
      <c r="W5957">
        <f>IF(AND(OR(Dashboard!$C$6="All",E5957=Dashboard!$C$6),OR(Dashboard!$F$6="All",G5957=Dashboard!$F$6),OR(Dashboard!$I$6="All",H5957=Dashboard!$I$6)),1,0)</f>
        <v/>
      </c>
    </row>
    <row r="5958">
      <c r="A5958" t="inlineStr">
        <is>
          <t>RR105949</t>
        </is>
      </c>
      <c r="B5958" s="69" t="n">
        <v>46380</v>
      </c>
      <c r="C5958" s="70" t="n">
        <v>2026</v>
      </c>
      <c r="D5958" t="inlineStr">
        <is>
          <t>Dec</t>
        </is>
      </c>
      <c r="E5958" t="inlineStr">
        <is>
          <t>East</t>
        </is>
      </c>
      <c r="F5958" t="inlineStr">
        <is>
          <t>India</t>
        </is>
      </c>
      <c r="G5958" t="inlineStr">
        <is>
          <t>Grocery</t>
        </is>
      </c>
      <c r="H5958" t="inlineStr">
        <is>
          <t>Store walk-in</t>
        </is>
      </c>
      <c r="I5958" t="inlineStr">
        <is>
          <t>Member</t>
        </is>
      </c>
      <c r="J5958" t="inlineStr">
        <is>
          <t>Priya Nair</t>
        </is>
      </c>
      <c r="K5958" s="71" t="n">
        <v>2566</v>
      </c>
      <c r="L5958" s="72" t="n">
        <v>168.9</v>
      </c>
      <c r="M5958" s="72" t="n">
        <v>433397.4</v>
      </c>
      <c r="N5958" s="72" t="n">
        <v>65009.61</v>
      </c>
      <c r="O5958" s="72" t="n">
        <v>368387.79</v>
      </c>
      <c r="P5958" s="72" t="n">
        <v>380513.36</v>
      </c>
      <c r="Q5958" s="72" t="n">
        <v>-12125.57</v>
      </c>
      <c r="R5958" t="inlineStr">
        <is>
          <t>West Bengal</t>
        </is>
      </c>
      <c r="S5958" s="71" t="n">
        <v>0</v>
      </c>
      <c r="T5958" t="inlineStr">
        <is>
          <t>No</t>
        </is>
      </c>
      <c r="U5958" s="71" t="n">
        <v>1457</v>
      </c>
      <c r="V5958" s="71" t="n">
        <v>458</v>
      </c>
      <c r="W5958">
        <f>IF(AND(OR(Dashboard!$C$6="All",E5958=Dashboard!$C$6),OR(Dashboard!$F$6="All",G5958=Dashboard!$F$6),OR(Dashboard!$I$6="All",H5958=Dashboard!$I$6)),1,0)</f>
        <v/>
      </c>
    </row>
    <row r="5959">
      <c r="A5959" t="inlineStr">
        <is>
          <t>RR105950</t>
        </is>
      </c>
      <c r="B5959" s="69" t="n">
        <v>46380</v>
      </c>
      <c r="C5959" s="70" t="n">
        <v>2026</v>
      </c>
      <c r="D5959" t="inlineStr">
        <is>
          <t>Dec</t>
        </is>
      </c>
      <c r="E5959" t="inlineStr">
        <is>
          <t>West</t>
        </is>
      </c>
      <c r="F5959" t="inlineStr">
        <is>
          <t>India</t>
        </is>
      </c>
      <c r="G5959" t="inlineStr">
        <is>
          <t>Fashion</t>
        </is>
      </c>
      <c r="H5959" t="inlineStr">
        <is>
          <t>Store walk-in</t>
        </is>
      </c>
      <c r="I5959" t="inlineStr">
        <is>
          <t>Member</t>
        </is>
      </c>
      <c r="J5959" t="inlineStr">
        <is>
          <t>Ruhi Shaikh</t>
        </is>
      </c>
      <c r="K5959" s="71" t="n">
        <v>1060</v>
      </c>
      <c r="L5959" s="72" t="n">
        <v>682.55</v>
      </c>
      <c r="M5959" s="72" t="n">
        <v>723503</v>
      </c>
      <c r="N5959" s="72" t="n">
        <v>57880.24</v>
      </c>
      <c r="O5959" s="72" t="n">
        <v>665622.76</v>
      </c>
      <c r="P5959" s="72" t="n">
        <v>430397.47</v>
      </c>
      <c r="Q5959" s="72" t="n">
        <v>235225.29</v>
      </c>
      <c r="R5959" t="inlineStr">
        <is>
          <t>Gujarat</t>
        </is>
      </c>
      <c r="S5959" s="71" t="n">
        <v>1</v>
      </c>
      <c r="T5959" t="inlineStr">
        <is>
          <t>Yes</t>
        </is>
      </c>
      <c r="U5959" s="71" t="n">
        <v>399</v>
      </c>
      <c r="V5959" s="71" t="n">
        <v>160</v>
      </c>
      <c r="W5959">
        <f>IF(AND(OR(Dashboard!$C$6="All",E5959=Dashboard!$C$6),OR(Dashboard!$F$6="All",G5959=Dashboard!$F$6),OR(Dashboard!$I$6="All",H5959=Dashboard!$I$6)),1,0)</f>
        <v/>
      </c>
    </row>
    <row r="5960">
      <c r="A5960" t="inlineStr">
        <is>
          <t>RR105951</t>
        </is>
      </c>
      <c r="B5960" s="69" t="n">
        <v>46380</v>
      </c>
      <c r="C5960" s="70" t="n">
        <v>2026</v>
      </c>
      <c r="D5960" t="inlineStr">
        <is>
          <t>Dec</t>
        </is>
      </c>
      <c r="E5960" t="inlineStr">
        <is>
          <t>North</t>
        </is>
      </c>
      <c r="F5960" t="inlineStr">
        <is>
          <t>India</t>
        </is>
      </c>
      <c r="G5960" t="inlineStr">
        <is>
          <t>Grocery</t>
        </is>
      </c>
      <c r="H5960" t="inlineStr">
        <is>
          <t>Store walk-in</t>
        </is>
      </c>
      <c r="I5960" t="inlineStr">
        <is>
          <t>Walk-in guest</t>
        </is>
      </c>
      <c r="J5960" t="inlineStr">
        <is>
          <t>Yuki Sato</t>
        </is>
      </c>
      <c r="K5960" s="71" t="n">
        <v>1567</v>
      </c>
      <c r="L5960" s="72" t="n">
        <v>175.36</v>
      </c>
      <c r="M5960" s="72" t="n">
        <v>274789.12</v>
      </c>
      <c r="N5960" s="72" t="n">
        <v>5495.78</v>
      </c>
      <c r="O5960" s="72" t="n">
        <v>269293.34</v>
      </c>
      <c r="P5960" s="72" t="n">
        <v>234913.29</v>
      </c>
      <c r="Q5960" s="72" t="n">
        <v>34380.05</v>
      </c>
      <c r="R5960" t="inlineStr">
        <is>
          <t>Delhi</t>
        </is>
      </c>
      <c r="S5960" s="71" t="n">
        <v>8</v>
      </c>
      <c r="T5960" t="inlineStr">
        <is>
          <t>Yes</t>
        </is>
      </c>
      <c r="U5960" s="71" t="n">
        <v>612</v>
      </c>
      <c r="V5960" s="71" t="n">
        <v>192</v>
      </c>
      <c r="W5960">
        <f>IF(AND(OR(Dashboard!$C$6="All",E5960=Dashboard!$C$6),OR(Dashboard!$F$6="All",G5960=Dashboard!$F$6),OR(Dashboard!$I$6="All",H5960=Dashboard!$I$6)),1,0)</f>
        <v/>
      </c>
    </row>
    <row r="5961">
      <c r="A5961" t="inlineStr">
        <is>
          <t>RR105952</t>
        </is>
      </c>
      <c r="B5961" s="69" t="n">
        <v>46380</v>
      </c>
      <c r="C5961" s="70" t="n">
        <v>2026</v>
      </c>
      <c r="D5961" t="inlineStr">
        <is>
          <t>Dec</t>
        </is>
      </c>
      <c r="E5961" t="inlineStr">
        <is>
          <t>West</t>
        </is>
      </c>
      <c r="F5961" t="inlineStr">
        <is>
          <t>India</t>
        </is>
      </c>
      <c r="G5961" t="inlineStr">
        <is>
          <t>Fashion</t>
        </is>
      </c>
      <c r="H5961" t="inlineStr">
        <is>
          <t>Home delivery</t>
        </is>
      </c>
      <c r="I5961" t="inlineStr">
        <is>
          <t>Walk-in guest</t>
        </is>
      </c>
      <c r="J5961" t="inlineStr">
        <is>
          <t>Emma Clarke</t>
        </is>
      </c>
      <c r="K5961" s="71" t="n">
        <v>380</v>
      </c>
      <c r="L5961" s="72" t="n">
        <v>719.23</v>
      </c>
      <c r="M5961" s="72" t="n">
        <v>273307.4</v>
      </c>
      <c r="N5961" s="72" t="n">
        <v>40996.11</v>
      </c>
      <c r="O5961" s="72" t="n">
        <v>232311.29</v>
      </c>
      <c r="P5961" s="72" t="n">
        <v>157479.98</v>
      </c>
      <c r="Q5961" s="72" t="n">
        <v>74831.31</v>
      </c>
      <c r="R5961" t="inlineStr">
        <is>
          <t>Gujarat</t>
        </is>
      </c>
      <c r="S5961" s="71" t="n">
        <v>3</v>
      </c>
      <c r="T5961" t="inlineStr">
        <is>
          <t>Yes</t>
        </is>
      </c>
      <c r="U5961" s="71" t="n">
        <v>295</v>
      </c>
      <c r="V5961" s="71" t="n">
        <v>114</v>
      </c>
      <c r="W5961">
        <f>IF(AND(OR(Dashboard!$C$6="All",E5961=Dashboard!$C$6),OR(Dashboard!$F$6="All",G5961=Dashboard!$F$6),OR(Dashboard!$I$6="All",H5961=Dashboard!$I$6)),1,0)</f>
        <v/>
      </c>
    </row>
    <row r="5962">
      <c r="A5962" t="inlineStr">
        <is>
          <t>RR105953</t>
        </is>
      </c>
      <c r="B5962" s="69" t="n">
        <v>46380</v>
      </c>
      <c r="C5962" s="70" t="n">
        <v>2026</v>
      </c>
      <c r="D5962" t="inlineStr">
        <is>
          <t>Dec</t>
        </is>
      </c>
      <c r="E5962" t="inlineStr">
        <is>
          <t>East</t>
        </is>
      </c>
      <c r="F5962" t="inlineStr">
        <is>
          <t>India</t>
        </is>
      </c>
      <c r="G5962" t="inlineStr">
        <is>
          <t>Electronics</t>
        </is>
      </c>
      <c r="H5962" t="inlineStr">
        <is>
          <t>Store walk-in</t>
        </is>
      </c>
      <c r="I5962" t="inlineStr">
        <is>
          <t>Member</t>
        </is>
      </c>
      <c r="J5962" t="inlineStr">
        <is>
          <t>Omar Haddad</t>
        </is>
      </c>
      <c r="K5962" s="71" t="n">
        <v>41</v>
      </c>
      <c r="L5962" s="72" t="n">
        <v>8855.959999999999</v>
      </c>
      <c r="M5962" s="72" t="n">
        <v>363094.36</v>
      </c>
      <c r="N5962" s="72" t="n">
        <v>18154.72</v>
      </c>
      <c r="O5962" s="72" t="n">
        <v>344939.64</v>
      </c>
      <c r="P5962" s="72" t="n">
        <v>347555.06</v>
      </c>
      <c r="Q5962" s="72" t="n">
        <v>-2615.42</v>
      </c>
      <c r="R5962" t="inlineStr">
        <is>
          <t>Bihar</t>
        </is>
      </c>
      <c r="S5962" s="71" t="n">
        <v>1</v>
      </c>
      <c r="T5962" t="inlineStr">
        <is>
          <t>Yes</t>
        </is>
      </c>
      <c r="U5962" s="71" t="n">
        <v>82</v>
      </c>
      <c r="V5962" s="71" t="n">
        <v>36</v>
      </c>
      <c r="W5962">
        <f>IF(AND(OR(Dashboard!$C$6="All",E5962=Dashboard!$C$6),OR(Dashboard!$F$6="All",G5962=Dashboard!$F$6),OR(Dashboard!$I$6="All",H5962=Dashboard!$I$6)),1,0)</f>
        <v/>
      </c>
    </row>
    <row r="5963">
      <c r="A5963" t="inlineStr">
        <is>
          <t>RR105954</t>
        </is>
      </c>
      <c r="B5963" s="69" t="n">
        <v>46380</v>
      </c>
      <c r="C5963" s="70" t="n">
        <v>2026</v>
      </c>
      <c r="D5963" t="inlineStr">
        <is>
          <t>Dec</t>
        </is>
      </c>
      <c r="E5963" t="inlineStr">
        <is>
          <t>South</t>
        </is>
      </c>
      <c r="F5963" t="inlineStr">
        <is>
          <t>India</t>
        </is>
      </c>
      <c r="G5963" t="inlineStr">
        <is>
          <t>JioMart</t>
        </is>
      </c>
      <c r="H5963" t="inlineStr">
        <is>
          <t>Home delivery</t>
        </is>
      </c>
      <c r="I5963" t="inlineStr">
        <is>
          <t>Walk-in guest</t>
        </is>
      </c>
      <c r="J5963" t="inlineStr">
        <is>
          <t>Arjun Mehta</t>
        </is>
      </c>
      <c r="K5963" s="71" t="n">
        <v>3131</v>
      </c>
      <c r="L5963" s="72" t="n">
        <v>517.53</v>
      </c>
      <c r="M5963" s="72" t="n">
        <v>1620386.43</v>
      </c>
      <c r="N5963" s="72" t="n">
        <v>162038.64</v>
      </c>
      <c r="O5963" s="72" t="n">
        <v>1458347.79</v>
      </c>
      <c r="P5963" s="72" t="n">
        <v>1054235.62</v>
      </c>
      <c r="Q5963" s="72" t="n">
        <v>404112.17</v>
      </c>
      <c r="R5963" t="inlineStr">
        <is>
          <t>Telangana</t>
        </is>
      </c>
      <c r="S5963" s="71" t="n">
        <v>2</v>
      </c>
      <c r="T5963" t="inlineStr">
        <is>
          <t>Yes</t>
        </is>
      </c>
      <c r="U5963" s="71" t="n">
        <v>10139</v>
      </c>
      <c r="V5963" s="71" t="n">
        <v>757</v>
      </c>
      <c r="W5963">
        <f>IF(AND(OR(Dashboard!$C$6="All",E5963=Dashboard!$C$6),OR(Dashboard!$F$6="All",G5963=Dashboard!$F$6),OR(Dashboard!$I$6="All",H5963=Dashboard!$I$6)),1,0)</f>
        <v/>
      </c>
    </row>
    <row r="5964">
      <c r="A5964" t="inlineStr">
        <is>
          <t>RR105955</t>
        </is>
      </c>
      <c r="B5964" s="69" t="n">
        <v>46380</v>
      </c>
      <c r="C5964" s="70" t="n">
        <v>2026</v>
      </c>
      <c r="D5964" t="inlineStr">
        <is>
          <t>Dec</t>
        </is>
      </c>
      <c r="E5964" t="inlineStr">
        <is>
          <t>West</t>
        </is>
      </c>
      <c r="F5964" t="inlineStr">
        <is>
          <t>India</t>
        </is>
      </c>
      <c r="G5964" t="inlineStr">
        <is>
          <t>JioMart</t>
        </is>
      </c>
      <c r="H5964" t="inlineStr">
        <is>
          <t>Home delivery</t>
        </is>
      </c>
      <c r="I5964" t="inlineStr">
        <is>
          <t>Member</t>
        </is>
      </c>
      <c r="J5964" t="inlineStr">
        <is>
          <t>Shraddha Kulkarni</t>
        </is>
      </c>
      <c r="K5964" s="71" t="n">
        <v>4486</v>
      </c>
      <c r="L5964" s="72" t="n">
        <v>490.82</v>
      </c>
      <c r="M5964" s="72" t="n">
        <v>2201818.52</v>
      </c>
      <c r="N5964" s="72" t="n">
        <v>44036.37</v>
      </c>
      <c r="O5964" s="72" t="n">
        <v>2157782.15</v>
      </c>
      <c r="P5964" s="72" t="n">
        <v>1508710.47</v>
      </c>
      <c r="Q5964" s="72" t="n">
        <v>649071.6800000001</v>
      </c>
      <c r="R5964" t="inlineStr">
        <is>
          <t>Goa</t>
        </is>
      </c>
      <c r="S5964" s="71" t="n">
        <v>3</v>
      </c>
      <c r="T5964" t="inlineStr">
        <is>
          <t>Yes</t>
        </is>
      </c>
      <c r="U5964" s="71" t="n">
        <v>11345</v>
      </c>
      <c r="V5964" s="71" t="n">
        <v>645</v>
      </c>
      <c r="W5964">
        <f>IF(AND(OR(Dashboard!$C$6="All",E5964=Dashboard!$C$6),OR(Dashboard!$F$6="All",G5964=Dashboard!$F$6),OR(Dashboard!$I$6="All",H5964=Dashboard!$I$6)),1,0)</f>
        <v/>
      </c>
    </row>
    <row r="5965">
      <c r="A5965" t="inlineStr">
        <is>
          <t>RR105956</t>
        </is>
      </c>
      <c r="B5965" s="69" t="n">
        <v>46380</v>
      </c>
      <c r="C5965" s="70" t="n">
        <v>2026</v>
      </c>
      <c r="D5965" t="inlineStr">
        <is>
          <t>Dec</t>
        </is>
      </c>
      <c r="E5965" t="inlineStr">
        <is>
          <t>West</t>
        </is>
      </c>
      <c r="F5965" t="inlineStr">
        <is>
          <t>India</t>
        </is>
      </c>
      <c r="G5965" t="inlineStr">
        <is>
          <t>Grocery</t>
        </is>
      </c>
      <c r="H5965" t="inlineStr">
        <is>
          <t>Store walk-in</t>
        </is>
      </c>
      <c r="I5965" t="inlineStr">
        <is>
          <t>Walk-in guest</t>
        </is>
      </c>
      <c r="J5965" t="inlineStr">
        <is>
          <t>Mei Lin</t>
        </is>
      </c>
      <c r="K5965" s="71" t="n">
        <v>529</v>
      </c>
      <c r="L5965" s="72" t="n">
        <v>194.88</v>
      </c>
      <c r="M5965" s="72" t="n">
        <v>103091.52</v>
      </c>
      <c r="N5965" s="72" t="n">
        <v>15463.73</v>
      </c>
      <c r="O5965" s="72" t="n">
        <v>87627.78999999999</v>
      </c>
      <c r="P5965" s="72" t="n">
        <v>76301.36</v>
      </c>
      <c r="Q5965" s="72" t="n">
        <v>11326.43</v>
      </c>
      <c r="R5965" t="inlineStr">
        <is>
          <t>Gujarat</t>
        </is>
      </c>
      <c r="S5965" s="71" t="n">
        <v>0</v>
      </c>
      <c r="T5965" t="inlineStr">
        <is>
          <t>No</t>
        </is>
      </c>
      <c r="U5965" s="71" t="n">
        <v>614</v>
      </c>
      <c r="V5965" s="71" t="n">
        <v>160</v>
      </c>
      <c r="W5965">
        <f>IF(AND(OR(Dashboard!$C$6="All",E5965=Dashboard!$C$6),OR(Dashboard!$F$6="All",G5965=Dashboard!$F$6),OR(Dashboard!$I$6="All",H5965=Dashboard!$I$6)),1,0)</f>
        <v/>
      </c>
    </row>
    <row r="5966">
      <c r="A5966" t="inlineStr">
        <is>
          <t>RR105957</t>
        </is>
      </c>
      <c r="B5966" s="69" t="n">
        <v>46380</v>
      </c>
      <c r="C5966" s="70" t="n">
        <v>2026</v>
      </c>
      <c r="D5966" t="inlineStr">
        <is>
          <t>Dec</t>
        </is>
      </c>
      <c r="E5966" t="inlineStr">
        <is>
          <t>North</t>
        </is>
      </c>
      <c r="F5966" t="inlineStr">
        <is>
          <t>India</t>
        </is>
      </c>
      <c r="G5966" t="inlineStr">
        <is>
          <t>JioMart</t>
        </is>
      </c>
      <c r="H5966" t="inlineStr">
        <is>
          <t>Home delivery</t>
        </is>
      </c>
      <c r="I5966" t="inlineStr">
        <is>
          <t>Member</t>
        </is>
      </c>
      <c r="J5966" t="inlineStr">
        <is>
          <t>Fatima Al-Saud</t>
        </is>
      </c>
      <c r="K5966" s="71" t="n">
        <v>687</v>
      </c>
      <c r="L5966" s="72" t="n">
        <v>478.81</v>
      </c>
      <c r="M5966" s="72" t="n">
        <v>328942.47</v>
      </c>
      <c r="N5966" s="72" t="n">
        <v>26315.4</v>
      </c>
      <c r="O5966" s="72" t="n">
        <v>302627.07</v>
      </c>
      <c r="P5966" s="72" t="n">
        <v>225917.14</v>
      </c>
      <c r="Q5966" s="72" t="n">
        <v>76709.92999999999</v>
      </c>
      <c r="R5966" t="inlineStr">
        <is>
          <t>Delhi</t>
        </is>
      </c>
      <c r="S5966" s="71" t="n">
        <v>1</v>
      </c>
      <c r="T5966" t="inlineStr">
        <is>
          <t>Yes</t>
        </is>
      </c>
      <c r="U5966" s="71" t="n">
        <v>1744</v>
      </c>
      <c r="V5966" s="71" t="n">
        <v>117</v>
      </c>
      <c r="W5966">
        <f>IF(AND(OR(Dashboard!$C$6="All",E5966=Dashboard!$C$6),OR(Dashboard!$F$6="All",G5966=Dashboard!$F$6),OR(Dashboard!$I$6="All",H5966=Dashboard!$I$6)),1,0)</f>
        <v/>
      </c>
    </row>
    <row r="5967">
      <c r="A5967" t="inlineStr">
        <is>
          <t>RR105958</t>
        </is>
      </c>
      <c r="B5967" s="69" t="n">
        <v>46381</v>
      </c>
      <c r="C5967" s="70" t="n">
        <v>2026</v>
      </c>
      <c r="D5967" t="inlineStr">
        <is>
          <t>Dec</t>
        </is>
      </c>
      <c r="E5967" t="inlineStr">
        <is>
          <t>West</t>
        </is>
      </c>
      <c r="F5967" t="inlineStr">
        <is>
          <t>India</t>
        </is>
      </c>
      <c r="G5967" t="inlineStr">
        <is>
          <t>Grocery</t>
        </is>
      </c>
      <c r="H5967" t="inlineStr">
        <is>
          <t>Click &amp; collect</t>
        </is>
      </c>
      <c r="I5967" t="inlineStr">
        <is>
          <t>Member</t>
        </is>
      </c>
      <c r="J5967" t="inlineStr">
        <is>
          <t>Emma Clarke</t>
        </is>
      </c>
      <c r="K5967" s="71" t="n">
        <v>4226</v>
      </c>
      <c r="L5967" s="72" t="n">
        <v>166.13</v>
      </c>
      <c r="M5967" s="72" t="n">
        <v>702065.38</v>
      </c>
      <c r="N5967" s="72" t="n">
        <v>56165.23</v>
      </c>
      <c r="O5967" s="72" t="n">
        <v>645900.15</v>
      </c>
      <c r="P5967" s="72" t="n">
        <v>611350.95</v>
      </c>
      <c r="Q5967" s="72" t="n">
        <v>34549.2</v>
      </c>
      <c r="R5967" t="inlineStr">
        <is>
          <t>Maharashtra</t>
        </is>
      </c>
      <c r="S5967" s="71" t="n">
        <v>3</v>
      </c>
      <c r="T5967" t="inlineStr">
        <is>
          <t>Yes</t>
        </is>
      </c>
      <c r="U5967" s="71" t="n">
        <v>1820</v>
      </c>
      <c r="V5967" s="71" t="n">
        <v>567</v>
      </c>
      <c r="W5967">
        <f>IF(AND(OR(Dashboard!$C$6="All",E5967=Dashboard!$C$6),OR(Dashboard!$F$6="All",G5967=Dashboard!$F$6),OR(Dashboard!$I$6="All",H5967=Dashboard!$I$6)),1,0)</f>
        <v/>
      </c>
    </row>
    <row r="5968">
      <c r="A5968" t="inlineStr">
        <is>
          <t>RR105959</t>
        </is>
      </c>
      <c r="B5968" s="69" t="n">
        <v>46381</v>
      </c>
      <c r="C5968" s="70" t="n">
        <v>2026</v>
      </c>
      <c r="D5968" t="inlineStr">
        <is>
          <t>Dec</t>
        </is>
      </c>
      <c r="E5968" t="inlineStr">
        <is>
          <t>West</t>
        </is>
      </c>
      <c r="F5968" t="inlineStr">
        <is>
          <t>India</t>
        </is>
      </c>
      <c r="G5968" t="inlineStr">
        <is>
          <t>Grocery</t>
        </is>
      </c>
      <c r="H5968" t="inlineStr">
        <is>
          <t>Store walk-in</t>
        </is>
      </c>
      <c r="I5968" t="inlineStr">
        <is>
          <t>Member</t>
        </is>
      </c>
      <c r="J5968" t="inlineStr">
        <is>
          <t>Fatima Al-Saud</t>
        </is>
      </c>
      <c r="K5968" s="71" t="n">
        <v>2974</v>
      </c>
      <c r="L5968" s="72" t="n">
        <v>174.96</v>
      </c>
      <c r="M5968" s="72" t="n">
        <v>520331.04</v>
      </c>
      <c r="N5968" s="72" t="n">
        <v>52033.1</v>
      </c>
      <c r="O5968" s="72" t="n">
        <v>468297.94</v>
      </c>
      <c r="P5968" s="72" t="n">
        <v>433225.95</v>
      </c>
      <c r="Q5968" s="72" t="n">
        <v>35071.99</v>
      </c>
      <c r="R5968" t="inlineStr">
        <is>
          <t>Maharashtra</t>
        </is>
      </c>
      <c r="S5968" s="71" t="n">
        <v>1</v>
      </c>
      <c r="T5968" t="inlineStr">
        <is>
          <t>Yes</t>
        </is>
      </c>
      <c r="U5968" s="71" t="n">
        <v>2000</v>
      </c>
      <c r="V5968" s="71" t="n">
        <v>818</v>
      </c>
      <c r="W5968">
        <f>IF(AND(OR(Dashboard!$C$6="All",E5968=Dashboard!$C$6),OR(Dashboard!$F$6="All",G5968=Dashboard!$F$6),OR(Dashboard!$I$6="All",H5968=Dashboard!$I$6)),1,0)</f>
        <v/>
      </c>
    </row>
    <row r="5969">
      <c r="A5969" t="inlineStr">
        <is>
          <t>RR105960</t>
        </is>
      </c>
      <c r="B5969" s="69" t="n">
        <v>46381</v>
      </c>
      <c r="C5969" s="70" t="n">
        <v>2026</v>
      </c>
      <c r="D5969" t="inlineStr">
        <is>
          <t>Dec</t>
        </is>
      </c>
      <c r="E5969" t="inlineStr">
        <is>
          <t>West</t>
        </is>
      </c>
      <c r="F5969" t="inlineStr">
        <is>
          <t>India</t>
        </is>
      </c>
      <c r="G5969" t="inlineStr">
        <is>
          <t>Grocery</t>
        </is>
      </c>
      <c r="H5969" t="inlineStr">
        <is>
          <t>Store walk-in</t>
        </is>
      </c>
      <c r="I5969" t="inlineStr">
        <is>
          <t>Member</t>
        </is>
      </c>
      <c r="J5969" t="inlineStr">
        <is>
          <t>Noah Smith</t>
        </is>
      </c>
      <c r="K5969" s="71" t="n">
        <v>823</v>
      </c>
      <c r="L5969" s="72" t="n">
        <v>189.58</v>
      </c>
      <c r="M5969" s="72" t="n">
        <v>156024.34</v>
      </c>
      <c r="N5969" s="72" t="n">
        <v>23403.65</v>
      </c>
      <c r="O5969" s="72" t="n">
        <v>132620.69</v>
      </c>
      <c r="P5969" s="72" t="n">
        <v>123992.05</v>
      </c>
      <c r="Q5969" s="72" t="n">
        <v>8628.639999999999</v>
      </c>
      <c r="R5969" t="inlineStr">
        <is>
          <t>Gujarat</t>
        </is>
      </c>
      <c r="S5969" s="71" t="n">
        <v>3</v>
      </c>
      <c r="T5969" t="inlineStr">
        <is>
          <t>Yes</t>
        </is>
      </c>
      <c r="U5969" s="71" t="n">
        <v>578</v>
      </c>
      <c r="V5969" s="71" t="n">
        <v>233</v>
      </c>
      <c r="W5969">
        <f>IF(AND(OR(Dashboard!$C$6="All",E5969=Dashboard!$C$6),OR(Dashboard!$F$6="All",G5969=Dashboard!$F$6),OR(Dashboard!$I$6="All",H5969=Dashboard!$I$6)),1,0)</f>
        <v/>
      </c>
    </row>
    <row r="5970">
      <c r="A5970" t="inlineStr">
        <is>
          <t>RR105961</t>
        </is>
      </c>
      <c r="B5970" s="69" t="n">
        <v>46381</v>
      </c>
      <c r="C5970" s="70" t="n">
        <v>2026</v>
      </c>
      <c r="D5970" t="inlineStr">
        <is>
          <t>Dec</t>
        </is>
      </c>
      <c r="E5970" t="inlineStr">
        <is>
          <t>South</t>
        </is>
      </c>
      <c r="F5970" t="inlineStr">
        <is>
          <t>India</t>
        </is>
      </c>
      <c r="G5970" t="inlineStr">
        <is>
          <t>Grocery</t>
        </is>
      </c>
      <c r="H5970" t="inlineStr">
        <is>
          <t>Store walk-in</t>
        </is>
      </c>
      <c r="I5970" t="inlineStr">
        <is>
          <t>Walk-in guest</t>
        </is>
      </c>
      <c r="J5970" t="inlineStr">
        <is>
          <t>Ana Costa</t>
        </is>
      </c>
      <c r="K5970" s="71" t="n">
        <v>3491</v>
      </c>
      <c r="L5970" s="72" t="n">
        <v>174.26</v>
      </c>
      <c r="M5970" s="72" t="n">
        <v>608341.66</v>
      </c>
      <c r="N5970" s="72" t="n">
        <v>60834.17</v>
      </c>
      <c r="O5970" s="72" t="n">
        <v>547507.49</v>
      </c>
      <c r="P5970" s="72" t="n">
        <v>495752.83</v>
      </c>
      <c r="Q5970" s="72" t="n">
        <v>51754.66</v>
      </c>
      <c r="R5970" t="inlineStr">
        <is>
          <t>Kerala</t>
        </is>
      </c>
      <c r="S5970" s="71" t="n">
        <v>2</v>
      </c>
      <c r="T5970" t="inlineStr">
        <is>
          <t>Yes</t>
        </is>
      </c>
      <c r="U5970" s="71" t="n">
        <v>1681</v>
      </c>
      <c r="V5970" s="71" t="n">
        <v>498</v>
      </c>
      <c r="W5970">
        <f>IF(AND(OR(Dashboard!$C$6="All",E5970=Dashboard!$C$6),OR(Dashboard!$F$6="All",G5970=Dashboard!$F$6),OR(Dashboard!$I$6="All",H5970=Dashboard!$I$6)),1,0)</f>
        <v/>
      </c>
    </row>
    <row r="5971">
      <c r="A5971" t="inlineStr">
        <is>
          <t>RR105962</t>
        </is>
      </c>
      <c r="B5971" s="69" t="n">
        <v>46381</v>
      </c>
      <c r="C5971" s="70" t="n">
        <v>2026</v>
      </c>
      <c r="D5971" t="inlineStr">
        <is>
          <t>Dec</t>
        </is>
      </c>
      <c r="E5971" t="inlineStr">
        <is>
          <t>East</t>
        </is>
      </c>
      <c r="F5971" t="inlineStr">
        <is>
          <t>India</t>
        </is>
      </c>
      <c r="G5971" t="inlineStr">
        <is>
          <t>Grocery</t>
        </is>
      </c>
      <c r="H5971" t="inlineStr">
        <is>
          <t>Store walk-in</t>
        </is>
      </c>
      <c r="I5971" t="inlineStr">
        <is>
          <t>Walk-in guest</t>
        </is>
      </c>
      <c r="J5971" t="inlineStr">
        <is>
          <t>Amir Khan</t>
        </is>
      </c>
      <c r="K5971" s="71" t="n">
        <v>1196</v>
      </c>
      <c r="L5971" s="72" t="n">
        <v>187.67</v>
      </c>
      <c r="M5971" s="72" t="n">
        <v>224453.32</v>
      </c>
      <c r="N5971" s="72" t="n">
        <v>17956.27</v>
      </c>
      <c r="O5971" s="72" t="n">
        <v>206497.05</v>
      </c>
      <c r="P5971" s="72" t="n">
        <v>172271.5</v>
      </c>
      <c r="Q5971" s="72" t="n">
        <v>34225.55</v>
      </c>
      <c r="R5971" t="inlineStr">
        <is>
          <t>Bihar</t>
        </is>
      </c>
      <c r="S5971" s="71" t="n">
        <v>3</v>
      </c>
      <c r="T5971" t="inlineStr">
        <is>
          <t>Yes</t>
        </is>
      </c>
      <c r="U5971" s="71" t="n">
        <v>964</v>
      </c>
      <c r="V5971" s="71" t="n">
        <v>246</v>
      </c>
      <c r="W5971">
        <f>IF(AND(OR(Dashboard!$C$6="All",E5971=Dashboard!$C$6),OR(Dashboard!$F$6="All",G5971=Dashboard!$F$6),OR(Dashboard!$I$6="All",H5971=Dashboard!$I$6)),1,0)</f>
        <v/>
      </c>
    </row>
    <row r="5972">
      <c r="A5972" t="inlineStr">
        <is>
          <t>RR105963</t>
        </is>
      </c>
      <c r="B5972" s="69" t="n">
        <v>46381</v>
      </c>
      <c r="C5972" s="70" t="n">
        <v>2026</v>
      </c>
      <c r="D5972" t="inlineStr">
        <is>
          <t>Dec</t>
        </is>
      </c>
      <c r="E5972" t="inlineStr">
        <is>
          <t>West</t>
        </is>
      </c>
      <c r="F5972" t="inlineStr">
        <is>
          <t>India</t>
        </is>
      </c>
      <c r="G5972" t="inlineStr">
        <is>
          <t>Fashion</t>
        </is>
      </c>
      <c r="H5972" t="inlineStr">
        <is>
          <t>Click &amp; collect</t>
        </is>
      </c>
      <c r="I5972" t="inlineStr">
        <is>
          <t>Walk-in guest</t>
        </is>
      </c>
      <c r="J5972" t="inlineStr">
        <is>
          <t>Hiroshi Tanaka</t>
        </is>
      </c>
      <c r="K5972" s="71" t="n">
        <v>588</v>
      </c>
      <c r="L5972" s="72" t="n">
        <v>790.13</v>
      </c>
      <c r="M5972" s="72" t="n">
        <v>464596.44</v>
      </c>
      <c r="N5972" s="72" t="n">
        <v>37167.72</v>
      </c>
      <c r="O5972" s="72" t="n">
        <v>427428.72</v>
      </c>
      <c r="P5972" s="72" t="n">
        <v>237858.84</v>
      </c>
      <c r="Q5972" s="72" t="n">
        <v>189569.88</v>
      </c>
      <c r="R5972" t="inlineStr">
        <is>
          <t>Gujarat</t>
        </is>
      </c>
      <c r="S5972" s="71" t="n">
        <v>3</v>
      </c>
      <c r="T5972" t="inlineStr">
        <is>
          <t>Yes</t>
        </is>
      </c>
      <c r="U5972" s="71" t="n">
        <v>203</v>
      </c>
      <c r="V5972" s="71" t="n">
        <v>82</v>
      </c>
      <c r="W5972">
        <f>IF(AND(OR(Dashboard!$C$6="All",E5972=Dashboard!$C$6),OR(Dashboard!$F$6="All",G5972=Dashboard!$F$6),OR(Dashboard!$I$6="All",H5972=Dashboard!$I$6)),1,0)</f>
        <v/>
      </c>
    </row>
    <row r="5973">
      <c r="A5973" t="inlineStr">
        <is>
          <t>RR105964</t>
        </is>
      </c>
      <c r="B5973" s="69" t="n">
        <v>46381</v>
      </c>
      <c r="C5973" s="70" t="n">
        <v>2026</v>
      </c>
      <c r="D5973" t="inlineStr">
        <is>
          <t>Dec</t>
        </is>
      </c>
      <c r="E5973" t="inlineStr">
        <is>
          <t>South</t>
        </is>
      </c>
      <c r="F5973" t="inlineStr">
        <is>
          <t>India</t>
        </is>
      </c>
      <c r="G5973" t="inlineStr">
        <is>
          <t>Grocery</t>
        </is>
      </c>
      <c r="H5973" t="inlineStr">
        <is>
          <t>Store walk-in</t>
        </is>
      </c>
      <c r="I5973" t="inlineStr">
        <is>
          <t>Member</t>
        </is>
      </c>
      <c r="J5973" t="inlineStr">
        <is>
          <t>Emma Clarke</t>
        </is>
      </c>
      <c r="K5973" s="71" t="n">
        <v>1913</v>
      </c>
      <c r="L5973" s="72" t="n">
        <v>202.24</v>
      </c>
      <c r="M5973" s="72" t="n">
        <v>386885.12</v>
      </c>
      <c r="N5973" s="72" t="n">
        <v>19344.26</v>
      </c>
      <c r="O5973" s="72" t="n">
        <v>367540.86</v>
      </c>
      <c r="P5973" s="72" t="n">
        <v>286067.37</v>
      </c>
      <c r="Q5973" s="72" t="n">
        <v>81473.49000000001</v>
      </c>
      <c r="R5973" t="inlineStr">
        <is>
          <t>Karnataka</t>
        </is>
      </c>
      <c r="S5973" s="71" t="n">
        <v>3</v>
      </c>
      <c r="T5973" t="inlineStr">
        <is>
          <t>Yes</t>
        </is>
      </c>
      <c r="U5973" s="71" t="n">
        <v>863</v>
      </c>
      <c r="V5973" s="71" t="n">
        <v>291</v>
      </c>
      <c r="W5973">
        <f>IF(AND(OR(Dashboard!$C$6="All",E5973=Dashboard!$C$6),OR(Dashboard!$F$6="All",G5973=Dashboard!$F$6),OR(Dashboard!$I$6="All",H5973=Dashboard!$I$6)),1,0)</f>
        <v/>
      </c>
    </row>
    <row r="5974">
      <c r="A5974" t="inlineStr">
        <is>
          <t>RR105965</t>
        </is>
      </c>
      <c r="B5974" s="69" t="n">
        <v>46381</v>
      </c>
      <c r="C5974" s="70" t="n">
        <v>2026</v>
      </c>
      <c r="D5974" t="inlineStr">
        <is>
          <t>Dec</t>
        </is>
      </c>
      <c r="E5974" t="inlineStr">
        <is>
          <t>North</t>
        </is>
      </c>
      <c r="F5974" t="inlineStr">
        <is>
          <t>India</t>
        </is>
      </c>
      <c r="G5974" t="inlineStr">
        <is>
          <t>Electronics</t>
        </is>
      </c>
      <c r="H5974" t="inlineStr">
        <is>
          <t>Store walk-in</t>
        </is>
      </c>
      <c r="I5974" t="inlineStr">
        <is>
          <t>Member</t>
        </is>
      </c>
      <c r="J5974" t="inlineStr">
        <is>
          <t>Lucas Martin</t>
        </is>
      </c>
      <c r="K5974" s="71" t="n">
        <v>150</v>
      </c>
      <c r="L5974" s="72" t="n">
        <v>9158.43</v>
      </c>
      <c r="M5974" s="72" t="n">
        <v>1373764.5</v>
      </c>
      <c r="N5974" s="72" t="n">
        <v>27475.29</v>
      </c>
      <c r="O5974" s="72" t="n">
        <v>1346289.21</v>
      </c>
      <c r="P5974" s="72" t="n">
        <v>1196814.29</v>
      </c>
      <c r="Q5974" s="72" t="n">
        <v>149474.92</v>
      </c>
      <c r="R5974" t="inlineStr">
        <is>
          <t>Punjab</t>
        </is>
      </c>
      <c r="S5974" s="71" t="n">
        <v>8</v>
      </c>
      <c r="T5974" t="inlineStr">
        <is>
          <t>Yes</t>
        </is>
      </c>
      <c r="U5974" s="71" t="n">
        <v>425</v>
      </c>
      <c r="V5974" s="71" t="n">
        <v>122</v>
      </c>
      <c r="W5974">
        <f>IF(AND(OR(Dashboard!$C$6="All",E5974=Dashboard!$C$6),OR(Dashboard!$F$6="All",G5974=Dashboard!$F$6),OR(Dashboard!$I$6="All",H5974=Dashboard!$I$6)),1,0)</f>
        <v/>
      </c>
    </row>
    <row r="5975">
      <c r="A5975" t="inlineStr">
        <is>
          <t>RR105966</t>
        </is>
      </c>
      <c r="B5975" s="69" t="n">
        <v>46381</v>
      </c>
      <c r="C5975" s="70" t="n">
        <v>2026</v>
      </c>
      <c r="D5975" t="inlineStr">
        <is>
          <t>Dec</t>
        </is>
      </c>
      <c r="E5975" t="inlineStr">
        <is>
          <t>North</t>
        </is>
      </c>
      <c r="F5975" t="inlineStr">
        <is>
          <t>India</t>
        </is>
      </c>
      <c r="G5975" t="inlineStr">
        <is>
          <t>Grocery</t>
        </is>
      </c>
      <c r="H5975" t="inlineStr">
        <is>
          <t>Store walk-in</t>
        </is>
      </c>
      <c r="I5975" t="inlineStr">
        <is>
          <t>Member</t>
        </is>
      </c>
      <c r="J5975" t="inlineStr">
        <is>
          <t>Priya Nair</t>
        </is>
      </c>
      <c r="K5975" s="71" t="n">
        <v>494</v>
      </c>
      <c r="L5975" s="72" t="n">
        <v>175.55</v>
      </c>
      <c r="M5975" s="72" t="n">
        <v>86721.7</v>
      </c>
      <c r="N5975" s="72" t="n">
        <v>8672.17</v>
      </c>
      <c r="O5975" s="72" t="n">
        <v>78049.53</v>
      </c>
      <c r="P5975" s="72" t="n">
        <v>73732.05</v>
      </c>
      <c r="Q5975" s="72" t="n">
        <v>4317.48</v>
      </c>
      <c r="R5975" t="inlineStr">
        <is>
          <t>Delhi</t>
        </is>
      </c>
      <c r="S5975" s="71" t="n">
        <v>2</v>
      </c>
      <c r="T5975" t="inlineStr">
        <is>
          <t>Yes</t>
        </is>
      </c>
      <c r="U5975" s="71" t="n">
        <v>334</v>
      </c>
      <c r="V5975" s="71" t="n">
        <v>100</v>
      </c>
      <c r="W5975">
        <f>IF(AND(OR(Dashboard!$C$6="All",E5975=Dashboard!$C$6),OR(Dashboard!$F$6="All",G5975=Dashboard!$F$6),OR(Dashboard!$I$6="All",H5975=Dashboard!$I$6)),1,0)</f>
        <v/>
      </c>
    </row>
    <row r="5976">
      <c r="A5976" t="inlineStr">
        <is>
          <t>RR105967</t>
        </is>
      </c>
      <c r="B5976" s="69" t="n">
        <v>46381</v>
      </c>
      <c r="C5976" s="70" t="n">
        <v>2026</v>
      </c>
      <c r="D5976" t="inlineStr">
        <is>
          <t>Dec</t>
        </is>
      </c>
      <c r="E5976" t="inlineStr">
        <is>
          <t>West</t>
        </is>
      </c>
      <c r="F5976" t="inlineStr">
        <is>
          <t>India</t>
        </is>
      </c>
      <c r="G5976" t="inlineStr">
        <is>
          <t>Grocery</t>
        </is>
      </c>
      <c r="H5976" t="inlineStr">
        <is>
          <t>Store walk-in</t>
        </is>
      </c>
      <c r="I5976" t="inlineStr">
        <is>
          <t>Member</t>
        </is>
      </c>
      <c r="J5976" t="inlineStr">
        <is>
          <t>Aisha Bello</t>
        </is>
      </c>
      <c r="K5976" s="71" t="n">
        <v>5236</v>
      </c>
      <c r="L5976" s="72" t="n">
        <v>194.06</v>
      </c>
      <c r="M5976" s="72" t="n">
        <v>1016098.16</v>
      </c>
      <c r="N5976" s="72" t="n">
        <v>101609.82</v>
      </c>
      <c r="O5976" s="72" t="n">
        <v>914488.34</v>
      </c>
      <c r="P5976" s="72" t="n">
        <v>767196.86</v>
      </c>
      <c r="Q5976" s="72" t="n">
        <v>147291.48</v>
      </c>
      <c r="R5976" t="inlineStr">
        <is>
          <t>Maharashtra</t>
        </is>
      </c>
      <c r="S5976" s="71" t="n">
        <v>2</v>
      </c>
      <c r="T5976" t="inlineStr">
        <is>
          <t>Yes</t>
        </is>
      </c>
      <c r="U5976" s="71" t="n">
        <v>2232</v>
      </c>
      <c r="V5976" s="71" t="n">
        <v>717</v>
      </c>
      <c r="W5976">
        <f>IF(AND(OR(Dashboard!$C$6="All",E5976=Dashboard!$C$6),OR(Dashboard!$F$6="All",G5976=Dashboard!$F$6),OR(Dashboard!$I$6="All",H5976=Dashboard!$I$6)),1,0)</f>
        <v/>
      </c>
    </row>
    <row r="5977">
      <c r="A5977" t="inlineStr">
        <is>
          <t>RR105968</t>
        </is>
      </c>
      <c r="B5977" s="69" t="n">
        <v>46381</v>
      </c>
      <c r="C5977" s="70" t="n">
        <v>2026</v>
      </c>
      <c r="D5977" t="inlineStr">
        <is>
          <t>Dec</t>
        </is>
      </c>
      <c r="E5977" t="inlineStr">
        <is>
          <t>South</t>
        </is>
      </c>
      <c r="F5977" t="inlineStr">
        <is>
          <t>India</t>
        </is>
      </c>
      <c r="G5977" t="inlineStr">
        <is>
          <t>JioMart</t>
        </is>
      </c>
      <c r="H5977" t="inlineStr">
        <is>
          <t>Home delivery</t>
        </is>
      </c>
      <c r="I5977" t="inlineStr">
        <is>
          <t>Member</t>
        </is>
      </c>
      <c r="J5977" t="inlineStr">
        <is>
          <t>Yuki Sato</t>
        </is>
      </c>
      <c r="K5977" s="71" t="n">
        <v>2540</v>
      </c>
      <c r="L5977" s="72" t="n">
        <v>478.76</v>
      </c>
      <c r="M5977" s="72" t="n">
        <v>1216050.4</v>
      </c>
      <c r="N5977" s="72" t="n">
        <v>97284.03</v>
      </c>
      <c r="O5977" s="72" t="n">
        <v>1118766.37</v>
      </c>
      <c r="P5977" s="72" t="n">
        <v>836702.59</v>
      </c>
      <c r="Q5977" s="72" t="n">
        <v>282063.78</v>
      </c>
      <c r="R5977" t="inlineStr">
        <is>
          <t>Telangana</t>
        </is>
      </c>
      <c r="S5977" s="71" t="n">
        <v>1</v>
      </c>
      <c r="T5977" t="inlineStr">
        <is>
          <t>Yes</t>
        </is>
      </c>
      <c r="U5977" s="71" t="n">
        <v>3830</v>
      </c>
      <c r="V5977" s="71" t="n">
        <v>291</v>
      </c>
      <c r="W5977">
        <f>IF(AND(OR(Dashboard!$C$6="All",E5977=Dashboard!$C$6),OR(Dashboard!$F$6="All",G5977=Dashboard!$F$6),OR(Dashboard!$I$6="All",H5977=Dashboard!$I$6)),1,0)</f>
        <v/>
      </c>
    </row>
    <row r="5978">
      <c r="A5978" t="inlineStr">
        <is>
          <t>RR105969</t>
        </is>
      </c>
      <c r="B5978" s="69" t="n">
        <v>46381</v>
      </c>
      <c r="C5978" s="70" t="n">
        <v>2026</v>
      </c>
      <c r="D5978" t="inlineStr">
        <is>
          <t>Dec</t>
        </is>
      </c>
      <c r="E5978" t="inlineStr">
        <is>
          <t>South</t>
        </is>
      </c>
      <c r="F5978" t="inlineStr">
        <is>
          <t>India</t>
        </is>
      </c>
      <c r="G5978" t="inlineStr">
        <is>
          <t>Grocery</t>
        </is>
      </c>
      <c r="H5978" t="inlineStr">
        <is>
          <t>Store walk-in</t>
        </is>
      </c>
      <c r="I5978" t="inlineStr">
        <is>
          <t>Member</t>
        </is>
      </c>
      <c r="J5978" t="inlineStr">
        <is>
          <t>Zoya Ahmed</t>
        </is>
      </c>
      <c r="K5978" s="71" t="n">
        <v>1556</v>
      </c>
      <c r="L5978" s="72" t="n">
        <v>202.13</v>
      </c>
      <c r="M5978" s="72" t="n">
        <v>314514.28</v>
      </c>
      <c r="N5978" s="72" t="n">
        <v>6290.29</v>
      </c>
      <c r="O5978" s="72" t="n">
        <v>308223.99</v>
      </c>
      <c r="P5978" s="72" t="n">
        <v>232150.85</v>
      </c>
      <c r="Q5978" s="72" t="n">
        <v>76073.14</v>
      </c>
      <c r="R5978" t="inlineStr">
        <is>
          <t>Telangana</t>
        </is>
      </c>
      <c r="S5978" s="71" t="n">
        <v>0</v>
      </c>
      <c r="T5978" t="inlineStr">
        <is>
          <t>No</t>
        </is>
      </c>
      <c r="U5978" s="71" t="n">
        <v>819</v>
      </c>
      <c r="V5978" s="71" t="n">
        <v>299</v>
      </c>
      <c r="W5978">
        <f>IF(AND(OR(Dashboard!$C$6="All",E5978=Dashboard!$C$6),OR(Dashboard!$F$6="All",G5978=Dashboard!$F$6),OR(Dashboard!$I$6="All",H5978=Dashboard!$I$6)),1,0)</f>
        <v/>
      </c>
    </row>
    <row r="5979">
      <c r="A5979" t="inlineStr">
        <is>
          <t>RR105970</t>
        </is>
      </c>
      <c r="B5979" s="69" t="n">
        <v>46382</v>
      </c>
      <c r="C5979" s="70" t="n">
        <v>2026</v>
      </c>
      <c r="D5979" t="inlineStr">
        <is>
          <t>Dec</t>
        </is>
      </c>
      <c r="E5979" t="inlineStr">
        <is>
          <t>North</t>
        </is>
      </c>
      <c r="F5979" t="inlineStr">
        <is>
          <t>India</t>
        </is>
      </c>
      <c r="G5979" t="inlineStr">
        <is>
          <t>Grocery</t>
        </is>
      </c>
      <c r="H5979" t="inlineStr">
        <is>
          <t>Home delivery</t>
        </is>
      </c>
      <c r="I5979" t="inlineStr">
        <is>
          <t>Member</t>
        </is>
      </c>
      <c r="J5979" t="inlineStr">
        <is>
          <t>Mei Lin</t>
        </is>
      </c>
      <c r="K5979" s="71" t="n">
        <v>4424</v>
      </c>
      <c r="L5979" s="72" t="n">
        <v>179.84</v>
      </c>
      <c r="M5979" s="72" t="n">
        <v>795612.16</v>
      </c>
      <c r="N5979" s="72" t="n">
        <v>79561.22</v>
      </c>
      <c r="O5979" s="72" t="n">
        <v>716050.9399999999</v>
      </c>
      <c r="P5979" s="72" t="n">
        <v>640189.87</v>
      </c>
      <c r="Q5979" s="72" t="n">
        <v>75861.07000000001</v>
      </c>
      <c r="R5979" t="inlineStr">
        <is>
          <t>Punjab</t>
        </is>
      </c>
      <c r="S5979" s="71" t="n">
        <v>1</v>
      </c>
      <c r="T5979" t="inlineStr">
        <is>
          <t>Yes</t>
        </is>
      </c>
      <c r="U5979" s="71" t="n">
        <v>2310</v>
      </c>
      <c r="V5979" s="71" t="n">
        <v>654</v>
      </c>
      <c r="W5979">
        <f>IF(AND(OR(Dashboard!$C$6="All",E5979=Dashboard!$C$6),OR(Dashboard!$F$6="All",G5979=Dashboard!$F$6),OR(Dashboard!$I$6="All",H5979=Dashboard!$I$6)),1,0)</f>
        <v/>
      </c>
    </row>
    <row r="5980">
      <c r="A5980" t="inlineStr">
        <is>
          <t>RR105971</t>
        </is>
      </c>
      <c r="B5980" s="69" t="n">
        <v>46382</v>
      </c>
      <c r="C5980" s="70" t="n">
        <v>2026</v>
      </c>
      <c r="D5980" t="inlineStr">
        <is>
          <t>Dec</t>
        </is>
      </c>
      <c r="E5980" t="inlineStr">
        <is>
          <t>South</t>
        </is>
      </c>
      <c r="F5980" t="inlineStr">
        <is>
          <t>India</t>
        </is>
      </c>
      <c r="G5980" t="inlineStr">
        <is>
          <t>JioMart</t>
        </is>
      </c>
      <c r="H5980" t="inlineStr">
        <is>
          <t>Home delivery</t>
        </is>
      </c>
      <c r="I5980" t="inlineStr">
        <is>
          <t>Member</t>
        </is>
      </c>
      <c r="J5980" t="inlineStr">
        <is>
          <t>Kofi Mensah</t>
        </is>
      </c>
      <c r="K5980" s="71" t="n">
        <v>5857</v>
      </c>
      <c r="L5980" s="72" t="n">
        <v>446.2</v>
      </c>
      <c r="M5980" s="72" t="n">
        <v>2613393.4</v>
      </c>
      <c r="N5980" s="72" t="n">
        <v>261339.34</v>
      </c>
      <c r="O5980" s="72" t="n">
        <v>2352054.06</v>
      </c>
      <c r="P5980" s="72" t="n">
        <v>1913183.12</v>
      </c>
      <c r="Q5980" s="72" t="n">
        <v>438870.94</v>
      </c>
      <c r="R5980" t="inlineStr">
        <is>
          <t>Telangana</t>
        </is>
      </c>
      <c r="S5980" s="71" t="n">
        <v>0</v>
      </c>
      <c r="T5980" t="inlineStr">
        <is>
          <t>No</t>
        </is>
      </c>
      <c r="U5980" s="71" t="n">
        <v>42463</v>
      </c>
      <c r="V5980" s="71" t="n">
        <v>1947</v>
      </c>
      <c r="W5980">
        <f>IF(AND(OR(Dashboard!$C$6="All",E5980=Dashboard!$C$6),OR(Dashboard!$F$6="All",G5980=Dashboard!$F$6),OR(Dashboard!$I$6="All",H5980=Dashboard!$I$6)),1,0)</f>
        <v/>
      </c>
    </row>
    <row r="5981">
      <c r="A5981" t="inlineStr">
        <is>
          <t>RR105972</t>
        </is>
      </c>
      <c r="B5981" s="69" t="n">
        <v>46382</v>
      </c>
      <c r="C5981" s="70" t="n">
        <v>2026</v>
      </c>
      <c r="D5981" t="inlineStr">
        <is>
          <t>Dec</t>
        </is>
      </c>
      <c r="E5981" t="inlineStr">
        <is>
          <t>South</t>
        </is>
      </c>
      <c r="F5981" t="inlineStr">
        <is>
          <t>India</t>
        </is>
      </c>
      <c r="G5981" t="inlineStr">
        <is>
          <t>JioMart</t>
        </is>
      </c>
      <c r="H5981" t="inlineStr">
        <is>
          <t>Home delivery</t>
        </is>
      </c>
      <c r="I5981" t="inlineStr">
        <is>
          <t>Member</t>
        </is>
      </c>
      <c r="J5981" t="inlineStr">
        <is>
          <t>Shraddha Kulkarni</t>
        </is>
      </c>
      <c r="K5981" s="71" t="n">
        <v>560</v>
      </c>
      <c r="L5981" s="72" t="n">
        <v>464.19</v>
      </c>
      <c r="M5981" s="72" t="n">
        <v>259946.4</v>
      </c>
      <c r="N5981" s="72" t="n">
        <v>25994.64</v>
      </c>
      <c r="O5981" s="72" t="n">
        <v>233951.76</v>
      </c>
      <c r="P5981" s="72" t="n">
        <v>180749.79</v>
      </c>
      <c r="Q5981" s="72" t="n">
        <v>53201.97</v>
      </c>
      <c r="R5981" t="inlineStr">
        <is>
          <t>Kerala</t>
        </is>
      </c>
      <c r="S5981" s="71" t="n">
        <v>3</v>
      </c>
      <c r="T5981" t="inlineStr">
        <is>
          <t>Yes</t>
        </is>
      </c>
      <c r="U5981" s="71" t="n">
        <v>2129</v>
      </c>
      <c r="V5981" s="71" t="n">
        <v>124</v>
      </c>
      <c r="W5981">
        <f>IF(AND(OR(Dashboard!$C$6="All",E5981=Dashboard!$C$6),OR(Dashboard!$F$6="All",G5981=Dashboard!$F$6),OR(Dashboard!$I$6="All",H5981=Dashboard!$I$6)),1,0)</f>
        <v/>
      </c>
    </row>
    <row r="5982">
      <c r="A5982" t="inlineStr">
        <is>
          <t>RR105973</t>
        </is>
      </c>
      <c r="B5982" s="69" t="n">
        <v>46382</v>
      </c>
      <c r="C5982" s="70" t="n">
        <v>2026</v>
      </c>
      <c r="D5982" t="inlineStr">
        <is>
          <t>Dec</t>
        </is>
      </c>
      <c r="E5982" t="inlineStr">
        <is>
          <t>West</t>
        </is>
      </c>
      <c r="F5982" t="inlineStr">
        <is>
          <t>India</t>
        </is>
      </c>
      <c r="G5982" t="inlineStr">
        <is>
          <t>Grocery</t>
        </is>
      </c>
      <c r="H5982" t="inlineStr">
        <is>
          <t>Store walk-in</t>
        </is>
      </c>
      <c r="I5982" t="inlineStr">
        <is>
          <t>Walk-in guest</t>
        </is>
      </c>
      <c r="J5982" t="inlineStr">
        <is>
          <t>Wei Chen</t>
        </is>
      </c>
      <c r="K5982" s="71" t="n">
        <v>2110</v>
      </c>
      <c r="L5982" s="72" t="n">
        <v>194.87</v>
      </c>
      <c r="M5982" s="72" t="n">
        <v>411175.7</v>
      </c>
      <c r="N5982" s="72" t="n">
        <v>20558.79</v>
      </c>
      <c r="O5982" s="72" t="n">
        <v>390616.91</v>
      </c>
      <c r="P5982" s="72" t="n">
        <v>306999.17</v>
      </c>
      <c r="Q5982" s="72" t="n">
        <v>83617.74000000001</v>
      </c>
      <c r="R5982" t="inlineStr">
        <is>
          <t>Maharashtra</t>
        </is>
      </c>
      <c r="S5982" s="71" t="n">
        <v>8</v>
      </c>
      <c r="T5982" t="inlineStr">
        <is>
          <t>Yes</t>
        </is>
      </c>
      <c r="U5982" s="71" t="n">
        <v>2300</v>
      </c>
      <c r="V5982" s="71" t="n">
        <v>650</v>
      </c>
      <c r="W5982">
        <f>IF(AND(OR(Dashboard!$C$6="All",E5982=Dashboard!$C$6),OR(Dashboard!$F$6="All",G5982=Dashboard!$F$6),OR(Dashboard!$I$6="All",H5982=Dashboard!$I$6)),1,0)</f>
        <v/>
      </c>
    </row>
    <row r="5983">
      <c r="A5983" t="inlineStr">
        <is>
          <t>RR105974</t>
        </is>
      </c>
      <c r="B5983" s="69" t="n">
        <v>46382</v>
      </c>
      <c r="C5983" s="70" t="n">
        <v>2026</v>
      </c>
      <c r="D5983" t="inlineStr">
        <is>
          <t>Dec</t>
        </is>
      </c>
      <c r="E5983" t="inlineStr">
        <is>
          <t>South</t>
        </is>
      </c>
      <c r="F5983" t="inlineStr">
        <is>
          <t>India</t>
        </is>
      </c>
      <c r="G5983" t="inlineStr">
        <is>
          <t>Fashion</t>
        </is>
      </c>
      <c r="H5983" t="inlineStr">
        <is>
          <t>Store walk-in</t>
        </is>
      </c>
      <c r="I5983" t="inlineStr">
        <is>
          <t>Member</t>
        </is>
      </c>
      <c r="J5983" t="inlineStr">
        <is>
          <t>Yuki Sato</t>
        </is>
      </c>
      <c r="K5983" s="71" t="n">
        <v>530</v>
      </c>
      <c r="L5983" s="72" t="n">
        <v>768</v>
      </c>
      <c r="M5983" s="72" t="n">
        <v>407040</v>
      </c>
      <c r="N5983" s="72" t="n">
        <v>40704</v>
      </c>
      <c r="O5983" s="72" t="n">
        <v>366336</v>
      </c>
      <c r="P5983" s="72" t="n">
        <v>214300.2</v>
      </c>
      <c r="Q5983" s="72" t="n">
        <v>152035.8</v>
      </c>
      <c r="R5983" t="inlineStr">
        <is>
          <t>Kerala</t>
        </is>
      </c>
      <c r="S5983" s="71" t="n">
        <v>3</v>
      </c>
      <c r="T5983" t="inlineStr">
        <is>
          <t>Yes</t>
        </is>
      </c>
      <c r="U5983" s="71" t="n">
        <v>252</v>
      </c>
      <c r="V5983" s="71" t="n">
        <v>113</v>
      </c>
      <c r="W5983">
        <f>IF(AND(OR(Dashboard!$C$6="All",E5983=Dashboard!$C$6),OR(Dashboard!$F$6="All",G5983=Dashboard!$F$6),OR(Dashboard!$I$6="All",H5983=Dashboard!$I$6)),1,0)</f>
        <v/>
      </c>
    </row>
    <row r="5984">
      <c r="A5984" t="inlineStr">
        <is>
          <t>RR105975</t>
        </is>
      </c>
      <c r="B5984" s="69" t="n">
        <v>46382</v>
      </c>
      <c r="C5984" s="70" t="n">
        <v>2026</v>
      </c>
      <c r="D5984" t="inlineStr">
        <is>
          <t>Dec</t>
        </is>
      </c>
      <c r="E5984" t="inlineStr">
        <is>
          <t>North</t>
        </is>
      </c>
      <c r="F5984" t="inlineStr">
        <is>
          <t>India</t>
        </is>
      </c>
      <c r="G5984" t="inlineStr">
        <is>
          <t>Fashion</t>
        </is>
      </c>
      <c r="H5984" t="inlineStr">
        <is>
          <t>Store walk-in</t>
        </is>
      </c>
      <c r="I5984" t="inlineStr">
        <is>
          <t>Member</t>
        </is>
      </c>
      <c r="J5984" t="inlineStr">
        <is>
          <t>Liam O'Brien</t>
        </is>
      </c>
      <c r="K5984" s="71" t="n">
        <v>189</v>
      </c>
      <c r="L5984" s="72" t="n">
        <v>809.1799999999999</v>
      </c>
      <c r="M5984" s="72" t="n">
        <v>152935.02</v>
      </c>
      <c r="N5984" s="72" t="n">
        <v>12234.8</v>
      </c>
      <c r="O5984" s="72" t="n">
        <v>140700.22</v>
      </c>
      <c r="P5984" s="72" t="n">
        <v>79822.89</v>
      </c>
      <c r="Q5984" s="72" t="n">
        <v>60877.33</v>
      </c>
      <c r="R5984" t="inlineStr">
        <is>
          <t>Delhi</t>
        </is>
      </c>
      <c r="S5984" s="71" t="n">
        <v>5</v>
      </c>
      <c r="T5984" t="inlineStr">
        <is>
          <t>Yes</t>
        </is>
      </c>
      <c r="U5984" s="71" t="n">
        <v>71</v>
      </c>
      <c r="V5984" s="71" t="n">
        <v>30</v>
      </c>
      <c r="W5984">
        <f>IF(AND(OR(Dashboard!$C$6="All",E5984=Dashboard!$C$6),OR(Dashboard!$F$6="All",G5984=Dashboard!$F$6),OR(Dashboard!$I$6="All",H5984=Dashboard!$I$6)),1,0)</f>
        <v/>
      </c>
    </row>
    <row r="5985">
      <c r="A5985" t="inlineStr">
        <is>
          <t>RR105976</t>
        </is>
      </c>
      <c r="B5985" s="69" t="n">
        <v>46382</v>
      </c>
      <c r="C5985" s="70" t="n">
        <v>2026</v>
      </c>
      <c r="D5985" t="inlineStr">
        <is>
          <t>Dec</t>
        </is>
      </c>
      <c r="E5985" t="inlineStr">
        <is>
          <t>South</t>
        </is>
      </c>
      <c r="F5985" t="inlineStr">
        <is>
          <t>India</t>
        </is>
      </c>
      <c r="G5985" t="inlineStr">
        <is>
          <t>JioMart</t>
        </is>
      </c>
      <c r="H5985" t="inlineStr">
        <is>
          <t>Home delivery</t>
        </is>
      </c>
      <c r="I5985" t="inlineStr">
        <is>
          <t>Walk-in guest</t>
        </is>
      </c>
      <c r="J5985" t="inlineStr">
        <is>
          <t>Emma Clarke</t>
        </is>
      </c>
      <c r="K5985" s="71" t="n">
        <v>894</v>
      </c>
      <c r="L5985" s="72" t="n">
        <v>416.84</v>
      </c>
      <c r="M5985" s="72" t="n">
        <v>372654.96</v>
      </c>
      <c r="N5985" s="72" t="n">
        <v>18632.75</v>
      </c>
      <c r="O5985" s="72" t="n">
        <v>354022.21</v>
      </c>
      <c r="P5985" s="72" t="n">
        <v>295365.83</v>
      </c>
      <c r="Q5985" s="72" t="n">
        <v>58656.38</v>
      </c>
      <c r="R5985" t="inlineStr">
        <is>
          <t>Kerala</t>
        </is>
      </c>
      <c r="S5985" s="71" t="n">
        <v>5</v>
      </c>
      <c r="T5985" t="inlineStr">
        <is>
          <t>Yes</t>
        </is>
      </c>
      <c r="U5985" s="71" t="n">
        <v>2848</v>
      </c>
      <c r="V5985" s="71" t="n">
        <v>176</v>
      </c>
      <c r="W5985">
        <f>IF(AND(OR(Dashboard!$C$6="All",E5985=Dashboard!$C$6),OR(Dashboard!$F$6="All",G5985=Dashboard!$F$6),OR(Dashboard!$I$6="All",H5985=Dashboard!$I$6)),1,0)</f>
        <v/>
      </c>
    </row>
    <row r="5986">
      <c r="A5986" t="inlineStr">
        <is>
          <t>RR105977</t>
        </is>
      </c>
      <c r="B5986" s="69" t="n">
        <v>46382</v>
      </c>
      <c r="C5986" s="70" t="n">
        <v>2026</v>
      </c>
      <c r="D5986" t="inlineStr">
        <is>
          <t>Dec</t>
        </is>
      </c>
      <c r="E5986" t="inlineStr">
        <is>
          <t>North</t>
        </is>
      </c>
      <c r="F5986" t="inlineStr">
        <is>
          <t>India</t>
        </is>
      </c>
      <c r="G5986" t="inlineStr">
        <is>
          <t>JioMart</t>
        </is>
      </c>
      <c r="H5986" t="inlineStr">
        <is>
          <t>Home delivery</t>
        </is>
      </c>
      <c r="I5986" t="inlineStr">
        <is>
          <t>Walk-in guest</t>
        </is>
      </c>
      <c r="J5986" t="inlineStr">
        <is>
          <t>Liam O'Brien</t>
        </is>
      </c>
      <c r="K5986" s="71" t="n">
        <v>3893</v>
      </c>
      <c r="L5986" s="72" t="n">
        <v>470.17</v>
      </c>
      <c r="M5986" s="72" t="n">
        <v>1830371.81</v>
      </c>
      <c r="N5986" s="72" t="n">
        <v>91518.59</v>
      </c>
      <c r="O5986" s="72" t="n">
        <v>1738853.22</v>
      </c>
      <c r="P5986" s="72" t="n">
        <v>1299756.54</v>
      </c>
      <c r="Q5986" s="72" t="n">
        <v>439096.68</v>
      </c>
      <c r="R5986" t="inlineStr">
        <is>
          <t>Rajasthan</t>
        </is>
      </c>
      <c r="S5986" s="71" t="n">
        <v>0</v>
      </c>
      <c r="T5986" t="inlineStr">
        <is>
          <t>No</t>
        </is>
      </c>
      <c r="U5986" s="71" t="n">
        <v>19900</v>
      </c>
      <c r="V5986" s="71" t="n">
        <v>1107</v>
      </c>
      <c r="W5986">
        <f>IF(AND(OR(Dashboard!$C$6="All",E5986=Dashboard!$C$6),OR(Dashboard!$F$6="All",G5986=Dashboard!$F$6),OR(Dashboard!$I$6="All",H5986=Dashboard!$I$6)),1,0)</f>
        <v/>
      </c>
    </row>
    <row r="5987">
      <c r="A5987" t="inlineStr">
        <is>
          <t>RR105978</t>
        </is>
      </c>
      <c r="B5987" s="69" t="n">
        <v>46383</v>
      </c>
      <c r="C5987" s="70" t="n">
        <v>2026</v>
      </c>
      <c r="D5987" t="inlineStr">
        <is>
          <t>Dec</t>
        </is>
      </c>
      <c r="E5987" t="inlineStr">
        <is>
          <t>West</t>
        </is>
      </c>
      <c r="F5987" t="inlineStr">
        <is>
          <t>India</t>
        </is>
      </c>
      <c r="G5987" t="inlineStr">
        <is>
          <t>Electronics</t>
        </is>
      </c>
      <c r="H5987" t="inlineStr">
        <is>
          <t>Store walk-in</t>
        </is>
      </c>
      <c r="I5987" t="inlineStr">
        <is>
          <t>Walk-in guest</t>
        </is>
      </c>
      <c r="J5987" t="inlineStr">
        <is>
          <t>Lucas Martin</t>
        </is>
      </c>
      <c r="K5987" s="71" t="n">
        <v>168</v>
      </c>
      <c r="L5987" s="72" t="n">
        <v>10274.92</v>
      </c>
      <c r="M5987" s="72" t="n">
        <v>1726186.56</v>
      </c>
      <c r="N5987" s="72" t="n">
        <v>138094.92</v>
      </c>
      <c r="O5987" s="72" t="n">
        <v>1588091.64</v>
      </c>
      <c r="P5987" s="72" t="n">
        <v>1318332.08</v>
      </c>
      <c r="Q5987" s="72" t="n">
        <v>269759.56</v>
      </c>
      <c r="R5987" t="inlineStr">
        <is>
          <t>Gujarat</t>
        </is>
      </c>
      <c r="S5987" s="71" t="n">
        <v>0</v>
      </c>
      <c r="T5987" t="inlineStr">
        <is>
          <t>No</t>
        </is>
      </c>
      <c r="U5987" s="71" t="n">
        <v>442</v>
      </c>
      <c r="V5987" s="71" t="n">
        <v>128</v>
      </c>
      <c r="W5987">
        <f>IF(AND(OR(Dashboard!$C$6="All",E5987=Dashboard!$C$6),OR(Dashboard!$F$6="All",G5987=Dashboard!$F$6),OR(Dashboard!$I$6="All",H5987=Dashboard!$I$6)),1,0)</f>
        <v/>
      </c>
    </row>
    <row r="5988">
      <c r="A5988" t="inlineStr">
        <is>
          <t>RR105979</t>
        </is>
      </c>
      <c r="B5988" s="69" t="n">
        <v>46383</v>
      </c>
      <c r="C5988" s="70" t="n">
        <v>2026</v>
      </c>
      <c r="D5988" t="inlineStr">
        <is>
          <t>Dec</t>
        </is>
      </c>
      <c r="E5988" t="inlineStr">
        <is>
          <t>South</t>
        </is>
      </c>
      <c r="F5988" t="inlineStr">
        <is>
          <t>India</t>
        </is>
      </c>
      <c r="G5988" t="inlineStr">
        <is>
          <t>JioMart</t>
        </is>
      </c>
      <c r="H5988" t="inlineStr">
        <is>
          <t>Home delivery</t>
        </is>
      </c>
      <c r="I5988" t="inlineStr">
        <is>
          <t>Walk-in guest</t>
        </is>
      </c>
      <c r="J5988" t="inlineStr">
        <is>
          <t>Omar Haddad</t>
        </is>
      </c>
      <c r="K5988" s="71" t="n">
        <v>4478</v>
      </c>
      <c r="L5988" s="72" t="n">
        <v>446.65</v>
      </c>
      <c r="M5988" s="72" t="n">
        <v>2000098.7</v>
      </c>
      <c r="N5988" s="72" t="n">
        <v>160007.9</v>
      </c>
      <c r="O5988" s="72" t="n">
        <v>1840090.8</v>
      </c>
      <c r="P5988" s="72" t="n">
        <v>1550099.09</v>
      </c>
      <c r="Q5988" s="72" t="n">
        <v>289991.71</v>
      </c>
      <c r="R5988" t="inlineStr">
        <is>
          <t>Karnataka</t>
        </is>
      </c>
      <c r="S5988" s="71" t="n">
        <v>2</v>
      </c>
      <c r="T5988" t="inlineStr">
        <is>
          <t>Yes</t>
        </is>
      </c>
      <c r="U5988" s="71" t="n">
        <v>6871</v>
      </c>
      <c r="V5988" s="71" t="n">
        <v>538</v>
      </c>
      <c r="W5988">
        <f>IF(AND(OR(Dashboard!$C$6="All",E5988=Dashboard!$C$6),OR(Dashboard!$F$6="All",G5988=Dashboard!$F$6),OR(Dashboard!$I$6="All",H5988=Dashboard!$I$6)),1,0)</f>
        <v/>
      </c>
    </row>
    <row r="5989">
      <c r="A5989" t="inlineStr">
        <is>
          <t>RR105980</t>
        </is>
      </c>
      <c r="B5989" s="69" t="n">
        <v>46383</v>
      </c>
      <c r="C5989" s="70" t="n">
        <v>2026</v>
      </c>
      <c r="D5989" t="inlineStr">
        <is>
          <t>Dec</t>
        </is>
      </c>
      <c r="E5989" t="inlineStr">
        <is>
          <t>North</t>
        </is>
      </c>
      <c r="F5989" t="inlineStr">
        <is>
          <t>India</t>
        </is>
      </c>
      <c r="G5989" t="inlineStr">
        <is>
          <t>JioMart</t>
        </is>
      </c>
      <c r="H5989" t="inlineStr">
        <is>
          <t>Home delivery</t>
        </is>
      </c>
      <c r="I5989" t="inlineStr">
        <is>
          <t>Walk-in guest</t>
        </is>
      </c>
      <c r="J5989" t="inlineStr">
        <is>
          <t>Ruhi Shaikh</t>
        </is>
      </c>
      <c r="K5989" s="71" t="n">
        <v>1522</v>
      </c>
      <c r="L5989" s="72" t="n">
        <v>449.82</v>
      </c>
      <c r="M5989" s="72" t="n">
        <v>684626.04</v>
      </c>
      <c r="N5989" s="72" t="n">
        <v>68462.60000000001</v>
      </c>
      <c r="O5989" s="72" t="n">
        <v>616163.4399999999</v>
      </c>
      <c r="P5989" s="72" t="n">
        <v>493670.5</v>
      </c>
      <c r="Q5989" s="72" t="n">
        <v>122492.94</v>
      </c>
      <c r="R5989" t="inlineStr">
        <is>
          <t>Punjab</t>
        </is>
      </c>
      <c r="S5989" s="71" t="n">
        <v>8</v>
      </c>
      <c r="T5989" t="inlineStr">
        <is>
          <t>Yes</t>
        </is>
      </c>
      <c r="U5989" s="71" t="n">
        <v>3225</v>
      </c>
      <c r="V5989" s="71" t="n">
        <v>225</v>
      </c>
      <c r="W5989">
        <f>IF(AND(OR(Dashboard!$C$6="All",E5989=Dashboard!$C$6),OR(Dashboard!$F$6="All",G5989=Dashboard!$F$6),OR(Dashboard!$I$6="All",H5989=Dashboard!$I$6)),1,0)</f>
        <v/>
      </c>
    </row>
    <row r="5990">
      <c r="A5990" t="inlineStr">
        <is>
          <t>RR105981</t>
        </is>
      </c>
      <c r="B5990" s="69" t="n">
        <v>46383</v>
      </c>
      <c r="C5990" s="70" t="n">
        <v>2026</v>
      </c>
      <c r="D5990" t="inlineStr">
        <is>
          <t>Dec</t>
        </is>
      </c>
      <c r="E5990" t="inlineStr">
        <is>
          <t>South</t>
        </is>
      </c>
      <c r="F5990" t="inlineStr">
        <is>
          <t>India</t>
        </is>
      </c>
      <c r="G5990" t="inlineStr">
        <is>
          <t>Grocery</t>
        </is>
      </c>
      <c r="H5990" t="inlineStr">
        <is>
          <t>Store walk-in</t>
        </is>
      </c>
      <c r="I5990" t="inlineStr">
        <is>
          <t>Walk-in guest</t>
        </is>
      </c>
      <c r="J5990" t="inlineStr">
        <is>
          <t>Zoya Ahmed</t>
        </is>
      </c>
      <c r="K5990" s="71" t="n">
        <v>509</v>
      </c>
      <c r="L5990" s="72" t="n">
        <v>175.91</v>
      </c>
      <c r="M5990" s="72" t="n">
        <v>89538.19</v>
      </c>
      <c r="N5990" s="72" t="n">
        <v>4476.91</v>
      </c>
      <c r="O5990" s="72" t="n">
        <v>85061.28</v>
      </c>
      <c r="P5990" s="72" t="n">
        <v>75255.39</v>
      </c>
      <c r="Q5990" s="72" t="n">
        <v>9805.889999999999</v>
      </c>
      <c r="R5990" t="inlineStr">
        <is>
          <t>Tamil Nadu</t>
        </is>
      </c>
      <c r="S5990" s="71" t="n">
        <v>0</v>
      </c>
      <c r="T5990" t="inlineStr">
        <is>
          <t>No</t>
        </is>
      </c>
      <c r="U5990" s="71" t="n">
        <v>208</v>
      </c>
      <c r="V5990" s="71" t="n">
        <v>64</v>
      </c>
      <c r="W5990">
        <f>IF(AND(OR(Dashboard!$C$6="All",E5990=Dashboard!$C$6),OR(Dashboard!$F$6="All",G5990=Dashboard!$F$6),OR(Dashboard!$I$6="All",H5990=Dashboard!$I$6)),1,0)</f>
        <v/>
      </c>
    </row>
    <row r="5991">
      <c r="A5991" t="inlineStr">
        <is>
          <t>RR105982</t>
        </is>
      </c>
      <c r="B5991" s="69" t="n">
        <v>46383</v>
      </c>
      <c r="C5991" s="70" t="n">
        <v>2026</v>
      </c>
      <c r="D5991" t="inlineStr">
        <is>
          <t>Dec</t>
        </is>
      </c>
      <c r="E5991" t="inlineStr">
        <is>
          <t>East</t>
        </is>
      </c>
      <c r="F5991" t="inlineStr">
        <is>
          <t>India</t>
        </is>
      </c>
      <c r="G5991" t="inlineStr">
        <is>
          <t>JioMart</t>
        </is>
      </c>
      <c r="H5991" t="inlineStr">
        <is>
          <t>Home delivery</t>
        </is>
      </c>
      <c r="I5991" t="inlineStr">
        <is>
          <t>Walk-in guest</t>
        </is>
      </c>
      <c r="J5991" t="inlineStr">
        <is>
          <t>Mei Lin</t>
        </is>
      </c>
      <c r="K5991" s="71" t="n">
        <v>5687</v>
      </c>
      <c r="L5991" s="72" t="n">
        <v>415.05</v>
      </c>
      <c r="M5991" s="72" t="n">
        <v>2360389.35</v>
      </c>
      <c r="N5991" s="72" t="n">
        <v>188831.15</v>
      </c>
      <c r="O5991" s="72" t="n">
        <v>2171558.2</v>
      </c>
      <c r="P5991" s="72" t="n">
        <v>1958412.9</v>
      </c>
      <c r="Q5991" s="72" t="n">
        <v>213145.3</v>
      </c>
      <c r="R5991" t="inlineStr">
        <is>
          <t>Odisha</t>
        </is>
      </c>
      <c r="S5991" s="71" t="n">
        <v>8</v>
      </c>
      <c r="T5991" t="inlineStr">
        <is>
          <t>Yes</t>
        </is>
      </c>
      <c r="U5991" s="71" t="n">
        <v>13538</v>
      </c>
      <c r="V5991" s="71" t="n">
        <v>877</v>
      </c>
      <c r="W5991">
        <f>IF(AND(OR(Dashboard!$C$6="All",E5991=Dashboard!$C$6),OR(Dashboard!$F$6="All",G5991=Dashboard!$F$6),OR(Dashboard!$I$6="All",H5991=Dashboard!$I$6)),1,0)</f>
        <v/>
      </c>
    </row>
    <row r="5992">
      <c r="A5992" t="inlineStr">
        <is>
          <t>RR105983</t>
        </is>
      </c>
      <c r="B5992" s="69" t="n">
        <v>46383</v>
      </c>
      <c r="C5992" s="70" t="n">
        <v>2026</v>
      </c>
      <c r="D5992" t="inlineStr">
        <is>
          <t>Dec</t>
        </is>
      </c>
      <c r="E5992" t="inlineStr">
        <is>
          <t>North</t>
        </is>
      </c>
      <c r="F5992" t="inlineStr">
        <is>
          <t>India</t>
        </is>
      </c>
      <c r="G5992" t="inlineStr">
        <is>
          <t>JioMart</t>
        </is>
      </c>
      <c r="H5992" t="inlineStr">
        <is>
          <t>Home delivery</t>
        </is>
      </c>
      <c r="I5992" t="inlineStr">
        <is>
          <t>Member</t>
        </is>
      </c>
      <c r="J5992" t="inlineStr">
        <is>
          <t>Arjun Mehta</t>
        </is>
      </c>
      <c r="K5992" s="71" t="n">
        <v>2727</v>
      </c>
      <c r="L5992" s="72" t="n">
        <v>428.33</v>
      </c>
      <c r="M5992" s="72" t="n">
        <v>1168055.91</v>
      </c>
      <c r="N5992" s="72" t="n">
        <v>58402.8</v>
      </c>
      <c r="O5992" s="72" t="n">
        <v>1109653.11</v>
      </c>
      <c r="P5992" s="72" t="n">
        <v>893806.59</v>
      </c>
      <c r="Q5992" s="72" t="n">
        <v>215846.52</v>
      </c>
      <c r="R5992" t="inlineStr">
        <is>
          <t>Delhi</t>
        </is>
      </c>
      <c r="S5992" s="71" t="n">
        <v>5</v>
      </c>
      <c r="T5992" t="inlineStr">
        <is>
          <t>Yes</t>
        </is>
      </c>
      <c r="U5992" s="71" t="n">
        <v>8528</v>
      </c>
      <c r="V5992" s="71" t="n">
        <v>361</v>
      </c>
      <c r="W5992">
        <f>IF(AND(OR(Dashboard!$C$6="All",E5992=Dashboard!$C$6),OR(Dashboard!$F$6="All",G5992=Dashboard!$F$6),OR(Dashboard!$I$6="All",H5992=Dashboard!$I$6)),1,0)</f>
        <v/>
      </c>
    </row>
    <row r="5993">
      <c r="A5993" t="inlineStr">
        <is>
          <t>RR105984</t>
        </is>
      </c>
      <c r="B5993" s="69" t="n">
        <v>46383</v>
      </c>
      <c r="C5993" s="70" t="n">
        <v>2026</v>
      </c>
      <c r="D5993" t="inlineStr">
        <is>
          <t>Dec</t>
        </is>
      </c>
      <c r="E5993" t="inlineStr">
        <is>
          <t>North</t>
        </is>
      </c>
      <c r="F5993" t="inlineStr">
        <is>
          <t>India</t>
        </is>
      </c>
      <c r="G5993" t="inlineStr">
        <is>
          <t>Grocery</t>
        </is>
      </c>
      <c r="H5993" t="inlineStr">
        <is>
          <t>Store walk-in</t>
        </is>
      </c>
      <c r="I5993" t="inlineStr">
        <is>
          <t>Member</t>
        </is>
      </c>
      <c r="J5993" t="inlineStr">
        <is>
          <t>Emma Clarke</t>
        </is>
      </c>
      <c r="K5993" s="71" t="n">
        <v>2380</v>
      </c>
      <c r="L5993" s="72" t="n">
        <v>206.49</v>
      </c>
      <c r="M5993" s="72" t="n">
        <v>491446.2</v>
      </c>
      <c r="N5993" s="72" t="n">
        <v>9828.92</v>
      </c>
      <c r="O5993" s="72" t="n">
        <v>481617.28</v>
      </c>
      <c r="P5993" s="72" t="n">
        <v>352149.4</v>
      </c>
      <c r="Q5993" s="72" t="n">
        <v>129467.88</v>
      </c>
      <c r="R5993" t="inlineStr">
        <is>
          <t>Rajasthan</t>
        </is>
      </c>
      <c r="S5993" s="71" t="n">
        <v>3</v>
      </c>
      <c r="T5993" t="inlineStr">
        <is>
          <t>Yes</t>
        </is>
      </c>
      <c r="U5993" s="71" t="n">
        <v>852</v>
      </c>
      <c r="V5993" s="71" t="n">
        <v>278</v>
      </c>
      <c r="W5993">
        <f>IF(AND(OR(Dashboard!$C$6="All",E5993=Dashboard!$C$6),OR(Dashboard!$F$6="All",G5993=Dashboard!$F$6),OR(Dashboard!$I$6="All",H5993=Dashboard!$I$6)),1,0)</f>
        <v/>
      </c>
    </row>
    <row r="5994">
      <c r="A5994" t="inlineStr">
        <is>
          <t>RR105985</t>
        </is>
      </c>
      <c r="B5994" s="69" t="n">
        <v>46383</v>
      </c>
      <c r="C5994" s="70" t="n">
        <v>2026</v>
      </c>
      <c r="D5994" t="inlineStr">
        <is>
          <t>Dec</t>
        </is>
      </c>
      <c r="E5994" t="inlineStr">
        <is>
          <t>South</t>
        </is>
      </c>
      <c r="F5994" t="inlineStr">
        <is>
          <t>India</t>
        </is>
      </c>
      <c r="G5994" t="inlineStr">
        <is>
          <t>JioMart</t>
        </is>
      </c>
      <c r="H5994" t="inlineStr">
        <is>
          <t>Home delivery</t>
        </is>
      </c>
      <c r="I5994" t="inlineStr">
        <is>
          <t>Member</t>
        </is>
      </c>
      <c r="J5994" t="inlineStr">
        <is>
          <t>Lucas Martin</t>
        </is>
      </c>
      <c r="K5994" s="71" t="n">
        <v>4766</v>
      </c>
      <c r="L5994" s="72" t="n">
        <v>428.85</v>
      </c>
      <c r="M5994" s="72" t="n">
        <v>2043899.1</v>
      </c>
      <c r="N5994" s="72" t="n">
        <v>204389.91</v>
      </c>
      <c r="O5994" s="72" t="n">
        <v>1839509.19</v>
      </c>
      <c r="P5994" s="72" t="n">
        <v>1641789.65</v>
      </c>
      <c r="Q5994" s="72" t="n">
        <v>197719.54</v>
      </c>
      <c r="R5994" t="inlineStr">
        <is>
          <t>Kerala</t>
        </is>
      </c>
      <c r="S5994" s="71" t="n">
        <v>0</v>
      </c>
      <c r="T5994" t="inlineStr">
        <is>
          <t>No</t>
        </is>
      </c>
      <c r="U5994" s="71" t="n">
        <v>19185</v>
      </c>
      <c r="V5994" s="71" t="n">
        <v>1354</v>
      </c>
      <c r="W5994">
        <f>IF(AND(OR(Dashboard!$C$6="All",E5994=Dashboard!$C$6),OR(Dashboard!$F$6="All",G5994=Dashboard!$F$6),OR(Dashboard!$I$6="All",H5994=Dashboard!$I$6)),1,0)</f>
        <v/>
      </c>
    </row>
    <row r="5995">
      <c r="A5995" t="inlineStr">
        <is>
          <t>RR105986</t>
        </is>
      </c>
      <c r="B5995" s="69" t="n">
        <v>46383</v>
      </c>
      <c r="C5995" s="70" t="n">
        <v>2026</v>
      </c>
      <c r="D5995" t="inlineStr">
        <is>
          <t>Dec</t>
        </is>
      </c>
      <c r="E5995" t="inlineStr">
        <is>
          <t>North</t>
        </is>
      </c>
      <c r="F5995" t="inlineStr">
        <is>
          <t>India</t>
        </is>
      </c>
      <c r="G5995" t="inlineStr">
        <is>
          <t>Fashion</t>
        </is>
      </c>
      <c r="H5995" t="inlineStr">
        <is>
          <t>Click &amp; collect</t>
        </is>
      </c>
      <c r="I5995" t="inlineStr">
        <is>
          <t>Walk-in guest</t>
        </is>
      </c>
      <c r="J5995" t="inlineStr">
        <is>
          <t>Liam O'Brien</t>
        </is>
      </c>
      <c r="K5995" s="71" t="n">
        <v>440</v>
      </c>
      <c r="L5995" s="72" t="n">
        <v>762.52</v>
      </c>
      <c r="M5995" s="72" t="n">
        <v>335508.8</v>
      </c>
      <c r="N5995" s="72" t="n">
        <v>6710.18</v>
      </c>
      <c r="O5995" s="72" t="n">
        <v>328798.62</v>
      </c>
      <c r="P5995" s="72" t="n">
        <v>185075.12</v>
      </c>
      <c r="Q5995" s="72" t="n">
        <v>143723.5</v>
      </c>
      <c r="R5995" t="inlineStr">
        <is>
          <t>Uttar Pradesh</t>
        </is>
      </c>
      <c r="S5995" s="71" t="n">
        <v>1</v>
      </c>
      <c r="T5995" t="inlineStr">
        <is>
          <t>Yes</t>
        </is>
      </c>
      <c r="U5995" s="71" t="n">
        <v>208</v>
      </c>
      <c r="V5995" s="71" t="n">
        <v>81</v>
      </c>
      <c r="W5995">
        <f>IF(AND(OR(Dashboard!$C$6="All",E5995=Dashboard!$C$6),OR(Dashboard!$F$6="All",G5995=Dashboard!$F$6),OR(Dashboard!$I$6="All",H5995=Dashboard!$I$6)),1,0)</f>
        <v/>
      </c>
    </row>
    <row r="5996">
      <c r="A5996" t="inlineStr">
        <is>
          <t>RR105987</t>
        </is>
      </c>
      <c r="B5996" s="69" t="n">
        <v>46384</v>
      </c>
      <c r="C5996" s="70" t="n">
        <v>2026</v>
      </c>
      <c r="D5996" t="inlineStr">
        <is>
          <t>Dec</t>
        </is>
      </c>
      <c r="E5996" t="inlineStr">
        <is>
          <t>North</t>
        </is>
      </c>
      <c r="F5996" t="inlineStr">
        <is>
          <t>India</t>
        </is>
      </c>
      <c r="G5996" t="inlineStr">
        <is>
          <t>Grocery</t>
        </is>
      </c>
      <c r="H5996" t="inlineStr">
        <is>
          <t>Store walk-in</t>
        </is>
      </c>
      <c r="I5996" t="inlineStr">
        <is>
          <t>Walk-in guest</t>
        </is>
      </c>
      <c r="J5996" t="inlineStr">
        <is>
          <t>Mei Lin</t>
        </is>
      </c>
      <c r="K5996" s="71" t="n">
        <v>5187</v>
      </c>
      <c r="L5996" s="72" t="n">
        <v>191.52</v>
      </c>
      <c r="M5996" s="72" t="n">
        <v>993414.24</v>
      </c>
      <c r="N5996" s="72" t="n">
        <v>19868.28</v>
      </c>
      <c r="O5996" s="72" t="n">
        <v>973545.96</v>
      </c>
      <c r="P5996" s="72" t="n">
        <v>771223.88</v>
      </c>
      <c r="Q5996" s="72" t="n">
        <v>202322.08</v>
      </c>
      <c r="R5996" t="inlineStr">
        <is>
          <t>Uttar Pradesh</t>
        </is>
      </c>
      <c r="S5996" s="71" t="n">
        <v>8</v>
      </c>
      <c r="T5996" t="inlineStr">
        <is>
          <t>Yes</t>
        </is>
      </c>
      <c r="U5996" s="71" t="n">
        <v>2707</v>
      </c>
      <c r="V5996" s="71" t="n">
        <v>825</v>
      </c>
      <c r="W5996">
        <f>IF(AND(OR(Dashboard!$C$6="All",E5996=Dashboard!$C$6),OR(Dashboard!$F$6="All",G5996=Dashboard!$F$6),OR(Dashboard!$I$6="All",H5996=Dashboard!$I$6)),1,0)</f>
        <v/>
      </c>
    </row>
    <row r="5997">
      <c r="A5997" t="inlineStr">
        <is>
          <t>RR105988</t>
        </is>
      </c>
      <c r="B5997" s="69" t="n">
        <v>46384</v>
      </c>
      <c r="C5997" s="70" t="n">
        <v>2026</v>
      </c>
      <c r="D5997" t="inlineStr">
        <is>
          <t>Dec</t>
        </is>
      </c>
      <c r="E5997" t="inlineStr">
        <is>
          <t>South</t>
        </is>
      </c>
      <c r="F5997" t="inlineStr">
        <is>
          <t>India</t>
        </is>
      </c>
      <c r="G5997" t="inlineStr">
        <is>
          <t>JioMart</t>
        </is>
      </c>
      <c r="H5997" t="inlineStr">
        <is>
          <t>Home delivery</t>
        </is>
      </c>
      <c r="I5997" t="inlineStr">
        <is>
          <t>Member</t>
        </is>
      </c>
      <c r="J5997" t="inlineStr">
        <is>
          <t>Omar Haddad</t>
        </is>
      </c>
      <c r="K5997" s="71" t="n">
        <v>2466</v>
      </c>
      <c r="L5997" s="72" t="n">
        <v>430.04</v>
      </c>
      <c r="M5997" s="72" t="n">
        <v>1060478.64</v>
      </c>
      <c r="N5997" s="72" t="n">
        <v>159071.8</v>
      </c>
      <c r="O5997" s="72" t="n">
        <v>901406.84</v>
      </c>
      <c r="P5997" s="72" t="n">
        <v>856842.4399999999</v>
      </c>
      <c r="Q5997" s="72" t="n">
        <v>44564.4</v>
      </c>
      <c r="R5997" t="inlineStr">
        <is>
          <t>Telangana</t>
        </is>
      </c>
      <c r="S5997" s="71" t="n">
        <v>0</v>
      </c>
      <c r="T5997" t="inlineStr">
        <is>
          <t>No</t>
        </is>
      </c>
      <c r="U5997" s="71" t="n">
        <v>6997</v>
      </c>
      <c r="V5997" s="71" t="n">
        <v>288</v>
      </c>
      <c r="W5997">
        <f>IF(AND(OR(Dashboard!$C$6="All",E5997=Dashboard!$C$6),OR(Dashboard!$F$6="All",G5997=Dashboard!$F$6),OR(Dashboard!$I$6="All",H5997=Dashboard!$I$6)),1,0)</f>
        <v/>
      </c>
    </row>
    <row r="5998">
      <c r="A5998" t="inlineStr">
        <is>
          <t>RR105989</t>
        </is>
      </c>
      <c r="B5998" s="69" t="n">
        <v>46384</v>
      </c>
      <c r="C5998" s="70" t="n">
        <v>2026</v>
      </c>
      <c r="D5998" t="inlineStr">
        <is>
          <t>Dec</t>
        </is>
      </c>
      <c r="E5998" t="inlineStr">
        <is>
          <t>West</t>
        </is>
      </c>
      <c r="F5998" t="inlineStr">
        <is>
          <t>India</t>
        </is>
      </c>
      <c r="G5998" t="inlineStr">
        <is>
          <t>Electronics</t>
        </is>
      </c>
      <c r="H5998" t="inlineStr">
        <is>
          <t>Store walk-in</t>
        </is>
      </c>
      <c r="I5998" t="inlineStr">
        <is>
          <t>Member</t>
        </is>
      </c>
      <c r="J5998" t="inlineStr">
        <is>
          <t>Omar Haddad</t>
        </is>
      </c>
      <c r="K5998" s="71" t="n">
        <v>156</v>
      </c>
      <c r="L5998" s="72" t="n">
        <v>9580.68</v>
      </c>
      <c r="M5998" s="72" t="n">
        <v>1494586.08</v>
      </c>
      <c r="N5998" s="72" t="n">
        <v>224187.91</v>
      </c>
      <c r="O5998" s="72" t="n">
        <v>1270398.17</v>
      </c>
      <c r="P5998" s="72" t="n">
        <v>1299837.22</v>
      </c>
      <c r="Q5998" s="72" t="n">
        <v>-29439.05</v>
      </c>
      <c r="R5998" t="inlineStr">
        <is>
          <t>Maharashtra</t>
        </is>
      </c>
      <c r="S5998" s="71" t="n">
        <v>8</v>
      </c>
      <c r="T5998" t="inlineStr">
        <is>
          <t>Yes</t>
        </is>
      </c>
      <c r="U5998" s="71" t="n">
        <v>406</v>
      </c>
      <c r="V5998" s="71" t="n">
        <v>124</v>
      </c>
      <c r="W5998">
        <f>IF(AND(OR(Dashboard!$C$6="All",E5998=Dashboard!$C$6),OR(Dashboard!$F$6="All",G5998=Dashboard!$F$6),OR(Dashboard!$I$6="All",H5998=Dashboard!$I$6)),1,0)</f>
        <v/>
      </c>
    </row>
    <row r="5999">
      <c r="A5999" t="inlineStr">
        <is>
          <t>RR105990</t>
        </is>
      </c>
      <c r="B5999" s="69" t="n">
        <v>46384</v>
      </c>
      <c r="C5999" s="70" t="n">
        <v>2026</v>
      </c>
      <c r="D5999" t="inlineStr">
        <is>
          <t>Dec</t>
        </is>
      </c>
      <c r="E5999" t="inlineStr">
        <is>
          <t>West</t>
        </is>
      </c>
      <c r="F5999" t="inlineStr">
        <is>
          <t>India</t>
        </is>
      </c>
      <c r="G5999" t="inlineStr">
        <is>
          <t>Grocery</t>
        </is>
      </c>
      <c r="H5999" t="inlineStr">
        <is>
          <t>Store walk-in</t>
        </is>
      </c>
      <c r="I5999" t="inlineStr">
        <is>
          <t>Member</t>
        </is>
      </c>
      <c r="J5999" t="inlineStr">
        <is>
          <t>Ana Costa</t>
        </is>
      </c>
      <c r="K5999" s="71" t="n">
        <v>4748</v>
      </c>
      <c r="L5999" s="72" t="n">
        <v>194.49</v>
      </c>
      <c r="M5999" s="72" t="n">
        <v>923438.52</v>
      </c>
      <c r="N5999" s="72" t="n">
        <v>92343.85000000001</v>
      </c>
      <c r="O5999" s="72" t="n">
        <v>831094.67</v>
      </c>
      <c r="P5999" s="72" t="n">
        <v>679689.58</v>
      </c>
      <c r="Q5999" s="72" t="n">
        <v>151405.09</v>
      </c>
      <c r="R5999" t="inlineStr">
        <is>
          <t>Goa</t>
        </is>
      </c>
      <c r="S5999" s="71" t="n">
        <v>0</v>
      </c>
      <c r="T5999" t="inlineStr">
        <is>
          <t>No</t>
        </is>
      </c>
      <c r="U5999" s="71" t="n">
        <v>1847</v>
      </c>
      <c r="V5999" s="71" t="n">
        <v>791</v>
      </c>
      <c r="W5999">
        <f>IF(AND(OR(Dashboard!$C$6="All",E5999=Dashboard!$C$6),OR(Dashboard!$F$6="All",G5999=Dashboard!$F$6),OR(Dashboard!$I$6="All",H5999=Dashboard!$I$6)),1,0)</f>
        <v/>
      </c>
    </row>
    <row r="6000">
      <c r="A6000" t="inlineStr">
        <is>
          <t>RR105991</t>
        </is>
      </c>
      <c r="B6000" s="69" t="n">
        <v>46384</v>
      </c>
      <c r="C6000" s="70" t="n">
        <v>2026</v>
      </c>
      <c r="D6000" t="inlineStr">
        <is>
          <t>Dec</t>
        </is>
      </c>
      <c r="E6000" t="inlineStr">
        <is>
          <t>North</t>
        </is>
      </c>
      <c r="F6000" t="inlineStr">
        <is>
          <t>India</t>
        </is>
      </c>
      <c r="G6000" t="inlineStr">
        <is>
          <t>Grocery</t>
        </is>
      </c>
      <c r="H6000" t="inlineStr">
        <is>
          <t>Store walk-in</t>
        </is>
      </c>
      <c r="I6000" t="inlineStr">
        <is>
          <t>Member</t>
        </is>
      </c>
      <c r="J6000" t="inlineStr">
        <is>
          <t>Emma Clarke</t>
        </is>
      </c>
      <c r="K6000" s="71" t="n">
        <v>3773</v>
      </c>
      <c r="L6000" s="72" t="n">
        <v>201.06</v>
      </c>
      <c r="M6000" s="72" t="n">
        <v>758599.38</v>
      </c>
      <c r="N6000" s="72" t="n">
        <v>60687.95</v>
      </c>
      <c r="O6000" s="72" t="n">
        <v>697911.4300000001</v>
      </c>
      <c r="P6000" s="72" t="n">
        <v>536786.5699999999</v>
      </c>
      <c r="Q6000" s="72" t="n">
        <v>161124.86</v>
      </c>
      <c r="R6000" t="inlineStr">
        <is>
          <t>Punjab</t>
        </is>
      </c>
      <c r="S6000" s="71" t="n">
        <v>2</v>
      </c>
      <c r="T6000" t="inlineStr">
        <is>
          <t>Yes</t>
        </is>
      </c>
      <c r="U6000" s="71" t="n">
        <v>1848</v>
      </c>
      <c r="V6000" s="71" t="n">
        <v>820</v>
      </c>
      <c r="W6000">
        <f>IF(AND(OR(Dashboard!$C$6="All",E6000=Dashboard!$C$6),OR(Dashboard!$F$6="All",G6000=Dashboard!$F$6),OR(Dashboard!$I$6="All",H6000=Dashboard!$I$6)),1,0)</f>
        <v/>
      </c>
    </row>
    <row r="6001">
      <c r="A6001" t="inlineStr">
        <is>
          <t>RR105992</t>
        </is>
      </c>
      <c r="B6001" s="69" t="n">
        <v>46384</v>
      </c>
      <c r="C6001" s="70" t="n">
        <v>2026</v>
      </c>
      <c r="D6001" t="inlineStr">
        <is>
          <t>Dec</t>
        </is>
      </c>
      <c r="E6001" t="inlineStr">
        <is>
          <t>West</t>
        </is>
      </c>
      <c r="F6001" t="inlineStr">
        <is>
          <t>India</t>
        </is>
      </c>
      <c r="G6001" t="inlineStr">
        <is>
          <t>Electronics</t>
        </is>
      </c>
      <c r="H6001" t="inlineStr">
        <is>
          <t>Store walk-in</t>
        </is>
      </c>
      <c r="I6001" t="inlineStr">
        <is>
          <t>Member</t>
        </is>
      </c>
      <c r="J6001" t="inlineStr">
        <is>
          <t>Ravindra Patil</t>
        </is>
      </c>
      <c r="K6001" s="71" t="n">
        <v>151</v>
      </c>
      <c r="L6001" s="72" t="n">
        <v>8843.01</v>
      </c>
      <c r="M6001" s="72" t="n">
        <v>1335294.51</v>
      </c>
      <c r="N6001" s="72" t="n">
        <v>26705.89</v>
      </c>
      <c r="O6001" s="72" t="n">
        <v>1308588.62</v>
      </c>
      <c r="P6001" s="72" t="n">
        <v>1247913.75</v>
      </c>
      <c r="Q6001" s="72" t="n">
        <v>60674.87</v>
      </c>
      <c r="R6001" t="inlineStr">
        <is>
          <t>Gujarat</t>
        </is>
      </c>
      <c r="S6001" s="71" t="n">
        <v>5</v>
      </c>
      <c r="T6001" t="inlineStr">
        <is>
          <t>Yes</t>
        </is>
      </c>
      <c r="U6001" s="71" t="n">
        <v>288</v>
      </c>
      <c r="V6001" s="71" t="n">
        <v>122</v>
      </c>
      <c r="W6001">
        <f>IF(AND(OR(Dashboard!$C$6="All",E6001=Dashboard!$C$6),OR(Dashboard!$F$6="All",G6001=Dashboard!$F$6),OR(Dashboard!$I$6="All",H6001=Dashboard!$I$6)),1,0)</f>
        <v/>
      </c>
    </row>
    <row r="6002">
      <c r="A6002" t="inlineStr">
        <is>
          <t>RR105993</t>
        </is>
      </c>
      <c r="B6002" s="69" t="n">
        <v>46384</v>
      </c>
      <c r="C6002" s="70" t="n">
        <v>2026</v>
      </c>
      <c r="D6002" t="inlineStr">
        <is>
          <t>Dec</t>
        </is>
      </c>
      <c r="E6002" t="inlineStr">
        <is>
          <t>West</t>
        </is>
      </c>
      <c r="F6002" t="inlineStr">
        <is>
          <t>India</t>
        </is>
      </c>
      <c r="G6002" t="inlineStr">
        <is>
          <t>Grocery</t>
        </is>
      </c>
      <c r="H6002" t="inlineStr">
        <is>
          <t>Store walk-in</t>
        </is>
      </c>
      <c r="I6002" t="inlineStr">
        <is>
          <t>Member</t>
        </is>
      </c>
      <c r="J6002" t="inlineStr">
        <is>
          <t>Hiroshi Tanaka</t>
        </is>
      </c>
      <c r="K6002" s="71" t="n">
        <v>5434</v>
      </c>
      <c r="L6002" s="72" t="n">
        <v>182.01</v>
      </c>
      <c r="M6002" s="72" t="n">
        <v>989042.34</v>
      </c>
      <c r="N6002" s="72" t="n">
        <v>19780.85</v>
      </c>
      <c r="O6002" s="72" t="n">
        <v>969261.49</v>
      </c>
      <c r="P6002" s="72" t="n">
        <v>776514.58</v>
      </c>
      <c r="Q6002" s="72" t="n">
        <v>192746.91</v>
      </c>
      <c r="R6002" t="inlineStr">
        <is>
          <t>Goa</t>
        </is>
      </c>
      <c r="S6002" s="71" t="n">
        <v>8</v>
      </c>
      <c r="T6002" t="inlineStr">
        <is>
          <t>Yes</t>
        </is>
      </c>
      <c r="U6002" s="71" t="n">
        <v>3343</v>
      </c>
      <c r="V6002" s="71" t="n">
        <v>1010</v>
      </c>
      <c r="W6002">
        <f>IF(AND(OR(Dashboard!$C$6="All",E6002=Dashboard!$C$6),OR(Dashboard!$F$6="All",G6002=Dashboard!$F$6),OR(Dashboard!$I$6="All",H6002=Dashboard!$I$6)),1,0)</f>
        <v/>
      </c>
    </row>
    <row r="6003">
      <c r="A6003" t="inlineStr">
        <is>
          <t>RR105994</t>
        </is>
      </c>
      <c r="B6003" s="69" t="n">
        <v>46384</v>
      </c>
      <c r="C6003" s="70" t="n">
        <v>2026</v>
      </c>
      <c r="D6003" t="inlineStr">
        <is>
          <t>Dec</t>
        </is>
      </c>
      <c r="E6003" t="inlineStr">
        <is>
          <t>East</t>
        </is>
      </c>
      <c r="F6003" t="inlineStr">
        <is>
          <t>India</t>
        </is>
      </c>
      <c r="G6003" t="inlineStr">
        <is>
          <t>JioMart</t>
        </is>
      </c>
      <c r="H6003" t="inlineStr">
        <is>
          <t>Home delivery</t>
        </is>
      </c>
      <c r="I6003" t="inlineStr">
        <is>
          <t>Member</t>
        </is>
      </c>
      <c r="J6003" t="inlineStr">
        <is>
          <t>Amir Khan</t>
        </is>
      </c>
      <c r="K6003" s="71" t="n">
        <v>2592</v>
      </c>
      <c r="L6003" s="72" t="n">
        <v>518.96</v>
      </c>
      <c r="M6003" s="72" t="n">
        <v>1345144.32</v>
      </c>
      <c r="N6003" s="72" t="n">
        <v>201771.65</v>
      </c>
      <c r="O6003" s="72" t="n">
        <v>1143372.67</v>
      </c>
      <c r="P6003" s="72" t="n">
        <v>870851.66</v>
      </c>
      <c r="Q6003" s="72" t="n">
        <v>272521.01</v>
      </c>
      <c r="R6003" t="inlineStr">
        <is>
          <t>Odisha</t>
        </is>
      </c>
      <c r="S6003" s="71" t="n">
        <v>1</v>
      </c>
      <c r="T6003" t="inlineStr">
        <is>
          <t>Yes</t>
        </is>
      </c>
      <c r="U6003" s="71" t="n">
        <v>7642</v>
      </c>
      <c r="V6003" s="71" t="n">
        <v>430</v>
      </c>
      <c r="W6003">
        <f>IF(AND(OR(Dashboard!$C$6="All",E6003=Dashboard!$C$6),OR(Dashboard!$F$6="All",G6003=Dashboard!$F$6),OR(Dashboard!$I$6="All",H6003=Dashboard!$I$6)),1,0)</f>
        <v/>
      </c>
    </row>
    <row r="6004">
      <c r="A6004" t="inlineStr">
        <is>
          <t>RR105995</t>
        </is>
      </c>
      <c r="B6004" s="69" t="n">
        <v>46384</v>
      </c>
      <c r="C6004" s="70" t="n">
        <v>2026</v>
      </c>
      <c r="D6004" t="inlineStr">
        <is>
          <t>Dec</t>
        </is>
      </c>
      <c r="E6004" t="inlineStr">
        <is>
          <t>South</t>
        </is>
      </c>
      <c r="F6004" t="inlineStr">
        <is>
          <t>India</t>
        </is>
      </c>
      <c r="G6004" t="inlineStr">
        <is>
          <t>Grocery</t>
        </is>
      </c>
      <c r="H6004" t="inlineStr">
        <is>
          <t>Store walk-in</t>
        </is>
      </c>
      <c r="I6004" t="inlineStr">
        <is>
          <t>Member</t>
        </is>
      </c>
      <c r="J6004" t="inlineStr">
        <is>
          <t>Fatima Al-Saud</t>
        </is>
      </c>
      <c r="K6004" s="71" t="n">
        <v>4107</v>
      </c>
      <c r="L6004" s="72" t="n">
        <v>182.41</v>
      </c>
      <c r="M6004" s="72" t="n">
        <v>749157.87</v>
      </c>
      <c r="N6004" s="72" t="n">
        <v>59932.63</v>
      </c>
      <c r="O6004" s="72" t="n">
        <v>689225.24</v>
      </c>
      <c r="P6004" s="72" t="n">
        <v>591263.14</v>
      </c>
      <c r="Q6004" s="72" t="n">
        <v>97962.10000000001</v>
      </c>
      <c r="R6004" t="inlineStr">
        <is>
          <t>Telangana</t>
        </is>
      </c>
      <c r="S6004" s="71" t="n">
        <v>3</v>
      </c>
      <c r="T6004" t="inlineStr">
        <is>
          <t>Yes</t>
        </is>
      </c>
      <c r="U6004" s="71" t="n">
        <v>2074</v>
      </c>
      <c r="V6004" s="71" t="n">
        <v>769</v>
      </c>
      <c r="W6004">
        <f>IF(AND(OR(Dashboard!$C$6="All",E6004=Dashboard!$C$6),OR(Dashboard!$F$6="All",G6004=Dashboard!$F$6),OR(Dashboard!$I$6="All",H6004=Dashboard!$I$6)),1,0)</f>
        <v/>
      </c>
    </row>
    <row r="6005">
      <c r="A6005" t="inlineStr">
        <is>
          <t>RR105996</t>
        </is>
      </c>
      <c r="B6005" s="69" t="n">
        <v>46384</v>
      </c>
      <c r="C6005" s="70" t="n">
        <v>2026</v>
      </c>
      <c r="D6005" t="inlineStr">
        <is>
          <t>Dec</t>
        </is>
      </c>
      <c r="E6005" t="inlineStr">
        <is>
          <t>North</t>
        </is>
      </c>
      <c r="F6005" t="inlineStr">
        <is>
          <t>India</t>
        </is>
      </c>
      <c r="G6005" t="inlineStr">
        <is>
          <t>Grocery</t>
        </is>
      </c>
      <c r="H6005" t="inlineStr">
        <is>
          <t>Store walk-in</t>
        </is>
      </c>
      <c r="I6005" t="inlineStr">
        <is>
          <t>Walk-in guest</t>
        </is>
      </c>
      <c r="J6005" t="inlineStr">
        <is>
          <t>Sara Rossi</t>
        </is>
      </c>
      <c r="K6005" s="71" t="n">
        <v>4683</v>
      </c>
      <c r="L6005" s="72" t="n">
        <v>175.85</v>
      </c>
      <c r="M6005" s="72" t="n">
        <v>823505.55</v>
      </c>
      <c r="N6005" s="72" t="n">
        <v>41175.28</v>
      </c>
      <c r="O6005" s="72" t="n">
        <v>782330.27</v>
      </c>
      <c r="P6005" s="72" t="n">
        <v>670367.89</v>
      </c>
      <c r="Q6005" s="72" t="n">
        <v>111962.38</v>
      </c>
      <c r="R6005" t="inlineStr">
        <is>
          <t>Delhi</t>
        </is>
      </c>
      <c r="S6005" s="71" t="n">
        <v>2</v>
      </c>
      <c r="T6005" t="inlineStr">
        <is>
          <t>Yes</t>
        </is>
      </c>
      <c r="U6005" s="71" t="n">
        <v>3568</v>
      </c>
      <c r="V6005" s="71" t="n">
        <v>1047</v>
      </c>
      <c r="W6005">
        <f>IF(AND(OR(Dashboard!$C$6="All",E6005=Dashboard!$C$6),OR(Dashboard!$F$6="All",G6005=Dashboard!$F$6),OR(Dashboard!$I$6="All",H6005=Dashboard!$I$6)),1,0)</f>
        <v/>
      </c>
    </row>
    <row r="6006">
      <c r="A6006" t="inlineStr">
        <is>
          <t>RR105997</t>
        </is>
      </c>
      <c r="B6006" s="69" t="n">
        <v>46384</v>
      </c>
      <c r="C6006" s="70" t="n">
        <v>2026</v>
      </c>
      <c r="D6006" t="inlineStr">
        <is>
          <t>Dec</t>
        </is>
      </c>
      <c r="E6006" t="inlineStr">
        <is>
          <t>West</t>
        </is>
      </c>
      <c r="F6006" t="inlineStr">
        <is>
          <t>India</t>
        </is>
      </c>
      <c r="G6006" t="inlineStr">
        <is>
          <t>Grocery</t>
        </is>
      </c>
      <c r="H6006" t="inlineStr">
        <is>
          <t>Store walk-in</t>
        </is>
      </c>
      <c r="I6006" t="inlineStr">
        <is>
          <t>Member</t>
        </is>
      </c>
      <c r="J6006" t="inlineStr">
        <is>
          <t>Wei Chen</t>
        </is>
      </c>
      <c r="K6006" s="71" t="n">
        <v>1029</v>
      </c>
      <c r="L6006" s="72" t="n">
        <v>202.64</v>
      </c>
      <c r="M6006" s="72" t="n">
        <v>208516.56</v>
      </c>
      <c r="N6006" s="72" t="n">
        <v>16681.32</v>
      </c>
      <c r="O6006" s="72" t="n">
        <v>191835.24</v>
      </c>
      <c r="P6006" s="72" t="n">
        <v>153633.1</v>
      </c>
      <c r="Q6006" s="72" t="n">
        <v>38202.14</v>
      </c>
      <c r="R6006" t="inlineStr">
        <is>
          <t>Goa</t>
        </is>
      </c>
      <c r="S6006" s="71" t="n">
        <v>1</v>
      </c>
      <c r="T6006" t="inlineStr">
        <is>
          <t>Yes</t>
        </is>
      </c>
      <c r="U6006" s="71" t="n">
        <v>409</v>
      </c>
      <c r="V6006" s="71" t="n">
        <v>159</v>
      </c>
      <c r="W6006">
        <f>IF(AND(OR(Dashboard!$C$6="All",E6006=Dashboard!$C$6),OR(Dashboard!$F$6="All",G6006=Dashboard!$F$6),OR(Dashboard!$I$6="All",H6006=Dashboard!$I$6)),1,0)</f>
        <v/>
      </c>
    </row>
    <row r="6007">
      <c r="A6007" t="inlineStr">
        <is>
          <t>RR105998</t>
        </is>
      </c>
      <c r="B6007" s="69" t="n">
        <v>46384</v>
      </c>
      <c r="C6007" s="70" t="n">
        <v>2026</v>
      </c>
      <c r="D6007" t="inlineStr">
        <is>
          <t>Dec</t>
        </is>
      </c>
      <c r="E6007" t="inlineStr">
        <is>
          <t>West</t>
        </is>
      </c>
      <c r="F6007" t="inlineStr">
        <is>
          <t>India</t>
        </is>
      </c>
      <c r="G6007" t="inlineStr">
        <is>
          <t>Electronics</t>
        </is>
      </c>
      <c r="H6007" t="inlineStr">
        <is>
          <t>Store walk-in</t>
        </is>
      </c>
      <c r="I6007" t="inlineStr">
        <is>
          <t>Walk-in guest</t>
        </is>
      </c>
      <c r="J6007" t="inlineStr">
        <is>
          <t>Fatima Al-Saud</t>
        </is>
      </c>
      <c r="K6007" s="71" t="n">
        <v>81</v>
      </c>
      <c r="L6007" s="72" t="n">
        <v>10712.86</v>
      </c>
      <c r="M6007" s="72" t="n">
        <v>867741.66</v>
      </c>
      <c r="N6007" s="72" t="n">
        <v>43387.08</v>
      </c>
      <c r="O6007" s="72" t="n">
        <v>824354.58</v>
      </c>
      <c r="P6007" s="72" t="n">
        <v>680149.26</v>
      </c>
      <c r="Q6007" s="72" t="n">
        <v>144205.32</v>
      </c>
      <c r="R6007" t="inlineStr">
        <is>
          <t>Goa</t>
        </is>
      </c>
      <c r="S6007" s="71" t="n">
        <v>1</v>
      </c>
      <c r="T6007" t="inlineStr">
        <is>
          <t>Yes</t>
        </is>
      </c>
      <c r="U6007" s="71" t="n">
        <v>187</v>
      </c>
      <c r="V6007" s="71" t="n">
        <v>73</v>
      </c>
      <c r="W6007">
        <f>IF(AND(OR(Dashboard!$C$6="All",E6007=Dashboard!$C$6),OR(Dashboard!$F$6="All",G6007=Dashboard!$F$6),OR(Dashboard!$I$6="All",H6007=Dashboard!$I$6)),1,0)</f>
        <v/>
      </c>
    </row>
    <row r="6008">
      <c r="A6008" t="inlineStr">
        <is>
          <t>RR105999</t>
        </is>
      </c>
      <c r="B6008" s="69" t="n">
        <v>46384</v>
      </c>
      <c r="C6008" s="70" t="n">
        <v>2026</v>
      </c>
      <c r="D6008" t="inlineStr">
        <is>
          <t>Dec</t>
        </is>
      </c>
      <c r="E6008" t="inlineStr">
        <is>
          <t>South</t>
        </is>
      </c>
      <c r="F6008" t="inlineStr">
        <is>
          <t>India</t>
        </is>
      </c>
      <c r="G6008" t="inlineStr">
        <is>
          <t>Grocery</t>
        </is>
      </c>
      <c r="H6008" t="inlineStr">
        <is>
          <t>Store walk-in</t>
        </is>
      </c>
      <c r="I6008" t="inlineStr">
        <is>
          <t>Member</t>
        </is>
      </c>
      <c r="J6008" t="inlineStr">
        <is>
          <t>Amir Khan</t>
        </is>
      </c>
      <c r="K6008" s="71" t="n">
        <v>1344</v>
      </c>
      <c r="L6008" s="72" t="n">
        <v>197.39</v>
      </c>
      <c r="M6008" s="72" t="n">
        <v>265292.16</v>
      </c>
      <c r="N6008" s="72" t="n">
        <v>21223.37</v>
      </c>
      <c r="O6008" s="72" t="n">
        <v>244068.79</v>
      </c>
      <c r="P6008" s="72" t="n">
        <v>194374.85</v>
      </c>
      <c r="Q6008" s="72" t="n">
        <v>49693.94</v>
      </c>
      <c r="R6008" t="inlineStr">
        <is>
          <t>Telangana</t>
        </is>
      </c>
      <c r="S6008" s="71" t="n">
        <v>8</v>
      </c>
      <c r="T6008" t="inlineStr">
        <is>
          <t>Yes</t>
        </is>
      </c>
      <c r="U6008" s="71" t="n">
        <v>510</v>
      </c>
      <c r="V6008" s="71" t="n">
        <v>180</v>
      </c>
      <c r="W6008">
        <f>IF(AND(OR(Dashboard!$C$6="All",E6008=Dashboard!$C$6),OR(Dashboard!$F$6="All",G6008=Dashboard!$F$6),OR(Dashboard!$I$6="All",H6008=Dashboard!$I$6)),1,0)</f>
        <v/>
      </c>
    </row>
    <row r="6009">
      <c r="A6009" t="inlineStr">
        <is>
          <t>RR106000</t>
        </is>
      </c>
      <c r="B6009" s="69" t="n">
        <v>46384</v>
      </c>
      <c r="C6009" s="70" t="n">
        <v>2026</v>
      </c>
      <c r="D6009" t="inlineStr">
        <is>
          <t>Dec</t>
        </is>
      </c>
      <c r="E6009" t="inlineStr">
        <is>
          <t>West</t>
        </is>
      </c>
      <c r="F6009" t="inlineStr">
        <is>
          <t>India</t>
        </is>
      </c>
      <c r="G6009" t="inlineStr">
        <is>
          <t>Electronics</t>
        </is>
      </c>
      <c r="H6009" t="inlineStr">
        <is>
          <t>Store walk-in</t>
        </is>
      </c>
      <c r="I6009" t="inlineStr">
        <is>
          <t>Walk-in guest</t>
        </is>
      </c>
      <c r="J6009" t="inlineStr">
        <is>
          <t>Carlos Silva</t>
        </is>
      </c>
      <c r="K6009" s="71" t="n">
        <v>72</v>
      </c>
      <c r="L6009" s="72" t="n">
        <v>8943.809999999999</v>
      </c>
      <c r="M6009" s="72" t="n">
        <v>643954.3199999999</v>
      </c>
      <c r="N6009" s="72" t="n">
        <v>32197.72</v>
      </c>
      <c r="O6009" s="72" t="n">
        <v>611756.6</v>
      </c>
      <c r="P6009" s="72" t="n">
        <v>570494.84</v>
      </c>
      <c r="Q6009" s="72" t="n">
        <v>41261.76</v>
      </c>
      <c r="R6009" t="inlineStr">
        <is>
          <t>Maharashtra</t>
        </is>
      </c>
      <c r="S6009" s="71" t="n">
        <v>1</v>
      </c>
      <c r="T6009" t="inlineStr">
        <is>
          <t>Yes</t>
        </is>
      </c>
      <c r="U6009" s="71" t="n">
        <v>169</v>
      </c>
      <c r="V6009" s="71" t="n">
        <v>56</v>
      </c>
      <c r="W6009">
        <f>IF(AND(OR(Dashboard!$C$6="All",E6009=Dashboard!$C$6),OR(Dashboard!$F$6="All",G6009=Dashboard!$F$6),OR(Dashboard!$I$6="All",H6009=Dashboard!$I$6)),1,0)</f>
        <v/>
      </c>
    </row>
    <row r="6011">
      <c r="A6011" s="73" t="inlineStr">
        <is>
          <t>EXAMPLE DATA: every number in this workbook is made up for practice. It is not real Reliance Retail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60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0B3D91"/>
    <outlinePr summaryBelow="1" summaryRight="1"/>
    <pageSetUpPr fitToPage="1"/>
  </sheetPr>
  <dimension ref="A1:BB3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3" t="inlineStr">
        <is>
          <t>Helper tables for the charts. They follow the Dashboard filters (Inc = 1). EXAMPLE DATA: every number in this workbook is made up for practice. It is not real Reliance Retail data and not an official report.</t>
        </is>
      </c>
      <c r="AD1" s="50" t="inlineStr">
        <is>
          <t>Sparkline data (24 months per KPI, follows the filters)</t>
        </is>
      </c>
      <c r="AE1" s="74" t="inlineStr">
        <is>
          <t>Jan 2025</t>
        </is>
      </c>
      <c r="AF1" s="74" t="inlineStr">
        <is>
          <t>Feb 2025</t>
        </is>
      </c>
      <c r="AG1" s="74" t="inlineStr">
        <is>
          <t>Mar 2025</t>
        </is>
      </c>
      <c r="AH1" s="74" t="inlineStr">
        <is>
          <t>Apr 2025</t>
        </is>
      </c>
      <c r="AI1" s="74" t="inlineStr">
        <is>
          <t>May 2025</t>
        </is>
      </c>
      <c r="AJ1" s="74" t="inlineStr">
        <is>
          <t>Jun 2025</t>
        </is>
      </c>
      <c r="AK1" s="74" t="inlineStr">
        <is>
          <t>Jul 2025</t>
        </is>
      </c>
      <c r="AL1" s="74" t="inlineStr">
        <is>
          <t>Aug 2025</t>
        </is>
      </c>
      <c r="AM1" s="74" t="inlineStr">
        <is>
          <t>Sep 2025</t>
        </is>
      </c>
      <c r="AN1" s="74" t="inlineStr">
        <is>
          <t>Oct 2025</t>
        </is>
      </c>
      <c r="AO1" s="74" t="inlineStr">
        <is>
          <t>Nov 2025</t>
        </is>
      </c>
      <c r="AP1" s="74" t="inlineStr">
        <is>
          <t>Dec 2025</t>
        </is>
      </c>
      <c r="AQ1" s="74" t="inlineStr">
        <is>
          <t>Jan 2026</t>
        </is>
      </c>
      <c r="AR1" s="74" t="inlineStr">
        <is>
          <t>Feb 2026</t>
        </is>
      </c>
      <c r="AS1" s="74" t="inlineStr">
        <is>
          <t>Mar 2026</t>
        </is>
      </c>
      <c r="AT1" s="74" t="inlineStr">
        <is>
          <t>Apr 2026</t>
        </is>
      </c>
      <c r="AU1" s="74" t="inlineStr">
        <is>
          <t>May 2026</t>
        </is>
      </c>
      <c r="AV1" s="74" t="inlineStr">
        <is>
          <t>Jun 2026</t>
        </is>
      </c>
      <c r="AW1" s="74" t="inlineStr">
        <is>
          <t>Jul 2026</t>
        </is>
      </c>
      <c r="AX1" s="74" t="inlineStr">
        <is>
          <t>Aug 2026</t>
        </is>
      </c>
      <c r="AY1" s="74" t="inlineStr">
        <is>
          <t>Sep 2026</t>
        </is>
      </c>
      <c r="AZ1" s="74" t="inlineStr">
        <is>
          <t>Oct 2026</t>
        </is>
      </c>
      <c r="BA1" s="74" t="inlineStr">
        <is>
          <t>Nov 2026</t>
        </is>
      </c>
      <c r="BB1" s="74" t="inlineStr">
        <is>
          <t>Dec 2026</t>
        </is>
      </c>
    </row>
    <row r="2">
      <c r="AD2" s="75" t="inlineStr">
        <is>
          <t>💰 Revenue (trend)</t>
        </is>
      </c>
      <c r="AE2" s="76">
        <f>SUMIFS(Data!$O$10:$O$6009,Data!$W$10:$W$6009,1,Data!$C$10:$C$6009,2025,Data!$D$10:$D$6009,"Jan")</f>
        <v/>
      </c>
      <c r="AF2" s="76">
        <f>SUMIFS(Data!$O$10:$O$6009,Data!$W$10:$W$6009,1,Data!$C$10:$C$6009,2025,Data!$D$10:$D$6009,"Feb")</f>
        <v/>
      </c>
      <c r="AG2" s="76">
        <f>SUMIFS(Data!$O$10:$O$6009,Data!$W$10:$W$6009,1,Data!$C$10:$C$6009,2025,Data!$D$10:$D$6009,"Mar")</f>
        <v/>
      </c>
      <c r="AH2" s="76">
        <f>SUMIFS(Data!$O$10:$O$6009,Data!$W$10:$W$6009,1,Data!$C$10:$C$6009,2025,Data!$D$10:$D$6009,"Apr")</f>
        <v/>
      </c>
      <c r="AI2" s="76">
        <f>SUMIFS(Data!$O$10:$O$6009,Data!$W$10:$W$6009,1,Data!$C$10:$C$6009,2025,Data!$D$10:$D$6009,"May")</f>
        <v/>
      </c>
      <c r="AJ2" s="76">
        <f>SUMIFS(Data!$O$10:$O$6009,Data!$W$10:$W$6009,1,Data!$C$10:$C$6009,2025,Data!$D$10:$D$6009,"Jun")</f>
        <v/>
      </c>
      <c r="AK2" s="76">
        <f>SUMIFS(Data!$O$10:$O$6009,Data!$W$10:$W$6009,1,Data!$C$10:$C$6009,2025,Data!$D$10:$D$6009,"Jul")</f>
        <v/>
      </c>
      <c r="AL2" s="76">
        <f>SUMIFS(Data!$O$10:$O$6009,Data!$W$10:$W$6009,1,Data!$C$10:$C$6009,2025,Data!$D$10:$D$6009,"Aug")</f>
        <v/>
      </c>
      <c r="AM2" s="76">
        <f>SUMIFS(Data!$O$10:$O$6009,Data!$W$10:$W$6009,1,Data!$C$10:$C$6009,2025,Data!$D$10:$D$6009,"Sep")</f>
        <v/>
      </c>
      <c r="AN2" s="76">
        <f>SUMIFS(Data!$O$10:$O$6009,Data!$W$10:$W$6009,1,Data!$C$10:$C$6009,2025,Data!$D$10:$D$6009,"Oct")</f>
        <v/>
      </c>
      <c r="AO2" s="76">
        <f>SUMIFS(Data!$O$10:$O$6009,Data!$W$10:$W$6009,1,Data!$C$10:$C$6009,2025,Data!$D$10:$D$6009,"Nov")</f>
        <v/>
      </c>
      <c r="AP2" s="76">
        <f>SUMIFS(Data!$O$10:$O$6009,Data!$W$10:$W$6009,1,Data!$C$10:$C$6009,2025,Data!$D$10:$D$6009,"Dec")</f>
        <v/>
      </c>
      <c r="AQ2" s="76">
        <f>SUMIFS(Data!$O$10:$O$6009,Data!$W$10:$W$6009,1,Data!$C$10:$C$6009,2026,Data!$D$10:$D$6009,"Jan")</f>
        <v/>
      </c>
      <c r="AR2" s="76">
        <f>SUMIFS(Data!$O$10:$O$6009,Data!$W$10:$W$6009,1,Data!$C$10:$C$6009,2026,Data!$D$10:$D$6009,"Feb")</f>
        <v/>
      </c>
      <c r="AS2" s="76">
        <f>SUMIFS(Data!$O$10:$O$6009,Data!$W$10:$W$6009,1,Data!$C$10:$C$6009,2026,Data!$D$10:$D$6009,"Mar")</f>
        <v/>
      </c>
      <c r="AT2" s="76">
        <f>SUMIFS(Data!$O$10:$O$6009,Data!$W$10:$W$6009,1,Data!$C$10:$C$6009,2026,Data!$D$10:$D$6009,"Apr")</f>
        <v/>
      </c>
      <c r="AU2" s="76">
        <f>SUMIFS(Data!$O$10:$O$6009,Data!$W$10:$W$6009,1,Data!$C$10:$C$6009,2026,Data!$D$10:$D$6009,"May")</f>
        <v/>
      </c>
      <c r="AV2" s="76">
        <f>SUMIFS(Data!$O$10:$O$6009,Data!$W$10:$W$6009,1,Data!$C$10:$C$6009,2026,Data!$D$10:$D$6009,"Jun")</f>
        <v/>
      </c>
      <c r="AW2" s="76">
        <f>SUMIFS(Data!$O$10:$O$6009,Data!$W$10:$W$6009,1,Data!$C$10:$C$6009,2026,Data!$D$10:$D$6009,"Jul")</f>
        <v/>
      </c>
      <c r="AX2" s="76">
        <f>SUMIFS(Data!$O$10:$O$6009,Data!$W$10:$W$6009,1,Data!$C$10:$C$6009,2026,Data!$D$10:$D$6009,"Aug")</f>
        <v/>
      </c>
      <c r="AY2" s="76">
        <f>SUMIFS(Data!$O$10:$O$6009,Data!$W$10:$W$6009,1,Data!$C$10:$C$6009,2026,Data!$D$10:$D$6009,"Sep")</f>
        <v/>
      </c>
      <c r="AZ2" s="76">
        <f>SUMIFS(Data!$O$10:$O$6009,Data!$W$10:$W$6009,1,Data!$C$10:$C$6009,2026,Data!$D$10:$D$6009,"Oct")</f>
        <v/>
      </c>
      <c r="BA2" s="76">
        <f>SUMIFS(Data!$O$10:$O$6009,Data!$W$10:$W$6009,1,Data!$C$10:$C$6009,2026,Data!$D$10:$D$6009,"Nov")</f>
        <v/>
      </c>
      <c r="BB2" s="76">
        <f>SUMIFS(Data!$O$10:$O$6009,Data!$W$10:$W$6009,1,Data!$C$10:$C$6009,2026,Data!$D$10:$D$6009,"Dec")</f>
        <v/>
      </c>
    </row>
    <row r="3">
      <c r="A3" s="77" t="inlineStr">
        <is>
          <t>Monthly trend: AC 2026 vs PY 2025</t>
        </is>
      </c>
      <c r="AD3" s="75" t="inlineStr">
        <is>
          <t>📈 Profit (trend)</t>
        </is>
      </c>
      <c r="AE3" s="76">
        <f>SUMIFS(Data!$Q$10:$Q$6009,Data!$W$10:$W$6009,1,Data!$C$10:$C$6009,2025,Data!$D$10:$D$6009,"Jan")</f>
        <v/>
      </c>
      <c r="AF3" s="76">
        <f>SUMIFS(Data!$Q$10:$Q$6009,Data!$W$10:$W$6009,1,Data!$C$10:$C$6009,2025,Data!$D$10:$D$6009,"Feb")</f>
        <v/>
      </c>
      <c r="AG3" s="76">
        <f>SUMIFS(Data!$Q$10:$Q$6009,Data!$W$10:$W$6009,1,Data!$C$10:$C$6009,2025,Data!$D$10:$D$6009,"Mar")</f>
        <v/>
      </c>
      <c r="AH3" s="76">
        <f>SUMIFS(Data!$Q$10:$Q$6009,Data!$W$10:$W$6009,1,Data!$C$10:$C$6009,2025,Data!$D$10:$D$6009,"Apr")</f>
        <v/>
      </c>
      <c r="AI3" s="76">
        <f>SUMIFS(Data!$Q$10:$Q$6009,Data!$W$10:$W$6009,1,Data!$C$10:$C$6009,2025,Data!$D$10:$D$6009,"May")</f>
        <v/>
      </c>
      <c r="AJ3" s="76">
        <f>SUMIFS(Data!$Q$10:$Q$6009,Data!$W$10:$W$6009,1,Data!$C$10:$C$6009,2025,Data!$D$10:$D$6009,"Jun")</f>
        <v/>
      </c>
      <c r="AK3" s="76">
        <f>SUMIFS(Data!$Q$10:$Q$6009,Data!$W$10:$W$6009,1,Data!$C$10:$C$6009,2025,Data!$D$10:$D$6009,"Jul")</f>
        <v/>
      </c>
      <c r="AL3" s="76">
        <f>SUMIFS(Data!$Q$10:$Q$6009,Data!$W$10:$W$6009,1,Data!$C$10:$C$6009,2025,Data!$D$10:$D$6009,"Aug")</f>
        <v/>
      </c>
      <c r="AM3" s="76">
        <f>SUMIFS(Data!$Q$10:$Q$6009,Data!$W$10:$W$6009,1,Data!$C$10:$C$6009,2025,Data!$D$10:$D$6009,"Sep")</f>
        <v/>
      </c>
      <c r="AN3" s="76">
        <f>SUMIFS(Data!$Q$10:$Q$6009,Data!$W$10:$W$6009,1,Data!$C$10:$C$6009,2025,Data!$D$10:$D$6009,"Oct")</f>
        <v/>
      </c>
      <c r="AO3" s="76">
        <f>SUMIFS(Data!$Q$10:$Q$6009,Data!$W$10:$W$6009,1,Data!$C$10:$C$6009,2025,Data!$D$10:$D$6009,"Nov")</f>
        <v/>
      </c>
      <c r="AP3" s="76">
        <f>SUMIFS(Data!$Q$10:$Q$6009,Data!$W$10:$W$6009,1,Data!$C$10:$C$6009,2025,Data!$D$10:$D$6009,"Dec")</f>
        <v/>
      </c>
      <c r="AQ3" s="76">
        <f>SUMIFS(Data!$Q$10:$Q$6009,Data!$W$10:$W$6009,1,Data!$C$10:$C$6009,2026,Data!$D$10:$D$6009,"Jan")</f>
        <v/>
      </c>
      <c r="AR3" s="76">
        <f>SUMIFS(Data!$Q$10:$Q$6009,Data!$W$10:$W$6009,1,Data!$C$10:$C$6009,2026,Data!$D$10:$D$6009,"Feb")</f>
        <v/>
      </c>
      <c r="AS3" s="76">
        <f>SUMIFS(Data!$Q$10:$Q$6009,Data!$W$10:$W$6009,1,Data!$C$10:$C$6009,2026,Data!$D$10:$D$6009,"Mar")</f>
        <v/>
      </c>
      <c r="AT3" s="76">
        <f>SUMIFS(Data!$Q$10:$Q$6009,Data!$W$10:$W$6009,1,Data!$C$10:$C$6009,2026,Data!$D$10:$D$6009,"Apr")</f>
        <v/>
      </c>
      <c r="AU3" s="76">
        <f>SUMIFS(Data!$Q$10:$Q$6009,Data!$W$10:$W$6009,1,Data!$C$10:$C$6009,2026,Data!$D$10:$D$6009,"May")</f>
        <v/>
      </c>
      <c r="AV3" s="76">
        <f>SUMIFS(Data!$Q$10:$Q$6009,Data!$W$10:$W$6009,1,Data!$C$10:$C$6009,2026,Data!$D$10:$D$6009,"Jun")</f>
        <v/>
      </c>
      <c r="AW3" s="76">
        <f>SUMIFS(Data!$Q$10:$Q$6009,Data!$W$10:$W$6009,1,Data!$C$10:$C$6009,2026,Data!$D$10:$D$6009,"Jul")</f>
        <v/>
      </c>
      <c r="AX3" s="76">
        <f>SUMIFS(Data!$Q$10:$Q$6009,Data!$W$10:$W$6009,1,Data!$C$10:$C$6009,2026,Data!$D$10:$D$6009,"Aug")</f>
        <v/>
      </c>
      <c r="AY3" s="76">
        <f>SUMIFS(Data!$Q$10:$Q$6009,Data!$W$10:$W$6009,1,Data!$C$10:$C$6009,2026,Data!$D$10:$D$6009,"Sep")</f>
        <v/>
      </c>
      <c r="AZ3" s="76">
        <f>SUMIFS(Data!$Q$10:$Q$6009,Data!$W$10:$W$6009,1,Data!$C$10:$C$6009,2026,Data!$D$10:$D$6009,"Oct")</f>
        <v/>
      </c>
      <c r="BA3" s="76">
        <f>SUMIFS(Data!$Q$10:$Q$6009,Data!$W$10:$W$6009,1,Data!$C$10:$C$6009,2026,Data!$D$10:$D$6009,"Nov")</f>
        <v/>
      </c>
      <c r="BB3" s="76">
        <f>SUMIFS(Data!$Q$10:$Q$6009,Data!$W$10:$W$6009,1,Data!$C$10:$C$6009,2026,Data!$D$10:$D$6009,"Dec")</f>
        <v/>
      </c>
    </row>
    <row r="4">
      <c r="A4" s="78" t="inlineStr">
        <is>
          <t>Month</t>
        </is>
      </c>
      <c r="B4" s="78" t="inlineStr">
        <is>
          <t>PY 2025</t>
        </is>
      </c>
      <c r="C4" s="78" t="inlineStr">
        <is>
          <t>AC 2026</t>
        </is>
      </c>
      <c r="D4" s="78" t="inlineStr">
        <is>
          <t>ΔPY%</t>
        </is>
      </c>
      <c r="AD4" s="75" t="inlineStr">
        <is>
          <t>🎯 Margin % (trend)</t>
        </is>
      </c>
      <c r="AE4" s="76">
        <f>IFERROR(SUMIFS(Data!$Q$10:$Q$6009,Data!$W$10:$W$6009,1,Data!$C$10:$C$6009,2025,Data!$D$10:$D$6009,"Jan")/SUMIFS(Data!$O$10:$O$6009,Data!$W$10:$W$6009,1,Data!$C$10:$C$6009,2025,Data!$D$10:$D$6009,"Jan"),0)</f>
        <v/>
      </c>
      <c r="AF4" s="76">
        <f>IFERROR(SUMIFS(Data!$Q$10:$Q$6009,Data!$W$10:$W$6009,1,Data!$C$10:$C$6009,2025,Data!$D$10:$D$6009,"Feb")/SUMIFS(Data!$O$10:$O$6009,Data!$W$10:$W$6009,1,Data!$C$10:$C$6009,2025,Data!$D$10:$D$6009,"Feb"),0)</f>
        <v/>
      </c>
      <c r="AG4" s="76">
        <f>IFERROR(SUMIFS(Data!$Q$10:$Q$6009,Data!$W$10:$W$6009,1,Data!$C$10:$C$6009,2025,Data!$D$10:$D$6009,"Mar")/SUMIFS(Data!$O$10:$O$6009,Data!$W$10:$W$6009,1,Data!$C$10:$C$6009,2025,Data!$D$10:$D$6009,"Mar"),0)</f>
        <v/>
      </c>
      <c r="AH4" s="76">
        <f>IFERROR(SUMIFS(Data!$Q$10:$Q$6009,Data!$W$10:$W$6009,1,Data!$C$10:$C$6009,2025,Data!$D$10:$D$6009,"Apr")/SUMIFS(Data!$O$10:$O$6009,Data!$W$10:$W$6009,1,Data!$C$10:$C$6009,2025,Data!$D$10:$D$6009,"Apr"),0)</f>
        <v/>
      </c>
      <c r="AI4" s="76">
        <f>IFERROR(SUMIFS(Data!$Q$10:$Q$6009,Data!$W$10:$W$6009,1,Data!$C$10:$C$6009,2025,Data!$D$10:$D$6009,"May")/SUMIFS(Data!$O$10:$O$6009,Data!$W$10:$W$6009,1,Data!$C$10:$C$6009,2025,Data!$D$10:$D$6009,"May"),0)</f>
        <v/>
      </c>
      <c r="AJ4" s="76">
        <f>IFERROR(SUMIFS(Data!$Q$10:$Q$6009,Data!$W$10:$W$6009,1,Data!$C$10:$C$6009,2025,Data!$D$10:$D$6009,"Jun")/SUMIFS(Data!$O$10:$O$6009,Data!$W$10:$W$6009,1,Data!$C$10:$C$6009,2025,Data!$D$10:$D$6009,"Jun"),0)</f>
        <v/>
      </c>
      <c r="AK4" s="76">
        <f>IFERROR(SUMIFS(Data!$Q$10:$Q$6009,Data!$W$10:$W$6009,1,Data!$C$10:$C$6009,2025,Data!$D$10:$D$6009,"Jul")/SUMIFS(Data!$O$10:$O$6009,Data!$W$10:$W$6009,1,Data!$C$10:$C$6009,2025,Data!$D$10:$D$6009,"Jul"),0)</f>
        <v/>
      </c>
      <c r="AL4" s="76">
        <f>IFERROR(SUMIFS(Data!$Q$10:$Q$6009,Data!$W$10:$W$6009,1,Data!$C$10:$C$6009,2025,Data!$D$10:$D$6009,"Aug")/SUMIFS(Data!$O$10:$O$6009,Data!$W$10:$W$6009,1,Data!$C$10:$C$6009,2025,Data!$D$10:$D$6009,"Aug"),0)</f>
        <v/>
      </c>
      <c r="AM4" s="76">
        <f>IFERROR(SUMIFS(Data!$Q$10:$Q$6009,Data!$W$10:$W$6009,1,Data!$C$10:$C$6009,2025,Data!$D$10:$D$6009,"Sep")/SUMIFS(Data!$O$10:$O$6009,Data!$W$10:$W$6009,1,Data!$C$10:$C$6009,2025,Data!$D$10:$D$6009,"Sep"),0)</f>
        <v/>
      </c>
      <c r="AN4" s="76">
        <f>IFERROR(SUMIFS(Data!$Q$10:$Q$6009,Data!$W$10:$W$6009,1,Data!$C$10:$C$6009,2025,Data!$D$10:$D$6009,"Oct")/SUMIFS(Data!$O$10:$O$6009,Data!$W$10:$W$6009,1,Data!$C$10:$C$6009,2025,Data!$D$10:$D$6009,"Oct"),0)</f>
        <v/>
      </c>
      <c r="AO4" s="76">
        <f>IFERROR(SUMIFS(Data!$Q$10:$Q$6009,Data!$W$10:$W$6009,1,Data!$C$10:$C$6009,2025,Data!$D$10:$D$6009,"Nov")/SUMIFS(Data!$O$10:$O$6009,Data!$W$10:$W$6009,1,Data!$C$10:$C$6009,2025,Data!$D$10:$D$6009,"Nov"),0)</f>
        <v/>
      </c>
      <c r="AP4" s="76">
        <f>IFERROR(SUMIFS(Data!$Q$10:$Q$6009,Data!$W$10:$W$6009,1,Data!$C$10:$C$6009,2025,Data!$D$10:$D$6009,"Dec")/SUMIFS(Data!$O$10:$O$6009,Data!$W$10:$W$6009,1,Data!$C$10:$C$6009,2025,Data!$D$10:$D$6009,"Dec"),0)</f>
        <v/>
      </c>
      <c r="AQ4" s="76">
        <f>IFERROR(SUMIFS(Data!$Q$10:$Q$6009,Data!$W$10:$W$6009,1,Data!$C$10:$C$6009,2026,Data!$D$10:$D$6009,"Jan")/SUMIFS(Data!$O$10:$O$6009,Data!$W$10:$W$6009,1,Data!$C$10:$C$6009,2026,Data!$D$10:$D$6009,"Jan"),0)</f>
        <v/>
      </c>
      <c r="AR4" s="76">
        <f>IFERROR(SUMIFS(Data!$Q$10:$Q$6009,Data!$W$10:$W$6009,1,Data!$C$10:$C$6009,2026,Data!$D$10:$D$6009,"Feb")/SUMIFS(Data!$O$10:$O$6009,Data!$W$10:$W$6009,1,Data!$C$10:$C$6009,2026,Data!$D$10:$D$6009,"Feb"),0)</f>
        <v/>
      </c>
      <c r="AS4" s="76">
        <f>IFERROR(SUMIFS(Data!$Q$10:$Q$6009,Data!$W$10:$W$6009,1,Data!$C$10:$C$6009,2026,Data!$D$10:$D$6009,"Mar")/SUMIFS(Data!$O$10:$O$6009,Data!$W$10:$W$6009,1,Data!$C$10:$C$6009,2026,Data!$D$10:$D$6009,"Mar"),0)</f>
        <v/>
      </c>
      <c r="AT4" s="76">
        <f>IFERROR(SUMIFS(Data!$Q$10:$Q$6009,Data!$W$10:$W$6009,1,Data!$C$10:$C$6009,2026,Data!$D$10:$D$6009,"Apr")/SUMIFS(Data!$O$10:$O$6009,Data!$W$10:$W$6009,1,Data!$C$10:$C$6009,2026,Data!$D$10:$D$6009,"Apr"),0)</f>
        <v/>
      </c>
      <c r="AU4" s="76">
        <f>IFERROR(SUMIFS(Data!$Q$10:$Q$6009,Data!$W$10:$W$6009,1,Data!$C$10:$C$6009,2026,Data!$D$10:$D$6009,"May")/SUMIFS(Data!$O$10:$O$6009,Data!$W$10:$W$6009,1,Data!$C$10:$C$6009,2026,Data!$D$10:$D$6009,"May"),0)</f>
        <v/>
      </c>
      <c r="AV4" s="76">
        <f>IFERROR(SUMIFS(Data!$Q$10:$Q$6009,Data!$W$10:$W$6009,1,Data!$C$10:$C$6009,2026,Data!$D$10:$D$6009,"Jun")/SUMIFS(Data!$O$10:$O$6009,Data!$W$10:$W$6009,1,Data!$C$10:$C$6009,2026,Data!$D$10:$D$6009,"Jun"),0)</f>
        <v/>
      </c>
      <c r="AW4" s="76">
        <f>IFERROR(SUMIFS(Data!$Q$10:$Q$6009,Data!$W$10:$W$6009,1,Data!$C$10:$C$6009,2026,Data!$D$10:$D$6009,"Jul")/SUMIFS(Data!$O$10:$O$6009,Data!$W$10:$W$6009,1,Data!$C$10:$C$6009,2026,Data!$D$10:$D$6009,"Jul"),0)</f>
        <v/>
      </c>
      <c r="AX4" s="76">
        <f>IFERROR(SUMIFS(Data!$Q$10:$Q$6009,Data!$W$10:$W$6009,1,Data!$C$10:$C$6009,2026,Data!$D$10:$D$6009,"Aug")/SUMIFS(Data!$O$10:$O$6009,Data!$W$10:$W$6009,1,Data!$C$10:$C$6009,2026,Data!$D$10:$D$6009,"Aug"),0)</f>
        <v/>
      </c>
      <c r="AY4" s="76">
        <f>IFERROR(SUMIFS(Data!$Q$10:$Q$6009,Data!$W$10:$W$6009,1,Data!$C$10:$C$6009,2026,Data!$D$10:$D$6009,"Sep")/SUMIFS(Data!$O$10:$O$6009,Data!$W$10:$W$6009,1,Data!$C$10:$C$6009,2026,Data!$D$10:$D$6009,"Sep"),0)</f>
        <v/>
      </c>
      <c r="AZ4" s="76">
        <f>IFERROR(SUMIFS(Data!$Q$10:$Q$6009,Data!$W$10:$W$6009,1,Data!$C$10:$C$6009,2026,Data!$D$10:$D$6009,"Oct")/SUMIFS(Data!$O$10:$O$6009,Data!$W$10:$W$6009,1,Data!$C$10:$C$6009,2026,Data!$D$10:$D$6009,"Oct"),0)</f>
        <v/>
      </c>
      <c r="BA4" s="76">
        <f>IFERROR(SUMIFS(Data!$Q$10:$Q$6009,Data!$W$10:$W$6009,1,Data!$C$10:$C$6009,2026,Data!$D$10:$D$6009,"Nov")/SUMIFS(Data!$O$10:$O$6009,Data!$W$10:$W$6009,1,Data!$C$10:$C$6009,2026,Data!$D$10:$D$6009,"Nov"),0)</f>
        <v/>
      </c>
      <c r="BB4" s="76">
        <f>IFERROR(SUMIFS(Data!$Q$10:$Q$6009,Data!$W$10:$W$6009,1,Data!$C$10:$C$6009,2026,Data!$D$10:$D$6009,"Dec")/SUMIFS(Data!$O$10:$O$6009,Data!$W$10:$W$6009,1,Data!$C$10:$C$6009,2026,Data!$D$10:$D$6009,"Dec"),0)</f>
        <v/>
      </c>
    </row>
    <row r="5">
      <c r="A5" s="79" t="inlineStr">
        <is>
          <t>Jan</t>
        </is>
      </c>
      <c r="B5" s="80">
        <f>SUMIFS(Data!$O$10:$O$6009,Data!$W$10:$W$6009,1,Data!$D$10:$D$6009,$A5,Data!$C$10:$C$6009,2025)</f>
        <v/>
      </c>
      <c r="C5" s="80">
        <f>SUMIFS(Data!$O$10:$O$6009,Data!$W$10:$W$6009,1,Data!$D$10:$D$6009,$A5,Data!$C$10:$C$6009,2026)</f>
        <v/>
      </c>
      <c r="D5" s="81">
        <f>IFERROR(C5/B5-1,0)</f>
        <v/>
      </c>
      <c r="AD5" s="75" t="inlineStr">
        <is>
          <t>🚀 YoY growth (revenue trend)</t>
        </is>
      </c>
      <c r="AE5" s="76">
        <f>SUMIFS(Data!$O$10:$O$6009,Data!$W$10:$W$6009,1,Data!$C$10:$C$6009,2025,Data!$D$10:$D$6009,"Jan")</f>
        <v/>
      </c>
      <c r="AF5" s="76">
        <f>SUMIFS(Data!$O$10:$O$6009,Data!$W$10:$W$6009,1,Data!$C$10:$C$6009,2025,Data!$D$10:$D$6009,"Feb")</f>
        <v/>
      </c>
      <c r="AG5" s="76">
        <f>SUMIFS(Data!$O$10:$O$6009,Data!$W$10:$W$6009,1,Data!$C$10:$C$6009,2025,Data!$D$10:$D$6009,"Mar")</f>
        <v/>
      </c>
      <c r="AH5" s="76">
        <f>SUMIFS(Data!$O$10:$O$6009,Data!$W$10:$W$6009,1,Data!$C$10:$C$6009,2025,Data!$D$10:$D$6009,"Apr")</f>
        <v/>
      </c>
      <c r="AI5" s="76">
        <f>SUMIFS(Data!$O$10:$O$6009,Data!$W$10:$W$6009,1,Data!$C$10:$C$6009,2025,Data!$D$10:$D$6009,"May")</f>
        <v/>
      </c>
      <c r="AJ5" s="76">
        <f>SUMIFS(Data!$O$10:$O$6009,Data!$W$10:$W$6009,1,Data!$C$10:$C$6009,2025,Data!$D$10:$D$6009,"Jun")</f>
        <v/>
      </c>
      <c r="AK5" s="76">
        <f>SUMIFS(Data!$O$10:$O$6009,Data!$W$10:$W$6009,1,Data!$C$10:$C$6009,2025,Data!$D$10:$D$6009,"Jul")</f>
        <v/>
      </c>
      <c r="AL5" s="76">
        <f>SUMIFS(Data!$O$10:$O$6009,Data!$W$10:$W$6009,1,Data!$C$10:$C$6009,2025,Data!$D$10:$D$6009,"Aug")</f>
        <v/>
      </c>
      <c r="AM5" s="76">
        <f>SUMIFS(Data!$O$10:$O$6009,Data!$W$10:$W$6009,1,Data!$C$10:$C$6009,2025,Data!$D$10:$D$6009,"Sep")</f>
        <v/>
      </c>
      <c r="AN5" s="76">
        <f>SUMIFS(Data!$O$10:$O$6009,Data!$W$10:$W$6009,1,Data!$C$10:$C$6009,2025,Data!$D$10:$D$6009,"Oct")</f>
        <v/>
      </c>
      <c r="AO5" s="76">
        <f>SUMIFS(Data!$O$10:$O$6009,Data!$W$10:$W$6009,1,Data!$C$10:$C$6009,2025,Data!$D$10:$D$6009,"Nov")</f>
        <v/>
      </c>
      <c r="AP5" s="76">
        <f>SUMIFS(Data!$O$10:$O$6009,Data!$W$10:$W$6009,1,Data!$C$10:$C$6009,2025,Data!$D$10:$D$6009,"Dec")</f>
        <v/>
      </c>
      <c r="AQ5" s="76">
        <f>SUMIFS(Data!$O$10:$O$6009,Data!$W$10:$W$6009,1,Data!$C$10:$C$6009,2026,Data!$D$10:$D$6009,"Jan")</f>
        <v/>
      </c>
      <c r="AR5" s="76">
        <f>SUMIFS(Data!$O$10:$O$6009,Data!$W$10:$W$6009,1,Data!$C$10:$C$6009,2026,Data!$D$10:$D$6009,"Feb")</f>
        <v/>
      </c>
      <c r="AS5" s="76">
        <f>SUMIFS(Data!$O$10:$O$6009,Data!$W$10:$W$6009,1,Data!$C$10:$C$6009,2026,Data!$D$10:$D$6009,"Mar")</f>
        <v/>
      </c>
      <c r="AT5" s="76">
        <f>SUMIFS(Data!$O$10:$O$6009,Data!$W$10:$W$6009,1,Data!$C$10:$C$6009,2026,Data!$D$10:$D$6009,"Apr")</f>
        <v/>
      </c>
      <c r="AU5" s="76">
        <f>SUMIFS(Data!$O$10:$O$6009,Data!$W$10:$W$6009,1,Data!$C$10:$C$6009,2026,Data!$D$10:$D$6009,"May")</f>
        <v/>
      </c>
      <c r="AV5" s="76">
        <f>SUMIFS(Data!$O$10:$O$6009,Data!$W$10:$W$6009,1,Data!$C$10:$C$6009,2026,Data!$D$10:$D$6009,"Jun")</f>
        <v/>
      </c>
      <c r="AW5" s="76">
        <f>SUMIFS(Data!$O$10:$O$6009,Data!$W$10:$W$6009,1,Data!$C$10:$C$6009,2026,Data!$D$10:$D$6009,"Jul")</f>
        <v/>
      </c>
      <c r="AX5" s="76">
        <f>SUMIFS(Data!$O$10:$O$6009,Data!$W$10:$W$6009,1,Data!$C$10:$C$6009,2026,Data!$D$10:$D$6009,"Aug")</f>
        <v/>
      </c>
      <c r="AY5" s="76">
        <f>SUMIFS(Data!$O$10:$O$6009,Data!$W$10:$W$6009,1,Data!$C$10:$C$6009,2026,Data!$D$10:$D$6009,"Sep")</f>
        <v/>
      </c>
      <c r="AZ5" s="76">
        <f>SUMIFS(Data!$O$10:$O$6009,Data!$W$10:$W$6009,1,Data!$C$10:$C$6009,2026,Data!$D$10:$D$6009,"Oct")</f>
        <v/>
      </c>
      <c r="BA5" s="76">
        <f>SUMIFS(Data!$O$10:$O$6009,Data!$W$10:$W$6009,1,Data!$C$10:$C$6009,2026,Data!$D$10:$D$6009,"Nov")</f>
        <v/>
      </c>
      <c r="BB5" s="76">
        <f>SUMIFS(Data!$O$10:$O$6009,Data!$W$10:$W$6009,1,Data!$C$10:$C$6009,2026,Data!$D$10:$D$6009,"Dec")</f>
        <v/>
      </c>
    </row>
    <row r="6">
      <c r="A6" s="79" t="inlineStr">
        <is>
          <t>Feb</t>
        </is>
      </c>
      <c r="B6" s="80">
        <f>SUMIFS(Data!$O$10:$O$6009,Data!$W$10:$W$6009,1,Data!$D$10:$D$6009,$A6,Data!$C$10:$C$6009,2025)</f>
        <v/>
      </c>
      <c r="C6" s="80">
        <f>SUMIFS(Data!$O$10:$O$6009,Data!$W$10:$W$6009,1,Data!$D$10:$D$6009,$A6,Data!$C$10:$C$6009,2026)</f>
        <v/>
      </c>
      <c r="D6" s="81">
        <f>IFERROR(C6/B6-1,0)</f>
        <v/>
      </c>
      <c r="AD6" s="75" t="inlineStr">
        <is>
          <t>📦 Items sold (trend)</t>
        </is>
      </c>
      <c r="AE6" s="76">
        <f>SUMIFS(Data!$K$10:$K$6009,Data!$W$10:$W$6009,1,Data!$C$10:$C$6009,2025,Data!$D$10:$D$6009,"Jan")</f>
        <v/>
      </c>
      <c r="AF6" s="76">
        <f>SUMIFS(Data!$K$10:$K$6009,Data!$W$10:$W$6009,1,Data!$C$10:$C$6009,2025,Data!$D$10:$D$6009,"Feb")</f>
        <v/>
      </c>
      <c r="AG6" s="76">
        <f>SUMIFS(Data!$K$10:$K$6009,Data!$W$10:$W$6009,1,Data!$C$10:$C$6009,2025,Data!$D$10:$D$6009,"Mar")</f>
        <v/>
      </c>
      <c r="AH6" s="76">
        <f>SUMIFS(Data!$K$10:$K$6009,Data!$W$10:$W$6009,1,Data!$C$10:$C$6009,2025,Data!$D$10:$D$6009,"Apr")</f>
        <v/>
      </c>
      <c r="AI6" s="76">
        <f>SUMIFS(Data!$K$10:$K$6009,Data!$W$10:$W$6009,1,Data!$C$10:$C$6009,2025,Data!$D$10:$D$6009,"May")</f>
        <v/>
      </c>
      <c r="AJ6" s="76">
        <f>SUMIFS(Data!$K$10:$K$6009,Data!$W$10:$W$6009,1,Data!$C$10:$C$6009,2025,Data!$D$10:$D$6009,"Jun")</f>
        <v/>
      </c>
      <c r="AK6" s="76">
        <f>SUMIFS(Data!$K$10:$K$6009,Data!$W$10:$W$6009,1,Data!$C$10:$C$6009,2025,Data!$D$10:$D$6009,"Jul")</f>
        <v/>
      </c>
      <c r="AL6" s="76">
        <f>SUMIFS(Data!$K$10:$K$6009,Data!$W$10:$W$6009,1,Data!$C$10:$C$6009,2025,Data!$D$10:$D$6009,"Aug")</f>
        <v/>
      </c>
      <c r="AM6" s="76">
        <f>SUMIFS(Data!$K$10:$K$6009,Data!$W$10:$W$6009,1,Data!$C$10:$C$6009,2025,Data!$D$10:$D$6009,"Sep")</f>
        <v/>
      </c>
      <c r="AN6" s="76">
        <f>SUMIFS(Data!$K$10:$K$6009,Data!$W$10:$W$6009,1,Data!$C$10:$C$6009,2025,Data!$D$10:$D$6009,"Oct")</f>
        <v/>
      </c>
      <c r="AO6" s="76">
        <f>SUMIFS(Data!$K$10:$K$6009,Data!$W$10:$W$6009,1,Data!$C$10:$C$6009,2025,Data!$D$10:$D$6009,"Nov")</f>
        <v/>
      </c>
      <c r="AP6" s="76">
        <f>SUMIFS(Data!$K$10:$K$6009,Data!$W$10:$W$6009,1,Data!$C$10:$C$6009,2025,Data!$D$10:$D$6009,"Dec")</f>
        <v/>
      </c>
      <c r="AQ6" s="76">
        <f>SUMIFS(Data!$K$10:$K$6009,Data!$W$10:$W$6009,1,Data!$C$10:$C$6009,2026,Data!$D$10:$D$6009,"Jan")</f>
        <v/>
      </c>
      <c r="AR6" s="76">
        <f>SUMIFS(Data!$K$10:$K$6009,Data!$W$10:$W$6009,1,Data!$C$10:$C$6009,2026,Data!$D$10:$D$6009,"Feb")</f>
        <v/>
      </c>
      <c r="AS6" s="76">
        <f>SUMIFS(Data!$K$10:$K$6009,Data!$W$10:$W$6009,1,Data!$C$10:$C$6009,2026,Data!$D$10:$D$6009,"Mar")</f>
        <v/>
      </c>
      <c r="AT6" s="76">
        <f>SUMIFS(Data!$K$10:$K$6009,Data!$W$10:$W$6009,1,Data!$C$10:$C$6009,2026,Data!$D$10:$D$6009,"Apr")</f>
        <v/>
      </c>
      <c r="AU6" s="76">
        <f>SUMIFS(Data!$K$10:$K$6009,Data!$W$10:$W$6009,1,Data!$C$10:$C$6009,2026,Data!$D$10:$D$6009,"May")</f>
        <v/>
      </c>
      <c r="AV6" s="76">
        <f>SUMIFS(Data!$K$10:$K$6009,Data!$W$10:$W$6009,1,Data!$C$10:$C$6009,2026,Data!$D$10:$D$6009,"Jun")</f>
        <v/>
      </c>
      <c r="AW6" s="76">
        <f>SUMIFS(Data!$K$10:$K$6009,Data!$W$10:$W$6009,1,Data!$C$10:$C$6009,2026,Data!$D$10:$D$6009,"Jul")</f>
        <v/>
      </c>
      <c r="AX6" s="76">
        <f>SUMIFS(Data!$K$10:$K$6009,Data!$W$10:$W$6009,1,Data!$C$10:$C$6009,2026,Data!$D$10:$D$6009,"Aug")</f>
        <v/>
      </c>
      <c r="AY6" s="76">
        <f>SUMIFS(Data!$K$10:$K$6009,Data!$W$10:$W$6009,1,Data!$C$10:$C$6009,2026,Data!$D$10:$D$6009,"Sep")</f>
        <v/>
      </c>
      <c r="AZ6" s="76">
        <f>SUMIFS(Data!$K$10:$K$6009,Data!$W$10:$W$6009,1,Data!$C$10:$C$6009,2026,Data!$D$10:$D$6009,"Oct")</f>
        <v/>
      </c>
      <c r="BA6" s="76">
        <f>SUMIFS(Data!$K$10:$K$6009,Data!$W$10:$W$6009,1,Data!$C$10:$C$6009,2026,Data!$D$10:$D$6009,"Nov")</f>
        <v/>
      </c>
      <c r="BB6" s="76">
        <f>SUMIFS(Data!$K$10:$K$6009,Data!$W$10:$W$6009,1,Data!$C$10:$C$6009,2026,Data!$D$10:$D$6009,"Dec")</f>
        <v/>
      </c>
    </row>
    <row r="7">
      <c r="A7" s="79" t="inlineStr">
        <is>
          <t>Mar</t>
        </is>
      </c>
      <c r="B7" s="80">
        <f>SUMIFS(Data!$O$10:$O$6009,Data!$W$10:$W$6009,1,Data!$D$10:$D$6009,$A7,Data!$C$10:$C$6009,2025)</f>
        <v/>
      </c>
      <c r="C7" s="80">
        <f>SUMIFS(Data!$O$10:$O$6009,Data!$W$10:$W$6009,1,Data!$D$10:$D$6009,$A7,Data!$C$10:$C$6009,2026)</f>
        <v/>
      </c>
      <c r="D7" s="81">
        <f>IFERROR(C7/B7-1,0)</f>
        <v/>
      </c>
      <c r="AD7" s="75" t="inlineStr">
        <is>
          <t>🏷️ Discount % (trend)</t>
        </is>
      </c>
      <c r="AE7" s="76">
        <f>IFERROR(SUMIFS(Data!$N$10:$N$6009,Data!$W$10:$W$6009,1,Data!$C$10:$C$6009,2025,Data!$D$10:$D$6009,"Jan")/SUMIFS(Data!$M$10:$M$6009,Data!$W$10:$W$6009,1,Data!$C$10:$C$6009,2025,Data!$D$10:$D$6009,"Jan"),0)</f>
        <v/>
      </c>
      <c r="AF7" s="76">
        <f>IFERROR(SUMIFS(Data!$N$10:$N$6009,Data!$W$10:$W$6009,1,Data!$C$10:$C$6009,2025,Data!$D$10:$D$6009,"Feb")/SUMIFS(Data!$M$10:$M$6009,Data!$W$10:$W$6009,1,Data!$C$10:$C$6009,2025,Data!$D$10:$D$6009,"Feb"),0)</f>
        <v/>
      </c>
      <c r="AG7" s="76">
        <f>IFERROR(SUMIFS(Data!$N$10:$N$6009,Data!$W$10:$W$6009,1,Data!$C$10:$C$6009,2025,Data!$D$10:$D$6009,"Mar")/SUMIFS(Data!$M$10:$M$6009,Data!$W$10:$W$6009,1,Data!$C$10:$C$6009,2025,Data!$D$10:$D$6009,"Mar"),0)</f>
        <v/>
      </c>
      <c r="AH7" s="76">
        <f>IFERROR(SUMIFS(Data!$N$10:$N$6009,Data!$W$10:$W$6009,1,Data!$C$10:$C$6009,2025,Data!$D$10:$D$6009,"Apr")/SUMIFS(Data!$M$10:$M$6009,Data!$W$10:$W$6009,1,Data!$C$10:$C$6009,2025,Data!$D$10:$D$6009,"Apr"),0)</f>
        <v/>
      </c>
      <c r="AI7" s="76">
        <f>IFERROR(SUMIFS(Data!$N$10:$N$6009,Data!$W$10:$W$6009,1,Data!$C$10:$C$6009,2025,Data!$D$10:$D$6009,"May")/SUMIFS(Data!$M$10:$M$6009,Data!$W$10:$W$6009,1,Data!$C$10:$C$6009,2025,Data!$D$10:$D$6009,"May"),0)</f>
        <v/>
      </c>
      <c r="AJ7" s="76">
        <f>IFERROR(SUMIFS(Data!$N$10:$N$6009,Data!$W$10:$W$6009,1,Data!$C$10:$C$6009,2025,Data!$D$10:$D$6009,"Jun")/SUMIFS(Data!$M$10:$M$6009,Data!$W$10:$W$6009,1,Data!$C$10:$C$6009,2025,Data!$D$10:$D$6009,"Jun"),0)</f>
        <v/>
      </c>
      <c r="AK7" s="76">
        <f>IFERROR(SUMIFS(Data!$N$10:$N$6009,Data!$W$10:$W$6009,1,Data!$C$10:$C$6009,2025,Data!$D$10:$D$6009,"Jul")/SUMIFS(Data!$M$10:$M$6009,Data!$W$10:$W$6009,1,Data!$C$10:$C$6009,2025,Data!$D$10:$D$6009,"Jul"),0)</f>
        <v/>
      </c>
      <c r="AL7" s="76">
        <f>IFERROR(SUMIFS(Data!$N$10:$N$6009,Data!$W$10:$W$6009,1,Data!$C$10:$C$6009,2025,Data!$D$10:$D$6009,"Aug")/SUMIFS(Data!$M$10:$M$6009,Data!$W$10:$W$6009,1,Data!$C$10:$C$6009,2025,Data!$D$10:$D$6009,"Aug"),0)</f>
        <v/>
      </c>
      <c r="AM7" s="76">
        <f>IFERROR(SUMIFS(Data!$N$10:$N$6009,Data!$W$10:$W$6009,1,Data!$C$10:$C$6009,2025,Data!$D$10:$D$6009,"Sep")/SUMIFS(Data!$M$10:$M$6009,Data!$W$10:$W$6009,1,Data!$C$10:$C$6009,2025,Data!$D$10:$D$6009,"Sep"),0)</f>
        <v/>
      </c>
      <c r="AN7" s="76">
        <f>IFERROR(SUMIFS(Data!$N$10:$N$6009,Data!$W$10:$W$6009,1,Data!$C$10:$C$6009,2025,Data!$D$10:$D$6009,"Oct")/SUMIFS(Data!$M$10:$M$6009,Data!$W$10:$W$6009,1,Data!$C$10:$C$6009,2025,Data!$D$10:$D$6009,"Oct"),0)</f>
        <v/>
      </c>
      <c r="AO7" s="76">
        <f>IFERROR(SUMIFS(Data!$N$10:$N$6009,Data!$W$10:$W$6009,1,Data!$C$10:$C$6009,2025,Data!$D$10:$D$6009,"Nov")/SUMIFS(Data!$M$10:$M$6009,Data!$W$10:$W$6009,1,Data!$C$10:$C$6009,2025,Data!$D$10:$D$6009,"Nov"),0)</f>
        <v/>
      </c>
      <c r="AP7" s="76">
        <f>IFERROR(SUMIFS(Data!$N$10:$N$6009,Data!$W$10:$W$6009,1,Data!$C$10:$C$6009,2025,Data!$D$10:$D$6009,"Dec")/SUMIFS(Data!$M$10:$M$6009,Data!$W$10:$W$6009,1,Data!$C$10:$C$6009,2025,Data!$D$10:$D$6009,"Dec"),0)</f>
        <v/>
      </c>
      <c r="AQ7" s="76">
        <f>IFERROR(SUMIFS(Data!$N$10:$N$6009,Data!$W$10:$W$6009,1,Data!$C$10:$C$6009,2026,Data!$D$10:$D$6009,"Jan")/SUMIFS(Data!$M$10:$M$6009,Data!$W$10:$W$6009,1,Data!$C$10:$C$6009,2026,Data!$D$10:$D$6009,"Jan"),0)</f>
        <v/>
      </c>
      <c r="AR7" s="76">
        <f>IFERROR(SUMIFS(Data!$N$10:$N$6009,Data!$W$10:$W$6009,1,Data!$C$10:$C$6009,2026,Data!$D$10:$D$6009,"Feb")/SUMIFS(Data!$M$10:$M$6009,Data!$W$10:$W$6009,1,Data!$C$10:$C$6009,2026,Data!$D$10:$D$6009,"Feb"),0)</f>
        <v/>
      </c>
      <c r="AS7" s="76">
        <f>IFERROR(SUMIFS(Data!$N$10:$N$6009,Data!$W$10:$W$6009,1,Data!$C$10:$C$6009,2026,Data!$D$10:$D$6009,"Mar")/SUMIFS(Data!$M$10:$M$6009,Data!$W$10:$W$6009,1,Data!$C$10:$C$6009,2026,Data!$D$10:$D$6009,"Mar"),0)</f>
        <v/>
      </c>
      <c r="AT7" s="76">
        <f>IFERROR(SUMIFS(Data!$N$10:$N$6009,Data!$W$10:$W$6009,1,Data!$C$10:$C$6009,2026,Data!$D$10:$D$6009,"Apr")/SUMIFS(Data!$M$10:$M$6009,Data!$W$10:$W$6009,1,Data!$C$10:$C$6009,2026,Data!$D$10:$D$6009,"Apr"),0)</f>
        <v/>
      </c>
      <c r="AU7" s="76">
        <f>IFERROR(SUMIFS(Data!$N$10:$N$6009,Data!$W$10:$W$6009,1,Data!$C$10:$C$6009,2026,Data!$D$10:$D$6009,"May")/SUMIFS(Data!$M$10:$M$6009,Data!$W$10:$W$6009,1,Data!$C$10:$C$6009,2026,Data!$D$10:$D$6009,"May"),0)</f>
        <v/>
      </c>
      <c r="AV7" s="76">
        <f>IFERROR(SUMIFS(Data!$N$10:$N$6009,Data!$W$10:$W$6009,1,Data!$C$10:$C$6009,2026,Data!$D$10:$D$6009,"Jun")/SUMIFS(Data!$M$10:$M$6009,Data!$W$10:$W$6009,1,Data!$C$10:$C$6009,2026,Data!$D$10:$D$6009,"Jun"),0)</f>
        <v/>
      </c>
      <c r="AW7" s="76">
        <f>IFERROR(SUMIFS(Data!$N$10:$N$6009,Data!$W$10:$W$6009,1,Data!$C$10:$C$6009,2026,Data!$D$10:$D$6009,"Jul")/SUMIFS(Data!$M$10:$M$6009,Data!$W$10:$W$6009,1,Data!$C$10:$C$6009,2026,Data!$D$10:$D$6009,"Jul"),0)</f>
        <v/>
      </c>
      <c r="AX7" s="76">
        <f>IFERROR(SUMIFS(Data!$N$10:$N$6009,Data!$W$10:$W$6009,1,Data!$C$10:$C$6009,2026,Data!$D$10:$D$6009,"Aug")/SUMIFS(Data!$M$10:$M$6009,Data!$W$10:$W$6009,1,Data!$C$10:$C$6009,2026,Data!$D$10:$D$6009,"Aug"),0)</f>
        <v/>
      </c>
      <c r="AY7" s="76">
        <f>IFERROR(SUMIFS(Data!$N$10:$N$6009,Data!$W$10:$W$6009,1,Data!$C$10:$C$6009,2026,Data!$D$10:$D$6009,"Sep")/SUMIFS(Data!$M$10:$M$6009,Data!$W$10:$W$6009,1,Data!$C$10:$C$6009,2026,Data!$D$10:$D$6009,"Sep"),0)</f>
        <v/>
      </c>
      <c r="AZ7" s="76">
        <f>IFERROR(SUMIFS(Data!$N$10:$N$6009,Data!$W$10:$W$6009,1,Data!$C$10:$C$6009,2026,Data!$D$10:$D$6009,"Oct")/SUMIFS(Data!$M$10:$M$6009,Data!$W$10:$W$6009,1,Data!$C$10:$C$6009,2026,Data!$D$10:$D$6009,"Oct"),0)</f>
        <v/>
      </c>
      <c r="BA7" s="76">
        <f>IFERROR(SUMIFS(Data!$N$10:$N$6009,Data!$W$10:$W$6009,1,Data!$C$10:$C$6009,2026,Data!$D$10:$D$6009,"Nov")/SUMIFS(Data!$M$10:$M$6009,Data!$W$10:$W$6009,1,Data!$C$10:$C$6009,2026,Data!$D$10:$D$6009,"Nov"),0)</f>
        <v/>
      </c>
      <c r="BB7" s="76">
        <f>IFERROR(SUMIFS(Data!$N$10:$N$6009,Data!$W$10:$W$6009,1,Data!$C$10:$C$6009,2026,Data!$D$10:$D$6009,"Dec")/SUMIFS(Data!$M$10:$M$6009,Data!$W$10:$W$6009,1,Data!$C$10:$C$6009,2026,Data!$D$10:$D$6009,"Dec"),0)</f>
        <v/>
      </c>
    </row>
    <row r="8">
      <c r="A8" s="79" t="inlineStr">
        <is>
          <t>Apr</t>
        </is>
      </c>
      <c r="B8" s="80">
        <f>SUMIFS(Data!$O$10:$O$6009,Data!$W$10:$W$6009,1,Data!$D$10:$D$6009,$A8,Data!$C$10:$C$6009,2025)</f>
        <v/>
      </c>
      <c r="C8" s="80">
        <f>SUMIFS(Data!$O$10:$O$6009,Data!$W$10:$W$6009,1,Data!$D$10:$D$6009,$A8,Data!$C$10:$C$6009,2026)</f>
        <v/>
      </c>
      <c r="D8" s="81">
        <f>IFERROR(C8/B8-1,0)</f>
        <v/>
      </c>
      <c r="AD8" s="75" t="inlineStr">
        <is>
          <t>🚶 Footfall (trend)</t>
        </is>
      </c>
      <c r="AE8" s="76">
        <f>SUMIFS(Data!$U$10:$U$6009,Data!$W$10:$W$6009,1,Data!$C$10:$C$6009,2025,Data!$D$10:$D$6009,"Jan")</f>
        <v/>
      </c>
      <c r="AF8" s="76">
        <f>SUMIFS(Data!$U$10:$U$6009,Data!$W$10:$W$6009,1,Data!$C$10:$C$6009,2025,Data!$D$10:$D$6009,"Feb")</f>
        <v/>
      </c>
      <c r="AG8" s="76">
        <f>SUMIFS(Data!$U$10:$U$6009,Data!$W$10:$W$6009,1,Data!$C$10:$C$6009,2025,Data!$D$10:$D$6009,"Mar")</f>
        <v/>
      </c>
      <c r="AH8" s="76">
        <f>SUMIFS(Data!$U$10:$U$6009,Data!$W$10:$W$6009,1,Data!$C$10:$C$6009,2025,Data!$D$10:$D$6009,"Apr")</f>
        <v/>
      </c>
      <c r="AI8" s="76">
        <f>SUMIFS(Data!$U$10:$U$6009,Data!$W$10:$W$6009,1,Data!$C$10:$C$6009,2025,Data!$D$10:$D$6009,"May")</f>
        <v/>
      </c>
      <c r="AJ8" s="76">
        <f>SUMIFS(Data!$U$10:$U$6009,Data!$W$10:$W$6009,1,Data!$C$10:$C$6009,2025,Data!$D$10:$D$6009,"Jun")</f>
        <v/>
      </c>
      <c r="AK8" s="76">
        <f>SUMIFS(Data!$U$10:$U$6009,Data!$W$10:$W$6009,1,Data!$C$10:$C$6009,2025,Data!$D$10:$D$6009,"Jul")</f>
        <v/>
      </c>
      <c r="AL8" s="76">
        <f>SUMIFS(Data!$U$10:$U$6009,Data!$W$10:$W$6009,1,Data!$C$10:$C$6009,2025,Data!$D$10:$D$6009,"Aug")</f>
        <v/>
      </c>
      <c r="AM8" s="76">
        <f>SUMIFS(Data!$U$10:$U$6009,Data!$W$10:$W$6009,1,Data!$C$10:$C$6009,2025,Data!$D$10:$D$6009,"Sep")</f>
        <v/>
      </c>
      <c r="AN8" s="76">
        <f>SUMIFS(Data!$U$10:$U$6009,Data!$W$10:$W$6009,1,Data!$C$10:$C$6009,2025,Data!$D$10:$D$6009,"Oct")</f>
        <v/>
      </c>
      <c r="AO8" s="76">
        <f>SUMIFS(Data!$U$10:$U$6009,Data!$W$10:$W$6009,1,Data!$C$10:$C$6009,2025,Data!$D$10:$D$6009,"Nov")</f>
        <v/>
      </c>
      <c r="AP8" s="76">
        <f>SUMIFS(Data!$U$10:$U$6009,Data!$W$10:$W$6009,1,Data!$C$10:$C$6009,2025,Data!$D$10:$D$6009,"Dec")</f>
        <v/>
      </c>
      <c r="AQ8" s="76">
        <f>SUMIFS(Data!$U$10:$U$6009,Data!$W$10:$W$6009,1,Data!$C$10:$C$6009,2026,Data!$D$10:$D$6009,"Jan")</f>
        <v/>
      </c>
      <c r="AR8" s="76">
        <f>SUMIFS(Data!$U$10:$U$6009,Data!$W$10:$W$6009,1,Data!$C$10:$C$6009,2026,Data!$D$10:$D$6009,"Feb")</f>
        <v/>
      </c>
      <c r="AS8" s="76">
        <f>SUMIFS(Data!$U$10:$U$6009,Data!$W$10:$W$6009,1,Data!$C$10:$C$6009,2026,Data!$D$10:$D$6009,"Mar")</f>
        <v/>
      </c>
      <c r="AT8" s="76">
        <f>SUMIFS(Data!$U$10:$U$6009,Data!$W$10:$W$6009,1,Data!$C$10:$C$6009,2026,Data!$D$10:$D$6009,"Apr")</f>
        <v/>
      </c>
      <c r="AU8" s="76">
        <f>SUMIFS(Data!$U$10:$U$6009,Data!$W$10:$W$6009,1,Data!$C$10:$C$6009,2026,Data!$D$10:$D$6009,"May")</f>
        <v/>
      </c>
      <c r="AV8" s="76">
        <f>SUMIFS(Data!$U$10:$U$6009,Data!$W$10:$W$6009,1,Data!$C$10:$C$6009,2026,Data!$D$10:$D$6009,"Jun")</f>
        <v/>
      </c>
      <c r="AW8" s="76">
        <f>SUMIFS(Data!$U$10:$U$6009,Data!$W$10:$W$6009,1,Data!$C$10:$C$6009,2026,Data!$D$10:$D$6009,"Jul")</f>
        <v/>
      </c>
      <c r="AX8" s="76">
        <f>SUMIFS(Data!$U$10:$U$6009,Data!$W$10:$W$6009,1,Data!$C$10:$C$6009,2026,Data!$D$10:$D$6009,"Aug")</f>
        <v/>
      </c>
      <c r="AY8" s="76">
        <f>SUMIFS(Data!$U$10:$U$6009,Data!$W$10:$W$6009,1,Data!$C$10:$C$6009,2026,Data!$D$10:$D$6009,"Sep")</f>
        <v/>
      </c>
      <c r="AZ8" s="76">
        <f>SUMIFS(Data!$U$10:$U$6009,Data!$W$10:$W$6009,1,Data!$C$10:$C$6009,2026,Data!$D$10:$D$6009,"Oct")</f>
        <v/>
      </c>
      <c r="BA8" s="76">
        <f>SUMIFS(Data!$U$10:$U$6009,Data!$W$10:$W$6009,1,Data!$C$10:$C$6009,2026,Data!$D$10:$D$6009,"Nov")</f>
        <v/>
      </c>
      <c r="BB8" s="76">
        <f>SUMIFS(Data!$U$10:$U$6009,Data!$W$10:$W$6009,1,Data!$C$10:$C$6009,2026,Data!$D$10:$D$6009,"Dec")</f>
        <v/>
      </c>
    </row>
    <row r="9">
      <c r="A9" s="79" t="inlineStr">
        <is>
          <t>May</t>
        </is>
      </c>
      <c r="B9" s="80">
        <f>SUMIFS(Data!$O$10:$O$6009,Data!$W$10:$W$6009,1,Data!$D$10:$D$6009,$A9,Data!$C$10:$C$6009,2025)</f>
        <v/>
      </c>
      <c r="C9" s="80">
        <f>SUMIFS(Data!$O$10:$O$6009,Data!$W$10:$W$6009,1,Data!$D$10:$D$6009,$A9,Data!$C$10:$C$6009,2026)</f>
        <v/>
      </c>
      <c r="D9" s="81">
        <f>IFERROR(C9/B9-1,0)</f>
        <v/>
      </c>
      <c r="AD9" s="75" t="inlineStr">
        <is>
          <t>🔁 Conversion % (trend)</t>
        </is>
      </c>
      <c r="AE9" s="76">
        <f>IFERROR(SUMIFS(Data!$V$10:$V$6009,Data!$W$10:$W$6009,1,Data!$C$10:$C$6009,2025,Data!$D$10:$D$6009,"Jan")/SUMIFS(Data!$U$10:$U$6009,Data!$W$10:$W$6009,1,Data!$C$10:$C$6009,2025,Data!$D$10:$D$6009,"Jan"),0)</f>
        <v/>
      </c>
      <c r="AF9" s="76">
        <f>IFERROR(SUMIFS(Data!$V$10:$V$6009,Data!$W$10:$W$6009,1,Data!$C$10:$C$6009,2025,Data!$D$10:$D$6009,"Feb")/SUMIFS(Data!$U$10:$U$6009,Data!$W$10:$W$6009,1,Data!$C$10:$C$6009,2025,Data!$D$10:$D$6009,"Feb"),0)</f>
        <v/>
      </c>
      <c r="AG9" s="76">
        <f>IFERROR(SUMIFS(Data!$V$10:$V$6009,Data!$W$10:$W$6009,1,Data!$C$10:$C$6009,2025,Data!$D$10:$D$6009,"Mar")/SUMIFS(Data!$U$10:$U$6009,Data!$W$10:$W$6009,1,Data!$C$10:$C$6009,2025,Data!$D$10:$D$6009,"Mar"),0)</f>
        <v/>
      </c>
      <c r="AH9" s="76">
        <f>IFERROR(SUMIFS(Data!$V$10:$V$6009,Data!$W$10:$W$6009,1,Data!$C$10:$C$6009,2025,Data!$D$10:$D$6009,"Apr")/SUMIFS(Data!$U$10:$U$6009,Data!$W$10:$W$6009,1,Data!$C$10:$C$6009,2025,Data!$D$10:$D$6009,"Apr"),0)</f>
        <v/>
      </c>
      <c r="AI9" s="76">
        <f>IFERROR(SUMIFS(Data!$V$10:$V$6009,Data!$W$10:$W$6009,1,Data!$C$10:$C$6009,2025,Data!$D$10:$D$6009,"May")/SUMIFS(Data!$U$10:$U$6009,Data!$W$10:$W$6009,1,Data!$C$10:$C$6009,2025,Data!$D$10:$D$6009,"May"),0)</f>
        <v/>
      </c>
      <c r="AJ9" s="76">
        <f>IFERROR(SUMIFS(Data!$V$10:$V$6009,Data!$W$10:$W$6009,1,Data!$C$10:$C$6009,2025,Data!$D$10:$D$6009,"Jun")/SUMIFS(Data!$U$10:$U$6009,Data!$W$10:$W$6009,1,Data!$C$10:$C$6009,2025,Data!$D$10:$D$6009,"Jun"),0)</f>
        <v/>
      </c>
      <c r="AK9" s="76">
        <f>IFERROR(SUMIFS(Data!$V$10:$V$6009,Data!$W$10:$W$6009,1,Data!$C$10:$C$6009,2025,Data!$D$10:$D$6009,"Jul")/SUMIFS(Data!$U$10:$U$6009,Data!$W$10:$W$6009,1,Data!$C$10:$C$6009,2025,Data!$D$10:$D$6009,"Jul"),0)</f>
        <v/>
      </c>
      <c r="AL9" s="76">
        <f>IFERROR(SUMIFS(Data!$V$10:$V$6009,Data!$W$10:$W$6009,1,Data!$C$10:$C$6009,2025,Data!$D$10:$D$6009,"Aug")/SUMIFS(Data!$U$10:$U$6009,Data!$W$10:$W$6009,1,Data!$C$10:$C$6009,2025,Data!$D$10:$D$6009,"Aug"),0)</f>
        <v/>
      </c>
      <c r="AM9" s="76">
        <f>IFERROR(SUMIFS(Data!$V$10:$V$6009,Data!$W$10:$W$6009,1,Data!$C$10:$C$6009,2025,Data!$D$10:$D$6009,"Sep")/SUMIFS(Data!$U$10:$U$6009,Data!$W$10:$W$6009,1,Data!$C$10:$C$6009,2025,Data!$D$10:$D$6009,"Sep"),0)</f>
        <v/>
      </c>
      <c r="AN9" s="76">
        <f>IFERROR(SUMIFS(Data!$V$10:$V$6009,Data!$W$10:$W$6009,1,Data!$C$10:$C$6009,2025,Data!$D$10:$D$6009,"Oct")/SUMIFS(Data!$U$10:$U$6009,Data!$W$10:$W$6009,1,Data!$C$10:$C$6009,2025,Data!$D$10:$D$6009,"Oct"),0)</f>
        <v/>
      </c>
      <c r="AO9" s="76">
        <f>IFERROR(SUMIFS(Data!$V$10:$V$6009,Data!$W$10:$W$6009,1,Data!$C$10:$C$6009,2025,Data!$D$10:$D$6009,"Nov")/SUMIFS(Data!$U$10:$U$6009,Data!$W$10:$W$6009,1,Data!$C$10:$C$6009,2025,Data!$D$10:$D$6009,"Nov"),0)</f>
        <v/>
      </c>
      <c r="AP9" s="76">
        <f>IFERROR(SUMIFS(Data!$V$10:$V$6009,Data!$W$10:$W$6009,1,Data!$C$10:$C$6009,2025,Data!$D$10:$D$6009,"Dec")/SUMIFS(Data!$U$10:$U$6009,Data!$W$10:$W$6009,1,Data!$C$10:$C$6009,2025,Data!$D$10:$D$6009,"Dec"),0)</f>
        <v/>
      </c>
      <c r="AQ9" s="76">
        <f>IFERROR(SUMIFS(Data!$V$10:$V$6009,Data!$W$10:$W$6009,1,Data!$C$10:$C$6009,2026,Data!$D$10:$D$6009,"Jan")/SUMIFS(Data!$U$10:$U$6009,Data!$W$10:$W$6009,1,Data!$C$10:$C$6009,2026,Data!$D$10:$D$6009,"Jan"),0)</f>
        <v/>
      </c>
      <c r="AR9" s="76">
        <f>IFERROR(SUMIFS(Data!$V$10:$V$6009,Data!$W$10:$W$6009,1,Data!$C$10:$C$6009,2026,Data!$D$10:$D$6009,"Feb")/SUMIFS(Data!$U$10:$U$6009,Data!$W$10:$W$6009,1,Data!$C$10:$C$6009,2026,Data!$D$10:$D$6009,"Feb"),0)</f>
        <v/>
      </c>
      <c r="AS9" s="76">
        <f>IFERROR(SUMIFS(Data!$V$10:$V$6009,Data!$W$10:$W$6009,1,Data!$C$10:$C$6009,2026,Data!$D$10:$D$6009,"Mar")/SUMIFS(Data!$U$10:$U$6009,Data!$W$10:$W$6009,1,Data!$C$10:$C$6009,2026,Data!$D$10:$D$6009,"Mar"),0)</f>
        <v/>
      </c>
      <c r="AT9" s="76">
        <f>IFERROR(SUMIFS(Data!$V$10:$V$6009,Data!$W$10:$W$6009,1,Data!$C$10:$C$6009,2026,Data!$D$10:$D$6009,"Apr")/SUMIFS(Data!$U$10:$U$6009,Data!$W$10:$W$6009,1,Data!$C$10:$C$6009,2026,Data!$D$10:$D$6009,"Apr"),0)</f>
        <v/>
      </c>
      <c r="AU9" s="76">
        <f>IFERROR(SUMIFS(Data!$V$10:$V$6009,Data!$W$10:$W$6009,1,Data!$C$10:$C$6009,2026,Data!$D$10:$D$6009,"May")/SUMIFS(Data!$U$10:$U$6009,Data!$W$10:$W$6009,1,Data!$C$10:$C$6009,2026,Data!$D$10:$D$6009,"May"),0)</f>
        <v/>
      </c>
      <c r="AV9" s="76">
        <f>IFERROR(SUMIFS(Data!$V$10:$V$6009,Data!$W$10:$W$6009,1,Data!$C$10:$C$6009,2026,Data!$D$10:$D$6009,"Jun")/SUMIFS(Data!$U$10:$U$6009,Data!$W$10:$W$6009,1,Data!$C$10:$C$6009,2026,Data!$D$10:$D$6009,"Jun"),0)</f>
        <v/>
      </c>
      <c r="AW9" s="76">
        <f>IFERROR(SUMIFS(Data!$V$10:$V$6009,Data!$W$10:$W$6009,1,Data!$C$10:$C$6009,2026,Data!$D$10:$D$6009,"Jul")/SUMIFS(Data!$U$10:$U$6009,Data!$W$10:$W$6009,1,Data!$C$10:$C$6009,2026,Data!$D$10:$D$6009,"Jul"),0)</f>
        <v/>
      </c>
      <c r="AX9" s="76">
        <f>IFERROR(SUMIFS(Data!$V$10:$V$6009,Data!$W$10:$W$6009,1,Data!$C$10:$C$6009,2026,Data!$D$10:$D$6009,"Aug")/SUMIFS(Data!$U$10:$U$6009,Data!$W$10:$W$6009,1,Data!$C$10:$C$6009,2026,Data!$D$10:$D$6009,"Aug"),0)</f>
        <v/>
      </c>
      <c r="AY9" s="76">
        <f>IFERROR(SUMIFS(Data!$V$10:$V$6009,Data!$W$10:$W$6009,1,Data!$C$10:$C$6009,2026,Data!$D$10:$D$6009,"Sep")/SUMIFS(Data!$U$10:$U$6009,Data!$W$10:$W$6009,1,Data!$C$10:$C$6009,2026,Data!$D$10:$D$6009,"Sep"),0)</f>
        <v/>
      </c>
      <c r="AZ9" s="76">
        <f>IFERROR(SUMIFS(Data!$V$10:$V$6009,Data!$W$10:$W$6009,1,Data!$C$10:$C$6009,2026,Data!$D$10:$D$6009,"Oct")/SUMIFS(Data!$U$10:$U$6009,Data!$W$10:$W$6009,1,Data!$C$10:$C$6009,2026,Data!$D$10:$D$6009,"Oct"),0)</f>
        <v/>
      </c>
      <c r="BA9" s="76">
        <f>IFERROR(SUMIFS(Data!$V$10:$V$6009,Data!$W$10:$W$6009,1,Data!$C$10:$C$6009,2026,Data!$D$10:$D$6009,"Nov")/SUMIFS(Data!$U$10:$U$6009,Data!$W$10:$W$6009,1,Data!$C$10:$C$6009,2026,Data!$D$10:$D$6009,"Nov"),0)</f>
        <v/>
      </c>
      <c r="BB9" s="76">
        <f>IFERROR(SUMIFS(Data!$V$10:$V$6009,Data!$W$10:$W$6009,1,Data!$C$10:$C$6009,2026,Data!$D$10:$D$6009,"Dec")/SUMIFS(Data!$U$10:$U$6009,Data!$W$10:$W$6009,1,Data!$C$10:$C$6009,2026,Data!$D$10:$D$6009,"Dec"),0)</f>
        <v/>
      </c>
    </row>
    <row r="10">
      <c r="A10" s="79" t="inlineStr">
        <is>
          <t>Jun</t>
        </is>
      </c>
      <c r="B10" s="80">
        <f>SUMIFS(Data!$O$10:$O$6009,Data!$W$10:$W$6009,1,Data!$D$10:$D$6009,$A10,Data!$C$10:$C$6009,2025)</f>
        <v/>
      </c>
      <c r="C10" s="80">
        <f>SUMIFS(Data!$O$10:$O$6009,Data!$W$10:$W$6009,1,Data!$D$10:$D$6009,$A10,Data!$C$10:$C$6009,2026)</f>
        <v/>
      </c>
      <c r="D10" s="81">
        <f>IFERROR(C10/B10-1,0)</f>
        <v/>
      </c>
      <c r="AD10" s="75" t="inlineStr">
        <is>
          <t>🧾 Avg bill value (trend)</t>
        </is>
      </c>
      <c r="AE10" s="76">
        <f>IFERROR(SUMIFS(Data!$O$10:$O$6009,Data!$W$10:$W$6009,1,Data!$C$10:$C$6009,2025,Data!$D$10:$D$6009,"Jan")/SUMIFS(Data!$V$10:$V$6009,Data!$W$10:$W$6009,1,Data!$C$10:$C$6009,2025,Data!$D$10:$D$6009,"Jan"),0)</f>
        <v/>
      </c>
      <c r="AF10" s="76">
        <f>IFERROR(SUMIFS(Data!$O$10:$O$6009,Data!$W$10:$W$6009,1,Data!$C$10:$C$6009,2025,Data!$D$10:$D$6009,"Feb")/SUMIFS(Data!$V$10:$V$6009,Data!$W$10:$W$6009,1,Data!$C$10:$C$6009,2025,Data!$D$10:$D$6009,"Feb"),0)</f>
        <v/>
      </c>
      <c r="AG10" s="76">
        <f>IFERROR(SUMIFS(Data!$O$10:$O$6009,Data!$W$10:$W$6009,1,Data!$C$10:$C$6009,2025,Data!$D$10:$D$6009,"Mar")/SUMIFS(Data!$V$10:$V$6009,Data!$W$10:$W$6009,1,Data!$C$10:$C$6009,2025,Data!$D$10:$D$6009,"Mar"),0)</f>
        <v/>
      </c>
      <c r="AH10" s="76">
        <f>IFERROR(SUMIFS(Data!$O$10:$O$6009,Data!$W$10:$W$6009,1,Data!$C$10:$C$6009,2025,Data!$D$10:$D$6009,"Apr")/SUMIFS(Data!$V$10:$V$6009,Data!$W$10:$W$6009,1,Data!$C$10:$C$6009,2025,Data!$D$10:$D$6009,"Apr"),0)</f>
        <v/>
      </c>
      <c r="AI10" s="76">
        <f>IFERROR(SUMIFS(Data!$O$10:$O$6009,Data!$W$10:$W$6009,1,Data!$C$10:$C$6009,2025,Data!$D$10:$D$6009,"May")/SUMIFS(Data!$V$10:$V$6009,Data!$W$10:$W$6009,1,Data!$C$10:$C$6009,2025,Data!$D$10:$D$6009,"May"),0)</f>
        <v/>
      </c>
      <c r="AJ10" s="76">
        <f>IFERROR(SUMIFS(Data!$O$10:$O$6009,Data!$W$10:$W$6009,1,Data!$C$10:$C$6009,2025,Data!$D$10:$D$6009,"Jun")/SUMIFS(Data!$V$10:$V$6009,Data!$W$10:$W$6009,1,Data!$C$10:$C$6009,2025,Data!$D$10:$D$6009,"Jun"),0)</f>
        <v/>
      </c>
      <c r="AK10" s="76">
        <f>IFERROR(SUMIFS(Data!$O$10:$O$6009,Data!$W$10:$W$6009,1,Data!$C$10:$C$6009,2025,Data!$D$10:$D$6009,"Jul")/SUMIFS(Data!$V$10:$V$6009,Data!$W$10:$W$6009,1,Data!$C$10:$C$6009,2025,Data!$D$10:$D$6009,"Jul"),0)</f>
        <v/>
      </c>
      <c r="AL10" s="76">
        <f>IFERROR(SUMIFS(Data!$O$10:$O$6009,Data!$W$10:$W$6009,1,Data!$C$10:$C$6009,2025,Data!$D$10:$D$6009,"Aug")/SUMIFS(Data!$V$10:$V$6009,Data!$W$10:$W$6009,1,Data!$C$10:$C$6009,2025,Data!$D$10:$D$6009,"Aug"),0)</f>
        <v/>
      </c>
      <c r="AM10" s="76">
        <f>IFERROR(SUMIFS(Data!$O$10:$O$6009,Data!$W$10:$W$6009,1,Data!$C$10:$C$6009,2025,Data!$D$10:$D$6009,"Sep")/SUMIFS(Data!$V$10:$V$6009,Data!$W$10:$W$6009,1,Data!$C$10:$C$6009,2025,Data!$D$10:$D$6009,"Sep"),0)</f>
        <v/>
      </c>
      <c r="AN10" s="76">
        <f>IFERROR(SUMIFS(Data!$O$10:$O$6009,Data!$W$10:$W$6009,1,Data!$C$10:$C$6009,2025,Data!$D$10:$D$6009,"Oct")/SUMIFS(Data!$V$10:$V$6009,Data!$W$10:$W$6009,1,Data!$C$10:$C$6009,2025,Data!$D$10:$D$6009,"Oct"),0)</f>
        <v/>
      </c>
      <c r="AO10" s="76">
        <f>IFERROR(SUMIFS(Data!$O$10:$O$6009,Data!$W$10:$W$6009,1,Data!$C$10:$C$6009,2025,Data!$D$10:$D$6009,"Nov")/SUMIFS(Data!$V$10:$V$6009,Data!$W$10:$W$6009,1,Data!$C$10:$C$6009,2025,Data!$D$10:$D$6009,"Nov"),0)</f>
        <v/>
      </c>
      <c r="AP10" s="76">
        <f>IFERROR(SUMIFS(Data!$O$10:$O$6009,Data!$W$10:$W$6009,1,Data!$C$10:$C$6009,2025,Data!$D$10:$D$6009,"Dec")/SUMIFS(Data!$V$10:$V$6009,Data!$W$10:$W$6009,1,Data!$C$10:$C$6009,2025,Data!$D$10:$D$6009,"Dec"),0)</f>
        <v/>
      </c>
      <c r="AQ10" s="76">
        <f>IFERROR(SUMIFS(Data!$O$10:$O$6009,Data!$W$10:$W$6009,1,Data!$C$10:$C$6009,2026,Data!$D$10:$D$6009,"Jan")/SUMIFS(Data!$V$10:$V$6009,Data!$W$10:$W$6009,1,Data!$C$10:$C$6009,2026,Data!$D$10:$D$6009,"Jan"),0)</f>
        <v/>
      </c>
      <c r="AR10" s="76">
        <f>IFERROR(SUMIFS(Data!$O$10:$O$6009,Data!$W$10:$W$6009,1,Data!$C$10:$C$6009,2026,Data!$D$10:$D$6009,"Feb")/SUMIFS(Data!$V$10:$V$6009,Data!$W$10:$W$6009,1,Data!$C$10:$C$6009,2026,Data!$D$10:$D$6009,"Feb"),0)</f>
        <v/>
      </c>
      <c r="AS10" s="76">
        <f>IFERROR(SUMIFS(Data!$O$10:$O$6009,Data!$W$10:$W$6009,1,Data!$C$10:$C$6009,2026,Data!$D$10:$D$6009,"Mar")/SUMIFS(Data!$V$10:$V$6009,Data!$W$10:$W$6009,1,Data!$C$10:$C$6009,2026,Data!$D$10:$D$6009,"Mar"),0)</f>
        <v/>
      </c>
      <c r="AT10" s="76">
        <f>IFERROR(SUMIFS(Data!$O$10:$O$6009,Data!$W$10:$W$6009,1,Data!$C$10:$C$6009,2026,Data!$D$10:$D$6009,"Apr")/SUMIFS(Data!$V$10:$V$6009,Data!$W$10:$W$6009,1,Data!$C$10:$C$6009,2026,Data!$D$10:$D$6009,"Apr"),0)</f>
        <v/>
      </c>
      <c r="AU10" s="76">
        <f>IFERROR(SUMIFS(Data!$O$10:$O$6009,Data!$W$10:$W$6009,1,Data!$C$10:$C$6009,2026,Data!$D$10:$D$6009,"May")/SUMIFS(Data!$V$10:$V$6009,Data!$W$10:$W$6009,1,Data!$C$10:$C$6009,2026,Data!$D$10:$D$6009,"May"),0)</f>
        <v/>
      </c>
      <c r="AV10" s="76">
        <f>IFERROR(SUMIFS(Data!$O$10:$O$6009,Data!$W$10:$W$6009,1,Data!$C$10:$C$6009,2026,Data!$D$10:$D$6009,"Jun")/SUMIFS(Data!$V$10:$V$6009,Data!$W$10:$W$6009,1,Data!$C$10:$C$6009,2026,Data!$D$10:$D$6009,"Jun"),0)</f>
        <v/>
      </c>
      <c r="AW10" s="76">
        <f>IFERROR(SUMIFS(Data!$O$10:$O$6009,Data!$W$10:$W$6009,1,Data!$C$10:$C$6009,2026,Data!$D$10:$D$6009,"Jul")/SUMIFS(Data!$V$10:$V$6009,Data!$W$10:$W$6009,1,Data!$C$10:$C$6009,2026,Data!$D$10:$D$6009,"Jul"),0)</f>
        <v/>
      </c>
      <c r="AX10" s="76">
        <f>IFERROR(SUMIFS(Data!$O$10:$O$6009,Data!$W$10:$W$6009,1,Data!$C$10:$C$6009,2026,Data!$D$10:$D$6009,"Aug")/SUMIFS(Data!$V$10:$V$6009,Data!$W$10:$W$6009,1,Data!$C$10:$C$6009,2026,Data!$D$10:$D$6009,"Aug"),0)</f>
        <v/>
      </c>
      <c r="AY10" s="76">
        <f>IFERROR(SUMIFS(Data!$O$10:$O$6009,Data!$W$10:$W$6009,1,Data!$C$10:$C$6009,2026,Data!$D$10:$D$6009,"Sep")/SUMIFS(Data!$V$10:$V$6009,Data!$W$10:$W$6009,1,Data!$C$10:$C$6009,2026,Data!$D$10:$D$6009,"Sep"),0)</f>
        <v/>
      </c>
      <c r="AZ10" s="76">
        <f>IFERROR(SUMIFS(Data!$O$10:$O$6009,Data!$W$10:$W$6009,1,Data!$C$10:$C$6009,2026,Data!$D$10:$D$6009,"Oct")/SUMIFS(Data!$V$10:$V$6009,Data!$W$10:$W$6009,1,Data!$C$10:$C$6009,2026,Data!$D$10:$D$6009,"Oct"),0)</f>
        <v/>
      </c>
      <c r="BA10" s="76">
        <f>IFERROR(SUMIFS(Data!$O$10:$O$6009,Data!$W$10:$W$6009,1,Data!$C$10:$C$6009,2026,Data!$D$10:$D$6009,"Nov")/SUMIFS(Data!$V$10:$V$6009,Data!$W$10:$W$6009,1,Data!$C$10:$C$6009,2026,Data!$D$10:$D$6009,"Nov"),0)</f>
        <v/>
      </c>
      <c r="BB10" s="76">
        <f>IFERROR(SUMIFS(Data!$O$10:$O$6009,Data!$W$10:$W$6009,1,Data!$C$10:$C$6009,2026,Data!$D$10:$D$6009,"Dec")/SUMIFS(Data!$V$10:$V$6009,Data!$W$10:$W$6009,1,Data!$C$10:$C$6009,2026,Data!$D$10:$D$6009,"Dec"),0)</f>
        <v/>
      </c>
    </row>
    <row r="11">
      <c r="A11" s="79" t="inlineStr">
        <is>
          <t>Jul</t>
        </is>
      </c>
      <c r="B11" s="80">
        <f>SUMIFS(Data!$O$10:$O$6009,Data!$W$10:$W$6009,1,Data!$D$10:$D$6009,$A11,Data!$C$10:$C$6009,2025)</f>
        <v/>
      </c>
      <c r="C11" s="80">
        <f>SUMIFS(Data!$O$10:$O$6009,Data!$W$10:$W$6009,1,Data!$D$10:$D$6009,$A11,Data!$C$10:$C$6009,2026)</f>
        <v/>
      </c>
      <c r="D11" s="81">
        <f>IFERROR(C11/B11-1,0)</f>
        <v/>
      </c>
      <c r="AD11" s="75" t="inlineStr">
        <is>
          <t>🏪 Same-store growth (revenue trend)</t>
        </is>
      </c>
      <c r="AE11" s="76">
        <f>SUMIFS(Data!$O$10:$O$6009,Data!$W$10:$W$6009,1,Data!$C$10:$C$6009,2025,Data!$D$10:$D$6009,"Jan")</f>
        <v/>
      </c>
      <c r="AF11" s="76">
        <f>SUMIFS(Data!$O$10:$O$6009,Data!$W$10:$W$6009,1,Data!$C$10:$C$6009,2025,Data!$D$10:$D$6009,"Feb")</f>
        <v/>
      </c>
      <c r="AG11" s="76">
        <f>SUMIFS(Data!$O$10:$O$6009,Data!$W$10:$W$6009,1,Data!$C$10:$C$6009,2025,Data!$D$10:$D$6009,"Mar")</f>
        <v/>
      </c>
      <c r="AH11" s="76">
        <f>SUMIFS(Data!$O$10:$O$6009,Data!$W$10:$W$6009,1,Data!$C$10:$C$6009,2025,Data!$D$10:$D$6009,"Apr")</f>
        <v/>
      </c>
      <c r="AI11" s="76">
        <f>SUMIFS(Data!$O$10:$O$6009,Data!$W$10:$W$6009,1,Data!$C$10:$C$6009,2025,Data!$D$10:$D$6009,"May")</f>
        <v/>
      </c>
      <c r="AJ11" s="76">
        <f>SUMIFS(Data!$O$10:$O$6009,Data!$W$10:$W$6009,1,Data!$C$10:$C$6009,2025,Data!$D$10:$D$6009,"Jun")</f>
        <v/>
      </c>
      <c r="AK11" s="76">
        <f>SUMIFS(Data!$O$10:$O$6009,Data!$W$10:$W$6009,1,Data!$C$10:$C$6009,2025,Data!$D$10:$D$6009,"Jul")</f>
        <v/>
      </c>
      <c r="AL11" s="76">
        <f>SUMIFS(Data!$O$10:$O$6009,Data!$W$10:$W$6009,1,Data!$C$10:$C$6009,2025,Data!$D$10:$D$6009,"Aug")</f>
        <v/>
      </c>
      <c r="AM11" s="76">
        <f>SUMIFS(Data!$O$10:$O$6009,Data!$W$10:$W$6009,1,Data!$C$10:$C$6009,2025,Data!$D$10:$D$6009,"Sep")</f>
        <v/>
      </c>
      <c r="AN11" s="76">
        <f>SUMIFS(Data!$O$10:$O$6009,Data!$W$10:$W$6009,1,Data!$C$10:$C$6009,2025,Data!$D$10:$D$6009,"Oct")</f>
        <v/>
      </c>
      <c r="AO11" s="76">
        <f>SUMIFS(Data!$O$10:$O$6009,Data!$W$10:$W$6009,1,Data!$C$10:$C$6009,2025,Data!$D$10:$D$6009,"Nov")</f>
        <v/>
      </c>
      <c r="AP11" s="76">
        <f>SUMIFS(Data!$O$10:$O$6009,Data!$W$10:$W$6009,1,Data!$C$10:$C$6009,2025,Data!$D$10:$D$6009,"Dec")</f>
        <v/>
      </c>
      <c r="AQ11" s="76">
        <f>SUMIFS(Data!$O$10:$O$6009,Data!$W$10:$W$6009,1,Data!$C$10:$C$6009,2026,Data!$D$10:$D$6009,"Jan")</f>
        <v/>
      </c>
      <c r="AR11" s="76">
        <f>SUMIFS(Data!$O$10:$O$6009,Data!$W$10:$W$6009,1,Data!$C$10:$C$6009,2026,Data!$D$10:$D$6009,"Feb")</f>
        <v/>
      </c>
      <c r="AS11" s="76">
        <f>SUMIFS(Data!$O$10:$O$6009,Data!$W$10:$W$6009,1,Data!$C$10:$C$6009,2026,Data!$D$10:$D$6009,"Mar")</f>
        <v/>
      </c>
      <c r="AT11" s="76">
        <f>SUMIFS(Data!$O$10:$O$6009,Data!$W$10:$W$6009,1,Data!$C$10:$C$6009,2026,Data!$D$10:$D$6009,"Apr")</f>
        <v/>
      </c>
      <c r="AU11" s="76">
        <f>SUMIFS(Data!$O$10:$O$6009,Data!$W$10:$W$6009,1,Data!$C$10:$C$6009,2026,Data!$D$10:$D$6009,"May")</f>
        <v/>
      </c>
      <c r="AV11" s="76">
        <f>SUMIFS(Data!$O$10:$O$6009,Data!$W$10:$W$6009,1,Data!$C$10:$C$6009,2026,Data!$D$10:$D$6009,"Jun")</f>
        <v/>
      </c>
      <c r="AW11" s="76">
        <f>SUMIFS(Data!$O$10:$O$6009,Data!$W$10:$W$6009,1,Data!$C$10:$C$6009,2026,Data!$D$10:$D$6009,"Jul")</f>
        <v/>
      </c>
      <c r="AX11" s="76">
        <f>SUMIFS(Data!$O$10:$O$6009,Data!$W$10:$W$6009,1,Data!$C$10:$C$6009,2026,Data!$D$10:$D$6009,"Aug")</f>
        <v/>
      </c>
      <c r="AY11" s="76">
        <f>SUMIFS(Data!$O$10:$O$6009,Data!$W$10:$W$6009,1,Data!$C$10:$C$6009,2026,Data!$D$10:$D$6009,"Sep")</f>
        <v/>
      </c>
      <c r="AZ11" s="76">
        <f>SUMIFS(Data!$O$10:$O$6009,Data!$W$10:$W$6009,1,Data!$C$10:$C$6009,2026,Data!$D$10:$D$6009,"Oct")</f>
        <v/>
      </c>
      <c r="BA11" s="76">
        <f>SUMIFS(Data!$O$10:$O$6009,Data!$W$10:$W$6009,1,Data!$C$10:$C$6009,2026,Data!$D$10:$D$6009,"Nov")</f>
        <v/>
      </c>
      <c r="BB11" s="76">
        <f>SUMIFS(Data!$O$10:$O$6009,Data!$W$10:$W$6009,1,Data!$C$10:$C$6009,2026,Data!$D$10:$D$6009,"Dec")</f>
        <v/>
      </c>
    </row>
    <row r="12">
      <c r="A12" s="79" t="inlineStr">
        <is>
          <t>Aug</t>
        </is>
      </c>
      <c r="B12" s="80">
        <f>SUMIFS(Data!$O$10:$O$6009,Data!$W$10:$W$6009,1,Data!$D$10:$D$6009,$A12,Data!$C$10:$C$6009,2025)</f>
        <v/>
      </c>
      <c r="C12" s="80">
        <f>SUMIFS(Data!$O$10:$O$6009,Data!$W$10:$W$6009,1,Data!$D$10:$D$6009,$A12,Data!$C$10:$C$6009,2026)</f>
        <v/>
      </c>
      <c r="D12" s="81">
        <f>IFERROR(C12/B12-1,0)</f>
        <v/>
      </c>
      <c r="AD12" s="75" t="inlineStr">
        <is>
          <t>📲 JioMart share (trend)</t>
        </is>
      </c>
      <c r="AE12" s="76">
        <f>IFERROR(SUMIFS(Data!$O$10:$O$6009,Data!$W$10:$W$6009,1,Data!$C$10:$C$6009,2025,Data!$D$10:$D$6009,"Jan",Data!$G$10:$G$6009,"JioMart")/SUMIFS(Data!$O$10:$O$6009,Data!$W$10:$W$6009,1,Data!$C$10:$C$6009,2025,Data!$D$10:$D$6009,"Jan"),0)</f>
        <v/>
      </c>
      <c r="AF12" s="76">
        <f>IFERROR(SUMIFS(Data!$O$10:$O$6009,Data!$W$10:$W$6009,1,Data!$C$10:$C$6009,2025,Data!$D$10:$D$6009,"Feb",Data!$G$10:$G$6009,"JioMart")/SUMIFS(Data!$O$10:$O$6009,Data!$W$10:$W$6009,1,Data!$C$10:$C$6009,2025,Data!$D$10:$D$6009,"Feb"),0)</f>
        <v/>
      </c>
      <c r="AG12" s="76">
        <f>IFERROR(SUMIFS(Data!$O$10:$O$6009,Data!$W$10:$W$6009,1,Data!$C$10:$C$6009,2025,Data!$D$10:$D$6009,"Mar",Data!$G$10:$G$6009,"JioMart")/SUMIFS(Data!$O$10:$O$6009,Data!$W$10:$W$6009,1,Data!$C$10:$C$6009,2025,Data!$D$10:$D$6009,"Mar"),0)</f>
        <v/>
      </c>
      <c r="AH12" s="76">
        <f>IFERROR(SUMIFS(Data!$O$10:$O$6009,Data!$W$10:$W$6009,1,Data!$C$10:$C$6009,2025,Data!$D$10:$D$6009,"Apr",Data!$G$10:$G$6009,"JioMart")/SUMIFS(Data!$O$10:$O$6009,Data!$W$10:$W$6009,1,Data!$C$10:$C$6009,2025,Data!$D$10:$D$6009,"Apr"),0)</f>
        <v/>
      </c>
      <c r="AI12" s="76">
        <f>IFERROR(SUMIFS(Data!$O$10:$O$6009,Data!$W$10:$W$6009,1,Data!$C$10:$C$6009,2025,Data!$D$10:$D$6009,"May",Data!$G$10:$G$6009,"JioMart")/SUMIFS(Data!$O$10:$O$6009,Data!$W$10:$W$6009,1,Data!$C$10:$C$6009,2025,Data!$D$10:$D$6009,"May"),0)</f>
        <v/>
      </c>
      <c r="AJ12" s="76">
        <f>IFERROR(SUMIFS(Data!$O$10:$O$6009,Data!$W$10:$W$6009,1,Data!$C$10:$C$6009,2025,Data!$D$10:$D$6009,"Jun",Data!$G$10:$G$6009,"JioMart")/SUMIFS(Data!$O$10:$O$6009,Data!$W$10:$W$6009,1,Data!$C$10:$C$6009,2025,Data!$D$10:$D$6009,"Jun"),0)</f>
        <v/>
      </c>
      <c r="AK12" s="76">
        <f>IFERROR(SUMIFS(Data!$O$10:$O$6009,Data!$W$10:$W$6009,1,Data!$C$10:$C$6009,2025,Data!$D$10:$D$6009,"Jul",Data!$G$10:$G$6009,"JioMart")/SUMIFS(Data!$O$10:$O$6009,Data!$W$10:$W$6009,1,Data!$C$10:$C$6009,2025,Data!$D$10:$D$6009,"Jul"),0)</f>
        <v/>
      </c>
      <c r="AL12" s="76">
        <f>IFERROR(SUMIFS(Data!$O$10:$O$6009,Data!$W$10:$W$6009,1,Data!$C$10:$C$6009,2025,Data!$D$10:$D$6009,"Aug",Data!$G$10:$G$6009,"JioMart")/SUMIFS(Data!$O$10:$O$6009,Data!$W$10:$W$6009,1,Data!$C$10:$C$6009,2025,Data!$D$10:$D$6009,"Aug"),0)</f>
        <v/>
      </c>
      <c r="AM12" s="76">
        <f>IFERROR(SUMIFS(Data!$O$10:$O$6009,Data!$W$10:$W$6009,1,Data!$C$10:$C$6009,2025,Data!$D$10:$D$6009,"Sep",Data!$G$10:$G$6009,"JioMart")/SUMIFS(Data!$O$10:$O$6009,Data!$W$10:$W$6009,1,Data!$C$10:$C$6009,2025,Data!$D$10:$D$6009,"Sep"),0)</f>
        <v/>
      </c>
      <c r="AN12" s="76">
        <f>IFERROR(SUMIFS(Data!$O$10:$O$6009,Data!$W$10:$W$6009,1,Data!$C$10:$C$6009,2025,Data!$D$10:$D$6009,"Oct",Data!$G$10:$G$6009,"JioMart")/SUMIFS(Data!$O$10:$O$6009,Data!$W$10:$W$6009,1,Data!$C$10:$C$6009,2025,Data!$D$10:$D$6009,"Oct"),0)</f>
        <v/>
      </c>
      <c r="AO12" s="76">
        <f>IFERROR(SUMIFS(Data!$O$10:$O$6009,Data!$W$10:$W$6009,1,Data!$C$10:$C$6009,2025,Data!$D$10:$D$6009,"Nov",Data!$G$10:$G$6009,"JioMart")/SUMIFS(Data!$O$10:$O$6009,Data!$W$10:$W$6009,1,Data!$C$10:$C$6009,2025,Data!$D$10:$D$6009,"Nov"),0)</f>
        <v/>
      </c>
      <c r="AP12" s="76">
        <f>IFERROR(SUMIFS(Data!$O$10:$O$6009,Data!$W$10:$W$6009,1,Data!$C$10:$C$6009,2025,Data!$D$10:$D$6009,"Dec",Data!$G$10:$G$6009,"JioMart")/SUMIFS(Data!$O$10:$O$6009,Data!$W$10:$W$6009,1,Data!$C$10:$C$6009,2025,Data!$D$10:$D$6009,"Dec"),0)</f>
        <v/>
      </c>
      <c r="AQ12" s="76">
        <f>IFERROR(SUMIFS(Data!$O$10:$O$6009,Data!$W$10:$W$6009,1,Data!$C$10:$C$6009,2026,Data!$D$10:$D$6009,"Jan",Data!$G$10:$G$6009,"JioMart")/SUMIFS(Data!$O$10:$O$6009,Data!$W$10:$W$6009,1,Data!$C$10:$C$6009,2026,Data!$D$10:$D$6009,"Jan"),0)</f>
        <v/>
      </c>
      <c r="AR12" s="76">
        <f>IFERROR(SUMIFS(Data!$O$10:$O$6009,Data!$W$10:$W$6009,1,Data!$C$10:$C$6009,2026,Data!$D$10:$D$6009,"Feb",Data!$G$10:$G$6009,"JioMart")/SUMIFS(Data!$O$10:$O$6009,Data!$W$10:$W$6009,1,Data!$C$10:$C$6009,2026,Data!$D$10:$D$6009,"Feb"),0)</f>
        <v/>
      </c>
      <c r="AS12" s="76">
        <f>IFERROR(SUMIFS(Data!$O$10:$O$6009,Data!$W$10:$W$6009,1,Data!$C$10:$C$6009,2026,Data!$D$10:$D$6009,"Mar",Data!$G$10:$G$6009,"JioMart")/SUMIFS(Data!$O$10:$O$6009,Data!$W$10:$W$6009,1,Data!$C$10:$C$6009,2026,Data!$D$10:$D$6009,"Mar"),0)</f>
        <v/>
      </c>
      <c r="AT12" s="76">
        <f>IFERROR(SUMIFS(Data!$O$10:$O$6009,Data!$W$10:$W$6009,1,Data!$C$10:$C$6009,2026,Data!$D$10:$D$6009,"Apr",Data!$G$10:$G$6009,"JioMart")/SUMIFS(Data!$O$10:$O$6009,Data!$W$10:$W$6009,1,Data!$C$10:$C$6009,2026,Data!$D$10:$D$6009,"Apr"),0)</f>
        <v/>
      </c>
      <c r="AU12" s="76">
        <f>IFERROR(SUMIFS(Data!$O$10:$O$6009,Data!$W$10:$W$6009,1,Data!$C$10:$C$6009,2026,Data!$D$10:$D$6009,"May",Data!$G$10:$G$6009,"JioMart")/SUMIFS(Data!$O$10:$O$6009,Data!$W$10:$W$6009,1,Data!$C$10:$C$6009,2026,Data!$D$10:$D$6009,"May"),0)</f>
        <v/>
      </c>
      <c r="AV12" s="76">
        <f>IFERROR(SUMIFS(Data!$O$10:$O$6009,Data!$W$10:$W$6009,1,Data!$C$10:$C$6009,2026,Data!$D$10:$D$6009,"Jun",Data!$G$10:$G$6009,"JioMart")/SUMIFS(Data!$O$10:$O$6009,Data!$W$10:$W$6009,1,Data!$C$10:$C$6009,2026,Data!$D$10:$D$6009,"Jun"),0)</f>
        <v/>
      </c>
      <c r="AW12" s="76">
        <f>IFERROR(SUMIFS(Data!$O$10:$O$6009,Data!$W$10:$W$6009,1,Data!$C$10:$C$6009,2026,Data!$D$10:$D$6009,"Jul",Data!$G$10:$G$6009,"JioMart")/SUMIFS(Data!$O$10:$O$6009,Data!$W$10:$W$6009,1,Data!$C$10:$C$6009,2026,Data!$D$10:$D$6009,"Jul"),0)</f>
        <v/>
      </c>
      <c r="AX12" s="76">
        <f>IFERROR(SUMIFS(Data!$O$10:$O$6009,Data!$W$10:$W$6009,1,Data!$C$10:$C$6009,2026,Data!$D$10:$D$6009,"Aug",Data!$G$10:$G$6009,"JioMart")/SUMIFS(Data!$O$10:$O$6009,Data!$W$10:$W$6009,1,Data!$C$10:$C$6009,2026,Data!$D$10:$D$6009,"Aug"),0)</f>
        <v/>
      </c>
      <c r="AY12" s="76">
        <f>IFERROR(SUMIFS(Data!$O$10:$O$6009,Data!$W$10:$W$6009,1,Data!$C$10:$C$6009,2026,Data!$D$10:$D$6009,"Sep",Data!$G$10:$G$6009,"JioMart")/SUMIFS(Data!$O$10:$O$6009,Data!$W$10:$W$6009,1,Data!$C$10:$C$6009,2026,Data!$D$10:$D$6009,"Sep"),0)</f>
        <v/>
      </c>
      <c r="AZ12" s="76">
        <f>IFERROR(SUMIFS(Data!$O$10:$O$6009,Data!$W$10:$W$6009,1,Data!$C$10:$C$6009,2026,Data!$D$10:$D$6009,"Oct",Data!$G$10:$G$6009,"JioMart")/SUMIFS(Data!$O$10:$O$6009,Data!$W$10:$W$6009,1,Data!$C$10:$C$6009,2026,Data!$D$10:$D$6009,"Oct"),0)</f>
        <v/>
      </c>
      <c r="BA12" s="76">
        <f>IFERROR(SUMIFS(Data!$O$10:$O$6009,Data!$W$10:$W$6009,1,Data!$C$10:$C$6009,2026,Data!$D$10:$D$6009,"Nov",Data!$G$10:$G$6009,"JioMart")/SUMIFS(Data!$O$10:$O$6009,Data!$W$10:$W$6009,1,Data!$C$10:$C$6009,2026,Data!$D$10:$D$6009,"Nov"),0)</f>
        <v/>
      </c>
      <c r="BB12" s="76">
        <f>IFERROR(SUMIFS(Data!$O$10:$O$6009,Data!$W$10:$W$6009,1,Data!$C$10:$C$6009,2026,Data!$D$10:$D$6009,"Dec",Data!$G$10:$G$6009,"JioMart")/SUMIFS(Data!$O$10:$O$6009,Data!$W$10:$W$6009,1,Data!$C$10:$C$6009,2026,Data!$D$10:$D$6009,"Dec"),0)</f>
        <v/>
      </c>
    </row>
    <row r="13">
      <c r="A13" s="79" t="inlineStr">
        <is>
          <t>Sep</t>
        </is>
      </c>
      <c r="B13" s="80">
        <f>SUMIFS(Data!$O$10:$O$6009,Data!$W$10:$W$6009,1,Data!$D$10:$D$6009,$A13,Data!$C$10:$C$6009,2025)</f>
        <v/>
      </c>
      <c r="C13" s="80">
        <f>SUMIFS(Data!$O$10:$O$6009,Data!$W$10:$W$6009,1,Data!$D$10:$D$6009,$A13,Data!$C$10:$C$6009,2026)</f>
        <v/>
      </c>
      <c r="D13" s="81">
        <f>IFERROR(C13/B13-1,0)</f>
        <v/>
      </c>
      <c r="AD13" s="75" t="inlineStr">
        <is>
          <t>🥦 Grocery share (trend)</t>
        </is>
      </c>
      <c r="AE13" s="76">
        <f>IFERROR(SUMIFS(Data!$O$10:$O$6009,Data!$W$10:$W$6009,1,Data!$C$10:$C$6009,2025,Data!$D$10:$D$6009,"Jan",Data!$G$10:$G$6009,"Grocery")/SUMIFS(Data!$O$10:$O$6009,Data!$W$10:$W$6009,1,Data!$C$10:$C$6009,2025,Data!$D$10:$D$6009,"Jan"),0)</f>
        <v/>
      </c>
      <c r="AF13" s="76">
        <f>IFERROR(SUMIFS(Data!$O$10:$O$6009,Data!$W$10:$W$6009,1,Data!$C$10:$C$6009,2025,Data!$D$10:$D$6009,"Feb",Data!$G$10:$G$6009,"Grocery")/SUMIFS(Data!$O$10:$O$6009,Data!$W$10:$W$6009,1,Data!$C$10:$C$6009,2025,Data!$D$10:$D$6009,"Feb"),0)</f>
        <v/>
      </c>
      <c r="AG13" s="76">
        <f>IFERROR(SUMIFS(Data!$O$10:$O$6009,Data!$W$10:$W$6009,1,Data!$C$10:$C$6009,2025,Data!$D$10:$D$6009,"Mar",Data!$G$10:$G$6009,"Grocery")/SUMIFS(Data!$O$10:$O$6009,Data!$W$10:$W$6009,1,Data!$C$10:$C$6009,2025,Data!$D$10:$D$6009,"Mar"),0)</f>
        <v/>
      </c>
      <c r="AH13" s="76">
        <f>IFERROR(SUMIFS(Data!$O$10:$O$6009,Data!$W$10:$W$6009,1,Data!$C$10:$C$6009,2025,Data!$D$10:$D$6009,"Apr",Data!$G$10:$G$6009,"Grocery")/SUMIFS(Data!$O$10:$O$6009,Data!$W$10:$W$6009,1,Data!$C$10:$C$6009,2025,Data!$D$10:$D$6009,"Apr"),0)</f>
        <v/>
      </c>
      <c r="AI13" s="76">
        <f>IFERROR(SUMIFS(Data!$O$10:$O$6009,Data!$W$10:$W$6009,1,Data!$C$10:$C$6009,2025,Data!$D$10:$D$6009,"May",Data!$G$10:$G$6009,"Grocery")/SUMIFS(Data!$O$10:$O$6009,Data!$W$10:$W$6009,1,Data!$C$10:$C$6009,2025,Data!$D$10:$D$6009,"May"),0)</f>
        <v/>
      </c>
      <c r="AJ13" s="76">
        <f>IFERROR(SUMIFS(Data!$O$10:$O$6009,Data!$W$10:$W$6009,1,Data!$C$10:$C$6009,2025,Data!$D$10:$D$6009,"Jun",Data!$G$10:$G$6009,"Grocery")/SUMIFS(Data!$O$10:$O$6009,Data!$W$10:$W$6009,1,Data!$C$10:$C$6009,2025,Data!$D$10:$D$6009,"Jun"),0)</f>
        <v/>
      </c>
      <c r="AK13" s="76">
        <f>IFERROR(SUMIFS(Data!$O$10:$O$6009,Data!$W$10:$W$6009,1,Data!$C$10:$C$6009,2025,Data!$D$10:$D$6009,"Jul",Data!$G$10:$G$6009,"Grocery")/SUMIFS(Data!$O$10:$O$6009,Data!$W$10:$W$6009,1,Data!$C$10:$C$6009,2025,Data!$D$10:$D$6009,"Jul"),0)</f>
        <v/>
      </c>
      <c r="AL13" s="76">
        <f>IFERROR(SUMIFS(Data!$O$10:$O$6009,Data!$W$10:$W$6009,1,Data!$C$10:$C$6009,2025,Data!$D$10:$D$6009,"Aug",Data!$G$10:$G$6009,"Grocery")/SUMIFS(Data!$O$10:$O$6009,Data!$W$10:$W$6009,1,Data!$C$10:$C$6009,2025,Data!$D$10:$D$6009,"Aug"),0)</f>
        <v/>
      </c>
      <c r="AM13" s="76">
        <f>IFERROR(SUMIFS(Data!$O$10:$O$6009,Data!$W$10:$W$6009,1,Data!$C$10:$C$6009,2025,Data!$D$10:$D$6009,"Sep",Data!$G$10:$G$6009,"Grocery")/SUMIFS(Data!$O$10:$O$6009,Data!$W$10:$W$6009,1,Data!$C$10:$C$6009,2025,Data!$D$10:$D$6009,"Sep"),0)</f>
        <v/>
      </c>
      <c r="AN13" s="76">
        <f>IFERROR(SUMIFS(Data!$O$10:$O$6009,Data!$W$10:$W$6009,1,Data!$C$10:$C$6009,2025,Data!$D$10:$D$6009,"Oct",Data!$G$10:$G$6009,"Grocery")/SUMIFS(Data!$O$10:$O$6009,Data!$W$10:$W$6009,1,Data!$C$10:$C$6009,2025,Data!$D$10:$D$6009,"Oct"),0)</f>
        <v/>
      </c>
      <c r="AO13" s="76">
        <f>IFERROR(SUMIFS(Data!$O$10:$O$6009,Data!$W$10:$W$6009,1,Data!$C$10:$C$6009,2025,Data!$D$10:$D$6009,"Nov",Data!$G$10:$G$6009,"Grocery")/SUMIFS(Data!$O$10:$O$6009,Data!$W$10:$W$6009,1,Data!$C$10:$C$6009,2025,Data!$D$10:$D$6009,"Nov"),0)</f>
        <v/>
      </c>
      <c r="AP13" s="76">
        <f>IFERROR(SUMIFS(Data!$O$10:$O$6009,Data!$W$10:$W$6009,1,Data!$C$10:$C$6009,2025,Data!$D$10:$D$6009,"Dec",Data!$G$10:$G$6009,"Grocery")/SUMIFS(Data!$O$10:$O$6009,Data!$W$10:$W$6009,1,Data!$C$10:$C$6009,2025,Data!$D$10:$D$6009,"Dec"),0)</f>
        <v/>
      </c>
      <c r="AQ13" s="76">
        <f>IFERROR(SUMIFS(Data!$O$10:$O$6009,Data!$W$10:$W$6009,1,Data!$C$10:$C$6009,2026,Data!$D$10:$D$6009,"Jan",Data!$G$10:$G$6009,"Grocery")/SUMIFS(Data!$O$10:$O$6009,Data!$W$10:$W$6009,1,Data!$C$10:$C$6009,2026,Data!$D$10:$D$6009,"Jan"),0)</f>
        <v/>
      </c>
      <c r="AR13" s="76">
        <f>IFERROR(SUMIFS(Data!$O$10:$O$6009,Data!$W$10:$W$6009,1,Data!$C$10:$C$6009,2026,Data!$D$10:$D$6009,"Feb",Data!$G$10:$G$6009,"Grocery")/SUMIFS(Data!$O$10:$O$6009,Data!$W$10:$W$6009,1,Data!$C$10:$C$6009,2026,Data!$D$10:$D$6009,"Feb"),0)</f>
        <v/>
      </c>
      <c r="AS13" s="76">
        <f>IFERROR(SUMIFS(Data!$O$10:$O$6009,Data!$W$10:$W$6009,1,Data!$C$10:$C$6009,2026,Data!$D$10:$D$6009,"Mar",Data!$G$10:$G$6009,"Grocery")/SUMIFS(Data!$O$10:$O$6009,Data!$W$10:$W$6009,1,Data!$C$10:$C$6009,2026,Data!$D$10:$D$6009,"Mar"),0)</f>
        <v/>
      </c>
      <c r="AT13" s="76">
        <f>IFERROR(SUMIFS(Data!$O$10:$O$6009,Data!$W$10:$W$6009,1,Data!$C$10:$C$6009,2026,Data!$D$10:$D$6009,"Apr",Data!$G$10:$G$6009,"Grocery")/SUMIFS(Data!$O$10:$O$6009,Data!$W$10:$W$6009,1,Data!$C$10:$C$6009,2026,Data!$D$10:$D$6009,"Apr"),0)</f>
        <v/>
      </c>
      <c r="AU13" s="76">
        <f>IFERROR(SUMIFS(Data!$O$10:$O$6009,Data!$W$10:$W$6009,1,Data!$C$10:$C$6009,2026,Data!$D$10:$D$6009,"May",Data!$G$10:$G$6009,"Grocery")/SUMIFS(Data!$O$10:$O$6009,Data!$W$10:$W$6009,1,Data!$C$10:$C$6009,2026,Data!$D$10:$D$6009,"May"),0)</f>
        <v/>
      </c>
      <c r="AV13" s="76">
        <f>IFERROR(SUMIFS(Data!$O$10:$O$6009,Data!$W$10:$W$6009,1,Data!$C$10:$C$6009,2026,Data!$D$10:$D$6009,"Jun",Data!$G$10:$G$6009,"Grocery")/SUMIFS(Data!$O$10:$O$6009,Data!$W$10:$W$6009,1,Data!$C$10:$C$6009,2026,Data!$D$10:$D$6009,"Jun"),0)</f>
        <v/>
      </c>
      <c r="AW13" s="76">
        <f>IFERROR(SUMIFS(Data!$O$10:$O$6009,Data!$W$10:$W$6009,1,Data!$C$10:$C$6009,2026,Data!$D$10:$D$6009,"Jul",Data!$G$10:$G$6009,"Grocery")/SUMIFS(Data!$O$10:$O$6009,Data!$W$10:$W$6009,1,Data!$C$10:$C$6009,2026,Data!$D$10:$D$6009,"Jul"),0)</f>
        <v/>
      </c>
      <c r="AX13" s="76">
        <f>IFERROR(SUMIFS(Data!$O$10:$O$6009,Data!$W$10:$W$6009,1,Data!$C$10:$C$6009,2026,Data!$D$10:$D$6009,"Aug",Data!$G$10:$G$6009,"Grocery")/SUMIFS(Data!$O$10:$O$6009,Data!$W$10:$W$6009,1,Data!$C$10:$C$6009,2026,Data!$D$10:$D$6009,"Aug"),0)</f>
        <v/>
      </c>
      <c r="AY13" s="76">
        <f>IFERROR(SUMIFS(Data!$O$10:$O$6009,Data!$W$10:$W$6009,1,Data!$C$10:$C$6009,2026,Data!$D$10:$D$6009,"Sep",Data!$G$10:$G$6009,"Grocery")/SUMIFS(Data!$O$10:$O$6009,Data!$W$10:$W$6009,1,Data!$C$10:$C$6009,2026,Data!$D$10:$D$6009,"Sep"),0)</f>
        <v/>
      </c>
      <c r="AZ13" s="76">
        <f>IFERROR(SUMIFS(Data!$O$10:$O$6009,Data!$W$10:$W$6009,1,Data!$C$10:$C$6009,2026,Data!$D$10:$D$6009,"Oct",Data!$G$10:$G$6009,"Grocery")/SUMIFS(Data!$O$10:$O$6009,Data!$W$10:$W$6009,1,Data!$C$10:$C$6009,2026,Data!$D$10:$D$6009,"Oct"),0)</f>
        <v/>
      </c>
      <c r="BA13" s="76">
        <f>IFERROR(SUMIFS(Data!$O$10:$O$6009,Data!$W$10:$W$6009,1,Data!$C$10:$C$6009,2026,Data!$D$10:$D$6009,"Nov",Data!$G$10:$G$6009,"Grocery")/SUMIFS(Data!$O$10:$O$6009,Data!$W$10:$W$6009,1,Data!$C$10:$C$6009,2026,Data!$D$10:$D$6009,"Nov"),0)</f>
        <v/>
      </c>
      <c r="BB13" s="76">
        <f>IFERROR(SUMIFS(Data!$O$10:$O$6009,Data!$W$10:$W$6009,1,Data!$C$10:$C$6009,2026,Data!$D$10:$D$6009,"Dec",Data!$G$10:$G$6009,"Grocery")/SUMIFS(Data!$O$10:$O$6009,Data!$W$10:$W$6009,1,Data!$C$10:$C$6009,2026,Data!$D$10:$D$6009,"Dec"),0)</f>
        <v/>
      </c>
    </row>
    <row r="14">
      <c r="A14" s="79" t="inlineStr">
        <is>
          <t>Oct</t>
        </is>
      </c>
      <c r="B14" s="80">
        <f>SUMIFS(Data!$O$10:$O$6009,Data!$W$10:$W$6009,1,Data!$D$10:$D$6009,$A14,Data!$C$10:$C$6009,2025)</f>
        <v/>
      </c>
      <c r="C14" s="80">
        <f>SUMIFS(Data!$O$10:$O$6009,Data!$W$10:$W$6009,1,Data!$D$10:$D$6009,$A14,Data!$C$10:$C$6009,2026)</f>
        <v/>
      </c>
      <c r="D14" s="81">
        <f>IFERROR(C14/B14-1,0)</f>
        <v/>
      </c>
    </row>
    <row r="15">
      <c r="A15" s="79" t="inlineStr">
        <is>
          <t>Nov</t>
        </is>
      </c>
      <c r="B15" s="80">
        <f>SUMIFS(Data!$O$10:$O$6009,Data!$W$10:$W$6009,1,Data!$D$10:$D$6009,$A15,Data!$C$10:$C$6009,2025)</f>
        <v/>
      </c>
      <c r="C15" s="80">
        <f>SUMIFS(Data!$O$10:$O$6009,Data!$W$10:$W$6009,1,Data!$D$10:$D$6009,$A15,Data!$C$10:$C$6009,2026)</f>
        <v/>
      </c>
      <c r="D15" s="81">
        <f>IFERROR(C15/B15-1,0)</f>
        <v/>
      </c>
      <c r="AD15" s="50" t="inlineStr">
        <is>
          <t>Chart insight titles (formulas)</t>
        </is>
      </c>
    </row>
    <row r="16">
      <c r="A16" s="79" t="inlineStr">
        <is>
          <t>Dec</t>
        </is>
      </c>
      <c r="B16" s="80">
        <f>SUMIFS(Data!$O$10:$O$6009,Data!$W$10:$W$6009,1,Data!$D$10:$D$6009,$A16,Data!$C$10:$C$6009,2025)</f>
        <v/>
      </c>
      <c r="C16" s="80">
        <f>SUMIFS(Data!$O$10:$O$6009,Data!$W$10:$W$6009,1,Data!$D$10:$D$6009,$A16,Data!$C$10:$C$6009,2026)</f>
        <v/>
      </c>
      <c r="D16" s="81">
        <f>IFERROR(C16/B16-1,0)</f>
        <v/>
      </c>
      <c r="AD16">
        <f>"Revenue "&amp;IF(SUM(Calc!$C$5:$C$16)&gt;=SUM(Calc!$B$5:$B$16),"up ","down ")&amp;TEXT(ABS(IFERROR(SUM(Calc!$C$5:$C$16)/SUM(Calc!$B$5:$B$16)-1,0)),"0.0%")&amp;" vs 2025 · AC 2026 vs PY 2025"</f>
        <v/>
      </c>
    </row>
    <row r="17">
      <c r="AD17">
        <f>INDEX(Calc!$A$21:$A$24,MATCH(MAX(Calc!$B$21:$B$24),Calc!$B$21:$B$24,0))&amp;" leads revenue ("&amp;TEXT(IFERROR(MAX(Calc!$B$21:$B$24)/SUM(Calc!$B$21:$B$24),0),"0%")&amp;") · bars = revenue, line = margin %"</f>
        <v/>
      </c>
    </row>
    <row r="18">
      <c r="AD18">
        <f>INDEX(Calc!$A$29:$A$32,MATCH(MAX(Calc!$B$29:$B$32),Calc!$B$29:$B$32,0))&amp;" leads with "&amp;TEXT(IFERROR(MAX(Calc!$B$29:$B$32)/SUM(Calc!$B$29:$B$32),0),"0%")&amp;" · Format revenue mix"</f>
        <v/>
      </c>
    </row>
    <row r="19">
      <c r="A19" s="77" t="inlineStr">
        <is>
          <t>By region</t>
        </is>
      </c>
      <c r="AD19">
        <f>INDEX(Calc!$A$37:$A$39,MATCH(MAX(Calc!$B$37:$B$39),Calc!$B$37:$B$39,0))&amp;" leads with "&amp;TEXT(IFERROR(MAX(Calc!$B$37:$B$39)/SUM(Calc!$B$37:$B$39),0),"0%")&amp;" · Revenue by channel"</f>
        <v/>
      </c>
    </row>
    <row r="20">
      <c r="A20" s="78" t="inlineStr">
        <is>
          <t>Region</t>
        </is>
      </c>
      <c r="B20" s="78" t="inlineStr">
        <is>
          <t>Revenue</t>
        </is>
      </c>
      <c r="C20" s="78" t="inlineStr">
        <is>
          <t>Profit</t>
        </is>
      </c>
      <c r="D20" s="78" t="inlineStr">
        <is>
          <t>Margin %</t>
        </is>
      </c>
      <c r="E20" s="78" t="inlineStr">
        <is>
          <t>Share</t>
        </is>
      </c>
      <c r="AD20">
        <f>INDEX(Calc!$A$29:$A$32,MATCH(MAX(Calc!$D$29:$D$32),Calc!$D$29:$D$32,0))&amp;" leads with "&amp;TEXT(IFERROR(MAX(Calc!$D$29:$D$32)/SUM(Calc!$D$29:$D$32),0),"0%")&amp;" · Profit by format"</f>
        <v/>
      </c>
    </row>
    <row r="21">
      <c r="A21" s="79" t="inlineStr">
        <is>
          <t>West</t>
        </is>
      </c>
      <c r="B21" s="80">
        <f>SUMIFS(Data!$O$10:$O$6009,Data!$W$10:$W$6009,1,Data!$E$10:$E$6009,$A21)</f>
        <v/>
      </c>
      <c r="C21" s="80">
        <f>SUMIFS(Data!$Q$10:$Q$6009,Data!$W$10:$W$6009,1,Data!$E$10:$E$6009,$A21)</f>
        <v/>
      </c>
      <c r="D21" s="82">
        <f>IFERROR(C21/B21,0)</f>
        <v/>
      </c>
      <c r="E21" s="82">
        <f>IFERROR(B21/SUM(Calc!$B$21:$B$24),0)</f>
        <v/>
      </c>
    </row>
    <row r="22">
      <c r="A22" s="79" t="inlineStr">
        <is>
          <t>North</t>
        </is>
      </c>
      <c r="B22" s="80">
        <f>SUMIFS(Data!$O$10:$O$6009,Data!$W$10:$W$6009,1,Data!$E$10:$E$6009,$A22)</f>
        <v/>
      </c>
      <c r="C22" s="80">
        <f>SUMIFS(Data!$Q$10:$Q$6009,Data!$W$10:$W$6009,1,Data!$E$10:$E$6009,$A22)</f>
        <v/>
      </c>
      <c r="D22" s="82">
        <f>IFERROR(C22/B22,0)</f>
        <v/>
      </c>
      <c r="E22" s="82">
        <f>IFERROR(B22/SUM(Calc!$B$21:$B$24),0)</f>
        <v/>
      </c>
    </row>
    <row r="23">
      <c r="A23" s="79" t="inlineStr">
        <is>
          <t>South</t>
        </is>
      </c>
      <c r="B23" s="80">
        <f>SUMIFS(Data!$O$10:$O$6009,Data!$W$10:$W$6009,1,Data!$E$10:$E$6009,$A23)</f>
        <v/>
      </c>
      <c r="C23" s="80">
        <f>SUMIFS(Data!$Q$10:$Q$6009,Data!$W$10:$W$6009,1,Data!$E$10:$E$6009,$A23)</f>
        <v/>
      </c>
      <c r="D23" s="82">
        <f>IFERROR(C23/B23,0)</f>
        <v/>
      </c>
      <c r="E23" s="82">
        <f>IFERROR(B23/SUM(Calc!$B$21:$B$24),0)</f>
        <v/>
      </c>
    </row>
    <row r="24">
      <c r="A24" s="79" t="inlineStr">
        <is>
          <t>East</t>
        </is>
      </c>
      <c r="B24" s="80">
        <f>SUMIFS(Data!$O$10:$O$6009,Data!$W$10:$W$6009,1,Data!$E$10:$E$6009,$A24)</f>
        <v/>
      </c>
      <c r="C24" s="80">
        <f>SUMIFS(Data!$Q$10:$Q$6009,Data!$W$10:$W$6009,1,Data!$E$10:$E$6009,$A24)</f>
        <v/>
      </c>
      <c r="D24" s="82">
        <f>IFERROR(C24/B24,0)</f>
        <v/>
      </c>
      <c r="E24" s="82">
        <f>IFERROR(B24/SUM(Calc!$B$21:$B$24),0)</f>
        <v/>
      </c>
    </row>
    <row r="27">
      <c r="A27" s="77" t="inlineStr">
        <is>
          <t>By format</t>
        </is>
      </c>
    </row>
    <row r="28">
      <c r="A28" s="78" t="inlineStr">
        <is>
          <t>Product</t>
        </is>
      </c>
      <c r="B28" s="78" t="inlineStr">
        <is>
          <t>Revenue</t>
        </is>
      </c>
      <c r="C28" s="78" t="inlineStr">
        <is>
          <t>Items sold</t>
        </is>
      </c>
      <c r="D28" s="78" t="inlineStr">
        <is>
          <t>Profit</t>
        </is>
      </c>
      <c r="E28" s="78" t="inlineStr">
        <is>
          <t>Margin %</t>
        </is>
      </c>
      <c r="F28" s="78" t="inlineStr">
        <is>
          <t>Rank key</t>
        </is>
      </c>
    </row>
    <row r="29">
      <c r="A29" s="79" t="inlineStr">
        <is>
          <t>Grocery</t>
        </is>
      </c>
      <c r="B29" s="80">
        <f>SUMIFS(Data!$O$10:$O$6009,Data!$W$10:$W$6009,1,Data!$G$10:$G$6009,$A29)</f>
        <v/>
      </c>
      <c r="C29" s="83">
        <f>SUMIFS(Data!$K$10:$K$6009,Data!$W$10:$W$6009,1,Data!$G$10:$G$6009,$A29)</f>
        <v/>
      </c>
      <c r="D29" s="80">
        <f>SUMIFS(Data!$Q$10:$Q$6009,Data!$W$10:$W$6009,1,Data!$G$10:$G$6009,$A29)</f>
        <v/>
      </c>
      <c r="E29" s="82">
        <f>IFERROR(D29/B29,0)</f>
        <v/>
      </c>
      <c r="F29" s="84">
        <f>B29+ROW()/1000000</f>
        <v/>
      </c>
    </row>
    <row r="30">
      <c r="A30" s="79" t="inlineStr">
        <is>
          <t>Fashion</t>
        </is>
      </c>
      <c r="B30" s="80">
        <f>SUMIFS(Data!$O$10:$O$6009,Data!$W$10:$W$6009,1,Data!$G$10:$G$6009,$A30)</f>
        <v/>
      </c>
      <c r="C30" s="83">
        <f>SUMIFS(Data!$K$10:$K$6009,Data!$W$10:$W$6009,1,Data!$G$10:$G$6009,$A30)</f>
        <v/>
      </c>
      <c r="D30" s="80">
        <f>SUMIFS(Data!$Q$10:$Q$6009,Data!$W$10:$W$6009,1,Data!$G$10:$G$6009,$A30)</f>
        <v/>
      </c>
      <c r="E30" s="82">
        <f>IFERROR(D30/B30,0)</f>
        <v/>
      </c>
      <c r="F30" s="84">
        <f>B30+ROW()/1000000</f>
        <v/>
      </c>
    </row>
    <row r="31">
      <c r="A31" s="79" t="inlineStr">
        <is>
          <t>Electronics</t>
        </is>
      </c>
      <c r="B31" s="80">
        <f>SUMIFS(Data!$O$10:$O$6009,Data!$W$10:$W$6009,1,Data!$G$10:$G$6009,$A31)</f>
        <v/>
      </c>
      <c r="C31" s="83">
        <f>SUMIFS(Data!$K$10:$K$6009,Data!$W$10:$W$6009,1,Data!$G$10:$G$6009,$A31)</f>
        <v/>
      </c>
      <c r="D31" s="80">
        <f>SUMIFS(Data!$Q$10:$Q$6009,Data!$W$10:$W$6009,1,Data!$G$10:$G$6009,$A31)</f>
        <v/>
      </c>
      <c r="E31" s="82">
        <f>IFERROR(D31/B31,0)</f>
        <v/>
      </c>
      <c r="F31" s="84">
        <f>B31+ROW()/1000000</f>
        <v/>
      </c>
    </row>
    <row r="32">
      <c r="A32" s="79" t="inlineStr">
        <is>
          <t>JioMart</t>
        </is>
      </c>
      <c r="B32" s="80">
        <f>SUMIFS(Data!$O$10:$O$6009,Data!$W$10:$W$6009,1,Data!$G$10:$G$6009,$A32)</f>
        <v/>
      </c>
      <c r="C32" s="83">
        <f>SUMIFS(Data!$K$10:$K$6009,Data!$W$10:$W$6009,1,Data!$G$10:$G$6009,$A32)</f>
        <v/>
      </c>
      <c r="D32" s="80">
        <f>SUMIFS(Data!$Q$10:$Q$6009,Data!$W$10:$W$6009,1,Data!$G$10:$G$6009,$A32)</f>
        <v/>
      </c>
      <c r="E32" s="82">
        <f>IFERROR(D32/B32,0)</f>
        <v/>
      </c>
      <c r="F32" s="84">
        <f>B32+ROW()/1000000</f>
        <v/>
      </c>
    </row>
    <row r="35">
      <c r="A35" s="77" t="inlineStr">
        <is>
          <t>By channel</t>
        </is>
      </c>
    </row>
    <row r="36">
      <c r="A36" s="78" t="inlineStr">
        <is>
          <t>Channel</t>
        </is>
      </c>
      <c r="B36" s="78" t="inlineStr">
        <is>
          <t>Revenue</t>
        </is>
      </c>
      <c r="C36" s="78" t="inlineStr">
        <is>
          <t>Margin %</t>
        </is>
      </c>
    </row>
    <row r="37">
      <c r="A37" s="79" t="inlineStr">
        <is>
          <t>Store walk-in</t>
        </is>
      </c>
      <c r="B37" s="80">
        <f>SUMIFS(Data!$O$10:$O$6009,Data!$W$10:$W$6009,1,Data!$H$10:$H$6009,$A37)</f>
        <v/>
      </c>
      <c r="C37" s="82">
        <f>IFERROR(SUMIFS(Data!$Q$10:$Q$6009,Data!$W$10:$W$6009,1,Data!$H$10:$H$6009,$A37)/B37,0)</f>
        <v/>
      </c>
    </row>
    <row r="38">
      <c r="A38" s="79" t="inlineStr">
        <is>
          <t>Home delivery</t>
        </is>
      </c>
      <c r="B38" s="80">
        <f>SUMIFS(Data!$O$10:$O$6009,Data!$W$10:$W$6009,1,Data!$H$10:$H$6009,$A38)</f>
        <v/>
      </c>
      <c r="C38" s="82">
        <f>IFERROR(SUMIFS(Data!$Q$10:$Q$6009,Data!$W$10:$W$6009,1,Data!$H$10:$H$6009,$A38)/B38,0)</f>
        <v/>
      </c>
    </row>
    <row r="39">
      <c r="A39" s="79" t="inlineStr">
        <is>
          <t>Click &amp; collect</t>
        </is>
      </c>
      <c r="B39" s="80">
        <f>SUMIFS(Data!$O$10:$O$6009,Data!$W$10:$W$6009,1,Data!$H$10:$H$6009,$A39)</f>
        <v/>
      </c>
      <c r="C39" s="82">
        <f>IFERROR(SUMIFS(Data!$Q$10:$Q$6009,Data!$W$10:$W$6009,1,Data!$H$10:$H$6009,$A39)/B39,0)</f>
        <v/>
      </c>
    </row>
  </sheetData>
  <conditionalFormatting sqref="B5:B16">
    <cfRule type="dataBar" priority="1">
      <dataBar>
        <cfvo type="min"/>
        <cfvo type="max"/>
        <color rgb="000B3D91"/>
      </dataBar>
    </cfRule>
  </conditionalFormatting>
  <conditionalFormatting sqref="C5:C16">
    <cfRule type="dataBar" priority="2">
      <dataBar>
        <cfvo type="min"/>
        <cfvo type="max"/>
        <color rgb="000B3D91"/>
      </dataBar>
    </cfRule>
  </conditionalFormatting>
  <conditionalFormatting sqref="D5:D16">
    <cfRule type="dataBar" priority="3">
      <dataBar>
        <cfvo type="min"/>
        <cfvo type="max"/>
        <color rgb="000B3D91"/>
      </dataBar>
    </cfRule>
  </conditionalFormatting>
  <conditionalFormatting sqref="B21:B24">
    <cfRule type="dataBar" priority="4">
      <dataBar>
        <cfvo type="min"/>
        <cfvo type="max"/>
        <color rgb="000B3D91"/>
      </dataBar>
    </cfRule>
  </conditionalFormatting>
  <conditionalFormatting sqref="C21:C24">
    <cfRule type="dataBar" priority="5">
      <dataBar>
        <cfvo type="min"/>
        <cfvo type="max"/>
        <color rgb="000B3D91"/>
      </dataBar>
    </cfRule>
  </conditionalFormatting>
  <conditionalFormatting sqref="D21:D24">
    <cfRule type="dataBar" priority="6">
      <dataBar>
        <cfvo type="min"/>
        <cfvo type="max"/>
        <color rgb="000B3D91"/>
      </dataBar>
    </cfRule>
  </conditionalFormatting>
  <conditionalFormatting sqref="E21:E24">
    <cfRule type="dataBar" priority="7">
      <dataBar>
        <cfvo type="min"/>
        <cfvo type="max"/>
        <color rgb="000B3D91"/>
      </dataBar>
    </cfRule>
  </conditionalFormatting>
  <conditionalFormatting sqref="B29:B32">
    <cfRule type="dataBar" priority="8">
      <dataBar>
        <cfvo type="min"/>
        <cfvo type="max"/>
        <color rgb="000B3D91"/>
      </dataBar>
    </cfRule>
  </conditionalFormatting>
  <conditionalFormatting sqref="C29:C32">
    <cfRule type="dataBar" priority="9">
      <dataBar>
        <cfvo type="min"/>
        <cfvo type="max"/>
        <color rgb="000B3D91"/>
      </dataBar>
    </cfRule>
  </conditionalFormatting>
  <conditionalFormatting sqref="D29:D32">
    <cfRule type="dataBar" priority="10">
      <dataBar>
        <cfvo type="min"/>
        <cfvo type="max"/>
        <color rgb="000B3D91"/>
      </dataBar>
    </cfRule>
  </conditionalFormatting>
  <conditionalFormatting sqref="E29:E32">
    <cfRule type="dataBar" priority="11">
      <dataBar>
        <cfvo type="min"/>
        <cfvo type="max"/>
        <color rgb="000B3D91"/>
      </dataBar>
    </cfRule>
  </conditionalFormatting>
  <conditionalFormatting sqref="F29:F32">
    <cfRule type="dataBar" priority="12">
      <dataBar>
        <cfvo type="min"/>
        <cfvo type="max"/>
        <color rgb="000B3D91"/>
      </dataBar>
    </cfRule>
  </conditionalFormatting>
  <conditionalFormatting sqref="B37:B39">
    <cfRule type="dataBar" priority="13">
      <dataBar>
        <cfvo type="min"/>
        <cfvo type="max"/>
        <color rgb="000B3D91"/>
      </dataBar>
    </cfRule>
  </conditionalFormatting>
  <conditionalFormatting sqref="C37:C39">
    <cfRule type="dataBar" priority="14">
      <dataBar>
        <cfvo type="min"/>
        <cfvo type="max"/>
        <color rgb="000B3D91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0B3D91"/>
    <outlinePr summaryBelow="1" summaryRight="1"/>
    <pageSetUpPr fitToPage="1"/>
  </sheetPr>
  <dimension ref="B1:D5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5" t="inlineStr">
        <is>
          <t>Reliance Retail dashboard: rules and instructions</t>
        </is>
      </c>
      <c r="C1" s="85" t="n"/>
      <c r="D1" s="85" t="n"/>
    </row>
    <row r="2">
      <c r="B2" s="86" t="inlineStr">
        <is>
          <t>EXAMPLE DATA: every number in this workbook is made up for practice. It is not real Reliance Retail data and not an official report.</t>
        </is>
      </c>
      <c r="C2" s="86" t="n"/>
      <c r="D2" s="86" t="n"/>
    </row>
    <row r="4">
      <c r="B4" s="87" t="inlineStr">
        <is>
          <t xml:space="preserve">  1. How to use this dashboard</t>
        </is>
      </c>
      <c r="C4" s="87" t="n"/>
      <c r="D4" s="87" t="n"/>
    </row>
    <row r="5" ht="18" customHeight="1">
      <c r="B5" s="88" t="inlineStr">
        <is>
          <t>Step 1</t>
        </is>
      </c>
      <c r="C5" s="89" t="inlineStr">
        <is>
          <t>Open the Dashboard sheet.</t>
        </is>
      </c>
      <c r="D5" s="89" t="inlineStr"/>
    </row>
    <row r="6" ht="30" customHeight="1">
      <c r="B6" s="88" t="inlineStr">
        <is>
          <t>Step 2</t>
        </is>
      </c>
      <c r="C6" s="89" t="inlineStr">
        <is>
          <t>Pick values in the yellow drop-down cells in row 6 (Region, Format, Channel). Pick All to remove a filter.</t>
        </is>
      </c>
      <c r="D6" s="89" t="inlineStr"/>
    </row>
    <row r="7" ht="30" customHeight="1">
      <c r="B7" s="88" t="inlineStr">
        <is>
          <t>Step 3</t>
        </is>
      </c>
      <c r="C7" s="89" t="inlineStr">
        <is>
          <t>The KPI cards, charts and the top table update at once. Row 6 shows how many data rows are in view.</t>
        </is>
      </c>
      <c r="D7" s="89" t="inlineStr"/>
    </row>
    <row r="8" ht="30" customHeight="1">
      <c r="B8" s="88" t="inlineStr">
        <is>
          <t>Step 4</t>
        </is>
      </c>
      <c r="C8" s="89" t="inlineStr">
        <is>
          <t>Green card = good against the target rule, red card = needs attention (see section 2).</t>
        </is>
      </c>
      <c r="D8" s="89" t="inlineStr"/>
    </row>
    <row r="9" ht="30" customHeight="1">
      <c r="B9" s="88" t="inlineStr">
        <is>
          <t>Step 5</t>
        </is>
      </c>
      <c r="C9" s="89" t="inlineStr">
        <is>
          <t>Open the Calc sheet to see the helper tables behind each chart.</t>
        </is>
      </c>
      <c r="D9" s="89" t="inlineStr"/>
    </row>
    <row r="10" ht="18" customHeight="1">
      <c r="B10" s="88" t="inlineStr">
        <is>
          <t>Step 6</t>
        </is>
      </c>
      <c r="C10" s="89" t="inlineStr">
        <is>
          <t>Open 'Formulas used' to learn every formula, cell by cell.</t>
        </is>
      </c>
      <c r="D10" s="89" t="inlineStr"/>
    </row>
    <row r="12">
      <c r="B12" s="87" t="inlineStr">
        <is>
          <t xml:space="preserve">  2. What each KPI means</t>
        </is>
      </c>
      <c r="C12" s="87" t="n"/>
      <c r="D12" s="87" t="n"/>
    </row>
    <row r="13" ht="18" customHeight="1">
      <c r="B13" s="88" t="inlineStr">
        <is>
          <t>KPI</t>
        </is>
      </c>
      <c r="C13" s="88" t="inlineStr">
        <is>
          <t>Meaning (plain words)</t>
        </is>
      </c>
      <c r="D13" s="88" t="inlineStr">
        <is>
          <t>Formula on the Dashboard</t>
        </is>
      </c>
    </row>
    <row r="14" ht="18" customHeight="1">
      <c r="B14" s="88" t="inlineStr">
        <is>
          <t>💰 Revenue</t>
        </is>
      </c>
      <c r="C14" s="89" t="inlineStr">
        <is>
          <t>Money from sales after discount, both years in view.</t>
        </is>
      </c>
      <c r="D14" s="89" t="inlineStr">
        <is>
          <t>B9:  =SUMIFS(Data[Revenue],Data[Inc],1)</t>
        </is>
      </c>
    </row>
    <row r="15" ht="18" customHeight="1">
      <c r="B15" s="88" t="inlineStr">
        <is>
          <t>📈 Profit</t>
        </is>
      </c>
      <c r="C15" s="89" t="inlineStr">
        <is>
          <t>Revenue minus cost.  [Card turns red when value &lt; 0]</t>
        </is>
      </c>
      <c r="D15" s="89" t="inlineStr">
        <is>
          <t>F9:  =SUMIFS(Data[Profit],Data[Inc],1)</t>
        </is>
      </c>
    </row>
    <row r="16" ht="30" customHeight="1">
      <c r="B16" s="88" t="inlineStr">
        <is>
          <t>🎯 Margin %</t>
        </is>
      </c>
      <c r="C16" s="89" t="inlineStr">
        <is>
          <t>Profit as a share of revenue.  [Card turns green when value &gt;= 0.12]</t>
        </is>
      </c>
      <c r="D16" s="89" t="inlineStr">
        <is>
          <t>J9:  =IFERROR(SUMIFS(Data[Profit],Data[Inc],1)/SUMIFS(Data[Revenue],Data[Inc],1),0)</t>
        </is>
      </c>
    </row>
    <row r="17" ht="30" customHeight="1">
      <c r="B17" s="88" t="inlineStr">
        <is>
          <t>🚀 YoY growth</t>
        </is>
      </c>
      <c r="C17" s="89" t="inlineStr">
        <is>
          <t>Revenue growth of 2026 over 2025 (ΔPY%).  [Card turns green when value &gt;= 0]</t>
        </is>
      </c>
      <c r="D17" s="89" t="inlineStr">
        <is>
          <t>N9:  =IFERROR(SUMIFS(Data[Revenue],Data[Inc],1,Data[Year],2026)/SUMIFS(Data[Revenue],Data[Inc],1,Data[Year],2025)-1,0)</t>
        </is>
      </c>
    </row>
    <row r="18" ht="18" customHeight="1">
      <c r="B18" s="88" t="inlineStr">
        <is>
          <t>📦 Items sold</t>
        </is>
      </c>
      <c r="C18" s="89" t="inlineStr">
        <is>
          <t>items sold in the week</t>
        </is>
      </c>
      <c r="D18" s="89" t="inlineStr">
        <is>
          <t>R9:  =SUMIFS(Data[Qty],Data[Inc],1)</t>
        </is>
      </c>
    </row>
    <row r="19" ht="30" customHeight="1">
      <c r="B19" s="88" t="inlineStr">
        <is>
          <t>🏷️ Discount %</t>
        </is>
      </c>
      <c r="C19" s="89" t="inlineStr">
        <is>
          <t>Discount given as a share of gross sales.  [Card turns red when value &gt; 0.07]</t>
        </is>
      </c>
      <c r="D19" s="89" t="inlineStr">
        <is>
          <t>V9:  =IFERROR(SUMIFS(Data[Discount],Data[Inc],1)/SUMIFS(Data[GrossSales],Data[Inc],1),0)</t>
        </is>
      </c>
    </row>
    <row r="20" ht="18" customHeight="1">
      <c r="B20" s="88" t="inlineStr">
        <is>
          <t>🚶 Footfall</t>
        </is>
      </c>
      <c r="C20" s="89" t="inlineStr">
        <is>
          <t>People who came in (or opened the app).</t>
        </is>
      </c>
      <c r="D20" s="89" t="inlineStr">
        <is>
          <t>B13:  =SUMIFS(Data[Footfall],Data[Inc],1)</t>
        </is>
      </c>
    </row>
    <row r="21" ht="30" customHeight="1">
      <c r="B21" s="88" t="inlineStr">
        <is>
          <t>🔁 Conversion %</t>
        </is>
      </c>
      <c r="C21" s="89" t="inlineStr">
        <is>
          <t>Share of visitors who bought something.</t>
        </is>
      </c>
      <c r="D21" s="89" t="inlineStr">
        <is>
          <t>F13:  =IFERROR(SUMIFS(Data[Bills],Data[Inc],1)/SUMIFS(Data[Footfall],Data[Inc],1),0)</t>
        </is>
      </c>
    </row>
    <row r="22" ht="30" customHeight="1">
      <c r="B22" s="88" t="inlineStr">
        <is>
          <t>🧾 Avg bill value</t>
        </is>
      </c>
      <c r="C22" s="89" t="inlineStr">
        <is>
          <t>Average money in one bill.</t>
        </is>
      </c>
      <c r="D22" s="89" t="inlineStr">
        <is>
          <t>J13:  =IFERROR(SUMIFS(Data[Revenue],Data[Inc],1)/SUMIFS(Data[Bills],Data[Inc],1),0)</t>
        </is>
      </c>
    </row>
    <row r="23" ht="45" customHeight="1">
      <c r="B23" s="88" t="inlineStr">
        <is>
          <t>🏪 Same-store growth</t>
        </is>
      </c>
      <c r="C23" s="89" t="inlineStr">
        <is>
          <t>Revenue growth from stores open over a year.  [Card turns green when value &gt;= 0.05]</t>
        </is>
      </c>
      <c r="D23" s="89" t="inlineStr">
        <is>
          <t>N13:  =IFERROR(SUMIFS(Data[Revenue],Data[Inc],1,Data[SameStore],"Yes",Data[Year],2026)/SUMIFS(Data[Revenue],Data[Inc],1,Data[SameStore],"Yes",Data[Year],2025)-1,0)</t>
        </is>
      </c>
    </row>
    <row r="24" ht="30" customHeight="1">
      <c r="B24" s="88" t="inlineStr">
        <is>
          <t>📲 JioMart share</t>
        </is>
      </c>
      <c r="C24" s="89" t="inlineStr">
        <is>
          <t>Share of revenue from the JioMart app.</t>
        </is>
      </c>
      <c r="D24" s="89" t="inlineStr">
        <is>
          <t>R13:  =IFERROR(SUMIFS(Data[Revenue],Data[Inc],1,Data[Product],"JioMart")/SUMIFS(Data[Revenue],Data[Inc],1),0)</t>
        </is>
      </c>
    </row>
    <row r="25" ht="30" customHeight="1">
      <c r="B25" s="88" t="inlineStr">
        <is>
          <t>🥦 Grocery share</t>
        </is>
      </c>
      <c r="C25" s="89" t="inlineStr">
        <is>
          <t>Share of revenue from grocery stores.</t>
        </is>
      </c>
      <c r="D25" s="89" t="inlineStr">
        <is>
          <t>V13:  =IFERROR(SUMIFS(Data[Revenue],Data[Inc],1,Data[Product],"Grocery")/SUMIFS(Data[Revenue],Data[Inc],1),0)</t>
        </is>
      </c>
    </row>
    <row r="27">
      <c r="B27" s="87" t="inlineStr">
        <is>
          <t xml:space="preserve">  3. Data rules (columns on the Data sheet)</t>
        </is>
      </c>
      <c r="C27" s="87" t="n"/>
      <c r="D27" s="87" t="n"/>
    </row>
    <row r="28" ht="18" customHeight="1">
      <c r="B28" s="88" t="inlineStr">
        <is>
          <t>Column</t>
        </is>
      </c>
      <c r="C28" s="88" t="inlineStr">
        <is>
          <t>What it holds</t>
        </is>
      </c>
      <c r="D28" s="88" t="inlineStr">
        <is>
          <t>Rule</t>
        </is>
      </c>
    </row>
    <row r="29" ht="18" customHeight="1">
      <c r="B29" s="88" t="inlineStr">
        <is>
          <t>ID</t>
        </is>
      </c>
      <c r="C29" s="89" t="inlineStr">
        <is>
          <t>Unique row number</t>
        </is>
      </c>
      <c r="D29" s="89" t="inlineStr">
        <is>
          <t>Never repeat</t>
        </is>
      </c>
    </row>
    <row r="30" ht="18" customHeight="1">
      <c r="B30" s="88" t="inlineStr">
        <is>
          <t>Date / Year / Month</t>
        </is>
      </c>
      <c r="C30" s="89" t="inlineStr">
        <is>
          <t>When it happened</t>
        </is>
      </c>
      <c r="D30" s="89" t="inlineStr">
        <is>
          <t>Year 2025 or 2026; Month as Jan..Dec</t>
        </is>
      </c>
    </row>
    <row r="31" ht="18" customHeight="1">
      <c r="B31" s="88" t="inlineStr">
        <is>
          <t>Region / Country</t>
        </is>
      </c>
      <c r="C31" s="89" t="inlineStr">
        <is>
          <t>Where</t>
        </is>
      </c>
      <c r="D31" s="89" t="inlineStr">
        <is>
          <t>Use names from the Lists sheet</t>
        </is>
      </c>
    </row>
    <row r="32" ht="18" customHeight="1">
      <c r="B32" s="88" t="inlineStr">
        <is>
          <t>Product</t>
        </is>
      </c>
      <c r="C32" s="89" t="inlineStr">
        <is>
          <t>Format</t>
        </is>
      </c>
      <c r="D32" s="89" t="inlineStr">
        <is>
          <t>One of: Grocery, Fashion, Electronics, JioMart</t>
        </is>
      </c>
    </row>
    <row r="33" ht="18" customHeight="1">
      <c r="B33" s="88" t="inlineStr">
        <is>
          <t>Channel</t>
        </is>
      </c>
      <c r="C33" s="89" t="inlineStr">
        <is>
          <t>How it was sold</t>
        </is>
      </c>
      <c r="D33" s="89" t="inlineStr">
        <is>
          <t>One of: Store walk-in, Home delivery, Click &amp; collect</t>
        </is>
      </c>
    </row>
    <row r="34" ht="18" customHeight="1">
      <c r="B34" s="88" t="inlineStr">
        <is>
          <t>Qty, Price</t>
        </is>
      </c>
      <c r="C34" s="89" t="inlineStr">
        <is>
          <t>Quantity and unit price</t>
        </is>
      </c>
      <c r="D34" s="89" t="inlineStr">
        <is>
          <t>Numbers only</t>
        </is>
      </c>
    </row>
    <row r="35" ht="18" customHeight="1">
      <c r="B35" s="88" t="inlineStr">
        <is>
          <t>GrossSales, Discount, Revenue</t>
        </is>
      </c>
      <c r="C35" s="89" t="inlineStr">
        <is>
          <t>Money columns</t>
        </is>
      </c>
      <c r="D35" s="89" t="inlineStr">
        <is>
          <t>Revenue = GrossSales − Discount</t>
        </is>
      </c>
    </row>
    <row r="36" ht="18" customHeight="1">
      <c r="B36" s="88" t="inlineStr">
        <is>
          <t>Cost, Profit</t>
        </is>
      </c>
      <c r="C36" s="89" t="inlineStr">
        <is>
          <t>Cost and profit</t>
        </is>
      </c>
      <c r="D36" s="89" t="inlineStr">
        <is>
          <t>Profit = Revenue − Cost</t>
        </is>
      </c>
    </row>
    <row r="37" ht="18" customHeight="1">
      <c r="B37" s="88" t="inlineStr">
        <is>
          <t>State</t>
        </is>
      </c>
      <c r="C37" s="89" t="inlineStr">
        <is>
          <t>Indian state of the store</t>
        </is>
      </c>
      <c r="D37" s="89" t="inlineStr">
        <is>
          <t>From the Lists</t>
        </is>
      </c>
    </row>
    <row r="38" ht="18" customHeight="1">
      <c r="B38" s="88" t="inlineStr">
        <is>
          <t>StoreAgeYrs</t>
        </is>
      </c>
      <c r="C38" s="89" t="inlineStr">
        <is>
          <t>years since the store opened</t>
        </is>
      </c>
      <c r="D38" s="89" t="inlineStr">
        <is>
          <t>0 for new</t>
        </is>
      </c>
    </row>
    <row r="39" ht="18" customHeight="1">
      <c r="B39" s="88" t="inlineStr">
        <is>
          <t>SameStore</t>
        </is>
      </c>
      <c r="C39" s="89" t="inlineStr">
        <is>
          <t>Yes if the store is older than 1 year (like-for-like)</t>
        </is>
      </c>
      <c r="D39" s="89" t="inlineStr">
        <is>
          <t>Yes or No</t>
        </is>
      </c>
    </row>
    <row r="40" ht="18" customHeight="1">
      <c r="B40" s="88" t="inlineStr">
        <is>
          <t>Footfall</t>
        </is>
      </c>
      <c r="C40" s="89" t="inlineStr">
        <is>
          <t>people who walked in (or app visits for JioMart)</t>
        </is>
      </c>
      <c r="D40" s="89" t="inlineStr">
        <is>
          <t>Whole number</t>
        </is>
      </c>
    </row>
    <row r="41" ht="18" customHeight="1">
      <c r="B41" s="88" t="inlineStr">
        <is>
          <t>Bills</t>
        </is>
      </c>
      <c r="C41" s="89" t="inlineStr">
        <is>
          <t>number of bills (purchases)</t>
        </is>
      </c>
      <c r="D41" s="89" t="inlineStr">
        <is>
          <t>≤ Footfall</t>
        </is>
      </c>
    </row>
    <row r="42" ht="18" customHeight="1">
      <c r="B42" s="88" t="inlineStr">
        <is>
          <t>Inc</t>
        </is>
      </c>
      <c r="C42" s="89" t="inlineStr">
        <is>
          <t>1 = row matches all Dashboard filters, 0 = it does not</t>
        </is>
      </c>
      <c r="D42" s="89" t="inlineStr">
        <is>
          <t>Formula column. Never type in it; copy it down for new rows.</t>
        </is>
      </c>
    </row>
    <row r="44">
      <c r="B44" s="87" t="inlineStr">
        <is>
          <t xml:space="preserve">  4. How to refresh or add data</t>
        </is>
      </c>
      <c r="C44" s="87" t="n"/>
      <c r="D44" s="87" t="n"/>
    </row>
    <row r="45" ht="45" customHeight="1">
      <c r="B45" s="88" t="inlineStr">
        <is>
          <t>Add rows</t>
        </is>
      </c>
      <c r="C45" s="89" t="inlineStr">
        <is>
          <t>Type or paste new rows directly under the last row of the Data table. The table grows by itself, and the Inc formula fills down.</t>
        </is>
      </c>
      <c r="D45" s="89" t="inlineStr"/>
    </row>
    <row r="46" ht="60" customHeight="1">
      <c r="B46" s="88" t="inlineStr">
        <is>
          <t>Ranges</t>
        </is>
      </c>
      <c r="C46" s="89" t="inlineStr">
        <is>
          <t>The formulas read rows 10 to 6009. If you add rows below 6009, select the formulas in Calc and Dashboard and use Find &amp; Replace to change 6009 to your new last row (or convert them to table references).</t>
        </is>
      </c>
      <c r="D46" s="89" t="inlineStr"/>
    </row>
    <row r="47" ht="30" customHeight="1">
      <c r="B47" s="88" t="inlineStr">
        <is>
          <t>Refresh</t>
        </is>
      </c>
      <c r="C47" s="89" t="inlineStr">
        <is>
          <t>Formulas recalculate automatically. If the file is set to manual, press F9 (Excel) or Ctrl+Shift+F9 (LibreOffice).</t>
        </is>
      </c>
      <c r="D47" s="89" t="inlineStr"/>
    </row>
    <row r="48" ht="45" customHeight="1">
      <c r="B48" s="88" t="inlineStr">
        <is>
          <t>New list item</t>
        </is>
      </c>
      <c r="C48" s="89" t="inlineStr">
        <is>
          <t>If you add a new Region, add it to the Lists sheet and the Calc tables too, or it will not appear in the drop-down and charts.</t>
        </is>
      </c>
      <c r="D48" s="89" t="inlineStr"/>
    </row>
    <row r="49" ht="30" customHeight="1">
      <c r="B49" s="88" t="inlineStr">
        <is>
          <t>Check</t>
        </is>
      </c>
      <c r="C49" s="89" t="inlineStr">
        <is>
          <t>After pasting, filter the Data sheet for blanks and wrong spellings: the SUMIFS/COUNTIFS formulas match text exactly.</t>
        </is>
      </c>
      <c r="D49" s="89" t="inlineStr"/>
    </row>
    <row r="51">
      <c r="B51" s="87" t="inlineStr">
        <is>
          <t xml:space="preserve">  5. Do's and don'ts</t>
        </is>
      </c>
      <c r="C51" s="87" t="n"/>
      <c r="D51" s="87" t="n"/>
    </row>
    <row r="52" ht="30" customHeight="1">
      <c r="B52" s="88" t="inlineStr">
        <is>
          <t>Do</t>
        </is>
      </c>
      <c r="C52" s="89" t="inlineStr">
        <is>
          <t>Keep one row per one store's (or JioMart's) sales of one format in one week, with every column filled.</t>
        </is>
      </c>
      <c r="D52" s="89" t="inlineStr"/>
    </row>
    <row r="53" ht="18" customHeight="1">
      <c r="B53" s="88" t="inlineStr">
        <is>
          <t>Do</t>
        </is>
      </c>
      <c r="C53" s="89" t="inlineStr">
        <is>
          <t>Use the drop-downs only; type nothing else into row 6.</t>
        </is>
      </c>
      <c r="D53" s="89" t="inlineStr"/>
    </row>
    <row r="54" ht="30" customHeight="1">
      <c r="B54" s="88" t="inlineStr">
        <is>
          <t>Do</t>
        </is>
      </c>
      <c r="C54" s="89" t="inlineStr">
        <is>
          <t>Keep numbers as numbers (no ₹ sign or text typed in amount cells).</t>
        </is>
      </c>
      <c r="D54" s="89" t="inlineStr"/>
    </row>
    <row r="55" ht="18" customHeight="1">
      <c r="B55" s="88" t="inlineStr">
        <is>
          <t>Do</t>
        </is>
      </c>
      <c r="C55" s="89" t="inlineStr">
        <is>
          <t>Save a copy before big changes.</t>
        </is>
      </c>
      <c r="D55" s="89" t="inlineStr"/>
    </row>
    <row r="56" ht="30" customHeight="1">
      <c r="B56" s="88" t="inlineStr">
        <is>
          <t>Don't</t>
        </is>
      </c>
      <c r="C56" s="89" t="inlineStr">
        <is>
          <t>Don't type over KPI cards, the Inc column or the Calc sheet: they hold formulas.</t>
        </is>
      </c>
      <c r="D56" s="89" t="inlineStr"/>
    </row>
    <row r="57" ht="18" customHeight="1">
      <c r="B57" s="88" t="inlineStr">
        <is>
          <t>Don't</t>
        </is>
      </c>
      <c r="C57" s="89" t="inlineStr">
        <is>
          <t>Don't merge cells or insert blank rows inside the Data table.</t>
        </is>
      </c>
      <c r="D57" s="89" t="inlineStr"/>
    </row>
    <row r="58" ht="18" customHeight="1">
      <c r="B58" s="88" t="inlineStr">
        <is>
          <t>Don't</t>
        </is>
      </c>
      <c r="C58" s="89" t="inlineStr">
        <is>
          <t>Don't rename sheets or column headers; the formulas use them.</t>
        </is>
      </c>
      <c r="D58" s="89" t="inlineStr"/>
    </row>
    <row r="59" ht="30" customHeight="1">
      <c r="B59" s="88" t="inlineStr">
        <is>
          <t>Don't</t>
        </is>
      </c>
      <c r="C59" s="89" t="inlineStr">
        <is>
          <t>Don't present these numbers as real Reliance Retail figures: they are example data.</t>
        </is>
      </c>
      <c r="D59" s="89" t="inlineStr"/>
    </row>
  </sheetData>
  <mergeCells count="7">
    <mergeCell ref="B1:D1"/>
    <mergeCell ref="B4:D4"/>
    <mergeCell ref="B27:D27"/>
    <mergeCell ref="B44:D44"/>
    <mergeCell ref="B12:D12"/>
    <mergeCell ref="B51:D51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0B3D91"/>
    <outlinePr summaryBelow="1" summaryRight="1"/>
    <pageSetUpPr fitToPage="1"/>
  </sheetPr>
  <dimension ref="A1:C45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90" t="inlineStr">
        <is>
          <t>Formulas used in this workbook</t>
        </is>
      </c>
      <c r="B1" s="90" t="n"/>
      <c r="C1" s="90" t="n"/>
    </row>
    <row r="2">
      <c r="A2" s="86" t="inlineStr">
        <is>
          <t>EXAMPLE DATA: every number in this workbook is made up for practice. It is not real Reliance Retail data and not an official report.</t>
        </is>
      </c>
      <c r="B2" s="86" t="n"/>
      <c r="C2" s="86" t="n"/>
    </row>
    <row r="4">
      <c r="A4" s="91" t="inlineStr">
        <is>
          <t>Cell</t>
        </is>
      </c>
      <c r="B4" s="91" t="inlineStr">
        <is>
          <t>Formula</t>
        </is>
      </c>
      <c r="C4" s="91" t="inlineStr">
        <is>
          <t>What it does</t>
        </is>
      </c>
    </row>
    <row r="5">
      <c r="A5" s="50" t="inlineStr">
        <is>
          <t>Data!W10</t>
        </is>
      </c>
      <c r="B5" s="92" t="inlineStr">
        <is>
          <t xml:space="preserve"> =IF(AND(OR(Dashboard!$C$6="All",E10=Dashboard!$C$6),OR(Dashboard!$F$6="All",G10=Dashboard!$F$6),OR(Dashboard!$I$6="All",H10=Dashboard!$I$6)),1,0)</t>
        </is>
      </c>
      <c r="C5" s="93" t="inlineStr">
        <is>
          <t>Inc flag: 1 when the row matches every Dashboard filter (copied down every row)</t>
        </is>
      </c>
    </row>
    <row r="6">
      <c r="A6" s="50" t="inlineStr">
        <is>
          <t>Dashboard!L6</t>
        </is>
      </c>
      <c r="B6" s="92" t="inlineStr">
        <is>
          <t xml:space="preserve"> ="Rows in view: "&amp;TEXT(SUM(Data!$W$10:$W$6009),"#,##0")&amp;" of 6,000  ·  yellow cells = drop-down filters  "</t>
        </is>
      </c>
      <c r="C6" s="93" t="inlineStr">
        <is>
          <t>Counts rows in view</t>
        </is>
      </c>
    </row>
    <row r="7">
      <c r="A7" s="50" t="inlineStr">
        <is>
          <t>Dashboard!B9</t>
        </is>
      </c>
      <c r="B7" s="92" t="inlineStr">
        <is>
          <t xml:space="preserve"> =SUMIFS(Data!$O$10:$O$6009,Data!$W$10:$W$6009,1)</t>
        </is>
      </c>
      <c r="C7" s="93" t="inlineStr">
        <is>
          <t>KPI: 💰 Revenue</t>
        </is>
      </c>
    </row>
    <row r="8">
      <c r="A8" s="50" t="inlineStr">
        <is>
          <t>Dashboard!F9</t>
        </is>
      </c>
      <c r="B8" s="92" t="inlineStr">
        <is>
          <t xml:space="preserve"> =SUMIFS(Data!$Q$10:$Q$6009,Data!$W$10:$W$6009,1)</t>
        </is>
      </c>
      <c r="C8" s="93" t="inlineStr">
        <is>
          <t>KPI: 📈 Profit</t>
        </is>
      </c>
    </row>
    <row r="9">
      <c r="A9" s="50" t="inlineStr">
        <is>
          <t>Dashboard!J9</t>
        </is>
      </c>
      <c r="B9" s="92" t="inlineStr">
        <is>
          <t xml:space="preserve"> =IFERROR(SUMIFS(Data!$Q$10:$Q$6009,Data!$W$10:$W$6009,1)/SUMIFS(Data!$O$10:$O$6009,Data!$W$10:$W$6009,1),0)</t>
        </is>
      </c>
      <c r="C9" s="93" t="inlineStr">
        <is>
          <t>KPI: 🎯 Margin %</t>
        </is>
      </c>
    </row>
    <row r="10">
      <c r="A10" s="50" t="inlineStr">
        <is>
          <t>Dashboard!N9</t>
        </is>
      </c>
      <c r="B10" s="92" t="inlineStr">
        <is>
          <t xml:space="preserve"> =IFERROR(SUMIFS(Data!$O$10:$O$6009,Data!$W$10:$W$6009,1,Data!$C$10:$C$6009,2026)/SUMIFS(Data!$O$10:$O$6009,Data!$W$10:$W$6009,1,Data!$C$10:$C$6009,2025)-1,0)</t>
        </is>
      </c>
      <c r="C10" s="93" t="inlineStr">
        <is>
          <t>KPI: 🚀 YoY growth</t>
        </is>
      </c>
    </row>
    <row r="11">
      <c r="A11" s="50" t="inlineStr">
        <is>
          <t>Dashboard!R9</t>
        </is>
      </c>
      <c r="B11" s="92" t="inlineStr">
        <is>
          <t xml:space="preserve"> =SUMIFS(Data!$K$10:$K$6009,Data!$W$10:$W$6009,1)</t>
        </is>
      </c>
      <c r="C11" s="93" t="inlineStr">
        <is>
          <t>KPI: 📦 Items sold</t>
        </is>
      </c>
    </row>
    <row r="12">
      <c r="A12" s="50" t="inlineStr">
        <is>
          <t>Dashboard!V9</t>
        </is>
      </c>
      <c r="B12" s="92" t="inlineStr">
        <is>
          <t xml:space="preserve"> =IFERROR(SUMIFS(Data!$N$10:$N$6009,Data!$W$10:$W$6009,1)/SUMIFS(Data!$M$10:$M$6009,Data!$W$10:$W$6009,1),0)</t>
        </is>
      </c>
      <c r="C12" s="93" t="inlineStr">
        <is>
          <t>KPI: 🏷️ Discount %</t>
        </is>
      </c>
    </row>
    <row r="13">
      <c r="A13" s="50" t="inlineStr">
        <is>
          <t>Dashboard!B13</t>
        </is>
      </c>
      <c r="B13" s="92" t="inlineStr">
        <is>
          <t xml:space="preserve"> =SUMIFS(Data!$U$10:$U$6009,Data!$W$10:$W$6009,1)</t>
        </is>
      </c>
      <c r="C13" s="93" t="inlineStr">
        <is>
          <t>KPI: 🚶 Footfall</t>
        </is>
      </c>
    </row>
    <row r="14">
      <c r="A14" s="50" t="inlineStr">
        <is>
          <t>Dashboard!F13</t>
        </is>
      </c>
      <c r="B14" s="92" t="inlineStr">
        <is>
          <t xml:space="preserve"> =IFERROR(SUMIFS(Data!$V$10:$V$6009,Data!$W$10:$W$6009,1)/SUMIFS(Data!$U$10:$U$6009,Data!$W$10:$W$6009,1),0)</t>
        </is>
      </c>
      <c r="C14" s="93" t="inlineStr">
        <is>
          <t>KPI: 🔁 Conversion %</t>
        </is>
      </c>
    </row>
    <row r="15">
      <c r="A15" s="50" t="inlineStr">
        <is>
          <t>Dashboard!J13</t>
        </is>
      </c>
      <c r="B15" s="92" t="inlineStr">
        <is>
          <t xml:space="preserve"> =IFERROR(SUMIFS(Data!$O$10:$O$6009,Data!$W$10:$W$6009,1)/SUMIFS(Data!$V$10:$V$6009,Data!$W$10:$W$6009,1),0)</t>
        </is>
      </c>
      <c r="C15" s="93" t="inlineStr">
        <is>
          <t>KPI: 🧾 Avg bill value</t>
        </is>
      </c>
    </row>
    <row r="16">
      <c r="A16" s="50" t="inlineStr">
        <is>
          <t>Dashboard!N13</t>
        </is>
      </c>
      <c r="B16" s="92" t="inlineStr">
        <is>
          <t xml:space="preserve"> =IFERROR(SUMIFS(Data!$O$10:$O$6009,Data!$W$10:$W$6009,1,Data!$T$10:$T$6009,"Yes",Data!$C$10:$C$6009,2026)/SUMIFS(Data!$O$10:$O$6009,Data!$W$10:$W$6009,1,Data!$T$10:$T$6009,"Yes",Data!$C$10:$C$6009,2025)-1,0)</t>
        </is>
      </c>
      <c r="C16" s="93" t="inlineStr">
        <is>
          <t>KPI: 🏪 Same-store growth</t>
        </is>
      </c>
    </row>
    <row r="17">
      <c r="A17" s="50" t="inlineStr">
        <is>
          <t>Dashboard!R13</t>
        </is>
      </c>
      <c r="B17" s="92" t="inlineStr">
        <is>
          <t xml:space="preserve"> =IFERROR(SUMIFS(Data!$O$10:$O$6009,Data!$W$10:$W$6009,1,Data!$G$10:$G$6009,"JioMart")/SUMIFS(Data!$O$10:$O$6009,Data!$W$10:$W$6009,1),0)</t>
        </is>
      </c>
      <c r="C17" s="93" t="inlineStr">
        <is>
          <t>KPI: 📲 JioMart share</t>
        </is>
      </c>
    </row>
    <row r="18">
      <c r="A18" s="50" t="inlineStr">
        <is>
          <t>Dashboard!V13</t>
        </is>
      </c>
      <c r="B18" s="92" t="inlineStr">
        <is>
          <t xml:space="preserve"> =IFERROR(SUMIFS(Data!$O$10:$O$6009,Data!$W$10:$W$6009,1,Data!$G$10:$G$6009,"Grocery")/SUMIFS(Data!$O$10:$O$6009,Data!$W$10:$W$6009,1),0)</t>
        </is>
      </c>
      <c r="C18" s="93" t="inlineStr">
        <is>
          <t>KPI: 🥦 Grocery share</t>
        </is>
      </c>
    </row>
    <row r="19">
      <c r="A19" s="50" t="inlineStr">
        <is>
          <t>Calc!B5</t>
        </is>
      </c>
      <c r="B19" s="92" t="inlineStr">
        <is>
          <t xml:space="preserve"> =SUMIFS(Data!$O$10:$O$6009,Data!$W$10:$W$6009,1,Data!$D$10:$D$6009,$A5,Data!$C$10:$C$6009,2025)</t>
        </is>
      </c>
      <c r="C19" s="93" t="inlineStr">
        <is>
          <t>Monthly trend: AC 2026 vs PY 2025: PY 2025 for Jan (copied down)</t>
        </is>
      </c>
    </row>
    <row r="20">
      <c r="A20" s="50" t="inlineStr">
        <is>
          <t>Calc!C5</t>
        </is>
      </c>
      <c r="B20" s="92" t="inlineStr">
        <is>
          <t xml:space="preserve"> =SUMIFS(Data!$O$10:$O$6009,Data!$W$10:$W$6009,1,Data!$D$10:$D$6009,$A5,Data!$C$10:$C$6009,2026)</t>
        </is>
      </c>
      <c r="C20" s="93" t="inlineStr">
        <is>
          <t>Monthly trend: AC 2026 vs PY 2025: AC 2026 for Jan (copied down)</t>
        </is>
      </c>
    </row>
    <row r="21">
      <c r="A21" s="50" t="inlineStr">
        <is>
          <t>Calc!D5</t>
        </is>
      </c>
      <c r="B21" s="92" t="inlineStr">
        <is>
          <t xml:space="preserve"> =IFERROR(C5/B5-1,0)</t>
        </is>
      </c>
      <c r="C21" s="93" t="inlineStr">
        <is>
          <t>Monthly trend: AC 2026 vs PY 2025: ΔPY% for Jan (copied down)</t>
        </is>
      </c>
    </row>
    <row r="22">
      <c r="A22" s="50" t="inlineStr">
        <is>
          <t>Calc!B21</t>
        </is>
      </c>
      <c r="B22" s="92" t="inlineStr">
        <is>
          <t xml:space="preserve"> =SUMIFS(Data!$O$10:$O$6009,Data!$W$10:$W$6009,1,Data!$E$10:$E$6009,$A21)</t>
        </is>
      </c>
      <c r="C22" s="93" t="inlineStr">
        <is>
          <t>By region: Revenue for West (copied down)</t>
        </is>
      </c>
    </row>
    <row r="23">
      <c r="A23" s="50" t="inlineStr">
        <is>
          <t>Calc!C21</t>
        </is>
      </c>
      <c r="B23" s="92" t="inlineStr">
        <is>
          <t xml:space="preserve"> =SUMIFS(Data!$Q$10:$Q$6009,Data!$W$10:$W$6009,1,Data!$E$10:$E$6009,$A21)</t>
        </is>
      </c>
      <c r="C23" s="93" t="inlineStr">
        <is>
          <t>By region: Profit for West (copied down)</t>
        </is>
      </c>
    </row>
    <row r="24">
      <c r="A24" s="50" t="inlineStr">
        <is>
          <t>Calc!D21</t>
        </is>
      </c>
      <c r="B24" s="92" t="inlineStr">
        <is>
          <t xml:space="preserve"> =IFERROR(C21/B21,0)</t>
        </is>
      </c>
      <c r="C24" s="93" t="inlineStr">
        <is>
          <t>By region: Margin % for West (copied down)</t>
        </is>
      </c>
    </row>
    <row r="25">
      <c r="A25" s="50" t="inlineStr">
        <is>
          <t>Calc!E21</t>
        </is>
      </c>
      <c r="B25" s="92" t="inlineStr">
        <is>
          <t xml:space="preserve"> =IFERROR(B21/SUM(Calc!$B$21:$B$24),0)</t>
        </is>
      </c>
      <c r="C25" s="93" t="inlineStr">
        <is>
          <t>By region: Share for West (copied down)</t>
        </is>
      </c>
    </row>
    <row r="26">
      <c r="A26" s="50" t="inlineStr">
        <is>
          <t>Calc!B29</t>
        </is>
      </c>
      <c r="B26" s="92" t="inlineStr">
        <is>
          <t xml:space="preserve"> =SUMIFS(Data!$O$10:$O$6009,Data!$W$10:$W$6009,1,Data!$G$10:$G$6009,$A29)</t>
        </is>
      </c>
      <c r="C26" s="93" t="inlineStr">
        <is>
          <t>By format: Revenue for Grocery (copied down)</t>
        </is>
      </c>
    </row>
    <row r="27">
      <c r="A27" s="50" t="inlineStr">
        <is>
          <t>Calc!C29</t>
        </is>
      </c>
      <c r="B27" s="92" t="inlineStr">
        <is>
          <t xml:space="preserve"> =SUMIFS(Data!$K$10:$K$6009,Data!$W$10:$W$6009,1,Data!$G$10:$G$6009,$A29)</t>
        </is>
      </c>
      <c r="C27" s="93" t="inlineStr">
        <is>
          <t>By format: Items sold for Grocery (copied down)</t>
        </is>
      </c>
    </row>
    <row r="28">
      <c r="A28" s="50" t="inlineStr">
        <is>
          <t>Calc!D29</t>
        </is>
      </c>
      <c r="B28" s="92" t="inlineStr">
        <is>
          <t xml:space="preserve"> =SUMIFS(Data!$Q$10:$Q$6009,Data!$W$10:$W$6009,1,Data!$G$10:$G$6009,$A29)</t>
        </is>
      </c>
      <c r="C28" s="93" t="inlineStr">
        <is>
          <t>By format: Profit for Grocery (copied down)</t>
        </is>
      </c>
    </row>
    <row r="29">
      <c r="A29" s="50" t="inlineStr">
        <is>
          <t>Calc!E29</t>
        </is>
      </c>
      <c r="B29" s="92" t="inlineStr">
        <is>
          <t xml:space="preserve"> =IFERROR(D29/B29,0)</t>
        </is>
      </c>
      <c r="C29" s="93" t="inlineStr">
        <is>
          <t>By format: Margin % for Grocery (copied down)</t>
        </is>
      </c>
    </row>
    <row r="30">
      <c r="A30" s="50" t="inlineStr">
        <is>
          <t>Calc!F29</t>
        </is>
      </c>
      <c r="B30" s="92" t="inlineStr">
        <is>
          <t xml:space="preserve"> =B29+ROW()/1000000</t>
        </is>
      </c>
      <c r="C30" s="93" t="inlineStr">
        <is>
          <t>By format: Rank key for Grocery (copied down)</t>
        </is>
      </c>
    </row>
    <row r="31">
      <c r="A31" s="50" t="inlineStr">
        <is>
          <t>Calc!B37</t>
        </is>
      </c>
      <c r="B31" s="92" t="inlineStr">
        <is>
          <t xml:space="preserve"> =SUMIFS(Data!$O$10:$O$6009,Data!$W$10:$W$6009,1,Data!$H$10:$H$6009,$A37)</t>
        </is>
      </c>
      <c r="C31" s="93" t="inlineStr">
        <is>
          <t>By channel: Revenue for Store walk-in (copied down)</t>
        </is>
      </c>
    </row>
    <row r="32">
      <c r="A32" s="50" t="inlineStr">
        <is>
          <t>Calc!C37</t>
        </is>
      </c>
      <c r="B32" s="92" t="inlineStr">
        <is>
          <t xml:space="preserve"> =IFERROR(SUMIFS(Data!$Q$10:$Q$6009,Data!$W$10:$W$6009,1,Data!$H$10:$H$6009,$A37)/B37,0)</t>
        </is>
      </c>
      <c r="C32" s="93" t="inlineStr">
        <is>
          <t>By channel: Margin % for Store walk-in (copied down)</t>
        </is>
      </c>
    </row>
    <row r="33">
      <c r="A33" s="50" t="inlineStr">
        <is>
          <t>Dashboard!B17</t>
        </is>
      </c>
      <c r="B33" s="92" t="inlineStr">
        <is>
          <t xml:space="preserve"> ="Top region: "&amp;INDEX(Calc!$A$21:$A$24,MATCH(MAX(Calc!$B$21:$B$24),Calc!$B$21:$B$24,0))&amp;" with "&amp;TEXT(IFERROR(MAX(Calc!$B$21:$B$24)/SUM(Calc!$B$21:$B$24),0),"0%")&amp;" of revenue"</t>
        </is>
      </c>
      <c r="C33" s="93" t="inlineStr">
        <is>
          <t>Insight headline 1</t>
        </is>
      </c>
    </row>
    <row r="34">
      <c r="A34" s="50" t="inlineStr">
        <is>
          <t>Dashboard!B18</t>
        </is>
      </c>
      <c r="B34" s="92" t="inlineStr">
        <is>
          <t xml:space="preserve"> ="Biggest format: "&amp;INDEX(Calc!$A$29:$A$32,MATCH(MAX(Calc!$B$29:$B$32),Calc!$B$29:$B$32,0))&amp;"  |  Best margin: "&amp;INDEX(Calc!$A$29:$A$32,MATCH(MAX(Calc!$E$29:$E$32),Calc!$E$29:$E$32,0))&amp;" ("&amp;TEXT(MAX(Calc!$E$29:$E$32),"0%")&amp;")"</t>
        </is>
      </c>
      <c r="C34" s="93" t="inlineStr">
        <is>
          <t>Insight headline 2</t>
        </is>
      </c>
    </row>
    <row r="35">
      <c r="A35" s="50" t="inlineStr">
        <is>
          <t>Dashboard!B19</t>
        </is>
      </c>
      <c r="B35" s="92" t="inlineStr">
        <is>
          <t xml:space="preserve"> ="Revenue is "&amp;IF(SUMIFS(Data!$O$10:$O$6009,Data!$W$10:$W$6009,1,Data!$C$10:$C$6009,2026)&gt;=SUMIFS(Data!$O$10:$O$6009,Data!$W$10:$W$6009,1,Data!$C$10:$C$6009,2025),"UP ","DOWN ")&amp;TEXT(IFERROR(SUMIFS(Data!$O$10:$O$6009,Data!$W$10:$W$6009,1,Data!$C$10:$C$6009,2026)/SUMIFS(Data!$O$10:$O$6009,Data!$W$10:$W$6009,1,Data!$C$10:$C$6009,2025)-1,0),"+0.0%;-0.0%")&amp;" vs last year; best month in 2026: "&amp;INDEX(Calc!$A$5:$A$16,MATCH(MAX(Calc!$C$5:$C$16),Calc!$C$5:$C$16,0))</t>
        </is>
      </c>
      <c r="C35" s="93" t="inlineStr">
        <is>
          <t>Insight headline 3</t>
        </is>
      </c>
    </row>
    <row r="36">
      <c r="A36" s="50" t="inlineStr">
        <is>
          <t>Calc!AD16</t>
        </is>
      </c>
      <c r="B36" s="92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36" s="93" t="inlineStr">
        <is>
          <t>Insight title of chart 1 (Revenue by month: AC 2026 vs PY 2025)</t>
        </is>
      </c>
    </row>
    <row r="37">
      <c r="A37" s="50" t="inlineStr">
        <is>
          <t>Calc!AD17</t>
        </is>
      </c>
      <c r="B37" s="92" t="inlineStr">
        <is>
          <t xml:space="preserve"> =INDEX(Calc!$A$21:$A$24,MATCH(MAX(Calc!$B$21:$B$24),Calc!$B$21:$B$24,0))&amp;" leads revenue ("&amp;TEXT(IFERROR(MAX(Calc!$B$21:$B$24)/SUM(Calc!$B$21:$B$24),0),"0%")&amp;") · bars = revenue, line = margin %"</t>
        </is>
      </c>
      <c r="C37" s="93" t="inlineStr">
        <is>
          <t>Insight title of chart 2 (Revenue by region (bars) and margin % (line))</t>
        </is>
      </c>
    </row>
    <row r="38">
      <c r="A38" s="50" t="inlineStr">
        <is>
          <t>Calc!AD18</t>
        </is>
      </c>
      <c r="B38" s="92" t="inlineStr">
        <is>
          <t xml:space="preserve"> =INDEX(Calc!$A$29:$A$32,MATCH(MAX(Calc!$B$29:$B$32),Calc!$B$29:$B$32,0))&amp;" leads with "&amp;TEXT(IFERROR(MAX(Calc!$B$29:$B$32)/SUM(Calc!$B$29:$B$32),0),"0%")&amp;" · Format revenue mix"</t>
        </is>
      </c>
      <c r="C38" s="93" t="inlineStr">
        <is>
          <t>Insight title of chart 3 (Format revenue mix)</t>
        </is>
      </c>
    </row>
    <row r="39">
      <c r="A39" s="50" t="inlineStr">
        <is>
          <t>Calc!AD19</t>
        </is>
      </c>
      <c r="B39" s="92" t="inlineStr">
        <is>
          <t xml:space="preserve"> =INDEX(Calc!$A$37:$A$39,MATCH(MAX(Calc!$B$37:$B$39),Calc!$B$37:$B$39,0))&amp;" leads with "&amp;TEXT(IFERROR(MAX(Calc!$B$37:$B$39)/SUM(Calc!$B$37:$B$39),0),"0%")&amp;" · Revenue by channel"</t>
        </is>
      </c>
      <c r="C39" s="93" t="inlineStr">
        <is>
          <t>Insight title of chart 4 (Revenue by channel)</t>
        </is>
      </c>
    </row>
    <row r="40">
      <c r="A40" s="50" t="inlineStr">
        <is>
          <t>Calc!AD20</t>
        </is>
      </c>
      <c r="B40" s="92" t="inlineStr">
        <is>
          <t xml:space="preserve"> =INDEX(Calc!$A$29:$A$32,MATCH(MAX(Calc!$D$29:$D$32),Calc!$D$29:$D$32,0))&amp;" leads with "&amp;TEXT(IFERROR(MAX(Calc!$D$29:$D$32)/SUM(Calc!$D$29:$D$32),0),"0%")&amp;" · Profit by format"</t>
        </is>
      </c>
      <c r="C40" s="93" t="inlineStr">
        <is>
          <t>Insight title of chart 5 (Profit by format)</t>
        </is>
      </c>
    </row>
    <row r="41">
      <c r="A41" s="50" t="inlineStr">
        <is>
          <t>Dashboard!F55</t>
        </is>
      </c>
      <c r="B41" s="92" t="inlineStr">
        <is>
          <t xml:space="preserve"> =IFERROR(INDEX(Calc!$A$29:$A$32,MATCH(LARGE(Calc!$F$29:$F$32,$B55),Calc!$F$29:$F$32,0)),"-")</t>
        </is>
      </c>
      <c r="C41" s="93" t="inlineStr">
        <is>
          <t>Top 5 formats by revenue: column 'Format' (copied down)</t>
        </is>
      </c>
    </row>
    <row r="42">
      <c r="A42" s="50" t="inlineStr">
        <is>
          <t>Dashboard!J55</t>
        </is>
      </c>
      <c r="B42" s="92" t="inlineStr">
        <is>
          <t xml:space="preserve"> =IFERROR(INDEX(Calc!$B$29:$B$32,MATCH(LARGE(Calc!$F$29:$F$32,$B55),Calc!$F$29:$F$32,0)),"-")</t>
        </is>
      </c>
      <c r="C42" s="93" t="inlineStr">
        <is>
          <t>Top 5 formats by revenue: column 'Revenue' (copied down)</t>
        </is>
      </c>
    </row>
    <row r="43">
      <c r="A43" s="50" t="inlineStr">
        <is>
          <t>Dashboard!N55</t>
        </is>
      </c>
      <c r="B43" s="92" t="inlineStr">
        <is>
          <t xml:space="preserve"> =IFERROR(INDEX(Calc!$C$29:$C$32,MATCH(LARGE(Calc!$F$29:$F$32,$B55),Calc!$F$29:$F$32,0)),"-")</t>
        </is>
      </c>
      <c r="C43" s="93" t="inlineStr">
        <is>
          <t>Top 5 formats by revenue: column 'Items sold' (copied down)</t>
        </is>
      </c>
    </row>
    <row r="44">
      <c r="A44" s="50" t="inlineStr">
        <is>
          <t>Dashboard!R55</t>
        </is>
      </c>
      <c r="B44" s="92" t="inlineStr">
        <is>
          <t xml:space="preserve"> =IFERROR(INDEX(Calc!$D$29:$D$32,MATCH(LARGE(Calc!$F$29:$F$32,$B55),Calc!$F$29:$F$32,0)),"-")</t>
        </is>
      </c>
      <c r="C44" s="93" t="inlineStr">
        <is>
          <t>Top 5 formats by revenue: column 'Profit' (copied down)</t>
        </is>
      </c>
    </row>
    <row r="45">
      <c r="A45" s="50" t="inlineStr">
        <is>
          <t>Dashboard!V55</t>
        </is>
      </c>
      <c r="B45" s="92" t="inlineStr">
        <is>
          <t xml:space="preserve"> =IFERROR(INDEX(Calc!$E$29:$E$32,MATCH(LARGE(Calc!$F$29:$F$32,$B55),Calc!$F$29:$F$32,0)),"-")</t>
        </is>
      </c>
      <c r="C45" s="93" t="inlineStr">
        <is>
          <t>Top 5 formats by revenue: column 'Margin %'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0B3D91"/>
    <outlinePr summaryBelow="1" summaryRight="1"/>
    <pageSetUpPr fitToPage="1"/>
  </sheetPr>
  <dimension ref="A1:E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4" t="inlineStr">
        <is>
          <t>Region</t>
        </is>
      </c>
      <c r="B1" s="94" t="inlineStr">
        <is>
          <t>Format</t>
        </is>
      </c>
      <c r="C1" s="94" t="inlineStr">
        <is>
          <t>Channel</t>
        </is>
      </c>
      <c r="E1" s="73" t="inlineStr">
        <is>
          <t>EXAMPLE DATA: every number in this workbook is made up for practice. It is not real Reliance Retail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West</t>
        </is>
      </c>
      <c r="B3" t="inlineStr">
        <is>
          <t>Grocery</t>
        </is>
      </c>
      <c r="C3" t="inlineStr">
        <is>
          <t>Store walk-in</t>
        </is>
      </c>
    </row>
    <row r="4">
      <c r="A4" t="inlineStr">
        <is>
          <t>North</t>
        </is>
      </c>
      <c r="B4" t="inlineStr">
        <is>
          <t>Fashion</t>
        </is>
      </c>
      <c r="C4" t="inlineStr">
        <is>
          <t>Home delivery</t>
        </is>
      </c>
    </row>
    <row r="5">
      <c r="A5" t="inlineStr">
        <is>
          <t>South</t>
        </is>
      </c>
      <c r="B5" t="inlineStr">
        <is>
          <t>Electronics</t>
        </is>
      </c>
      <c r="C5" t="inlineStr">
        <is>
          <t>Click &amp; collect</t>
        </is>
      </c>
    </row>
    <row r="6">
      <c r="A6" t="inlineStr">
        <is>
          <t>East</t>
        </is>
      </c>
      <c r="B6" t="inlineStr">
        <is>
          <t>JioMart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2026-10-27T16:01:27Z</dcterms:created>
  <dcterms:modified xmlns:dcterms="http://purl.org/dc/terms/" xmlns:xsi="http://www.w3.org/2001/XMLSchema-instance" xsi:type="dcterms:W3CDTF">2026-10-27T16:01:28Z</dcterms:modified>
</cp:coreProperties>
</file>